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carme\Dropbox\MIO\DOCS\Hertie\Thesis\Indice_Competencia_Cantonal_2023\"/>
    </mc:Choice>
  </mc:AlternateContent>
  <xr:revisionPtr revIDLastSave="0" documentId="13_ncr:1_{8C804499-53AD-4E5A-8602-D1CB9154D2BB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datos" sheetId="1" r:id="rId1"/>
    <sheet name="datos2" sheetId="8" state="hidden" r:id="rId2"/>
    <sheet name="ranking" sheetId="2" state="hidden" r:id="rId3"/>
    <sheet name="Hoja1" sheetId="11" state="hidden" r:id="rId4"/>
    <sheet name="ranking2" sheetId="10" state="hidden" r:id="rId5"/>
    <sheet name="Ficha" sheetId="7" r:id="rId6"/>
    <sheet name="Grandes_Areas_ICC" sheetId="14" r:id="rId7"/>
    <sheet name="Hoja2" sheetId="12" state="hidden" r:id="rId8"/>
    <sheet name="Cubo_Perfil" sheetId="3" state="hidden" r:id="rId9"/>
    <sheet name="Label" sheetId="4" state="hidden" r:id="rId10"/>
  </sheets>
  <externalReferences>
    <externalReference r:id="rId11"/>
  </externalReferences>
  <definedNames>
    <definedName name="_xlnm._FilterDatabase" localSheetId="8" hidden="1">Cubo_Perfil!$A$1:$BF$83</definedName>
    <definedName name="_xlnm._FilterDatabase" localSheetId="0" hidden="1">datos!$A$6:$KV$106</definedName>
    <definedName name="_xlnm._FilterDatabase" localSheetId="1" hidden="1">datos2!$A$6:$KS$106</definedName>
    <definedName name="_xlnm._FilterDatabase" localSheetId="6" hidden="1">Grandes_Areas_ICC!$A$6:$KV$106</definedName>
    <definedName name="CANTONES">[1]Valores!$B$5:$B$86</definedName>
    <definedName name="CANTONES82" localSheetId="1">datos2!$C$7:$C$88</definedName>
    <definedName name="CANTONES82" localSheetId="6">Grandes_Areas_ICC!$C$7:$C$88</definedName>
    <definedName name="CANTONES82">datos!$C$7:$C$88</definedName>
    <definedName name="_xlnm.Print_Area" localSheetId="5">Ficha!$A$1:$V$266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3" l="1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2" i="3"/>
  <c r="AD3" i="3"/>
  <c r="AE3" i="3"/>
  <c r="AH3" i="3"/>
  <c r="AD4" i="3"/>
  <c r="AE4" i="3"/>
  <c r="AH4" i="3"/>
  <c r="AD5" i="3"/>
  <c r="AE5" i="3"/>
  <c r="AH5" i="3"/>
  <c r="AD6" i="3"/>
  <c r="AE6" i="3"/>
  <c r="AH6" i="3"/>
  <c r="AD7" i="3"/>
  <c r="AE7" i="3"/>
  <c r="AH7" i="3"/>
  <c r="AD8" i="3"/>
  <c r="AE8" i="3"/>
  <c r="AH8" i="3"/>
  <c r="AD9" i="3"/>
  <c r="AE9" i="3"/>
  <c r="AH9" i="3"/>
  <c r="AD10" i="3"/>
  <c r="AE10" i="3"/>
  <c r="AH10" i="3"/>
  <c r="AD11" i="3"/>
  <c r="AE11" i="3"/>
  <c r="AH11" i="3"/>
  <c r="AD12" i="3"/>
  <c r="AE12" i="3"/>
  <c r="AH12" i="3"/>
  <c r="AD13" i="3"/>
  <c r="AE13" i="3"/>
  <c r="AH13" i="3"/>
  <c r="AD14" i="3"/>
  <c r="AE14" i="3"/>
  <c r="AH14" i="3"/>
  <c r="AD15" i="3"/>
  <c r="AE15" i="3"/>
  <c r="AH15" i="3"/>
  <c r="AD16" i="3"/>
  <c r="AE16" i="3"/>
  <c r="AH16" i="3"/>
  <c r="AD17" i="3"/>
  <c r="AE17" i="3"/>
  <c r="AH17" i="3"/>
  <c r="AD18" i="3"/>
  <c r="AE18" i="3"/>
  <c r="AH18" i="3"/>
  <c r="AD19" i="3"/>
  <c r="AE19" i="3"/>
  <c r="AH19" i="3"/>
  <c r="AD20" i="3"/>
  <c r="AE20" i="3"/>
  <c r="AH20" i="3"/>
  <c r="AD21" i="3"/>
  <c r="AE21" i="3"/>
  <c r="AH21" i="3"/>
  <c r="AD22" i="3"/>
  <c r="AE22" i="3"/>
  <c r="AH22" i="3"/>
  <c r="AD23" i="3"/>
  <c r="AE23" i="3"/>
  <c r="AH23" i="3"/>
  <c r="AD24" i="3"/>
  <c r="AE24" i="3"/>
  <c r="AH24" i="3"/>
  <c r="AD25" i="3"/>
  <c r="AE25" i="3"/>
  <c r="AH25" i="3"/>
  <c r="AD26" i="3"/>
  <c r="AE26" i="3"/>
  <c r="AH26" i="3"/>
  <c r="AD27" i="3"/>
  <c r="AE27" i="3"/>
  <c r="AH27" i="3"/>
  <c r="AD28" i="3"/>
  <c r="AE28" i="3"/>
  <c r="AH28" i="3"/>
  <c r="AD29" i="3"/>
  <c r="AE29" i="3"/>
  <c r="AH29" i="3"/>
  <c r="AD30" i="3"/>
  <c r="AE30" i="3"/>
  <c r="AH30" i="3"/>
  <c r="AD31" i="3"/>
  <c r="AE31" i="3"/>
  <c r="AH31" i="3"/>
  <c r="AD32" i="3"/>
  <c r="AE32" i="3"/>
  <c r="AH32" i="3"/>
  <c r="AD33" i="3"/>
  <c r="AE33" i="3"/>
  <c r="AH33" i="3"/>
  <c r="AD34" i="3"/>
  <c r="AE34" i="3"/>
  <c r="AH34" i="3"/>
  <c r="AD35" i="3"/>
  <c r="AE35" i="3"/>
  <c r="AH35" i="3"/>
  <c r="AD36" i="3"/>
  <c r="AE36" i="3"/>
  <c r="AH36" i="3"/>
  <c r="AD37" i="3"/>
  <c r="AE37" i="3"/>
  <c r="AH37" i="3"/>
  <c r="AD38" i="3"/>
  <c r="AE38" i="3"/>
  <c r="AH38" i="3"/>
  <c r="AD39" i="3"/>
  <c r="AE39" i="3"/>
  <c r="AH39" i="3"/>
  <c r="AD40" i="3"/>
  <c r="AE40" i="3"/>
  <c r="AH40" i="3"/>
  <c r="AD41" i="3"/>
  <c r="AE41" i="3"/>
  <c r="AH41" i="3"/>
  <c r="AD42" i="3"/>
  <c r="AE42" i="3"/>
  <c r="AH42" i="3"/>
  <c r="AD43" i="3"/>
  <c r="AE43" i="3"/>
  <c r="AH43" i="3"/>
  <c r="AD44" i="3"/>
  <c r="AE44" i="3"/>
  <c r="AH44" i="3"/>
  <c r="AD45" i="3"/>
  <c r="AE45" i="3"/>
  <c r="AH45" i="3"/>
  <c r="AD46" i="3"/>
  <c r="AE46" i="3"/>
  <c r="AH46" i="3"/>
  <c r="AD47" i="3"/>
  <c r="AE47" i="3"/>
  <c r="AH47" i="3"/>
  <c r="AD48" i="3"/>
  <c r="AE48" i="3"/>
  <c r="AH48" i="3"/>
  <c r="AD49" i="3"/>
  <c r="AE49" i="3"/>
  <c r="AH49" i="3"/>
  <c r="AD50" i="3"/>
  <c r="AE50" i="3"/>
  <c r="AH50" i="3"/>
  <c r="AD51" i="3"/>
  <c r="AE51" i="3"/>
  <c r="AH51" i="3"/>
  <c r="AD52" i="3"/>
  <c r="AE52" i="3"/>
  <c r="AH52" i="3"/>
  <c r="AD53" i="3"/>
  <c r="AE53" i="3"/>
  <c r="AH53" i="3"/>
  <c r="AD54" i="3"/>
  <c r="AE54" i="3"/>
  <c r="AH54" i="3"/>
  <c r="AD55" i="3"/>
  <c r="AE55" i="3"/>
  <c r="AH55" i="3"/>
  <c r="AD56" i="3"/>
  <c r="AE56" i="3"/>
  <c r="AH56" i="3"/>
  <c r="AD57" i="3"/>
  <c r="AE57" i="3"/>
  <c r="AH57" i="3"/>
  <c r="AD58" i="3"/>
  <c r="AE58" i="3"/>
  <c r="AH58" i="3"/>
  <c r="AD59" i="3"/>
  <c r="AE59" i="3"/>
  <c r="AH59" i="3"/>
  <c r="AD60" i="3"/>
  <c r="AE60" i="3"/>
  <c r="AH60" i="3"/>
  <c r="AD61" i="3"/>
  <c r="AE61" i="3"/>
  <c r="AH61" i="3"/>
  <c r="AD62" i="3"/>
  <c r="AE62" i="3"/>
  <c r="AH62" i="3"/>
  <c r="AD63" i="3"/>
  <c r="AE63" i="3"/>
  <c r="AH63" i="3"/>
  <c r="AD64" i="3"/>
  <c r="AE64" i="3"/>
  <c r="AH64" i="3"/>
  <c r="AD65" i="3"/>
  <c r="AE65" i="3"/>
  <c r="AH65" i="3"/>
  <c r="AD66" i="3"/>
  <c r="AE66" i="3"/>
  <c r="AH66" i="3"/>
  <c r="AD67" i="3"/>
  <c r="AE67" i="3"/>
  <c r="AH67" i="3"/>
  <c r="AD68" i="3"/>
  <c r="AE68" i="3"/>
  <c r="AH68" i="3"/>
  <c r="AD69" i="3"/>
  <c r="AE69" i="3"/>
  <c r="AH69" i="3"/>
  <c r="AD70" i="3"/>
  <c r="AE70" i="3"/>
  <c r="AH70" i="3"/>
  <c r="AD71" i="3"/>
  <c r="AE71" i="3"/>
  <c r="AH71" i="3"/>
  <c r="AD72" i="3"/>
  <c r="AE72" i="3"/>
  <c r="AH72" i="3"/>
  <c r="AD73" i="3"/>
  <c r="AE73" i="3"/>
  <c r="AH73" i="3"/>
  <c r="AD74" i="3"/>
  <c r="AE74" i="3"/>
  <c r="AH74" i="3"/>
  <c r="AD75" i="3"/>
  <c r="AE75" i="3"/>
  <c r="AH75" i="3"/>
  <c r="AD76" i="3"/>
  <c r="AE76" i="3"/>
  <c r="AH76" i="3"/>
  <c r="AD77" i="3"/>
  <c r="AE77" i="3"/>
  <c r="AH77" i="3"/>
  <c r="AD78" i="3"/>
  <c r="AE78" i="3"/>
  <c r="AH78" i="3"/>
  <c r="AD79" i="3"/>
  <c r="AE79" i="3"/>
  <c r="AH79" i="3"/>
  <c r="AD80" i="3"/>
  <c r="AE80" i="3"/>
  <c r="AH80" i="3"/>
  <c r="AD81" i="3"/>
  <c r="AE81" i="3"/>
  <c r="AH81" i="3"/>
  <c r="AD82" i="3"/>
  <c r="AE82" i="3"/>
  <c r="AH82" i="3"/>
  <c r="AD83" i="3"/>
  <c r="AE83" i="3"/>
  <c r="AH83" i="3"/>
  <c r="AH2" i="3"/>
  <c r="AE2" i="3"/>
  <c r="AD2" i="3"/>
  <c r="AI2" i="3"/>
  <c r="BD3" i="3" l="1"/>
  <c r="BF3" i="3" s="1"/>
  <c r="BE3" i="3"/>
  <c r="BD4" i="3"/>
  <c r="BF4" i="3" s="1"/>
  <c r="BE4" i="3"/>
  <c r="BD5" i="3"/>
  <c r="BE5" i="3"/>
  <c r="BF5" i="3"/>
  <c r="BD6" i="3"/>
  <c r="BF6" i="3" s="1"/>
  <c r="BE6" i="3"/>
  <c r="BD7" i="3"/>
  <c r="BF7" i="3" s="1"/>
  <c r="BE7" i="3"/>
  <c r="BD8" i="3"/>
  <c r="BF8" i="3" s="1"/>
  <c r="BE8" i="3"/>
  <c r="BD9" i="3"/>
  <c r="BF9" i="3" s="1"/>
  <c r="BE9" i="3"/>
  <c r="BD10" i="3"/>
  <c r="BE10" i="3"/>
  <c r="BF10" i="3"/>
  <c r="BD11" i="3"/>
  <c r="BF11" i="3" s="1"/>
  <c r="BE11" i="3"/>
  <c r="BD12" i="3"/>
  <c r="BF12" i="3" s="1"/>
  <c r="BE12" i="3"/>
  <c r="BD13" i="3"/>
  <c r="BE13" i="3"/>
  <c r="BF13" i="3"/>
  <c r="BD14" i="3"/>
  <c r="BF14" i="3" s="1"/>
  <c r="BE14" i="3"/>
  <c r="BD15" i="3"/>
  <c r="BF15" i="3" s="1"/>
  <c r="BE15" i="3"/>
  <c r="BD16" i="3"/>
  <c r="BF16" i="3" s="1"/>
  <c r="BE16" i="3"/>
  <c r="BD17" i="3"/>
  <c r="BE17" i="3"/>
  <c r="BF17" i="3"/>
  <c r="BD18" i="3"/>
  <c r="BE18" i="3"/>
  <c r="BF18" i="3"/>
  <c r="BD19" i="3"/>
  <c r="BF19" i="3" s="1"/>
  <c r="BE19" i="3"/>
  <c r="BD20" i="3"/>
  <c r="BF20" i="3" s="1"/>
  <c r="BE20" i="3"/>
  <c r="BD21" i="3"/>
  <c r="BE21" i="3"/>
  <c r="BF21" i="3"/>
  <c r="BD22" i="3"/>
  <c r="BF22" i="3" s="1"/>
  <c r="BE22" i="3"/>
  <c r="BD23" i="3"/>
  <c r="BF23" i="3" s="1"/>
  <c r="BE23" i="3"/>
  <c r="BD24" i="3"/>
  <c r="BF24" i="3" s="1"/>
  <c r="BE24" i="3"/>
  <c r="BD25" i="3"/>
  <c r="BE25" i="3"/>
  <c r="BF25" i="3"/>
  <c r="BD26" i="3"/>
  <c r="BE26" i="3"/>
  <c r="BF26" i="3"/>
  <c r="BD27" i="3"/>
  <c r="BF27" i="3" s="1"/>
  <c r="BE27" i="3"/>
  <c r="BD28" i="3"/>
  <c r="BF28" i="3" s="1"/>
  <c r="BE28" i="3"/>
  <c r="BD29" i="3"/>
  <c r="BE29" i="3"/>
  <c r="BF29" i="3"/>
  <c r="BD30" i="3"/>
  <c r="BE30" i="3"/>
  <c r="BF30" i="3"/>
  <c r="BD31" i="3"/>
  <c r="BF31" i="3" s="1"/>
  <c r="BE31" i="3"/>
  <c r="BD32" i="3"/>
  <c r="BF32" i="3" s="1"/>
  <c r="BE32" i="3"/>
  <c r="BD33" i="3"/>
  <c r="BE33" i="3"/>
  <c r="BF33" i="3"/>
  <c r="BD34" i="3"/>
  <c r="BE34" i="3"/>
  <c r="BF34" i="3"/>
  <c r="BD35" i="3"/>
  <c r="BF35" i="3" s="1"/>
  <c r="BE35" i="3"/>
  <c r="BD36" i="3"/>
  <c r="BF36" i="3" s="1"/>
  <c r="BE36" i="3"/>
  <c r="BD37" i="3"/>
  <c r="BE37" i="3"/>
  <c r="BF37" i="3"/>
  <c r="BD38" i="3"/>
  <c r="BE38" i="3"/>
  <c r="BF38" i="3"/>
  <c r="BD39" i="3"/>
  <c r="BF39" i="3" s="1"/>
  <c r="BE39" i="3"/>
  <c r="BD40" i="3"/>
  <c r="BF40" i="3" s="1"/>
  <c r="BE40" i="3"/>
  <c r="BD41" i="3"/>
  <c r="BE41" i="3"/>
  <c r="BF41" i="3"/>
  <c r="BD42" i="3"/>
  <c r="BE42" i="3"/>
  <c r="BF42" i="3"/>
  <c r="BD43" i="3"/>
  <c r="BF43" i="3" s="1"/>
  <c r="BE43" i="3"/>
  <c r="BD44" i="3"/>
  <c r="BF44" i="3" s="1"/>
  <c r="BE44" i="3"/>
  <c r="BD45" i="3"/>
  <c r="BE45" i="3"/>
  <c r="BF45" i="3"/>
  <c r="BD46" i="3"/>
  <c r="BE46" i="3"/>
  <c r="BF46" i="3"/>
  <c r="BD47" i="3"/>
  <c r="BF47" i="3" s="1"/>
  <c r="BE47" i="3"/>
  <c r="BD48" i="3"/>
  <c r="BF48" i="3" s="1"/>
  <c r="BE48" i="3"/>
  <c r="BD49" i="3"/>
  <c r="BE49" i="3"/>
  <c r="BF49" i="3"/>
  <c r="BD50" i="3"/>
  <c r="BE50" i="3"/>
  <c r="BF50" i="3"/>
  <c r="BD51" i="3"/>
  <c r="BF51" i="3" s="1"/>
  <c r="BE51" i="3"/>
  <c r="BD52" i="3"/>
  <c r="BF52" i="3" s="1"/>
  <c r="BE52" i="3"/>
  <c r="BD53" i="3"/>
  <c r="BE53" i="3"/>
  <c r="BF53" i="3"/>
  <c r="BD54" i="3"/>
  <c r="BE54" i="3"/>
  <c r="BF54" i="3"/>
  <c r="BD55" i="3"/>
  <c r="BF55" i="3" s="1"/>
  <c r="BE55" i="3"/>
  <c r="BD56" i="3"/>
  <c r="BF56" i="3" s="1"/>
  <c r="BE56" i="3"/>
  <c r="BD57" i="3"/>
  <c r="BE57" i="3"/>
  <c r="BF57" i="3"/>
  <c r="BD58" i="3"/>
  <c r="BE58" i="3"/>
  <c r="BF58" i="3"/>
  <c r="BD59" i="3"/>
  <c r="BF59" i="3" s="1"/>
  <c r="BE59" i="3"/>
  <c r="BD60" i="3"/>
  <c r="BF60" i="3" s="1"/>
  <c r="BE60" i="3"/>
  <c r="BD61" i="3"/>
  <c r="BE61" i="3"/>
  <c r="BF61" i="3"/>
  <c r="BD62" i="3"/>
  <c r="BE62" i="3"/>
  <c r="BF62" i="3"/>
  <c r="BD63" i="3"/>
  <c r="BF63" i="3" s="1"/>
  <c r="BE63" i="3"/>
  <c r="BD64" i="3"/>
  <c r="BF64" i="3" s="1"/>
  <c r="BE64" i="3"/>
  <c r="BD65" i="3"/>
  <c r="BE65" i="3"/>
  <c r="BF65" i="3"/>
  <c r="BD66" i="3"/>
  <c r="BE66" i="3"/>
  <c r="BF66" i="3"/>
  <c r="BD67" i="3"/>
  <c r="BF67" i="3" s="1"/>
  <c r="BE67" i="3"/>
  <c r="BD68" i="3"/>
  <c r="BF68" i="3" s="1"/>
  <c r="BE68" i="3"/>
  <c r="BD69" i="3"/>
  <c r="BE69" i="3"/>
  <c r="BF69" i="3"/>
  <c r="BD70" i="3"/>
  <c r="BE70" i="3"/>
  <c r="BF70" i="3"/>
  <c r="BD71" i="3"/>
  <c r="BF71" i="3" s="1"/>
  <c r="BE71" i="3"/>
  <c r="BD72" i="3"/>
  <c r="BF72" i="3" s="1"/>
  <c r="BE72" i="3"/>
  <c r="BD73" i="3"/>
  <c r="BE73" i="3"/>
  <c r="BF73" i="3"/>
  <c r="BD74" i="3"/>
  <c r="BE74" i="3"/>
  <c r="BF74" i="3"/>
  <c r="BD75" i="3"/>
  <c r="BF75" i="3" s="1"/>
  <c r="BE75" i="3"/>
  <c r="BD76" i="3"/>
  <c r="BF76" i="3" s="1"/>
  <c r="BE76" i="3"/>
  <c r="BD77" i="3"/>
  <c r="BE77" i="3"/>
  <c r="BF77" i="3"/>
  <c r="BD78" i="3"/>
  <c r="BE78" i="3"/>
  <c r="BF78" i="3"/>
  <c r="BD79" i="3"/>
  <c r="BF79" i="3" s="1"/>
  <c r="BE79" i="3"/>
  <c r="BD80" i="3"/>
  <c r="BF80" i="3" s="1"/>
  <c r="BE80" i="3"/>
  <c r="BD81" i="3"/>
  <c r="BE81" i="3"/>
  <c r="BF81" i="3"/>
  <c r="BD82" i="3"/>
  <c r="BE82" i="3"/>
  <c r="BF82" i="3"/>
  <c r="BD83" i="3"/>
  <c r="BF83" i="3" s="1"/>
  <c r="BE83" i="3"/>
  <c r="BE2" i="3"/>
  <c r="BD2" i="3"/>
  <c r="BF2" i="3" s="1"/>
  <c r="AZ3" i="3"/>
  <c r="BB3" i="3" s="1"/>
  <c r="BA3" i="3"/>
  <c r="AZ4" i="3"/>
  <c r="BB4" i="3" s="1"/>
  <c r="BA4" i="3"/>
  <c r="AZ5" i="3"/>
  <c r="BA5" i="3"/>
  <c r="BB5" i="3"/>
  <c r="AZ6" i="3"/>
  <c r="BB6" i="3" s="1"/>
  <c r="BA6" i="3"/>
  <c r="AZ7" i="3"/>
  <c r="BB7" i="3" s="1"/>
  <c r="BA7" i="3"/>
  <c r="AZ8" i="3"/>
  <c r="BB8" i="3" s="1"/>
  <c r="BA8" i="3"/>
  <c r="AZ9" i="3"/>
  <c r="BB9" i="3" s="1"/>
  <c r="BA9" i="3"/>
  <c r="AZ10" i="3"/>
  <c r="BA10" i="3"/>
  <c r="BB10" i="3"/>
  <c r="AZ11" i="3"/>
  <c r="BB11" i="3" s="1"/>
  <c r="BA11" i="3"/>
  <c r="AZ12" i="3"/>
  <c r="BB12" i="3" s="1"/>
  <c r="BA12" i="3"/>
  <c r="AZ13" i="3"/>
  <c r="BA13" i="3"/>
  <c r="BB13" i="3"/>
  <c r="AZ14" i="3"/>
  <c r="BB14" i="3" s="1"/>
  <c r="BA14" i="3"/>
  <c r="AZ15" i="3"/>
  <c r="BB15" i="3" s="1"/>
  <c r="BA15" i="3"/>
  <c r="AZ16" i="3"/>
  <c r="BB16" i="3" s="1"/>
  <c r="BA16" i="3"/>
  <c r="AZ17" i="3"/>
  <c r="BB17" i="3" s="1"/>
  <c r="BA17" i="3"/>
  <c r="AZ18" i="3"/>
  <c r="BA18" i="3"/>
  <c r="BB18" i="3"/>
  <c r="AZ19" i="3"/>
  <c r="BB19" i="3" s="1"/>
  <c r="BA19" i="3"/>
  <c r="AZ20" i="3"/>
  <c r="BB20" i="3" s="1"/>
  <c r="BA20" i="3"/>
  <c r="AZ21" i="3"/>
  <c r="BA21" i="3"/>
  <c r="BB21" i="3"/>
  <c r="AZ22" i="3"/>
  <c r="BB22" i="3" s="1"/>
  <c r="BA22" i="3"/>
  <c r="AZ23" i="3"/>
  <c r="BB23" i="3" s="1"/>
  <c r="BA23" i="3"/>
  <c r="AZ24" i="3"/>
  <c r="BB24" i="3" s="1"/>
  <c r="BA24" i="3"/>
  <c r="AZ25" i="3"/>
  <c r="BB25" i="3" s="1"/>
  <c r="BA25" i="3"/>
  <c r="AZ26" i="3"/>
  <c r="BA26" i="3"/>
  <c r="BB26" i="3"/>
  <c r="AZ27" i="3"/>
  <c r="BB27" i="3" s="1"/>
  <c r="BA27" i="3"/>
  <c r="AZ28" i="3"/>
  <c r="BB28" i="3" s="1"/>
  <c r="BA28" i="3"/>
  <c r="AZ29" i="3"/>
  <c r="BA29" i="3"/>
  <c r="BB29" i="3"/>
  <c r="AZ30" i="3"/>
  <c r="BB30" i="3" s="1"/>
  <c r="BA30" i="3"/>
  <c r="AZ31" i="3"/>
  <c r="BB31" i="3" s="1"/>
  <c r="BA31" i="3"/>
  <c r="AZ32" i="3"/>
  <c r="BB32" i="3" s="1"/>
  <c r="BA32" i="3"/>
  <c r="AZ33" i="3"/>
  <c r="BB33" i="3" s="1"/>
  <c r="BA33" i="3"/>
  <c r="AZ34" i="3"/>
  <c r="BA34" i="3"/>
  <c r="BB34" i="3"/>
  <c r="AZ35" i="3"/>
  <c r="BB35" i="3" s="1"/>
  <c r="BA35" i="3"/>
  <c r="AZ36" i="3"/>
  <c r="BB36" i="3" s="1"/>
  <c r="BA36" i="3"/>
  <c r="AZ37" i="3"/>
  <c r="BA37" i="3"/>
  <c r="BB37" i="3"/>
  <c r="AZ38" i="3"/>
  <c r="BB38" i="3" s="1"/>
  <c r="BA38" i="3"/>
  <c r="AZ39" i="3"/>
  <c r="BB39" i="3" s="1"/>
  <c r="BA39" i="3"/>
  <c r="AZ40" i="3"/>
  <c r="BB40" i="3" s="1"/>
  <c r="BA40" i="3"/>
  <c r="AZ41" i="3"/>
  <c r="BB41" i="3" s="1"/>
  <c r="BA41" i="3"/>
  <c r="AZ42" i="3"/>
  <c r="BA42" i="3"/>
  <c r="BB42" i="3"/>
  <c r="AZ43" i="3"/>
  <c r="BB43" i="3" s="1"/>
  <c r="BA43" i="3"/>
  <c r="AZ44" i="3"/>
  <c r="BB44" i="3" s="1"/>
  <c r="BA44" i="3"/>
  <c r="AZ45" i="3"/>
  <c r="BA45" i="3"/>
  <c r="BB45" i="3"/>
  <c r="AZ46" i="3"/>
  <c r="BB46" i="3" s="1"/>
  <c r="BA46" i="3"/>
  <c r="AZ47" i="3"/>
  <c r="BB47" i="3" s="1"/>
  <c r="BA47" i="3"/>
  <c r="AZ48" i="3"/>
  <c r="BB48" i="3" s="1"/>
  <c r="BA48" i="3"/>
  <c r="AZ49" i="3"/>
  <c r="BB49" i="3" s="1"/>
  <c r="BA49" i="3"/>
  <c r="AZ50" i="3"/>
  <c r="BA50" i="3"/>
  <c r="BB50" i="3"/>
  <c r="AZ51" i="3"/>
  <c r="BB51" i="3" s="1"/>
  <c r="BA51" i="3"/>
  <c r="AZ52" i="3"/>
  <c r="BB52" i="3" s="1"/>
  <c r="BA52" i="3"/>
  <c r="AZ53" i="3"/>
  <c r="BA53" i="3"/>
  <c r="BB53" i="3"/>
  <c r="AZ54" i="3"/>
  <c r="BB54" i="3" s="1"/>
  <c r="BA54" i="3"/>
  <c r="AZ55" i="3"/>
  <c r="BB55" i="3" s="1"/>
  <c r="BA55" i="3"/>
  <c r="AZ56" i="3"/>
  <c r="BB56" i="3" s="1"/>
  <c r="BA56" i="3"/>
  <c r="AZ57" i="3"/>
  <c r="BB57" i="3" s="1"/>
  <c r="BA57" i="3"/>
  <c r="AZ58" i="3"/>
  <c r="BA58" i="3"/>
  <c r="BB58" i="3"/>
  <c r="AZ59" i="3"/>
  <c r="BB59" i="3" s="1"/>
  <c r="BA59" i="3"/>
  <c r="AZ60" i="3"/>
  <c r="BB60" i="3" s="1"/>
  <c r="BA60" i="3"/>
  <c r="AZ61" i="3"/>
  <c r="BA61" i="3"/>
  <c r="BB61" i="3"/>
  <c r="AZ62" i="3"/>
  <c r="BB62" i="3" s="1"/>
  <c r="BA62" i="3"/>
  <c r="AZ63" i="3"/>
  <c r="BB63" i="3" s="1"/>
  <c r="BA63" i="3"/>
  <c r="AZ64" i="3"/>
  <c r="BB64" i="3" s="1"/>
  <c r="BA64" i="3"/>
  <c r="AZ65" i="3"/>
  <c r="BB65" i="3" s="1"/>
  <c r="BA65" i="3"/>
  <c r="AZ66" i="3"/>
  <c r="BA66" i="3"/>
  <c r="BB66" i="3"/>
  <c r="AZ67" i="3"/>
  <c r="BB67" i="3" s="1"/>
  <c r="BA67" i="3"/>
  <c r="AZ68" i="3"/>
  <c r="BB68" i="3" s="1"/>
  <c r="BA68" i="3"/>
  <c r="AZ69" i="3"/>
  <c r="BA69" i="3"/>
  <c r="BB69" i="3"/>
  <c r="AZ70" i="3"/>
  <c r="BB70" i="3" s="1"/>
  <c r="BA70" i="3"/>
  <c r="AZ71" i="3"/>
  <c r="BB71" i="3" s="1"/>
  <c r="BA71" i="3"/>
  <c r="AZ72" i="3"/>
  <c r="BB72" i="3" s="1"/>
  <c r="BA72" i="3"/>
  <c r="AZ73" i="3"/>
  <c r="BB73" i="3" s="1"/>
  <c r="BA73" i="3"/>
  <c r="AZ74" i="3"/>
  <c r="BA74" i="3"/>
  <c r="BB74" i="3"/>
  <c r="AZ75" i="3"/>
  <c r="BB75" i="3" s="1"/>
  <c r="BA75" i="3"/>
  <c r="AZ76" i="3"/>
  <c r="BB76" i="3" s="1"/>
  <c r="BA76" i="3"/>
  <c r="AZ77" i="3"/>
  <c r="BA77" i="3"/>
  <c r="BB77" i="3"/>
  <c r="AZ78" i="3"/>
  <c r="BB78" i="3" s="1"/>
  <c r="BA78" i="3"/>
  <c r="AZ79" i="3"/>
  <c r="BA79" i="3"/>
  <c r="BB79" i="3"/>
  <c r="AZ80" i="3"/>
  <c r="BB80" i="3" s="1"/>
  <c r="BA80" i="3"/>
  <c r="AZ81" i="3"/>
  <c r="BB81" i="3" s="1"/>
  <c r="BA81" i="3"/>
  <c r="AZ82" i="3"/>
  <c r="BA82" i="3"/>
  <c r="BB82" i="3"/>
  <c r="AZ83" i="3"/>
  <c r="BB83" i="3" s="1"/>
  <c r="BA83" i="3"/>
  <c r="BA2" i="3"/>
  <c r="BB2" i="3"/>
  <c r="AZ2" i="3"/>
  <c r="AW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2" i="3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H7" i="10"/>
  <c r="FP88" i="10"/>
  <c r="FO88" i="10"/>
  <c r="FN88" i="10"/>
  <c r="FM88" i="10"/>
  <c r="FL88" i="10"/>
  <c r="FK88" i="10"/>
  <c r="FJ88" i="10"/>
  <c r="FI88" i="10"/>
  <c r="FH88" i="10"/>
  <c r="FG88" i="10"/>
  <c r="FF88" i="10"/>
  <c r="FE88" i="10"/>
  <c r="FD88" i="10"/>
  <c r="FC88" i="10"/>
  <c r="FB88" i="10"/>
  <c r="FA88" i="10"/>
  <c r="EZ88" i="10"/>
  <c r="EY88" i="10"/>
  <c r="EX88" i="10"/>
  <c r="EW88" i="10"/>
  <c r="EV88" i="10"/>
  <c r="EU88" i="10"/>
  <c r="ET88" i="10"/>
  <c r="ES88" i="10"/>
  <c r="ER88" i="10"/>
  <c r="EQ88" i="10"/>
  <c r="EP88" i="10"/>
  <c r="EO88" i="10"/>
  <c r="EN88" i="10"/>
  <c r="EM88" i="10"/>
  <c r="EL88" i="10"/>
  <c r="EK88" i="10"/>
  <c r="EJ88" i="10"/>
  <c r="EI88" i="10"/>
  <c r="EH88" i="10"/>
  <c r="EG88" i="10"/>
  <c r="EF88" i="10"/>
  <c r="EE88" i="10"/>
  <c r="ED88" i="10"/>
  <c r="EC88" i="10"/>
  <c r="EB88" i="10"/>
  <c r="EA88" i="10"/>
  <c r="DZ88" i="10"/>
  <c r="DY88" i="10"/>
  <c r="DX88" i="10"/>
  <c r="DW88" i="10"/>
  <c r="DV88" i="10"/>
  <c r="DU88" i="10"/>
  <c r="DT88" i="10"/>
  <c r="DS88" i="10"/>
  <c r="DR88" i="10"/>
  <c r="DQ88" i="10"/>
  <c r="DP88" i="10"/>
  <c r="DO88" i="10"/>
  <c r="DN88" i="10"/>
  <c r="DM88" i="10"/>
  <c r="DL88" i="10"/>
  <c r="DK88" i="10"/>
  <c r="DJ88" i="10"/>
  <c r="DI88" i="10"/>
  <c r="DH88" i="10"/>
  <c r="DG88" i="10"/>
  <c r="DF88" i="10"/>
  <c r="DE88" i="10"/>
  <c r="DD88" i="10"/>
  <c r="DC88" i="10"/>
  <c r="DB88" i="10"/>
  <c r="DA88" i="10"/>
  <c r="CZ88" i="10"/>
  <c r="CY88" i="10"/>
  <c r="CX88" i="10"/>
  <c r="CW88" i="10"/>
  <c r="CV88" i="10"/>
  <c r="CU88" i="10"/>
  <c r="CT88" i="10"/>
  <c r="CS88" i="10"/>
  <c r="CR88" i="10"/>
  <c r="CQ88" i="10"/>
  <c r="CP88" i="10"/>
  <c r="CO88" i="10"/>
  <c r="CN88" i="10"/>
  <c r="CM88" i="10"/>
  <c r="CL88" i="10"/>
  <c r="CK88" i="10"/>
  <c r="CJ88" i="10"/>
  <c r="CI88" i="10"/>
  <c r="CH88" i="10"/>
  <c r="CG88" i="10"/>
  <c r="CF88" i="10"/>
  <c r="CE88" i="10"/>
  <c r="CD88" i="10"/>
  <c r="CC88" i="10"/>
  <c r="CB88" i="10"/>
  <c r="CA88" i="10"/>
  <c r="BZ88" i="10"/>
  <c r="BY88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L88" i="10"/>
  <c r="BK88" i="10"/>
  <c r="BJ88" i="10"/>
  <c r="BI88" i="10"/>
  <c r="BH88" i="10"/>
  <c r="BG88" i="10"/>
  <c r="BF88" i="10"/>
  <c r="BE88" i="10"/>
  <c r="BD88" i="10"/>
  <c r="BC88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FP87" i="10"/>
  <c r="FO87" i="10"/>
  <c r="FN87" i="10"/>
  <c r="FM87" i="10"/>
  <c r="FL87" i="10"/>
  <c r="FK87" i="10"/>
  <c r="FJ87" i="10"/>
  <c r="FI87" i="10"/>
  <c r="FH87" i="10"/>
  <c r="FG87" i="10"/>
  <c r="FF87" i="10"/>
  <c r="FE87" i="10"/>
  <c r="FD87" i="10"/>
  <c r="FC87" i="10"/>
  <c r="FB87" i="10"/>
  <c r="FA87" i="10"/>
  <c r="EZ87" i="10"/>
  <c r="EY87" i="10"/>
  <c r="EX87" i="10"/>
  <c r="EW87" i="10"/>
  <c r="EV87" i="10"/>
  <c r="EU87" i="10"/>
  <c r="ET87" i="10"/>
  <c r="ES87" i="10"/>
  <c r="ER87" i="10"/>
  <c r="EQ87" i="10"/>
  <c r="EP87" i="10"/>
  <c r="EO87" i="10"/>
  <c r="EN87" i="10"/>
  <c r="EM87" i="10"/>
  <c r="EL87" i="10"/>
  <c r="EK87" i="10"/>
  <c r="EJ87" i="10"/>
  <c r="EI87" i="10"/>
  <c r="EH87" i="10"/>
  <c r="EG87" i="10"/>
  <c r="EF87" i="10"/>
  <c r="EE87" i="10"/>
  <c r="ED87" i="10"/>
  <c r="EC87" i="10"/>
  <c r="EB87" i="10"/>
  <c r="EA87" i="10"/>
  <c r="DZ87" i="10"/>
  <c r="DY87" i="10"/>
  <c r="DX87" i="10"/>
  <c r="DW87" i="10"/>
  <c r="DV87" i="10"/>
  <c r="DU87" i="10"/>
  <c r="DT87" i="10"/>
  <c r="DS87" i="10"/>
  <c r="DR87" i="10"/>
  <c r="DQ87" i="10"/>
  <c r="DP87" i="10"/>
  <c r="DO87" i="10"/>
  <c r="DN87" i="10"/>
  <c r="DM87" i="10"/>
  <c r="DL87" i="10"/>
  <c r="DK87" i="10"/>
  <c r="DJ87" i="10"/>
  <c r="DI87" i="10"/>
  <c r="DH87" i="10"/>
  <c r="DG87" i="10"/>
  <c r="DF87" i="10"/>
  <c r="DE87" i="10"/>
  <c r="DD87" i="10"/>
  <c r="DC87" i="10"/>
  <c r="DB87" i="10"/>
  <c r="DA87" i="10"/>
  <c r="CZ87" i="10"/>
  <c r="CY87" i="10"/>
  <c r="CX87" i="10"/>
  <c r="CW87" i="10"/>
  <c r="CV87" i="10"/>
  <c r="CU87" i="10"/>
  <c r="CT87" i="10"/>
  <c r="CS87" i="10"/>
  <c r="CR87" i="10"/>
  <c r="CQ87" i="10"/>
  <c r="CP87" i="10"/>
  <c r="CO87" i="10"/>
  <c r="CN87" i="10"/>
  <c r="CM87" i="10"/>
  <c r="CL87" i="10"/>
  <c r="CK87" i="10"/>
  <c r="CJ87" i="10"/>
  <c r="CI87" i="10"/>
  <c r="CH87" i="10"/>
  <c r="CG87" i="10"/>
  <c r="CF87" i="10"/>
  <c r="CE87" i="10"/>
  <c r="CD87" i="10"/>
  <c r="CC87" i="10"/>
  <c r="CB87" i="10"/>
  <c r="CA87" i="10"/>
  <c r="BZ87" i="10"/>
  <c r="BY87" i="10"/>
  <c r="BX87" i="10"/>
  <c r="BW87" i="10"/>
  <c r="BV87" i="10"/>
  <c r="BU87" i="10"/>
  <c r="BT87" i="10"/>
  <c r="BS87" i="10"/>
  <c r="BR87" i="10"/>
  <c r="BQ87" i="10"/>
  <c r="BP87" i="10"/>
  <c r="BO87" i="10"/>
  <c r="BN87" i="10"/>
  <c r="BM87" i="10"/>
  <c r="BL87" i="10"/>
  <c r="BK87" i="10"/>
  <c r="BJ87" i="10"/>
  <c r="BI87" i="10"/>
  <c r="BH87" i="10"/>
  <c r="BG87" i="10"/>
  <c r="BF87" i="10"/>
  <c r="BE87" i="10"/>
  <c r="BD87" i="10"/>
  <c r="BC87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FP86" i="10"/>
  <c r="FO86" i="10"/>
  <c r="FN86" i="10"/>
  <c r="FM86" i="10"/>
  <c r="FL86" i="10"/>
  <c r="FK86" i="10"/>
  <c r="FJ86" i="10"/>
  <c r="FI86" i="10"/>
  <c r="FH86" i="10"/>
  <c r="FG86" i="10"/>
  <c r="FF86" i="10"/>
  <c r="FE86" i="10"/>
  <c r="FD86" i="10"/>
  <c r="FC86" i="10"/>
  <c r="FB86" i="10"/>
  <c r="FA86" i="10"/>
  <c r="EZ86" i="10"/>
  <c r="EY86" i="10"/>
  <c r="EX86" i="10"/>
  <c r="EW86" i="10"/>
  <c r="EV86" i="10"/>
  <c r="EU86" i="10"/>
  <c r="ET86" i="10"/>
  <c r="ES86" i="10"/>
  <c r="ER86" i="10"/>
  <c r="EQ86" i="10"/>
  <c r="EP86" i="10"/>
  <c r="EO86" i="10"/>
  <c r="EN86" i="10"/>
  <c r="EM86" i="10"/>
  <c r="EL86" i="10"/>
  <c r="EK86" i="10"/>
  <c r="EJ86" i="10"/>
  <c r="EI86" i="10"/>
  <c r="EH86" i="10"/>
  <c r="EG86" i="10"/>
  <c r="EF86" i="10"/>
  <c r="EE86" i="10"/>
  <c r="ED86" i="10"/>
  <c r="EC86" i="10"/>
  <c r="EB86" i="10"/>
  <c r="EA86" i="10"/>
  <c r="DZ86" i="10"/>
  <c r="DY86" i="10"/>
  <c r="DX86" i="10"/>
  <c r="DW86" i="10"/>
  <c r="DV86" i="10"/>
  <c r="DU86" i="10"/>
  <c r="DT86" i="10"/>
  <c r="DS86" i="10"/>
  <c r="DR86" i="10"/>
  <c r="DQ86" i="10"/>
  <c r="DP86" i="10"/>
  <c r="DO86" i="10"/>
  <c r="DN86" i="10"/>
  <c r="DM86" i="10"/>
  <c r="DL86" i="10"/>
  <c r="DK86" i="10"/>
  <c r="DJ86" i="10"/>
  <c r="DI86" i="10"/>
  <c r="DH86" i="10"/>
  <c r="DG86" i="10"/>
  <c r="DF86" i="10"/>
  <c r="DE86" i="10"/>
  <c r="DD86" i="10"/>
  <c r="DC86" i="10"/>
  <c r="DB86" i="10"/>
  <c r="DA86" i="10"/>
  <c r="CZ86" i="10"/>
  <c r="CY86" i="10"/>
  <c r="CX86" i="10"/>
  <c r="CW86" i="10"/>
  <c r="CV86" i="10"/>
  <c r="CU86" i="10"/>
  <c r="CT86" i="10"/>
  <c r="CS86" i="10"/>
  <c r="CR86" i="10"/>
  <c r="CQ86" i="10"/>
  <c r="CP86" i="10"/>
  <c r="CO86" i="10"/>
  <c r="CN86" i="10"/>
  <c r="CM86" i="10"/>
  <c r="CL86" i="10"/>
  <c r="CK86" i="10"/>
  <c r="CJ86" i="10"/>
  <c r="CI86" i="10"/>
  <c r="CH86" i="10"/>
  <c r="CG86" i="10"/>
  <c r="CF86" i="10"/>
  <c r="CE86" i="10"/>
  <c r="CD86" i="10"/>
  <c r="CC86" i="10"/>
  <c r="CB86" i="10"/>
  <c r="CA86" i="10"/>
  <c r="BZ86" i="10"/>
  <c r="BY86" i="10"/>
  <c r="BX86" i="10"/>
  <c r="BW86" i="10"/>
  <c r="BV86" i="10"/>
  <c r="BU86" i="10"/>
  <c r="BT86" i="10"/>
  <c r="BS86" i="10"/>
  <c r="BR86" i="10"/>
  <c r="BQ86" i="10"/>
  <c r="BP86" i="10"/>
  <c r="BO86" i="10"/>
  <c r="BN86" i="10"/>
  <c r="BM86" i="10"/>
  <c r="BL86" i="10"/>
  <c r="BK86" i="10"/>
  <c r="BJ86" i="10"/>
  <c r="BI86" i="10"/>
  <c r="BH86" i="10"/>
  <c r="BG86" i="10"/>
  <c r="BF86" i="10"/>
  <c r="BE86" i="10"/>
  <c r="BD86" i="10"/>
  <c r="BC86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FP85" i="10"/>
  <c r="FO85" i="10"/>
  <c r="FN85" i="10"/>
  <c r="FM85" i="10"/>
  <c r="FL85" i="10"/>
  <c r="FK85" i="10"/>
  <c r="FJ85" i="10"/>
  <c r="FI85" i="10"/>
  <c r="FH85" i="10"/>
  <c r="FG85" i="10"/>
  <c r="FF85" i="10"/>
  <c r="FE85" i="10"/>
  <c r="FD85" i="10"/>
  <c r="FC85" i="10"/>
  <c r="FB85" i="10"/>
  <c r="FA85" i="10"/>
  <c r="EZ85" i="10"/>
  <c r="EY85" i="10"/>
  <c r="EX85" i="10"/>
  <c r="EW85" i="10"/>
  <c r="EV85" i="10"/>
  <c r="EU85" i="10"/>
  <c r="ET85" i="10"/>
  <c r="ES85" i="10"/>
  <c r="ER85" i="10"/>
  <c r="EQ85" i="10"/>
  <c r="EP85" i="10"/>
  <c r="EO85" i="10"/>
  <c r="EN85" i="10"/>
  <c r="EM85" i="10"/>
  <c r="EL85" i="10"/>
  <c r="EK85" i="10"/>
  <c r="EJ85" i="10"/>
  <c r="EI85" i="10"/>
  <c r="EH85" i="10"/>
  <c r="EG85" i="10"/>
  <c r="EF85" i="10"/>
  <c r="EE85" i="10"/>
  <c r="ED85" i="10"/>
  <c r="EC85" i="10"/>
  <c r="EB85" i="10"/>
  <c r="EA85" i="10"/>
  <c r="DZ85" i="10"/>
  <c r="DY85" i="10"/>
  <c r="DX85" i="10"/>
  <c r="DW85" i="10"/>
  <c r="DV85" i="10"/>
  <c r="DU85" i="10"/>
  <c r="DT85" i="10"/>
  <c r="DS85" i="10"/>
  <c r="DR85" i="10"/>
  <c r="DQ85" i="10"/>
  <c r="DP85" i="10"/>
  <c r="DO85" i="10"/>
  <c r="DN85" i="10"/>
  <c r="DM85" i="10"/>
  <c r="DL85" i="10"/>
  <c r="DK85" i="10"/>
  <c r="DJ85" i="10"/>
  <c r="DI85" i="10"/>
  <c r="DH85" i="10"/>
  <c r="DG85" i="10"/>
  <c r="DF85" i="10"/>
  <c r="DE85" i="10"/>
  <c r="DD85" i="10"/>
  <c r="DC85" i="10"/>
  <c r="DB85" i="10"/>
  <c r="DA85" i="10"/>
  <c r="CZ85" i="10"/>
  <c r="CY85" i="10"/>
  <c r="CX85" i="10"/>
  <c r="CW85" i="10"/>
  <c r="CV85" i="10"/>
  <c r="CU85" i="10"/>
  <c r="CT85" i="10"/>
  <c r="CS85" i="10"/>
  <c r="CR85" i="10"/>
  <c r="CQ85" i="10"/>
  <c r="CP85" i="10"/>
  <c r="CO85" i="10"/>
  <c r="CN85" i="10"/>
  <c r="CM85" i="10"/>
  <c r="CL85" i="10"/>
  <c r="CK85" i="10"/>
  <c r="CJ85" i="10"/>
  <c r="CI85" i="10"/>
  <c r="CH85" i="10"/>
  <c r="CG85" i="10"/>
  <c r="CF85" i="10"/>
  <c r="CE85" i="10"/>
  <c r="CD85" i="10"/>
  <c r="CC85" i="10"/>
  <c r="CB85" i="10"/>
  <c r="CA85" i="10"/>
  <c r="BZ85" i="10"/>
  <c r="BY85" i="10"/>
  <c r="BX85" i="10"/>
  <c r="BW85" i="10"/>
  <c r="BV85" i="10"/>
  <c r="BU85" i="10"/>
  <c r="BT85" i="10"/>
  <c r="BS85" i="10"/>
  <c r="BR85" i="10"/>
  <c r="BQ85" i="10"/>
  <c r="BP85" i="10"/>
  <c r="BO85" i="10"/>
  <c r="BN85" i="10"/>
  <c r="BM85" i="10"/>
  <c r="BL85" i="10"/>
  <c r="BK85" i="10"/>
  <c r="BJ85" i="10"/>
  <c r="BI85" i="10"/>
  <c r="BH85" i="10"/>
  <c r="BG85" i="10"/>
  <c r="BF85" i="10"/>
  <c r="BE85" i="10"/>
  <c r="BD85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FP84" i="10"/>
  <c r="FO84" i="10"/>
  <c r="FN84" i="10"/>
  <c r="FM84" i="10"/>
  <c r="FL84" i="10"/>
  <c r="FK84" i="10"/>
  <c r="FJ84" i="10"/>
  <c r="FI84" i="10"/>
  <c r="FH84" i="10"/>
  <c r="FG84" i="10"/>
  <c r="FF84" i="10"/>
  <c r="FE84" i="10"/>
  <c r="FD84" i="10"/>
  <c r="FC84" i="10"/>
  <c r="FB84" i="10"/>
  <c r="FA84" i="10"/>
  <c r="EZ84" i="10"/>
  <c r="EY84" i="10"/>
  <c r="EX84" i="10"/>
  <c r="EW84" i="10"/>
  <c r="EV84" i="10"/>
  <c r="EU84" i="10"/>
  <c r="ET84" i="10"/>
  <c r="ES84" i="10"/>
  <c r="ER84" i="10"/>
  <c r="EQ84" i="10"/>
  <c r="EP84" i="10"/>
  <c r="EO84" i="10"/>
  <c r="EN84" i="10"/>
  <c r="EM84" i="10"/>
  <c r="EL84" i="10"/>
  <c r="EK84" i="10"/>
  <c r="EJ84" i="10"/>
  <c r="EI84" i="10"/>
  <c r="EH84" i="10"/>
  <c r="EG84" i="10"/>
  <c r="EF84" i="10"/>
  <c r="EE84" i="10"/>
  <c r="ED84" i="10"/>
  <c r="EC84" i="10"/>
  <c r="EB84" i="10"/>
  <c r="EA84" i="10"/>
  <c r="DZ84" i="10"/>
  <c r="DY84" i="10"/>
  <c r="DX84" i="10"/>
  <c r="DW84" i="10"/>
  <c r="DV84" i="10"/>
  <c r="DU84" i="10"/>
  <c r="DT84" i="10"/>
  <c r="DS84" i="10"/>
  <c r="DR84" i="10"/>
  <c r="DQ84" i="10"/>
  <c r="DP84" i="10"/>
  <c r="DO84" i="10"/>
  <c r="DN84" i="10"/>
  <c r="DM84" i="10"/>
  <c r="DL84" i="10"/>
  <c r="DK84" i="10"/>
  <c r="DJ84" i="10"/>
  <c r="DI84" i="10"/>
  <c r="DH84" i="10"/>
  <c r="DG84" i="10"/>
  <c r="DF84" i="10"/>
  <c r="DE84" i="10"/>
  <c r="DD84" i="10"/>
  <c r="DC84" i="10"/>
  <c r="DB84" i="10"/>
  <c r="DA84" i="10"/>
  <c r="CZ84" i="10"/>
  <c r="CY84" i="10"/>
  <c r="CX84" i="10"/>
  <c r="CW84" i="10"/>
  <c r="CV84" i="10"/>
  <c r="CU84" i="10"/>
  <c r="CT84" i="10"/>
  <c r="CS84" i="10"/>
  <c r="CR84" i="10"/>
  <c r="CQ84" i="10"/>
  <c r="CP84" i="10"/>
  <c r="CO84" i="10"/>
  <c r="CN84" i="10"/>
  <c r="CM84" i="10"/>
  <c r="CL84" i="10"/>
  <c r="CK84" i="10"/>
  <c r="CJ84" i="10"/>
  <c r="CI84" i="10"/>
  <c r="CH84" i="10"/>
  <c r="CG84" i="10"/>
  <c r="CF84" i="10"/>
  <c r="CE84" i="10"/>
  <c r="CD84" i="10"/>
  <c r="CC84" i="10"/>
  <c r="CB84" i="10"/>
  <c r="CA84" i="10"/>
  <c r="BZ84" i="10"/>
  <c r="BY84" i="10"/>
  <c r="BX84" i="10"/>
  <c r="BW84" i="10"/>
  <c r="BV84" i="10"/>
  <c r="BU84" i="10"/>
  <c r="BT84" i="10"/>
  <c r="BS84" i="10"/>
  <c r="BR84" i="10"/>
  <c r="BQ84" i="10"/>
  <c r="BP84" i="10"/>
  <c r="BO84" i="10"/>
  <c r="BN84" i="10"/>
  <c r="BM84" i="10"/>
  <c r="BL84" i="10"/>
  <c r="BK84" i="10"/>
  <c r="BJ84" i="10"/>
  <c r="BI84" i="10"/>
  <c r="BH84" i="10"/>
  <c r="BG84" i="10"/>
  <c r="BF84" i="10"/>
  <c r="BE84" i="10"/>
  <c r="BD84" i="10"/>
  <c r="BC84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FP83" i="10"/>
  <c r="FO83" i="10"/>
  <c r="FN83" i="10"/>
  <c r="FM83" i="10"/>
  <c r="FL83" i="10"/>
  <c r="FK83" i="10"/>
  <c r="FJ83" i="10"/>
  <c r="FI83" i="10"/>
  <c r="FH83" i="10"/>
  <c r="FG83" i="10"/>
  <c r="FF83" i="10"/>
  <c r="FE83" i="10"/>
  <c r="FD83" i="10"/>
  <c r="FC83" i="10"/>
  <c r="FB83" i="10"/>
  <c r="FA83" i="10"/>
  <c r="EZ83" i="10"/>
  <c r="EY83" i="10"/>
  <c r="EX83" i="10"/>
  <c r="EW83" i="10"/>
  <c r="EV83" i="10"/>
  <c r="EU83" i="10"/>
  <c r="ET83" i="10"/>
  <c r="ES83" i="10"/>
  <c r="ER83" i="10"/>
  <c r="EQ83" i="10"/>
  <c r="EP83" i="10"/>
  <c r="EO83" i="10"/>
  <c r="EN83" i="10"/>
  <c r="EM83" i="10"/>
  <c r="EL83" i="10"/>
  <c r="EK83" i="10"/>
  <c r="EJ83" i="10"/>
  <c r="EI83" i="10"/>
  <c r="EH83" i="10"/>
  <c r="EG83" i="10"/>
  <c r="EF83" i="10"/>
  <c r="EE83" i="10"/>
  <c r="ED83" i="10"/>
  <c r="EC83" i="10"/>
  <c r="EB83" i="10"/>
  <c r="EA83" i="10"/>
  <c r="DZ83" i="10"/>
  <c r="DY83" i="10"/>
  <c r="DX83" i="10"/>
  <c r="DW83" i="10"/>
  <c r="DV83" i="10"/>
  <c r="DU83" i="10"/>
  <c r="DT83" i="10"/>
  <c r="DS83" i="10"/>
  <c r="DR83" i="10"/>
  <c r="DQ83" i="10"/>
  <c r="DP83" i="10"/>
  <c r="DO83" i="10"/>
  <c r="DN83" i="10"/>
  <c r="DM83" i="10"/>
  <c r="DL83" i="10"/>
  <c r="DK83" i="10"/>
  <c r="DJ83" i="10"/>
  <c r="DI83" i="10"/>
  <c r="DH83" i="10"/>
  <c r="DG83" i="10"/>
  <c r="DF83" i="10"/>
  <c r="DE83" i="10"/>
  <c r="DD83" i="10"/>
  <c r="DC83" i="10"/>
  <c r="DB83" i="10"/>
  <c r="DA83" i="10"/>
  <c r="CZ83" i="10"/>
  <c r="CY83" i="10"/>
  <c r="CX83" i="10"/>
  <c r="CW83" i="10"/>
  <c r="CV83" i="10"/>
  <c r="CU83" i="10"/>
  <c r="CT83" i="10"/>
  <c r="CS83" i="10"/>
  <c r="CR83" i="10"/>
  <c r="CQ83" i="10"/>
  <c r="CP83" i="10"/>
  <c r="CO83" i="10"/>
  <c r="CN83" i="10"/>
  <c r="CM83" i="10"/>
  <c r="CL83" i="10"/>
  <c r="CK83" i="10"/>
  <c r="CJ83" i="10"/>
  <c r="CI83" i="10"/>
  <c r="CH83" i="10"/>
  <c r="CG83" i="10"/>
  <c r="CF83" i="10"/>
  <c r="CE83" i="10"/>
  <c r="CD83" i="10"/>
  <c r="CC83" i="10"/>
  <c r="CB83" i="10"/>
  <c r="CA83" i="10"/>
  <c r="BZ83" i="10"/>
  <c r="BY83" i="10"/>
  <c r="BX83" i="10"/>
  <c r="BW83" i="10"/>
  <c r="BV83" i="10"/>
  <c r="BU83" i="10"/>
  <c r="BT83" i="10"/>
  <c r="BS83" i="10"/>
  <c r="BR83" i="10"/>
  <c r="BQ83" i="10"/>
  <c r="BP83" i="10"/>
  <c r="BO83" i="10"/>
  <c r="BN83" i="10"/>
  <c r="BM83" i="10"/>
  <c r="BL83" i="10"/>
  <c r="BK83" i="10"/>
  <c r="BJ83" i="10"/>
  <c r="BI83" i="10"/>
  <c r="BH83" i="10"/>
  <c r="BG83" i="10"/>
  <c r="BF83" i="10"/>
  <c r="BE83" i="10"/>
  <c r="BD83" i="10"/>
  <c r="BC83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FP82" i="10"/>
  <c r="FO82" i="10"/>
  <c r="FN82" i="10"/>
  <c r="FM82" i="10"/>
  <c r="FL82" i="10"/>
  <c r="FK82" i="10"/>
  <c r="FJ82" i="10"/>
  <c r="FI82" i="10"/>
  <c r="FH82" i="10"/>
  <c r="FG82" i="10"/>
  <c r="FF82" i="10"/>
  <c r="FE82" i="10"/>
  <c r="FD82" i="10"/>
  <c r="FC82" i="10"/>
  <c r="FB82" i="10"/>
  <c r="FA82" i="10"/>
  <c r="EZ82" i="10"/>
  <c r="EY82" i="10"/>
  <c r="EX82" i="10"/>
  <c r="EW82" i="10"/>
  <c r="EV82" i="10"/>
  <c r="EU82" i="10"/>
  <c r="ET82" i="10"/>
  <c r="ES82" i="10"/>
  <c r="ER82" i="10"/>
  <c r="EQ82" i="10"/>
  <c r="EP82" i="10"/>
  <c r="EO82" i="10"/>
  <c r="EN82" i="10"/>
  <c r="EM82" i="10"/>
  <c r="EL82" i="10"/>
  <c r="EK82" i="10"/>
  <c r="EJ82" i="10"/>
  <c r="EI82" i="10"/>
  <c r="EH82" i="10"/>
  <c r="EG82" i="10"/>
  <c r="EF82" i="10"/>
  <c r="EE82" i="10"/>
  <c r="ED82" i="10"/>
  <c r="EC82" i="10"/>
  <c r="EB82" i="10"/>
  <c r="EA82" i="10"/>
  <c r="DZ82" i="10"/>
  <c r="DY82" i="10"/>
  <c r="DX82" i="10"/>
  <c r="DW82" i="10"/>
  <c r="DV82" i="10"/>
  <c r="DU82" i="10"/>
  <c r="DT82" i="10"/>
  <c r="DS82" i="10"/>
  <c r="DR82" i="10"/>
  <c r="DQ82" i="10"/>
  <c r="DP82" i="10"/>
  <c r="DO82" i="10"/>
  <c r="DN82" i="10"/>
  <c r="DM82" i="10"/>
  <c r="DL82" i="10"/>
  <c r="DK82" i="10"/>
  <c r="DJ82" i="10"/>
  <c r="DI82" i="10"/>
  <c r="DH82" i="10"/>
  <c r="DG82" i="10"/>
  <c r="DF82" i="10"/>
  <c r="DE82" i="10"/>
  <c r="DD82" i="10"/>
  <c r="DC82" i="10"/>
  <c r="DB82" i="10"/>
  <c r="DA82" i="10"/>
  <c r="CZ82" i="10"/>
  <c r="CY82" i="10"/>
  <c r="CX82" i="10"/>
  <c r="CW82" i="10"/>
  <c r="CV82" i="10"/>
  <c r="CU82" i="10"/>
  <c r="CT82" i="10"/>
  <c r="CS82" i="10"/>
  <c r="CR82" i="10"/>
  <c r="CQ82" i="10"/>
  <c r="CP82" i="10"/>
  <c r="CO82" i="10"/>
  <c r="CN82" i="10"/>
  <c r="CM82" i="10"/>
  <c r="CL82" i="10"/>
  <c r="CK82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L82" i="10"/>
  <c r="BK82" i="10"/>
  <c r="BJ82" i="10"/>
  <c r="BI82" i="10"/>
  <c r="BH82" i="10"/>
  <c r="BG82" i="10"/>
  <c r="BF82" i="10"/>
  <c r="BE82" i="10"/>
  <c r="BD82" i="10"/>
  <c r="BC82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FP81" i="10"/>
  <c r="FO81" i="10"/>
  <c r="FN81" i="10"/>
  <c r="FM81" i="10"/>
  <c r="FL81" i="10"/>
  <c r="FK81" i="10"/>
  <c r="FJ81" i="10"/>
  <c r="FI81" i="10"/>
  <c r="FH81" i="10"/>
  <c r="FG81" i="10"/>
  <c r="FF81" i="10"/>
  <c r="FE81" i="10"/>
  <c r="FD81" i="10"/>
  <c r="FC81" i="10"/>
  <c r="FB81" i="10"/>
  <c r="FA81" i="10"/>
  <c r="EZ81" i="10"/>
  <c r="EY81" i="10"/>
  <c r="EX81" i="10"/>
  <c r="EW81" i="10"/>
  <c r="EV81" i="10"/>
  <c r="EU81" i="10"/>
  <c r="ET81" i="10"/>
  <c r="ES81" i="10"/>
  <c r="ER81" i="10"/>
  <c r="EQ81" i="10"/>
  <c r="EP81" i="10"/>
  <c r="EO81" i="10"/>
  <c r="EN81" i="10"/>
  <c r="EM81" i="10"/>
  <c r="EL81" i="10"/>
  <c r="EK81" i="10"/>
  <c r="EJ81" i="10"/>
  <c r="EI81" i="10"/>
  <c r="EH81" i="10"/>
  <c r="EG81" i="10"/>
  <c r="EF81" i="10"/>
  <c r="EE81" i="10"/>
  <c r="ED81" i="10"/>
  <c r="EC81" i="10"/>
  <c r="EB81" i="10"/>
  <c r="EA81" i="10"/>
  <c r="DZ81" i="10"/>
  <c r="DY81" i="10"/>
  <c r="DX81" i="10"/>
  <c r="DW81" i="10"/>
  <c r="DV81" i="10"/>
  <c r="DU81" i="10"/>
  <c r="DT81" i="10"/>
  <c r="DS81" i="10"/>
  <c r="DR81" i="10"/>
  <c r="DQ81" i="10"/>
  <c r="DP81" i="10"/>
  <c r="DO81" i="10"/>
  <c r="DN81" i="10"/>
  <c r="DM81" i="10"/>
  <c r="DL81" i="10"/>
  <c r="DK81" i="10"/>
  <c r="DJ81" i="10"/>
  <c r="DI81" i="10"/>
  <c r="DH81" i="10"/>
  <c r="DG81" i="10"/>
  <c r="DF81" i="10"/>
  <c r="DE81" i="10"/>
  <c r="DD81" i="10"/>
  <c r="DC81" i="10"/>
  <c r="DB81" i="10"/>
  <c r="DA81" i="10"/>
  <c r="CZ81" i="10"/>
  <c r="CY81" i="10"/>
  <c r="CX81" i="10"/>
  <c r="CW81" i="10"/>
  <c r="CV81" i="10"/>
  <c r="CU81" i="10"/>
  <c r="CT81" i="10"/>
  <c r="CS81" i="10"/>
  <c r="CR81" i="10"/>
  <c r="CQ81" i="10"/>
  <c r="CP81" i="10"/>
  <c r="CO81" i="10"/>
  <c r="CN81" i="10"/>
  <c r="CM81" i="10"/>
  <c r="CL81" i="10"/>
  <c r="CK81" i="10"/>
  <c r="CJ81" i="10"/>
  <c r="CI81" i="10"/>
  <c r="CH81" i="10"/>
  <c r="CG81" i="10"/>
  <c r="CF81" i="10"/>
  <c r="CE81" i="10"/>
  <c r="CD81" i="10"/>
  <c r="CC81" i="10"/>
  <c r="CB81" i="10"/>
  <c r="CA81" i="10"/>
  <c r="BZ81" i="10"/>
  <c r="BY81" i="10"/>
  <c r="BX81" i="10"/>
  <c r="BW81" i="10"/>
  <c r="BV81" i="10"/>
  <c r="BU81" i="10"/>
  <c r="BT81" i="10"/>
  <c r="BS81" i="10"/>
  <c r="BR81" i="10"/>
  <c r="BQ81" i="10"/>
  <c r="BP81" i="10"/>
  <c r="BO81" i="10"/>
  <c r="BN81" i="10"/>
  <c r="BM81" i="10"/>
  <c r="BL81" i="10"/>
  <c r="BK81" i="10"/>
  <c r="BJ81" i="10"/>
  <c r="BI81" i="10"/>
  <c r="BH81" i="10"/>
  <c r="BG81" i="10"/>
  <c r="BF81" i="10"/>
  <c r="BE81" i="10"/>
  <c r="BD81" i="10"/>
  <c r="BC81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FP80" i="10"/>
  <c r="FO80" i="10"/>
  <c r="FN80" i="10"/>
  <c r="FM80" i="10"/>
  <c r="FL80" i="10"/>
  <c r="FK80" i="10"/>
  <c r="FJ80" i="10"/>
  <c r="FI80" i="10"/>
  <c r="FH80" i="10"/>
  <c r="FG80" i="10"/>
  <c r="FF80" i="10"/>
  <c r="FE80" i="10"/>
  <c r="FD80" i="10"/>
  <c r="FC80" i="10"/>
  <c r="FB80" i="10"/>
  <c r="FA80" i="10"/>
  <c r="EZ80" i="10"/>
  <c r="EY80" i="10"/>
  <c r="EX80" i="10"/>
  <c r="EW80" i="10"/>
  <c r="EV80" i="10"/>
  <c r="EU80" i="10"/>
  <c r="ET80" i="10"/>
  <c r="ES80" i="10"/>
  <c r="ER80" i="10"/>
  <c r="EQ80" i="10"/>
  <c r="EP80" i="10"/>
  <c r="EO80" i="10"/>
  <c r="EN80" i="10"/>
  <c r="EM80" i="10"/>
  <c r="EL80" i="10"/>
  <c r="EK80" i="10"/>
  <c r="EJ80" i="10"/>
  <c r="EI80" i="10"/>
  <c r="EH80" i="10"/>
  <c r="EG80" i="10"/>
  <c r="EF80" i="10"/>
  <c r="EE80" i="10"/>
  <c r="ED80" i="10"/>
  <c r="EC80" i="10"/>
  <c r="EB80" i="10"/>
  <c r="EA80" i="10"/>
  <c r="DZ80" i="10"/>
  <c r="DY80" i="10"/>
  <c r="DX80" i="10"/>
  <c r="DW80" i="10"/>
  <c r="DV80" i="10"/>
  <c r="DU80" i="10"/>
  <c r="DT80" i="10"/>
  <c r="DS80" i="10"/>
  <c r="DR80" i="10"/>
  <c r="DQ80" i="10"/>
  <c r="DP80" i="10"/>
  <c r="DO80" i="10"/>
  <c r="DN80" i="10"/>
  <c r="DM80" i="10"/>
  <c r="DL80" i="10"/>
  <c r="DK80" i="10"/>
  <c r="DJ80" i="10"/>
  <c r="DI80" i="10"/>
  <c r="DH80" i="10"/>
  <c r="DG80" i="10"/>
  <c r="DF80" i="10"/>
  <c r="DE80" i="10"/>
  <c r="DD80" i="10"/>
  <c r="DC80" i="10"/>
  <c r="DB80" i="10"/>
  <c r="DA80" i="10"/>
  <c r="CZ80" i="10"/>
  <c r="CY80" i="10"/>
  <c r="CX80" i="10"/>
  <c r="CW80" i="10"/>
  <c r="CV80" i="10"/>
  <c r="CU80" i="10"/>
  <c r="CT80" i="10"/>
  <c r="CS80" i="10"/>
  <c r="CR80" i="10"/>
  <c r="CQ80" i="10"/>
  <c r="CP80" i="10"/>
  <c r="CO80" i="10"/>
  <c r="CN80" i="10"/>
  <c r="CM80" i="10"/>
  <c r="CL80" i="10"/>
  <c r="CK80" i="10"/>
  <c r="CJ80" i="10"/>
  <c r="CI80" i="10"/>
  <c r="CH80" i="10"/>
  <c r="CG80" i="10"/>
  <c r="CF80" i="10"/>
  <c r="CE80" i="10"/>
  <c r="CD80" i="10"/>
  <c r="CC80" i="10"/>
  <c r="CB80" i="10"/>
  <c r="CA80" i="10"/>
  <c r="BZ80" i="10"/>
  <c r="BY80" i="10"/>
  <c r="BX80" i="10"/>
  <c r="BW80" i="10"/>
  <c r="BV80" i="10"/>
  <c r="BU80" i="10"/>
  <c r="BT80" i="10"/>
  <c r="BS80" i="10"/>
  <c r="BR80" i="10"/>
  <c r="BQ80" i="10"/>
  <c r="BP80" i="10"/>
  <c r="BO80" i="10"/>
  <c r="BN80" i="10"/>
  <c r="BM80" i="10"/>
  <c r="BL80" i="10"/>
  <c r="BK80" i="10"/>
  <c r="BJ80" i="10"/>
  <c r="BI80" i="10"/>
  <c r="BH80" i="10"/>
  <c r="BG80" i="10"/>
  <c r="BF80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FP79" i="10"/>
  <c r="FO79" i="10"/>
  <c r="FN79" i="10"/>
  <c r="FM79" i="10"/>
  <c r="FL79" i="10"/>
  <c r="FK79" i="10"/>
  <c r="FJ79" i="10"/>
  <c r="FI79" i="10"/>
  <c r="FH79" i="10"/>
  <c r="FG79" i="10"/>
  <c r="FF79" i="10"/>
  <c r="FE79" i="10"/>
  <c r="FD79" i="10"/>
  <c r="FC79" i="10"/>
  <c r="FB79" i="10"/>
  <c r="FA79" i="10"/>
  <c r="EZ79" i="10"/>
  <c r="EY79" i="10"/>
  <c r="EX79" i="10"/>
  <c r="EW79" i="10"/>
  <c r="EV79" i="10"/>
  <c r="EU79" i="10"/>
  <c r="ET79" i="10"/>
  <c r="ES79" i="10"/>
  <c r="ER79" i="10"/>
  <c r="EQ79" i="10"/>
  <c r="EP79" i="10"/>
  <c r="EO79" i="10"/>
  <c r="EN79" i="10"/>
  <c r="EM79" i="10"/>
  <c r="EL79" i="10"/>
  <c r="EK79" i="10"/>
  <c r="EJ79" i="10"/>
  <c r="EI79" i="10"/>
  <c r="EH79" i="10"/>
  <c r="EG79" i="10"/>
  <c r="EF79" i="10"/>
  <c r="EE79" i="10"/>
  <c r="ED79" i="10"/>
  <c r="EC79" i="10"/>
  <c r="EB79" i="10"/>
  <c r="EA79" i="10"/>
  <c r="DZ79" i="10"/>
  <c r="DY79" i="10"/>
  <c r="DX79" i="10"/>
  <c r="DW79" i="10"/>
  <c r="DV79" i="10"/>
  <c r="DU79" i="10"/>
  <c r="DT79" i="10"/>
  <c r="DS79" i="10"/>
  <c r="DR79" i="10"/>
  <c r="DQ79" i="10"/>
  <c r="DP79" i="10"/>
  <c r="DO79" i="10"/>
  <c r="DN79" i="10"/>
  <c r="DM79" i="10"/>
  <c r="DL79" i="10"/>
  <c r="DK79" i="10"/>
  <c r="DJ79" i="10"/>
  <c r="DI79" i="10"/>
  <c r="DH79" i="10"/>
  <c r="DG79" i="10"/>
  <c r="DF79" i="10"/>
  <c r="DE79" i="10"/>
  <c r="DD79" i="10"/>
  <c r="DC79" i="10"/>
  <c r="DB79" i="10"/>
  <c r="DA79" i="10"/>
  <c r="CZ79" i="10"/>
  <c r="CY79" i="10"/>
  <c r="CX79" i="10"/>
  <c r="CW79" i="10"/>
  <c r="CV79" i="10"/>
  <c r="CU79" i="10"/>
  <c r="CT79" i="10"/>
  <c r="CS79" i="10"/>
  <c r="CR79" i="10"/>
  <c r="CQ79" i="10"/>
  <c r="CP79" i="10"/>
  <c r="CO79" i="10"/>
  <c r="CN79" i="10"/>
  <c r="CM79" i="10"/>
  <c r="CL79" i="10"/>
  <c r="CK79" i="10"/>
  <c r="CJ79" i="10"/>
  <c r="CI79" i="10"/>
  <c r="CH79" i="10"/>
  <c r="CG79" i="10"/>
  <c r="CF79" i="10"/>
  <c r="CE79" i="10"/>
  <c r="CD79" i="10"/>
  <c r="CC79" i="10"/>
  <c r="CB79" i="10"/>
  <c r="CA79" i="10"/>
  <c r="BZ79" i="10"/>
  <c r="BY79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L79" i="10"/>
  <c r="BK79" i="10"/>
  <c r="BJ79" i="10"/>
  <c r="BI79" i="10"/>
  <c r="BH79" i="10"/>
  <c r="BG79" i="10"/>
  <c r="BF79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FP78" i="10"/>
  <c r="FO78" i="10"/>
  <c r="FN78" i="10"/>
  <c r="FM78" i="10"/>
  <c r="FL78" i="10"/>
  <c r="FK78" i="10"/>
  <c r="FJ78" i="10"/>
  <c r="FI78" i="10"/>
  <c r="FH78" i="10"/>
  <c r="FG78" i="10"/>
  <c r="FF78" i="10"/>
  <c r="FE78" i="10"/>
  <c r="FD78" i="10"/>
  <c r="FC78" i="10"/>
  <c r="FB78" i="10"/>
  <c r="FA78" i="10"/>
  <c r="EZ78" i="10"/>
  <c r="EY78" i="10"/>
  <c r="EX78" i="10"/>
  <c r="EW78" i="10"/>
  <c r="EV78" i="10"/>
  <c r="EU78" i="10"/>
  <c r="ET78" i="10"/>
  <c r="ES78" i="10"/>
  <c r="ER78" i="10"/>
  <c r="EQ78" i="10"/>
  <c r="EP78" i="10"/>
  <c r="EO78" i="10"/>
  <c r="EN78" i="10"/>
  <c r="EM78" i="10"/>
  <c r="EL78" i="10"/>
  <c r="EK78" i="10"/>
  <c r="EJ78" i="10"/>
  <c r="EI78" i="10"/>
  <c r="EH78" i="10"/>
  <c r="EG78" i="10"/>
  <c r="EF78" i="10"/>
  <c r="EE78" i="10"/>
  <c r="ED78" i="10"/>
  <c r="EC78" i="10"/>
  <c r="EB78" i="10"/>
  <c r="EA78" i="10"/>
  <c r="DZ78" i="10"/>
  <c r="DY78" i="10"/>
  <c r="DX78" i="10"/>
  <c r="DW78" i="10"/>
  <c r="DV78" i="10"/>
  <c r="DU78" i="10"/>
  <c r="DT78" i="10"/>
  <c r="DS78" i="10"/>
  <c r="DR78" i="10"/>
  <c r="DQ78" i="10"/>
  <c r="DP78" i="10"/>
  <c r="DO78" i="10"/>
  <c r="DN78" i="10"/>
  <c r="DM78" i="10"/>
  <c r="DL78" i="10"/>
  <c r="DK78" i="10"/>
  <c r="DJ78" i="10"/>
  <c r="DI78" i="10"/>
  <c r="DH78" i="10"/>
  <c r="DG78" i="10"/>
  <c r="DF78" i="10"/>
  <c r="DE78" i="10"/>
  <c r="DD78" i="10"/>
  <c r="DC78" i="10"/>
  <c r="DB78" i="10"/>
  <c r="DA78" i="10"/>
  <c r="CZ78" i="10"/>
  <c r="CY78" i="10"/>
  <c r="CX78" i="10"/>
  <c r="CW78" i="10"/>
  <c r="CV78" i="10"/>
  <c r="CU78" i="10"/>
  <c r="CT78" i="10"/>
  <c r="CS78" i="10"/>
  <c r="CR78" i="10"/>
  <c r="CQ78" i="10"/>
  <c r="CP78" i="10"/>
  <c r="CO78" i="10"/>
  <c r="CN78" i="10"/>
  <c r="CM78" i="10"/>
  <c r="CL78" i="10"/>
  <c r="CK78" i="10"/>
  <c r="CJ78" i="10"/>
  <c r="CI78" i="10"/>
  <c r="CH78" i="10"/>
  <c r="CG78" i="10"/>
  <c r="CF78" i="10"/>
  <c r="CE78" i="10"/>
  <c r="CD78" i="10"/>
  <c r="CC78" i="10"/>
  <c r="CB78" i="10"/>
  <c r="CA78" i="10"/>
  <c r="BZ78" i="10"/>
  <c r="BY78" i="10"/>
  <c r="BX78" i="10"/>
  <c r="BW78" i="10"/>
  <c r="BV78" i="10"/>
  <c r="BU78" i="10"/>
  <c r="BT78" i="10"/>
  <c r="BS78" i="10"/>
  <c r="BR78" i="10"/>
  <c r="BQ78" i="10"/>
  <c r="BP78" i="10"/>
  <c r="BO78" i="10"/>
  <c r="BN78" i="10"/>
  <c r="BM78" i="10"/>
  <c r="BL78" i="10"/>
  <c r="BK78" i="10"/>
  <c r="BJ78" i="10"/>
  <c r="BI78" i="10"/>
  <c r="BH78" i="10"/>
  <c r="BG78" i="10"/>
  <c r="BF78" i="10"/>
  <c r="BE78" i="10"/>
  <c r="BD78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FP77" i="10"/>
  <c r="FO77" i="10"/>
  <c r="FN77" i="10"/>
  <c r="FM77" i="10"/>
  <c r="FL77" i="10"/>
  <c r="FK77" i="10"/>
  <c r="FJ77" i="10"/>
  <c r="FI77" i="10"/>
  <c r="FH77" i="10"/>
  <c r="FG77" i="10"/>
  <c r="FF77" i="10"/>
  <c r="FE77" i="10"/>
  <c r="FD77" i="10"/>
  <c r="FC77" i="10"/>
  <c r="FB77" i="10"/>
  <c r="FA77" i="10"/>
  <c r="EZ77" i="10"/>
  <c r="EY77" i="10"/>
  <c r="EX77" i="10"/>
  <c r="EW77" i="10"/>
  <c r="EV77" i="10"/>
  <c r="EU77" i="10"/>
  <c r="ET77" i="10"/>
  <c r="ES77" i="10"/>
  <c r="ER77" i="10"/>
  <c r="EQ77" i="10"/>
  <c r="EP77" i="10"/>
  <c r="EO77" i="10"/>
  <c r="EN77" i="10"/>
  <c r="EM77" i="10"/>
  <c r="EL77" i="10"/>
  <c r="EK77" i="10"/>
  <c r="EJ77" i="10"/>
  <c r="EI77" i="10"/>
  <c r="EH77" i="10"/>
  <c r="EG77" i="10"/>
  <c r="EF77" i="10"/>
  <c r="EE77" i="10"/>
  <c r="ED77" i="10"/>
  <c r="EC77" i="10"/>
  <c r="EB77" i="10"/>
  <c r="EA77" i="10"/>
  <c r="DZ77" i="10"/>
  <c r="DY77" i="10"/>
  <c r="DX77" i="10"/>
  <c r="DW77" i="10"/>
  <c r="DV77" i="10"/>
  <c r="DU77" i="10"/>
  <c r="DT77" i="10"/>
  <c r="DS77" i="10"/>
  <c r="DR77" i="10"/>
  <c r="DQ77" i="10"/>
  <c r="DP77" i="10"/>
  <c r="DO77" i="10"/>
  <c r="DN77" i="10"/>
  <c r="DM77" i="10"/>
  <c r="DL77" i="10"/>
  <c r="DK77" i="10"/>
  <c r="DJ77" i="10"/>
  <c r="DI77" i="10"/>
  <c r="DH77" i="10"/>
  <c r="DG77" i="10"/>
  <c r="DF77" i="10"/>
  <c r="DE77" i="10"/>
  <c r="DD77" i="10"/>
  <c r="DC77" i="10"/>
  <c r="DB77" i="10"/>
  <c r="DA77" i="10"/>
  <c r="CZ77" i="10"/>
  <c r="CY77" i="10"/>
  <c r="CX77" i="10"/>
  <c r="CW77" i="10"/>
  <c r="CV77" i="10"/>
  <c r="CU77" i="10"/>
  <c r="CT77" i="10"/>
  <c r="CS77" i="10"/>
  <c r="CR77" i="10"/>
  <c r="CQ77" i="10"/>
  <c r="CP77" i="10"/>
  <c r="CO77" i="10"/>
  <c r="CN77" i="10"/>
  <c r="CM77" i="10"/>
  <c r="CL77" i="10"/>
  <c r="CK77" i="10"/>
  <c r="CJ77" i="10"/>
  <c r="CI77" i="10"/>
  <c r="CH77" i="10"/>
  <c r="CG77" i="10"/>
  <c r="CF77" i="10"/>
  <c r="CE77" i="10"/>
  <c r="CD77" i="10"/>
  <c r="CC77" i="10"/>
  <c r="CB77" i="10"/>
  <c r="CA77" i="10"/>
  <c r="BZ77" i="10"/>
  <c r="BY77" i="10"/>
  <c r="BX77" i="10"/>
  <c r="BW77" i="10"/>
  <c r="BV77" i="10"/>
  <c r="BU77" i="10"/>
  <c r="BT77" i="10"/>
  <c r="BS77" i="10"/>
  <c r="BR77" i="10"/>
  <c r="BQ77" i="10"/>
  <c r="BP77" i="10"/>
  <c r="BO77" i="10"/>
  <c r="BN77" i="10"/>
  <c r="BM77" i="10"/>
  <c r="BL77" i="10"/>
  <c r="BK77" i="10"/>
  <c r="BJ77" i="10"/>
  <c r="BI77" i="10"/>
  <c r="BH77" i="10"/>
  <c r="BG77" i="10"/>
  <c r="BF77" i="10"/>
  <c r="BE77" i="10"/>
  <c r="BD77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FP76" i="10"/>
  <c r="FO76" i="10"/>
  <c r="FN76" i="10"/>
  <c r="FM76" i="10"/>
  <c r="FL76" i="10"/>
  <c r="FK76" i="10"/>
  <c r="FJ76" i="10"/>
  <c r="FI76" i="10"/>
  <c r="FH76" i="10"/>
  <c r="FG76" i="10"/>
  <c r="FF76" i="10"/>
  <c r="FE76" i="10"/>
  <c r="FD76" i="10"/>
  <c r="FC76" i="10"/>
  <c r="FB76" i="10"/>
  <c r="FA76" i="10"/>
  <c r="EZ76" i="10"/>
  <c r="EY76" i="10"/>
  <c r="EX76" i="10"/>
  <c r="EW76" i="10"/>
  <c r="EV76" i="10"/>
  <c r="EU76" i="10"/>
  <c r="ET76" i="10"/>
  <c r="ES76" i="10"/>
  <c r="ER76" i="10"/>
  <c r="EQ76" i="10"/>
  <c r="EP76" i="10"/>
  <c r="EO76" i="10"/>
  <c r="EN76" i="10"/>
  <c r="EM76" i="10"/>
  <c r="EL76" i="10"/>
  <c r="EK76" i="10"/>
  <c r="EJ76" i="10"/>
  <c r="EI76" i="10"/>
  <c r="EH76" i="10"/>
  <c r="EG76" i="10"/>
  <c r="EF76" i="10"/>
  <c r="EE76" i="10"/>
  <c r="ED76" i="10"/>
  <c r="EC76" i="10"/>
  <c r="EB76" i="10"/>
  <c r="EA76" i="10"/>
  <c r="DZ76" i="10"/>
  <c r="DY76" i="10"/>
  <c r="DX76" i="10"/>
  <c r="DW76" i="10"/>
  <c r="DV76" i="10"/>
  <c r="DU76" i="10"/>
  <c r="DT76" i="10"/>
  <c r="DS76" i="10"/>
  <c r="DR76" i="10"/>
  <c r="DQ76" i="10"/>
  <c r="DP76" i="10"/>
  <c r="DO76" i="10"/>
  <c r="DN76" i="10"/>
  <c r="DM76" i="10"/>
  <c r="DL76" i="10"/>
  <c r="DK76" i="10"/>
  <c r="DJ76" i="10"/>
  <c r="DI76" i="10"/>
  <c r="DH76" i="10"/>
  <c r="DG76" i="10"/>
  <c r="DF76" i="10"/>
  <c r="DE76" i="10"/>
  <c r="DD76" i="10"/>
  <c r="DC76" i="10"/>
  <c r="DB76" i="10"/>
  <c r="DA76" i="10"/>
  <c r="CZ76" i="10"/>
  <c r="CY76" i="10"/>
  <c r="CX76" i="10"/>
  <c r="CW76" i="10"/>
  <c r="CV76" i="10"/>
  <c r="CU76" i="10"/>
  <c r="CT76" i="10"/>
  <c r="CS76" i="10"/>
  <c r="CR76" i="10"/>
  <c r="CQ76" i="10"/>
  <c r="CP76" i="10"/>
  <c r="CO76" i="10"/>
  <c r="CN76" i="10"/>
  <c r="CM76" i="10"/>
  <c r="CL76" i="10"/>
  <c r="CK76" i="10"/>
  <c r="CJ76" i="10"/>
  <c r="CI76" i="10"/>
  <c r="CH76" i="10"/>
  <c r="CG76" i="10"/>
  <c r="CF76" i="10"/>
  <c r="CE76" i="10"/>
  <c r="CD76" i="10"/>
  <c r="CC76" i="10"/>
  <c r="CB76" i="10"/>
  <c r="CA76" i="10"/>
  <c r="BZ76" i="10"/>
  <c r="BY76" i="10"/>
  <c r="BX76" i="10"/>
  <c r="BW76" i="10"/>
  <c r="BV76" i="10"/>
  <c r="BU76" i="10"/>
  <c r="BT76" i="10"/>
  <c r="BS76" i="10"/>
  <c r="BR76" i="10"/>
  <c r="BQ76" i="10"/>
  <c r="BP76" i="10"/>
  <c r="BO76" i="10"/>
  <c r="BN76" i="10"/>
  <c r="BM76" i="10"/>
  <c r="BL76" i="10"/>
  <c r="BK76" i="10"/>
  <c r="BJ76" i="10"/>
  <c r="BI76" i="10"/>
  <c r="BH76" i="10"/>
  <c r="BG76" i="10"/>
  <c r="BF76" i="10"/>
  <c r="BE76" i="10"/>
  <c r="BD76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FP75" i="10"/>
  <c r="FO75" i="10"/>
  <c r="FN75" i="10"/>
  <c r="FM75" i="10"/>
  <c r="FL75" i="10"/>
  <c r="FK75" i="10"/>
  <c r="FJ75" i="10"/>
  <c r="FI75" i="10"/>
  <c r="FH75" i="10"/>
  <c r="FG75" i="10"/>
  <c r="FF75" i="10"/>
  <c r="FE75" i="10"/>
  <c r="FD75" i="10"/>
  <c r="FC75" i="10"/>
  <c r="FB75" i="10"/>
  <c r="FA75" i="10"/>
  <c r="EZ75" i="10"/>
  <c r="EY75" i="10"/>
  <c r="EX75" i="10"/>
  <c r="EW75" i="10"/>
  <c r="EV75" i="10"/>
  <c r="EU75" i="10"/>
  <c r="ET75" i="10"/>
  <c r="ES75" i="10"/>
  <c r="ER75" i="10"/>
  <c r="EQ75" i="10"/>
  <c r="EP75" i="10"/>
  <c r="EO75" i="10"/>
  <c r="EN75" i="10"/>
  <c r="EM75" i="10"/>
  <c r="EL75" i="10"/>
  <c r="EK75" i="10"/>
  <c r="EJ75" i="10"/>
  <c r="EI75" i="10"/>
  <c r="EH75" i="10"/>
  <c r="EG75" i="10"/>
  <c r="EF75" i="10"/>
  <c r="EE75" i="10"/>
  <c r="ED75" i="10"/>
  <c r="EC75" i="10"/>
  <c r="EB75" i="10"/>
  <c r="EA75" i="10"/>
  <c r="DZ75" i="10"/>
  <c r="DY75" i="10"/>
  <c r="DX75" i="10"/>
  <c r="DW75" i="10"/>
  <c r="DV75" i="10"/>
  <c r="DU75" i="10"/>
  <c r="DT75" i="10"/>
  <c r="DS75" i="10"/>
  <c r="DR75" i="10"/>
  <c r="DQ75" i="10"/>
  <c r="DP75" i="10"/>
  <c r="DO75" i="10"/>
  <c r="DN75" i="10"/>
  <c r="DM75" i="10"/>
  <c r="DL75" i="10"/>
  <c r="DK75" i="10"/>
  <c r="DJ75" i="10"/>
  <c r="DI75" i="10"/>
  <c r="DH75" i="10"/>
  <c r="DG75" i="10"/>
  <c r="DF75" i="10"/>
  <c r="DE75" i="10"/>
  <c r="DD75" i="10"/>
  <c r="DC75" i="10"/>
  <c r="DB75" i="10"/>
  <c r="DA75" i="10"/>
  <c r="CZ75" i="10"/>
  <c r="CY75" i="10"/>
  <c r="CX75" i="10"/>
  <c r="CW75" i="10"/>
  <c r="CV75" i="10"/>
  <c r="CU75" i="10"/>
  <c r="CT75" i="10"/>
  <c r="CS75" i="10"/>
  <c r="CR75" i="10"/>
  <c r="CQ75" i="10"/>
  <c r="CP75" i="10"/>
  <c r="CO75" i="10"/>
  <c r="CN75" i="10"/>
  <c r="CM75" i="10"/>
  <c r="CL75" i="10"/>
  <c r="CK75" i="10"/>
  <c r="CJ75" i="10"/>
  <c r="CI75" i="10"/>
  <c r="CH75" i="10"/>
  <c r="CG75" i="10"/>
  <c r="CF75" i="10"/>
  <c r="CE75" i="10"/>
  <c r="CD75" i="10"/>
  <c r="CC75" i="10"/>
  <c r="CB75" i="10"/>
  <c r="CA75" i="10"/>
  <c r="BZ75" i="10"/>
  <c r="BY75" i="10"/>
  <c r="BX75" i="10"/>
  <c r="BW75" i="10"/>
  <c r="BV75" i="10"/>
  <c r="BU75" i="10"/>
  <c r="BT75" i="10"/>
  <c r="BS75" i="10"/>
  <c r="BR75" i="10"/>
  <c r="BQ75" i="10"/>
  <c r="BP75" i="10"/>
  <c r="BO75" i="10"/>
  <c r="BN75" i="10"/>
  <c r="BM75" i="10"/>
  <c r="BL75" i="10"/>
  <c r="BK75" i="10"/>
  <c r="BJ75" i="10"/>
  <c r="BI75" i="10"/>
  <c r="BH75" i="10"/>
  <c r="BG75" i="10"/>
  <c r="BF75" i="10"/>
  <c r="BE75" i="10"/>
  <c r="BD75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FP74" i="10"/>
  <c r="FO74" i="10"/>
  <c r="FN74" i="10"/>
  <c r="FM74" i="10"/>
  <c r="FL74" i="10"/>
  <c r="FK74" i="10"/>
  <c r="FJ74" i="10"/>
  <c r="FI74" i="10"/>
  <c r="FH74" i="10"/>
  <c r="FG74" i="10"/>
  <c r="FF74" i="10"/>
  <c r="FE74" i="10"/>
  <c r="FD74" i="10"/>
  <c r="FC74" i="10"/>
  <c r="FB74" i="10"/>
  <c r="FA74" i="10"/>
  <c r="EZ74" i="10"/>
  <c r="EY74" i="10"/>
  <c r="EX74" i="10"/>
  <c r="EW74" i="10"/>
  <c r="EV74" i="10"/>
  <c r="EU74" i="10"/>
  <c r="ET74" i="10"/>
  <c r="ES74" i="10"/>
  <c r="ER74" i="10"/>
  <c r="EQ74" i="10"/>
  <c r="EP74" i="10"/>
  <c r="EO74" i="10"/>
  <c r="EN74" i="10"/>
  <c r="EM74" i="10"/>
  <c r="EL74" i="10"/>
  <c r="EK74" i="10"/>
  <c r="EJ74" i="10"/>
  <c r="EI74" i="10"/>
  <c r="EH74" i="10"/>
  <c r="EG74" i="10"/>
  <c r="EF74" i="10"/>
  <c r="EE74" i="10"/>
  <c r="ED74" i="10"/>
  <c r="EC74" i="10"/>
  <c r="EB74" i="10"/>
  <c r="EA74" i="10"/>
  <c r="DZ74" i="10"/>
  <c r="DY74" i="10"/>
  <c r="DX74" i="10"/>
  <c r="DW74" i="10"/>
  <c r="DV74" i="10"/>
  <c r="DU74" i="10"/>
  <c r="DT74" i="10"/>
  <c r="DS74" i="10"/>
  <c r="DR74" i="10"/>
  <c r="DQ74" i="10"/>
  <c r="DP74" i="10"/>
  <c r="DO74" i="10"/>
  <c r="DN74" i="10"/>
  <c r="DM74" i="10"/>
  <c r="DL74" i="10"/>
  <c r="DK74" i="10"/>
  <c r="DJ74" i="10"/>
  <c r="DI74" i="10"/>
  <c r="DH74" i="10"/>
  <c r="DG74" i="10"/>
  <c r="DF74" i="10"/>
  <c r="DE74" i="10"/>
  <c r="DD74" i="10"/>
  <c r="DC74" i="10"/>
  <c r="DB74" i="10"/>
  <c r="DA74" i="10"/>
  <c r="CZ74" i="10"/>
  <c r="CY74" i="10"/>
  <c r="CX74" i="10"/>
  <c r="CW74" i="10"/>
  <c r="CV74" i="10"/>
  <c r="CU74" i="10"/>
  <c r="CT74" i="10"/>
  <c r="CS74" i="10"/>
  <c r="CR74" i="10"/>
  <c r="CQ74" i="10"/>
  <c r="CP74" i="10"/>
  <c r="CO74" i="10"/>
  <c r="CN74" i="10"/>
  <c r="CM74" i="10"/>
  <c r="CL74" i="10"/>
  <c r="CK74" i="10"/>
  <c r="CJ74" i="10"/>
  <c r="CI74" i="10"/>
  <c r="CH74" i="10"/>
  <c r="CG74" i="10"/>
  <c r="CF74" i="10"/>
  <c r="CE74" i="10"/>
  <c r="CD74" i="10"/>
  <c r="CC74" i="10"/>
  <c r="CB74" i="10"/>
  <c r="CA74" i="10"/>
  <c r="BZ74" i="10"/>
  <c r="BY74" i="10"/>
  <c r="BX74" i="10"/>
  <c r="BW74" i="10"/>
  <c r="BV74" i="10"/>
  <c r="BU74" i="10"/>
  <c r="BT74" i="10"/>
  <c r="BS74" i="10"/>
  <c r="BR74" i="10"/>
  <c r="BQ74" i="10"/>
  <c r="BP74" i="10"/>
  <c r="BO74" i="10"/>
  <c r="BN74" i="10"/>
  <c r="BM74" i="10"/>
  <c r="BL74" i="10"/>
  <c r="BK74" i="10"/>
  <c r="BJ74" i="10"/>
  <c r="BI74" i="10"/>
  <c r="BH74" i="10"/>
  <c r="BG74" i="10"/>
  <c r="BF74" i="10"/>
  <c r="BE74" i="10"/>
  <c r="BD74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FP73" i="10"/>
  <c r="FO73" i="10"/>
  <c r="FN73" i="10"/>
  <c r="FM73" i="10"/>
  <c r="FL73" i="10"/>
  <c r="FK73" i="10"/>
  <c r="FJ73" i="10"/>
  <c r="FI73" i="10"/>
  <c r="FH73" i="10"/>
  <c r="FG73" i="10"/>
  <c r="FF73" i="10"/>
  <c r="FE73" i="10"/>
  <c r="FD73" i="10"/>
  <c r="FC73" i="10"/>
  <c r="FB73" i="10"/>
  <c r="FA73" i="10"/>
  <c r="EZ73" i="10"/>
  <c r="EY73" i="10"/>
  <c r="EX73" i="10"/>
  <c r="EW73" i="10"/>
  <c r="EV73" i="10"/>
  <c r="EU73" i="10"/>
  <c r="ET73" i="10"/>
  <c r="ES73" i="10"/>
  <c r="ER73" i="10"/>
  <c r="EQ73" i="10"/>
  <c r="EP73" i="10"/>
  <c r="EO73" i="10"/>
  <c r="EN73" i="10"/>
  <c r="EM73" i="10"/>
  <c r="EL73" i="10"/>
  <c r="EK73" i="10"/>
  <c r="EJ73" i="10"/>
  <c r="EI73" i="10"/>
  <c r="EH73" i="10"/>
  <c r="EG73" i="10"/>
  <c r="EF73" i="10"/>
  <c r="EE73" i="10"/>
  <c r="ED73" i="10"/>
  <c r="EC73" i="10"/>
  <c r="EB73" i="10"/>
  <c r="EA73" i="10"/>
  <c r="DZ73" i="10"/>
  <c r="DY73" i="10"/>
  <c r="DX73" i="10"/>
  <c r="DW73" i="10"/>
  <c r="DV73" i="10"/>
  <c r="DU73" i="10"/>
  <c r="DT73" i="10"/>
  <c r="DS73" i="10"/>
  <c r="DR73" i="10"/>
  <c r="DQ73" i="10"/>
  <c r="DP73" i="10"/>
  <c r="DO73" i="10"/>
  <c r="DN73" i="10"/>
  <c r="DM73" i="10"/>
  <c r="DL73" i="10"/>
  <c r="DK73" i="10"/>
  <c r="DJ73" i="10"/>
  <c r="DI73" i="10"/>
  <c r="DH73" i="10"/>
  <c r="DG73" i="10"/>
  <c r="DF73" i="10"/>
  <c r="DE73" i="10"/>
  <c r="DD73" i="10"/>
  <c r="DC73" i="10"/>
  <c r="DB73" i="10"/>
  <c r="DA73" i="10"/>
  <c r="CZ73" i="10"/>
  <c r="CY73" i="10"/>
  <c r="CX73" i="10"/>
  <c r="CW73" i="10"/>
  <c r="CV73" i="10"/>
  <c r="CU73" i="10"/>
  <c r="CT73" i="10"/>
  <c r="CS73" i="10"/>
  <c r="CR73" i="10"/>
  <c r="CQ73" i="10"/>
  <c r="CP73" i="10"/>
  <c r="CO73" i="10"/>
  <c r="CN73" i="10"/>
  <c r="CM73" i="10"/>
  <c r="CL73" i="10"/>
  <c r="CK73" i="10"/>
  <c r="CJ73" i="10"/>
  <c r="CI73" i="10"/>
  <c r="CH73" i="10"/>
  <c r="CG73" i="10"/>
  <c r="CF73" i="10"/>
  <c r="CE73" i="10"/>
  <c r="CD73" i="10"/>
  <c r="CC73" i="10"/>
  <c r="CB73" i="10"/>
  <c r="CA73" i="10"/>
  <c r="BZ73" i="10"/>
  <c r="BY73" i="10"/>
  <c r="BX73" i="10"/>
  <c r="BW73" i="10"/>
  <c r="BV73" i="10"/>
  <c r="BU73" i="10"/>
  <c r="BT73" i="10"/>
  <c r="BS73" i="10"/>
  <c r="BR73" i="10"/>
  <c r="BQ73" i="10"/>
  <c r="BP73" i="10"/>
  <c r="BO73" i="10"/>
  <c r="BN73" i="10"/>
  <c r="BM73" i="10"/>
  <c r="BL73" i="10"/>
  <c r="BK73" i="10"/>
  <c r="BJ73" i="10"/>
  <c r="BI73" i="10"/>
  <c r="BH73" i="10"/>
  <c r="BG73" i="10"/>
  <c r="BF73" i="10"/>
  <c r="BE73" i="10"/>
  <c r="BD73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FP72" i="10"/>
  <c r="FO72" i="10"/>
  <c r="FN72" i="10"/>
  <c r="FM72" i="10"/>
  <c r="FL72" i="10"/>
  <c r="FK72" i="10"/>
  <c r="FJ72" i="10"/>
  <c r="FI72" i="10"/>
  <c r="FH72" i="10"/>
  <c r="FG72" i="10"/>
  <c r="FF72" i="10"/>
  <c r="FE72" i="10"/>
  <c r="FD72" i="10"/>
  <c r="FC72" i="10"/>
  <c r="FB72" i="10"/>
  <c r="FA72" i="10"/>
  <c r="EZ72" i="10"/>
  <c r="EY72" i="10"/>
  <c r="EX72" i="10"/>
  <c r="EW72" i="10"/>
  <c r="EV72" i="10"/>
  <c r="EU72" i="10"/>
  <c r="ET72" i="10"/>
  <c r="ES72" i="10"/>
  <c r="ER72" i="10"/>
  <c r="EQ72" i="10"/>
  <c r="EP72" i="10"/>
  <c r="EO72" i="10"/>
  <c r="EN72" i="10"/>
  <c r="EM72" i="10"/>
  <c r="EL72" i="10"/>
  <c r="EK72" i="10"/>
  <c r="EJ72" i="10"/>
  <c r="EI72" i="10"/>
  <c r="EH72" i="10"/>
  <c r="EG72" i="10"/>
  <c r="EF72" i="10"/>
  <c r="EE72" i="10"/>
  <c r="ED72" i="10"/>
  <c r="EC72" i="10"/>
  <c r="EB72" i="10"/>
  <c r="EA72" i="10"/>
  <c r="DZ72" i="10"/>
  <c r="DY72" i="10"/>
  <c r="DX72" i="10"/>
  <c r="DW72" i="10"/>
  <c r="DV72" i="10"/>
  <c r="DU72" i="10"/>
  <c r="DT72" i="10"/>
  <c r="DS72" i="10"/>
  <c r="DR72" i="10"/>
  <c r="DQ72" i="10"/>
  <c r="DP72" i="10"/>
  <c r="DO72" i="10"/>
  <c r="DN72" i="10"/>
  <c r="DM72" i="10"/>
  <c r="DL72" i="10"/>
  <c r="DK72" i="10"/>
  <c r="DJ72" i="10"/>
  <c r="DI72" i="10"/>
  <c r="DH72" i="10"/>
  <c r="DG72" i="10"/>
  <c r="DF72" i="10"/>
  <c r="DE72" i="10"/>
  <c r="DD72" i="10"/>
  <c r="DC72" i="10"/>
  <c r="DB72" i="10"/>
  <c r="DA72" i="10"/>
  <c r="CZ72" i="10"/>
  <c r="CY72" i="10"/>
  <c r="CX72" i="10"/>
  <c r="CW72" i="10"/>
  <c r="CV72" i="10"/>
  <c r="CU72" i="10"/>
  <c r="CT72" i="10"/>
  <c r="CS72" i="10"/>
  <c r="CR72" i="10"/>
  <c r="CQ72" i="10"/>
  <c r="CP72" i="10"/>
  <c r="CO72" i="10"/>
  <c r="CN72" i="10"/>
  <c r="CM72" i="10"/>
  <c r="CL72" i="10"/>
  <c r="CK72" i="10"/>
  <c r="CJ72" i="10"/>
  <c r="CI72" i="10"/>
  <c r="CH72" i="10"/>
  <c r="CG72" i="10"/>
  <c r="CF72" i="10"/>
  <c r="CE72" i="10"/>
  <c r="CD72" i="10"/>
  <c r="CC72" i="10"/>
  <c r="CB72" i="10"/>
  <c r="CA72" i="10"/>
  <c r="BZ72" i="10"/>
  <c r="BY72" i="10"/>
  <c r="BX72" i="10"/>
  <c r="BW72" i="10"/>
  <c r="BV72" i="10"/>
  <c r="BU72" i="10"/>
  <c r="BT72" i="10"/>
  <c r="BS72" i="10"/>
  <c r="BR72" i="10"/>
  <c r="BQ72" i="10"/>
  <c r="BP72" i="10"/>
  <c r="BO72" i="10"/>
  <c r="BN72" i="10"/>
  <c r="BM72" i="10"/>
  <c r="BL72" i="10"/>
  <c r="BK72" i="10"/>
  <c r="BJ72" i="10"/>
  <c r="BI72" i="10"/>
  <c r="BH72" i="10"/>
  <c r="BG72" i="10"/>
  <c r="BF72" i="10"/>
  <c r="BE72" i="10"/>
  <c r="BD72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FP71" i="10"/>
  <c r="FO71" i="10"/>
  <c r="FN71" i="10"/>
  <c r="FM71" i="10"/>
  <c r="FL71" i="10"/>
  <c r="FK71" i="10"/>
  <c r="FJ71" i="10"/>
  <c r="FI71" i="10"/>
  <c r="FH71" i="10"/>
  <c r="FG71" i="10"/>
  <c r="FF71" i="10"/>
  <c r="FE71" i="10"/>
  <c r="FD71" i="10"/>
  <c r="FC71" i="10"/>
  <c r="FB71" i="10"/>
  <c r="FA71" i="10"/>
  <c r="EZ71" i="10"/>
  <c r="EY71" i="10"/>
  <c r="EX71" i="10"/>
  <c r="EW71" i="10"/>
  <c r="EV71" i="10"/>
  <c r="EU71" i="10"/>
  <c r="ET71" i="10"/>
  <c r="ES71" i="10"/>
  <c r="ER71" i="10"/>
  <c r="EQ71" i="10"/>
  <c r="EP71" i="10"/>
  <c r="EO71" i="10"/>
  <c r="EN71" i="10"/>
  <c r="EM71" i="10"/>
  <c r="EL71" i="10"/>
  <c r="EK71" i="10"/>
  <c r="EJ71" i="10"/>
  <c r="EI71" i="10"/>
  <c r="EH71" i="10"/>
  <c r="EG71" i="10"/>
  <c r="EF71" i="10"/>
  <c r="EE71" i="10"/>
  <c r="ED71" i="10"/>
  <c r="EC71" i="10"/>
  <c r="EB71" i="10"/>
  <c r="EA71" i="10"/>
  <c r="DZ71" i="10"/>
  <c r="DY71" i="10"/>
  <c r="DX71" i="10"/>
  <c r="DW71" i="10"/>
  <c r="DV71" i="10"/>
  <c r="DU71" i="10"/>
  <c r="DT71" i="10"/>
  <c r="DS71" i="10"/>
  <c r="DR71" i="10"/>
  <c r="DQ71" i="10"/>
  <c r="DP71" i="10"/>
  <c r="DO71" i="10"/>
  <c r="DN71" i="10"/>
  <c r="DM71" i="10"/>
  <c r="DL71" i="10"/>
  <c r="DK71" i="10"/>
  <c r="DJ71" i="10"/>
  <c r="DI71" i="10"/>
  <c r="DH71" i="10"/>
  <c r="DG71" i="10"/>
  <c r="DF71" i="10"/>
  <c r="DE71" i="10"/>
  <c r="DD71" i="10"/>
  <c r="DC71" i="10"/>
  <c r="DB71" i="10"/>
  <c r="DA71" i="10"/>
  <c r="CZ71" i="10"/>
  <c r="CY71" i="10"/>
  <c r="CX71" i="10"/>
  <c r="CW71" i="10"/>
  <c r="CV71" i="10"/>
  <c r="CU71" i="10"/>
  <c r="CT71" i="10"/>
  <c r="CS71" i="10"/>
  <c r="CR71" i="10"/>
  <c r="CQ71" i="10"/>
  <c r="CP71" i="10"/>
  <c r="CO71" i="10"/>
  <c r="CN71" i="10"/>
  <c r="CM71" i="10"/>
  <c r="CL71" i="10"/>
  <c r="CK71" i="10"/>
  <c r="CJ71" i="10"/>
  <c r="CI71" i="10"/>
  <c r="CH71" i="10"/>
  <c r="CG71" i="10"/>
  <c r="CF71" i="10"/>
  <c r="CE71" i="10"/>
  <c r="CD71" i="10"/>
  <c r="CC71" i="10"/>
  <c r="CB71" i="10"/>
  <c r="CA71" i="10"/>
  <c r="BZ71" i="10"/>
  <c r="BY71" i="10"/>
  <c r="BX71" i="10"/>
  <c r="BW71" i="10"/>
  <c r="BV71" i="10"/>
  <c r="BU71" i="10"/>
  <c r="BT71" i="10"/>
  <c r="BS71" i="10"/>
  <c r="BR71" i="10"/>
  <c r="BQ71" i="10"/>
  <c r="BP71" i="10"/>
  <c r="BO71" i="10"/>
  <c r="BN71" i="10"/>
  <c r="BM71" i="10"/>
  <c r="BL71" i="10"/>
  <c r="BK71" i="10"/>
  <c r="BJ71" i="10"/>
  <c r="BI71" i="10"/>
  <c r="BH71" i="10"/>
  <c r="BG71" i="10"/>
  <c r="BF71" i="10"/>
  <c r="BE71" i="10"/>
  <c r="BD71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FP70" i="10"/>
  <c r="FO70" i="10"/>
  <c r="FN70" i="10"/>
  <c r="FM70" i="10"/>
  <c r="FL70" i="10"/>
  <c r="FK70" i="10"/>
  <c r="FJ70" i="10"/>
  <c r="FI70" i="10"/>
  <c r="FH70" i="10"/>
  <c r="FG70" i="10"/>
  <c r="FF70" i="10"/>
  <c r="FE70" i="10"/>
  <c r="FD70" i="10"/>
  <c r="FC70" i="10"/>
  <c r="FB70" i="10"/>
  <c r="FA70" i="10"/>
  <c r="EZ70" i="10"/>
  <c r="EY70" i="10"/>
  <c r="EX70" i="10"/>
  <c r="EW70" i="10"/>
  <c r="EV70" i="10"/>
  <c r="EU70" i="10"/>
  <c r="ET70" i="10"/>
  <c r="ES70" i="10"/>
  <c r="ER70" i="10"/>
  <c r="EQ70" i="10"/>
  <c r="EP70" i="10"/>
  <c r="EO70" i="10"/>
  <c r="EN70" i="10"/>
  <c r="EM70" i="10"/>
  <c r="EL70" i="10"/>
  <c r="EK70" i="10"/>
  <c r="EJ70" i="10"/>
  <c r="EI70" i="10"/>
  <c r="EH70" i="10"/>
  <c r="EG70" i="10"/>
  <c r="EF70" i="10"/>
  <c r="EE70" i="10"/>
  <c r="ED70" i="10"/>
  <c r="EC70" i="10"/>
  <c r="EB70" i="10"/>
  <c r="EA70" i="10"/>
  <c r="DZ70" i="10"/>
  <c r="DY70" i="10"/>
  <c r="DX70" i="10"/>
  <c r="DW70" i="10"/>
  <c r="DV70" i="10"/>
  <c r="DU70" i="10"/>
  <c r="DT70" i="10"/>
  <c r="DS70" i="10"/>
  <c r="DR70" i="10"/>
  <c r="DQ70" i="10"/>
  <c r="DP70" i="10"/>
  <c r="DO70" i="10"/>
  <c r="DN70" i="10"/>
  <c r="DM70" i="10"/>
  <c r="DL70" i="10"/>
  <c r="DK70" i="10"/>
  <c r="DJ70" i="10"/>
  <c r="DI70" i="10"/>
  <c r="DH70" i="10"/>
  <c r="DG70" i="10"/>
  <c r="DF70" i="10"/>
  <c r="DE70" i="10"/>
  <c r="DD70" i="10"/>
  <c r="DC70" i="10"/>
  <c r="DB70" i="10"/>
  <c r="DA70" i="10"/>
  <c r="CZ70" i="10"/>
  <c r="CY70" i="10"/>
  <c r="CX70" i="10"/>
  <c r="CW70" i="10"/>
  <c r="CV70" i="10"/>
  <c r="CU70" i="10"/>
  <c r="CT70" i="10"/>
  <c r="CS70" i="10"/>
  <c r="CR70" i="10"/>
  <c r="CQ70" i="10"/>
  <c r="CP70" i="10"/>
  <c r="CO70" i="10"/>
  <c r="CN70" i="10"/>
  <c r="CM70" i="10"/>
  <c r="CL70" i="10"/>
  <c r="CK70" i="10"/>
  <c r="CJ70" i="10"/>
  <c r="CI70" i="10"/>
  <c r="CH70" i="10"/>
  <c r="CG70" i="10"/>
  <c r="CF70" i="10"/>
  <c r="CE70" i="10"/>
  <c r="CD70" i="10"/>
  <c r="CC70" i="10"/>
  <c r="CB70" i="10"/>
  <c r="CA70" i="10"/>
  <c r="BZ70" i="10"/>
  <c r="BY70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L70" i="10"/>
  <c r="BK70" i="10"/>
  <c r="BJ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FP69" i="10"/>
  <c r="FO69" i="10"/>
  <c r="FN69" i="10"/>
  <c r="FM69" i="10"/>
  <c r="FL69" i="10"/>
  <c r="FK69" i="10"/>
  <c r="FJ69" i="10"/>
  <c r="FI69" i="10"/>
  <c r="FH69" i="10"/>
  <c r="FG69" i="10"/>
  <c r="FF69" i="10"/>
  <c r="FE69" i="10"/>
  <c r="FD69" i="10"/>
  <c r="FC69" i="10"/>
  <c r="FB69" i="10"/>
  <c r="FA69" i="10"/>
  <c r="EZ69" i="10"/>
  <c r="EY69" i="10"/>
  <c r="EX69" i="10"/>
  <c r="EW69" i="10"/>
  <c r="EV69" i="10"/>
  <c r="EU69" i="10"/>
  <c r="ET69" i="10"/>
  <c r="ES69" i="10"/>
  <c r="ER69" i="10"/>
  <c r="EQ69" i="10"/>
  <c r="EP69" i="10"/>
  <c r="EO69" i="10"/>
  <c r="EN69" i="10"/>
  <c r="EM69" i="10"/>
  <c r="EL69" i="10"/>
  <c r="EK69" i="10"/>
  <c r="EJ69" i="10"/>
  <c r="EI69" i="10"/>
  <c r="EH69" i="10"/>
  <c r="EG69" i="10"/>
  <c r="EF69" i="10"/>
  <c r="EE69" i="10"/>
  <c r="ED69" i="10"/>
  <c r="EC69" i="10"/>
  <c r="EB69" i="10"/>
  <c r="EA69" i="10"/>
  <c r="DZ69" i="10"/>
  <c r="DY69" i="10"/>
  <c r="DX69" i="10"/>
  <c r="DW69" i="10"/>
  <c r="DV69" i="10"/>
  <c r="DU69" i="10"/>
  <c r="DT69" i="10"/>
  <c r="DS69" i="10"/>
  <c r="DR69" i="10"/>
  <c r="DQ69" i="10"/>
  <c r="DP69" i="10"/>
  <c r="DO69" i="10"/>
  <c r="DN69" i="10"/>
  <c r="DM69" i="10"/>
  <c r="DL69" i="10"/>
  <c r="DK69" i="10"/>
  <c r="DJ69" i="10"/>
  <c r="DI69" i="10"/>
  <c r="DH69" i="10"/>
  <c r="DG69" i="10"/>
  <c r="DF69" i="10"/>
  <c r="DE69" i="10"/>
  <c r="DD69" i="10"/>
  <c r="DC69" i="10"/>
  <c r="DB69" i="10"/>
  <c r="DA69" i="10"/>
  <c r="CZ69" i="10"/>
  <c r="CY69" i="10"/>
  <c r="CX69" i="10"/>
  <c r="CW69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J69" i="10"/>
  <c r="CI69" i="10"/>
  <c r="CH69" i="10"/>
  <c r="CG69" i="10"/>
  <c r="CF69" i="10"/>
  <c r="CE69" i="10"/>
  <c r="CD69" i="10"/>
  <c r="CC69" i="10"/>
  <c r="CB69" i="10"/>
  <c r="CA69" i="10"/>
  <c r="BZ69" i="10"/>
  <c r="BY69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L69" i="10"/>
  <c r="BK69" i="10"/>
  <c r="BJ69" i="10"/>
  <c r="BI69" i="10"/>
  <c r="BH69" i="10"/>
  <c r="BG69" i="10"/>
  <c r="BF69" i="10"/>
  <c r="BE69" i="10"/>
  <c r="BD69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FP68" i="10"/>
  <c r="FO68" i="10"/>
  <c r="FN68" i="10"/>
  <c r="FM68" i="10"/>
  <c r="FL68" i="10"/>
  <c r="FK68" i="10"/>
  <c r="FJ68" i="10"/>
  <c r="FI68" i="10"/>
  <c r="FH68" i="10"/>
  <c r="FG68" i="10"/>
  <c r="FF68" i="10"/>
  <c r="FE68" i="10"/>
  <c r="FD68" i="10"/>
  <c r="FC68" i="10"/>
  <c r="FB68" i="10"/>
  <c r="FA68" i="10"/>
  <c r="EZ68" i="10"/>
  <c r="EY68" i="10"/>
  <c r="EX68" i="10"/>
  <c r="EW68" i="10"/>
  <c r="EV68" i="10"/>
  <c r="EU68" i="10"/>
  <c r="ET68" i="10"/>
  <c r="ES68" i="10"/>
  <c r="ER68" i="10"/>
  <c r="EQ68" i="10"/>
  <c r="EP68" i="10"/>
  <c r="EO68" i="10"/>
  <c r="EN68" i="10"/>
  <c r="EM68" i="10"/>
  <c r="EL68" i="10"/>
  <c r="EK68" i="10"/>
  <c r="EJ68" i="10"/>
  <c r="EI68" i="10"/>
  <c r="EH68" i="10"/>
  <c r="EG68" i="10"/>
  <c r="EF68" i="10"/>
  <c r="EE68" i="10"/>
  <c r="ED68" i="10"/>
  <c r="EC68" i="10"/>
  <c r="EB68" i="10"/>
  <c r="EA68" i="10"/>
  <c r="DZ68" i="10"/>
  <c r="DY68" i="10"/>
  <c r="DX68" i="10"/>
  <c r="DW68" i="10"/>
  <c r="DV68" i="10"/>
  <c r="DU68" i="10"/>
  <c r="DT68" i="10"/>
  <c r="DS68" i="10"/>
  <c r="DR68" i="10"/>
  <c r="DQ68" i="10"/>
  <c r="DP68" i="10"/>
  <c r="DO68" i="10"/>
  <c r="DN68" i="10"/>
  <c r="DM68" i="10"/>
  <c r="DL68" i="10"/>
  <c r="DK68" i="10"/>
  <c r="DJ68" i="10"/>
  <c r="DI68" i="10"/>
  <c r="DH68" i="10"/>
  <c r="DG68" i="10"/>
  <c r="DF68" i="10"/>
  <c r="DE68" i="10"/>
  <c r="DD68" i="10"/>
  <c r="DC68" i="10"/>
  <c r="DB68" i="10"/>
  <c r="DA68" i="10"/>
  <c r="CZ68" i="10"/>
  <c r="CY68" i="10"/>
  <c r="CX68" i="10"/>
  <c r="CW68" i="10"/>
  <c r="CV68" i="10"/>
  <c r="CU68" i="10"/>
  <c r="CT68" i="10"/>
  <c r="CS68" i="10"/>
  <c r="CR68" i="10"/>
  <c r="CQ68" i="10"/>
  <c r="CP68" i="10"/>
  <c r="CO68" i="10"/>
  <c r="CN68" i="10"/>
  <c r="CM68" i="10"/>
  <c r="CL68" i="10"/>
  <c r="CK68" i="10"/>
  <c r="CJ68" i="10"/>
  <c r="CI68" i="10"/>
  <c r="CH68" i="10"/>
  <c r="CG68" i="10"/>
  <c r="CF68" i="10"/>
  <c r="CE68" i="10"/>
  <c r="CD68" i="10"/>
  <c r="CC68" i="10"/>
  <c r="CB68" i="10"/>
  <c r="CA68" i="10"/>
  <c r="BZ68" i="10"/>
  <c r="BY68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68" i="10"/>
  <c r="BK68" i="10"/>
  <c r="BJ68" i="10"/>
  <c r="BI68" i="10"/>
  <c r="BH68" i="10"/>
  <c r="BG68" i="10"/>
  <c r="BF68" i="10"/>
  <c r="BE68" i="10"/>
  <c r="BD68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FP67" i="10"/>
  <c r="FO67" i="10"/>
  <c r="FN67" i="10"/>
  <c r="FM67" i="10"/>
  <c r="FL67" i="10"/>
  <c r="FK67" i="10"/>
  <c r="FJ67" i="10"/>
  <c r="FI67" i="10"/>
  <c r="FH67" i="10"/>
  <c r="FG67" i="10"/>
  <c r="FF67" i="10"/>
  <c r="FE67" i="10"/>
  <c r="FD67" i="10"/>
  <c r="FC67" i="10"/>
  <c r="FB67" i="10"/>
  <c r="FA67" i="10"/>
  <c r="EZ67" i="10"/>
  <c r="EY67" i="10"/>
  <c r="EX67" i="10"/>
  <c r="EW67" i="10"/>
  <c r="EV67" i="10"/>
  <c r="EU67" i="10"/>
  <c r="ET67" i="10"/>
  <c r="ES67" i="10"/>
  <c r="ER67" i="10"/>
  <c r="EQ67" i="10"/>
  <c r="EP67" i="10"/>
  <c r="EO67" i="10"/>
  <c r="EN67" i="10"/>
  <c r="EM67" i="10"/>
  <c r="EL67" i="10"/>
  <c r="EK67" i="10"/>
  <c r="EJ67" i="10"/>
  <c r="EI67" i="10"/>
  <c r="EH67" i="10"/>
  <c r="EG67" i="10"/>
  <c r="EF67" i="10"/>
  <c r="EE67" i="10"/>
  <c r="ED67" i="10"/>
  <c r="EC67" i="10"/>
  <c r="EB67" i="10"/>
  <c r="EA67" i="10"/>
  <c r="DZ67" i="10"/>
  <c r="DY67" i="10"/>
  <c r="DX67" i="10"/>
  <c r="DW67" i="10"/>
  <c r="DV67" i="10"/>
  <c r="DU67" i="10"/>
  <c r="DT67" i="10"/>
  <c r="DS67" i="10"/>
  <c r="DR67" i="10"/>
  <c r="DQ67" i="10"/>
  <c r="DP67" i="10"/>
  <c r="DO67" i="10"/>
  <c r="DN67" i="10"/>
  <c r="DM67" i="10"/>
  <c r="DL67" i="10"/>
  <c r="DK67" i="10"/>
  <c r="DJ67" i="10"/>
  <c r="DI67" i="10"/>
  <c r="DH67" i="10"/>
  <c r="DG67" i="10"/>
  <c r="DF67" i="10"/>
  <c r="DE67" i="10"/>
  <c r="DD67" i="10"/>
  <c r="DC67" i="10"/>
  <c r="DB67" i="10"/>
  <c r="DA67" i="10"/>
  <c r="CZ67" i="10"/>
  <c r="CY67" i="10"/>
  <c r="CX67" i="10"/>
  <c r="CW67" i="10"/>
  <c r="CV67" i="10"/>
  <c r="CU67" i="10"/>
  <c r="CT67" i="10"/>
  <c r="CS67" i="10"/>
  <c r="CR67" i="10"/>
  <c r="CQ67" i="10"/>
  <c r="CP67" i="10"/>
  <c r="CO67" i="10"/>
  <c r="CN67" i="10"/>
  <c r="CM67" i="10"/>
  <c r="CL67" i="10"/>
  <c r="CK67" i="10"/>
  <c r="CJ67" i="10"/>
  <c r="CI67" i="10"/>
  <c r="CH67" i="10"/>
  <c r="CG67" i="10"/>
  <c r="CF67" i="10"/>
  <c r="CE67" i="10"/>
  <c r="CD67" i="10"/>
  <c r="CC67" i="10"/>
  <c r="CB67" i="10"/>
  <c r="CA67" i="10"/>
  <c r="BZ67" i="10"/>
  <c r="BY67" i="10"/>
  <c r="BX67" i="10"/>
  <c r="BW67" i="10"/>
  <c r="BV67" i="10"/>
  <c r="BU67" i="10"/>
  <c r="BT67" i="10"/>
  <c r="BS67" i="10"/>
  <c r="BR67" i="10"/>
  <c r="BQ67" i="10"/>
  <c r="BP67" i="10"/>
  <c r="BO67" i="10"/>
  <c r="BN67" i="10"/>
  <c r="BM67" i="10"/>
  <c r="BL67" i="10"/>
  <c r="BK67" i="10"/>
  <c r="BJ67" i="10"/>
  <c r="BI67" i="10"/>
  <c r="BH67" i="10"/>
  <c r="BG67" i="10"/>
  <c r="BF67" i="10"/>
  <c r="BE67" i="10"/>
  <c r="BD67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FP66" i="10"/>
  <c r="FO66" i="10"/>
  <c r="FN66" i="10"/>
  <c r="FM66" i="10"/>
  <c r="FL66" i="10"/>
  <c r="FK66" i="10"/>
  <c r="FJ66" i="10"/>
  <c r="FI66" i="10"/>
  <c r="FH66" i="10"/>
  <c r="FG66" i="10"/>
  <c r="FF66" i="10"/>
  <c r="FE66" i="10"/>
  <c r="FD66" i="10"/>
  <c r="FC66" i="10"/>
  <c r="FB66" i="10"/>
  <c r="FA66" i="10"/>
  <c r="EZ66" i="10"/>
  <c r="EY66" i="10"/>
  <c r="EX66" i="10"/>
  <c r="EW66" i="10"/>
  <c r="EV66" i="10"/>
  <c r="EU66" i="10"/>
  <c r="ET66" i="10"/>
  <c r="ES66" i="10"/>
  <c r="ER66" i="10"/>
  <c r="EQ66" i="10"/>
  <c r="EP66" i="10"/>
  <c r="EO66" i="10"/>
  <c r="EN66" i="10"/>
  <c r="EM66" i="10"/>
  <c r="EL66" i="10"/>
  <c r="EK66" i="10"/>
  <c r="EJ66" i="10"/>
  <c r="EI66" i="10"/>
  <c r="EH66" i="10"/>
  <c r="EG66" i="10"/>
  <c r="EF66" i="10"/>
  <c r="EE66" i="10"/>
  <c r="ED66" i="10"/>
  <c r="EC66" i="10"/>
  <c r="EB66" i="10"/>
  <c r="EA66" i="10"/>
  <c r="DZ66" i="10"/>
  <c r="DY66" i="10"/>
  <c r="DX66" i="10"/>
  <c r="DW66" i="10"/>
  <c r="DV66" i="10"/>
  <c r="DU66" i="10"/>
  <c r="DT66" i="10"/>
  <c r="DS66" i="10"/>
  <c r="DR66" i="10"/>
  <c r="DQ66" i="10"/>
  <c r="DP66" i="10"/>
  <c r="DO66" i="10"/>
  <c r="DN66" i="10"/>
  <c r="DM66" i="10"/>
  <c r="DL66" i="10"/>
  <c r="DK66" i="10"/>
  <c r="DJ66" i="10"/>
  <c r="DI66" i="10"/>
  <c r="DH66" i="10"/>
  <c r="DG66" i="10"/>
  <c r="DF66" i="10"/>
  <c r="DE66" i="10"/>
  <c r="DD66" i="10"/>
  <c r="DC66" i="10"/>
  <c r="DB66" i="10"/>
  <c r="DA66" i="10"/>
  <c r="CZ66" i="10"/>
  <c r="CY66" i="10"/>
  <c r="CX66" i="10"/>
  <c r="CW66" i="10"/>
  <c r="CV66" i="10"/>
  <c r="CU66" i="10"/>
  <c r="CT66" i="10"/>
  <c r="CS66" i="10"/>
  <c r="CR66" i="10"/>
  <c r="CQ66" i="10"/>
  <c r="CP66" i="10"/>
  <c r="CO66" i="10"/>
  <c r="CN66" i="10"/>
  <c r="CM66" i="10"/>
  <c r="CL66" i="10"/>
  <c r="CK66" i="10"/>
  <c r="CJ66" i="10"/>
  <c r="CI66" i="10"/>
  <c r="CH66" i="10"/>
  <c r="CG66" i="10"/>
  <c r="CF66" i="10"/>
  <c r="CE66" i="10"/>
  <c r="CD66" i="10"/>
  <c r="CC66" i="10"/>
  <c r="CB66" i="10"/>
  <c r="CA66" i="10"/>
  <c r="BZ66" i="10"/>
  <c r="BY66" i="10"/>
  <c r="BX66" i="10"/>
  <c r="BW66" i="10"/>
  <c r="BV66" i="10"/>
  <c r="BU66" i="10"/>
  <c r="BT66" i="10"/>
  <c r="BS66" i="10"/>
  <c r="BR66" i="10"/>
  <c r="BQ66" i="10"/>
  <c r="BP66" i="10"/>
  <c r="BO66" i="10"/>
  <c r="BN66" i="10"/>
  <c r="BM66" i="10"/>
  <c r="BL66" i="10"/>
  <c r="BK66" i="10"/>
  <c r="BJ66" i="10"/>
  <c r="BI66" i="10"/>
  <c r="BH66" i="10"/>
  <c r="BG66" i="10"/>
  <c r="BF66" i="10"/>
  <c r="BE66" i="10"/>
  <c r="BD66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FP65" i="10"/>
  <c r="FO65" i="10"/>
  <c r="FN65" i="10"/>
  <c r="FM65" i="10"/>
  <c r="FL65" i="10"/>
  <c r="FK65" i="10"/>
  <c r="FJ65" i="10"/>
  <c r="FI65" i="10"/>
  <c r="FH65" i="10"/>
  <c r="FG65" i="10"/>
  <c r="FF65" i="10"/>
  <c r="FE65" i="10"/>
  <c r="FD65" i="10"/>
  <c r="FC65" i="10"/>
  <c r="FB65" i="10"/>
  <c r="FA65" i="10"/>
  <c r="EZ65" i="10"/>
  <c r="EY65" i="10"/>
  <c r="EX65" i="10"/>
  <c r="EW65" i="10"/>
  <c r="EV65" i="10"/>
  <c r="EU65" i="10"/>
  <c r="ET65" i="10"/>
  <c r="ES65" i="10"/>
  <c r="ER65" i="10"/>
  <c r="EQ65" i="10"/>
  <c r="EP65" i="10"/>
  <c r="EO65" i="10"/>
  <c r="EN65" i="10"/>
  <c r="EM65" i="10"/>
  <c r="EL65" i="10"/>
  <c r="EK65" i="10"/>
  <c r="EJ65" i="10"/>
  <c r="EI65" i="10"/>
  <c r="EH65" i="10"/>
  <c r="EG65" i="10"/>
  <c r="EF65" i="10"/>
  <c r="EE65" i="10"/>
  <c r="ED65" i="10"/>
  <c r="EC65" i="10"/>
  <c r="EB65" i="10"/>
  <c r="EA65" i="10"/>
  <c r="DZ65" i="10"/>
  <c r="DY65" i="10"/>
  <c r="DX65" i="10"/>
  <c r="DW65" i="10"/>
  <c r="DV65" i="10"/>
  <c r="DU65" i="10"/>
  <c r="DT65" i="10"/>
  <c r="DS65" i="10"/>
  <c r="DR65" i="10"/>
  <c r="DQ65" i="10"/>
  <c r="DP65" i="10"/>
  <c r="DO65" i="10"/>
  <c r="DN65" i="10"/>
  <c r="DM65" i="10"/>
  <c r="DL65" i="10"/>
  <c r="DK65" i="10"/>
  <c r="DJ65" i="10"/>
  <c r="DI65" i="10"/>
  <c r="DH65" i="10"/>
  <c r="DG65" i="10"/>
  <c r="DF65" i="10"/>
  <c r="DE65" i="10"/>
  <c r="DD65" i="10"/>
  <c r="DC65" i="10"/>
  <c r="DB65" i="10"/>
  <c r="DA65" i="10"/>
  <c r="CZ65" i="10"/>
  <c r="CY65" i="10"/>
  <c r="CX65" i="10"/>
  <c r="CW65" i="10"/>
  <c r="CV65" i="10"/>
  <c r="CU65" i="10"/>
  <c r="CT65" i="10"/>
  <c r="CS65" i="10"/>
  <c r="CR65" i="10"/>
  <c r="CQ65" i="10"/>
  <c r="CP65" i="10"/>
  <c r="CO65" i="10"/>
  <c r="CN65" i="10"/>
  <c r="CM65" i="10"/>
  <c r="CL65" i="10"/>
  <c r="CK65" i="10"/>
  <c r="CJ65" i="10"/>
  <c r="CI65" i="10"/>
  <c r="CH65" i="10"/>
  <c r="CG65" i="10"/>
  <c r="CF65" i="10"/>
  <c r="CE65" i="10"/>
  <c r="CD65" i="10"/>
  <c r="CC65" i="10"/>
  <c r="CB65" i="10"/>
  <c r="CA65" i="10"/>
  <c r="BZ65" i="10"/>
  <c r="BY65" i="10"/>
  <c r="BX65" i="10"/>
  <c r="BW65" i="10"/>
  <c r="BV65" i="10"/>
  <c r="BU65" i="10"/>
  <c r="BT65" i="10"/>
  <c r="BS65" i="10"/>
  <c r="BR65" i="10"/>
  <c r="BQ65" i="10"/>
  <c r="BP65" i="10"/>
  <c r="BO65" i="10"/>
  <c r="BN65" i="10"/>
  <c r="BM65" i="10"/>
  <c r="BL65" i="10"/>
  <c r="BK65" i="10"/>
  <c r="BJ65" i="10"/>
  <c r="BI65" i="10"/>
  <c r="BH65" i="10"/>
  <c r="BG65" i="10"/>
  <c r="BF65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FP64" i="10"/>
  <c r="FO64" i="10"/>
  <c r="FN64" i="10"/>
  <c r="FM64" i="10"/>
  <c r="FL64" i="10"/>
  <c r="FK64" i="10"/>
  <c r="FJ64" i="10"/>
  <c r="FI64" i="10"/>
  <c r="FH64" i="10"/>
  <c r="FG64" i="10"/>
  <c r="FF64" i="10"/>
  <c r="FE64" i="10"/>
  <c r="FD64" i="10"/>
  <c r="FC64" i="10"/>
  <c r="FB64" i="10"/>
  <c r="FA64" i="10"/>
  <c r="EZ64" i="10"/>
  <c r="EY64" i="10"/>
  <c r="EX64" i="10"/>
  <c r="EW64" i="10"/>
  <c r="EV64" i="10"/>
  <c r="EU64" i="10"/>
  <c r="ET64" i="10"/>
  <c r="ES64" i="10"/>
  <c r="ER64" i="10"/>
  <c r="EQ64" i="10"/>
  <c r="EP64" i="10"/>
  <c r="EO64" i="10"/>
  <c r="EN64" i="10"/>
  <c r="EM64" i="10"/>
  <c r="EL64" i="10"/>
  <c r="EK64" i="10"/>
  <c r="EJ64" i="10"/>
  <c r="EI64" i="10"/>
  <c r="EH64" i="10"/>
  <c r="EG64" i="10"/>
  <c r="EF64" i="10"/>
  <c r="EE64" i="10"/>
  <c r="ED64" i="10"/>
  <c r="EC64" i="10"/>
  <c r="EB64" i="10"/>
  <c r="EA64" i="10"/>
  <c r="DZ64" i="10"/>
  <c r="DY64" i="10"/>
  <c r="DX64" i="10"/>
  <c r="DW64" i="10"/>
  <c r="DV64" i="10"/>
  <c r="DU64" i="10"/>
  <c r="DT64" i="10"/>
  <c r="DS64" i="10"/>
  <c r="DR64" i="10"/>
  <c r="DQ64" i="10"/>
  <c r="DP64" i="10"/>
  <c r="DO64" i="10"/>
  <c r="DN64" i="10"/>
  <c r="DM64" i="10"/>
  <c r="DL64" i="10"/>
  <c r="DK64" i="10"/>
  <c r="DJ64" i="10"/>
  <c r="DI64" i="10"/>
  <c r="DH64" i="10"/>
  <c r="DG64" i="10"/>
  <c r="DF64" i="10"/>
  <c r="DE64" i="10"/>
  <c r="DD64" i="10"/>
  <c r="DC64" i="10"/>
  <c r="DB64" i="10"/>
  <c r="DA64" i="10"/>
  <c r="CZ64" i="10"/>
  <c r="CY64" i="10"/>
  <c r="CX64" i="10"/>
  <c r="CW64" i="10"/>
  <c r="CV64" i="10"/>
  <c r="CU64" i="10"/>
  <c r="CT64" i="10"/>
  <c r="CS64" i="10"/>
  <c r="CR64" i="10"/>
  <c r="CQ64" i="10"/>
  <c r="CP64" i="10"/>
  <c r="CO64" i="10"/>
  <c r="CN64" i="10"/>
  <c r="CM64" i="10"/>
  <c r="CL64" i="10"/>
  <c r="CK64" i="10"/>
  <c r="CJ64" i="10"/>
  <c r="CI64" i="10"/>
  <c r="CH64" i="10"/>
  <c r="CG64" i="10"/>
  <c r="CF64" i="10"/>
  <c r="CE64" i="10"/>
  <c r="CD64" i="10"/>
  <c r="CC64" i="10"/>
  <c r="CB64" i="10"/>
  <c r="CA64" i="10"/>
  <c r="BZ64" i="10"/>
  <c r="BY64" i="10"/>
  <c r="BX64" i="10"/>
  <c r="BW64" i="10"/>
  <c r="BV64" i="10"/>
  <c r="BU64" i="10"/>
  <c r="BT64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FP63" i="10"/>
  <c r="FO63" i="10"/>
  <c r="FN63" i="10"/>
  <c r="FM63" i="10"/>
  <c r="FL63" i="10"/>
  <c r="FK63" i="10"/>
  <c r="FJ63" i="10"/>
  <c r="FI63" i="10"/>
  <c r="FH63" i="10"/>
  <c r="FG63" i="10"/>
  <c r="FF63" i="10"/>
  <c r="FE63" i="10"/>
  <c r="FD63" i="10"/>
  <c r="FC63" i="10"/>
  <c r="FB63" i="10"/>
  <c r="FA63" i="10"/>
  <c r="EZ63" i="10"/>
  <c r="EY63" i="10"/>
  <c r="EX63" i="10"/>
  <c r="EW63" i="10"/>
  <c r="EV63" i="10"/>
  <c r="EU63" i="10"/>
  <c r="ET63" i="10"/>
  <c r="ES63" i="10"/>
  <c r="ER63" i="10"/>
  <c r="EQ63" i="10"/>
  <c r="EP63" i="10"/>
  <c r="EO63" i="10"/>
  <c r="EN63" i="10"/>
  <c r="EM63" i="10"/>
  <c r="EL63" i="10"/>
  <c r="EK63" i="10"/>
  <c r="EJ63" i="10"/>
  <c r="EI63" i="10"/>
  <c r="EH63" i="10"/>
  <c r="EG63" i="10"/>
  <c r="EF63" i="10"/>
  <c r="EE63" i="10"/>
  <c r="ED63" i="10"/>
  <c r="EC63" i="10"/>
  <c r="EB63" i="10"/>
  <c r="EA63" i="10"/>
  <c r="DZ63" i="10"/>
  <c r="DY63" i="10"/>
  <c r="DX63" i="10"/>
  <c r="DW63" i="10"/>
  <c r="DV63" i="10"/>
  <c r="DU63" i="10"/>
  <c r="DT63" i="10"/>
  <c r="DS63" i="10"/>
  <c r="DR63" i="10"/>
  <c r="DQ63" i="10"/>
  <c r="DP63" i="10"/>
  <c r="DO63" i="10"/>
  <c r="DN63" i="10"/>
  <c r="DM63" i="10"/>
  <c r="DL63" i="10"/>
  <c r="DK63" i="10"/>
  <c r="DJ63" i="10"/>
  <c r="DI63" i="10"/>
  <c r="DH63" i="10"/>
  <c r="DG63" i="10"/>
  <c r="DF63" i="10"/>
  <c r="DE63" i="10"/>
  <c r="DD63" i="10"/>
  <c r="DC63" i="10"/>
  <c r="DB63" i="10"/>
  <c r="DA63" i="10"/>
  <c r="CZ63" i="10"/>
  <c r="CY63" i="10"/>
  <c r="CX63" i="10"/>
  <c r="CW63" i="10"/>
  <c r="CV63" i="10"/>
  <c r="CU63" i="10"/>
  <c r="CT63" i="10"/>
  <c r="CS63" i="10"/>
  <c r="CR63" i="10"/>
  <c r="CQ63" i="10"/>
  <c r="CP63" i="10"/>
  <c r="CO63" i="10"/>
  <c r="CN63" i="10"/>
  <c r="CM63" i="10"/>
  <c r="CL63" i="10"/>
  <c r="CK63" i="10"/>
  <c r="CJ63" i="10"/>
  <c r="CI63" i="10"/>
  <c r="CH63" i="10"/>
  <c r="CG63" i="10"/>
  <c r="CF63" i="10"/>
  <c r="CE63" i="10"/>
  <c r="CD63" i="10"/>
  <c r="CC63" i="10"/>
  <c r="CB63" i="10"/>
  <c r="CA63" i="10"/>
  <c r="BZ63" i="10"/>
  <c r="BY63" i="10"/>
  <c r="BX63" i="10"/>
  <c r="BW63" i="10"/>
  <c r="BV63" i="10"/>
  <c r="BU63" i="10"/>
  <c r="BT63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FP62" i="10"/>
  <c r="FO62" i="10"/>
  <c r="FN62" i="10"/>
  <c r="FM62" i="10"/>
  <c r="FL62" i="10"/>
  <c r="FK62" i="10"/>
  <c r="FJ62" i="10"/>
  <c r="FI62" i="10"/>
  <c r="FH62" i="10"/>
  <c r="FG62" i="10"/>
  <c r="FF62" i="10"/>
  <c r="FE62" i="10"/>
  <c r="FD62" i="10"/>
  <c r="FC62" i="10"/>
  <c r="FB62" i="10"/>
  <c r="FA62" i="10"/>
  <c r="EZ62" i="10"/>
  <c r="EY62" i="10"/>
  <c r="EX62" i="10"/>
  <c r="EW62" i="10"/>
  <c r="EV62" i="10"/>
  <c r="EU62" i="10"/>
  <c r="ET62" i="10"/>
  <c r="ES62" i="10"/>
  <c r="ER62" i="10"/>
  <c r="EQ62" i="10"/>
  <c r="EP62" i="10"/>
  <c r="EO62" i="10"/>
  <c r="EN62" i="10"/>
  <c r="EM62" i="10"/>
  <c r="EL62" i="10"/>
  <c r="EK62" i="10"/>
  <c r="EJ62" i="10"/>
  <c r="EI62" i="10"/>
  <c r="EH62" i="10"/>
  <c r="EG62" i="10"/>
  <c r="EF62" i="10"/>
  <c r="EE62" i="10"/>
  <c r="ED62" i="10"/>
  <c r="EC62" i="10"/>
  <c r="EB62" i="10"/>
  <c r="EA62" i="10"/>
  <c r="DZ62" i="10"/>
  <c r="DY62" i="10"/>
  <c r="DX62" i="10"/>
  <c r="DW62" i="10"/>
  <c r="DV62" i="10"/>
  <c r="DU62" i="10"/>
  <c r="DT62" i="10"/>
  <c r="DS62" i="10"/>
  <c r="DR62" i="10"/>
  <c r="DQ62" i="10"/>
  <c r="DP62" i="10"/>
  <c r="DO62" i="10"/>
  <c r="DN62" i="10"/>
  <c r="DM62" i="10"/>
  <c r="DL62" i="10"/>
  <c r="DK62" i="10"/>
  <c r="DJ62" i="10"/>
  <c r="DI62" i="10"/>
  <c r="DH62" i="10"/>
  <c r="DG62" i="10"/>
  <c r="DF62" i="10"/>
  <c r="DE62" i="10"/>
  <c r="DD62" i="10"/>
  <c r="DC62" i="10"/>
  <c r="DB62" i="10"/>
  <c r="DA62" i="10"/>
  <c r="CZ62" i="10"/>
  <c r="CY62" i="10"/>
  <c r="CX62" i="10"/>
  <c r="CW62" i="10"/>
  <c r="CV62" i="10"/>
  <c r="CU62" i="10"/>
  <c r="CT62" i="10"/>
  <c r="CS62" i="10"/>
  <c r="CR62" i="10"/>
  <c r="CQ62" i="10"/>
  <c r="CP62" i="10"/>
  <c r="CO62" i="10"/>
  <c r="CN62" i="10"/>
  <c r="CM62" i="10"/>
  <c r="CL62" i="10"/>
  <c r="CK62" i="10"/>
  <c r="CJ62" i="10"/>
  <c r="CI62" i="10"/>
  <c r="CH62" i="10"/>
  <c r="CG62" i="10"/>
  <c r="CF62" i="10"/>
  <c r="CE62" i="10"/>
  <c r="CD62" i="10"/>
  <c r="CC62" i="10"/>
  <c r="CB62" i="10"/>
  <c r="CA62" i="10"/>
  <c r="BZ62" i="10"/>
  <c r="BY62" i="10"/>
  <c r="BX62" i="10"/>
  <c r="BW62" i="10"/>
  <c r="BV62" i="10"/>
  <c r="BU62" i="10"/>
  <c r="BT62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FP61" i="10"/>
  <c r="FO61" i="10"/>
  <c r="FN61" i="10"/>
  <c r="FM61" i="10"/>
  <c r="FL61" i="10"/>
  <c r="FK61" i="10"/>
  <c r="FJ61" i="10"/>
  <c r="FI61" i="10"/>
  <c r="FH61" i="10"/>
  <c r="FG61" i="10"/>
  <c r="FF61" i="10"/>
  <c r="FE61" i="10"/>
  <c r="FD61" i="10"/>
  <c r="FC61" i="10"/>
  <c r="FB61" i="10"/>
  <c r="FA61" i="10"/>
  <c r="EZ61" i="10"/>
  <c r="EY61" i="10"/>
  <c r="EX61" i="10"/>
  <c r="EW61" i="10"/>
  <c r="EV61" i="10"/>
  <c r="EU61" i="10"/>
  <c r="ET61" i="10"/>
  <c r="ES61" i="10"/>
  <c r="ER61" i="10"/>
  <c r="EQ61" i="10"/>
  <c r="EP61" i="10"/>
  <c r="EO61" i="10"/>
  <c r="EN61" i="10"/>
  <c r="EM61" i="10"/>
  <c r="EL61" i="10"/>
  <c r="EK61" i="10"/>
  <c r="EJ61" i="10"/>
  <c r="EI61" i="10"/>
  <c r="EH61" i="10"/>
  <c r="EG61" i="10"/>
  <c r="EF61" i="10"/>
  <c r="EE61" i="10"/>
  <c r="ED61" i="10"/>
  <c r="EC61" i="10"/>
  <c r="EB61" i="10"/>
  <c r="EA61" i="10"/>
  <c r="DZ61" i="10"/>
  <c r="DY61" i="10"/>
  <c r="DX61" i="10"/>
  <c r="DW61" i="10"/>
  <c r="DV61" i="10"/>
  <c r="DU61" i="10"/>
  <c r="DT61" i="10"/>
  <c r="DS61" i="10"/>
  <c r="DR61" i="10"/>
  <c r="DQ61" i="10"/>
  <c r="DP61" i="10"/>
  <c r="DO61" i="10"/>
  <c r="DN61" i="10"/>
  <c r="DM61" i="10"/>
  <c r="DL61" i="10"/>
  <c r="DK61" i="10"/>
  <c r="DJ61" i="10"/>
  <c r="DI61" i="10"/>
  <c r="DH61" i="10"/>
  <c r="DG61" i="10"/>
  <c r="DF61" i="10"/>
  <c r="DE61" i="10"/>
  <c r="DD61" i="10"/>
  <c r="DC61" i="10"/>
  <c r="DB61" i="10"/>
  <c r="DA61" i="10"/>
  <c r="CZ61" i="10"/>
  <c r="CY61" i="10"/>
  <c r="CX61" i="10"/>
  <c r="CW61" i="10"/>
  <c r="CV61" i="10"/>
  <c r="CU61" i="10"/>
  <c r="CT61" i="10"/>
  <c r="CS61" i="10"/>
  <c r="CR61" i="10"/>
  <c r="CQ61" i="10"/>
  <c r="CP61" i="10"/>
  <c r="CO61" i="10"/>
  <c r="CN61" i="10"/>
  <c r="CM61" i="10"/>
  <c r="CL61" i="10"/>
  <c r="CK61" i="10"/>
  <c r="CJ61" i="10"/>
  <c r="CI61" i="10"/>
  <c r="CH61" i="10"/>
  <c r="CG61" i="10"/>
  <c r="CF61" i="10"/>
  <c r="CE61" i="10"/>
  <c r="CD61" i="10"/>
  <c r="CC61" i="10"/>
  <c r="CB61" i="10"/>
  <c r="CA61" i="10"/>
  <c r="BZ61" i="10"/>
  <c r="BY61" i="10"/>
  <c r="BX61" i="10"/>
  <c r="BW61" i="10"/>
  <c r="BV61" i="10"/>
  <c r="BU61" i="10"/>
  <c r="BT61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FP60" i="10"/>
  <c r="FO60" i="10"/>
  <c r="FN60" i="10"/>
  <c r="FM60" i="10"/>
  <c r="FL60" i="10"/>
  <c r="FK60" i="10"/>
  <c r="FJ60" i="10"/>
  <c r="FI60" i="10"/>
  <c r="FH60" i="10"/>
  <c r="FG60" i="10"/>
  <c r="FF60" i="10"/>
  <c r="FE60" i="10"/>
  <c r="FD60" i="10"/>
  <c r="FC60" i="10"/>
  <c r="FB60" i="10"/>
  <c r="FA60" i="10"/>
  <c r="EZ60" i="10"/>
  <c r="EY60" i="10"/>
  <c r="EX60" i="10"/>
  <c r="EW60" i="10"/>
  <c r="EV60" i="10"/>
  <c r="EU60" i="10"/>
  <c r="ET60" i="10"/>
  <c r="ES60" i="10"/>
  <c r="ER60" i="10"/>
  <c r="EQ60" i="10"/>
  <c r="EP60" i="10"/>
  <c r="EO60" i="10"/>
  <c r="EN60" i="10"/>
  <c r="EM60" i="10"/>
  <c r="EL60" i="10"/>
  <c r="EK60" i="10"/>
  <c r="EJ60" i="10"/>
  <c r="EI60" i="10"/>
  <c r="EH60" i="10"/>
  <c r="EG60" i="10"/>
  <c r="EF60" i="10"/>
  <c r="EE60" i="10"/>
  <c r="ED60" i="10"/>
  <c r="EC60" i="10"/>
  <c r="EB60" i="10"/>
  <c r="EA60" i="10"/>
  <c r="DZ60" i="10"/>
  <c r="DY60" i="10"/>
  <c r="DX60" i="10"/>
  <c r="DW60" i="10"/>
  <c r="DV60" i="10"/>
  <c r="DU60" i="10"/>
  <c r="DT60" i="10"/>
  <c r="DS60" i="10"/>
  <c r="DR60" i="10"/>
  <c r="DQ60" i="10"/>
  <c r="DP60" i="10"/>
  <c r="DO60" i="10"/>
  <c r="DN60" i="10"/>
  <c r="DM60" i="10"/>
  <c r="DL60" i="10"/>
  <c r="DK60" i="10"/>
  <c r="DJ60" i="10"/>
  <c r="DI60" i="10"/>
  <c r="DH60" i="10"/>
  <c r="DG60" i="10"/>
  <c r="DF60" i="10"/>
  <c r="DE60" i="10"/>
  <c r="DD60" i="10"/>
  <c r="DC60" i="10"/>
  <c r="DB60" i="10"/>
  <c r="DA60" i="10"/>
  <c r="CZ60" i="10"/>
  <c r="CY60" i="10"/>
  <c r="CX60" i="10"/>
  <c r="CW60" i="10"/>
  <c r="CV60" i="10"/>
  <c r="CU60" i="10"/>
  <c r="CT60" i="10"/>
  <c r="CS60" i="10"/>
  <c r="CR60" i="10"/>
  <c r="CQ60" i="10"/>
  <c r="CP60" i="10"/>
  <c r="CO60" i="10"/>
  <c r="CN60" i="10"/>
  <c r="CM60" i="10"/>
  <c r="CL60" i="10"/>
  <c r="CK60" i="10"/>
  <c r="CJ60" i="10"/>
  <c r="CI60" i="10"/>
  <c r="CH60" i="10"/>
  <c r="CG60" i="10"/>
  <c r="CF60" i="10"/>
  <c r="CE60" i="10"/>
  <c r="CD60" i="10"/>
  <c r="CC60" i="10"/>
  <c r="CB60" i="10"/>
  <c r="CA60" i="10"/>
  <c r="BZ60" i="10"/>
  <c r="BY60" i="10"/>
  <c r="BX60" i="10"/>
  <c r="BW60" i="10"/>
  <c r="BV60" i="10"/>
  <c r="BU60" i="10"/>
  <c r="BT60" i="10"/>
  <c r="BS60" i="10"/>
  <c r="BR60" i="10"/>
  <c r="BQ60" i="10"/>
  <c r="BP60" i="10"/>
  <c r="BO60" i="10"/>
  <c r="BN60" i="10"/>
  <c r="BM60" i="10"/>
  <c r="BL60" i="10"/>
  <c r="BK60" i="10"/>
  <c r="BJ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FP59" i="10"/>
  <c r="FO59" i="10"/>
  <c r="FN59" i="10"/>
  <c r="FM59" i="10"/>
  <c r="FL59" i="10"/>
  <c r="FK59" i="10"/>
  <c r="FJ59" i="10"/>
  <c r="FI59" i="10"/>
  <c r="FH59" i="10"/>
  <c r="FG59" i="10"/>
  <c r="FF59" i="10"/>
  <c r="FE59" i="10"/>
  <c r="FD59" i="10"/>
  <c r="FC59" i="10"/>
  <c r="FB59" i="10"/>
  <c r="FA59" i="10"/>
  <c r="EZ59" i="10"/>
  <c r="EY59" i="10"/>
  <c r="EX59" i="10"/>
  <c r="EW59" i="10"/>
  <c r="EV59" i="10"/>
  <c r="EU59" i="10"/>
  <c r="ET59" i="10"/>
  <c r="ES59" i="10"/>
  <c r="ER59" i="10"/>
  <c r="EQ59" i="10"/>
  <c r="EP59" i="10"/>
  <c r="EO59" i="10"/>
  <c r="EN59" i="10"/>
  <c r="EM59" i="10"/>
  <c r="EL59" i="10"/>
  <c r="EK59" i="10"/>
  <c r="EJ59" i="10"/>
  <c r="EI59" i="10"/>
  <c r="EH59" i="10"/>
  <c r="EG59" i="10"/>
  <c r="EF59" i="10"/>
  <c r="EE59" i="10"/>
  <c r="ED59" i="10"/>
  <c r="EC59" i="10"/>
  <c r="EB59" i="10"/>
  <c r="EA59" i="10"/>
  <c r="DZ59" i="10"/>
  <c r="DY59" i="10"/>
  <c r="DX59" i="10"/>
  <c r="DW59" i="10"/>
  <c r="DV59" i="10"/>
  <c r="DU59" i="10"/>
  <c r="DT59" i="10"/>
  <c r="DS59" i="10"/>
  <c r="DR59" i="10"/>
  <c r="DQ59" i="10"/>
  <c r="DP59" i="10"/>
  <c r="DO59" i="10"/>
  <c r="DN59" i="10"/>
  <c r="DM59" i="10"/>
  <c r="DL59" i="10"/>
  <c r="DK59" i="10"/>
  <c r="DJ59" i="10"/>
  <c r="DI59" i="10"/>
  <c r="DH59" i="10"/>
  <c r="DG59" i="10"/>
  <c r="DF59" i="10"/>
  <c r="DE59" i="10"/>
  <c r="DD59" i="10"/>
  <c r="DC59" i="10"/>
  <c r="DB59" i="10"/>
  <c r="DA59" i="10"/>
  <c r="CZ59" i="10"/>
  <c r="CY59" i="10"/>
  <c r="CX59" i="10"/>
  <c r="CW59" i="10"/>
  <c r="CV59" i="10"/>
  <c r="CU59" i="10"/>
  <c r="CT59" i="10"/>
  <c r="CS59" i="10"/>
  <c r="CR59" i="10"/>
  <c r="CQ59" i="10"/>
  <c r="CP59" i="10"/>
  <c r="CO59" i="10"/>
  <c r="CN59" i="10"/>
  <c r="CM59" i="10"/>
  <c r="CL59" i="10"/>
  <c r="CK59" i="10"/>
  <c r="CJ59" i="10"/>
  <c r="CI59" i="10"/>
  <c r="CH59" i="10"/>
  <c r="CG59" i="10"/>
  <c r="CF59" i="10"/>
  <c r="CE59" i="10"/>
  <c r="CD59" i="10"/>
  <c r="CC59" i="10"/>
  <c r="CB59" i="10"/>
  <c r="CA59" i="10"/>
  <c r="BZ59" i="10"/>
  <c r="BY59" i="10"/>
  <c r="BX59" i="10"/>
  <c r="BW59" i="10"/>
  <c r="BV59" i="10"/>
  <c r="BU59" i="10"/>
  <c r="BT59" i="10"/>
  <c r="BS59" i="10"/>
  <c r="BR59" i="10"/>
  <c r="BQ59" i="10"/>
  <c r="BP59" i="10"/>
  <c r="BO59" i="10"/>
  <c r="BN59" i="10"/>
  <c r="BM59" i="10"/>
  <c r="BL59" i="10"/>
  <c r="BK59" i="10"/>
  <c r="BJ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FP58" i="10"/>
  <c r="FO58" i="10"/>
  <c r="FN58" i="10"/>
  <c r="FM58" i="10"/>
  <c r="FL58" i="10"/>
  <c r="FK58" i="10"/>
  <c r="FJ58" i="10"/>
  <c r="FI58" i="10"/>
  <c r="FH58" i="10"/>
  <c r="FG58" i="10"/>
  <c r="FF58" i="10"/>
  <c r="FE58" i="10"/>
  <c r="FD58" i="10"/>
  <c r="FC58" i="10"/>
  <c r="FB58" i="10"/>
  <c r="FA58" i="10"/>
  <c r="EZ58" i="10"/>
  <c r="EY58" i="10"/>
  <c r="EX58" i="10"/>
  <c r="EW58" i="10"/>
  <c r="EV58" i="10"/>
  <c r="EU58" i="10"/>
  <c r="ET58" i="10"/>
  <c r="ES58" i="10"/>
  <c r="ER58" i="10"/>
  <c r="EQ58" i="10"/>
  <c r="EP58" i="10"/>
  <c r="EO58" i="10"/>
  <c r="EN58" i="10"/>
  <c r="EM58" i="10"/>
  <c r="EL58" i="10"/>
  <c r="EK58" i="10"/>
  <c r="EJ58" i="10"/>
  <c r="EI58" i="10"/>
  <c r="EH58" i="10"/>
  <c r="EG58" i="10"/>
  <c r="EF58" i="10"/>
  <c r="EE58" i="10"/>
  <c r="ED58" i="10"/>
  <c r="EC58" i="10"/>
  <c r="EB58" i="10"/>
  <c r="EA58" i="10"/>
  <c r="DZ58" i="10"/>
  <c r="DY58" i="10"/>
  <c r="DX58" i="10"/>
  <c r="DW58" i="10"/>
  <c r="DV58" i="10"/>
  <c r="DU58" i="10"/>
  <c r="DT58" i="10"/>
  <c r="DS58" i="10"/>
  <c r="DR58" i="10"/>
  <c r="DQ58" i="10"/>
  <c r="DP58" i="10"/>
  <c r="DO58" i="10"/>
  <c r="DN58" i="10"/>
  <c r="DM58" i="10"/>
  <c r="DL58" i="10"/>
  <c r="DK58" i="10"/>
  <c r="DJ58" i="10"/>
  <c r="DI58" i="10"/>
  <c r="DH58" i="10"/>
  <c r="DG58" i="10"/>
  <c r="DF58" i="10"/>
  <c r="DE58" i="10"/>
  <c r="DD58" i="10"/>
  <c r="DC58" i="10"/>
  <c r="DB58" i="10"/>
  <c r="DA58" i="10"/>
  <c r="CZ58" i="10"/>
  <c r="CY58" i="10"/>
  <c r="CX58" i="10"/>
  <c r="CW58" i="10"/>
  <c r="CV58" i="10"/>
  <c r="CU58" i="10"/>
  <c r="CT58" i="10"/>
  <c r="CS58" i="10"/>
  <c r="CR58" i="10"/>
  <c r="CQ58" i="10"/>
  <c r="CP58" i="10"/>
  <c r="CO58" i="10"/>
  <c r="CN58" i="10"/>
  <c r="CM58" i="10"/>
  <c r="CL58" i="10"/>
  <c r="CK58" i="10"/>
  <c r="CJ58" i="10"/>
  <c r="CI58" i="10"/>
  <c r="CH58" i="10"/>
  <c r="CG58" i="10"/>
  <c r="CF58" i="10"/>
  <c r="CE58" i="10"/>
  <c r="CD58" i="10"/>
  <c r="CC58" i="10"/>
  <c r="CB58" i="10"/>
  <c r="CA58" i="10"/>
  <c r="BZ58" i="10"/>
  <c r="BY58" i="10"/>
  <c r="BX58" i="10"/>
  <c r="BW58" i="10"/>
  <c r="BV58" i="10"/>
  <c r="BU58" i="10"/>
  <c r="BT58" i="10"/>
  <c r="BS58" i="10"/>
  <c r="BR58" i="10"/>
  <c r="BQ58" i="10"/>
  <c r="BP58" i="10"/>
  <c r="BO58" i="10"/>
  <c r="BN58" i="10"/>
  <c r="BM58" i="10"/>
  <c r="BL58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FP57" i="10"/>
  <c r="FO57" i="10"/>
  <c r="FN57" i="10"/>
  <c r="FM57" i="10"/>
  <c r="FL57" i="10"/>
  <c r="FK57" i="10"/>
  <c r="FJ57" i="10"/>
  <c r="FI57" i="10"/>
  <c r="FH57" i="10"/>
  <c r="FG57" i="10"/>
  <c r="FF57" i="10"/>
  <c r="FE57" i="10"/>
  <c r="FD57" i="10"/>
  <c r="FC57" i="10"/>
  <c r="FB57" i="10"/>
  <c r="FA57" i="10"/>
  <c r="EZ57" i="10"/>
  <c r="EY57" i="10"/>
  <c r="EX57" i="10"/>
  <c r="EW57" i="10"/>
  <c r="EV57" i="10"/>
  <c r="EU57" i="10"/>
  <c r="ET57" i="10"/>
  <c r="ES57" i="10"/>
  <c r="ER57" i="10"/>
  <c r="EQ57" i="10"/>
  <c r="EP57" i="10"/>
  <c r="EO57" i="10"/>
  <c r="EN57" i="10"/>
  <c r="EM57" i="10"/>
  <c r="EL57" i="10"/>
  <c r="EK57" i="10"/>
  <c r="EJ57" i="10"/>
  <c r="EI57" i="10"/>
  <c r="EH57" i="10"/>
  <c r="EG57" i="10"/>
  <c r="EF57" i="10"/>
  <c r="EE57" i="10"/>
  <c r="ED57" i="10"/>
  <c r="EC57" i="10"/>
  <c r="EB57" i="10"/>
  <c r="EA57" i="10"/>
  <c r="DZ57" i="10"/>
  <c r="DY57" i="10"/>
  <c r="DX57" i="10"/>
  <c r="DW57" i="10"/>
  <c r="DV57" i="10"/>
  <c r="DU57" i="10"/>
  <c r="DT57" i="10"/>
  <c r="DS57" i="10"/>
  <c r="DR57" i="10"/>
  <c r="DQ57" i="10"/>
  <c r="DP57" i="10"/>
  <c r="DO57" i="10"/>
  <c r="DN57" i="10"/>
  <c r="DM57" i="10"/>
  <c r="DL57" i="10"/>
  <c r="DK57" i="10"/>
  <c r="DJ57" i="10"/>
  <c r="DI57" i="10"/>
  <c r="DH57" i="10"/>
  <c r="DG57" i="10"/>
  <c r="DF57" i="10"/>
  <c r="DE57" i="10"/>
  <c r="DD57" i="10"/>
  <c r="DC57" i="10"/>
  <c r="DB57" i="10"/>
  <c r="DA57" i="10"/>
  <c r="CZ57" i="10"/>
  <c r="CY57" i="10"/>
  <c r="CX57" i="10"/>
  <c r="CW57" i="10"/>
  <c r="CV57" i="10"/>
  <c r="CU57" i="10"/>
  <c r="CT57" i="10"/>
  <c r="CS57" i="10"/>
  <c r="CR57" i="10"/>
  <c r="CQ57" i="10"/>
  <c r="CP57" i="10"/>
  <c r="CO57" i="10"/>
  <c r="CN57" i="10"/>
  <c r="CM57" i="10"/>
  <c r="CL57" i="10"/>
  <c r="CK57" i="10"/>
  <c r="CJ57" i="10"/>
  <c r="CI57" i="10"/>
  <c r="CH57" i="10"/>
  <c r="CG57" i="10"/>
  <c r="CF57" i="10"/>
  <c r="CE57" i="10"/>
  <c r="CD57" i="10"/>
  <c r="CC57" i="10"/>
  <c r="CB57" i="10"/>
  <c r="CA57" i="10"/>
  <c r="BZ57" i="10"/>
  <c r="BY57" i="10"/>
  <c r="BX57" i="10"/>
  <c r="BW57" i="10"/>
  <c r="BV57" i="10"/>
  <c r="BU57" i="10"/>
  <c r="BT57" i="10"/>
  <c r="BS57" i="10"/>
  <c r="BR57" i="10"/>
  <c r="BQ57" i="10"/>
  <c r="BP57" i="10"/>
  <c r="BO57" i="10"/>
  <c r="BN57" i="10"/>
  <c r="BM57" i="10"/>
  <c r="BL57" i="10"/>
  <c r="BK57" i="10"/>
  <c r="BJ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FP56" i="10"/>
  <c r="FO56" i="10"/>
  <c r="FN56" i="10"/>
  <c r="FM56" i="10"/>
  <c r="FL56" i="10"/>
  <c r="FK56" i="10"/>
  <c r="FJ56" i="10"/>
  <c r="FI56" i="10"/>
  <c r="FH56" i="10"/>
  <c r="FG56" i="10"/>
  <c r="FF56" i="10"/>
  <c r="FE56" i="10"/>
  <c r="FD56" i="10"/>
  <c r="FC56" i="10"/>
  <c r="FB56" i="10"/>
  <c r="FA56" i="10"/>
  <c r="EZ56" i="10"/>
  <c r="EY56" i="10"/>
  <c r="EX56" i="10"/>
  <c r="EW56" i="10"/>
  <c r="EV56" i="10"/>
  <c r="EU56" i="10"/>
  <c r="ET56" i="10"/>
  <c r="ES56" i="10"/>
  <c r="ER56" i="10"/>
  <c r="EQ56" i="10"/>
  <c r="EP56" i="10"/>
  <c r="EO56" i="10"/>
  <c r="EN56" i="10"/>
  <c r="EM56" i="10"/>
  <c r="EL56" i="10"/>
  <c r="EK56" i="10"/>
  <c r="EJ56" i="10"/>
  <c r="EI56" i="10"/>
  <c r="EH56" i="10"/>
  <c r="EG56" i="10"/>
  <c r="EF56" i="10"/>
  <c r="EE56" i="10"/>
  <c r="ED56" i="10"/>
  <c r="EC56" i="10"/>
  <c r="EB56" i="10"/>
  <c r="EA56" i="10"/>
  <c r="DZ56" i="10"/>
  <c r="DY56" i="10"/>
  <c r="DX56" i="10"/>
  <c r="DW56" i="10"/>
  <c r="DV56" i="10"/>
  <c r="DU56" i="10"/>
  <c r="DT56" i="10"/>
  <c r="DS56" i="10"/>
  <c r="DR56" i="10"/>
  <c r="DQ56" i="10"/>
  <c r="DP56" i="10"/>
  <c r="DO56" i="10"/>
  <c r="DN56" i="10"/>
  <c r="DM56" i="10"/>
  <c r="DL56" i="10"/>
  <c r="DK56" i="10"/>
  <c r="DJ56" i="10"/>
  <c r="DI56" i="10"/>
  <c r="DH56" i="10"/>
  <c r="DG56" i="10"/>
  <c r="DF56" i="10"/>
  <c r="DE56" i="10"/>
  <c r="DD56" i="10"/>
  <c r="DC56" i="10"/>
  <c r="DB56" i="10"/>
  <c r="DA56" i="10"/>
  <c r="CZ56" i="10"/>
  <c r="CY56" i="10"/>
  <c r="CX56" i="10"/>
  <c r="CW56" i="10"/>
  <c r="CV56" i="10"/>
  <c r="CU56" i="10"/>
  <c r="CT56" i="10"/>
  <c r="CS56" i="10"/>
  <c r="CR56" i="10"/>
  <c r="CQ56" i="10"/>
  <c r="CP56" i="10"/>
  <c r="CO56" i="10"/>
  <c r="CN56" i="10"/>
  <c r="CM56" i="10"/>
  <c r="CL56" i="10"/>
  <c r="CK56" i="10"/>
  <c r="CJ56" i="10"/>
  <c r="CI56" i="10"/>
  <c r="CH56" i="10"/>
  <c r="CG56" i="10"/>
  <c r="CF56" i="10"/>
  <c r="CE56" i="10"/>
  <c r="CD56" i="10"/>
  <c r="CC56" i="10"/>
  <c r="CB56" i="10"/>
  <c r="CA56" i="10"/>
  <c r="BZ56" i="10"/>
  <c r="BY56" i="10"/>
  <c r="BX56" i="10"/>
  <c r="BW56" i="10"/>
  <c r="BV56" i="10"/>
  <c r="BU56" i="10"/>
  <c r="BT56" i="10"/>
  <c r="BS56" i="10"/>
  <c r="BR56" i="10"/>
  <c r="BQ56" i="10"/>
  <c r="BP56" i="10"/>
  <c r="BO56" i="10"/>
  <c r="BN56" i="10"/>
  <c r="BM56" i="10"/>
  <c r="BL56" i="10"/>
  <c r="BK56" i="10"/>
  <c r="BJ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FP55" i="10"/>
  <c r="FO55" i="10"/>
  <c r="FN55" i="10"/>
  <c r="FM55" i="10"/>
  <c r="FL55" i="10"/>
  <c r="FK55" i="10"/>
  <c r="FJ55" i="10"/>
  <c r="FI55" i="10"/>
  <c r="FH55" i="10"/>
  <c r="FG55" i="10"/>
  <c r="FF55" i="10"/>
  <c r="FE55" i="10"/>
  <c r="FD55" i="10"/>
  <c r="FC55" i="10"/>
  <c r="FB55" i="10"/>
  <c r="FA55" i="10"/>
  <c r="EZ55" i="10"/>
  <c r="EY55" i="10"/>
  <c r="EX55" i="10"/>
  <c r="EW55" i="10"/>
  <c r="EV55" i="10"/>
  <c r="EU55" i="10"/>
  <c r="ET55" i="10"/>
  <c r="ES55" i="10"/>
  <c r="ER55" i="10"/>
  <c r="EQ55" i="10"/>
  <c r="EP55" i="10"/>
  <c r="EO55" i="10"/>
  <c r="EN55" i="10"/>
  <c r="EM55" i="10"/>
  <c r="EL55" i="10"/>
  <c r="EK55" i="10"/>
  <c r="EJ55" i="10"/>
  <c r="EI55" i="10"/>
  <c r="EH55" i="10"/>
  <c r="EG55" i="10"/>
  <c r="EF55" i="10"/>
  <c r="EE55" i="10"/>
  <c r="ED55" i="10"/>
  <c r="EC55" i="10"/>
  <c r="EB55" i="10"/>
  <c r="EA55" i="10"/>
  <c r="DZ55" i="10"/>
  <c r="DY55" i="10"/>
  <c r="DX55" i="10"/>
  <c r="DW55" i="10"/>
  <c r="DV55" i="10"/>
  <c r="DU55" i="10"/>
  <c r="DT55" i="10"/>
  <c r="DS55" i="10"/>
  <c r="DR55" i="10"/>
  <c r="DQ55" i="10"/>
  <c r="DP55" i="10"/>
  <c r="DO55" i="10"/>
  <c r="DN55" i="10"/>
  <c r="DM55" i="10"/>
  <c r="DL55" i="10"/>
  <c r="DK55" i="10"/>
  <c r="DJ55" i="10"/>
  <c r="DI55" i="10"/>
  <c r="DH55" i="10"/>
  <c r="DG55" i="10"/>
  <c r="DF55" i="10"/>
  <c r="DE55" i="10"/>
  <c r="DD55" i="10"/>
  <c r="DC55" i="10"/>
  <c r="DB55" i="10"/>
  <c r="DA55" i="10"/>
  <c r="CZ55" i="10"/>
  <c r="CY55" i="10"/>
  <c r="CX55" i="10"/>
  <c r="CW55" i="10"/>
  <c r="CV55" i="10"/>
  <c r="CU55" i="10"/>
  <c r="CT55" i="10"/>
  <c r="CS55" i="10"/>
  <c r="CR55" i="10"/>
  <c r="CQ55" i="10"/>
  <c r="CP55" i="10"/>
  <c r="CO55" i="10"/>
  <c r="CN55" i="10"/>
  <c r="CM55" i="10"/>
  <c r="CL55" i="10"/>
  <c r="CK55" i="10"/>
  <c r="CJ55" i="10"/>
  <c r="CI55" i="10"/>
  <c r="CH55" i="10"/>
  <c r="CG55" i="10"/>
  <c r="CF55" i="10"/>
  <c r="CE55" i="10"/>
  <c r="CD55" i="10"/>
  <c r="CC55" i="10"/>
  <c r="CB55" i="10"/>
  <c r="CA55" i="10"/>
  <c r="BZ55" i="10"/>
  <c r="BY55" i="10"/>
  <c r="BX55" i="10"/>
  <c r="BW55" i="10"/>
  <c r="BV55" i="10"/>
  <c r="BU55" i="10"/>
  <c r="BT55" i="10"/>
  <c r="BS55" i="10"/>
  <c r="BR55" i="10"/>
  <c r="BQ55" i="10"/>
  <c r="BP55" i="10"/>
  <c r="BO55" i="10"/>
  <c r="BN55" i="10"/>
  <c r="BM55" i="10"/>
  <c r="BL55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FP54" i="10"/>
  <c r="FO54" i="10"/>
  <c r="FN54" i="10"/>
  <c r="FM54" i="10"/>
  <c r="FL54" i="10"/>
  <c r="FK54" i="10"/>
  <c r="FJ54" i="10"/>
  <c r="FI54" i="10"/>
  <c r="FH54" i="10"/>
  <c r="FG54" i="10"/>
  <c r="FF54" i="10"/>
  <c r="FE54" i="10"/>
  <c r="FD54" i="10"/>
  <c r="FC54" i="10"/>
  <c r="FB54" i="10"/>
  <c r="FA54" i="10"/>
  <c r="EZ54" i="10"/>
  <c r="EY54" i="10"/>
  <c r="EX54" i="10"/>
  <c r="EW54" i="10"/>
  <c r="EV54" i="10"/>
  <c r="EU54" i="10"/>
  <c r="ET54" i="10"/>
  <c r="ES54" i="10"/>
  <c r="ER54" i="10"/>
  <c r="EQ54" i="10"/>
  <c r="EP54" i="10"/>
  <c r="EO54" i="10"/>
  <c r="EN54" i="10"/>
  <c r="EM54" i="10"/>
  <c r="EL54" i="10"/>
  <c r="EK54" i="10"/>
  <c r="EJ54" i="10"/>
  <c r="EI54" i="10"/>
  <c r="EH54" i="10"/>
  <c r="EG54" i="10"/>
  <c r="EF54" i="10"/>
  <c r="EE54" i="10"/>
  <c r="ED54" i="10"/>
  <c r="EC54" i="10"/>
  <c r="EB54" i="10"/>
  <c r="EA54" i="10"/>
  <c r="DZ54" i="10"/>
  <c r="DY54" i="10"/>
  <c r="DX54" i="10"/>
  <c r="DW54" i="10"/>
  <c r="DV54" i="10"/>
  <c r="DU54" i="10"/>
  <c r="DT54" i="10"/>
  <c r="DS54" i="10"/>
  <c r="DR54" i="10"/>
  <c r="DQ54" i="10"/>
  <c r="DP54" i="10"/>
  <c r="DO54" i="10"/>
  <c r="DN54" i="10"/>
  <c r="DM54" i="10"/>
  <c r="DL54" i="10"/>
  <c r="DK54" i="10"/>
  <c r="DJ54" i="10"/>
  <c r="DI54" i="10"/>
  <c r="DH54" i="10"/>
  <c r="DG54" i="10"/>
  <c r="DF54" i="10"/>
  <c r="DE54" i="10"/>
  <c r="DD54" i="10"/>
  <c r="DC54" i="10"/>
  <c r="DB54" i="10"/>
  <c r="DA54" i="10"/>
  <c r="CZ54" i="10"/>
  <c r="CY54" i="10"/>
  <c r="CX54" i="10"/>
  <c r="CW54" i="10"/>
  <c r="CV54" i="10"/>
  <c r="CU54" i="10"/>
  <c r="CT54" i="10"/>
  <c r="CS54" i="10"/>
  <c r="CR54" i="10"/>
  <c r="CQ54" i="10"/>
  <c r="CP54" i="10"/>
  <c r="CO54" i="10"/>
  <c r="CN54" i="10"/>
  <c r="CM54" i="10"/>
  <c r="CL54" i="10"/>
  <c r="CK54" i="10"/>
  <c r="CJ54" i="10"/>
  <c r="CI54" i="10"/>
  <c r="CH54" i="10"/>
  <c r="CG54" i="10"/>
  <c r="CF54" i="10"/>
  <c r="CE54" i="10"/>
  <c r="CD54" i="10"/>
  <c r="CC54" i="10"/>
  <c r="CB54" i="10"/>
  <c r="CA54" i="10"/>
  <c r="BZ54" i="10"/>
  <c r="BY54" i="10"/>
  <c r="BX54" i="10"/>
  <c r="BW54" i="10"/>
  <c r="BV54" i="10"/>
  <c r="BU54" i="10"/>
  <c r="BT54" i="10"/>
  <c r="BS54" i="10"/>
  <c r="BR54" i="10"/>
  <c r="BQ54" i="10"/>
  <c r="BP54" i="10"/>
  <c r="BO54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FP53" i="10"/>
  <c r="FO53" i="10"/>
  <c r="FN53" i="10"/>
  <c r="FM53" i="10"/>
  <c r="FL53" i="10"/>
  <c r="FK53" i="10"/>
  <c r="FJ53" i="10"/>
  <c r="FI53" i="10"/>
  <c r="FH53" i="10"/>
  <c r="FG53" i="10"/>
  <c r="FF53" i="10"/>
  <c r="FE53" i="10"/>
  <c r="FD53" i="10"/>
  <c r="FC53" i="10"/>
  <c r="FB53" i="10"/>
  <c r="FA53" i="10"/>
  <c r="EZ53" i="10"/>
  <c r="EY53" i="10"/>
  <c r="EX53" i="10"/>
  <c r="EW53" i="10"/>
  <c r="EV53" i="10"/>
  <c r="EU53" i="10"/>
  <c r="ET53" i="10"/>
  <c r="ES53" i="10"/>
  <c r="ER53" i="10"/>
  <c r="EQ53" i="10"/>
  <c r="EP53" i="10"/>
  <c r="EO53" i="10"/>
  <c r="EN53" i="10"/>
  <c r="EM53" i="10"/>
  <c r="EL53" i="10"/>
  <c r="EK53" i="10"/>
  <c r="EJ53" i="10"/>
  <c r="EI53" i="10"/>
  <c r="EH53" i="10"/>
  <c r="EG53" i="10"/>
  <c r="EF53" i="10"/>
  <c r="EE53" i="10"/>
  <c r="ED53" i="10"/>
  <c r="EC53" i="10"/>
  <c r="EB53" i="10"/>
  <c r="EA53" i="10"/>
  <c r="DZ53" i="10"/>
  <c r="DY53" i="10"/>
  <c r="DX53" i="10"/>
  <c r="DW53" i="10"/>
  <c r="DV53" i="10"/>
  <c r="DU53" i="10"/>
  <c r="DT53" i="10"/>
  <c r="DS53" i="10"/>
  <c r="DR53" i="10"/>
  <c r="DQ53" i="10"/>
  <c r="DP53" i="10"/>
  <c r="DO53" i="10"/>
  <c r="DN53" i="10"/>
  <c r="DM53" i="10"/>
  <c r="DL53" i="10"/>
  <c r="DK53" i="10"/>
  <c r="DJ53" i="10"/>
  <c r="DI53" i="10"/>
  <c r="DH53" i="10"/>
  <c r="DG53" i="10"/>
  <c r="DF53" i="10"/>
  <c r="DE53" i="10"/>
  <c r="DD53" i="10"/>
  <c r="DC53" i="10"/>
  <c r="DB53" i="10"/>
  <c r="DA53" i="10"/>
  <c r="CZ53" i="10"/>
  <c r="CY53" i="10"/>
  <c r="CX53" i="10"/>
  <c r="CW53" i="10"/>
  <c r="CV53" i="10"/>
  <c r="CU53" i="10"/>
  <c r="CT53" i="10"/>
  <c r="CS53" i="10"/>
  <c r="CR53" i="10"/>
  <c r="CQ53" i="10"/>
  <c r="CP53" i="10"/>
  <c r="CO53" i="10"/>
  <c r="CN53" i="10"/>
  <c r="CM53" i="10"/>
  <c r="CL53" i="10"/>
  <c r="CK53" i="10"/>
  <c r="CJ53" i="10"/>
  <c r="CI53" i="10"/>
  <c r="CH53" i="10"/>
  <c r="CG53" i="10"/>
  <c r="CF53" i="10"/>
  <c r="CE53" i="10"/>
  <c r="CD53" i="10"/>
  <c r="CC53" i="10"/>
  <c r="CB53" i="10"/>
  <c r="CA53" i="10"/>
  <c r="BZ53" i="10"/>
  <c r="BY53" i="10"/>
  <c r="BX53" i="10"/>
  <c r="BW53" i="10"/>
  <c r="BV53" i="10"/>
  <c r="BU53" i="10"/>
  <c r="BT53" i="10"/>
  <c r="BS53" i="10"/>
  <c r="BR53" i="10"/>
  <c r="BQ53" i="10"/>
  <c r="BP53" i="10"/>
  <c r="BO53" i="10"/>
  <c r="BN53" i="10"/>
  <c r="BM53" i="10"/>
  <c r="BL53" i="10"/>
  <c r="BK53" i="10"/>
  <c r="BJ53" i="10"/>
  <c r="BI53" i="10"/>
  <c r="BH53" i="10"/>
  <c r="BG53" i="10"/>
  <c r="BF53" i="10"/>
  <c r="BE53" i="10"/>
  <c r="BD53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FP52" i="10"/>
  <c r="FO52" i="10"/>
  <c r="FN52" i="10"/>
  <c r="FM52" i="10"/>
  <c r="FL52" i="10"/>
  <c r="FK52" i="10"/>
  <c r="FJ52" i="10"/>
  <c r="FI52" i="10"/>
  <c r="FH52" i="10"/>
  <c r="FG52" i="10"/>
  <c r="FF52" i="10"/>
  <c r="FE52" i="10"/>
  <c r="FD52" i="10"/>
  <c r="FC52" i="10"/>
  <c r="FB52" i="10"/>
  <c r="FA52" i="10"/>
  <c r="EZ52" i="10"/>
  <c r="EY52" i="10"/>
  <c r="EX52" i="10"/>
  <c r="EW52" i="10"/>
  <c r="EV52" i="10"/>
  <c r="EU52" i="10"/>
  <c r="ET52" i="10"/>
  <c r="ES52" i="10"/>
  <c r="ER52" i="10"/>
  <c r="EQ52" i="10"/>
  <c r="EP52" i="10"/>
  <c r="EO52" i="10"/>
  <c r="EN52" i="10"/>
  <c r="EM52" i="10"/>
  <c r="EL52" i="10"/>
  <c r="EK52" i="10"/>
  <c r="EJ52" i="10"/>
  <c r="EI52" i="10"/>
  <c r="EH52" i="10"/>
  <c r="EG52" i="10"/>
  <c r="EF52" i="10"/>
  <c r="EE52" i="10"/>
  <c r="ED52" i="10"/>
  <c r="EC52" i="10"/>
  <c r="EB52" i="10"/>
  <c r="EA52" i="10"/>
  <c r="DZ52" i="10"/>
  <c r="DY52" i="10"/>
  <c r="DX52" i="10"/>
  <c r="DW52" i="10"/>
  <c r="DV52" i="10"/>
  <c r="DU52" i="10"/>
  <c r="DT52" i="10"/>
  <c r="DS52" i="10"/>
  <c r="DR52" i="10"/>
  <c r="DQ52" i="10"/>
  <c r="DP52" i="10"/>
  <c r="DO52" i="10"/>
  <c r="DN52" i="10"/>
  <c r="DM52" i="10"/>
  <c r="DL52" i="10"/>
  <c r="DK52" i="10"/>
  <c r="DJ52" i="10"/>
  <c r="DI52" i="10"/>
  <c r="DH52" i="10"/>
  <c r="DG52" i="10"/>
  <c r="DF52" i="10"/>
  <c r="DE52" i="10"/>
  <c r="DD52" i="10"/>
  <c r="DC52" i="10"/>
  <c r="DB52" i="10"/>
  <c r="DA52" i="10"/>
  <c r="CZ52" i="10"/>
  <c r="CY52" i="10"/>
  <c r="CX52" i="10"/>
  <c r="CW52" i="10"/>
  <c r="CV52" i="10"/>
  <c r="CU52" i="10"/>
  <c r="CT52" i="10"/>
  <c r="CS52" i="10"/>
  <c r="CR52" i="10"/>
  <c r="CQ52" i="10"/>
  <c r="CP52" i="10"/>
  <c r="CO52" i="10"/>
  <c r="CN52" i="10"/>
  <c r="CM52" i="10"/>
  <c r="CL52" i="10"/>
  <c r="CK52" i="10"/>
  <c r="CJ52" i="10"/>
  <c r="CI52" i="10"/>
  <c r="CH52" i="10"/>
  <c r="CG52" i="10"/>
  <c r="CF52" i="10"/>
  <c r="CE52" i="10"/>
  <c r="CD52" i="10"/>
  <c r="CC52" i="10"/>
  <c r="CB52" i="10"/>
  <c r="CA52" i="10"/>
  <c r="BZ52" i="10"/>
  <c r="BY52" i="10"/>
  <c r="BX52" i="10"/>
  <c r="BW52" i="10"/>
  <c r="BV52" i="10"/>
  <c r="BU52" i="10"/>
  <c r="BT52" i="10"/>
  <c r="BS52" i="10"/>
  <c r="BR52" i="10"/>
  <c r="BQ52" i="10"/>
  <c r="BP52" i="10"/>
  <c r="BO52" i="10"/>
  <c r="BN52" i="10"/>
  <c r="BM52" i="10"/>
  <c r="BL52" i="10"/>
  <c r="BK52" i="10"/>
  <c r="BJ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FP51" i="10"/>
  <c r="FO51" i="10"/>
  <c r="FN51" i="10"/>
  <c r="FM51" i="10"/>
  <c r="FL51" i="10"/>
  <c r="FK51" i="10"/>
  <c r="FJ51" i="10"/>
  <c r="FI51" i="10"/>
  <c r="FH51" i="10"/>
  <c r="FG51" i="10"/>
  <c r="FF51" i="10"/>
  <c r="FE51" i="10"/>
  <c r="FD51" i="10"/>
  <c r="FC51" i="10"/>
  <c r="FB51" i="10"/>
  <c r="FA51" i="10"/>
  <c r="EZ51" i="10"/>
  <c r="EY51" i="10"/>
  <c r="EX51" i="10"/>
  <c r="EW51" i="10"/>
  <c r="EV51" i="10"/>
  <c r="EU51" i="10"/>
  <c r="ET51" i="10"/>
  <c r="ES51" i="10"/>
  <c r="ER51" i="10"/>
  <c r="EQ51" i="10"/>
  <c r="EP51" i="10"/>
  <c r="EO51" i="10"/>
  <c r="EN51" i="10"/>
  <c r="EM51" i="10"/>
  <c r="EL51" i="10"/>
  <c r="EK51" i="10"/>
  <c r="EJ51" i="10"/>
  <c r="EI51" i="10"/>
  <c r="EH51" i="10"/>
  <c r="EG51" i="10"/>
  <c r="EF51" i="10"/>
  <c r="EE51" i="10"/>
  <c r="ED51" i="10"/>
  <c r="EC51" i="10"/>
  <c r="EB51" i="10"/>
  <c r="EA51" i="10"/>
  <c r="DZ51" i="10"/>
  <c r="DY51" i="10"/>
  <c r="DX51" i="10"/>
  <c r="DW51" i="10"/>
  <c r="DV51" i="10"/>
  <c r="DU51" i="10"/>
  <c r="DT51" i="10"/>
  <c r="DS51" i="10"/>
  <c r="DR51" i="10"/>
  <c r="DQ51" i="10"/>
  <c r="DP51" i="10"/>
  <c r="DO51" i="10"/>
  <c r="DN51" i="10"/>
  <c r="DM51" i="10"/>
  <c r="DL51" i="10"/>
  <c r="DK51" i="10"/>
  <c r="DJ51" i="10"/>
  <c r="DI51" i="10"/>
  <c r="DH51" i="10"/>
  <c r="DG51" i="10"/>
  <c r="DF51" i="10"/>
  <c r="DE51" i="10"/>
  <c r="DD51" i="10"/>
  <c r="DC51" i="10"/>
  <c r="DB51" i="10"/>
  <c r="DA51" i="10"/>
  <c r="CZ51" i="10"/>
  <c r="CY51" i="10"/>
  <c r="CX51" i="10"/>
  <c r="CW51" i="10"/>
  <c r="CV51" i="10"/>
  <c r="CU51" i="10"/>
  <c r="CT51" i="10"/>
  <c r="CS51" i="10"/>
  <c r="CR51" i="10"/>
  <c r="CQ51" i="10"/>
  <c r="CP51" i="10"/>
  <c r="CO51" i="10"/>
  <c r="CN51" i="10"/>
  <c r="CM51" i="10"/>
  <c r="CL51" i="10"/>
  <c r="CK51" i="10"/>
  <c r="CJ51" i="10"/>
  <c r="CI51" i="10"/>
  <c r="CH51" i="10"/>
  <c r="CG51" i="10"/>
  <c r="CF51" i="10"/>
  <c r="CE51" i="10"/>
  <c r="CD51" i="10"/>
  <c r="CC51" i="10"/>
  <c r="CB51" i="10"/>
  <c r="CA51" i="10"/>
  <c r="BZ51" i="10"/>
  <c r="BY51" i="10"/>
  <c r="BX51" i="10"/>
  <c r="BW51" i="10"/>
  <c r="BV51" i="10"/>
  <c r="BU51" i="10"/>
  <c r="BT51" i="10"/>
  <c r="BS51" i="10"/>
  <c r="BR51" i="10"/>
  <c r="BQ51" i="10"/>
  <c r="BP51" i="10"/>
  <c r="BO51" i="10"/>
  <c r="BN51" i="10"/>
  <c r="BM51" i="10"/>
  <c r="BL51" i="10"/>
  <c r="BK51" i="10"/>
  <c r="BJ51" i="10"/>
  <c r="BI51" i="10"/>
  <c r="BH51" i="10"/>
  <c r="BG51" i="10"/>
  <c r="BF51" i="10"/>
  <c r="BE51" i="10"/>
  <c r="BD51" i="10"/>
  <c r="BC51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FP50" i="10"/>
  <c r="FO50" i="10"/>
  <c r="FN50" i="10"/>
  <c r="FM50" i="10"/>
  <c r="FL50" i="10"/>
  <c r="FK50" i="10"/>
  <c r="FJ50" i="10"/>
  <c r="FI50" i="10"/>
  <c r="FH50" i="10"/>
  <c r="FG50" i="10"/>
  <c r="FF50" i="10"/>
  <c r="FE50" i="10"/>
  <c r="FD50" i="10"/>
  <c r="FC50" i="10"/>
  <c r="FB50" i="10"/>
  <c r="FA50" i="10"/>
  <c r="EZ50" i="10"/>
  <c r="EY50" i="10"/>
  <c r="EX50" i="10"/>
  <c r="EW50" i="10"/>
  <c r="EV50" i="10"/>
  <c r="EU50" i="10"/>
  <c r="ET50" i="10"/>
  <c r="ES50" i="10"/>
  <c r="ER50" i="10"/>
  <c r="EQ50" i="10"/>
  <c r="EP50" i="10"/>
  <c r="EO50" i="10"/>
  <c r="EN50" i="10"/>
  <c r="EM50" i="10"/>
  <c r="EL50" i="10"/>
  <c r="EK50" i="10"/>
  <c r="EJ50" i="10"/>
  <c r="EI50" i="10"/>
  <c r="EH50" i="10"/>
  <c r="EG50" i="10"/>
  <c r="EF50" i="10"/>
  <c r="EE50" i="10"/>
  <c r="ED50" i="10"/>
  <c r="EC50" i="10"/>
  <c r="EB50" i="10"/>
  <c r="EA50" i="10"/>
  <c r="DZ50" i="10"/>
  <c r="DY50" i="10"/>
  <c r="DX50" i="10"/>
  <c r="DW50" i="10"/>
  <c r="DV50" i="10"/>
  <c r="DU50" i="10"/>
  <c r="DT50" i="10"/>
  <c r="DS50" i="10"/>
  <c r="DR50" i="10"/>
  <c r="DQ50" i="10"/>
  <c r="DP50" i="10"/>
  <c r="DO50" i="10"/>
  <c r="DN50" i="10"/>
  <c r="DM50" i="10"/>
  <c r="DL50" i="10"/>
  <c r="DK50" i="10"/>
  <c r="DJ50" i="10"/>
  <c r="DI50" i="10"/>
  <c r="DH50" i="10"/>
  <c r="DG50" i="10"/>
  <c r="DF50" i="10"/>
  <c r="DE50" i="10"/>
  <c r="DD50" i="10"/>
  <c r="DC50" i="10"/>
  <c r="DB50" i="10"/>
  <c r="DA50" i="10"/>
  <c r="CZ50" i="10"/>
  <c r="CY50" i="10"/>
  <c r="CX50" i="10"/>
  <c r="CW50" i="10"/>
  <c r="CV50" i="10"/>
  <c r="CU50" i="10"/>
  <c r="CT50" i="10"/>
  <c r="CS50" i="10"/>
  <c r="CR50" i="10"/>
  <c r="CQ50" i="10"/>
  <c r="CP50" i="10"/>
  <c r="CO50" i="10"/>
  <c r="CN50" i="10"/>
  <c r="CM50" i="10"/>
  <c r="CL50" i="10"/>
  <c r="CK50" i="10"/>
  <c r="CJ50" i="10"/>
  <c r="CI50" i="10"/>
  <c r="CH50" i="10"/>
  <c r="CG50" i="10"/>
  <c r="CF50" i="10"/>
  <c r="CE50" i="10"/>
  <c r="CD50" i="10"/>
  <c r="CC50" i="10"/>
  <c r="CB50" i="10"/>
  <c r="CA50" i="10"/>
  <c r="BZ50" i="10"/>
  <c r="BY50" i="10"/>
  <c r="BX50" i="10"/>
  <c r="BW50" i="10"/>
  <c r="BV50" i="10"/>
  <c r="BU50" i="10"/>
  <c r="BT50" i="10"/>
  <c r="BS50" i="10"/>
  <c r="BR50" i="10"/>
  <c r="BQ50" i="10"/>
  <c r="BP50" i="10"/>
  <c r="BO50" i="10"/>
  <c r="BN50" i="10"/>
  <c r="BM50" i="10"/>
  <c r="BL50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FP49" i="10"/>
  <c r="FO49" i="10"/>
  <c r="FN49" i="10"/>
  <c r="FM49" i="10"/>
  <c r="FL49" i="10"/>
  <c r="FK49" i="10"/>
  <c r="FJ49" i="10"/>
  <c r="FI49" i="10"/>
  <c r="FH49" i="10"/>
  <c r="FG49" i="10"/>
  <c r="FF49" i="10"/>
  <c r="FE49" i="10"/>
  <c r="FD49" i="10"/>
  <c r="FC49" i="10"/>
  <c r="FB49" i="10"/>
  <c r="FA49" i="10"/>
  <c r="EZ49" i="10"/>
  <c r="EY49" i="10"/>
  <c r="EX49" i="10"/>
  <c r="EW49" i="10"/>
  <c r="EV49" i="10"/>
  <c r="EU49" i="10"/>
  <c r="ET49" i="10"/>
  <c r="ES49" i="10"/>
  <c r="ER49" i="10"/>
  <c r="EQ49" i="10"/>
  <c r="EP49" i="10"/>
  <c r="EO49" i="10"/>
  <c r="EN49" i="10"/>
  <c r="EM49" i="10"/>
  <c r="EL49" i="10"/>
  <c r="EK49" i="10"/>
  <c r="EJ49" i="10"/>
  <c r="EI49" i="10"/>
  <c r="EH49" i="10"/>
  <c r="EG49" i="10"/>
  <c r="EF49" i="10"/>
  <c r="EE49" i="10"/>
  <c r="ED49" i="10"/>
  <c r="EC49" i="10"/>
  <c r="EB49" i="10"/>
  <c r="EA49" i="10"/>
  <c r="DZ49" i="10"/>
  <c r="DY49" i="10"/>
  <c r="DX49" i="10"/>
  <c r="DW49" i="10"/>
  <c r="DV49" i="10"/>
  <c r="DU49" i="10"/>
  <c r="DT49" i="10"/>
  <c r="DS49" i="10"/>
  <c r="DR49" i="10"/>
  <c r="DQ49" i="10"/>
  <c r="DP49" i="10"/>
  <c r="DO49" i="10"/>
  <c r="DN49" i="10"/>
  <c r="DM49" i="10"/>
  <c r="DL49" i="10"/>
  <c r="DK49" i="10"/>
  <c r="DJ49" i="10"/>
  <c r="DI49" i="10"/>
  <c r="DH49" i="10"/>
  <c r="DG49" i="10"/>
  <c r="DF49" i="10"/>
  <c r="DE49" i="10"/>
  <c r="DD49" i="10"/>
  <c r="DC49" i="10"/>
  <c r="DB49" i="10"/>
  <c r="DA49" i="10"/>
  <c r="CZ49" i="10"/>
  <c r="CY49" i="10"/>
  <c r="CX49" i="10"/>
  <c r="CW49" i="10"/>
  <c r="CV49" i="10"/>
  <c r="CU49" i="10"/>
  <c r="CT49" i="10"/>
  <c r="CS49" i="10"/>
  <c r="CR49" i="10"/>
  <c r="CQ49" i="10"/>
  <c r="CP49" i="10"/>
  <c r="CO49" i="10"/>
  <c r="CN49" i="10"/>
  <c r="CM49" i="10"/>
  <c r="CL49" i="10"/>
  <c r="CK49" i="10"/>
  <c r="CJ49" i="10"/>
  <c r="CI49" i="10"/>
  <c r="CH49" i="10"/>
  <c r="CG49" i="10"/>
  <c r="CF49" i="10"/>
  <c r="CE49" i="10"/>
  <c r="CD49" i="10"/>
  <c r="CC49" i="10"/>
  <c r="CB49" i="10"/>
  <c r="CA49" i="10"/>
  <c r="BZ49" i="10"/>
  <c r="BY49" i="10"/>
  <c r="BX49" i="10"/>
  <c r="BW49" i="10"/>
  <c r="BV49" i="10"/>
  <c r="BU49" i="10"/>
  <c r="BT49" i="10"/>
  <c r="BS49" i="10"/>
  <c r="BR49" i="10"/>
  <c r="BQ49" i="10"/>
  <c r="BP49" i="10"/>
  <c r="BO49" i="10"/>
  <c r="BN49" i="10"/>
  <c r="BM49" i="10"/>
  <c r="BL49" i="10"/>
  <c r="BK49" i="10"/>
  <c r="BJ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FP48" i="10"/>
  <c r="FO48" i="10"/>
  <c r="FN48" i="10"/>
  <c r="FM48" i="10"/>
  <c r="FL48" i="10"/>
  <c r="FK48" i="10"/>
  <c r="FJ48" i="10"/>
  <c r="FI48" i="10"/>
  <c r="FH48" i="10"/>
  <c r="FG48" i="10"/>
  <c r="FF48" i="10"/>
  <c r="FE48" i="10"/>
  <c r="FD48" i="10"/>
  <c r="FC48" i="10"/>
  <c r="FB48" i="10"/>
  <c r="FA48" i="10"/>
  <c r="EZ48" i="10"/>
  <c r="EY48" i="10"/>
  <c r="EX48" i="10"/>
  <c r="EW48" i="10"/>
  <c r="EV48" i="10"/>
  <c r="EU48" i="10"/>
  <c r="ET48" i="10"/>
  <c r="ES48" i="10"/>
  <c r="ER48" i="10"/>
  <c r="EQ48" i="10"/>
  <c r="EP48" i="10"/>
  <c r="EO48" i="10"/>
  <c r="EN48" i="10"/>
  <c r="EM48" i="10"/>
  <c r="EL48" i="10"/>
  <c r="EK48" i="10"/>
  <c r="EJ48" i="10"/>
  <c r="EI48" i="10"/>
  <c r="EH48" i="10"/>
  <c r="EG48" i="10"/>
  <c r="EF48" i="10"/>
  <c r="EE48" i="10"/>
  <c r="ED48" i="10"/>
  <c r="EC48" i="10"/>
  <c r="EB48" i="10"/>
  <c r="EA48" i="10"/>
  <c r="DZ48" i="10"/>
  <c r="DY48" i="10"/>
  <c r="DX48" i="10"/>
  <c r="DW48" i="10"/>
  <c r="DV48" i="10"/>
  <c r="DU48" i="10"/>
  <c r="DT48" i="10"/>
  <c r="DS48" i="10"/>
  <c r="DR48" i="10"/>
  <c r="DQ48" i="10"/>
  <c r="DP48" i="10"/>
  <c r="DO48" i="10"/>
  <c r="DN48" i="10"/>
  <c r="DM48" i="10"/>
  <c r="DL48" i="10"/>
  <c r="DK48" i="10"/>
  <c r="DJ48" i="10"/>
  <c r="DI48" i="10"/>
  <c r="DH48" i="10"/>
  <c r="DG48" i="10"/>
  <c r="DF48" i="10"/>
  <c r="DE48" i="10"/>
  <c r="DD48" i="10"/>
  <c r="DC48" i="10"/>
  <c r="DB48" i="10"/>
  <c r="DA48" i="10"/>
  <c r="CZ48" i="10"/>
  <c r="CY48" i="10"/>
  <c r="CX48" i="10"/>
  <c r="CW48" i="10"/>
  <c r="CV48" i="10"/>
  <c r="CU48" i="10"/>
  <c r="CT48" i="10"/>
  <c r="CS48" i="10"/>
  <c r="CR48" i="10"/>
  <c r="CQ48" i="10"/>
  <c r="CP48" i="10"/>
  <c r="CO48" i="10"/>
  <c r="CN48" i="10"/>
  <c r="CM48" i="10"/>
  <c r="CL48" i="10"/>
  <c r="CK48" i="10"/>
  <c r="CJ48" i="10"/>
  <c r="CI48" i="10"/>
  <c r="CH48" i="10"/>
  <c r="CG48" i="10"/>
  <c r="CF48" i="10"/>
  <c r="CE48" i="10"/>
  <c r="CD48" i="10"/>
  <c r="CC48" i="10"/>
  <c r="CB48" i="10"/>
  <c r="CA48" i="10"/>
  <c r="BZ48" i="10"/>
  <c r="BY48" i="10"/>
  <c r="BX48" i="10"/>
  <c r="BW48" i="10"/>
  <c r="BV48" i="10"/>
  <c r="BU48" i="10"/>
  <c r="BT48" i="10"/>
  <c r="BS48" i="10"/>
  <c r="BR48" i="10"/>
  <c r="BQ48" i="10"/>
  <c r="BP48" i="10"/>
  <c r="BO48" i="10"/>
  <c r="BN48" i="10"/>
  <c r="BM48" i="10"/>
  <c r="BL48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FP47" i="10"/>
  <c r="FO47" i="10"/>
  <c r="FN47" i="10"/>
  <c r="FM47" i="10"/>
  <c r="FL47" i="10"/>
  <c r="FK47" i="10"/>
  <c r="FJ47" i="10"/>
  <c r="FI47" i="10"/>
  <c r="FH47" i="10"/>
  <c r="FG47" i="10"/>
  <c r="FF47" i="10"/>
  <c r="FE47" i="10"/>
  <c r="FD47" i="10"/>
  <c r="FC47" i="10"/>
  <c r="FB47" i="10"/>
  <c r="FA47" i="10"/>
  <c r="EZ47" i="10"/>
  <c r="EY47" i="10"/>
  <c r="EX47" i="10"/>
  <c r="EW47" i="10"/>
  <c r="EV47" i="10"/>
  <c r="EU47" i="10"/>
  <c r="ET47" i="10"/>
  <c r="ES47" i="10"/>
  <c r="ER47" i="10"/>
  <c r="EQ47" i="10"/>
  <c r="EP47" i="10"/>
  <c r="EO47" i="10"/>
  <c r="EN47" i="10"/>
  <c r="EM47" i="10"/>
  <c r="EL47" i="10"/>
  <c r="EK47" i="10"/>
  <c r="EJ47" i="10"/>
  <c r="EI47" i="10"/>
  <c r="EH47" i="10"/>
  <c r="EG47" i="10"/>
  <c r="EF47" i="10"/>
  <c r="EE47" i="10"/>
  <c r="ED47" i="10"/>
  <c r="EC47" i="10"/>
  <c r="EB47" i="10"/>
  <c r="EA47" i="10"/>
  <c r="DZ47" i="10"/>
  <c r="DY47" i="10"/>
  <c r="DX47" i="10"/>
  <c r="DW47" i="10"/>
  <c r="DV47" i="10"/>
  <c r="DU47" i="10"/>
  <c r="DT47" i="10"/>
  <c r="DS47" i="10"/>
  <c r="DR47" i="10"/>
  <c r="DQ47" i="10"/>
  <c r="DP47" i="10"/>
  <c r="DO47" i="10"/>
  <c r="DN47" i="10"/>
  <c r="DM47" i="10"/>
  <c r="DL47" i="10"/>
  <c r="DK47" i="10"/>
  <c r="DJ47" i="10"/>
  <c r="DI47" i="10"/>
  <c r="DH47" i="10"/>
  <c r="DG47" i="10"/>
  <c r="DF47" i="10"/>
  <c r="DE47" i="10"/>
  <c r="DD47" i="10"/>
  <c r="DC47" i="10"/>
  <c r="DB47" i="10"/>
  <c r="DA47" i="10"/>
  <c r="CZ47" i="10"/>
  <c r="CY47" i="10"/>
  <c r="CX47" i="10"/>
  <c r="CW47" i="10"/>
  <c r="CV47" i="10"/>
  <c r="CU47" i="10"/>
  <c r="CT47" i="10"/>
  <c r="CS47" i="10"/>
  <c r="CR47" i="10"/>
  <c r="CQ47" i="10"/>
  <c r="CP47" i="10"/>
  <c r="CO47" i="10"/>
  <c r="CN47" i="10"/>
  <c r="CM47" i="10"/>
  <c r="CL47" i="10"/>
  <c r="CK47" i="10"/>
  <c r="CJ47" i="10"/>
  <c r="CI47" i="10"/>
  <c r="CH47" i="10"/>
  <c r="CG47" i="10"/>
  <c r="CF47" i="10"/>
  <c r="CE47" i="10"/>
  <c r="CD47" i="10"/>
  <c r="CC47" i="10"/>
  <c r="CB47" i="10"/>
  <c r="CA47" i="10"/>
  <c r="BZ47" i="10"/>
  <c r="BY47" i="10"/>
  <c r="BX47" i="10"/>
  <c r="BW47" i="10"/>
  <c r="BV47" i="10"/>
  <c r="BU47" i="10"/>
  <c r="BT47" i="10"/>
  <c r="BS47" i="10"/>
  <c r="BR47" i="10"/>
  <c r="BQ47" i="10"/>
  <c r="BP47" i="10"/>
  <c r="BO47" i="10"/>
  <c r="BN47" i="10"/>
  <c r="BM47" i="10"/>
  <c r="BL47" i="10"/>
  <c r="BK47" i="10"/>
  <c r="BJ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FP46" i="10"/>
  <c r="FO46" i="10"/>
  <c r="FN46" i="10"/>
  <c r="FM46" i="10"/>
  <c r="FL46" i="10"/>
  <c r="FK46" i="10"/>
  <c r="FJ46" i="10"/>
  <c r="FI46" i="10"/>
  <c r="FH46" i="10"/>
  <c r="FG46" i="10"/>
  <c r="FF46" i="10"/>
  <c r="FE46" i="10"/>
  <c r="FD46" i="10"/>
  <c r="FC46" i="10"/>
  <c r="FB46" i="10"/>
  <c r="FA46" i="10"/>
  <c r="EZ46" i="10"/>
  <c r="EY46" i="10"/>
  <c r="EX46" i="10"/>
  <c r="EW46" i="10"/>
  <c r="EV46" i="10"/>
  <c r="EU46" i="10"/>
  <c r="ET46" i="10"/>
  <c r="ES46" i="10"/>
  <c r="ER46" i="10"/>
  <c r="EQ46" i="10"/>
  <c r="EP46" i="10"/>
  <c r="EO46" i="10"/>
  <c r="EN46" i="10"/>
  <c r="EM46" i="10"/>
  <c r="EL46" i="10"/>
  <c r="EK46" i="10"/>
  <c r="EJ46" i="10"/>
  <c r="EI46" i="10"/>
  <c r="EH46" i="10"/>
  <c r="EG46" i="10"/>
  <c r="EF46" i="10"/>
  <c r="EE46" i="10"/>
  <c r="ED46" i="10"/>
  <c r="EC46" i="10"/>
  <c r="EB46" i="10"/>
  <c r="EA46" i="10"/>
  <c r="DZ46" i="10"/>
  <c r="DY46" i="10"/>
  <c r="DX46" i="10"/>
  <c r="DW46" i="10"/>
  <c r="DV46" i="10"/>
  <c r="DU46" i="10"/>
  <c r="DT46" i="10"/>
  <c r="DS46" i="10"/>
  <c r="DR46" i="10"/>
  <c r="DQ46" i="10"/>
  <c r="DP46" i="10"/>
  <c r="DO46" i="10"/>
  <c r="DN46" i="10"/>
  <c r="DM46" i="10"/>
  <c r="DL46" i="10"/>
  <c r="DK46" i="10"/>
  <c r="DJ46" i="10"/>
  <c r="DI46" i="10"/>
  <c r="DH46" i="10"/>
  <c r="DG46" i="10"/>
  <c r="DF46" i="10"/>
  <c r="DE46" i="10"/>
  <c r="DD46" i="10"/>
  <c r="DC46" i="10"/>
  <c r="DB46" i="10"/>
  <c r="DA46" i="10"/>
  <c r="CZ46" i="10"/>
  <c r="CY46" i="10"/>
  <c r="CX46" i="10"/>
  <c r="CW46" i="10"/>
  <c r="CV46" i="10"/>
  <c r="CU46" i="10"/>
  <c r="CT46" i="10"/>
  <c r="CS46" i="10"/>
  <c r="CR46" i="10"/>
  <c r="CQ46" i="10"/>
  <c r="CP46" i="10"/>
  <c r="CO46" i="10"/>
  <c r="CN46" i="10"/>
  <c r="CM46" i="10"/>
  <c r="CL46" i="10"/>
  <c r="CK46" i="10"/>
  <c r="CJ46" i="10"/>
  <c r="CI46" i="10"/>
  <c r="CH46" i="10"/>
  <c r="CG46" i="10"/>
  <c r="CF46" i="10"/>
  <c r="CE46" i="10"/>
  <c r="CD46" i="10"/>
  <c r="CC46" i="10"/>
  <c r="CB46" i="10"/>
  <c r="CA46" i="10"/>
  <c r="BZ46" i="10"/>
  <c r="BY46" i="10"/>
  <c r="BX46" i="10"/>
  <c r="BW46" i="10"/>
  <c r="BV46" i="10"/>
  <c r="BU46" i="10"/>
  <c r="BT46" i="10"/>
  <c r="BS46" i="10"/>
  <c r="BR46" i="10"/>
  <c r="BQ46" i="10"/>
  <c r="BP46" i="10"/>
  <c r="BO46" i="10"/>
  <c r="BN46" i="10"/>
  <c r="BM46" i="10"/>
  <c r="BL46" i="10"/>
  <c r="BK46" i="10"/>
  <c r="BJ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FP45" i="10"/>
  <c r="FO45" i="10"/>
  <c r="FN45" i="10"/>
  <c r="FM45" i="10"/>
  <c r="FL45" i="10"/>
  <c r="FK45" i="10"/>
  <c r="FJ45" i="10"/>
  <c r="FI45" i="10"/>
  <c r="FH45" i="10"/>
  <c r="FG45" i="10"/>
  <c r="FF45" i="10"/>
  <c r="FE45" i="10"/>
  <c r="FD45" i="10"/>
  <c r="FC45" i="10"/>
  <c r="FB45" i="10"/>
  <c r="FA45" i="10"/>
  <c r="EZ45" i="10"/>
  <c r="EY45" i="10"/>
  <c r="EX45" i="10"/>
  <c r="EW45" i="10"/>
  <c r="EV45" i="10"/>
  <c r="EU45" i="10"/>
  <c r="ET45" i="10"/>
  <c r="ES45" i="10"/>
  <c r="ER45" i="10"/>
  <c r="EQ45" i="10"/>
  <c r="EP45" i="10"/>
  <c r="EO45" i="10"/>
  <c r="EN45" i="10"/>
  <c r="EM45" i="10"/>
  <c r="EL45" i="10"/>
  <c r="EK45" i="10"/>
  <c r="EJ45" i="10"/>
  <c r="EI45" i="10"/>
  <c r="EH45" i="10"/>
  <c r="EG45" i="10"/>
  <c r="EF45" i="10"/>
  <c r="EE45" i="10"/>
  <c r="ED45" i="10"/>
  <c r="EC45" i="10"/>
  <c r="EB45" i="10"/>
  <c r="EA45" i="10"/>
  <c r="DZ45" i="10"/>
  <c r="DY45" i="10"/>
  <c r="DX45" i="10"/>
  <c r="DW45" i="10"/>
  <c r="DV45" i="10"/>
  <c r="DU45" i="10"/>
  <c r="DT45" i="10"/>
  <c r="DS45" i="10"/>
  <c r="DR45" i="10"/>
  <c r="DQ45" i="10"/>
  <c r="DP45" i="10"/>
  <c r="DO45" i="10"/>
  <c r="DN45" i="10"/>
  <c r="DM45" i="10"/>
  <c r="DL45" i="10"/>
  <c r="DK45" i="10"/>
  <c r="DJ45" i="10"/>
  <c r="DI45" i="10"/>
  <c r="DH45" i="10"/>
  <c r="DG45" i="10"/>
  <c r="DF45" i="10"/>
  <c r="DE45" i="10"/>
  <c r="DD45" i="10"/>
  <c r="DC45" i="10"/>
  <c r="DB45" i="10"/>
  <c r="DA45" i="10"/>
  <c r="CZ45" i="10"/>
  <c r="CY45" i="10"/>
  <c r="CX45" i="10"/>
  <c r="CW45" i="10"/>
  <c r="CV45" i="10"/>
  <c r="CU45" i="10"/>
  <c r="CT45" i="10"/>
  <c r="CS45" i="10"/>
  <c r="CR45" i="10"/>
  <c r="CQ45" i="10"/>
  <c r="CP45" i="10"/>
  <c r="CO45" i="10"/>
  <c r="CN45" i="10"/>
  <c r="CM45" i="10"/>
  <c r="CL45" i="10"/>
  <c r="CK45" i="10"/>
  <c r="CJ45" i="10"/>
  <c r="CI45" i="10"/>
  <c r="CH45" i="10"/>
  <c r="CG45" i="10"/>
  <c r="CF45" i="10"/>
  <c r="CE45" i="10"/>
  <c r="CD45" i="10"/>
  <c r="CC45" i="10"/>
  <c r="CB45" i="10"/>
  <c r="CA45" i="10"/>
  <c r="BZ45" i="10"/>
  <c r="BY45" i="10"/>
  <c r="BX45" i="10"/>
  <c r="BW45" i="10"/>
  <c r="BV45" i="10"/>
  <c r="BU45" i="10"/>
  <c r="BT45" i="10"/>
  <c r="BS45" i="10"/>
  <c r="BR45" i="10"/>
  <c r="BQ45" i="10"/>
  <c r="BP45" i="10"/>
  <c r="BO45" i="10"/>
  <c r="BN45" i="10"/>
  <c r="BM45" i="10"/>
  <c r="BL45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FP44" i="10"/>
  <c r="FO44" i="10"/>
  <c r="FN44" i="10"/>
  <c r="FM44" i="10"/>
  <c r="FL44" i="10"/>
  <c r="FK44" i="10"/>
  <c r="FJ44" i="10"/>
  <c r="FI44" i="10"/>
  <c r="FH44" i="10"/>
  <c r="FG44" i="10"/>
  <c r="FF44" i="10"/>
  <c r="FE44" i="10"/>
  <c r="FD44" i="10"/>
  <c r="FC44" i="10"/>
  <c r="FB44" i="10"/>
  <c r="FA44" i="10"/>
  <c r="EZ44" i="10"/>
  <c r="EY44" i="10"/>
  <c r="EX44" i="10"/>
  <c r="EW44" i="10"/>
  <c r="EV44" i="10"/>
  <c r="EU44" i="10"/>
  <c r="ET44" i="10"/>
  <c r="ES44" i="10"/>
  <c r="ER44" i="10"/>
  <c r="EQ44" i="10"/>
  <c r="EP44" i="10"/>
  <c r="EO44" i="10"/>
  <c r="EN44" i="10"/>
  <c r="EM44" i="10"/>
  <c r="EL44" i="10"/>
  <c r="EK44" i="10"/>
  <c r="EJ44" i="10"/>
  <c r="EI44" i="10"/>
  <c r="EH44" i="10"/>
  <c r="EG44" i="10"/>
  <c r="EF44" i="10"/>
  <c r="EE44" i="10"/>
  <c r="ED44" i="10"/>
  <c r="EC44" i="10"/>
  <c r="EB44" i="10"/>
  <c r="EA44" i="10"/>
  <c r="DZ44" i="10"/>
  <c r="DY44" i="10"/>
  <c r="DX44" i="10"/>
  <c r="DW44" i="10"/>
  <c r="DV44" i="10"/>
  <c r="DU44" i="10"/>
  <c r="DT44" i="10"/>
  <c r="DS44" i="10"/>
  <c r="DR44" i="10"/>
  <c r="DQ44" i="10"/>
  <c r="DP44" i="10"/>
  <c r="DO44" i="10"/>
  <c r="DN44" i="10"/>
  <c r="DM44" i="10"/>
  <c r="DL44" i="10"/>
  <c r="DK44" i="10"/>
  <c r="DJ44" i="10"/>
  <c r="DI44" i="10"/>
  <c r="DH44" i="10"/>
  <c r="DG44" i="10"/>
  <c r="DF44" i="10"/>
  <c r="DE44" i="10"/>
  <c r="DD44" i="10"/>
  <c r="DC44" i="10"/>
  <c r="DB44" i="10"/>
  <c r="DA44" i="10"/>
  <c r="CZ44" i="10"/>
  <c r="CY44" i="10"/>
  <c r="CX44" i="10"/>
  <c r="CW44" i="10"/>
  <c r="CV44" i="10"/>
  <c r="CU44" i="10"/>
  <c r="CT44" i="10"/>
  <c r="CS44" i="10"/>
  <c r="CR44" i="10"/>
  <c r="CQ44" i="10"/>
  <c r="CP44" i="10"/>
  <c r="CO44" i="10"/>
  <c r="CN44" i="10"/>
  <c r="CM44" i="10"/>
  <c r="CL44" i="10"/>
  <c r="CK44" i="10"/>
  <c r="CJ44" i="10"/>
  <c r="CI44" i="10"/>
  <c r="CH44" i="10"/>
  <c r="CG44" i="10"/>
  <c r="CF44" i="10"/>
  <c r="CE44" i="10"/>
  <c r="CD44" i="10"/>
  <c r="CC44" i="10"/>
  <c r="CB44" i="10"/>
  <c r="CA44" i="10"/>
  <c r="BZ44" i="10"/>
  <c r="BY44" i="10"/>
  <c r="BX44" i="10"/>
  <c r="BW44" i="10"/>
  <c r="BV44" i="10"/>
  <c r="BU44" i="10"/>
  <c r="BT44" i="10"/>
  <c r="BS44" i="10"/>
  <c r="BR44" i="10"/>
  <c r="BQ44" i="10"/>
  <c r="BP44" i="10"/>
  <c r="BO44" i="10"/>
  <c r="BN44" i="10"/>
  <c r="BM44" i="10"/>
  <c r="BL44" i="10"/>
  <c r="BK44" i="10"/>
  <c r="BJ44" i="10"/>
  <c r="BI44" i="10"/>
  <c r="BH44" i="10"/>
  <c r="BG44" i="10"/>
  <c r="BF44" i="10"/>
  <c r="BE44" i="10"/>
  <c r="BD44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FP43" i="10"/>
  <c r="FO43" i="10"/>
  <c r="FN43" i="10"/>
  <c r="FM43" i="10"/>
  <c r="FL43" i="10"/>
  <c r="FK43" i="10"/>
  <c r="FJ43" i="10"/>
  <c r="FI43" i="10"/>
  <c r="FH43" i="10"/>
  <c r="FG43" i="10"/>
  <c r="FF43" i="10"/>
  <c r="FE43" i="10"/>
  <c r="FD43" i="10"/>
  <c r="FC43" i="10"/>
  <c r="FB43" i="10"/>
  <c r="FA43" i="10"/>
  <c r="EZ43" i="10"/>
  <c r="EY43" i="10"/>
  <c r="EX43" i="10"/>
  <c r="EW43" i="10"/>
  <c r="EV43" i="10"/>
  <c r="EU43" i="10"/>
  <c r="ET43" i="10"/>
  <c r="ES43" i="10"/>
  <c r="ER43" i="10"/>
  <c r="EQ43" i="10"/>
  <c r="EP43" i="10"/>
  <c r="EO43" i="10"/>
  <c r="EN43" i="10"/>
  <c r="EM43" i="10"/>
  <c r="EL43" i="10"/>
  <c r="EK43" i="10"/>
  <c r="EJ43" i="10"/>
  <c r="EI43" i="10"/>
  <c r="EH43" i="10"/>
  <c r="EG43" i="10"/>
  <c r="EF43" i="10"/>
  <c r="EE43" i="10"/>
  <c r="ED43" i="10"/>
  <c r="EC43" i="10"/>
  <c r="EB43" i="10"/>
  <c r="EA43" i="10"/>
  <c r="DZ43" i="10"/>
  <c r="DY43" i="10"/>
  <c r="DX43" i="10"/>
  <c r="DW43" i="10"/>
  <c r="DV43" i="10"/>
  <c r="DU43" i="10"/>
  <c r="DT43" i="10"/>
  <c r="DS43" i="10"/>
  <c r="DR43" i="10"/>
  <c r="DQ43" i="10"/>
  <c r="DP43" i="10"/>
  <c r="DO43" i="10"/>
  <c r="DN43" i="10"/>
  <c r="DM43" i="10"/>
  <c r="DL43" i="10"/>
  <c r="DK43" i="10"/>
  <c r="DJ43" i="10"/>
  <c r="DI43" i="10"/>
  <c r="DH43" i="10"/>
  <c r="DG43" i="10"/>
  <c r="DF43" i="10"/>
  <c r="DE43" i="10"/>
  <c r="DD43" i="10"/>
  <c r="DC43" i="10"/>
  <c r="DB43" i="10"/>
  <c r="DA43" i="10"/>
  <c r="CZ43" i="10"/>
  <c r="CY43" i="10"/>
  <c r="CX43" i="10"/>
  <c r="CW43" i="10"/>
  <c r="CV43" i="10"/>
  <c r="CU43" i="10"/>
  <c r="CT43" i="10"/>
  <c r="CS43" i="10"/>
  <c r="CR43" i="10"/>
  <c r="CQ43" i="10"/>
  <c r="CP43" i="10"/>
  <c r="CO43" i="10"/>
  <c r="CN43" i="10"/>
  <c r="CM43" i="10"/>
  <c r="CL43" i="10"/>
  <c r="CK43" i="10"/>
  <c r="CJ43" i="10"/>
  <c r="CI43" i="10"/>
  <c r="CH43" i="10"/>
  <c r="CG43" i="10"/>
  <c r="CF43" i="10"/>
  <c r="CE43" i="10"/>
  <c r="CD43" i="10"/>
  <c r="CC43" i="10"/>
  <c r="CB43" i="10"/>
  <c r="CA43" i="10"/>
  <c r="BZ43" i="10"/>
  <c r="BY43" i="10"/>
  <c r="BX43" i="10"/>
  <c r="BW43" i="10"/>
  <c r="BV43" i="10"/>
  <c r="BU43" i="10"/>
  <c r="BT43" i="10"/>
  <c r="BS43" i="10"/>
  <c r="BR43" i="10"/>
  <c r="BQ43" i="10"/>
  <c r="BP43" i="10"/>
  <c r="BO43" i="10"/>
  <c r="BN43" i="10"/>
  <c r="BM43" i="10"/>
  <c r="BL43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EN42" i="10"/>
  <c r="EM42" i="10"/>
  <c r="EL42" i="10"/>
  <c r="EK42" i="10"/>
  <c r="EJ42" i="10"/>
  <c r="EI42" i="10"/>
  <c r="EH42" i="10"/>
  <c r="EG42" i="10"/>
  <c r="EF42" i="10"/>
  <c r="EE42" i="10"/>
  <c r="ED42" i="10"/>
  <c r="EC42" i="10"/>
  <c r="EB42" i="10"/>
  <c r="EA42" i="10"/>
  <c r="DZ42" i="10"/>
  <c r="DY42" i="10"/>
  <c r="DX42" i="10"/>
  <c r="DW42" i="10"/>
  <c r="DV42" i="10"/>
  <c r="DU42" i="10"/>
  <c r="DT42" i="10"/>
  <c r="DS42" i="10"/>
  <c r="DR42" i="10"/>
  <c r="DQ42" i="10"/>
  <c r="DP42" i="10"/>
  <c r="DO42" i="10"/>
  <c r="DN42" i="10"/>
  <c r="DM42" i="10"/>
  <c r="DL42" i="10"/>
  <c r="DK42" i="10"/>
  <c r="DJ42" i="10"/>
  <c r="DI42" i="10"/>
  <c r="DH42" i="10"/>
  <c r="DG42" i="10"/>
  <c r="DF42" i="10"/>
  <c r="DE42" i="10"/>
  <c r="DD42" i="10"/>
  <c r="DC42" i="10"/>
  <c r="DB42" i="10"/>
  <c r="DA42" i="10"/>
  <c r="CZ42" i="10"/>
  <c r="CY42" i="10"/>
  <c r="CX42" i="10"/>
  <c r="CW42" i="10"/>
  <c r="CV42" i="10"/>
  <c r="CU42" i="10"/>
  <c r="CT42" i="10"/>
  <c r="CS42" i="10"/>
  <c r="CR42" i="10"/>
  <c r="CQ42" i="10"/>
  <c r="CP42" i="10"/>
  <c r="CO42" i="10"/>
  <c r="CN42" i="10"/>
  <c r="CM42" i="10"/>
  <c r="CL42" i="10"/>
  <c r="CK42" i="10"/>
  <c r="CJ42" i="10"/>
  <c r="CI42" i="10"/>
  <c r="CH42" i="10"/>
  <c r="CG42" i="10"/>
  <c r="CF42" i="10"/>
  <c r="CE42" i="10"/>
  <c r="CD42" i="10"/>
  <c r="CC42" i="10"/>
  <c r="CB42" i="10"/>
  <c r="CA42" i="10"/>
  <c r="BZ42" i="10"/>
  <c r="BY42" i="10"/>
  <c r="BX42" i="10"/>
  <c r="BW42" i="10"/>
  <c r="BV42" i="10"/>
  <c r="BU42" i="10"/>
  <c r="BT42" i="10"/>
  <c r="BS42" i="10"/>
  <c r="BR42" i="10"/>
  <c r="BQ42" i="10"/>
  <c r="BP42" i="10"/>
  <c r="BO42" i="10"/>
  <c r="BN42" i="10"/>
  <c r="BM42" i="10"/>
  <c r="BL42" i="10"/>
  <c r="BK42" i="10"/>
  <c r="BJ42" i="10"/>
  <c r="BI42" i="10"/>
  <c r="BH42" i="10"/>
  <c r="BG42" i="10"/>
  <c r="BF42" i="10"/>
  <c r="BE42" i="10"/>
  <c r="BD42" i="10"/>
  <c r="BC42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FP41" i="10"/>
  <c r="FO41" i="10"/>
  <c r="FN41" i="10"/>
  <c r="FM41" i="10"/>
  <c r="FL41" i="10"/>
  <c r="FK41" i="10"/>
  <c r="FJ41" i="10"/>
  <c r="FI41" i="10"/>
  <c r="FH41" i="10"/>
  <c r="FG41" i="10"/>
  <c r="FF41" i="10"/>
  <c r="FE41" i="10"/>
  <c r="FD41" i="10"/>
  <c r="FC41" i="10"/>
  <c r="FB41" i="10"/>
  <c r="FA41" i="10"/>
  <c r="EZ41" i="10"/>
  <c r="EY41" i="10"/>
  <c r="EX41" i="10"/>
  <c r="EW41" i="10"/>
  <c r="EV41" i="10"/>
  <c r="EU41" i="10"/>
  <c r="ET41" i="10"/>
  <c r="ES41" i="10"/>
  <c r="ER41" i="10"/>
  <c r="EQ41" i="10"/>
  <c r="EP41" i="10"/>
  <c r="EO41" i="10"/>
  <c r="EN41" i="10"/>
  <c r="EM41" i="10"/>
  <c r="EL41" i="10"/>
  <c r="EK41" i="10"/>
  <c r="EJ41" i="10"/>
  <c r="EI41" i="10"/>
  <c r="EH41" i="10"/>
  <c r="EG41" i="10"/>
  <c r="EF41" i="10"/>
  <c r="EE41" i="10"/>
  <c r="ED41" i="10"/>
  <c r="EC41" i="10"/>
  <c r="EB41" i="10"/>
  <c r="EA41" i="10"/>
  <c r="DZ41" i="10"/>
  <c r="DY41" i="10"/>
  <c r="DX41" i="10"/>
  <c r="DW41" i="10"/>
  <c r="DV41" i="10"/>
  <c r="DU41" i="10"/>
  <c r="DT41" i="10"/>
  <c r="DS41" i="10"/>
  <c r="DR41" i="10"/>
  <c r="DQ41" i="10"/>
  <c r="DP41" i="10"/>
  <c r="DO41" i="10"/>
  <c r="DN41" i="10"/>
  <c r="DM41" i="10"/>
  <c r="DL41" i="10"/>
  <c r="DK41" i="10"/>
  <c r="DJ41" i="10"/>
  <c r="DI41" i="10"/>
  <c r="DH41" i="10"/>
  <c r="DG41" i="10"/>
  <c r="DF41" i="10"/>
  <c r="DE41" i="10"/>
  <c r="DD41" i="10"/>
  <c r="DC41" i="10"/>
  <c r="DB41" i="10"/>
  <c r="DA41" i="10"/>
  <c r="CZ41" i="10"/>
  <c r="CY41" i="10"/>
  <c r="CX41" i="10"/>
  <c r="CW41" i="10"/>
  <c r="CV41" i="10"/>
  <c r="CU41" i="10"/>
  <c r="CT41" i="10"/>
  <c r="CS41" i="10"/>
  <c r="CR41" i="10"/>
  <c r="CQ41" i="10"/>
  <c r="CP41" i="10"/>
  <c r="CO41" i="10"/>
  <c r="CN41" i="10"/>
  <c r="CM41" i="10"/>
  <c r="CL41" i="10"/>
  <c r="CK41" i="10"/>
  <c r="CJ41" i="10"/>
  <c r="CI41" i="10"/>
  <c r="CH41" i="10"/>
  <c r="CG41" i="10"/>
  <c r="CF41" i="10"/>
  <c r="CE41" i="10"/>
  <c r="CD41" i="10"/>
  <c r="CC41" i="10"/>
  <c r="CB41" i="10"/>
  <c r="CA41" i="10"/>
  <c r="BZ41" i="10"/>
  <c r="BY41" i="10"/>
  <c r="BX41" i="10"/>
  <c r="BW41" i="10"/>
  <c r="BV41" i="10"/>
  <c r="BU41" i="10"/>
  <c r="BT41" i="10"/>
  <c r="BS41" i="10"/>
  <c r="BR41" i="10"/>
  <c r="BQ41" i="10"/>
  <c r="BP41" i="10"/>
  <c r="BO41" i="10"/>
  <c r="BN41" i="10"/>
  <c r="BM41" i="10"/>
  <c r="BL41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FP40" i="10"/>
  <c r="FO40" i="10"/>
  <c r="FN40" i="10"/>
  <c r="FM40" i="10"/>
  <c r="FL40" i="10"/>
  <c r="FK40" i="10"/>
  <c r="FJ40" i="10"/>
  <c r="FI40" i="10"/>
  <c r="FH40" i="10"/>
  <c r="FG40" i="10"/>
  <c r="FF40" i="10"/>
  <c r="FE40" i="10"/>
  <c r="FD40" i="10"/>
  <c r="FC40" i="10"/>
  <c r="FB40" i="10"/>
  <c r="FA40" i="10"/>
  <c r="EZ40" i="10"/>
  <c r="EY40" i="10"/>
  <c r="EX40" i="10"/>
  <c r="EW40" i="10"/>
  <c r="EV40" i="10"/>
  <c r="EU40" i="10"/>
  <c r="ET40" i="10"/>
  <c r="ES40" i="10"/>
  <c r="ER40" i="10"/>
  <c r="EQ40" i="10"/>
  <c r="EP40" i="10"/>
  <c r="EO40" i="10"/>
  <c r="EN40" i="10"/>
  <c r="EM40" i="10"/>
  <c r="EL40" i="10"/>
  <c r="EK40" i="10"/>
  <c r="EJ40" i="10"/>
  <c r="EI40" i="10"/>
  <c r="EH40" i="10"/>
  <c r="EG40" i="10"/>
  <c r="EF40" i="10"/>
  <c r="EE40" i="10"/>
  <c r="ED40" i="10"/>
  <c r="EC40" i="10"/>
  <c r="EB40" i="10"/>
  <c r="EA40" i="10"/>
  <c r="DZ40" i="10"/>
  <c r="DY40" i="10"/>
  <c r="DX40" i="10"/>
  <c r="DW40" i="10"/>
  <c r="DV40" i="10"/>
  <c r="DU40" i="10"/>
  <c r="DT40" i="10"/>
  <c r="DS40" i="10"/>
  <c r="DR40" i="10"/>
  <c r="DQ40" i="10"/>
  <c r="DP40" i="10"/>
  <c r="DO40" i="10"/>
  <c r="DN40" i="10"/>
  <c r="DM40" i="10"/>
  <c r="DL40" i="10"/>
  <c r="DK40" i="10"/>
  <c r="DJ40" i="10"/>
  <c r="DI40" i="10"/>
  <c r="DH40" i="10"/>
  <c r="DG40" i="10"/>
  <c r="DF40" i="10"/>
  <c r="DE40" i="10"/>
  <c r="DD40" i="10"/>
  <c r="DC40" i="10"/>
  <c r="DB40" i="10"/>
  <c r="DA40" i="10"/>
  <c r="CZ40" i="10"/>
  <c r="CY40" i="10"/>
  <c r="CX40" i="10"/>
  <c r="CW40" i="10"/>
  <c r="CV40" i="10"/>
  <c r="CU40" i="10"/>
  <c r="CT40" i="10"/>
  <c r="CS40" i="10"/>
  <c r="CR40" i="10"/>
  <c r="CQ40" i="10"/>
  <c r="CP40" i="10"/>
  <c r="CO40" i="10"/>
  <c r="CN40" i="10"/>
  <c r="CM40" i="10"/>
  <c r="CL40" i="10"/>
  <c r="CK40" i="10"/>
  <c r="CJ40" i="10"/>
  <c r="CI40" i="10"/>
  <c r="CH40" i="10"/>
  <c r="CG40" i="10"/>
  <c r="CF40" i="10"/>
  <c r="CE40" i="10"/>
  <c r="CD40" i="10"/>
  <c r="CC40" i="10"/>
  <c r="CB40" i="10"/>
  <c r="CA40" i="10"/>
  <c r="BZ40" i="10"/>
  <c r="BY40" i="10"/>
  <c r="BX40" i="10"/>
  <c r="BW40" i="10"/>
  <c r="BV40" i="10"/>
  <c r="BU40" i="10"/>
  <c r="BT40" i="10"/>
  <c r="BS40" i="10"/>
  <c r="BR40" i="10"/>
  <c r="BQ40" i="10"/>
  <c r="BP40" i="10"/>
  <c r="BO40" i="10"/>
  <c r="BN40" i="10"/>
  <c r="BM40" i="10"/>
  <c r="BL40" i="10"/>
  <c r="BK40" i="10"/>
  <c r="BJ40" i="10"/>
  <c r="BI40" i="10"/>
  <c r="BH40" i="10"/>
  <c r="BG40" i="10"/>
  <c r="BF40" i="10"/>
  <c r="BE40" i="10"/>
  <c r="BD40" i="10"/>
  <c r="BC40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FP39" i="10"/>
  <c r="FO39" i="10"/>
  <c r="FN39" i="10"/>
  <c r="FM39" i="10"/>
  <c r="FL39" i="10"/>
  <c r="FK39" i="10"/>
  <c r="FJ39" i="10"/>
  <c r="FI39" i="10"/>
  <c r="FH39" i="10"/>
  <c r="FG39" i="10"/>
  <c r="FF39" i="10"/>
  <c r="FE39" i="10"/>
  <c r="FD39" i="10"/>
  <c r="FC39" i="10"/>
  <c r="FB39" i="10"/>
  <c r="FA39" i="10"/>
  <c r="EZ39" i="10"/>
  <c r="EY39" i="10"/>
  <c r="EX39" i="10"/>
  <c r="EW39" i="10"/>
  <c r="EV39" i="10"/>
  <c r="EU39" i="10"/>
  <c r="ET39" i="10"/>
  <c r="ES39" i="10"/>
  <c r="ER39" i="10"/>
  <c r="EQ39" i="10"/>
  <c r="EP39" i="10"/>
  <c r="EO39" i="10"/>
  <c r="EN39" i="10"/>
  <c r="EM39" i="10"/>
  <c r="EL39" i="10"/>
  <c r="EK39" i="10"/>
  <c r="EJ39" i="10"/>
  <c r="EI39" i="10"/>
  <c r="EH39" i="10"/>
  <c r="EG39" i="10"/>
  <c r="EF39" i="10"/>
  <c r="EE39" i="10"/>
  <c r="ED39" i="10"/>
  <c r="EC39" i="10"/>
  <c r="EB39" i="10"/>
  <c r="EA39" i="10"/>
  <c r="DZ39" i="10"/>
  <c r="DY39" i="10"/>
  <c r="DX39" i="10"/>
  <c r="DW39" i="10"/>
  <c r="DV39" i="10"/>
  <c r="DU39" i="10"/>
  <c r="DT39" i="10"/>
  <c r="DS39" i="10"/>
  <c r="DR39" i="10"/>
  <c r="DQ39" i="10"/>
  <c r="DP39" i="10"/>
  <c r="DO39" i="10"/>
  <c r="DN39" i="10"/>
  <c r="DM39" i="10"/>
  <c r="DL39" i="10"/>
  <c r="DK39" i="10"/>
  <c r="DJ39" i="10"/>
  <c r="DI39" i="10"/>
  <c r="DH39" i="10"/>
  <c r="DG39" i="10"/>
  <c r="DF39" i="10"/>
  <c r="DE39" i="10"/>
  <c r="DD39" i="10"/>
  <c r="DC39" i="10"/>
  <c r="DB39" i="10"/>
  <c r="DA39" i="10"/>
  <c r="CZ39" i="10"/>
  <c r="CY39" i="10"/>
  <c r="CX39" i="10"/>
  <c r="CW39" i="10"/>
  <c r="CV39" i="10"/>
  <c r="CU39" i="10"/>
  <c r="CT39" i="10"/>
  <c r="CS39" i="10"/>
  <c r="CR39" i="10"/>
  <c r="CQ39" i="10"/>
  <c r="CP39" i="10"/>
  <c r="CO39" i="10"/>
  <c r="CN39" i="10"/>
  <c r="CM39" i="10"/>
  <c r="CL39" i="10"/>
  <c r="CK39" i="10"/>
  <c r="CJ39" i="10"/>
  <c r="CI39" i="10"/>
  <c r="CH39" i="10"/>
  <c r="CG39" i="10"/>
  <c r="CF39" i="10"/>
  <c r="CE39" i="10"/>
  <c r="CD39" i="10"/>
  <c r="CC39" i="10"/>
  <c r="CB39" i="10"/>
  <c r="CA39" i="10"/>
  <c r="BZ39" i="10"/>
  <c r="BY39" i="10"/>
  <c r="BX39" i="10"/>
  <c r="BW39" i="10"/>
  <c r="BV39" i="10"/>
  <c r="BU39" i="10"/>
  <c r="BT39" i="10"/>
  <c r="BS39" i="10"/>
  <c r="BR39" i="10"/>
  <c r="BQ39" i="10"/>
  <c r="BP39" i="10"/>
  <c r="BO39" i="10"/>
  <c r="BN39" i="10"/>
  <c r="BM39" i="10"/>
  <c r="BL39" i="10"/>
  <c r="BK39" i="10"/>
  <c r="BJ39" i="10"/>
  <c r="BI39" i="10"/>
  <c r="BH39" i="10"/>
  <c r="BG39" i="10"/>
  <c r="BF39" i="10"/>
  <c r="BE39" i="10"/>
  <c r="BD39" i="10"/>
  <c r="BC39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FP38" i="10"/>
  <c r="FO38" i="10"/>
  <c r="FN38" i="10"/>
  <c r="FM38" i="10"/>
  <c r="FL38" i="10"/>
  <c r="FK38" i="10"/>
  <c r="FJ38" i="10"/>
  <c r="FI38" i="10"/>
  <c r="FH38" i="10"/>
  <c r="FG38" i="10"/>
  <c r="FF38" i="10"/>
  <c r="FE38" i="10"/>
  <c r="FD38" i="10"/>
  <c r="FC38" i="10"/>
  <c r="FB38" i="10"/>
  <c r="FA38" i="10"/>
  <c r="EZ38" i="10"/>
  <c r="EY38" i="10"/>
  <c r="EX38" i="10"/>
  <c r="EW38" i="10"/>
  <c r="EV38" i="10"/>
  <c r="EU38" i="10"/>
  <c r="ET38" i="10"/>
  <c r="ES38" i="10"/>
  <c r="ER38" i="10"/>
  <c r="EQ38" i="10"/>
  <c r="EP38" i="10"/>
  <c r="EO38" i="10"/>
  <c r="EN38" i="10"/>
  <c r="EM38" i="10"/>
  <c r="EL38" i="10"/>
  <c r="EK38" i="10"/>
  <c r="EJ38" i="10"/>
  <c r="EI38" i="10"/>
  <c r="EH38" i="10"/>
  <c r="EG38" i="10"/>
  <c r="EF38" i="10"/>
  <c r="EE38" i="10"/>
  <c r="ED38" i="10"/>
  <c r="EC38" i="10"/>
  <c r="EB38" i="10"/>
  <c r="EA38" i="10"/>
  <c r="DZ38" i="10"/>
  <c r="DY38" i="10"/>
  <c r="DX38" i="10"/>
  <c r="DW38" i="10"/>
  <c r="DV38" i="10"/>
  <c r="DU38" i="10"/>
  <c r="DT38" i="10"/>
  <c r="DS38" i="10"/>
  <c r="DR38" i="10"/>
  <c r="DQ38" i="10"/>
  <c r="DP38" i="10"/>
  <c r="DO38" i="10"/>
  <c r="DN38" i="10"/>
  <c r="DM38" i="10"/>
  <c r="DL38" i="10"/>
  <c r="DK38" i="10"/>
  <c r="DJ38" i="10"/>
  <c r="DI38" i="10"/>
  <c r="DH38" i="10"/>
  <c r="DG38" i="10"/>
  <c r="DF38" i="10"/>
  <c r="DE38" i="10"/>
  <c r="DD38" i="10"/>
  <c r="DC38" i="10"/>
  <c r="DB38" i="10"/>
  <c r="DA38" i="10"/>
  <c r="CZ38" i="10"/>
  <c r="CY38" i="10"/>
  <c r="CX38" i="10"/>
  <c r="CW38" i="10"/>
  <c r="CV38" i="10"/>
  <c r="CU38" i="10"/>
  <c r="CT38" i="10"/>
  <c r="CS38" i="10"/>
  <c r="CR38" i="10"/>
  <c r="CQ38" i="10"/>
  <c r="CP38" i="10"/>
  <c r="CO38" i="10"/>
  <c r="CN38" i="10"/>
  <c r="CM38" i="10"/>
  <c r="CL38" i="10"/>
  <c r="CK38" i="10"/>
  <c r="CJ38" i="10"/>
  <c r="CI38" i="10"/>
  <c r="CH38" i="10"/>
  <c r="CG38" i="10"/>
  <c r="CF38" i="10"/>
  <c r="CE38" i="10"/>
  <c r="CD38" i="10"/>
  <c r="CC38" i="10"/>
  <c r="CB38" i="10"/>
  <c r="CA38" i="10"/>
  <c r="BZ38" i="10"/>
  <c r="BY38" i="10"/>
  <c r="BX38" i="10"/>
  <c r="BW38" i="10"/>
  <c r="BV38" i="10"/>
  <c r="BU38" i="10"/>
  <c r="BT38" i="10"/>
  <c r="BS38" i="10"/>
  <c r="BR38" i="10"/>
  <c r="BQ38" i="10"/>
  <c r="BP38" i="10"/>
  <c r="BO38" i="10"/>
  <c r="BN38" i="10"/>
  <c r="BM38" i="10"/>
  <c r="BL38" i="10"/>
  <c r="BK38" i="10"/>
  <c r="BJ38" i="10"/>
  <c r="BI38" i="10"/>
  <c r="BH38" i="10"/>
  <c r="BG38" i="10"/>
  <c r="BF38" i="10"/>
  <c r="BE38" i="10"/>
  <c r="BD38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FP37" i="10"/>
  <c r="FO37" i="10"/>
  <c r="FN37" i="10"/>
  <c r="FM37" i="10"/>
  <c r="FL37" i="10"/>
  <c r="FK37" i="10"/>
  <c r="FJ37" i="10"/>
  <c r="FI37" i="10"/>
  <c r="FH37" i="10"/>
  <c r="FG37" i="10"/>
  <c r="FF37" i="10"/>
  <c r="FE37" i="10"/>
  <c r="FD37" i="10"/>
  <c r="FC37" i="10"/>
  <c r="FB37" i="10"/>
  <c r="FA37" i="10"/>
  <c r="EZ37" i="10"/>
  <c r="EY37" i="10"/>
  <c r="EX37" i="10"/>
  <c r="EW37" i="10"/>
  <c r="EV37" i="10"/>
  <c r="EU37" i="10"/>
  <c r="ET37" i="10"/>
  <c r="ES37" i="10"/>
  <c r="ER37" i="10"/>
  <c r="EQ37" i="10"/>
  <c r="EP37" i="10"/>
  <c r="EO37" i="10"/>
  <c r="EN37" i="10"/>
  <c r="EM37" i="10"/>
  <c r="EL37" i="10"/>
  <c r="EK37" i="10"/>
  <c r="EJ37" i="10"/>
  <c r="EI37" i="10"/>
  <c r="EH37" i="10"/>
  <c r="EG37" i="10"/>
  <c r="EF37" i="10"/>
  <c r="EE37" i="10"/>
  <c r="ED37" i="10"/>
  <c r="EC37" i="10"/>
  <c r="EB37" i="10"/>
  <c r="EA37" i="10"/>
  <c r="DZ37" i="10"/>
  <c r="DY37" i="10"/>
  <c r="DX37" i="10"/>
  <c r="DW37" i="10"/>
  <c r="DV37" i="10"/>
  <c r="DU37" i="10"/>
  <c r="DT37" i="10"/>
  <c r="DS37" i="10"/>
  <c r="DR37" i="10"/>
  <c r="DQ37" i="10"/>
  <c r="DP37" i="10"/>
  <c r="DO37" i="10"/>
  <c r="DN37" i="10"/>
  <c r="DM37" i="10"/>
  <c r="DL37" i="10"/>
  <c r="DK37" i="10"/>
  <c r="DJ37" i="10"/>
  <c r="DI37" i="10"/>
  <c r="DH37" i="10"/>
  <c r="DG37" i="10"/>
  <c r="DF37" i="10"/>
  <c r="DE37" i="10"/>
  <c r="DD37" i="10"/>
  <c r="DC37" i="10"/>
  <c r="DB37" i="10"/>
  <c r="DA37" i="10"/>
  <c r="CZ37" i="10"/>
  <c r="CY37" i="10"/>
  <c r="CX37" i="10"/>
  <c r="CW37" i="10"/>
  <c r="CV37" i="10"/>
  <c r="CU37" i="10"/>
  <c r="CT37" i="10"/>
  <c r="CS37" i="10"/>
  <c r="CR37" i="10"/>
  <c r="CQ37" i="10"/>
  <c r="CP37" i="10"/>
  <c r="CO37" i="10"/>
  <c r="CN37" i="10"/>
  <c r="CM37" i="10"/>
  <c r="CL37" i="10"/>
  <c r="CK37" i="10"/>
  <c r="CJ37" i="10"/>
  <c r="CI37" i="10"/>
  <c r="CH37" i="10"/>
  <c r="CG37" i="10"/>
  <c r="CF37" i="10"/>
  <c r="CE37" i="10"/>
  <c r="CD37" i="10"/>
  <c r="CC37" i="10"/>
  <c r="CB37" i="10"/>
  <c r="CA37" i="10"/>
  <c r="BZ37" i="10"/>
  <c r="BY37" i="10"/>
  <c r="BX37" i="10"/>
  <c r="BW37" i="10"/>
  <c r="BV37" i="10"/>
  <c r="BU37" i="10"/>
  <c r="BT37" i="10"/>
  <c r="BS37" i="10"/>
  <c r="BR37" i="10"/>
  <c r="BQ37" i="10"/>
  <c r="BP37" i="10"/>
  <c r="BO37" i="10"/>
  <c r="BN37" i="10"/>
  <c r="BM37" i="10"/>
  <c r="BL37" i="10"/>
  <c r="BK37" i="10"/>
  <c r="BJ37" i="10"/>
  <c r="BI37" i="10"/>
  <c r="BH37" i="10"/>
  <c r="BG37" i="10"/>
  <c r="BF37" i="10"/>
  <c r="BE37" i="10"/>
  <c r="BD37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FP36" i="10"/>
  <c r="FO36" i="10"/>
  <c r="FN36" i="10"/>
  <c r="FM36" i="10"/>
  <c r="FL36" i="10"/>
  <c r="FK36" i="10"/>
  <c r="FJ36" i="10"/>
  <c r="FI36" i="10"/>
  <c r="FH36" i="10"/>
  <c r="FG36" i="10"/>
  <c r="FF36" i="10"/>
  <c r="FE36" i="10"/>
  <c r="FD36" i="10"/>
  <c r="FC36" i="10"/>
  <c r="FB36" i="10"/>
  <c r="FA36" i="10"/>
  <c r="EZ36" i="10"/>
  <c r="EY36" i="10"/>
  <c r="EX36" i="10"/>
  <c r="EW36" i="10"/>
  <c r="EV36" i="10"/>
  <c r="EU36" i="10"/>
  <c r="ET36" i="10"/>
  <c r="ES36" i="10"/>
  <c r="ER36" i="10"/>
  <c r="EQ36" i="10"/>
  <c r="EP36" i="10"/>
  <c r="EO36" i="10"/>
  <c r="EN36" i="10"/>
  <c r="EM36" i="10"/>
  <c r="EL36" i="10"/>
  <c r="EK36" i="10"/>
  <c r="EJ36" i="10"/>
  <c r="EI36" i="10"/>
  <c r="EH36" i="10"/>
  <c r="EG36" i="10"/>
  <c r="EF36" i="10"/>
  <c r="EE36" i="10"/>
  <c r="ED36" i="10"/>
  <c r="EC36" i="10"/>
  <c r="EB36" i="10"/>
  <c r="EA36" i="10"/>
  <c r="DZ36" i="10"/>
  <c r="DY36" i="10"/>
  <c r="DX36" i="10"/>
  <c r="DW36" i="10"/>
  <c r="DV36" i="10"/>
  <c r="DU36" i="10"/>
  <c r="DT36" i="10"/>
  <c r="DS36" i="10"/>
  <c r="DR36" i="10"/>
  <c r="DQ36" i="10"/>
  <c r="DP36" i="10"/>
  <c r="DO36" i="10"/>
  <c r="DN36" i="10"/>
  <c r="DM36" i="10"/>
  <c r="DL36" i="10"/>
  <c r="DK36" i="10"/>
  <c r="DJ36" i="10"/>
  <c r="DI36" i="10"/>
  <c r="DH36" i="10"/>
  <c r="DG36" i="10"/>
  <c r="DF36" i="10"/>
  <c r="DE36" i="10"/>
  <c r="DD36" i="10"/>
  <c r="DC36" i="10"/>
  <c r="DB36" i="10"/>
  <c r="DA36" i="10"/>
  <c r="CZ36" i="10"/>
  <c r="CY36" i="10"/>
  <c r="CX36" i="10"/>
  <c r="CW36" i="10"/>
  <c r="CV36" i="10"/>
  <c r="CU36" i="10"/>
  <c r="CT36" i="10"/>
  <c r="CS36" i="10"/>
  <c r="CR36" i="10"/>
  <c r="CQ36" i="10"/>
  <c r="CP36" i="10"/>
  <c r="CO36" i="10"/>
  <c r="CN36" i="10"/>
  <c r="CM36" i="10"/>
  <c r="CL36" i="10"/>
  <c r="CK36" i="10"/>
  <c r="CJ36" i="10"/>
  <c r="CI36" i="10"/>
  <c r="CH36" i="10"/>
  <c r="CG36" i="10"/>
  <c r="CF36" i="10"/>
  <c r="CE36" i="10"/>
  <c r="CD36" i="10"/>
  <c r="CC36" i="10"/>
  <c r="CB36" i="10"/>
  <c r="CA36" i="10"/>
  <c r="BZ36" i="10"/>
  <c r="BY36" i="10"/>
  <c r="BX36" i="10"/>
  <c r="BW36" i="10"/>
  <c r="BV36" i="10"/>
  <c r="BU36" i="10"/>
  <c r="BT36" i="10"/>
  <c r="BS36" i="10"/>
  <c r="BR36" i="10"/>
  <c r="BQ36" i="10"/>
  <c r="BP36" i="10"/>
  <c r="BO36" i="10"/>
  <c r="BN36" i="10"/>
  <c r="BM36" i="10"/>
  <c r="BL36" i="10"/>
  <c r="BK36" i="10"/>
  <c r="BJ36" i="10"/>
  <c r="BI36" i="10"/>
  <c r="BH36" i="10"/>
  <c r="BG36" i="10"/>
  <c r="BF36" i="10"/>
  <c r="BE36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FP35" i="10"/>
  <c r="FO35" i="10"/>
  <c r="FN35" i="10"/>
  <c r="FM35" i="10"/>
  <c r="FL35" i="10"/>
  <c r="FK35" i="10"/>
  <c r="FJ35" i="10"/>
  <c r="FI35" i="10"/>
  <c r="FH35" i="10"/>
  <c r="FG35" i="10"/>
  <c r="FF35" i="10"/>
  <c r="FE35" i="10"/>
  <c r="FD35" i="10"/>
  <c r="FC35" i="10"/>
  <c r="FB35" i="10"/>
  <c r="FA35" i="10"/>
  <c r="EZ35" i="10"/>
  <c r="EY35" i="10"/>
  <c r="EX35" i="10"/>
  <c r="EW35" i="10"/>
  <c r="EV35" i="10"/>
  <c r="EU35" i="10"/>
  <c r="ET35" i="10"/>
  <c r="ES35" i="10"/>
  <c r="ER35" i="10"/>
  <c r="EQ35" i="10"/>
  <c r="EP35" i="10"/>
  <c r="EO35" i="10"/>
  <c r="EN35" i="10"/>
  <c r="EM35" i="10"/>
  <c r="EL35" i="10"/>
  <c r="EK35" i="10"/>
  <c r="EJ35" i="10"/>
  <c r="EI35" i="10"/>
  <c r="EH35" i="10"/>
  <c r="EG35" i="10"/>
  <c r="EF35" i="10"/>
  <c r="EE35" i="10"/>
  <c r="ED35" i="10"/>
  <c r="EC35" i="10"/>
  <c r="EB35" i="10"/>
  <c r="EA35" i="10"/>
  <c r="DZ35" i="10"/>
  <c r="DY35" i="10"/>
  <c r="DX35" i="10"/>
  <c r="DW35" i="10"/>
  <c r="DV35" i="10"/>
  <c r="DU35" i="10"/>
  <c r="DT35" i="10"/>
  <c r="DS35" i="10"/>
  <c r="DR35" i="10"/>
  <c r="DQ35" i="10"/>
  <c r="DP35" i="10"/>
  <c r="DO35" i="10"/>
  <c r="DN35" i="10"/>
  <c r="DM35" i="10"/>
  <c r="DL35" i="10"/>
  <c r="DK35" i="10"/>
  <c r="DJ35" i="10"/>
  <c r="DI35" i="10"/>
  <c r="DH35" i="10"/>
  <c r="DG35" i="10"/>
  <c r="DF35" i="10"/>
  <c r="DE35" i="10"/>
  <c r="DD35" i="10"/>
  <c r="DC35" i="10"/>
  <c r="DB35" i="10"/>
  <c r="DA35" i="10"/>
  <c r="CZ35" i="10"/>
  <c r="CY35" i="10"/>
  <c r="CX35" i="10"/>
  <c r="CW35" i="10"/>
  <c r="CV35" i="10"/>
  <c r="CU35" i="10"/>
  <c r="CT35" i="10"/>
  <c r="CS35" i="10"/>
  <c r="CR35" i="10"/>
  <c r="CQ35" i="10"/>
  <c r="CP35" i="10"/>
  <c r="CO35" i="10"/>
  <c r="CN35" i="10"/>
  <c r="CM35" i="10"/>
  <c r="CL35" i="10"/>
  <c r="CK35" i="10"/>
  <c r="CJ35" i="10"/>
  <c r="CI35" i="10"/>
  <c r="CH35" i="10"/>
  <c r="CG35" i="10"/>
  <c r="CF35" i="10"/>
  <c r="CE35" i="10"/>
  <c r="CD35" i="10"/>
  <c r="CC35" i="10"/>
  <c r="CB35" i="10"/>
  <c r="CA35" i="10"/>
  <c r="BZ35" i="10"/>
  <c r="BY35" i="10"/>
  <c r="BX35" i="10"/>
  <c r="BW35" i="10"/>
  <c r="BV35" i="10"/>
  <c r="BU35" i="10"/>
  <c r="BT35" i="10"/>
  <c r="BS35" i="10"/>
  <c r="BR35" i="10"/>
  <c r="BQ35" i="10"/>
  <c r="BP35" i="10"/>
  <c r="BO35" i="10"/>
  <c r="BN35" i="10"/>
  <c r="BM35" i="10"/>
  <c r="BL35" i="10"/>
  <c r="BK35" i="10"/>
  <c r="BJ35" i="10"/>
  <c r="BI35" i="10"/>
  <c r="BH35" i="10"/>
  <c r="BG35" i="10"/>
  <c r="BF35" i="10"/>
  <c r="BE35" i="10"/>
  <c r="BD35" i="10"/>
  <c r="BC35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FP34" i="10"/>
  <c r="FO34" i="10"/>
  <c r="FN34" i="10"/>
  <c r="FM34" i="10"/>
  <c r="FL34" i="10"/>
  <c r="FK34" i="10"/>
  <c r="FJ34" i="10"/>
  <c r="FI34" i="10"/>
  <c r="FH34" i="10"/>
  <c r="FG34" i="10"/>
  <c r="FF34" i="10"/>
  <c r="FE34" i="10"/>
  <c r="FD34" i="10"/>
  <c r="FC34" i="10"/>
  <c r="FB34" i="10"/>
  <c r="FA34" i="10"/>
  <c r="EZ34" i="10"/>
  <c r="EY34" i="10"/>
  <c r="EX34" i="10"/>
  <c r="EW34" i="10"/>
  <c r="EV34" i="10"/>
  <c r="EU34" i="10"/>
  <c r="ET34" i="10"/>
  <c r="ES34" i="10"/>
  <c r="ER34" i="10"/>
  <c r="EQ34" i="10"/>
  <c r="EP34" i="10"/>
  <c r="EO34" i="10"/>
  <c r="EN34" i="10"/>
  <c r="EM34" i="10"/>
  <c r="EL34" i="10"/>
  <c r="EK34" i="10"/>
  <c r="EJ34" i="10"/>
  <c r="EI34" i="10"/>
  <c r="EH34" i="10"/>
  <c r="EG34" i="10"/>
  <c r="EF34" i="10"/>
  <c r="EE34" i="10"/>
  <c r="ED34" i="10"/>
  <c r="EC34" i="10"/>
  <c r="EB34" i="10"/>
  <c r="EA34" i="10"/>
  <c r="DZ34" i="10"/>
  <c r="DY34" i="10"/>
  <c r="DX34" i="10"/>
  <c r="DW34" i="10"/>
  <c r="DV34" i="10"/>
  <c r="DU34" i="10"/>
  <c r="DT34" i="10"/>
  <c r="DS34" i="10"/>
  <c r="DR34" i="10"/>
  <c r="DQ34" i="10"/>
  <c r="DP34" i="10"/>
  <c r="DO34" i="10"/>
  <c r="DN34" i="10"/>
  <c r="DM34" i="10"/>
  <c r="DL34" i="10"/>
  <c r="DK34" i="10"/>
  <c r="DJ34" i="10"/>
  <c r="DI34" i="10"/>
  <c r="DH34" i="10"/>
  <c r="DG34" i="10"/>
  <c r="DF34" i="10"/>
  <c r="DE34" i="10"/>
  <c r="DD34" i="10"/>
  <c r="DC34" i="10"/>
  <c r="DB34" i="10"/>
  <c r="DA34" i="10"/>
  <c r="CZ34" i="10"/>
  <c r="CY34" i="10"/>
  <c r="CX34" i="10"/>
  <c r="CW34" i="10"/>
  <c r="CV34" i="10"/>
  <c r="CU34" i="10"/>
  <c r="CT34" i="10"/>
  <c r="CS34" i="10"/>
  <c r="CR34" i="10"/>
  <c r="CQ34" i="10"/>
  <c r="CP34" i="10"/>
  <c r="CO34" i="10"/>
  <c r="CN34" i="10"/>
  <c r="CM34" i="10"/>
  <c r="CL34" i="10"/>
  <c r="CK34" i="10"/>
  <c r="CJ34" i="10"/>
  <c r="CI34" i="10"/>
  <c r="CH34" i="10"/>
  <c r="CG34" i="10"/>
  <c r="CF34" i="10"/>
  <c r="CE34" i="10"/>
  <c r="CD34" i="10"/>
  <c r="CC34" i="10"/>
  <c r="CB34" i="10"/>
  <c r="CA34" i="10"/>
  <c r="BZ34" i="10"/>
  <c r="BY34" i="10"/>
  <c r="BX34" i="10"/>
  <c r="BW34" i="10"/>
  <c r="BV34" i="10"/>
  <c r="BU34" i="10"/>
  <c r="BT34" i="10"/>
  <c r="BS34" i="10"/>
  <c r="BR34" i="10"/>
  <c r="BQ34" i="10"/>
  <c r="BP34" i="10"/>
  <c r="BO34" i="10"/>
  <c r="BN34" i="10"/>
  <c r="BM34" i="10"/>
  <c r="BL34" i="10"/>
  <c r="BK34" i="10"/>
  <c r="BJ34" i="10"/>
  <c r="BI34" i="10"/>
  <c r="BH34" i="10"/>
  <c r="BG34" i="10"/>
  <c r="BF34" i="10"/>
  <c r="BE34" i="10"/>
  <c r="BD34" i="10"/>
  <c r="BC34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FP33" i="10"/>
  <c r="FO33" i="10"/>
  <c r="FN33" i="10"/>
  <c r="FM33" i="10"/>
  <c r="FL33" i="10"/>
  <c r="FK33" i="10"/>
  <c r="FJ33" i="10"/>
  <c r="FI33" i="10"/>
  <c r="FH33" i="10"/>
  <c r="FG33" i="10"/>
  <c r="FF33" i="10"/>
  <c r="FE33" i="10"/>
  <c r="FD33" i="10"/>
  <c r="FC33" i="10"/>
  <c r="FB33" i="10"/>
  <c r="FA33" i="10"/>
  <c r="EZ33" i="10"/>
  <c r="EY33" i="10"/>
  <c r="EX33" i="10"/>
  <c r="EW33" i="10"/>
  <c r="EV33" i="10"/>
  <c r="EU33" i="10"/>
  <c r="ET33" i="10"/>
  <c r="ES33" i="10"/>
  <c r="ER33" i="10"/>
  <c r="EQ33" i="10"/>
  <c r="EP33" i="10"/>
  <c r="EO33" i="10"/>
  <c r="EN33" i="10"/>
  <c r="EM33" i="10"/>
  <c r="EL33" i="10"/>
  <c r="EK33" i="10"/>
  <c r="EJ33" i="10"/>
  <c r="EI33" i="10"/>
  <c r="EH33" i="10"/>
  <c r="EG33" i="10"/>
  <c r="EF33" i="10"/>
  <c r="EE33" i="10"/>
  <c r="ED33" i="10"/>
  <c r="EC33" i="10"/>
  <c r="EB33" i="10"/>
  <c r="EA33" i="10"/>
  <c r="DZ33" i="10"/>
  <c r="DY33" i="10"/>
  <c r="DX33" i="10"/>
  <c r="DW33" i="10"/>
  <c r="DV33" i="10"/>
  <c r="DU33" i="10"/>
  <c r="DT33" i="10"/>
  <c r="DS33" i="10"/>
  <c r="DR33" i="10"/>
  <c r="DQ33" i="10"/>
  <c r="DP33" i="10"/>
  <c r="DO33" i="10"/>
  <c r="DN33" i="10"/>
  <c r="DM33" i="10"/>
  <c r="DL33" i="10"/>
  <c r="DK33" i="10"/>
  <c r="DJ33" i="10"/>
  <c r="DI33" i="10"/>
  <c r="DH33" i="10"/>
  <c r="DG33" i="10"/>
  <c r="DF33" i="10"/>
  <c r="DE33" i="10"/>
  <c r="DD33" i="10"/>
  <c r="DC33" i="10"/>
  <c r="DB33" i="10"/>
  <c r="DA33" i="10"/>
  <c r="CZ33" i="10"/>
  <c r="CY33" i="10"/>
  <c r="CX33" i="10"/>
  <c r="CW33" i="10"/>
  <c r="CV33" i="10"/>
  <c r="CU33" i="10"/>
  <c r="CT33" i="10"/>
  <c r="CS33" i="10"/>
  <c r="CR33" i="10"/>
  <c r="CQ33" i="10"/>
  <c r="CP33" i="10"/>
  <c r="CO33" i="10"/>
  <c r="CN33" i="10"/>
  <c r="CM33" i="10"/>
  <c r="CL33" i="10"/>
  <c r="CK33" i="10"/>
  <c r="CJ33" i="10"/>
  <c r="CI33" i="10"/>
  <c r="CH33" i="10"/>
  <c r="CG33" i="10"/>
  <c r="CF33" i="10"/>
  <c r="CE33" i="10"/>
  <c r="CD33" i="10"/>
  <c r="CC33" i="10"/>
  <c r="CB33" i="10"/>
  <c r="CA33" i="10"/>
  <c r="BZ33" i="10"/>
  <c r="BY33" i="10"/>
  <c r="BX33" i="10"/>
  <c r="BW33" i="10"/>
  <c r="BV33" i="10"/>
  <c r="BU33" i="10"/>
  <c r="BT33" i="10"/>
  <c r="BS33" i="10"/>
  <c r="BR33" i="10"/>
  <c r="BQ33" i="10"/>
  <c r="BP33" i="10"/>
  <c r="BO33" i="10"/>
  <c r="BN33" i="10"/>
  <c r="BM33" i="10"/>
  <c r="BL33" i="10"/>
  <c r="BK33" i="10"/>
  <c r="BJ33" i="10"/>
  <c r="BI33" i="10"/>
  <c r="BH33" i="10"/>
  <c r="BG33" i="10"/>
  <c r="BF33" i="10"/>
  <c r="BE33" i="10"/>
  <c r="BD33" i="10"/>
  <c r="BC33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FP32" i="10"/>
  <c r="FO32" i="10"/>
  <c r="FN32" i="10"/>
  <c r="FM32" i="10"/>
  <c r="FL32" i="10"/>
  <c r="FK32" i="10"/>
  <c r="FJ32" i="10"/>
  <c r="FI32" i="10"/>
  <c r="FH32" i="10"/>
  <c r="FG32" i="10"/>
  <c r="FF32" i="10"/>
  <c r="FE32" i="10"/>
  <c r="FD32" i="10"/>
  <c r="FC32" i="10"/>
  <c r="FB32" i="10"/>
  <c r="FA32" i="10"/>
  <c r="EZ32" i="10"/>
  <c r="EY32" i="10"/>
  <c r="EX32" i="10"/>
  <c r="EW32" i="10"/>
  <c r="EV32" i="10"/>
  <c r="EU32" i="10"/>
  <c r="ET32" i="10"/>
  <c r="ES32" i="10"/>
  <c r="ER32" i="10"/>
  <c r="EQ32" i="10"/>
  <c r="EP32" i="10"/>
  <c r="EO32" i="10"/>
  <c r="EN32" i="10"/>
  <c r="EM32" i="10"/>
  <c r="EL32" i="10"/>
  <c r="EK32" i="10"/>
  <c r="EJ32" i="10"/>
  <c r="EI32" i="10"/>
  <c r="EH32" i="10"/>
  <c r="EG32" i="10"/>
  <c r="EF32" i="10"/>
  <c r="EE32" i="10"/>
  <c r="ED32" i="10"/>
  <c r="EC32" i="10"/>
  <c r="EB32" i="10"/>
  <c r="EA32" i="10"/>
  <c r="DZ32" i="10"/>
  <c r="DY32" i="10"/>
  <c r="DX32" i="10"/>
  <c r="DW32" i="10"/>
  <c r="DV32" i="10"/>
  <c r="DU32" i="10"/>
  <c r="DT32" i="10"/>
  <c r="DS32" i="10"/>
  <c r="DR32" i="10"/>
  <c r="DQ32" i="10"/>
  <c r="DP32" i="10"/>
  <c r="DO32" i="10"/>
  <c r="DN32" i="10"/>
  <c r="DM32" i="10"/>
  <c r="DL32" i="10"/>
  <c r="DK32" i="10"/>
  <c r="DJ32" i="10"/>
  <c r="DI32" i="10"/>
  <c r="DH32" i="10"/>
  <c r="DG32" i="10"/>
  <c r="DF32" i="10"/>
  <c r="DE32" i="10"/>
  <c r="DD32" i="10"/>
  <c r="DC32" i="10"/>
  <c r="DB32" i="10"/>
  <c r="DA32" i="10"/>
  <c r="CZ32" i="10"/>
  <c r="CY32" i="10"/>
  <c r="CX32" i="10"/>
  <c r="CW32" i="10"/>
  <c r="CV32" i="10"/>
  <c r="CU32" i="10"/>
  <c r="CT32" i="10"/>
  <c r="CS32" i="10"/>
  <c r="CR32" i="10"/>
  <c r="CQ32" i="10"/>
  <c r="CP32" i="10"/>
  <c r="CO32" i="10"/>
  <c r="CN32" i="10"/>
  <c r="CM32" i="10"/>
  <c r="CL32" i="10"/>
  <c r="CK32" i="10"/>
  <c r="CJ32" i="10"/>
  <c r="CI32" i="10"/>
  <c r="CH32" i="10"/>
  <c r="CG32" i="10"/>
  <c r="CF32" i="10"/>
  <c r="CE32" i="10"/>
  <c r="CD32" i="10"/>
  <c r="CC32" i="10"/>
  <c r="CB32" i="10"/>
  <c r="CA32" i="10"/>
  <c r="BZ32" i="10"/>
  <c r="BY32" i="10"/>
  <c r="BX32" i="10"/>
  <c r="BW32" i="10"/>
  <c r="BV32" i="10"/>
  <c r="BU32" i="10"/>
  <c r="BT32" i="10"/>
  <c r="BS32" i="10"/>
  <c r="BR32" i="10"/>
  <c r="BQ32" i="10"/>
  <c r="BP32" i="10"/>
  <c r="BO32" i="10"/>
  <c r="BN32" i="10"/>
  <c r="BM32" i="10"/>
  <c r="BL32" i="10"/>
  <c r="BK32" i="10"/>
  <c r="BJ32" i="10"/>
  <c r="BI32" i="10"/>
  <c r="BH32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FP31" i="10"/>
  <c r="FO31" i="10"/>
  <c r="FN31" i="10"/>
  <c r="FM31" i="10"/>
  <c r="FL31" i="10"/>
  <c r="FK31" i="10"/>
  <c r="FJ31" i="10"/>
  <c r="FI31" i="10"/>
  <c r="FH31" i="10"/>
  <c r="FG31" i="10"/>
  <c r="FF31" i="10"/>
  <c r="FE31" i="10"/>
  <c r="FD31" i="10"/>
  <c r="FC31" i="10"/>
  <c r="FB31" i="10"/>
  <c r="FA31" i="10"/>
  <c r="EZ31" i="10"/>
  <c r="EY31" i="10"/>
  <c r="EX31" i="10"/>
  <c r="EW31" i="10"/>
  <c r="EV31" i="10"/>
  <c r="EU31" i="10"/>
  <c r="ET31" i="10"/>
  <c r="ES31" i="10"/>
  <c r="ER31" i="10"/>
  <c r="EQ31" i="10"/>
  <c r="EP31" i="10"/>
  <c r="EO31" i="10"/>
  <c r="EN31" i="10"/>
  <c r="EM31" i="10"/>
  <c r="EL31" i="10"/>
  <c r="EK31" i="10"/>
  <c r="EJ31" i="10"/>
  <c r="EI31" i="10"/>
  <c r="EH31" i="10"/>
  <c r="EG31" i="10"/>
  <c r="EF31" i="10"/>
  <c r="EE31" i="10"/>
  <c r="ED31" i="10"/>
  <c r="EC31" i="10"/>
  <c r="EB31" i="10"/>
  <c r="EA31" i="10"/>
  <c r="DZ31" i="10"/>
  <c r="DY31" i="10"/>
  <c r="DX31" i="10"/>
  <c r="DW31" i="10"/>
  <c r="DV31" i="10"/>
  <c r="DU31" i="10"/>
  <c r="DT31" i="10"/>
  <c r="DS31" i="10"/>
  <c r="DR31" i="10"/>
  <c r="DQ31" i="10"/>
  <c r="DP31" i="10"/>
  <c r="DO31" i="10"/>
  <c r="DN31" i="10"/>
  <c r="DM31" i="10"/>
  <c r="DL31" i="10"/>
  <c r="DK31" i="10"/>
  <c r="DJ31" i="10"/>
  <c r="DI31" i="10"/>
  <c r="DH31" i="10"/>
  <c r="DG31" i="10"/>
  <c r="DF31" i="10"/>
  <c r="DE31" i="10"/>
  <c r="DD31" i="10"/>
  <c r="DC31" i="10"/>
  <c r="DB31" i="10"/>
  <c r="DA31" i="10"/>
  <c r="CZ31" i="10"/>
  <c r="CY31" i="10"/>
  <c r="CX31" i="10"/>
  <c r="CW31" i="10"/>
  <c r="CV31" i="10"/>
  <c r="CU31" i="10"/>
  <c r="CT31" i="10"/>
  <c r="CS31" i="10"/>
  <c r="CR31" i="10"/>
  <c r="CQ31" i="10"/>
  <c r="CP31" i="10"/>
  <c r="CO31" i="10"/>
  <c r="CN31" i="10"/>
  <c r="CM31" i="10"/>
  <c r="CL31" i="10"/>
  <c r="CK31" i="10"/>
  <c r="CJ31" i="10"/>
  <c r="CI31" i="10"/>
  <c r="CH31" i="10"/>
  <c r="CG31" i="10"/>
  <c r="CF31" i="10"/>
  <c r="CE31" i="10"/>
  <c r="CD31" i="10"/>
  <c r="CC31" i="10"/>
  <c r="CB31" i="10"/>
  <c r="CA31" i="10"/>
  <c r="BZ31" i="10"/>
  <c r="BY31" i="10"/>
  <c r="BX31" i="10"/>
  <c r="BW31" i="10"/>
  <c r="BV31" i="10"/>
  <c r="BU31" i="10"/>
  <c r="BT31" i="10"/>
  <c r="BS31" i="10"/>
  <c r="BR31" i="10"/>
  <c r="BQ31" i="10"/>
  <c r="BP31" i="10"/>
  <c r="BO31" i="10"/>
  <c r="BN31" i="10"/>
  <c r="BM31" i="10"/>
  <c r="BL31" i="10"/>
  <c r="BK31" i="10"/>
  <c r="BJ31" i="10"/>
  <c r="BI31" i="10"/>
  <c r="BH31" i="10"/>
  <c r="BG31" i="10"/>
  <c r="BF31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FP30" i="10"/>
  <c r="FO30" i="10"/>
  <c r="FN30" i="10"/>
  <c r="FM30" i="10"/>
  <c r="FL30" i="10"/>
  <c r="FK30" i="10"/>
  <c r="FJ30" i="10"/>
  <c r="FI30" i="10"/>
  <c r="FH30" i="10"/>
  <c r="FG30" i="10"/>
  <c r="FF30" i="10"/>
  <c r="FE30" i="10"/>
  <c r="FD30" i="10"/>
  <c r="FC30" i="10"/>
  <c r="FB30" i="10"/>
  <c r="FA30" i="10"/>
  <c r="EZ30" i="10"/>
  <c r="EY30" i="10"/>
  <c r="EX30" i="10"/>
  <c r="EW30" i="10"/>
  <c r="EV30" i="10"/>
  <c r="EU30" i="10"/>
  <c r="ET30" i="10"/>
  <c r="ES30" i="10"/>
  <c r="ER30" i="10"/>
  <c r="EQ30" i="10"/>
  <c r="EP30" i="10"/>
  <c r="EO30" i="10"/>
  <c r="EN30" i="10"/>
  <c r="EM30" i="10"/>
  <c r="EL30" i="10"/>
  <c r="EK30" i="10"/>
  <c r="EJ30" i="10"/>
  <c r="EI30" i="10"/>
  <c r="EH30" i="10"/>
  <c r="EG30" i="10"/>
  <c r="EF30" i="10"/>
  <c r="EE30" i="10"/>
  <c r="ED30" i="10"/>
  <c r="EC30" i="10"/>
  <c r="EB30" i="10"/>
  <c r="EA30" i="10"/>
  <c r="DZ30" i="10"/>
  <c r="DY30" i="10"/>
  <c r="DX30" i="10"/>
  <c r="DW30" i="10"/>
  <c r="DV30" i="10"/>
  <c r="DU30" i="10"/>
  <c r="DT30" i="10"/>
  <c r="DS30" i="10"/>
  <c r="DR30" i="10"/>
  <c r="DQ30" i="10"/>
  <c r="DP30" i="10"/>
  <c r="DO30" i="10"/>
  <c r="DN30" i="10"/>
  <c r="DM30" i="10"/>
  <c r="DL30" i="10"/>
  <c r="DK30" i="10"/>
  <c r="DJ30" i="10"/>
  <c r="DI30" i="10"/>
  <c r="DH30" i="10"/>
  <c r="DG30" i="10"/>
  <c r="DF30" i="10"/>
  <c r="DE30" i="10"/>
  <c r="DD30" i="10"/>
  <c r="DC30" i="10"/>
  <c r="DB30" i="10"/>
  <c r="DA30" i="10"/>
  <c r="CZ30" i="10"/>
  <c r="CY30" i="10"/>
  <c r="CX30" i="10"/>
  <c r="CW30" i="10"/>
  <c r="CV30" i="10"/>
  <c r="CU30" i="10"/>
  <c r="CT30" i="10"/>
  <c r="CS30" i="10"/>
  <c r="CR30" i="10"/>
  <c r="CQ30" i="10"/>
  <c r="CP30" i="10"/>
  <c r="CO30" i="10"/>
  <c r="CN30" i="10"/>
  <c r="CM30" i="10"/>
  <c r="CL30" i="10"/>
  <c r="CK30" i="10"/>
  <c r="CJ30" i="10"/>
  <c r="CI30" i="10"/>
  <c r="CH30" i="10"/>
  <c r="CG30" i="10"/>
  <c r="CF30" i="10"/>
  <c r="CE30" i="10"/>
  <c r="CD30" i="10"/>
  <c r="CC30" i="10"/>
  <c r="CB30" i="10"/>
  <c r="CA30" i="10"/>
  <c r="BZ30" i="10"/>
  <c r="BY30" i="10"/>
  <c r="BX30" i="10"/>
  <c r="BW30" i="10"/>
  <c r="BV30" i="10"/>
  <c r="BU30" i="10"/>
  <c r="BT30" i="10"/>
  <c r="BS30" i="10"/>
  <c r="BR30" i="10"/>
  <c r="BQ30" i="10"/>
  <c r="BP30" i="10"/>
  <c r="BO30" i="10"/>
  <c r="BN30" i="10"/>
  <c r="BM30" i="10"/>
  <c r="BL30" i="10"/>
  <c r="BK30" i="10"/>
  <c r="BJ30" i="10"/>
  <c r="BI30" i="10"/>
  <c r="BH30" i="10"/>
  <c r="BG30" i="10"/>
  <c r="BF30" i="10"/>
  <c r="BE30" i="10"/>
  <c r="BD30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FP29" i="10"/>
  <c r="FO29" i="10"/>
  <c r="FN29" i="10"/>
  <c r="FM29" i="10"/>
  <c r="FL29" i="10"/>
  <c r="FK29" i="10"/>
  <c r="FJ29" i="10"/>
  <c r="FI29" i="10"/>
  <c r="FH29" i="10"/>
  <c r="FG29" i="10"/>
  <c r="FF29" i="10"/>
  <c r="FE29" i="10"/>
  <c r="FD29" i="10"/>
  <c r="FC29" i="10"/>
  <c r="FB29" i="10"/>
  <c r="FA29" i="10"/>
  <c r="EZ29" i="10"/>
  <c r="EY29" i="10"/>
  <c r="EX29" i="10"/>
  <c r="EW29" i="10"/>
  <c r="EV29" i="10"/>
  <c r="EU29" i="10"/>
  <c r="ET29" i="10"/>
  <c r="ES29" i="10"/>
  <c r="ER29" i="10"/>
  <c r="EQ29" i="10"/>
  <c r="EP29" i="10"/>
  <c r="EO29" i="10"/>
  <c r="EN29" i="10"/>
  <c r="EM29" i="10"/>
  <c r="EL29" i="10"/>
  <c r="EK29" i="10"/>
  <c r="EJ29" i="10"/>
  <c r="EI29" i="10"/>
  <c r="EH29" i="10"/>
  <c r="EG29" i="10"/>
  <c r="EF29" i="10"/>
  <c r="EE29" i="10"/>
  <c r="ED29" i="10"/>
  <c r="EC29" i="10"/>
  <c r="EB29" i="10"/>
  <c r="EA29" i="10"/>
  <c r="DZ29" i="10"/>
  <c r="DY29" i="10"/>
  <c r="DX29" i="10"/>
  <c r="DW29" i="10"/>
  <c r="DV29" i="10"/>
  <c r="DU29" i="10"/>
  <c r="DT29" i="10"/>
  <c r="DS29" i="10"/>
  <c r="DR29" i="10"/>
  <c r="DQ29" i="10"/>
  <c r="DP29" i="10"/>
  <c r="DO29" i="10"/>
  <c r="DN29" i="10"/>
  <c r="DM29" i="10"/>
  <c r="DL29" i="10"/>
  <c r="DK29" i="10"/>
  <c r="DJ29" i="10"/>
  <c r="DI29" i="10"/>
  <c r="DH29" i="10"/>
  <c r="DG29" i="10"/>
  <c r="DF29" i="10"/>
  <c r="DE29" i="10"/>
  <c r="DD29" i="10"/>
  <c r="DC29" i="10"/>
  <c r="DB29" i="10"/>
  <c r="DA29" i="10"/>
  <c r="CZ29" i="10"/>
  <c r="CY29" i="10"/>
  <c r="CX29" i="10"/>
  <c r="CW29" i="10"/>
  <c r="CV29" i="10"/>
  <c r="CU29" i="10"/>
  <c r="CT29" i="10"/>
  <c r="CS29" i="10"/>
  <c r="CR29" i="10"/>
  <c r="CQ29" i="10"/>
  <c r="CP29" i="10"/>
  <c r="CO29" i="10"/>
  <c r="CN29" i="10"/>
  <c r="CM29" i="10"/>
  <c r="CL29" i="10"/>
  <c r="CK29" i="10"/>
  <c r="CJ29" i="10"/>
  <c r="CI29" i="10"/>
  <c r="CH29" i="10"/>
  <c r="CG29" i="10"/>
  <c r="CF29" i="10"/>
  <c r="CE29" i="10"/>
  <c r="CD29" i="10"/>
  <c r="CC29" i="10"/>
  <c r="CB29" i="10"/>
  <c r="CA29" i="10"/>
  <c r="BZ29" i="10"/>
  <c r="BY29" i="10"/>
  <c r="BX29" i="10"/>
  <c r="BW29" i="10"/>
  <c r="BV29" i="10"/>
  <c r="BU29" i="10"/>
  <c r="BT29" i="10"/>
  <c r="BS29" i="10"/>
  <c r="BR29" i="10"/>
  <c r="BQ29" i="10"/>
  <c r="BP29" i="10"/>
  <c r="BO29" i="10"/>
  <c r="BN29" i="10"/>
  <c r="BM29" i="10"/>
  <c r="BL29" i="10"/>
  <c r="BK29" i="10"/>
  <c r="BJ29" i="10"/>
  <c r="BI29" i="10"/>
  <c r="BH29" i="10"/>
  <c r="BG29" i="10"/>
  <c r="BF29" i="10"/>
  <c r="BE29" i="10"/>
  <c r="BD29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FP28" i="10"/>
  <c r="FO28" i="10"/>
  <c r="FN28" i="10"/>
  <c r="FM28" i="10"/>
  <c r="FL28" i="10"/>
  <c r="FK28" i="10"/>
  <c r="FJ28" i="10"/>
  <c r="FI28" i="10"/>
  <c r="FH28" i="10"/>
  <c r="FG28" i="10"/>
  <c r="FF28" i="10"/>
  <c r="FE28" i="10"/>
  <c r="FD28" i="10"/>
  <c r="FC28" i="10"/>
  <c r="FB28" i="10"/>
  <c r="FA28" i="10"/>
  <c r="EZ28" i="10"/>
  <c r="EY28" i="10"/>
  <c r="EX28" i="10"/>
  <c r="EW28" i="10"/>
  <c r="EV28" i="10"/>
  <c r="EU28" i="10"/>
  <c r="ET28" i="10"/>
  <c r="ES28" i="10"/>
  <c r="ER28" i="10"/>
  <c r="EQ28" i="10"/>
  <c r="EP28" i="10"/>
  <c r="EO28" i="10"/>
  <c r="EN28" i="10"/>
  <c r="EM28" i="10"/>
  <c r="EL28" i="10"/>
  <c r="EK28" i="10"/>
  <c r="EJ28" i="10"/>
  <c r="EI28" i="10"/>
  <c r="EH28" i="10"/>
  <c r="EG28" i="10"/>
  <c r="EF28" i="10"/>
  <c r="EE28" i="10"/>
  <c r="ED28" i="10"/>
  <c r="EC28" i="10"/>
  <c r="EB28" i="10"/>
  <c r="EA28" i="10"/>
  <c r="DZ28" i="10"/>
  <c r="DY28" i="10"/>
  <c r="DX28" i="10"/>
  <c r="DW28" i="10"/>
  <c r="DV28" i="10"/>
  <c r="DU28" i="10"/>
  <c r="DT28" i="10"/>
  <c r="DS28" i="10"/>
  <c r="DR28" i="10"/>
  <c r="DQ28" i="10"/>
  <c r="DP28" i="10"/>
  <c r="DO28" i="10"/>
  <c r="DN28" i="10"/>
  <c r="DM28" i="10"/>
  <c r="DL28" i="10"/>
  <c r="DK28" i="10"/>
  <c r="DJ28" i="10"/>
  <c r="DI28" i="10"/>
  <c r="DH28" i="10"/>
  <c r="DG28" i="10"/>
  <c r="DF28" i="10"/>
  <c r="DE28" i="10"/>
  <c r="DD28" i="10"/>
  <c r="DC28" i="10"/>
  <c r="DB28" i="10"/>
  <c r="DA28" i="10"/>
  <c r="CZ28" i="10"/>
  <c r="CY28" i="10"/>
  <c r="CX28" i="10"/>
  <c r="CW28" i="10"/>
  <c r="CV28" i="10"/>
  <c r="CU28" i="10"/>
  <c r="CT28" i="10"/>
  <c r="CS28" i="10"/>
  <c r="CR28" i="10"/>
  <c r="CQ28" i="10"/>
  <c r="CP28" i="10"/>
  <c r="CO28" i="10"/>
  <c r="CN28" i="10"/>
  <c r="CM28" i="10"/>
  <c r="CL28" i="10"/>
  <c r="CK28" i="10"/>
  <c r="CJ28" i="10"/>
  <c r="CI28" i="10"/>
  <c r="CH28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BU28" i="10"/>
  <c r="BT28" i="10"/>
  <c r="BS28" i="10"/>
  <c r="BR28" i="10"/>
  <c r="BQ28" i="10"/>
  <c r="BP28" i="10"/>
  <c r="BO28" i="10"/>
  <c r="BN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FP27" i="10"/>
  <c r="FO27" i="10"/>
  <c r="FN27" i="10"/>
  <c r="FM27" i="10"/>
  <c r="FL27" i="10"/>
  <c r="FK27" i="10"/>
  <c r="FJ27" i="10"/>
  <c r="FI27" i="10"/>
  <c r="FH27" i="10"/>
  <c r="FG27" i="10"/>
  <c r="FF27" i="10"/>
  <c r="FE27" i="10"/>
  <c r="FD27" i="10"/>
  <c r="FC27" i="10"/>
  <c r="FB27" i="10"/>
  <c r="FA27" i="10"/>
  <c r="EZ27" i="10"/>
  <c r="EY27" i="10"/>
  <c r="EX27" i="10"/>
  <c r="EW27" i="10"/>
  <c r="EV27" i="10"/>
  <c r="EU27" i="10"/>
  <c r="ET27" i="10"/>
  <c r="ES27" i="10"/>
  <c r="ER27" i="10"/>
  <c r="EQ27" i="10"/>
  <c r="EP27" i="10"/>
  <c r="EO27" i="10"/>
  <c r="EN27" i="10"/>
  <c r="EM27" i="10"/>
  <c r="EL27" i="10"/>
  <c r="EK27" i="10"/>
  <c r="EJ27" i="10"/>
  <c r="EI27" i="10"/>
  <c r="EH27" i="10"/>
  <c r="EG27" i="10"/>
  <c r="EF27" i="10"/>
  <c r="EE27" i="10"/>
  <c r="ED27" i="10"/>
  <c r="EC27" i="10"/>
  <c r="EB27" i="10"/>
  <c r="EA27" i="10"/>
  <c r="DZ27" i="10"/>
  <c r="DY27" i="10"/>
  <c r="DX27" i="10"/>
  <c r="DW27" i="10"/>
  <c r="DV27" i="10"/>
  <c r="DU27" i="10"/>
  <c r="DT27" i="10"/>
  <c r="DS27" i="10"/>
  <c r="DR27" i="10"/>
  <c r="DQ27" i="10"/>
  <c r="DP27" i="10"/>
  <c r="DO27" i="10"/>
  <c r="DN27" i="10"/>
  <c r="DM27" i="10"/>
  <c r="DL27" i="10"/>
  <c r="DK27" i="10"/>
  <c r="DJ27" i="10"/>
  <c r="DI27" i="10"/>
  <c r="DH27" i="10"/>
  <c r="DG27" i="10"/>
  <c r="DF27" i="10"/>
  <c r="DE27" i="10"/>
  <c r="DD27" i="10"/>
  <c r="DC27" i="10"/>
  <c r="DB27" i="10"/>
  <c r="DA27" i="10"/>
  <c r="CZ27" i="10"/>
  <c r="CY27" i="10"/>
  <c r="CX27" i="10"/>
  <c r="CW27" i="10"/>
  <c r="CV27" i="10"/>
  <c r="CU27" i="10"/>
  <c r="CT27" i="10"/>
  <c r="CS27" i="10"/>
  <c r="CR27" i="10"/>
  <c r="CQ27" i="10"/>
  <c r="CP27" i="10"/>
  <c r="CO27" i="10"/>
  <c r="CN27" i="10"/>
  <c r="CM27" i="10"/>
  <c r="CL27" i="10"/>
  <c r="CK27" i="10"/>
  <c r="CJ27" i="10"/>
  <c r="CI27" i="10"/>
  <c r="CH27" i="10"/>
  <c r="CG27" i="10"/>
  <c r="CF27" i="10"/>
  <c r="CE27" i="10"/>
  <c r="CD27" i="10"/>
  <c r="CC27" i="10"/>
  <c r="CB27" i="10"/>
  <c r="CA27" i="10"/>
  <c r="BZ27" i="10"/>
  <c r="BY27" i="10"/>
  <c r="BX27" i="10"/>
  <c r="BW27" i="10"/>
  <c r="BV27" i="10"/>
  <c r="BU27" i="10"/>
  <c r="BT27" i="10"/>
  <c r="BS27" i="10"/>
  <c r="BR27" i="10"/>
  <c r="BQ27" i="10"/>
  <c r="BP27" i="10"/>
  <c r="BO27" i="10"/>
  <c r="BN27" i="10"/>
  <c r="BM27" i="10"/>
  <c r="BL27" i="10"/>
  <c r="BK27" i="10"/>
  <c r="BJ27" i="10"/>
  <c r="BI27" i="10"/>
  <c r="BH27" i="10"/>
  <c r="BG27" i="10"/>
  <c r="BF27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FP26" i="10"/>
  <c r="FO26" i="10"/>
  <c r="FN26" i="10"/>
  <c r="FM26" i="10"/>
  <c r="FL26" i="10"/>
  <c r="FK26" i="10"/>
  <c r="FJ26" i="10"/>
  <c r="FI26" i="10"/>
  <c r="FH26" i="10"/>
  <c r="FG26" i="10"/>
  <c r="FF26" i="10"/>
  <c r="FE26" i="10"/>
  <c r="FD26" i="10"/>
  <c r="FC26" i="10"/>
  <c r="FB26" i="10"/>
  <c r="FA26" i="10"/>
  <c r="EZ26" i="10"/>
  <c r="EY26" i="10"/>
  <c r="EX26" i="10"/>
  <c r="EW26" i="10"/>
  <c r="EV26" i="10"/>
  <c r="EU26" i="10"/>
  <c r="ET26" i="10"/>
  <c r="ES26" i="10"/>
  <c r="ER26" i="10"/>
  <c r="EQ26" i="10"/>
  <c r="EP26" i="10"/>
  <c r="EO26" i="10"/>
  <c r="EN26" i="10"/>
  <c r="EM26" i="10"/>
  <c r="EL26" i="10"/>
  <c r="EK26" i="10"/>
  <c r="EJ26" i="10"/>
  <c r="EI26" i="10"/>
  <c r="EH26" i="10"/>
  <c r="EG26" i="10"/>
  <c r="EF26" i="10"/>
  <c r="EE26" i="10"/>
  <c r="ED26" i="10"/>
  <c r="EC26" i="10"/>
  <c r="EB26" i="10"/>
  <c r="EA26" i="10"/>
  <c r="DZ26" i="10"/>
  <c r="DY26" i="10"/>
  <c r="DX26" i="10"/>
  <c r="DW26" i="10"/>
  <c r="DV26" i="10"/>
  <c r="DU26" i="10"/>
  <c r="DT26" i="10"/>
  <c r="DS26" i="10"/>
  <c r="DR26" i="10"/>
  <c r="DQ26" i="10"/>
  <c r="DP26" i="10"/>
  <c r="DO26" i="10"/>
  <c r="DN26" i="10"/>
  <c r="DM26" i="10"/>
  <c r="DL26" i="10"/>
  <c r="DK26" i="10"/>
  <c r="DJ26" i="10"/>
  <c r="DI26" i="10"/>
  <c r="DH26" i="10"/>
  <c r="DG26" i="10"/>
  <c r="DF26" i="10"/>
  <c r="DE26" i="10"/>
  <c r="DD26" i="10"/>
  <c r="DC26" i="10"/>
  <c r="DB26" i="10"/>
  <c r="DA26" i="10"/>
  <c r="CZ26" i="10"/>
  <c r="CY26" i="10"/>
  <c r="CX26" i="10"/>
  <c r="CW26" i="10"/>
  <c r="CV26" i="10"/>
  <c r="CU26" i="10"/>
  <c r="CT26" i="10"/>
  <c r="CS26" i="10"/>
  <c r="CR26" i="10"/>
  <c r="CQ26" i="10"/>
  <c r="CP26" i="10"/>
  <c r="CO26" i="10"/>
  <c r="CN26" i="10"/>
  <c r="CM26" i="10"/>
  <c r="CL26" i="10"/>
  <c r="CK26" i="10"/>
  <c r="CJ26" i="10"/>
  <c r="CI26" i="10"/>
  <c r="CH26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BU26" i="10"/>
  <c r="BT26" i="10"/>
  <c r="BS26" i="10"/>
  <c r="BR26" i="10"/>
  <c r="BQ26" i="10"/>
  <c r="BP26" i="10"/>
  <c r="BO26" i="10"/>
  <c r="BN26" i="10"/>
  <c r="BM26" i="10"/>
  <c r="BL26" i="10"/>
  <c r="BK26" i="10"/>
  <c r="BJ26" i="10"/>
  <c r="BI26" i="10"/>
  <c r="BH26" i="10"/>
  <c r="BG26" i="10"/>
  <c r="BF26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FP25" i="10"/>
  <c r="FO25" i="10"/>
  <c r="FN25" i="10"/>
  <c r="FM25" i="10"/>
  <c r="FL25" i="10"/>
  <c r="FK25" i="10"/>
  <c r="FJ25" i="10"/>
  <c r="FI25" i="10"/>
  <c r="FH25" i="10"/>
  <c r="FG25" i="10"/>
  <c r="FF25" i="10"/>
  <c r="FE25" i="10"/>
  <c r="FD25" i="10"/>
  <c r="FC25" i="10"/>
  <c r="FB25" i="10"/>
  <c r="FA25" i="10"/>
  <c r="EZ25" i="10"/>
  <c r="EY25" i="10"/>
  <c r="EX25" i="10"/>
  <c r="EW25" i="10"/>
  <c r="EV25" i="10"/>
  <c r="EU25" i="10"/>
  <c r="ET25" i="10"/>
  <c r="ES25" i="10"/>
  <c r="ER25" i="10"/>
  <c r="EQ25" i="10"/>
  <c r="EP25" i="10"/>
  <c r="EO25" i="10"/>
  <c r="EN25" i="10"/>
  <c r="EM25" i="10"/>
  <c r="EL25" i="10"/>
  <c r="EK25" i="10"/>
  <c r="EJ25" i="10"/>
  <c r="EI25" i="10"/>
  <c r="EH25" i="10"/>
  <c r="EG25" i="10"/>
  <c r="EF25" i="10"/>
  <c r="EE25" i="10"/>
  <c r="ED25" i="10"/>
  <c r="EC25" i="10"/>
  <c r="EB25" i="10"/>
  <c r="EA25" i="10"/>
  <c r="DZ25" i="10"/>
  <c r="DY25" i="10"/>
  <c r="DX25" i="10"/>
  <c r="DW25" i="10"/>
  <c r="DV25" i="10"/>
  <c r="DU25" i="10"/>
  <c r="DT25" i="10"/>
  <c r="DS25" i="10"/>
  <c r="DR25" i="10"/>
  <c r="DQ25" i="10"/>
  <c r="DP25" i="10"/>
  <c r="DO25" i="10"/>
  <c r="DN25" i="10"/>
  <c r="DM25" i="10"/>
  <c r="DL25" i="10"/>
  <c r="DK25" i="10"/>
  <c r="DJ25" i="10"/>
  <c r="DI25" i="10"/>
  <c r="DH25" i="10"/>
  <c r="DG25" i="10"/>
  <c r="DF25" i="10"/>
  <c r="DE25" i="10"/>
  <c r="DD25" i="10"/>
  <c r="DC25" i="10"/>
  <c r="DB25" i="10"/>
  <c r="DA25" i="10"/>
  <c r="CZ25" i="10"/>
  <c r="CY25" i="10"/>
  <c r="CX25" i="10"/>
  <c r="CW25" i="10"/>
  <c r="CV25" i="10"/>
  <c r="CU25" i="10"/>
  <c r="CT25" i="10"/>
  <c r="CS25" i="10"/>
  <c r="CR25" i="10"/>
  <c r="CQ25" i="10"/>
  <c r="CP25" i="10"/>
  <c r="CO25" i="10"/>
  <c r="CN25" i="10"/>
  <c r="CM25" i="10"/>
  <c r="CL25" i="10"/>
  <c r="CK25" i="10"/>
  <c r="CJ25" i="10"/>
  <c r="CI25" i="10"/>
  <c r="CH25" i="10"/>
  <c r="CG25" i="10"/>
  <c r="CF25" i="10"/>
  <c r="CE25" i="10"/>
  <c r="CD25" i="10"/>
  <c r="CC25" i="10"/>
  <c r="CB25" i="10"/>
  <c r="CA25" i="10"/>
  <c r="BZ25" i="10"/>
  <c r="BY25" i="10"/>
  <c r="BX25" i="10"/>
  <c r="BW25" i="10"/>
  <c r="BV25" i="10"/>
  <c r="BU25" i="10"/>
  <c r="BT25" i="10"/>
  <c r="BS25" i="10"/>
  <c r="BR25" i="10"/>
  <c r="BQ25" i="10"/>
  <c r="BP25" i="10"/>
  <c r="BO25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FP24" i="10"/>
  <c r="FO24" i="10"/>
  <c r="FN24" i="10"/>
  <c r="FM24" i="10"/>
  <c r="FL24" i="10"/>
  <c r="FK24" i="10"/>
  <c r="FJ24" i="10"/>
  <c r="FI24" i="10"/>
  <c r="FH24" i="10"/>
  <c r="FG24" i="10"/>
  <c r="FF24" i="10"/>
  <c r="FE24" i="10"/>
  <c r="FD24" i="10"/>
  <c r="FC24" i="10"/>
  <c r="FB24" i="10"/>
  <c r="FA24" i="10"/>
  <c r="EZ24" i="10"/>
  <c r="EY24" i="10"/>
  <c r="EX24" i="10"/>
  <c r="EW24" i="10"/>
  <c r="EV24" i="10"/>
  <c r="EU24" i="10"/>
  <c r="ET24" i="10"/>
  <c r="ES24" i="10"/>
  <c r="ER24" i="10"/>
  <c r="EQ24" i="10"/>
  <c r="EP24" i="10"/>
  <c r="EO24" i="10"/>
  <c r="EN24" i="10"/>
  <c r="EM24" i="10"/>
  <c r="EL24" i="10"/>
  <c r="EK24" i="10"/>
  <c r="EJ24" i="10"/>
  <c r="EI24" i="10"/>
  <c r="EH24" i="10"/>
  <c r="EG24" i="10"/>
  <c r="EF24" i="10"/>
  <c r="EE24" i="10"/>
  <c r="ED24" i="10"/>
  <c r="EC24" i="10"/>
  <c r="EB24" i="10"/>
  <c r="EA24" i="10"/>
  <c r="DZ24" i="10"/>
  <c r="DY24" i="10"/>
  <c r="DX24" i="10"/>
  <c r="DW24" i="10"/>
  <c r="DV24" i="10"/>
  <c r="DU24" i="10"/>
  <c r="DT24" i="10"/>
  <c r="DS24" i="10"/>
  <c r="DR24" i="10"/>
  <c r="DQ24" i="10"/>
  <c r="DP24" i="10"/>
  <c r="DO24" i="10"/>
  <c r="DN24" i="10"/>
  <c r="DM24" i="10"/>
  <c r="DL24" i="10"/>
  <c r="DK24" i="10"/>
  <c r="DJ24" i="10"/>
  <c r="DI24" i="10"/>
  <c r="DH24" i="10"/>
  <c r="DG24" i="10"/>
  <c r="DF24" i="10"/>
  <c r="DE24" i="10"/>
  <c r="DD24" i="10"/>
  <c r="DC24" i="10"/>
  <c r="DB24" i="10"/>
  <c r="DA24" i="10"/>
  <c r="CZ24" i="10"/>
  <c r="CY24" i="10"/>
  <c r="CX24" i="10"/>
  <c r="CW24" i="10"/>
  <c r="CV24" i="10"/>
  <c r="CU24" i="10"/>
  <c r="CT24" i="10"/>
  <c r="CS24" i="10"/>
  <c r="CR24" i="10"/>
  <c r="CQ24" i="10"/>
  <c r="CP24" i="10"/>
  <c r="CO24" i="10"/>
  <c r="CN24" i="10"/>
  <c r="CM24" i="10"/>
  <c r="CL24" i="10"/>
  <c r="CK24" i="10"/>
  <c r="CJ24" i="10"/>
  <c r="CI24" i="10"/>
  <c r="CH24" i="10"/>
  <c r="CG24" i="10"/>
  <c r="CF24" i="10"/>
  <c r="CE24" i="10"/>
  <c r="CD24" i="10"/>
  <c r="CC24" i="10"/>
  <c r="CB24" i="10"/>
  <c r="CA24" i="10"/>
  <c r="BZ24" i="10"/>
  <c r="BY24" i="10"/>
  <c r="BX24" i="10"/>
  <c r="BW24" i="10"/>
  <c r="BV24" i="10"/>
  <c r="BU24" i="10"/>
  <c r="BT24" i="10"/>
  <c r="BS24" i="10"/>
  <c r="BR24" i="10"/>
  <c r="BQ24" i="10"/>
  <c r="BP24" i="10"/>
  <c r="BO24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FP23" i="10"/>
  <c r="FO23" i="10"/>
  <c r="FN23" i="10"/>
  <c r="FM23" i="10"/>
  <c r="FL23" i="10"/>
  <c r="FK23" i="10"/>
  <c r="FJ23" i="10"/>
  <c r="FI23" i="10"/>
  <c r="FH23" i="10"/>
  <c r="FG23" i="10"/>
  <c r="FF23" i="10"/>
  <c r="FE23" i="10"/>
  <c r="FD23" i="10"/>
  <c r="FC23" i="10"/>
  <c r="FB23" i="10"/>
  <c r="FA23" i="10"/>
  <c r="EZ23" i="10"/>
  <c r="EY23" i="10"/>
  <c r="EX23" i="10"/>
  <c r="EW23" i="10"/>
  <c r="EV23" i="10"/>
  <c r="EU23" i="10"/>
  <c r="ET23" i="10"/>
  <c r="ES23" i="10"/>
  <c r="ER23" i="10"/>
  <c r="EQ23" i="10"/>
  <c r="EP23" i="10"/>
  <c r="EO23" i="10"/>
  <c r="EN23" i="10"/>
  <c r="EM23" i="10"/>
  <c r="EL23" i="10"/>
  <c r="EK23" i="10"/>
  <c r="EJ23" i="10"/>
  <c r="EI23" i="10"/>
  <c r="EH23" i="10"/>
  <c r="EG23" i="10"/>
  <c r="EF23" i="10"/>
  <c r="EE23" i="10"/>
  <c r="ED23" i="10"/>
  <c r="EC23" i="10"/>
  <c r="EB23" i="10"/>
  <c r="EA23" i="10"/>
  <c r="DZ23" i="10"/>
  <c r="DY23" i="10"/>
  <c r="DX23" i="10"/>
  <c r="DW23" i="10"/>
  <c r="DV23" i="10"/>
  <c r="DU23" i="10"/>
  <c r="DT23" i="10"/>
  <c r="DS23" i="10"/>
  <c r="DR23" i="10"/>
  <c r="DQ23" i="10"/>
  <c r="DP23" i="10"/>
  <c r="DO23" i="10"/>
  <c r="DN23" i="10"/>
  <c r="DM23" i="10"/>
  <c r="DL23" i="10"/>
  <c r="DK23" i="10"/>
  <c r="DJ23" i="10"/>
  <c r="DI23" i="10"/>
  <c r="DH23" i="10"/>
  <c r="DG23" i="10"/>
  <c r="DF23" i="10"/>
  <c r="DE23" i="10"/>
  <c r="DD23" i="10"/>
  <c r="DC23" i="10"/>
  <c r="DB23" i="10"/>
  <c r="DA23" i="10"/>
  <c r="CZ23" i="10"/>
  <c r="CY23" i="10"/>
  <c r="CX23" i="10"/>
  <c r="CW23" i="10"/>
  <c r="CV23" i="10"/>
  <c r="CU23" i="10"/>
  <c r="CT23" i="10"/>
  <c r="CS23" i="10"/>
  <c r="CR23" i="10"/>
  <c r="CQ23" i="10"/>
  <c r="CP23" i="10"/>
  <c r="CO23" i="10"/>
  <c r="CN23" i="10"/>
  <c r="CM23" i="10"/>
  <c r="CL23" i="10"/>
  <c r="CK23" i="10"/>
  <c r="CJ23" i="10"/>
  <c r="CI23" i="10"/>
  <c r="CH23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U23" i="10"/>
  <c r="BT23" i="10"/>
  <c r="BS23" i="10"/>
  <c r="BR23" i="10"/>
  <c r="BQ23" i="10"/>
  <c r="BP23" i="10"/>
  <c r="BO23" i="10"/>
  <c r="BN23" i="10"/>
  <c r="BM23" i="10"/>
  <c r="BL23" i="10"/>
  <c r="BK23" i="10"/>
  <c r="BJ23" i="10"/>
  <c r="BI23" i="10"/>
  <c r="BH23" i="10"/>
  <c r="BG23" i="10"/>
  <c r="BF23" i="10"/>
  <c r="BE23" i="10"/>
  <c r="BD23" i="10"/>
  <c r="BC23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FP22" i="10"/>
  <c r="FO22" i="10"/>
  <c r="FN22" i="10"/>
  <c r="FM22" i="10"/>
  <c r="FL22" i="10"/>
  <c r="FK22" i="10"/>
  <c r="FJ22" i="10"/>
  <c r="FI22" i="10"/>
  <c r="FH22" i="10"/>
  <c r="FG22" i="10"/>
  <c r="FF22" i="10"/>
  <c r="FE22" i="10"/>
  <c r="FD22" i="10"/>
  <c r="FC22" i="10"/>
  <c r="FB22" i="10"/>
  <c r="FA22" i="10"/>
  <c r="EZ22" i="10"/>
  <c r="EY22" i="10"/>
  <c r="EX22" i="10"/>
  <c r="EW22" i="10"/>
  <c r="EV22" i="10"/>
  <c r="EU22" i="10"/>
  <c r="ET22" i="10"/>
  <c r="ES22" i="10"/>
  <c r="ER22" i="10"/>
  <c r="EQ22" i="10"/>
  <c r="EP22" i="10"/>
  <c r="EO22" i="10"/>
  <c r="EN22" i="10"/>
  <c r="EM22" i="10"/>
  <c r="EL22" i="10"/>
  <c r="EK22" i="10"/>
  <c r="EJ22" i="10"/>
  <c r="EI22" i="10"/>
  <c r="EH22" i="10"/>
  <c r="EG22" i="10"/>
  <c r="EF22" i="10"/>
  <c r="EE22" i="10"/>
  <c r="ED22" i="10"/>
  <c r="EC22" i="10"/>
  <c r="EB22" i="10"/>
  <c r="EA22" i="10"/>
  <c r="DZ22" i="10"/>
  <c r="DY22" i="10"/>
  <c r="DX22" i="10"/>
  <c r="DW22" i="10"/>
  <c r="DV22" i="10"/>
  <c r="DU22" i="10"/>
  <c r="DT22" i="10"/>
  <c r="DS22" i="10"/>
  <c r="DR22" i="10"/>
  <c r="DQ22" i="10"/>
  <c r="DP22" i="10"/>
  <c r="DO22" i="10"/>
  <c r="DN22" i="10"/>
  <c r="DM22" i="10"/>
  <c r="DL22" i="10"/>
  <c r="DK22" i="10"/>
  <c r="DJ22" i="10"/>
  <c r="DI22" i="10"/>
  <c r="DH22" i="10"/>
  <c r="DG22" i="10"/>
  <c r="DF22" i="10"/>
  <c r="DE22" i="10"/>
  <c r="DD22" i="10"/>
  <c r="DC22" i="10"/>
  <c r="DB22" i="10"/>
  <c r="DA22" i="10"/>
  <c r="CZ22" i="10"/>
  <c r="CY22" i="10"/>
  <c r="CX22" i="10"/>
  <c r="CW22" i="10"/>
  <c r="CV22" i="10"/>
  <c r="CU22" i="10"/>
  <c r="CT22" i="10"/>
  <c r="CS22" i="10"/>
  <c r="CR22" i="10"/>
  <c r="CQ22" i="10"/>
  <c r="CP22" i="10"/>
  <c r="CO22" i="10"/>
  <c r="CN22" i="10"/>
  <c r="CM22" i="10"/>
  <c r="CL22" i="10"/>
  <c r="CK22" i="10"/>
  <c r="CJ22" i="10"/>
  <c r="CI22" i="10"/>
  <c r="CH22" i="10"/>
  <c r="CG22" i="10"/>
  <c r="CF22" i="10"/>
  <c r="CE22" i="10"/>
  <c r="CD22" i="10"/>
  <c r="CC22" i="10"/>
  <c r="CB22" i="10"/>
  <c r="CA22" i="10"/>
  <c r="BZ22" i="10"/>
  <c r="BY22" i="10"/>
  <c r="BX22" i="10"/>
  <c r="BW22" i="10"/>
  <c r="BV22" i="10"/>
  <c r="BU22" i="10"/>
  <c r="BT22" i="10"/>
  <c r="BS22" i="10"/>
  <c r="BR22" i="10"/>
  <c r="BQ22" i="10"/>
  <c r="BP22" i="10"/>
  <c r="BO22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FP21" i="10"/>
  <c r="FO21" i="10"/>
  <c r="FN21" i="10"/>
  <c r="FM21" i="10"/>
  <c r="FL21" i="10"/>
  <c r="FK21" i="10"/>
  <c r="FJ21" i="10"/>
  <c r="FI21" i="10"/>
  <c r="FH21" i="10"/>
  <c r="FG21" i="10"/>
  <c r="FF21" i="10"/>
  <c r="FE21" i="10"/>
  <c r="FD21" i="10"/>
  <c r="FC21" i="10"/>
  <c r="FB21" i="10"/>
  <c r="FA21" i="10"/>
  <c r="EZ21" i="10"/>
  <c r="EY21" i="10"/>
  <c r="EX21" i="10"/>
  <c r="EW21" i="10"/>
  <c r="EV21" i="10"/>
  <c r="EU21" i="10"/>
  <c r="ET21" i="10"/>
  <c r="ES21" i="10"/>
  <c r="ER21" i="10"/>
  <c r="EQ21" i="10"/>
  <c r="EP21" i="10"/>
  <c r="EO21" i="10"/>
  <c r="EN21" i="10"/>
  <c r="EM21" i="10"/>
  <c r="EL21" i="10"/>
  <c r="EK21" i="10"/>
  <c r="EJ21" i="10"/>
  <c r="EI21" i="10"/>
  <c r="EH21" i="10"/>
  <c r="EG21" i="10"/>
  <c r="EF21" i="10"/>
  <c r="EE21" i="10"/>
  <c r="ED21" i="10"/>
  <c r="EC21" i="10"/>
  <c r="EB21" i="10"/>
  <c r="EA21" i="10"/>
  <c r="DZ21" i="10"/>
  <c r="DY21" i="10"/>
  <c r="DX21" i="10"/>
  <c r="DW21" i="10"/>
  <c r="DV21" i="10"/>
  <c r="DU21" i="10"/>
  <c r="DT21" i="10"/>
  <c r="DS21" i="10"/>
  <c r="DR21" i="10"/>
  <c r="DQ21" i="10"/>
  <c r="DP21" i="10"/>
  <c r="DO21" i="10"/>
  <c r="DN21" i="10"/>
  <c r="DM21" i="10"/>
  <c r="DL21" i="10"/>
  <c r="DK21" i="10"/>
  <c r="DJ21" i="10"/>
  <c r="DI21" i="10"/>
  <c r="DH21" i="10"/>
  <c r="DG21" i="10"/>
  <c r="DF21" i="10"/>
  <c r="DE21" i="10"/>
  <c r="DD21" i="10"/>
  <c r="DC21" i="10"/>
  <c r="DB21" i="10"/>
  <c r="DA21" i="10"/>
  <c r="CZ21" i="10"/>
  <c r="CY21" i="10"/>
  <c r="CX21" i="10"/>
  <c r="CW21" i="10"/>
  <c r="CV21" i="10"/>
  <c r="CU21" i="10"/>
  <c r="CT21" i="10"/>
  <c r="CS21" i="10"/>
  <c r="CR21" i="10"/>
  <c r="CQ21" i="10"/>
  <c r="CP21" i="10"/>
  <c r="CO21" i="10"/>
  <c r="CN21" i="10"/>
  <c r="CM21" i="10"/>
  <c r="CL21" i="10"/>
  <c r="CK21" i="10"/>
  <c r="CJ21" i="10"/>
  <c r="CI21" i="10"/>
  <c r="CH21" i="10"/>
  <c r="CG21" i="10"/>
  <c r="CF21" i="10"/>
  <c r="CE21" i="10"/>
  <c r="CD21" i="10"/>
  <c r="CC21" i="10"/>
  <c r="CB21" i="10"/>
  <c r="CA21" i="10"/>
  <c r="BZ21" i="10"/>
  <c r="BY21" i="10"/>
  <c r="BX21" i="10"/>
  <c r="BW21" i="10"/>
  <c r="BV21" i="10"/>
  <c r="BU21" i="10"/>
  <c r="BT21" i="10"/>
  <c r="BS21" i="10"/>
  <c r="BR21" i="10"/>
  <c r="BQ21" i="10"/>
  <c r="BP21" i="10"/>
  <c r="BO21" i="10"/>
  <c r="BN21" i="10"/>
  <c r="BM21" i="10"/>
  <c r="BL21" i="10"/>
  <c r="BK21" i="10"/>
  <c r="BJ21" i="10"/>
  <c r="BI21" i="10"/>
  <c r="BH21" i="10"/>
  <c r="BG21" i="10"/>
  <c r="BF21" i="10"/>
  <c r="BE21" i="10"/>
  <c r="BD21" i="10"/>
  <c r="BC21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FP20" i="10"/>
  <c r="FO20" i="10"/>
  <c r="FN20" i="10"/>
  <c r="FM20" i="10"/>
  <c r="FL20" i="10"/>
  <c r="FK20" i="10"/>
  <c r="FJ20" i="10"/>
  <c r="FI20" i="10"/>
  <c r="FH20" i="10"/>
  <c r="FG20" i="10"/>
  <c r="FF20" i="10"/>
  <c r="FE20" i="10"/>
  <c r="FD20" i="10"/>
  <c r="FC20" i="10"/>
  <c r="FB20" i="10"/>
  <c r="FA20" i="10"/>
  <c r="EZ20" i="10"/>
  <c r="EY20" i="10"/>
  <c r="EX20" i="10"/>
  <c r="EW20" i="10"/>
  <c r="EV20" i="10"/>
  <c r="EU20" i="10"/>
  <c r="ET20" i="10"/>
  <c r="ES20" i="10"/>
  <c r="ER20" i="10"/>
  <c r="EQ20" i="10"/>
  <c r="EP20" i="10"/>
  <c r="EO20" i="10"/>
  <c r="EN20" i="10"/>
  <c r="EM20" i="10"/>
  <c r="EL20" i="10"/>
  <c r="EK20" i="10"/>
  <c r="EJ20" i="10"/>
  <c r="EI20" i="10"/>
  <c r="EH20" i="10"/>
  <c r="EG20" i="10"/>
  <c r="EF20" i="10"/>
  <c r="EE20" i="10"/>
  <c r="ED20" i="10"/>
  <c r="EC20" i="10"/>
  <c r="EB20" i="10"/>
  <c r="EA20" i="10"/>
  <c r="DZ20" i="10"/>
  <c r="DY20" i="10"/>
  <c r="DX20" i="10"/>
  <c r="DW20" i="10"/>
  <c r="DV20" i="10"/>
  <c r="DU20" i="10"/>
  <c r="DT20" i="10"/>
  <c r="DS20" i="10"/>
  <c r="DR20" i="10"/>
  <c r="DQ20" i="10"/>
  <c r="DP20" i="10"/>
  <c r="DO20" i="10"/>
  <c r="DN20" i="10"/>
  <c r="DM20" i="10"/>
  <c r="DL20" i="10"/>
  <c r="DK20" i="10"/>
  <c r="DJ20" i="10"/>
  <c r="DI20" i="10"/>
  <c r="DH20" i="10"/>
  <c r="DG20" i="10"/>
  <c r="DF20" i="10"/>
  <c r="DE20" i="10"/>
  <c r="DD20" i="10"/>
  <c r="DC20" i="10"/>
  <c r="DB20" i="10"/>
  <c r="DA20" i="10"/>
  <c r="CZ20" i="10"/>
  <c r="CY20" i="10"/>
  <c r="CX20" i="10"/>
  <c r="CW20" i="10"/>
  <c r="CV20" i="10"/>
  <c r="CU20" i="10"/>
  <c r="CT20" i="10"/>
  <c r="CS20" i="10"/>
  <c r="CR20" i="10"/>
  <c r="CQ20" i="10"/>
  <c r="CP20" i="10"/>
  <c r="CO20" i="10"/>
  <c r="CN20" i="10"/>
  <c r="CM20" i="10"/>
  <c r="CL20" i="10"/>
  <c r="CK20" i="10"/>
  <c r="CJ20" i="10"/>
  <c r="CI20" i="10"/>
  <c r="CH20" i="10"/>
  <c r="CG20" i="10"/>
  <c r="CF20" i="10"/>
  <c r="CE20" i="10"/>
  <c r="CD20" i="10"/>
  <c r="CC20" i="10"/>
  <c r="CB20" i="10"/>
  <c r="CA20" i="10"/>
  <c r="BZ20" i="10"/>
  <c r="BY20" i="10"/>
  <c r="BX20" i="10"/>
  <c r="BW20" i="10"/>
  <c r="BV20" i="10"/>
  <c r="BU20" i="10"/>
  <c r="BT20" i="10"/>
  <c r="BS20" i="10"/>
  <c r="BR20" i="10"/>
  <c r="BQ20" i="10"/>
  <c r="BP20" i="10"/>
  <c r="BO20" i="10"/>
  <c r="BN20" i="10"/>
  <c r="BM20" i="10"/>
  <c r="BL20" i="10"/>
  <c r="BK20" i="10"/>
  <c r="BJ20" i="10"/>
  <c r="BI20" i="10"/>
  <c r="BH20" i="10"/>
  <c r="BG20" i="10"/>
  <c r="BF20" i="10"/>
  <c r="BE20" i="10"/>
  <c r="BD20" i="10"/>
  <c r="BC20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FP19" i="10"/>
  <c r="FO19" i="10"/>
  <c r="FN19" i="10"/>
  <c r="FM19" i="10"/>
  <c r="FL19" i="10"/>
  <c r="FK19" i="10"/>
  <c r="FJ19" i="10"/>
  <c r="FI19" i="10"/>
  <c r="FH19" i="10"/>
  <c r="FG19" i="10"/>
  <c r="FF19" i="10"/>
  <c r="FE19" i="10"/>
  <c r="FD19" i="10"/>
  <c r="FC19" i="10"/>
  <c r="FB19" i="10"/>
  <c r="FA19" i="10"/>
  <c r="EZ19" i="10"/>
  <c r="EY19" i="10"/>
  <c r="EX19" i="10"/>
  <c r="EW19" i="10"/>
  <c r="EV19" i="10"/>
  <c r="EU19" i="10"/>
  <c r="ET19" i="10"/>
  <c r="ES19" i="10"/>
  <c r="ER19" i="10"/>
  <c r="EQ19" i="10"/>
  <c r="EP19" i="10"/>
  <c r="EO19" i="10"/>
  <c r="EN19" i="10"/>
  <c r="EM19" i="10"/>
  <c r="EL19" i="10"/>
  <c r="EK19" i="10"/>
  <c r="EJ19" i="10"/>
  <c r="EI19" i="10"/>
  <c r="EH19" i="10"/>
  <c r="EG19" i="10"/>
  <c r="EF19" i="10"/>
  <c r="EE19" i="10"/>
  <c r="ED19" i="10"/>
  <c r="EC19" i="10"/>
  <c r="EB19" i="10"/>
  <c r="EA19" i="10"/>
  <c r="DZ19" i="10"/>
  <c r="DY19" i="10"/>
  <c r="DX19" i="10"/>
  <c r="DW19" i="10"/>
  <c r="DV19" i="10"/>
  <c r="DU19" i="10"/>
  <c r="DT19" i="10"/>
  <c r="DS19" i="10"/>
  <c r="DR19" i="10"/>
  <c r="DQ19" i="10"/>
  <c r="DP19" i="10"/>
  <c r="DO19" i="10"/>
  <c r="DN19" i="10"/>
  <c r="DM19" i="10"/>
  <c r="DL19" i="10"/>
  <c r="DK19" i="10"/>
  <c r="DJ19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FP18" i="10"/>
  <c r="FO18" i="10"/>
  <c r="FN18" i="10"/>
  <c r="FM18" i="10"/>
  <c r="FL18" i="10"/>
  <c r="FK18" i="10"/>
  <c r="FJ18" i="10"/>
  <c r="FI18" i="10"/>
  <c r="FH18" i="10"/>
  <c r="FG18" i="10"/>
  <c r="FF18" i="10"/>
  <c r="FE18" i="10"/>
  <c r="FD18" i="10"/>
  <c r="FC18" i="10"/>
  <c r="FB18" i="10"/>
  <c r="FA18" i="10"/>
  <c r="EZ18" i="10"/>
  <c r="EY18" i="10"/>
  <c r="EX18" i="10"/>
  <c r="EW18" i="10"/>
  <c r="EV18" i="10"/>
  <c r="EU18" i="10"/>
  <c r="ET18" i="10"/>
  <c r="ES18" i="10"/>
  <c r="ER18" i="10"/>
  <c r="EQ18" i="10"/>
  <c r="EP18" i="10"/>
  <c r="EO18" i="10"/>
  <c r="EN18" i="10"/>
  <c r="EM18" i="10"/>
  <c r="EL18" i="10"/>
  <c r="EK18" i="10"/>
  <c r="EJ18" i="10"/>
  <c r="EI18" i="10"/>
  <c r="EH18" i="10"/>
  <c r="EG18" i="10"/>
  <c r="EF18" i="10"/>
  <c r="EE18" i="10"/>
  <c r="ED18" i="10"/>
  <c r="EC18" i="10"/>
  <c r="EB18" i="10"/>
  <c r="EA18" i="10"/>
  <c r="DZ18" i="10"/>
  <c r="DY18" i="10"/>
  <c r="DX18" i="10"/>
  <c r="DW18" i="10"/>
  <c r="DV18" i="10"/>
  <c r="DU18" i="10"/>
  <c r="DT18" i="10"/>
  <c r="DS18" i="10"/>
  <c r="DR18" i="10"/>
  <c r="DQ18" i="10"/>
  <c r="DP18" i="10"/>
  <c r="DO18" i="10"/>
  <c r="DN18" i="10"/>
  <c r="DM18" i="10"/>
  <c r="DL18" i="10"/>
  <c r="DK18" i="10"/>
  <c r="DJ18" i="10"/>
  <c r="DI18" i="10"/>
  <c r="DH18" i="10"/>
  <c r="DG18" i="10"/>
  <c r="DF18" i="10"/>
  <c r="DE18" i="10"/>
  <c r="DD18" i="10"/>
  <c r="DC18" i="10"/>
  <c r="DB18" i="10"/>
  <c r="DA18" i="10"/>
  <c r="CZ18" i="10"/>
  <c r="CY18" i="10"/>
  <c r="CX18" i="10"/>
  <c r="CW18" i="10"/>
  <c r="CV18" i="10"/>
  <c r="CU18" i="10"/>
  <c r="CT18" i="10"/>
  <c r="CS18" i="10"/>
  <c r="CR18" i="10"/>
  <c r="CQ18" i="10"/>
  <c r="CP18" i="10"/>
  <c r="CO18" i="10"/>
  <c r="CN18" i="10"/>
  <c r="CM18" i="10"/>
  <c r="CL18" i="10"/>
  <c r="CK18" i="10"/>
  <c r="CJ18" i="10"/>
  <c r="CI18" i="10"/>
  <c r="CH18" i="10"/>
  <c r="CG18" i="10"/>
  <c r="CF18" i="10"/>
  <c r="CE18" i="10"/>
  <c r="CD18" i="10"/>
  <c r="CC18" i="10"/>
  <c r="CB18" i="10"/>
  <c r="CA18" i="10"/>
  <c r="BZ18" i="10"/>
  <c r="BY18" i="10"/>
  <c r="BX18" i="10"/>
  <c r="BW18" i="10"/>
  <c r="BV18" i="10"/>
  <c r="BU18" i="10"/>
  <c r="BT18" i="10"/>
  <c r="BS18" i="10"/>
  <c r="BR18" i="10"/>
  <c r="BQ18" i="10"/>
  <c r="BP18" i="10"/>
  <c r="BO18" i="10"/>
  <c r="BN18" i="10"/>
  <c r="BM18" i="10"/>
  <c r="BL18" i="10"/>
  <c r="BK18" i="10"/>
  <c r="BJ18" i="10"/>
  <c r="BI18" i="10"/>
  <c r="BH18" i="10"/>
  <c r="BG18" i="10"/>
  <c r="BF18" i="10"/>
  <c r="BE18" i="10"/>
  <c r="BD18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FP17" i="10"/>
  <c r="FO17" i="10"/>
  <c r="FN17" i="10"/>
  <c r="FM17" i="10"/>
  <c r="FL17" i="10"/>
  <c r="FK17" i="10"/>
  <c r="FJ17" i="10"/>
  <c r="FI17" i="10"/>
  <c r="FH17" i="10"/>
  <c r="FG17" i="10"/>
  <c r="FF17" i="10"/>
  <c r="FE17" i="10"/>
  <c r="FD17" i="10"/>
  <c r="FC17" i="10"/>
  <c r="FB17" i="10"/>
  <c r="FA17" i="10"/>
  <c r="EZ17" i="10"/>
  <c r="EY17" i="10"/>
  <c r="EX17" i="10"/>
  <c r="EW17" i="10"/>
  <c r="EV17" i="10"/>
  <c r="EU17" i="10"/>
  <c r="ET17" i="10"/>
  <c r="ES17" i="10"/>
  <c r="ER17" i="10"/>
  <c r="EQ17" i="10"/>
  <c r="EP17" i="10"/>
  <c r="EO17" i="10"/>
  <c r="EN17" i="10"/>
  <c r="EM17" i="10"/>
  <c r="EL17" i="10"/>
  <c r="EK17" i="10"/>
  <c r="EJ17" i="10"/>
  <c r="EI17" i="10"/>
  <c r="EH17" i="10"/>
  <c r="EG17" i="10"/>
  <c r="EF17" i="10"/>
  <c r="EE17" i="10"/>
  <c r="ED17" i="10"/>
  <c r="EC17" i="10"/>
  <c r="EB17" i="10"/>
  <c r="EA17" i="10"/>
  <c r="DZ17" i="10"/>
  <c r="DY17" i="10"/>
  <c r="DX17" i="10"/>
  <c r="DW17" i="10"/>
  <c r="DV17" i="10"/>
  <c r="DU17" i="10"/>
  <c r="DT17" i="10"/>
  <c r="DS17" i="10"/>
  <c r="DR17" i="10"/>
  <c r="DQ17" i="10"/>
  <c r="DP17" i="10"/>
  <c r="DO17" i="10"/>
  <c r="DN17" i="10"/>
  <c r="DM17" i="10"/>
  <c r="DL17" i="10"/>
  <c r="DK17" i="10"/>
  <c r="DJ17" i="10"/>
  <c r="DI17" i="10"/>
  <c r="DH17" i="10"/>
  <c r="DG17" i="10"/>
  <c r="DF17" i="10"/>
  <c r="DE17" i="10"/>
  <c r="DD17" i="10"/>
  <c r="DC17" i="10"/>
  <c r="DB17" i="10"/>
  <c r="DA17" i="10"/>
  <c r="CZ17" i="10"/>
  <c r="CY17" i="10"/>
  <c r="CX17" i="10"/>
  <c r="CW17" i="10"/>
  <c r="CV17" i="10"/>
  <c r="CU17" i="10"/>
  <c r="CT17" i="10"/>
  <c r="CS17" i="10"/>
  <c r="CR17" i="10"/>
  <c r="CQ17" i="10"/>
  <c r="CP17" i="10"/>
  <c r="CO17" i="10"/>
  <c r="CN17" i="10"/>
  <c r="CM17" i="10"/>
  <c r="CL17" i="10"/>
  <c r="CK17" i="10"/>
  <c r="CJ17" i="10"/>
  <c r="CI17" i="10"/>
  <c r="CH17" i="10"/>
  <c r="CG17" i="10"/>
  <c r="CF17" i="10"/>
  <c r="CE17" i="10"/>
  <c r="CD17" i="10"/>
  <c r="CC17" i="10"/>
  <c r="CB17" i="10"/>
  <c r="CA17" i="10"/>
  <c r="BZ17" i="10"/>
  <c r="BY17" i="10"/>
  <c r="BX17" i="10"/>
  <c r="BW17" i="10"/>
  <c r="BV17" i="10"/>
  <c r="BU17" i="10"/>
  <c r="BT17" i="10"/>
  <c r="BS17" i="10"/>
  <c r="BR17" i="10"/>
  <c r="BQ17" i="10"/>
  <c r="BP17" i="10"/>
  <c r="BO17" i="10"/>
  <c r="BN17" i="10"/>
  <c r="BM17" i="10"/>
  <c r="BL17" i="10"/>
  <c r="BK17" i="10"/>
  <c r="BJ17" i="10"/>
  <c r="BI17" i="10"/>
  <c r="BH17" i="10"/>
  <c r="BG17" i="10"/>
  <c r="BF17" i="10"/>
  <c r="BE17" i="10"/>
  <c r="BD17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FP16" i="10"/>
  <c r="FO16" i="10"/>
  <c r="FN16" i="10"/>
  <c r="FM16" i="10"/>
  <c r="FL16" i="10"/>
  <c r="FK16" i="10"/>
  <c r="FJ16" i="10"/>
  <c r="FI16" i="10"/>
  <c r="FH16" i="10"/>
  <c r="FG16" i="10"/>
  <c r="FF16" i="10"/>
  <c r="FE16" i="10"/>
  <c r="FD16" i="10"/>
  <c r="FC16" i="10"/>
  <c r="FB16" i="10"/>
  <c r="FA16" i="10"/>
  <c r="EZ16" i="10"/>
  <c r="EY16" i="10"/>
  <c r="EX16" i="10"/>
  <c r="EW16" i="10"/>
  <c r="EV16" i="10"/>
  <c r="EU16" i="10"/>
  <c r="ET16" i="10"/>
  <c r="ES16" i="10"/>
  <c r="ER16" i="10"/>
  <c r="EQ16" i="10"/>
  <c r="EP16" i="10"/>
  <c r="EO16" i="10"/>
  <c r="EN16" i="10"/>
  <c r="EM16" i="10"/>
  <c r="EL16" i="10"/>
  <c r="EK16" i="10"/>
  <c r="EJ16" i="10"/>
  <c r="EI16" i="10"/>
  <c r="EH16" i="10"/>
  <c r="EG16" i="10"/>
  <c r="EF16" i="10"/>
  <c r="EE16" i="10"/>
  <c r="ED16" i="10"/>
  <c r="EC16" i="10"/>
  <c r="EB16" i="10"/>
  <c r="EA16" i="10"/>
  <c r="DZ16" i="10"/>
  <c r="DY16" i="10"/>
  <c r="DX16" i="10"/>
  <c r="DW16" i="10"/>
  <c r="DV16" i="10"/>
  <c r="DU16" i="10"/>
  <c r="DT16" i="10"/>
  <c r="DS16" i="10"/>
  <c r="DR16" i="10"/>
  <c r="DQ16" i="10"/>
  <c r="DP16" i="10"/>
  <c r="DO16" i="10"/>
  <c r="DN16" i="10"/>
  <c r="DM16" i="10"/>
  <c r="DL16" i="10"/>
  <c r="DK16" i="10"/>
  <c r="DJ16" i="10"/>
  <c r="DI16" i="10"/>
  <c r="DH16" i="10"/>
  <c r="DG16" i="10"/>
  <c r="DF16" i="10"/>
  <c r="DE16" i="10"/>
  <c r="DD16" i="10"/>
  <c r="DC16" i="10"/>
  <c r="DB16" i="10"/>
  <c r="DA16" i="10"/>
  <c r="CZ16" i="10"/>
  <c r="CY16" i="10"/>
  <c r="CX16" i="10"/>
  <c r="CW16" i="10"/>
  <c r="CV16" i="10"/>
  <c r="CU16" i="10"/>
  <c r="CT16" i="10"/>
  <c r="CS16" i="10"/>
  <c r="CR16" i="10"/>
  <c r="CQ16" i="10"/>
  <c r="CP16" i="10"/>
  <c r="CO16" i="10"/>
  <c r="CN16" i="10"/>
  <c r="CM16" i="10"/>
  <c r="CL16" i="10"/>
  <c r="CK16" i="10"/>
  <c r="CJ16" i="10"/>
  <c r="CI16" i="10"/>
  <c r="CH16" i="10"/>
  <c r="CG16" i="10"/>
  <c r="CF16" i="10"/>
  <c r="CE16" i="10"/>
  <c r="CD16" i="10"/>
  <c r="CC16" i="10"/>
  <c r="CB16" i="10"/>
  <c r="CA16" i="10"/>
  <c r="BZ16" i="10"/>
  <c r="BY16" i="10"/>
  <c r="BX16" i="10"/>
  <c r="BW16" i="10"/>
  <c r="BV16" i="10"/>
  <c r="BU16" i="10"/>
  <c r="BT16" i="10"/>
  <c r="BS16" i="10"/>
  <c r="BR16" i="10"/>
  <c r="BQ16" i="10"/>
  <c r="BP16" i="10"/>
  <c r="BO16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FP15" i="10"/>
  <c r="FO15" i="10"/>
  <c r="FN15" i="10"/>
  <c r="FM15" i="10"/>
  <c r="FL15" i="10"/>
  <c r="FK15" i="10"/>
  <c r="FJ15" i="10"/>
  <c r="FI15" i="10"/>
  <c r="FH15" i="10"/>
  <c r="FG15" i="10"/>
  <c r="FF15" i="10"/>
  <c r="FE15" i="10"/>
  <c r="FD15" i="10"/>
  <c r="FC15" i="10"/>
  <c r="FB15" i="10"/>
  <c r="FA15" i="10"/>
  <c r="EZ15" i="10"/>
  <c r="EY15" i="10"/>
  <c r="EX15" i="10"/>
  <c r="EW15" i="10"/>
  <c r="EV15" i="10"/>
  <c r="EU15" i="10"/>
  <c r="ET15" i="10"/>
  <c r="ES15" i="10"/>
  <c r="ER15" i="10"/>
  <c r="EQ15" i="10"/>
  <c r="EP15" i="10"/>
  <c r="EO15" i="10"/>
  <c r="EN15" i="10"/>
  <c r="EM15" i="10"/>
  <c r="EL15" i="10"/>
  <c r="EK15" i="10"/>
  <c r="EJ15" i="10"/>
  <c r="EI15" i="10"/>
  <c r="EH15" i="10"/>
  <c r="EG15" i="10"/>
  <c r="EF15" i="10"/>
  <c r="EE15" i="10"/>
  <c r="ED15" i="10"/>
  <c r="EC15" i="10"/>
  <c r="EB15" i="10"/>
  <c r="EA15" i="10"/>
  <c r="DZ15" i="10"/>
  <c r="DY15" i="10"/>
  <c r="DX15" i="10"/>
  <c r="DW15" i="10"/>
  <c r="DV15" i="10"/>
  <c r="DU15" i="10"/>
  <c r="DT15" i="10"/>
  <c r="DS15" i="10"/>
  <c r="DR15" i="10"/>
  <c r="DQ15" i="10"/>
  <c r="DP15" i="10"/>
  <c r="DO15" i="10"/>
  <c r="DN15" i="10"/>
  <c r="DM15" i="10"/>
  <c r="DL15" i="10"/>
  <c r="DK15" i="10"/>
  <c r="DJ15" i="10"/>
  <c r="DI15" i="10"/>
  <c r="DH15" i="10"/>
  <c r="DG15" i="10"/>
  <c r="DF15" i="10"/>
  <c r="DE15" i="10"/>
  <c r="DD15" i="10"/>
  <c r="DC15" i="10"/>
  <c r="DB15" i="10"/>
  <c r="DA15" i="10"/>
  <c r="CZ15" i="10"/>
  <c r="CY15" i="10"/>
  <c r="CX15" i="10"/>
  <c r="CW15" i="10"/>
  <c r="CV15" i="10"/>
  <c r="CU15" i="10"/>
  <c r="CT15" i="10"/>
  <c r="CS15" i="10"/>
  <c r="CR15" i="10"/>
  <c r="CQ15" i="10"/>
  <c r="CP15" i="10"/>
  <c r="CO15" i="10"/>
  <c r="CN15" i="10"/>
  <c r="CM15" i="10"/>
  <c r="CL15" i="10"/>
  <c r="CK15" i="10"/>
  <c r="CJ15" i="10"/>
  <c r="CI15" i="10"/>
  <c r="CH15" i="10"/>
  <c r="CG15" i="10"/>
  <c r="CF15" i="10"/>
  <c r="CE15" i="10"/>
  <c r="CD15" i="10"/>
  <c r="CC15" i="10"/>
  <c r="CB15" i="10"/>
  <c r="CA15" i="10"/>
  <c r="BZ15" i="10"/>
  <c r="BY15" i="10"/>
  <c r="BX15" i="10"/>
  <c r="BW15" i="10"/>
  <c r="BV15" i="10"/>
  <c r="BU15" i="10"/>
  <c r="BT15" i="10"/>
  <c r="BS15" i="10"/>
  <c r="BR15" i="10"/>
  <c r="BQ15" i="10"/>
  <c r="BP15" i="10"/>
  <c r="BO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FP14" i="10"/>
  <c r="FO14" i="10"/>
  <c r="FN14" i="10"/>
  <c r="FM14" i="10"/>
  <c r="FL14" i="10"/>
  <c r="FK14" i="10"/>
  <c r="FJ14" i="10"/>
  <c r="FI14" i="10"/>
  <c r="FH14" i="10"/>
  <c r="FG14" i="10"/>
  <c r="FF14" i="10"/>
  <c r="FE14" i="10"/>
  <c r="FD14" i="10"/>
  <c r="FC14" i="10"/>
  <c r="FB14" i="10"/>
  <c r="FA14" i="10"/>
  <c r="EZ14" i="10"/>
  <c r="EY14" i="10"/>
  <c r="EX14" i="10"/>
  <c r="EW14" i="10"/>
  <c r="EV14" i="10"/>
  <c r="EU14" i="10"/>
  <c r="ET14" i="10"/>
  <c r="ES14" i="10"/>
  <c r="ER14" i="10"/>
  <c r="EQ14" i="10"/>
  <c r="EP14" i="10"/>
  <c r="EO14" i="10"/>
  <c r="EN14" i="10"/>
  <c r="EM14" i="10"/>
  <c r="EL14" i="10"/>
  <c r="EK14" i="10"/>
  <c r="EJ14" i="10"/>
  <c r="EI14" i="10"/>
  <c r="EH14" i="10"/>
  <c r="EG14" i="10"/>
  <c r="EF14" i="10"/>
  <c r="EE14" i="10"/>
  <c r="ED14" i="10"/>
  <c r="EC14" i="10"/>
  <c r="EB14" i="10"/>
  <c r="EA14" i="10"/>
  <c r="DZ14" i="10"/>
  <c r="DY14" i="10"/>
  <c r="DX14" i="10"/>
  <c r="DW14" i="10"/>
  <c r="DV14" i="10"/>
  <c r="DU14" i="10"/>
  <c r="DT14" i="10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FP13" i="10"/>
  <c r="FO13" i="10"/>
  <c r="FN13" i="10"/>
  <c r="FM13" i="10"/>
  <c r="FL13" i="10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BC2" i="3"/>
  <c r="AY2" i="3"/>
  <c r="AU2" i="3"/>
  <c r="DQ50" i="2" l="1"/>
  <c r="DY54" i="2"/>
  <c r="CC58" i="2"/>
  <c r="CH59" i="2"/>
  <c r="CF60" i="2"/>
  <c r="BM61" i="2"/>
  <c r="AJ62" i="2"/>
  <c r="DU62" i="2"/>
  <c r="EK63" i="2"/>
  <c r="BU65" i="2"/>
  <c r="CS66" i="2"/>
  <c r="M67" i="2"/>
  <c r="CV67" i="2"/>
  <c r="CT68" i="2"/>
  <c r="FF68" i="2"/>
  <c r="T70" i="2"/>
  <c r="CF70" i="2"/>
  <c r="ER70" i="2"/>
  <c r="AS71" i="2"/>
  <c r="DE71" i="2"/>
  <c r="FQ71" i="2"/>
  <c r="BR72" i="2"/>
  <c r="ED72" i="2"/>
  <c r="U74" i="2"/>
  <c r="BM74" i="2"/>
  <c r="ES74" i="2"/>
  <c r="Z75" i="2"/>
  <c r="BP75" i="2"/>
  <c r="DF75" i="2"/>
  <c r="EX75" i="2"/>
  <c r="AC76" i="2"/>
  <c r="BI77" i="2"/>
  <c r="CS77" i="2"/>
  <c r="ED77" i="2"/>
  <c r="BY78" i="2"/>
  <c r="DI78" i="2"/>
  <c r="ET78" i="2"/>
  <c r="S79" i="2"/>
  <c r="BD79" i="2"/>
  <c r="CO79" i="2"/>
  <c r="DY79" i="2"/>
  <c r="FJ79" i="2"/>
  <c r="DD80" i="2"/>
  <c r="EO80" i="2"/>
  <c r="O81" i="2"/>
  <c r="AY81" i="2"/>
  <c r="CJ81" i="2"/>
  <c r="DT81" i="2"/>
  <c r="AD82" i="2"/>
  <c r="BO82" i="2"/>
  <c r="CZ82" i="2"/>
  <c r="EJ82" i="2"/>
  <c r="J83" i="2"/>
  <c r="BM83" i="2"/>
  <c r="CK83" i="2"/>
  <c r="DI83" i="2"/>
  <c r="EH83" i="2"/>
  <c r="FF83" i="2"/>
  <c r="S84" i="2"/>
  <c r="AI84" i="2"/>
  <c r="AR84" i="2"/>
  <c r="BJ84" i="2"/>
  <c r="BY84" i="2"/>
  <c r="CM84" i="2"/>
  <c r="CX84" i="2"/>
  <c r="DK84" i="2"/>
  <c r="DW84" i="2"/>
  <c r="EH84" i="2"/>
  <c r="ER84" i="2"/>
  <c r="FC84" i="2"/>
  <c r="FN84" i="2"/>
  <c r="M85" i="2"/>
  <c r="AD85" i="2"/>
  <c r="AG85" i="2"/>
  <c r="AN85" i="2"/>
  <c r="AR85" i="2"/>
  <c r="AY85" i="2"/>
  <c r="BB85" i="2"/>
  <c r="BI85" i="2"/>
  <c r="BM85" i="2"/>
  <c r="BX85" i="2"/>
  <c r="CC85" i="2"/>
  <c r="CH85" i="2"/>
  <c r="CO85" i="2"/>
  <c r="CR85" i="2"/>
  <c r="DC85" i="2"/>
  <c r="DI85" i="2"/>
  <c r="DM85" i="2"/>
  <c r="EC85" i="2"/>
  <c r="EF85" i="2"/>
  <c r="EL85" i="2"/>
  <c r="EO85" i="2"/>
  <c r="EY85" i="2"/>
  <c r="FD85" i="2"/>
  <c r="FH85" i="2"/>
  <c r="FM85" i="2"/>
  <c r="FQ85" i="2"/>
  <c r="AG86" i="2"/>
  <c r="AP86" i="2"/>
  <c r="AZ86" i="2"/>
  <c r="BI86" i="2"/>
  <c r="BR86" i="2"/>
  <c r="CS86" i="2"/>
  <c r="DB86" i="2"/>
  <c r="DL86" i="2"/>
  <c r="DU86" i="2"/>
  <c r="ED86" i="2"/>
  <c r="FE86" i="2"/>
  <c r="FN86" i="2"/>
  <c r="M87" i="2"/>
  <c r="V87" i="2"/>
  <c r="AW87" i="2"/>
  <c r="BF87" i="2"/>
  <c r="BY87" i="2"/>
  <c r="CH87" i="2"/>
  <c r="DI87" i="2"/>
  <c r="DR87" i="2"/>
  <c r="EK87" i="2"/>
  <c r="ET87" i="2"/>
  <c r="J88" i="2"/>
  <c r="AB88" i="2"/>
  <c r="AL88" i="2"/>
  <c r="BD88" i="2"/>
  <c r="BM88" i="2"/>
  <c r="BV88" i="2"/>
  <c r="CN88" i="2"/>
  <c r="CX88" i="2"/>
  <c r="DY88" i="2"/>
  <c r="EH88" i="2"/>
  <c r="EZ88" i="2"/>
  <c r="FJ88" i="2"/>
  <c r="H16" i="2"/>
  <c r="H25" i="2"/>
  <c r="H34" i="2"/>
  <c r="H43" i="2"/>
  <c r="H52" i="2"/>
  <c r="H62" i="2"/>
  <c r="H71" i="2"/>
  <c r="H80" i="2"/>
  <c r="H7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L88" i="2"/>
  <c r="M71" i="2"/>
  <c r="N75" i="2"/>
  <c r="T69" i="2"/>
  <c r="U75" i="2"/>
  <c r="V78" i="2"/>
  <c r="AB86" i="2"/>
  <c r="AC86" i="2"/>
  <c r="AD87" i="2"/>
  <c r="AJ67" i="2"/>
  <c r="AK86" i="2"/>
  <c r="AL72" i="2"/>
  <c r="AO86" i="2"/>
  <c r="AR80" i="2"/>
  <c r="AS70" i="2"/>
  <c r="AT75" i="2"/>
  <c r="AZ66" i="2"/>
  <c r="BA68" i="2"/>
  <c r="BB80" i="2"/>
  <c r="BE77" i="2"/>
  <c r="BH88" i="2"/>
  <c r="BI68" i="2"/>
  <c r="BM58" i="2"/>
  <c r="BP88" i="2"/>
  <c r="BQ86" i="2"/>
  <c r="BR88" i="2"/>
  <c r="BU50" i="2"/>
  <c r="BX88" i="2"/>
  <c r="BY52" i="2"/>
  <c r="BZ86" i="2"/>
  <c r="CE88" i="2"/>
  <c r="CF69" i="2"/>
  <c r="CG75" i="2"/>
  <c r="CH86" i="2"/>
  <c r="CK66" i="2"/>
  <c r="CN78" i="2"/>
  <c r="CO76" i="2"/>
  <c r="CP77" i="2"/>
  <c r="CV61" i="2"/>
  <c r="CW86" i="2"/>
  <c r="CX72" i="2"/>
  <c r="DA80" i="2"/>
  <c r="DD88" i="2"/>
  <c r="DE70" i="2"/>
  <c r="DF76" i="2"/>
  <c r="DL66" i="2"/>
  <c r="DM61" i="2"/>
  <c r="DN87" i="2"/>
  <c r="DQ87" i="2"/>
  <c r="DT74" i="2"/>
  <c r="DU52" i="2"/>
  <c r="EB76" i="2"/>
  <c r="EC67" i="2"/>
  <c r="ED88" i="2"/>
  <c r="EG88" i="2"/>
  <c r="EJ88" i="2"/>
  <c r="EK67" i="2"/>
  <c r="EL75" i="2"/>
  <c r="EQ88" i="2"/>
  <c r="ER69" i="2"/>
  <c r="ES77" i="2"/>
  <c r="ET86" i="2"/>
  <c r="EZ86" i="2"/>
  <c r="FA86" i="2"/>
  <c r="FB83" i="2"/>
  <c r="FH70" i="2"/>
  <c r="FI78" i="2"/>
  <c r="FJ72" i="2"/>
  <c r="FM65" i="2"/>
  <c r="FP80" i="2"/>
  <c r="FQ70" i="2"/>
  <c r="FR75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J85" i="2"/>
  <c r="K85" i="2"/>
  <c r="L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E85" i="2"/>
  <c r="AF85" i="2"/>
  <c r="AH85" i="2"/>
  <c r="AI85" i="2"/>
  <c r="AJ85" i="2"/>
  <c r="AK85" i="2"/>
  <c r="AL85" i="2"/>
  <c r="AM85" i="2"/>
  <c r="AO85" i="2"/>
  <c r="AP85" i="2"/>
  <c r="AQ85" i="2"/>
  <c r="AS85" i="2"/>
  <c r="AT85" i="2"/>
  <c r="AU85" i="2"/>
  <c r="AV85" i="2"/>
  <c r="AW85" i="2"/>
  <c r="AX85" i="2"/>
  <c r="AZ85" i="2"/>
  <c r="BA85" i="2"/>
  <c r="BC85" i="2"/>
  <c r="BD85" i="2"/>
  <c r="BE85" i="2"/>
  <c r="BF85" i="2"/>
  <c r="BG85" i="2"/>
  <c r="BH85" i="2"/>
  <c r="BJ85" i="2"/>
  <c r="BK85" i="2"/>
  <c r="BL85" i="2"/>
  <c r="BN85" i="2"/>
  <c r="BO85" i="2"/>
  <c r="BP85" i="2"/>
  <c r="BQ85" i="2"/>
  <c r="BR85" i="2"/>
  <c r="BS85" i="2"/>
  <c r="BT85" i="2"/>
  <c r="BU85" i="2"/>
  <c r="BV85" i="2"/>
  <c r="BW85" i="2"/>
  <c r="BY85" i="2"/>
  <c r="BZ85" i="2"/>
  <c r="CA85" i="2"/>
  <c r="CB85" i="2"/>
  <c r="CD85" i="2"/>
  <c r="CE85" i="2"/>
  <c r="CF85" i="2"/>
  <c r="CG85" i="2"/>
  <c r="CI85" i="2"/>
  <c r="CJ85" i="2"/>
  <c r="CK85" i="2"/>
  <c r="CL85" i="2"/>
  <c r="CM85" i="2"/>
  <c r="CN85" i="2"/>
  <c r="CP85" i="2"/>
  <c r="CQ85" i="2"/>
  <c r="CS85" i="2"/>
  <c r="CT85" i="2"/>
  <c r="CU85" i="2"/>
  <c r="CV85" i="2"/>
  <c r="CW85" i="2"/>
  <c r="CX85" i="2"/>
  <c r="CY85" i="2"/>
  <c r="CZ85" i="2"/>
  <c r="DA85" i="2"/>
  <c r="DB85" i="2"/>
  <c r="DD85" i="2"/>
  <c r="DE85" i="2"/>
  <c r="DF85" i="2"/>
  <c r="DG85" i="2"/>
  <c r="DH85" i="2"/>
  <c r="DJ85" i="2"/>
  <c r="DK85" i="2"/>
  <c r="DL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D85" i="2"/>
  <c r="EE85" i="2"/>
  <c r="EG85" i="2"/>
  <c r="EH85" i="2"/>
  <c r="EI85" i="2"/>
  <c r="EJ85" i="2"/>
  <c r="EK85" i="2"/>
  <c r="EM85" i="2"/>
  <c r="EN85" i="2"/>
  <c r="EP85" i="2"/>
  <c r="EQ85" i="2"/>
  <c r="ER85" i="2"/>
  <c r="ES85" i="2"/>
  <c r="ET85" i="2"/>
  <c r="EU85" i="2"/>
  <c r="EV85" i="2"/>
  <c r="EW85" i="2"/>
  <c r="EX85" i="2"/>
  <c r="EZ85" i="2"/>
  <c r="FA85" i="2"/>
  <c r="FB85" i="2"/>
  <c r="FC85" i="2"/>
  <c r="FE85" i="2"/>
  <c r="FF85" i="2"/>
  <c r="FG85" i="2"/>
  <c r="FI85" i="2"/>
  <c r="FJ85" i="2"/>
  <c r="FK85" i="2"/>
  <c r="FL85" i="2"/>
  <c r="FN85" i="2"/>
  <c r="FO85" i="2"/>
  <c r="FP85" i="2"/>
  <c r="FR85" i="2"/>
  <c r="FS85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J84" i="2"/>
  <c r="K84" i="2"/>
  <c r="L84" i="2"/>
  <c r="M84" i="2"/>
  <c r="N84" i="2"/>
  <c r="O84" i="2"/>
  <c r="P84" i="2"/>
  <c r="Q84" i="2"/>
  <c r="R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J84" i="2"/>
  <c r="AK84" i="2"/>
  <c r="AL84" i="2"/>
  <c r="AM84" i="2"/>
  <c r="AN84" i="2"/>
  <c r="AO84" i="2"/>
  <c r="AP84" i="2"/>
  <c r="AQ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N84" i="2"/>
  <c r="CO84" i="2"/>
  <c r="CP84" i="2"/>
  <c r="CQ84" i="2"/>
  <c r="CR84" i="2"/>
  <c r="CS84" i="2"/>
  <c r="CT84" i="2"/>
  <c r="CU84" i="2"/>
  <c r="CV84" i="2"/>
  <c r="CW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L84" i="2"/>
  <c r="DM84" i="2"/>
  <c r="DN84" i="2"/>
  <c r="DO84" i="2"/>
  <c r="DP84" i="2"/>
  <c r="DQ84" i="2"/>
  <c r="DR84" i="2"/>
  <c r="DS84" i="2"/>
  <c r="DT84" i="2"/>
  <c r="DU84" i="2"/>
  <c r="DV84" i="2"/>
  <c r="DX84" i="2"/>
  <c r="DY84" i="2"/>
  <c r="DZ84" i="2"/>
  <c r="EA84" i="2"/>
  <c r="EB84" i="2"/>
  <c r="EC84" i="2"/>
  <c r="ED84" i="2"/>
  <c r="EE84" i="2"/>
  <c r="EF84" i="2"/>
  <c r="EG84" i="2"/>
  <c r="EI84" i="2"/>
  <c r="EJ84" i="2"/>
  <c r="EK84" i="2"/>
  <c r="EL84" i="2"/>
  <c r="EM84" i="2"/>
  <c r="EN84" i="2"/>
  <c r="EO84" i="2"/>
  <c r="EP84" i="2"/>
  <c r="EQ84" i="2"/>
  <c r="ES84" i="2"/>
  <c r="ET84" i="2"/>
  <c r="EU84" i="2"/>
  <c r="EV84" i="2"/>
  <c r="EW84" i="2"/>
  <c r="EX84" i="2"/>
  <c r="EY84" i="2"/>
  <c r="EZ84" i="2"/>
  <c r="FA84" i="2"/>
  <c r="FB84" i="2"/>
  <c r="FD84" i="2"/>
  <c r="FE84" i="2"/>
  <c r="FF84" i="2"/>
  <c r="FG84" i="2"/>
  <c r="FH84" i="2"/>
  <c r="FI84" i="2"/>
  <c r="FJ84" i="2"/>
  <c r="FK84" i="2"/>
  <c r="FL84" i="2"/>
  <c r="FM84" i="2"/>
  <c r="FO84" i="2"/>
  <c r="FP84" i="2"/>
  <c r="FQ84" i="2"/>
  <c r="FR84" i="2"/>
  <c r="FS84" i="2"/>
  <c r="J79" i="2"/>
  <c r="K79" i="2"/>
  <c r="L79" i="2"/>
  <c r="M79" i="2"/>
  <c r="N79" i="2"/>
  <c r="O79" i="2"/>
  <c r="P79" i="2"/>
  <c r="Q79" i="2"/>
  <c r="R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K79" i="2"/>
  <c r="FL79" i="2"/>
  <c r="FM79" i="2"/>
  <c r="FN79" i="2"/>
  <c r="FO79" i="2"/>
  <c r="FP79" i="2"/>
  <c r="FQ79" i="2"/>
  <c r="FR79" i="2"/>
  <c r="FS79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J81" i="2"/>
  <c r="K81" i="2"/>
  <c r="L81" i="2"/>
  <c r="M81" i="2"/>
  <c r="N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J24" i="2"/>
  <c r="K24" i="2"/>
  <c r="L24" i="2"/>
  <c r="M24" i="2"/>
  <c r="N24" i="2"/>
  <c r="P24" i="2"/>
  <c r="Q24" i="2"/>
  <c r="R24" i="2"/>
  <c r="S24" i="2"/>
  <c r="T24" i="2"/>
  <c r="U24" i="2"/>
  <c r="V24" i="2"/>
  <c r="Y24" i="2"/>
  <c r="Z24" i="2"/>
  <c r="AA24" i="2"/>
  <c r="AB24" i="2"/>
  <c r="AC24" i="2"/>
  <c r="AD24" i="2"/>
  <c r="AE87" i="2"/>
  <c r="AF24" i="2"/>
  <c r="AG24" i="2"/>
  <c r="AH24" i="2"/>
  <c r="AI24" i="2"/>
  <c r="AJ24" i="2"/>
  <c r="AK24" i="2"/>
  <c r="AL24" i="2"/>
  <c r="AO24" i="2"/>
  <c r="AP24" i="2"/>
  <c r="AQ24" i="2"/>
  <c r="AR24" i="2"/>
  <c r="AS24" i="2"/>
  <c r="AT24" i="2"/>
  <c r="AU88" i="2"/>
  <c r="AV24" i="2"/>
  <c r="AW24" i="2"/>
  <c r="AX24" i="2"/>
  <c r="AY24" i="2"/>
  <c r="AZ24" i="2"/>
  <c r="BA24" i="2"/>
  <c r="BB24" i="2"/>
  <c r="BD24" i="2"/>
  <c r="BE24" i="2"/>
  <c r="BF24" i="2"/>
  <c r="BG24" i="2"/>
  <c r="BH24" i="2"/>
  <c r="BI24" i="2"/>
  <c r="BJ24" i="2"/>
  <c r="BL24" i="2"/>
  <c r="BM24" i="2"/>
  <c r="BN24" i="2"/>
  <c r="BO24" i="2"/>
  <c r="BP24" i="2"/>
  <c r="BQ24" i="2"/>
  <c r="BR24" i="2"/>
  <c r="BU24" i="2"/>
  <c r="BV24" i="2"/>
  <c r="BW24" i="2"/>
  <c r="BX24" i="2"/>
  <c r="BY24" i="2"/>
  <c r="BZ24" i="2"/>
  <c r="CB24" i="2"/>
  <c r="CC24" i="2"/>
  <c r="CD24" i="2"/>
  <c r="CE24" i="2"/>
  <c r="CF24" i="2"/>
  <c r="CG24" i="2"/>
  <c r="CH24" i="2"/>
  <c r="CI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Z24" i="2"/>
  <c r="DA24" i="2"/>
  <c r="DB24" i="2"/>
  <c r="DC24" i="2"/>
  <c r="DD24" i="2"/>
  <c r="DE24" i="2"/>
  <c r="DF24" i="2"/>
  <c r="DG88" i="2"/>
  <c r="DH24" i="2"/>
  <c r="DI24" i="2"/>
  <c r="DJ24" i="2"/>
  <c r="DK24" i="2"/>
  <c r="DL24" i="2"/>
  <c r="DM24" i="2"/>
  <c r="DN24" i="2"/>
  <c r="DP24" i="2"/>
  <c r="DQ24" i="2"/>
  <c r="DR24" i="2"/>
  <c r="DS24" i="2"/>
  <c r="DT24" i="2"/>
  <c r="DU24" i="2"/>
  <c r="DV24" i="2"/>
  <c r="DX24" i="2"/>
  <c r="DY24" i="2"/>
  <c r="DZ24" i="2"/>
  <c r="EA24" i="2"/>
  <c r="EB24" i="2"/>
  <c r="EC24" i="2"/>
  <c r="ED24" i="2"/>
  <c r="EF24" i="2"/>
  <c r="EG24" i="2"/>
  <c r="EH24" i="2"/>
  <c r="EI24" i="2"/>
  <c r="EJ24" i="2"/>
  <c r="EK24" i="2"/>
  <c r="EL24" i="2"/>
  <c r="EO24" i="2"/>
  <c r="EP24" i="2"/>
  <c r="EQ24" i="2"/>
  <c r="ER24" i="2"/>
  <c r="ES24" i="2"/>
  <c r="ET24" i="2"/>
  <c r="EU24" i="2"/>
  <c r="EW24" i="2"/>
  <c r="EX24" i="2"/>
  <c r="EY24" i="2"/>
  <c r="EZ24" i="2"/>
  <c r="FA24" i="2"/>
  <c r="FB24" i="2"/>
  <c r="FC24" i="2"/>
  <c r="FE24" i="2"/>
  <c r="FF24" i="2"/>
  <c r="FG24" i="2"/>
  <c r="FH24" i="2"/>
  <c r="FI24" i="2"/>
  <c r="FJ24" i="2"/>
  <c r="FL24" i="2"/>
  <c r="FM24" i="2"/>
  <c r="FN24" i="2"/>
  <c r="FO24" i="2"/>
  <c r="FP24" i="2"/>
  <c r="FQ24" i="2"/>
  <c r="FR24" i="2"/>
  <c r="I55" i="2"/>
  <c r="I46" i="2"/>
  <c r="I62" i="2"/>
  <c r="I85" i="2"/>
  <c r="I31" i="2"/>
  <c r="I84" i="2"/>
  <c r="I79" i="2"/>
  <c r="I63" i="2"/>
  <c r="I38" i="2"/>
  <c r="I82" i="2"/>
  <c r="I34" i="2"/>
  <c r="I81" i="2"/>
  <c r="I24" i="2"/>
  <c r="H24" i="2"/>
  <c r="H81" i="2"/>
  <c r="H82" i="2"/>
  <c r="H38" i="2"/>
  <c r="H63" i="2"/>
  <c r="H79" i="2"/>
  <c r="H84" i="2"/>
  <c r="H31" i="2"/>
  <c r="H85" i="2"/>
  <c r="H10" i="2"/>
  <c r="H46" i="2"/>
  <c r="H55" i="2"/>
  <c r="H40" i="2"/>
  <c r="FQ40" i="2" l="1"/>
  <c r="FI40" i="2"/>
  <c r="FA40" i="2"/>
  <c r="ES40" i="2"/>
  <c r="EK40" i="2"/>
  <c r="EC40" i="2"/>
  <c r="DU40" i="2"/>
  <c r="DM40" i="2"/>
  <c r="DE40" i="2"/>
  <c r="CW40" i="2"/>
  <c r="CO40" i="2"/>
  <c r="CG40" i="2"/>
  <c r="BY40" i="2"/>
  <c r="BQ40" i="2"/>
  <c r="BI40" i="2"/>
  <c r="BA40" i="2"/>
  <c r="AS40" i="2"/>
  <c r="AK40" i="2"/>
  <c r="AC40" i="2"/>
  <c r="U40" i="2"/>
  <c r="M40" i="2"/>
  <c r="FP40" i="2"/>
  <c r="FH40" i="2"/>
  <c r="EZ40" i="2"/>
  <c r="ER40" i="2"/>
  <c r="EJ40" i="2"/>
  <c r="EB40" i="2"/>
  <c r="DT40" i="2"/>
  <c r="DL40" i="2"/>
  <c r="DD40" i="2"/>
  <c r="CV40" i="2"/>
  <c r="CN40" i="2"/>
  <c r="CF40" i="2"/>
  <c r="BX40" i="2"/>
  <c r="BP40" i="2"/>
  <c r="BH40" i="2"/>
  <c r="AZ40" i="2"/>
  <c r="AR40" i="2"/>
  <c r="AJ40" i="2"/>
  <c r="AB40" i="2"/>
  <c r="T40" i="2"/>
  <c r="L40" i="2"/>
  <c r="FO40" i="2"/>
  <c r="FG40" i="2"/>
  <c r="EY40" i="2"/>
  <c r="EQ40" i="2"/>
  <c r="EI40" i="2"/>
  <c r="EA40" i="2"/>
  <c r="DS40" i="2"/>
  <c r="DK40" i="2"/>
  <c r="DC40" i="2"/>
  <c r="CU40" i="2"/>
  <c r="CM40" i="2"/>
  <c r="CE40" i="2"/>
  <c r="BW40" i="2"/>
  <c r="BO40" i="2"/>
  <c r="BG40" i="2"/>
  <c r="AY40" i="2"/>
  <c r="AQ40" i="2"/>
  <c r="AI40" i="2"/>
  <c r="AA40" i="2"/>
  <c r="S40" i="2"/>
  <c r="K40" i="2"/>
  <c r="FN40" i="2"/>
  <c r="FF40" i="2"/>
  <c r="EX40" i="2"/>
  <c r="EP40" i="2"/>
  <c r="EH40" i="2"/>
  <c r="DZ40" i="2"/>
  <c r="DR40" i="2"/>
  <c r="DJ40" i="2"/>
  <c r="DB40" i="2"/>
  <c r="CT40" i="2"/>
  <c r="CL40" i="2"/>
  <c r="CD40" i="2"/>
  <c r="BV40" i="2"/>
  <c r="BN40" i="2"/>
  <c r="BF40" i="2"/>
  <c r="AX40" i="2"/>
  <c r="AP40" i="2"/>
  <c r="AH40" i="2"/>
  <c r="Z40" i="2"/>
  <c r="R40" i="2"/>
  <c r="J40" i="2"/>
  <c r="FM40" i="2"/>
  <c r="FE40" i="2"/>
  <c r="EW40" i="2"/>
  <c r="EO40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O40" i="2"/>
  <c r="AG40" i="2"/>
  <c r="Y40" i="2"/>
  <c r="Q40" i="2"/>
  <c r="FL40" i="2"/>
  <c r="FD40" i="2"/>
  <c r="EV40" i="2"/>
  <c r="EN40" i="2"/>
  <c r="EF40" i="2"/>
  <c r="DX40" i="2"/>
  <c r="DP40" i="2"/>
  <c r="DH40" i="2"/>
  <c r="CZ40" i="2"/>
  <c r="CR40" i="2"/>
  <c r="CJ40" i="2"/>
  <c r="CB40" i="2"/>
  <c r="BT40" i="2"/>
  <c r="BL40" i="2"/>
  <c r="BD40" i="2"/>
  <c r="AV40" i="2"/>
  <c r="AN40" i="2"/>
  <c r="AF40" i="2"/>
  <c r="X40" i="2"/>
  <c r="P40" i="2"/>
  <c r="FS40" i="2"/>
  <c r="FK40" i="2"/>
  <c r="FC40" i="2"/>
  <c r="EU40" i="2"/>
  <c r="EM40" i="2"/>
  <c r="EE40" i="2"/>
  <c r="DW40" i="2"/>
  <c r="DO40" i="2"/>
  <c r="DG40" i="2"/>
  <c r="CY40" i="2"/>
  <c r="CQ40" i="2"/>
  <c r="CI40" i="2"/>
  <c r="CA40" i="2"/>
  <c r="BS40" i="2"/>
  <c r="BK40" i="2"/>
  <c r="BC40" i="2"/>
  <c r="AU40" i="2"/>
  <c r="AM40" i="2"/>
  <c r="AE40" i="2"/>
  <c r="W40" i="2"/>
  <c r="O40" i="2"/>
  <c r="I40" i="2"/>
  <c r="FR40" i="2"/>
  <c r="FJ40" i="2"/>
  <c r="FB40" i="2"/>
  <c r="ET40" i="2"/>
  <c r="EL40" i="2"/>
  <c r="ED40" i="2"/>
  <c r="DV40" i="2"/>
  <c r="DN40" i="2"/>
  <c r="DF40" i="2"/>
  <c r="CX40" i="2"/>
  <c r="CP40" i="2"/>
  <c r="CH40" i="2"/>
  <c r="BZ40" i="2"/>
  <c r="BR40" i="2"/>
  <c r="BJ40" i="2"/>
  <c r="BB40" i="2"/>
  <c r="AT40" i="2"/>
  <c r="AL40" i="2"/>
  <c r="AD40" i="2"/>
  <c r="V40" i="2"/>
  <c r="N40" i="2"/>
  <c r="DO24" i="2"/>
  <c r="DO87" i="2"/>
  <c r="BS24" i="2"/>
  <c r="BS76" i="2"/>
  <c r="BS88" i="2"/>
  <c r="O24" i="2"/>
  <c r="O86" i="2"/>
  <c r="FG7" i="2"/>
  <c r="FG10" i="2"/>
  <c r="FG9" i="2"/>
  <c r="FG8" i="2"/>
  <c r="FG11" i="2"/>
  <c r="FG12" i="2"/>
  <c r="FG14" i="2"/>
  <c r="FG13" i="2"/>
  <c r="FG15" i="2"/>
  <c r="FG17" i="2"/>
  <c r="FG23" i="2"/>
  <c r="FG22" i="2"/>
  <c r="FG20" i="2"/>
  <c r="FG19" i="2"/>
  <c r="FG30" i="2"/>
  <c r="FG18" i="2"/>
  <c r="FG29" i="2"/>
  <c r="FG16" i="2"/>
  <c r="FG28" i="2"/>
  <c r="FG27" i="2"/>
  <c r="FG25" i="2"/>
  <c r="FG21" i="2"/>
  <c r="FG26" i="2"/>
  <c r="FG36" i="2"/>
  <c r="FG44" i="2"/>
  <c r="FG32" i="2"/>
  <c r="FG35" i="2"/>
  <c r="FG43" i="2"/>
  <c r="FG33" i="2"/>
  <c r="FG42" i="2"/>
  <c r="FG37" i="2"/>
  <c r="FG41" i="2"/>
  <c r="FG48" i="2"/>
  <c r="FG47" i="2"/>
  <c r="FG54" i="2"/>
  <c r="FG39" i="2"/>
  <c r="FG51" i="2"/>
  <c r="FG50" i="2"/>
  <c r="FG53" i="2"/>
  <c r="FG45" i="2"/>
  <c r="FG49" i="2"/>
  <c r="FG58" i="2"/>
  <c r="FG57" i="2"/>
  <c r="FG56" i="2"/>
  <c r="FG65" i="2"/>
  <c r="FG72" i="2"/>
  <c r="FG71" i="2"/>
  <c r="FG70" i="2"/>
  <c r="FG78" i="2"/>
  <c r="FG86" i="2"/>
  <c r="FG59" i="2"/>
  <c r="FG60" i="2"/>
  <c r="FG61" i="2"/>
  <c r="FG67" i="2"/>
  <c r="FG52" i="2"/>
  <c r="FG66" i="2"/>
  <c r="FG68" i="2"/>
  <c r="FG77" i="2"/>
  <c r="FG74" i="2"/>
  <c r="FG64" i="2"/>
  <c r="FG69" i="2"/>
  <c r="FG83" i="2"/>
  <c r="FG75" i="2"/>
  <c r="FG76" i="2"/>
  <c r="FG73" i="2"/>
  <c r="FG80" i="2"/>
  <c r="FG87" i="2"/>
  <c r="FG88" i="2"/>
  <c r="EA7" i="2"/>
  <c r="EA9" i="2"/>
  <c r="EA8" i="2"/>
  <c r="EA10" i="2"/>
  <c r="EA14" i="2"/>
  <c r="EA13" i="2"/>
  <c r="EA12" i="2"/>
  <c r="EA15" i="2"/>
  <c r="EA16" i="2"/>
  <c r="EA17" i="2"/>
  <c r="EA11" i="2"/>
  <c r="EA23" i="2"/>
  <c r="EA22" i="2"/>
  <c r="EA20" i="2"/>
  <c r="EA19" i="2"/>
  <c r="EA30" i="2"/>
  <c r="EA18" i="2"/>
  <c r="EA29" i="2"/>
  <c r="EA28" i="2"/>
  <c r="EA27" i="2"/>
  <c r="EA25" i="2"/>
  <c r="EA21" i="2"/>
  <c r="EA26" i="2"/>
  <c r="EA36" i="2"/>
  <c r="EA44" i="2"/>
  <c r="EA35" i="2"/>
  <c r="EA43" i="2"/>
  <c r="EA42" i="2"/>
  <c r="EA32" i="2"/>
  <c r="EA33" i="2"/>
  <c r="EA48" i="2"/>
  <c r="EA47" i="2"/>
  <c r="EA54" i="2"/>
  <c r="EA39" i="2"/>
  <c r="EA51" i="2"/>
  <c r="EA50" i="2"/>
  <c r="EA53" i="2"/>
  <c r="EA41" i="2"/>
  <c r="EA49" i="2"/>
  <c r="EA58" i="2"/>
  <c r="EA57" i="2"/>
  <c r="EA45" i="2"/>
  <c r="EA52" i="2"/>
  <c r="EA56" i="2"/>
  <c r="EA64" i="2"/>
  <c r="EA72" i="2"/>
  <c r="EA71" i="2"/>
  <c r="EA70" i="2"/>
  <c r="EA78" i="2"/>
  <c r="EA86" i="2"/>
  <c r="EA59" i="2"/>
  <c r="EA37" i="2"/>
  <c r="EA67" i="2"/>
  <c r="EA60" i="2"/>
  <c r="EA68" i="2"/>
  <c r="EA73" i="2"/>
  <c r="EA74" i="2"/>
  <c r="EA69" i="2"/>
  <c r="EA76" i="2"/>
  <c r="EA80" i="2"/>
  <c r="EA75" i="2"/>
  <c r="EA88" i="2"/>
  <c r="EA66" i="2"/>
  <c r="EA61" i="2"/>
  <c r="EA65" i="2"/>
  <c r="EA83" i="2"/>
  <c r="EA77" i="2"/>
  <c r="CM7" i="2"/>
  <c r="CM9" i="2"/>
  <c r="CM11" i="2"/>
  <c r="CM8" i="2"/>
  <c r="CM10" i="2"/>
  <c r="CM15" i="2"/>
  <c r="CM14" i="2"/>
  <c r="CM16" i="2"/>
  <c r="CM12" i="2"/>
  <c r="CM18" i="2"/>
  <c r="CM23" i="2"/>
  <c r="CM22" i="2"/>
  <c r="CM20" i="2"/>
  <c r="CM19" i="2"/>
  <c r="CM30" i="2"/>
  <c r="CM29" i="2"/>
  <c r="CM28" i="2"/>
  <c r="CM27" i="2"/>
  <c r="CM25" i="2"/>
  <c r="CM13" i="2"/>
  <c r="CM17" i="2"/>
  <c r="CM36" i="2"/>
  <c r="CM44" i="2"/>
  <c r="CM35" i="2"/>
  <c r="CM43" i="2"/>
  <c r="CM42" i="2"/>
  <c r="CM26" i="2"/>
  <c r="CM48" i="2"/>
  <c r="CM39" i="2"/>
  <c r="CM47" i="2"/>
  <c r="CM21" i="2"/>
  <c r="CM54" i="2"/>
  <c r="CM51" i="2"/>
  <c r="CM33" i="2"/>
  <c r="CM45" i="2"/>
  <c r="CM37" i="2"/>
  <c r="CM58" i="2"/>
  <c r="CM49" i="2"/>
  <c r="CM53" i="2"/>
  <c r="CM57" i="2"/>
  <c r="CM41" i="2"/>
  <c r="CM52" i="2"/>
  <c r="CM72" i="2"/>
  <c r="CM71" i="2"/>
  <c r="CM32" i="2"/>
  <c r="CM50" i="2"/>
  <c r="CM60" i="2"/>
  <c r="CM70" i="2"/>
  <c r="CM78" i="2"/>
  <c r="CM86" i="2"/>
  <c r="CM56" i="2"/>
  <c r="CM67" i="2"/>
  <c r="CM75" i="2"/>
  <c r="CM80" i="2"/>
  <c r="CM59" i="2"/>
  <c r="CM77" i="2"/>
  <c r="CM64" i="2"/>
  <c r="CM65" i="2"/>
  <c r="CM74" i="2"/>
  <c r="CM61" i="2"/>
  <c r="CM66" i="2"/>
  <c r="CM76" i="2"/>
  <c r="CM83" i="2"/>
  <c r="CM73" i="2"/>
  <c r="CM69" i="2"/>
  <c r="CM87" i="2"/>
  <c r="CM68" i="2"/>
  <c r="CM88" i="2"/>
  <c r="AY7" i="2"/>
  <c r="AY11" i="2"/>
  <c r="AY9" i="2"/>
  <c r="AY10" i="2"/>
  <c r="AY15" i="2"/>
  <c r="AY8" i="2"/>
  <c r="AY14" i="2"/>
  <c r="AY12" i="2"/>
  <c r="AY13" i="2"/>
  <c r="AY16" i="2"/>
  <c r="AY18" i="2"/>
  <c r="AY17" i="2"/>
  <c r="AY25" i="2"/>
  <c r="AY23" i="2"/>
  <c r="AY22" i="2"/>
  <c r="AY20" i="2"/>
  <c r="AY19" i="2"/>
  <c r="AY30" i="2"/>
  <c r="AY29" i="2"/>
  <c r="AY21" i="2"/>
  <c r="AY28" i="2"/>
  <c r="AY27" i="2"/>
  <c r="AY36" i="2"/>
  <c r="AY44" i="2"/>
  <c r="AY35" i="2"/>
  <c r="AY43" i="2"/>
  <c r="AY42" i="2"/>
  <c r="AY32" i="2"/>
  <c r="AY33" i="2"/>
  <c r="AY48" i="2"/>
  <c r="AY47" i="2"/>
  <c r="AY41" i="2"/>
  <c r="AY54" i="2"/>
  <c r="AY37" i="2"/>
  <c r="AY39" i="2"/>
  <c r="AY45" i="2"/>
  <c r="AY51" i="2"/>
  <c r="AY26" i="2"/>
  <c r="AY50" i="2"/>
  <c r="AY53" i="2"/>
  <c r="AY58" i="2"/>
  <c r="AY57" i="2"/>
  <c r="AY65" i="2"/>
  <c r="AY72" i="2"/>
  <c r="AY52" i="2"/>
  <c r="AY71" i="2"/>
  <c r="AY56" i="2"/>
  <c r="AY70" i="2"/>
  <c r="AY78" i="2"/>
  <c r="AY86" i="2"/>
  <c r="AY59" i="2"/>
  <c r="AY61" i="2"/>
  <c r="AY67" i="2"/>
  <c r="AY60" i="2"/>
  <c r="AY64" i="2"/>
  <c r="AY73" i="2"/>
  <c r="AY75" i="2"/>
  <c r="AY68" i="2"/>
  <c r="AY69" i="2"/>
  <c r="AY83" i="2"/>
  <c r="AY49" i="2"/>
  <c r="AY74" i="2"/>
  <c r="AY80" i="2"/>
  <c r="AY66" i="2"/>
  <c r="AY77" i="2"/>
  <c r="AY87" i="2"/>
  <c r="AY76" i="2"/>
  <c r="AY88" i="2"/>
  <c r="AA7" i="2"/>
  <c r="AA10" i="2"/>
  <c r="AA9" i="2"/>
  <c r="AA11" i="2"/>
  <c r="AA8" i="2"/>
  <c r="AA15" i="2"/>
  <c r="AA14" i="2"/>
  <c r="AA12" i="2"/>
  <c r="AA16" i="2"/>
  <c r="AA13" i="2"/>
  <c r="AA18" i="2"/>
  <c r="AA25" i="2"/>
  <c r="AA23" i="2"/>
  <c r="AA22" i="2"/>
  <c r="AA20" i="2"/>
  <c r="AA19" i="2"/>
  <c r="AA30" i="2"/>
  <c r="AA29" i="2"/>
  <c r="AA28" i="2"/>
  <c r="AA27" i="2"/>
  <c r="AA17" i="2"/>
  <c r="AA21" i="2"/>
  <c r="AA36" i="2"/>
  <c r="AA44" i="2"/>
  <c r="AA43" i="2"/>
  <c r="AA42" i="2"/>
  <c r="AA26" i="2"/>
  <c r="AA48" i="2"/>
  <c r="AA39" i="2"/>
  <c r="AA47" i="2"/>
  <c r="AA32" i="2"/>
  <c r="AA54" i="2"/>
  <c r="AA51" i="2"/>
  <c r="AA45" i="2"/>
  <c r="AA33" i="2"/>
  <c r="AA35" i="2"/>
  <c r="AA37" i="2"/>
  <c r="AA58" i="2"/>
  <c r="AA49" i="2"/>
  <c r="AA53" i="2"/>
  <c r="AA57" i="2"/>
  <c r="AA65" i="2"/>
  <c r="AA72" i="2"/>
  <c r="AA56" i="2"/>
  <c r="AA71" i="2"/>
  <c r="AA60" i="2"/>
  <c r="AA70" i="2"/>
  <c r="AA78" i="2"/>
  <c r="AA86" i="2"/>
  <c r="AA41" i="2"/>
  <c r="AA52" i="2"/>
  <c r="AA67" i="2"/>
  <c r="AA75" i="2"/>
  <c r="AA80" i="2"/>
  <c r="AA77" i="2"/>
  <c r="AA50" i="2"/>
  <c r="AA68" i="2"/>
  <c r="AA74" i="2"/>
  <c r="AA59" i="2"/>
  <c r="AA66" i="2"/>
  <c r="AA76" i="2"/>
  <c r="AA61" i="2"/>
  <c r="AA73" i="2"/>
  <c r="AA83" i="2"/>
  <c r="AA64" i="2"/>
  <c r="AA69" i="2"/>
  <c r="AA87" i="2"/>
  <c r="AA88" i="2"/>
  <c r="FL61" i="2"/>
  <c r="EV65" i="2"/>
  <c r="DX88" i="2"/>
  <c r="DH87" i="2"/>
  <c r="CR56" i="2"/>
  <c r="BT88" i="2"/>
  <c r="BD87" i="2"/>
  <c r="AN86" i="2"/>
  <c r="AF80" i="2"/>
  <c r="CZ87" i="2"/>
  <c r="FS87" i="2"/>
  <c r="FK77" i="2"/>
  <c r="FC86" i="2"/>
  <c r="EU76" i="2"/>
  <c r="EM56" i="2"/>
  <c r="DW88" i="2"/>
  <c r="DO88" i="2"/>
  <c r="DG87" i="2"/>
  <c r="CY76" i="2"/>
  <c r="CQ86" i="2"/>
  <c r="CI86" i="2"/>
  <c r="CA73" i="2"/>
  <c r="BK80" i="2"/>
  <c r="BC88" i="2"/>
  <c r="AU60" i="2"/>
  <c r="AM87" i="2"/>
  <c r="AE78" i="2"/>
  <c r="W86" i="2"/>
  <c r="O73" i="2"/>
  <c r="FL87" i="2"/>
  <c r="CQ87" i="2"/>
  <c r="DW24" i="2"/>
  <c r="DW73" i="2"/>
  <c r="BK24" i="2"/>
  <c r="BK64" i="2"/>
  <c r="EQ7" i="2"/>
  <c r="EQ8" i="2"/>
  <c r="EQ10" i="2"/>
  <c r="EQ9" i="2"/>
  <c r="EQ11" i="2"/>
  <c r="EQ12" i="2"/>
  <c r="EQ14" i="2"/>
  <c r="EQ13" i="2"/>
  <c r="EQ15" i="2"/>
  <c r="EQ17" i="2"/>
  <c r="EQ23" i="2"/>
  <c r="EQ22" i="2"/>
  <c r="EQ20" i="2"/>
  <c r="EQ16" i="2"/>
  <c r="EQ19" i="2"/>
  <c r="EQ30" i="2"/>
  <c r="EQ29" i="2"/>
  <c r="EQ21" i="2"/>
  <c r="EQ28" i="2"/>
  <c r="EQ27" i="2"/>
  <c r="EQ18" i="2"/>
  <c r="EQ25" i="2"/>
  <c r="EQ36" i="2"/>
  <c r="EQ44" i="2"/>
  <c r="EQ35" i="2"/>
  <c r="EQ43" i="2"/>
  <c r="EQ42" i="2"/>
  <c r="EQ45" i="2"/>
  <c r="EQ48" i="2"/>
  <c r="EQ47" i="2"/>
  <c r="EQ37" i="2"/>
  <c r="EQ54" i="2"/>
  <c r="EQ32" i="2"/>
  <c r="EQ39" i="2"/>
  <c r="EQ51" i="2"/>
  <c r="EQ41" i="2"/>
  <c r="EQ26" i="2"/>
  <c r="EQ50" i="2"/>
  <c r="EQ53" i="2"/>
  <c r="EQ33" i="2"/>
  <c r="EQ49" i="2"/>
  <c r="EQ58" i="2"/>
  <c r="EQ57" i="2"/>
  <c r="EQ56" i="2"/>
  <c r="EQ72" i="2"/>
  <c r="EQ60" i="2"/>
  <c r="EQ61" i="2"/>
  <c r="EQ71" i="2"/>
  <c r="EQ64" i="2"/>
  <c r="EQ65" i="2"/>
  <c r="EQ70" i="2"/>
  <c r="EQ78" i="2"/>
  <c r="EQ86" i="2"/>
  <c r="EQ52" i="2"/>
  <c r="EQ59" i="2"/>
  <c r="EQ67" i="2"/>
  <c r="EQ68" i="2"/>
  <c r="EQ76" i="2"/>
  <c r="EQ80" i="2"/>
  <c r="EQ66" i="2"/>
  <c r="EQ73" i="2"/>
  <c r="EQ75" i="2"/>
  <c r="EQ77" i="2"/>
  <c r="EQ69" i="2"/>
  <c r="EQ74" i="2"/>
  <c r="EQ83" i="2"/>
  <c r="EQ87" i="2"/>
  <c r="DC7" i="2"/>
  <c r="DC8" i="2"/>
  <c r="DC11" i="2"/>
  <c r="DC12" i="2"/>
  <c r="DC9" i="2"/>
  <c r="DC14" i="2"/>
  <c r="DC13" i="2"/>
  <c r="DC10" i="2"/>
  <c r="DC15" i="2"/>
  <c r="DC18" i="2"/>
  <c r="DC23" i="2"/>
  <c r="DC22" i="2"/>
  <c r="DC20" i="2"/>
  <c r="DC19" i="2"/>
  <c r="DC21" i="2"/>
  <c r="DC30" i="2"/>
  <c r="DC29" i="2"/>
  <c r="DC28" i="2"/>
  <c r="DC27" i="2"/>
  <c r="DC16" i="2"/>
  <c r="DC25" i="2"/>
  <c r="DC17" i="2"/>
  <c r="DC36" i="2"/>
  <c r="DC44" i="2"/>
  <c r="DC35" i="2"/>
  <c r="DC43" i="2"/>
  <c r="DC26" i="2"/>
  <c r="DC42" i="2"/>
  <c r="DC32" i="2"/>
  <c r="DC33" i="2"/>
  <c r="DC48" i="2"/>
  <c r="DC39" i="2"/>
  <c r="DC47" i="2"/>
  <c r="DC45" i="2"/>
  <c r="DC54" i="2"/>
  <c r="DC37" i="2"/>
  <c r="DC41" i="2"/>
  <c r="DC51" i="2"/>
  <c r="DC58" i="2"/>
  <c r="DC53" i="2"/>
  <c r="DC57" i="2"/>
  <c r="DC61" i="2"/>
  <c r="DC65" i="2"/>
  <c r="DC72" i="2"/>
  <c r="DC64" i="2"/>
  <c r="DC71" i="2"/>
  <c r="DC60" i="2"/>
  <c r="DC70" i="2"/>
  <c r="DC78" i="2"/>
  <c r="DC86" i="2"/>
  <c r="DC52" i="2"/>
  <c r="DC56" i="2"/>
  <c r="DC50" i="2"/>
  <c r="DC67" i="2"/>
  <c r="DC73" i="2"/>
  <c r="DC76" i="2"/>
  <c r="DC66" i="2"/>
  <c r="DC80" i="2"/>
  <c r="DC59" i="2"/>
  <c r="DC68" i="2"/>
  <c r="DC77" i="2"/>
  <c r="DC87" i="2"/>
  <c r="DC88" i="2"/>
  <c r="DC49" i="2"/>
  <c r="DC69" i="2"/>
  <c r="DC83" i="2"/>
  <c r="DC74" i="2"/>
  <c r="DC75" i="2"/>
  <c r="BO7" i="2"/>
  <c r="BO9" i="2"/>
  <c r="BO11" i="2"/>
  <c r="BO8" i="2"/>
  <c r="BO10" i="2"/>
  <c r="BO15" i="2"/>
  <c r="BO14" i="2"/>
  <c r="BO16" i="2"/>
  <c r="BO13" i="2"/>
  <c r="BO18" i="2"/>
  <c r="BO17" i="2"/>
  <c r="BO23" i="2"/>
  <c r="BO22" i="2"/>
  <c r="BO12" i="2"/>
  <c r="BO20" i="2"/>
  <c r="BO19" i="2"/>
  <c r="BO30" i="2"/>
  <c r="BO29" i="2"/>
  <c r="BO28" i="2"/>
  <c r="BO27" i="2"/>
  <c r="BO25" i="2"/>
  <c r="BO21" i="2"/>
  <c r="BO26" i="2"/>
  <c r="BO36" i="2"/>
  <c r="BO44" i="2"/>
  <c r="BO35" i="2"/>
  <c r="BO43" i="2"/>
  <c r="BO42" i="2"/>
  <c r="BO32" i="2"/>
  <c r="BO33" i="2"/>
  <c r="BO48" i="2"/>
  <c r="BO37" i="2"/>
  <c r="BO47" i="2"/>
  <c r="BO54" i="2"/>
  <c r="BO39" i="2"/>
  <c r="BO51" i="2"/>
  <c r="BO50" i="2"/>
  <c r="BO53" i="2"/>
  <c r="BO49" i="2"/>
  <c r="BO58" i="2"/>
  <c r="BO41" i="2"/>
  <c r="BO57" i="2"/>
  <c r="BO56" i="2"/>
  <c r="BO64" i="2"/>
  <c r="BO72" i="2"/>
  <c r="BO45" i="2"/>
  <c r="BO71" i="2"/>
  <c r="BO65" i="2"/>
  <c r="BO70" i="2"/>
  <c r="BO78" i="2"/>
  <c r="BO86" i="2"/>
  <c r="BO59" i="2"/>
  <c r="BO52" i="2"/>
  <c r="BO67" i="2"/>
  <c r="BO61" i="2"/>
  <c r="BO68" i="2"/>
  <c r="BO74" i="2"/>
  <c r="BO73" i="2"/>
  <c r="BO60" i="2"/>
  <c r="BO69" i="2"/>
  <c r="BO76" i="2"/>
  <c r="BO80" i="2"/>
  <c r="BO75" i="2"/>
  <c r="BO77" i="2"/>
  <c r="BO83" i="2"/>
  <c r="BO88" i="2"/>
  <c r="BO66" i="2"/>
  <c r="K7" i="2"/>
  <c r="K10" i="2"/>
  <c r="K9" i="2"/>
  <c r="K8" i="2"/>
  <c r="K15" i="2"/>
  <c r="K11" i="2"/>
  <c r="K14" i="2"/>
  <c r="K12" i="2"/>
  <c r="K13" i="2"/>
  <c r="K16" i="2"/>
  <c r="K18" i="2"/>
  <c r="K25" i="2"/>
  <c r="K17" i="2"/>
  <c r="K23" i="2"/>
  <c r="K22" i="2"/>
  <c r="K20" i="2"/>
  <c r="K19" i="2"/>
  <c r="K21" i="2"/>
  <c r="K30" i="2"/>
  <c r="K29" i="2"/>
  <c r="K28" i="2"/>
  <c r="K27" i="2"/>
  <c r="K36" i="2"/>
  <c r="K44" i="2"/>
  <c r="K43" i="2"/>
  <c r="K26" i="2"/>
  <c r="K32" i="2"/>
  <c r="K33" i="2"/>
  <c r="K42" i="2"/>
  <c r="K35" i="2"/>
  <c r="K48" i="2"/>
  <c r="K39" i="2"/>
  <c r="K41" i="2"/>
  <c r="K47" i="2"/>
  <c r="K54" i="2"/>
  <c r="K37" i="2"/>
  <c r="K51" i="2"/>
  <c r="K49" i="2"/>
  <c r="K58" i="2"/>
  <c r="K45" i="2"/>
  <c r="K53" i="2"/>
  <c r="K57" i="2"/>
  <c r="K65" i="2"/>
  <c r="K72" i="2"/>
  <c r="K52" i="2"/>
  <c r="K71" i="2"/>
  <c r="K60" i="2"/>
  <c r="K70" i="2"/>
  <c r="K78" i="2"/>
  <c r="K86" i="2"/>
  <c r="K50" i="2"/>
  <c r="K56" i="2"/>
  <c r="K64" i="2"/>
  <c r="K67" i="2"/>
  <c r="K83" i="2"/>
  <c r="K76" i="2"/>
  <c r="K59" i="2"/>
  <c r="K61" i="2"/>
  <c r="K80" i="2"/>
  <c r="K77" i="2"/>
  <c r="K73" i="2"/>
  <c r="K88" i="2"/>
  <c r="K69" i="2"/>
  <c r="K75" i="2"/>
  <c r="K74" i="2"/>
  <c r="K66" i="2"/>
  <c r="K68" i="2"/>
  <c r="K87" i="2"/>
  <c r="FD86" i="2"/>
  <c r="EF80" i="2"/>
  <c r="DP87" i="2"/>
  <c r="CZ78" i="2"/>
  <c r="CJ77" i="2"/>
  <c r="BL88" i="2"/>
  <c r="AV87" i="2"/>
  <c r="X73" i="2"/>
  <c r="FC87" i="2"/>
  <c r="I7" i="2"/>
  <c r="I11" i="2"/>
  <c r="I9" i="2"/>
  <c r="I8" i="2"/>
  <c r="I10" i="2"/>
  <c r="I13" i="2"/>
  <c r="I15" i="2"/>
  <c r="I14" i="2"/>
  <c r="I12" i="2"/>
  <c r="I17" i="2"/>
  <c r="I16" i="2"/>
  <c r="I23" i="2"/>
  <c r="I22" i="2"/>
  <c r="I21" i="2"/>
  <c r="I20" i="2"/>
  <c r="I25" i="2"/>
  <c r="I28" i="2"/>
  <c r="I27" i="2"/>
  <c r="I26" i="2"/>
  <c r="I33" i="2"/>
  <c r="I30" i="2"/>
  <c r="I32" i="2"/>
  <c r="I42" i="2"/>
  <c r="I41" i="2"/>
  <c r="I19" i="2"/>
  <c r="I18" i="2"/>
  <c r="I35" i="2"/>
  <c r="I37" i="2"/>
  <c r="I36" i="2"/>
  <c r="I54" i="2"/>
  <c r="I53" i="2"/>
  <c r="I43" i="2"/>
  <c r="I44" i="2"/>
  <c r="I45" i="2"/>
  <c r="I52" i="2"/>
  <c r="I29" i="2"/>
  <c r="I49" i="2"/>
  <c r="I48" i="2"/>
  <c r="I60" i="2"/>
  <c r="I47" i="2"/>
  <c r="I56" i="2"/>
  <c r="I64" i="2"/>
  <c r="I51" i="2"/>
  <c r="I70" i="2"/>
  <c r="I69" i="2"/>
  <c r="I50" i="2"/>
  <c r="I58" i="2"/>
  <c r="I68" i="2"/>
  <c r="I76" i="2"/>
  <c r="I61" i="2"/>
  <c r="I67" i="2"/>
  <c r="I59" i="2"/>
  <c r="I65" i="2"/>
  <c r="I73" i="2"/>
  <c r="I80" i="2"/>
  <c r="I39" i="2"/>
  <c r="I57" i="2"/>
  <c r="I72" i="2"/>
  <c r="I75" i="2"/>
  <c r="I77" i="2"/>
  <c r="I74" i="2"/>
  <c r="I66" i="2"/>
  <c r="I71" i="2"/>
  <c r="I83" i="2"/>
  <c r="I78" i="2"/>
  <c r="I86" i="2"/>
  <c r="I87" i="2"/>
  <c r="I88" i="2"/>
  <c r="EE24" i="2"/>
  <c r="EE88" i="2"/>
  <c r="CA24" i="2"/>
  <c r="CA56" i="2"/>
  <c r="CA83" i="2"/>
  <c r="CA86" i="2"/>
  <c r="W24" i="2"/>
  <c r="W80" i="2"/>
  <c r="AE24" i="2"/>
  <c r="AE60" i="2"/>
  <c r="AE73" i="2"/>
  <c r="FD24" i="2"/>
  <c r="FD56" i="2"/>
  <c r="EV24" i="2"/>
  <c r="EV86" i="2"/>
  <c r="EN24" i="2"/>
  <c r="EN73" i="2"/>
  <c r="CJ24" i="2"/>
  <c r="CJ86" i="2"/>
  <c r="BT24" i="2"/>
  <c r="BT80" i="2"/>
  <c r="AN24" i="2"/>
  <c r="AN78" i="2"/>
  <c r="X24" i="2"/>
  <c r="X77" i="2"/>
  <c r="X86" i="2"/>
  <c r="DP88" i="2"/>
  <c r="BO87" i="2"/>
  <c r="CY24" i="2"/>
  <c r="CY83" i="2"/>
  <c r="CY86" i="2"/>
  <c r="AM24" i="2"/>
  <c r="AM86" i="2"/>
  <c r="AM83" i="2"/>
  <c r="AM45" i="2"/>
  <c r="EY7" i="2"/>
  <c r="EY9" i="2"/>
  <c r="EY8" i="2"/>
  <c r="EY14" i="2"/>
  <c r="EY13" i="2"/>
  <c r="EY15" i="2"/>
  <c r="EY11" i="2"/>
  <c r="EY10" i="2"/>
  <c r="EY12" i="2"/>
  <c r="EY16" i="2"/>
  <c r="EY23" i="2"/>
  <c r="EY22" i="2"/>
  <c r="EY20" i="2"/>
  <c r="EY19" i="2"/>
  <c r="EY30" i="2"/>
  <c r="EY29" i="2"/>
  <c r="EY28" i="2"/>
  <c r="EY27" i="2"/>
  <c r="EY25" i="2"/>
  <c r="EY21" i="2"/>
  <c r="EY36" i="2"/>
  <c r="EY44" i="2"/>
  <c r="EY18" i="2"/>
  <c r="EY35" i="2"/>
  <c r="EY43" i="2"/>
  <c r="EY17" i="2"/>
  <c r="EY42" i="2"/>
  <c r="EY26" i="2"/>
  <c r="EY33" i="2"/>
  <c r="EY48" i="2"/>
  <c r="EY39" i="2"/>
  <c r="EY47" i="2"/>
  <c r="EY54" i="2"/>
  <c r="EY37" i="2"/>
  <c r="EY51" i="2"/>
  <c r="EY32" i="2"/>
  <c r="EY45" i="2"/>
  <c r="EY49" i="2"/>
  <c r="EY41" i="2"/>
  <c r="EY58" i="2"/>
  <c r="EY53" i="2"/>
  <c r="EY57" i="2"/>
  <c r="EY72" i="2"/>
  <c r="EY65" i="2"/>
  <c r="EY71" i="2"/>
  <c r="EY70" i="2"/>
  <c r="EY78" i="2"/>
  <c r="EY86" i="2"/>
  <c r="EY52" i="2"/>
  <c r="EY56" i="2"/>
  <c r="EY67" i="2"/>
  <c r="EY50" i="2"/>
  <c r="EY75" i="2"/>
  <c r="EY80" i="2"/>
  <c r="EY77" i="2"/>
  <c r="EY64" i="2"/>
  <c r="EY74" i="2"/>
  <c r="EY59" i="2"/>
  <c r="EY60" i="2"/>
  <c r="EY66" i="2"/>
  <c r="EY83" i="2"/>
  <c r="EY73" i="2"/>
  <c r="EY69" i="2"/>
  <c r="EY61" i="2"/>
  <c r="EY87" i="2"/>
  <c r="EY76" i="2"/>
  <c r="EY68" i="2"/>
  <c r="EY88" i="2"/>
  <c r="DS7" i="2"/>
  <c r="DS11" i="2"/>
  <c r="DS9" i="2"/>
  <c r="DS10" i="2"/>
  <c r="DS12" i="2"/>
  <c r="DS14" i="2"/>
  <c r="DS13" i="2"/>
  <c r="DS8" i="2"/>
  <c r="DS15" i="2"/>
  <c r="DS23" i="2"/>
  <c r="DS22" i="2"/>
  <c r="DS16" i="2"/>
  <c r="DS20" i="2"/>
  <c r="DS19" i="2"/>
  <c r="DS17" i="2"/>
  <c r="DS30" i="2"/>
  <c r="DS29" i="2"/>
  <c r="DS28" i="2"/>
  <c r="DS27" i="2"/>
  <c r="DS25" i="2"/>
  <c r="DS32" i="2"/>
  <c r="DS33" i="2"/>
  <c r="DS36" i="2"/>
  <c r="DS44" i="2"/>
  <c r="DS35" i="2"/>
  <c r="DS43" i="2"/>
  <c r="DS42" i="2"/>
  <c r="DS21" i="2"/>
  <c r="DS26" i="2"/>
  <c r="DS48" i="2"/>
  <c r="DS37" i="2"/>
  <c r="DS39" i="2"/>
  <c r="DS47" i="2"/>
  <c r="DS54" i="2"/>
  <c r="DS18" i="2"/>
  <c r="DS51" i="2"/>
  <c r="DS45" i="2"/>
  <c r="DS49" i="2"/>
  <c r="DS58" i="2"/>
  <c r="DS53" i="2"/>
  <c r="DS57" i="2"/>
  <c r="DS50" i="2"/>
  <c r="DS72" i="2"/>
  <c r="DS71" i="2"/>
  <c r="DS60" i="2"/>
  <c r="DS61" i="2"/>
  <c r="DS70" i="2"/>
  <c r="DS78" i="2"/>
  <c r="DS86" i="2"/>
  <c r="DS41" i="2"/>
  <c r="DS64" i="2"/>
  <c r="DS56" i="2"/>
  <c r="DS65" i="2"/>
  <c r="DS67" i="2"/>
  <c r="DS75" i="2"/>
  <c r="DS66" i="2"/>
  <c r="DS83" i="2"/>
  <c r="DS73" i="2"/>
  <c r="DS74" i="2"/>
  <c r="DS76" i="2"/>
  <c r="DS77" i="2"/>
  <c r="DS52" i="2"/>
  <c r="DS87" i="2"/>
  <c r="DS59" i="2"/>
  <c r="DS68" i="2"/>
  <c r="DS80" i="2"/>
  <c r="DS88" i="2"/>
  <c r="DS69" i="2"/>
  <c r="CE7" i="2"/>
  <c r="CE8" i="2"/>
  <c r="CE11" i="2"/>
  <c r="CE10" i="2"/>
  <c r="CE12" i="2"/>
  <c r="CE13" i="2"/>
  <c r="CE15" i="2"/>
  <c r="CE14" i="2"/>
  <c r="CE16" i="2"/>
  <c r="CE9" i="2"/>
  <c r="CE18" i="2"/>
  <c r="CE17" i="2"/>
  <c r="CE23" i="2"/>
  <c r="CE22" i="2"/>
  <c r="CE20" i="2"/>
  <c r="CE19" i="2"/>
  <c r="CE30" i="2"/>
  <c r="CE29" i="2"/>
  <c r="CE21" i="2"/>
  <c r="CE28" i="2"/>
  <c r="CE27" i="2"/>
  <c r="CE25" i="2"/>
  <c r="CE36" i="2"/>
  <c r="CE44" i="2"/>
  <c r="CE35" i="2"/>
  <c r="CE43" i="2"/>
  <c r="CE42" i="2"/>
  <c r="CE26" i="2"/>
  <c r="CE48" i="2"/>
  <c r="CE45" i="2"/>
  <c r="CE47" i="2"/>
  <c r="CE54" i="2"/>
  <c r="CE32" i="2"/>
  <c r="CE33" i="2"/>
  <c r="CE37" i="2"/>
  <c r="CE39" i="2"/>
  <c r="CE51" i="2"/>
  <c r="CE41" i="2"/>
  <c r="CE50" i="2"/>
  <c r="CE53" i="2"/>
  <c r="CE58" i="2"/>
  <c r="CE57" i="2"/>
  <c r="CE56" i="2"/>
  <c r="CE72" i="2"/>
  <c r="CE61" i="2"/>
  <c r="CE71" i="2"/>
  <c r="CE64" i="2"/>
  <c r="CE70" i="2"/>
  <c r="CE78" i="2"/>
  <c r="CE86" i="2"/>
  <c r="CE49" i="2"/>
  <c r="CE59" i="2"/>
  <c r="CE67" i="2"/>
  <c r="CE68" i="2"/>
  <c r="CE65" i="2"/>
  <c r="CE80" i="2"/>
  <c r="CE66" i="2"/>
  <c r="CE73" i="2"/>
  <c r="CE75" i="2"/>
  <c r="CE77" i="2"/>
  <c r="CE69" i="2"/>
  <c r="CE52" i="2"/>
  <c r="CE74" i="2"/>
  <c r="CE60" i="2"/>
  <c r="CE76" i="2"/>
  <c r="CE83" i="2"/>
  <c r="CE87" i="2"/>
  <c r="AQ7" i="2"/>
  <c r="AQ8" i="2"/>
  <c r="AQ11" i="2"/>
  <c r="AQ12" i="2"/>
  <c r="AQ13" i="2"/>
  <c r="AQ10" i="2"/>
  <c r="AQ9" i="2"/>
  <c r="AQ15" i="2"/>
  <c r="AQ14" i="2"/>
  <c r="AQ16" i="2"/>
  <c r="AQ18" i="2"/>
  <c r="AQ25" i="2"/>
  <c r="AQ23" i="2"/>
  <c r="AQ22" i="2"/>
  <c r="AQ17" i="2"/>
  <c r="AQ20" i="2"/>
  <c r="AQ19" i="2"/>
  <c r="AQ21" i="2"/>
  <c r="AQ30" i="2"/>
  <c r="AQ29" i="2"/>
  <c r="AQ28" i="2"/>
  <c r="AQ27" i="2"/>
  <c r="AQ36" i="2"/>
  <c r="AQ44" i="2"/>
  <c r="AQ43" i="2"/>
  <c r="AQ26" i="2"/>
  <c r="AQ35" i="2"/>
  <c r="AQ42" i="2"/>
  <c r="AQ32" i="2"/>
  <c r="AQ33" i="2"/>
  <c r="AQ45" i="2"/>
  <c r="AQ48" i="2"/>
  <c r="AQ39" i="2"/>
  <c r="AQ47" i="2"/>
  <c r="AQ54" i="2"/>
  <c r="AQ37" i="2"/>
  <c r="AQ41" i="2"/>
  <c r="AQ51" i="2"/>
  <c r="AQ58" i="2"/>
  <c r="AQ53" i="2"/>
  <c r="AQ57" i="2"/>
  <c r="AQ65" i="2"/>
  <c r="AQ61" i="2"/>
  <c r="AQ72" i="2"/>
  <c r="AQ50" i="2"/>
  <c r="AQ64" i="2"/>
  <c r="AQ71" i="2"/>
  <c r="AQ60" i="2"/>
  <c r="AQ70" i="2"/>
  <c r="AQ78" i="2"/>
  <c r="AQ86" i="2"/>
  <c r="AQ67" i="2"/>
  <c r="AQ59" i="2"/>
  <c r="AQ68" i="2"/>
  <c r="AQ56" i="2"/>
  <c r="AQ76" i="2"/>
  <c r="AQ52" i="2"/>
  <c r="AQ66" i="2"/>
  <c r="AQ73" i="2"/>
  <c r="AQ80" i="2"/>
  <c r="AQ83" i="2"/>
  <c r="AQ75" i="2"/>
  <c r="AQ87" i="2"/>
  <c r="AQ74" i="2"/>
  <c r="AQ77" i="2"/>
  <c r="AQ49" i="2"/>
  <c r="AQ88" i="2"/>
  <c r="AQ69" i="2"/>
  <c r="EA87" i="2"/>
  <c r="FS24" i="2"/>
  <c r="FS72" i="2"/>
  <c r="FS73" i="2"/>
  <c r="EM24" i="2"/>
  <c r="EM65" i="2"/>
  <c r="EM86" i="2"/>
  <c r="AU24" i="2"/>
  <c r="AU72" i="2"/>
  <c r="EI7" i="2"/>
  <c r="EI9" i="2"/>
  <c r="EI8" i="2"/>
  <c r="EI10" i="2"/>
  <c r="EI14" i="2"/>
  <c r="EI11" i="2"/>
  <c r="EI12" i="2"/>
  <c r="EI13" i="2"/>
  <c r="EI15" i="2"/>
  <c r="EI23" i="2"/>
  <c r="EI16" i="2"/>
  <c r="EI22" i="2"/>
  <c r="EI20" i="2"/>
  <c r="EI19" i="2"/>
  <c r="EI21" i="2"/>
  <c r="EI30" i="2"/>
  <c r="EI29" i="2"/>
  <c r="EI17" i="2"/>
  <c r="EI28" i="2"/>
  <c r="EI18" i="2"/>
  <c r="EI27" i="2"/>
  <c r="EI25" i="2"/>
  <c r="EI36" i="2"/>
  <c r="EI44" i="2"/>
  <c r="EI35" i="2"/>
  <c r="EI43" i="2"/>
  <c r="EI26" i="2"/>
  <c r="EI32" i="2"/>
  <c r="EI33" i="2"/>
  <c r="EI42" i="2"/>
  <c r="EI48" i="2"/>
  <c r="EI39" i="2"/>
  <c r="EI41" i="2"/>
  <c r="EI47" i="2"/>
  <c r="EI45" i="2"/>
  <c r="EI54" i="2"/>
  <c r="EI51" i="2"/>
  <c r="EI49" i="2"/>
  <c r="EI37" i="2"/>
  <c r="EI58" i="2"/>
  <c r="EI53" i="2"/>
  <c r="EI57" i="2"/>
  <c r="EI72" i="2"/>
  <c r="EI52" i="2"/>
  <c r="EI71" i="2"/>
  <c r="EI70" i="2"/>
  <c r="EI78" i="2"/>
  <c r="EI86" i="2"/>
  <c r="EI50" i="2"/>
  <c r="EI65" i="2"/>
  <c r="EI56" i="2"/>
  <c r="EI64" i="2"/>
  <c r="EI67" i="2"/>
  <c r="EI61" i="2"/>
  <c r="EI83" i="2"/>
  <c r="EI60" i="2"/>
  <c r="EI76" i="2"/>
  <c r="EI59" i="2"/>
  <c r="EI80" i="2"/>
  <c r="EI77" i="2"/>
  <c r="EI73" i="2"/>
  <c r="EI88" i="2"/>
  <c r="EI69" i="2"/>
  <c r="EI66" i="2"/>
  <c r="EI68" i="2"/>
  <c r="EI75" i="2"/>
  <c r="EI74" i="2"/>
  <c r="EI87" i="2"/>
  <c r="CU7" i="2"/>
  <c r="CU11" i="2"/>
  <c r="CU10" i="2"/>
  <c r="CU9" i="2"/>
  <c r="CU8" i="2"/>
  <c r="CU15" i="2"/>
  <c r="CU12" i="2"/>
  <c r="CU14" i="2"/>
  <c r="CU13" i="2"/>
  <c r="CU18" i="2"/>
  <c r="CU17" i="2"/>
  <c r="CU23" i="2"/>
  <c r="CU22" i="2"/>
  <c r="CU20" i="2"/>
  <c r="CU19" i="2"/>
  <c r="CU30" i="2"/>
  <c r="CU29" i="2"/>
  <c r="CU28" i="2"/>
  <c r="CU27" i="2"/>
  <c r="CU25" i="2"/>
  <c r="CU21" i="2"/>
  <c r="CU26" i="2"/>
  <c r="CU36" i="2"/>
  <c r="CU44" i="2"/>
  <c r="CU32" i="2"/>
  <c r="CU33" i="2"/>
  <c r="CU35" i="2"/>
  <c r="CU43" i="2"/>
  <c r="CU42" i="2"/>
  <c r="CU16" i="2"/>
  <c r="CU41" i="2"/>
  <c r="CU48" i="2"/>
  <c r="CU37" i="2"/>
  <c r="CU47" i="2"/>
  <c r="CU54" i="2"/>
  <c r="CU39" i="2"/>
  <c r="CU51" i="2"/>
  <c r="CU50" i="2"/>
  <c r="CU49" i="2"/>
  <c r="CU53" i="2"/>
  <c r="CU58" i="2"/>
  <c r="CU57" i="2"/>
  <c r="CU56" i="2"/>
  <c r="CU72" i="2"/>
  <c r="CU71" i="2"/>
  <c r="CU52" i="2"/>
  <c r="CU65" i="2"/>
  <c r="CU70" i="2"/>
  <c r="CU78" i="2"/>
  <c r="CU86" i="2"/>
  <c r="CU59" i="2"/>
  <c r="CU61" i="2"/>
  <c r="CU45" i="2"/>
  <c r="CU67" i="2"/>
  <c r="CU66" i="2"/>
  <c r="CU68" i="2"/>
  <c r="CU77" i="2"/>
  <c r="CU60" i="2"/>
  <c r="CU74" i="2"/>
  <c r="CU69" i="2"/>
  <c r="CU76" i="2"/>
  <c r="CU83" i="2"/>
  <c r="CU75" i="2"/>
  <c r="CU73" i="2"/>
  <c r="CU87" i="2"/>
  <c r="CU80" i="2"/>
  <c r="CU88" i="2"/>
  <c r="CU64" i="2"/>
  <c r="BG7" i="2"/>
  <c r="BG11" i="2"/>
  <c r="BG9" i="2"/>
  <c r="BG12" i="2"/>
  <c r="BG13" i="2"/>
  <c r="BG15" i="2"/>
  <c r="BG14" i="2"/>
  <c r="BG10" i="2"/>
  <c r="BG8" i="2"/>
  <c r="BG16" i="2"/>
  <c r="BG18" i="2"/>
  <c r="BG23" i="2"/>
  <c r="BG22" i="2"/>
  <c r="BG20" i="2"/>
  <c r="BG19" i="2"/>
  <c r="BG17" i="2"/>
  <c r="BG30" i="2"/>
  <c r="BG29" i="2"/>
  <c r="BG28" i="2"/>
  <c r="BG27" i="2"/>
  <c r="BG25" i="2"/>
  <c r="BG32" i="2"/>
  <c r="BG33" i="2"/>
  <c r="BG36" i="2"/>
  <c r="BG44" i="2"/>
  <c r="BG35" i="2"/>
  <c r="BG43" i="2"/>
  <c r="BG21" i="2"/>
  <c r="BG42" i="2"/>
  <c r="BG26" i="2"/>
  <c r="BG48" i="2"/>
  <c r="BG39" i="2"/>
  <c r="BG47" i="2"/>
  <c r="BG45" i="2"/>
  <c r="BG54" i="2"/>
  <c r="BG51" i="2"/>
  <c r="BG49" i="2"/>
  <c r="BG58" i="2"/>
  <c r="BG53" i="2"/>
  <c r="BG57" i="2"/>
  <c r="BG72" i="2"/>
  <c r="BG71" i="2"/>
  <c r="BG37" i="2"/>
  <c r="BG52" i="2"/>
  <c r="BG60" i="2"/>
  <c r="BG61" i="2"/>
  <c r="BG70" i="2"/>
  <c r="BG78" i="2"/>
  <c r="BG86" i="2"/>
  <c r="BG64" i="2"/>
  <c r="BG50" i="2"/>
  <c r="BG56" i="2"/>
  <c r="BG67" i="2"/>
  <c r="BG41" i="2"/>
  <c r="BG75" i="2"/>
  <c r="BG66" i="2"/>
  <c r="BG65" i="2"/>
  <c r="BG83" i="2"/>
  <c r="BG59" i="2"/>
  <c r="BG74" i="2"/>
  <c r="BG76" i="2"/>
  <c r="BG77" i="2"/>
  <c r="BG68" i="2"/>
  <c r="BG73" i="2"/>
  <c r="BG87" i="2"/>
  <c r="BG88" i="2"/>
  <c r="BG69" i="2"/>
  <c r="BG80" i="2"/>
  <c r="S7" i="2"/>
  <c r="S10" i="2"/>
  <c r="S8" i="2"/>
  <c r="S11" i="2"/>
  <c r="S12" i="2"/>
  <c r="S13" i="2"/>
  <c r="S15" i="2"/>
  <c r="S14" i="2"/>
  <c r="S16" i="2"/>
  <c r="S9" i="2"/>
  <c r="S18" i="2"/>
  <c r="S25" i="2"/>
  <c r="S23" i="2"/>
  <c r="S22" i="2"/>
  <c r="S20" i="2"/>
  <c r="S19" i="2"/>
  <c r="S30" i="2"/>
  <c r="S29" i="2"/>
  <c r="S21" i="2"/>
  <c r="S28" i="2"/>
  <c r="S27" i="2"/>
  <c r="S36" i="2"/>
  <c r="S44" i="2"/>
  <c r="S43" i="2"/>
  <c r="S42" i="2"/>
  <c r="S35" i="2"/>
  <c r="S17" i="2"/>
  <c r="S48" i="2"/>
  <c r="S32" i="2"/>
  <c r="S45" i="2"/>
  <c r="S47" i="2"/>
  <c r="S54" i="2"/>
  <c r="S33" i="2"/>
  <c r="S37" i="2"/>
  <c r="S39" i="2"/>
  <c r="S51" i="2"/>
  <c r="S41" i="2"/>
  <c r="S50" i="2"/>
  <c r="S53" i="2"/>
  <c r="S58" i="2"/>
  <c r="S26" i="2"/>
  <c r="S57" i="2"/>
  <c r="S65" i="2"/>
  <c r="S72" i="2"/>
  <c r="S61" i="2"/>
  <c r="S71" i="2"/>
  <c r="S49" i="2"/>
  <c r="S64" i="2"/>
  <c r="S70" i="2"/>
  <c r="S78" i="2"/>
  <c r="S86" i="2"/>
  <c r="S52" i="2"/>
  <c r="S59" i="2"/>
  <c r="S67" i="2"/>
  <c r="S80" i="2"/>
  <c r="S60" i="2"/>
  <c r="S66" i="2"/>
  <c r="S73" i="2"/>
  <c r="S75" i="2"/>
  <c r="S77" i="2"/>
  <c r="S69" i="2"/>
  <c r="S74" i="2"/>
  <c r="S56" i="2"/>
  <c r="S83" i="2"/>
  <c r="S68" i="2"/>
  <c r="S76" i="2"/>
  <c r="S87" i="2"/>
  <c r="FS88" i="2"/>
  <c r="FK24" i="2"/>
  <c r="FK86" i="2"/>
  <c r="DG24" i="2"/>
  <c r="DG64" i="2"/>
  <c r="DG72" i="2"/>
  <c r="BC24" i="2"/>
  <c r="BC83" i="2"/>
  <c r="BC87" i="2"/>
  <c r="FO7" i="2"/>
  <c r="FO10" i="2"/>
  <c r="FO8" i="2"/>
  <c r="FO11" i="2"/>
  <c r="FO12" i="2"/>
  <c r="FO14" i="2"/>
  <c r="FO9" i="2"/>
  <c r="FO13" i="2"/>
  <c r="FO15" i="2"/>
  <c r="FO23" i="2"/>
  <c r="FO22" i="2"/>
  <c r="FO20" i="2"/>
  <c r="FO19" i="2"/>
  <c r="FO21" i="2"/>
  <c r="FO30" i="2"/>
  <c r="FO29" i="2"/>
  <c r="FO28" i="2"/>
  <c r="FO16" i="2"/>
  <c r="FO18" i="2"/>
  <c r="FO27" i="2"/>
  <c r="FO25" i="2"/>
  <c r="FO17" i="2"/>
  <c r="FO33" i="2"/>
  <c r="FO36" i="2"/>
  <c r="FO44" i="2"/>
  <c r="FO35" i="2"/>
  <c r="FO43" i="2"/>
  <c r="FO26" i="2"/>
  <c r="FO42" i="2"/>
  <c r="FO32" i="2"/>
  <c r="FO48" i="2"/>
  <c r="FO39" i="2"/>
  <c r="FO47" i="2"/>
  <c r="FO54" i="2"/>
  <c r="FO37" i="2"/>
  <c r="FO41" i="2"/>
  <c r="FO51" i="2"/>
  <c r="FO49" i="2"/>
  <c r="FO58" i="2"/>
  <c r="FO53" i="2"/>
  <c r="FO57" i="2"/>
  <c r="FO60" i="2"/>
  <c r="FO61" i="2"/>
  <c r="FO72" i="2"/>
  <c r="FO50" i="2"/>
  <c r="FO64" i="2"/>
  <c r="FO71" i="2"/>
  <c r="FO70" i="2"/>
  <c r="FO78" i="2"/>
  <c r="FO86" i="2"/>
  <c r="FO45" i="2"/>
  <c r="FO56" i="2"/>
  <c r="FO67" i="2"/>
  <c r="FO59" i="2"/>
  <c r="FO52" i="2"/>
  <c r="FO73" i="2"/>
  <c r="FO66" i="2"/>
  <c r="FO65" i="2"/>
  <c r="FO76" i="2"/>
  <c r="FO80" i="2"/>
  <c r="FO68" i="2"/>
  <c r="FO75" i="2"/>
  <c r="FO83" i="2"/>
  <c r="FO87" i="2"/>
  <c r="FO74" i="2"/>
  <c r="FO77" i="2"/>
  <c r="FO88" i="2"/>
  <c r="FO69" i="2"/>
  <c r="DK7" i="2"/>
  <c r="DK11" i="2"/>
  <c r="DK9" i="2"/>
  <c r="DK10" i="2"/>
  <c r="DK14" i="2"/>
  <c r="DK8" i="2"/>
  <c r="DK13" i="2"/>
  <c r="DK12" i="2"/>
  <c r="DK15" i="2"/>
  <c r="DK17" i="2"/>
  <c r="DK16" i="2"/>
  <c r="DK23" i="2"/>
  <c r="DK22" i="2"/>
  <c r="DK20" i="2"/>
  <c r="DK19" i="2"/>
  <c r="DK30" i="2"/>
  <c r="DK29" i="2"/>
  <c r="DK21" i="2"/>
  <c r="DK28" i="2"/>
  <c r="DK27" i="2"/>
  <c r="DK18" i="2"/>
  <c r="DK25" i="2"/>
  <c r="DK36" i="2"/>
  <c r="DK44" i="2"/>
  <c r="DK35" i="2"/>
  <c r="DK43" i="2"/>
  <c r="DK42" i="2"/>
  <c r="DK32" i="2"/>
  <c r="DK33" i="2"/>
  <c r="DK45" i="2"/>
  <c r="DK48" i="2"/>
  <c r="DK47" i="2"/>
  <c r="DK26" i="2"/>
  <c r="DK41" i="2"/>
  <c r="DK54" i="2"/>
  <c r="DK39" i="2"/>
  <c r="DK51" i="2"/>
  <c r="DK37" i="2"/>
  <c r="DK50" i="2"/>
  <c r="DK53" i="2"/>
  <c r="DK58" i="2"/>
  <c r="DK57" i="2"/>
  <c r="DK49" i="2"/>
  <c r="DK56" i="2"/>
  <c r="DK72" i="2"/>
  <c r="DK71" i="2"/>
  <c r="DK70" i="2"/>
  <c r="DK78" i="2"/>
  <c r="DK86" i="2"/>
  <c r="DK59" i="2"/>
  <c r="DK52" i="2"/>
  <c r="DK61" i="2"/>
  <c r="DK67" i="2"/>
  <c r="DK64" i="2"/>
  <c r="DK68" i="2"/>
  <c r="DK65" i="2"/>
  <c r="DK75" i="2"/>
  <c r="DK69" i="2"/>
  <c r="DK83" i="2"/>
  <c r="DK74" i="2"/>
  <c r="DK80" i="2"/>
  <c r="DK66" i="2"/>
  <c r="DK73" i="2"/>
  <c r="DK77" i="2"/>
  <c r="DK60" i="2"/>
  <c r="DK87" i="2"/>
  <c r="DK88" i="2"/>
  <c r="DK76" i="2"/>
  <c r="BW7" i="2"/>
  <c r="BW11" i="2"/>
  <c r="BW9" i="2"/>
  <c r="BW8" i="2"/>
  <c r="BW15" i="2"/>
  <c r="BW14" i="2"/>
  <c r="BW12" i="2"/>
  <c r="BW13" i="2"/>
  <c r="BW16" i="2"/>
  <c r="BW10" i="2"/>
  <c r="BW18" i="2"/>
  <c r="BW23" i="2"/>
  <c r="BW22" i="2"/>
  <c r="BW20" i="2"/>
  <c r="BW19" i="2"/>
  <c r="BW21" i="2"/>
  <c r="BW30" i="2"/>
  <c r="BW29" i="2"/>
  <c r="BW17" i="2"/>
  <c r="BW28" i="2"/>
  <c r="BW27" i="2"/>
  <c r="BW25" i="2"/>
  <c r="BW36" i="2"/>
  <c r="BW44" i="2"/>
  <c r="BW35" i="2"/>
  <c r="BW43" i="2"/>
  <c r="BW26" i="2"/>
  <c r="BW32" i="2"/>
  <c r="BW33" i="2"/>
  <c r="BW42" i="2"/>
  <c r="BW48" i="2"/>
  <c r="BW39" i="2"/>
  <c r="BW41" i="2"/>
  <c r="BW47" i="2"/>
  <c r="BW54" i="2"/>
  <c r="BW37" i="2"/>
  <c r="BW51" i="2"/>
  <c r="BW49" i="2"/>
  <c r="BW45" i="2"/>
  <c r="BW58" i="2"/>
  <c r="BW53" i="2"/>
  <c r="BW57" i="2"/>
  <c r="BW65" i="2"/>
  <c r="BW72" i="2"/>
  <c r="BW71" i="2"/>
  <c r="BW60" i="2"/>
  <c r="BW70" i="2"/>
  <c r="BW78" i="2"/>
  <c r="BW86" i="2"/>
  <c r="BW56" i="2"/>
  <c r="BW52" i="2"/>
  <c r="BW64" i="2"/>
  <c r="BW67" i="2"/>
  <c r="BW83" i="2"/>
  <c r="BW61" i="2"/>
  <c r="BW76" i="2"/>
  <c r="BW80" i="2"/>
  <c r="BW77" i="2"/>
  <c r="BW50" i="2"/>
  <c r="BW59" i="2"/>
  <c r="BW73" i="2"/>
  <c r="BW75" i="2"/>
  <c r="BW88" i="2"/>
  <c r="BW69" i="2"/>
  <c r="BW74" i="2"/>
  <c r="BW68" i="2"/>
  <c r="BW66" i="2"/>
  <c r="BW87" i="2"/>
  <c r="AI7" i="2"/>
  <c r="AI10" i="2"/>
  <c r="AI11" i="2"/>
  <c r="AI9" i="2"/>
  <c r="AI8" i="2"/>
  <c r="AI15" i="2"/>
  <c r="AI12" i="2"/>
  <c r="AI13" i="2"/>
  <c r="AI14" i="2"/>
  <c r="AI16" i="2"/>
  <c r="AI18" i="2"/>
  <c r="AI25" i="2"/>
  <c r="AI17" i="2"/>
  <c r="AI23" i="2"/>
  <c r="AI22" i="2"/>
  <c r="AI20" i="2"/>
  <c r="AI19" i="2"/>
  <c r="AI30" i="2"/>
  <c r="AI29" i="2"/>
  <c r="AI28" i="2"/>
  <c r="AI27" i="2"/>
  <c r="AI21" i="2"/>
  <c r="AI26" i="2"/>
  <c r="AI36" i="2"/>
  <c r="AI44" i="2"/>
  <c r="AI32" i="2"/>
  <c r="AI33" i="2"/>
  <c r="AI43" i="2"/>
  <c r="AI42" i="2"/>
  <c r="AI35" i="2"/>
  <c r="AI41" i="2"/>
  <c r="AI48" i="2"/>
  <c r="AI37" i="2"/>
  <c r="AI47" i="2"/>
  <c r="AI54" i="2"/>
  <c r="AI39" i="2"/>
  <c r="AI51" i="2"/>
  <c r="AI50" i="2"/>
  <c r="AI49" i="2"/>
  <c r="AI53" i="2"/>
  <c r="AI58" i="2"/>
  <c r="AI57" i="2"/>
  <c r="AI65" i="2"/>
  <c r="AI72" i="2"/>
  <c r="AI71" i="2"/>
  <c r="AI70" i="2"/>
  <c r="AI78" i="2"/>
  <c r="AI86" i="2"/>
  <c r="AI59" i="2"/>
  <c r="AI61" i="2"/>
  <c r="AI56" i="2"/>
  <c r="AI67" i="2"/>
  <c r="AI66" i="2"/>
  <c r="AI77" i="2"/>
  <c r="AI74" i="2"/>
  <c r="AI52" i="2"/>
  <c r="AI73" i="2"/>
  <c r="AI69" i="2"/>
  <c r="AI76" i="2"/>
  <c r="AI60" i="2"/>
  <c r="AI64" i="2"/>
  <c r="AI68" i="2"/>
  <c r="AI83" i="2"/>
  <c r="AI45" i="2"/>
  <c r="AI75" i="2"/>
  <c r="AI80" i="2"/>
  <c r="AI87" i="2"/>
  <c r="AI88" i="2"/>
  <c r="S88" i="2"/>
  <c r="AN87" i="2"/>
  <c r="FN9" i="2"/>
  <c r="FN8" i="2"/>
  <c r="FN7" i="2"/>
  <c r="FN10" i="2"/>
  <c r="FN14" i="2"/>
  <c r="FN13" i="2"/>
  <c r="FN15" i="2"/>
  <c r="FN11" i="2"/>
  <c r="FN17" i="2"/>
  <c r="FN12" i="2"/>
  <c r="FN23" i="2"/>
  <c r="FN22" i="2"/>
  <c r="FN21" i="2"/>
  <c r="FN19" i="2"/>
  <c r="FN16" i="2"/>
  <c r="FN18" i="2"/>
  <c r="FN29" i="2"/>
  <c r="FN28" i="2"/>
  <c r="FN27" i="2"/>
  <c r="FN26" i="2"/>
  <c r="FN20" i="2"/>
  <c r="FN25" i="2"/>
  <c r="FN35" i="2"/>
  <c r="FN43" i="2"/>
  <c r="FN30" i="2"/>
  <c r="FN42" i="2"/>
  <c r="FN41" i="2"/>
  <c r="FN32" i="2"/>
  <c r="FN37" i="2"/>
  <c r="FN39" i="2"/>
  <c r="FN47" i="2"/>
  <c r="FN36" i="2"/>
  <c r="FN54" i="2"/>
  <c r="FN45" i="2"/>
  <c r="FN53" i="2"/>
  <c r="FN33" i="2"/>
  <c r="FN50" i="2"/>
  <c r="FN49" i="2"/>
  <c r="FN61" i="2"/>
  <c r="FN52" i="2"/>
  <c r="FN48" i="2"/>
  <c r="FN57" i="2"/>
  <c r="FN65" i="2"/>
  <c r="FN56" i="2"/>
  <c r="FN64" i="2"/>
  <c r="FN51" i="2"/>
  <c r="FN71" i="2"/>
  <c r="FN70" i="2"/>
  <c r="FN69" i="2"/>
  <c r="FN77" i="2"/>
  <c r="FN58" i="2"/>
  <c r="FN44" i="2"/>
  <c r="FN66" i="2"/>
  <c r="FN60" i="2"/>
  <c r="FN67" i="2"/>
  <c r="FN73" i="2"/>
  <c r="FN78" i="2"/>
  <c r="FN72" i="2"/>
  <c r="FN68" i="2"/>
  <c r="FN75" i="2"/>
  <c r="FN83" i="2"/>
  <c r="FN80" i="2"/>
  <c r="FN74" i="2"/>
  <c r="FF9" i="2"/>
  <c r="FF10" i="2"/>
  <c r="FF8" i="2"/>
  <c r="FF11" i="2"/>
  <c r="FF12" i="2"/>
  <c r="FF14" i="2"/>
  <c r="FF13" i="2"/>
  <c r="FF7" i="2"/>
  <c r="FF15" i="2"/>
  <c r="FF17" i="2"/>
  <c r="FF23" i="2"/>
  <c r="FF22" i="2"/>
  <c r="FF16" i="2"/>
  <c r="FF21" i="2"/>
  <c r="FF19" i="2"/>
  <c r="FF18" i="2"/>
  <c r="FF29" i="2"/>
  <c r="FF28" i="2"/>
  <c r="FF27" i="2"/>
  <c r="FF26" i="2"/>
  <c r="FF32" i="2"/>
  <c r="FF35" i="2"/>
  <c r="FF43" i="2"/>
  <c r="FF33" i="2"/>
  <c r="FF42" i="2"/>
  <c r="FF41" i="2"/>
  <c r="FF20" i="2"/>
  <c r="FF25" i="2"/>
  <c r="FF37" i="2"/>
  <c r="FF47" i="2"/>
  <c r="FF54" i="2"/>
  <c r="FF44" i="2"/>
  <c r="FF53" i="2"/>
  <c r="FF50" i="2"/>
  <c r="FF39" i="2"/>
  <c r="FF61" i="2"/>
  <c r="FF48" i="2"/>
  <c r="FF57" i="2"/>
  <c r="FF65" i="2"/>
  <c r="FF52" i="2"/>
  <c r="FF56" i="2"/>
  <c r="FF64" i="2"/>
  <c r="FF36" i="2"/>
  <c r="FF49" i="2"/>
  <c r="FF71" i="2"/>
  <c r="FF70" i="2"/>
  <c r="FF59" i="2"/>
  <c r="FF60" i="2"/>
  <c r="FF69" i="2"/>
  <c r="FF77" i="2"/>
  <c r="FF45" i="2"/>
  <c r="FF66" i="2"/>
  <c r="FF30" i="2"/>
  <c r="FF51" i="2"/>
  <c r="FF74" i="2"/>
  <c r="FF78" i="2"/>
  <c r="FF73" i="2"/>
  <c r="FF75" i="2"/>
  <c r="FF76" i="2"/>
  <c r="FF67" i="2"/>
  <c r="FF72" i="2"/>
  <c r="FF80" i="2"/>
  <c r="EX10" i="2"/>
  <c r="EX9" i="2"/>
  <c r="EX8" i="2"/>
  <c r="EX7" i="2"/>
  <c r="EX14" i="2"/>
  <c r="EX13" i="2"/>
  <c r="EX11" i="2"/>
  <c r="EX12" i="2"/>
  <c r="EX15" i="2"/>
  <c r="EX17" i="2"/>
  <c r="EX16" i="2"/>
  <c r="EX23" i="2"/>
  <c r="EX22" i="2"/>
  <c r="EX21" i="2"/>
  <c r="EX19" i="2"/>
  <c r="EX18" i="2"/>
  <c r="EX29" i="2"/>
  <c r="EX28" i="2"/>
  <c r="EX20" i="2"/>
  <c r="EX27" i="2"/>
  <c r="EX26" i="2"/>
  <c r="EX35" i="2"/>
  <c r="EX43" i="2"/>
  <c r="EX42" i="2"/>
  <c r="EX41" i="2"/>
  <c r="EX32" i="2"/>
  <c r="EX33" i="2"/>
  <c r="EX30" i="2"/>
  <c r="EX37" i="2"/>
  <c r="EX39" i="2"/>
  <c r="EX47" i="2"/>
  <c r="EX54" i="2"/>
  <c r="EX25" i="2"/>
  <c r="EX53" i="2"/>
  <c r="EX36" i="2"/>
  <c r="EX44" i="2"/>
  <c r="EX45" i="2"/>
  <c r="EX50" i="2"/>
  <c r="EX49" i="2"/>
  <c r="EX61" i="2"/>
  <c r="EX52" i="2"/>
  <c r="EX57" i="2"/>
  <c r="EX65" i="2"/>
  <c r="EX56" i="2"/>
  <c r="EX64" i="2"/>
  <c r="EX71" i="2"/>
  <c r="EX70" i="2"/>
  <c r="EX69" i="2"/>
  <c r="EX77" i="2"/>
  <c r="EX58" i="2"/>
  <c r="EX51" i="2"/>
  <c r="EX60" i="2"/>
  <c r="EX66" i="2"/>
  <c r="EX48" i="2"/>
  <c r="EX72" i="2"/>
  <c r="EX74" i="2"/>
  <c r="EX67" i="2"/>
  <c r="EX68" i="2"/>
  <c r="EX78" i="2"/>
  <c r="EX83" i="2"/>
  <c r="EX73" i="2"/>
  <c r="EX76" i="2"/>
  <c r="EP10" i="2"/>
  <c r="EP9" i="2"/>
  <c r="EP7" i="2"/>
  <c r="EP11" i="2"/>
  <c r="EP12" i="2"/>
  <c r="EP8" i="2"/>
  <c r="EP14" i="2"/>
  <c r="EP13" i="2"/>
  <c r="EP15" i="2"/>
  <c r="EP17" i="2"/>
  <c r="EP23" i="2"/>
  <c r="EP22" i="2"/>
  <c r="EP21" i="2"/>
  <c r="EP16" i="2"/>
  <c r="EP19" i="2"/>
  <c r="EP18" i="2"/>
  <c r="EP20" i="2"/>
  <c r="EP29" i="2"/>
  <c r="EP28" i="2"/>
  <c r="EP27" i="2"/>
  <c r="EP26" i="2"/>
  <c r="EP35" i="2"/>
  <c r="EP43" i="2"/>
  <c r="EP42" i="2"/>
  <c r="EP25" i="2"/>
  <c r="EP41" i="2"/>
  <c r="EP30" i="2"/>
  <c r="EP32" i="2"/>
  <c r="EP33" i="2"/>
  <c r="EP37" i="2"/>
  <c r="EP44" i="2"/>
  <c r="EP47" i="2"/>
  <c r="EP54" i="2"/>
  <c r="EP53" i="2"/>
  <c r="EP36" i="2"/>
  <c r="EP50" i="2"/>
  <c r="EP45" i="2"/>
  <c r="EP61" i="2"/>
  <c r="EP39" i="2"/>
  <c r="EP57" i="2"/>
  <c r="EP65" i="2"/>
  <c r="EP52" i="2"/>
  <c r="EP56" i="2"/>
  <c r="EP64" i="2"/>
  <c r="EP60" i="2"/>
  <c r="EP71" i="2"/>
  <c r="EP70" i="2"/>
  <c r="EP59" i="2"/>
  <c r="EP69" i="2"/>
  <c r="EP77" i="2"/>
  <c r="EP51" i="2"/>
  <c r="EP48" i="2"/>
  <c r="EP49" i="2"/>
  <c r="EP66" i="2"/>
  <c r="EP67" i="2"/>
  <c r="EP80" i="2"/>
  <c r="EP73" i="2"/>
  <c r="EP75" i="2"/>
  <c r="EP72" i="2"/>
  <c r="EP83" i="2"/>
  <c r="EH10" i="2"/>
  <c r="EH9" i="2"/>
  <c r="EH7" i="2"/>
  <c r="EH14" i="2"/>
  <c r="EH11" i="2"/>
  <c r="EH12" i="2"/>
  <c r="EH13" i="2"/>
  <c r="EH15" i="2"/>
  <c r="EH8" i="2"/>
  <c r="EH17" i="2"/>
  <c r="EH23" i="2"/>
  <c r="EH16" i="2"/>
  <c r="EH22" i="2"/>
  <c r="EH21" i="2"/>
  <c r="EH19" i="2"/>
  <c r="EH18" i="2"/>
  <c r="EH29" i="2"/>
  <c r="EH28" i="2"/>
  <c r="EH27" i="2"/>
  <c r="EH26" i="2"/>
  <c r="EH20" i="2"/>
  <c r="EH25" i="2"/>
  <c r="EH35" i="2"/>
  <c r="EH43" i="2"/>
  <c r="EH30" i="2"/>
  <c r="EH32" i="2"/>
  <c r="EH33" i="2"/>
  <c r="EH42" i="2"/>
  <c r="EH41" i="2"/>
  <c r="EH37" i="2"/>
  <c r="EH39" i="2"/>
  <c r="EH47" i="2"/>
  <c r="EH36" i="2"/>
  <c r="EH45" i="2"/>
  <c r="EH54" i="2"/>
  <c r="EH53" i="2"/>
  <c r="EH50" i="2"/>
  <c r="EH49" i="2"/>
  <c r="EH48" i="2"/>
  <c r="EH61" i="2"/>
  <c r="EH52" i="2"/>
  <c r="EH57" i="2"/>
  <c r="EH65" i="2"/>
  <c r="EH56" i="2"/>
  <c r="EH64" i="2"/>
  <c r="EH71" i="2"/>
  <c r="EH44" i="2"/>
  <c r="EH70" i="2"/>
  <c r="EH51" i="2"/>
  <c r="EH69" i="2"/>
  <c r="EH77" i="2"/>
  <c r="EH58" i="2"/>
  <c r="EH60" i="2"/>
  <c r="EH66" i="2"/>
  <c r="EH76" i="2"/>
  <c r="EH59" i="2"/>
  <c r="EH80" i="2"/>
  <c r="EH72" i="2"/>
  <c r="EH68" i="2"/>
  <c r="EH75" i="2"/>
  <c r="EH67" i="2"/>
  <c r="EH78" i="2"/>
  <c r="EH74" i="2"/>
  <c r="DZ10" i="2"/>
  <c r="DZ9" i="2"/>
  <c r="DZ8" i="2"/>
  <c r="DZ7" i="2"/>
  <c r="DZ14" i="2"/>
  <c r="DZ13" i="2"/>
  <c r="DZ12" i="2"/>
  <c r="DZ15" i="2"/>
  <c r="DZ11" i="2"/>
  <c r="DZ17" i="2"/>
  <c r="DZ23" i="2"/>
  <c r="DZ22" i="2"/>
  <c r="DZ21" i="2"/>
  <c r="DZ19" i="2"/>
  <c r="DZ18" i="2"/>
  <c r="DZ29" i="2"/>
  <c r="DZ28" i="2"/>
  <c r="DZ27" i="2"/>
  <c r="DZ26" i="2"/>
  <c r="DZ35" i="2"/>
  <c r="DZ43" i="2"/>
  <c r="DZ42" i="2"/>
  <c r="DZ41" i="2"/>
  <c r="DZ16" i="2"/>
  <c r="DZ25" i="2"/>
  <c r="DZ37" i="2"/>
  <c r="DZ20" i="2"/>
  <c r="DZ47" i="2"/>
  <c r="DZ54" i="2"/>
  <c r="DZ32" i="2"/>
  <c r="DZ53" i="2"/>
  <c r="DZ30" i="2"/>
  <c r="DZ50" i="2"/>
  <c r="DZ44" i="2"/>
  <c r="DZ49" i="2"/>
  <c r="DZ36" i="2"/>
  <c r="DZ61" i="2"/>
  <c r="DZ39" i="2"/>
  <c r="DZ57" i="2"/>
  <c r="DZ65" i="2"/>
  <c r="DZ48" i="2"/>
  <c r="DZ52" i="2"/>
  <c r="DZ56" i="2"/>
  <c r="DZ64" i="2"/>
  <c r="DZ51" i="2"/>
  <c r="DZ71" i="2"/>
  <c r="DZ70" i="2"/>
  <c r="DZ59" i="2"/>
  <c r="DZ69" i="2"/>
  <c r="DZ77" i="2"/>
  <c r="DZ33" i="2"/>
  <c r="DZ66" i="2"/>
  <c r="DZ74" i="2"/>
  <c r="DZ83" i="2"/>
  <c r="DZ45" i="2"/>
  <c r="DZ58" i="2"/>
  <c r="DZ67" i="2"/>
  <c r="DZ76" i="2"/>
  <c r="DZ80" i="2"/>
  <c r="DZ75" i="2"/>
  <c r="DZ72" i="2"/>
  <c r="DZ78" i="2"/>
  <c r="DR10" i="2"/>
  <c r="DR9" i="2"/>
  <c r="DR7" i="2"/>
  <c r="DR12" i="2"/>
  <c r="DR11" i="2"/>
  <c r="DR14" i="2"/>
  <c r="DR13" i="2"/>
  <c r="DR8" i="2"/>
  <c r="DR15" i="2"/>
  <c r="DR17" i="2"/>
  <c r="DR23" i="2"/>
  <c r="DR22" i="2"/>
  <c r="DR21" i="2"/>
  <c r="DR19" i="2"/>
  <c r="DR18" i="2"/>
  <c r="DR29" i="2"/>
  <c r="DR28" i="2"/>
  <c r="DR20" i="2"/>
  <c r="DR27" i="2"/>
  <c r="DR26" i="2"/>
  <c r="DR16" i="2"/>
  <c r="DR35" i="2"/>
  <c r="DR43" i="2"/>
  <c r="DR42" i="2"/>
  <c r="DR41" i="2"/>
  <c r="DR30" i="2"/>
  <c r="DR37" i="2"/>
  <c r="DR25" i="2"/>
  <c r="DR39" i="2"/>
  <c r="DR47" i="2"/>
  <c r="DR32" i="2"/>
  <c r="DR44" i="2"/>
  <c r="DR54" i="2"/>
  <c r="DR53" i="2"/>
  <c r="DR33" i="2"/>
  <c r="DR36" i="2"/>
  <c r="DR45" i="2"/>
  <c r="DR50" i="2"/>
  <c r="DR49" i="2"/>
  <c r="DR61" i="2"/>
  <c r="DR52" i="2"/>
  <c r="DR57" i="2"/>
  <c r="DR65" i="2"/>
  <c r="DR56" i="2"/>
  <c r="DR64" i="2"/>
  <c r="DR71" i="2"/>
  <c r="DR48" i="2"/>
  <c r="DR60" i="2"/>
  <c r="DR70" i="2"/>
  <c r="DR69" i="2"/>
  <c r="DR77" i="2"/>
  <c r="DR58" i="2"/>
  <c r="DR66" i="2"/>
  <c r="DR72" i="2"/>
  <c r="DR73" i="2"/>
  <c r="DR74" i="2"/>
  <c r="DR68" i="2"/>
  <c r="DR80" i="2"/>
  <c r="DR59" i="2"/>
  <c r="DJ10" i="2"/>
  <c r="DJ9" i="2"/>
  <c r="DJ8" i="2"/>
  <c r="DJ7" i="2"/>
  <c r="DJ14" i="2"/>
  <c r="DJ13" i="2"/>
  <c r="DJ12" i="2"/>
  <c r="DJ15" i="2"/>
  <c r="DJ18" i="2"/>
  <c r="DJ17" i="2"/>
  <c r="DJ11" i="2"/>
  <c r="DJ16" i="2"/>
  <c r="DJ23" i="2"/>
  <c r="DJ22" i="2"/>
  <c r="DJ21" i="2"/>
  <c r="DJ19" i="2"/>
  <c r="DJ20" i="2"/>
  <c r="DJ29" i="2"/>
  <c r="DJ28" i="2"/>
  <c r="DJ27" i="2"/>
  <c r="DJ26" i="2"/>
  <c r="DJ35" i="2"/>
  <c r="DJ43" i="2"/>
  <c r="DJ42" i="2"/>
  <c r="DJ25" i="2"/>
  <c r="DJ32" i="2"/>
  <c r="DJ33" i="2"/>
  <c r="DJ41" i="2"/>
  <c r="DJ30" i="2"/>
  <c r="DJ37" i="2"/>
  <c r="DJ47" i="2"/>
  <c r="DJ54" i="2"/>
  <c r="DJ53" i="2"/>
  <c r="DJ36" i="2"/>
  <c r="DJ50" i="2"/>
  <c r="DJ49" i="2"/>
  <c r="DJ48" i="2"/>
  <c r="DJ61" i="2"/>
  <c r="DJ57" i="2"/>
  <c r="DJ65" i="2"/>
  <c r="DJ52" i="2"/>
  <c r="DJ56" i="2"/>
  <c r="DJ64" i="2"/>
  <c r="DJ71" i="2"/>
  <c r="DJ70" i="2"/>
  <c r="DJ59" i="2"/>
  <c r="DJ69" i="2"/>
  <c r="DJ77" i="2"/>
  <c r="DJ51" i="2"/>
  <c r="DJ60" i="2"/>
  <c r="DJ66" i="2"/>
  <c r="DJ45" i="2"/>
  <c r="DJ78" i="2"/>
  <c r="DJ75" i="2"/>
  <c r="DJ83" i="2"/>
  <c r="DJ39" i="2"/>
  <c r="DJ44" i="2"/>
  <c r="DJ73" i="2"/>
  <c r="DJ58" i="2"/>
  <c r="DJ72" i="2"/>
  <c r="DJ76" i="2"/>
  <c r="DB10" i="2"/>
  <c r="DB9" i="2"/>
  <c r="DB8" i="2"/>
  <c r="DB7" i="2"/>
  <c r="DB11" i="2"/>
  <c r="DB14" i="2"/>
  <c r="DB13" i="2"/>
  <c r="DB15" i="2"/>
  <c r="DB12" i="2"/>
  <c r="DB18" i="2"/>
  <c r="DB17" i="2"/>
  <c r="DB23" i="2"/>
  <c r="DB22" i="2"/>
  <c r="DB21" i="2"/>
  <c r="DB19" i="2"/>
  <c r="DB16" i="2"/>
  <c r="DB29" i="2"/>
  <c r="DB28" i="2"/>
  <c r="DB27" i="2"/>
  <c r="DB26" i="2"/>
  <c r="DB20" i="2"/>
  <c r="DB25" i="2"/>
  <c r="DB35" i="2"/>
  <c r="DB43" i="2"/>
  <c r="DB30" i="2"/>
  <c r="DB42" i="2"/>
  <c r="DB41" i="2"/>
  <c r="DB32" i="2"/>
  <c r="DB33" i="2"/>
  <c r="DB37" i="2"/>
  <c r="DB39" i="2"/>
  <c r="DB47" i="2"/>
  <c r="DB36" i="2"/>
  <c r="DB45" i="2"/>
  <c r="DB54" i="2"/>
  <c r="DB53" i="2"/>
  <c r="DB50" i="2"/>
  <c r="DB49" i="2"/>
  <c r="DB61" i="2"/>
  <c r="DB52" i="2"/>
  <c r="DB44" i="2"/>
  <c r="DB48" i="2"/>
  <c r="DB57" i="2"/>
  <c r="DB65" i="2"/>
  <c r="DB56" i="2"/>
  <c r="DB64" i="2"/>
  <c r="DB71" i="2"/>
  <c r="DB60" i="2"/>
  <c r="DB70" i="2"/>
  <c r="DB69" i="2"/>
  <c r="DB77" i="2"/>
  <c r="DB58" i="2"/>
  <c r="DB51" i="2"/>
  <c r="DB66" i="2"/>
  <c r="DB73" i="2"/>
  <c r="DB76" i="2"/>
  <c r="DB67" i="2"/>
  <c r="DB78" i="2"/>
  <c r="DB72" i="2"/>
  <c r="DB59" i="2"/>
  <c r="DB68" i="2"/>
  <c r="DB75" i="2"/>
  <c r="DB83" i="2"/>
  <c r="DB80" i="2"/>
  <c r="DB74" i="2"/>
  <c r="CT10" i="2"/>
  <c r="CT9" i="2"/>
  <c r="CT8" i="2"/>
  <c r="CT12" i="2"/>
  <c r="CT14" i="2"/>
  <c r="CT7" i="2"/>
  <c r="CT13" i="2"/>
  <c r="CT11" i="2"/>
  <c r="CT15" i="2"/>
  <c r="CT18" i="2"/>
  <c r="CT17" i="2"/>
  <c r="CT23" i="2"/>
  <c r="CT22" i="2"/>
  <c r="CT16" i="2"/>
  <c r="CT21" i="2"/>
  <c r="CT19" i="2"/>
  <c r="CT29" i="2"/>
  <c r="CT28" i="2"/>
  <c r="CT27" i="2"/>
  <c r="CT26" i="2"/>
  <c r="CT32" i="2"/>
  <c r="CT33" i="2"/>
  <c r="CT35" i="2"/>
  <c r="CT43" i="2"/>
  <c r="CT42" i="2"/>
  <c r="CT20" i="2"/>
  <c r="CT41" i="2"/>
  <c r="CT25" i="2"/>
  <c r="CT37" i="2"/>
  <c r="CT47" i="2"/>
  <c r="CT54" i="2"/>
  <c r="CT44" i="2"/>
  <c r="CT53" i="2"/>
  <c r="CT30" i="2"/>
  <c r="CT50" i="2"/>
  <c r="CT49" i="2"/>
  <c r="CT61" i="2"/>
  <c r="CT45" i="2"/>
  <c r="CT48" i="2"/>
  <c r="CT57" i="2"/>
  <c r="CT65" i="2"/>
  <c r="CT52" i="2"/>
  <c r="CT56" i="2"/>
  <c r="CT64" i="2"/>
  <c r="CT71" i="2"/>
  <c r="CT70" i="2"/>
  <c r="CT51" i="2"/>
  <c r="CT59" i="2"/>
  <c r="CT69" i="2"/>
  <c r="CT77" i="2"/>
  <c r="CT60" i="2"/>
  <c r="CT66" i="2"/>
  <c r="CT74" i="2"/>
  <c r="CT39" i="2"/>
  <c r="CT76" i="2"/>
  <c r="CT78" i="2"/>
  <c r="CT58" i="2"/>
  <c r="CT73" i="2"/>
  <c r="CT36" i="2"/>
  <c r="CT75" i="2"/>
  <c r="CT67" i="2"/>
  <c r="CT72" i="2"/>
  <c r="CT80" i="2"/>
  <c r="CL10" i="2"/>
  <c r="CL9" i="2"/>
  <c r="CL8" i="2"/>
  <c r="CL7" i="2"/>
  <c r="CL15" i="2"/>
  <c r="CL11" i="2"/>
  <c r="CL14" i="2"/>
  <c r="CL12" i="2"/>
  <c r="CL13" i="2"/>
  <c r="CL18" i="2"/>
  <c r="CL17" i="2"/>
  <c r="CL16" i="2"/>
  <c r="CL23" i="2"/>
  <c r="CL22" i="2"/>
  <c r="CL21" i="2"/>
  <c r="CL19" i="2"/>
  <c r="CL29" i="2"/>
  <c r="CL28" i="2"/>
  <c r="CL20" i="2"/>
  <c r="CL27" i="2"/>
  <c r="CL26" i="2"/>
  <c r="CL35" i="2"/>
  <c r="CL43" i="2"/>
  <c r="CL42" i="2"/>
  <c r="CL41" i="2"/>
  <c r="CL32" i="2"/>
  <c r="CL33" i="2"/>
  <c r="CL30" i="2"/>
  <c r="CL37" i="2"/>
  <c r="CL39" i="2"/>
  <c r="CL47" i="2"/>
  <c r="CL54" i="2"/>
  <c r="CL53" i="2"/>
  <c r="CL36" i="2"/>
  <c r="CL44" i="2"/>
  <c r="CL45" i="2"/>
  <c r="CL50" i="2"/>
  <c r="CL25" i="2"/>
  <c r="CL49" i="2"/>
  <c r="CL61" i="2"/>
  <c r="CL52" i="2"/>
  <c r="CL57" i="2"/>
  <c r="CL65" i="2"/>
  <c r="CL56" i="2"/>
  <c r="CL64" i="2"/>
  <c r="CL71" i="2"/>
  <c r="CL51" i="2"/>
  <c r="CL60" i="2"/>
  <c r="CL70" i="2"/>
  <c r="CL69" i="2"/>
  <c r="CL77" i="2"/>
  <c r="CL58" i="2"/>
  <c r="CL48" i="2"/>
  <c r="CL66" i="2"/>
  <c r="CL59" i="2"/>
  <c r="CL72" i="2"/>
  <c r="CL74" i="2"/>
  <c r="CL67" i="2"/>
  <c r="CL68" i="2"/>
  <c r="CL78" i="2"/>
  <c r="CL83" i="2"/>
  <c r="CL73" i="2"/>
  <c r="CD10" i="2"/>
  <c r="CD9" i="2"/>
  <c r="CD7" i="2"/>
  <c r="CD8" i="2"/>
  <c r="CD12" i="2"/>
  <c r="CD13" i="2"/>
  <c r="CD15" i="2"/>
  <c r="CD14" i="2"/>
  <c r="CD11" i="2"/>
  <c r="CD18" i="2"/>
  <c r="CD17" i="2"/>
  <c r="CD23" i="2"/>
  <c r="CD22" i="2"/>
  <c r="CD21" i="2"/>
  <c r="CD19" i="2"/>
  <c r="CD20" i="2"/>
  <c r="CD29" i="2"/>
  <c r="CD28" i="2"/>
  <c r="CD27" i="2"/>
  <c r="CD16" i="2"/>
  <c r="CD26" i="2"/>
  <c r="CD35" i="2"/>
  <c r="CD43" i="2"/>
  <c r="CD42" i="2"/>
  <c r="CD25" i="2"/>
  <c r="CD41" i="2"/>
  <c r="CD30" i="2"/>
  <c r="CD32" i="2"/>
  <c r="CD33" i="2"/>
  <c r="CD37" i="2"/>
  <c r="CD44" i="2"/>
  <c r="CD45" i="2"/>
  <c r="CD47" i="2"/>
  <c r="CD54" i="2"/>
  <c r="CD53" i="2"/>
  <c r="CD36" i="2"/>
  <c r="CD50" i="2"/>
  <c r="CD49" i="2"/>
  <c r="CD39" i="2"/>
  <c r="CD61" i="2"/>
  <c r="CD57" i="2"/>
  <c r="CD65" i="2"/>
  <c r="CD52" i="2"/>
  <c r="CD56" i="2"/>
  <c r="CD64" i="2"/>
  <c r="CD71" i="2"/>
  <c r="CD70" i="2"/>
  <c r="CD59" i="2"/>
  <c r="CD69" i="2"/>
  <c r="CD77" i="2"/>
  <c r="CD48" i="2"/>
  <c r="CD60" i="2"/>
  <c r="CD66" i="2"/>
  <c r="CD58" i="2"/>
  <c r="CD67" i="2"/>
  <c r="CD80" i="2"/>
  <c r="CD73" i="2"/>
  <c r="CD75" i="2"/>
  <c r="CD51" i="2"/>
  <c r="CD72" i="2"/>
  <c r="CD76" i="2"/>
  <c r="CD83" i="2"/>
  <c r="BV10" i="2"/>
  <c r="BV9" i="2"/>
  <c r="BV15" i="2"/>
  <c r="BV11" i="2"/>
  <c r="BV14" i="2"/>
  <c r="BV12" i="2"/>
  <c r="BV13" i="2"/>
  <c r="BV7" i="2"/>
  <c r="BV18" i="2"/>
  <c r="BV8" i="2"/>
  <c r="BV17" i="2"/>
  <c r="BV23" i="2"/>
  <c r="BV22" i="2"/>
  <c r="BV21" i="2"/>
  <c r="BV16" i="2"/>
  <c r="BV19" i="2"/>
  <c r="BV29" i="2"/>
  <c r="BV28" i="2"/>
  <c r="BV27" i="2"/>
  <c r="BV26" i="2"/>
  <c r="BV20" i="2"/>
  <c r="BV25" i="2"/>
  <c r="BV35" i="2"/>
  <c r="BV43" i="2"/>
  <c r="BV30" i="2"/>
  <c r="BV32" i="2"/>
  <c r="BV33" i="2"/>
  <c r="BV42" i="2"/>
  <c r="BV41" i="2"/>
  <c r="BV37" i="2"/>
  <c r="BV39" i="2"/>
  <c r="BV47" i="2"/>
  <c r="BV36" i="2"/>
  <c r="BV54" i="2"/>
  <c r="BV53" i="2"/>
  <c r="BV50" i="2"/>
  <c r="BV49" i="2"/>
  <c r="BV48" i="2"/>
  <c r="BV61" i="2"/>
  <c r="BV52" i="2"/>
  <c r="BV44" i="2"/>
  <c r="BV57" i="2"/>
  <c r="BV65" i="2"/>
  <c r="BV56" i="2"/>
  <c r="BV64" i="2"/>
  <c r="BV71" i="2"/>
  <c r="BV60" i="2"/>
  <c r="BV70" i="2"/>
  <c r="BV45" i="2"/>
  <c r="BV69" i="2"/>
  <c r="BV77" i="2"/>
  <c r="BV58" i="2"/>
  <c r="BV68" i="2"/>
  <c r="BV66" i="2"/>
  <c r="BV76" i="2"/>
  <c r="BV80" i="2"/>
  <c r="BV72" i="2"/>
  <c r="BV75" i="2"/>
  <c r="BV59" i="2"/>
  <c r="BV67" i="2"/>
  <c r="BV73" i="2"/>
  <c r="BV78" i="2"/>
  <c r="BV74" i="2"/>
  <c r="BN10" i="2"/>
  <c r="BN9" i="2"/>
  <c r="BN8" i="2"/>
  <c r="BN7" i="2"/>
  <c r="BN15" i="2"/>
  <c r="BN14" i="2"/>
  <c r="BN13" i="2"/>
  <c r="BN18" i="2"/>
  <c r="BN11" i="2"/>
  <c r="BN12" i="2"/>
  <c r="BN17" i="2"/>
  <c r="BN23" i="2"/>
  <c r="BN22" i="2"/>
  <c r="BN16" i="2"/>
  <c r="BN21" i="2"/>
  <c r="BN19" i="2"/>
  <c r="BN29" i="2"/>
  <c r="BN28" i="2"/>
  <c r="BN27" i="2"/>
  <c r="BN26" i="2"/>
  <c r="BN20" i="2"/>
  <c r="BN35" i="2"/>
  <c r="BN43" i="2"/>
  <c r="BN42" i="2"/>
  <c r="BN41" i="2"/>
  <c r="BN25" i="2"/>
  <c r="BN37" i="2"/>
  <c r="BN32" i="2"/>
  <c r="BN47" i="2"/>
  <c r="BN30" i="2"/>
  <c r="BN54" i="2"/>
  <c r="BN33" i="2"/>
  <c r="BN53" i="2"/>
  <c r="BN50" i="2"/>
  <c r="BN44" i="2"/>
  <c r="BN45" i="2"/>
  <c r="BN49" i="2"/>
  <c r="BN61" i="2"/>
  <c r="BN36" i="2"/>
  <c r="BN57" i="2"/>
  <c r="BN65" i="2"/>
  <c r="BN39" i="2"/>
  <c r="BN48" i="2"/>
  <c r="BN52" i="2"/>
  <c r="BN56" i="2"/>
  <c r="BN64" i="2"/>
  <c r="BN71" i="2"/>
  <c r="BN70" i="2"/>
  <c r="BN59" i="2"/>
  <c r="BN69" i="2"/>
  <c r="BN77" i="2"/>
  <c r="BN68" i="2"/>
  <c r="BN51" i="2"/>
  <c r="BN60" i="2"/>
  <c r="BN66" i="2"/>
  <c r="BN74" i="2"/>
  <c r="BN83" i="2"/>
  <c r="BN73" i="2"/>
  <c r="BN67" i="2"/>
  <c r="BN76" i="2"/>
  <c r="BN80" i="2"/>
  <c r="BN58" i="2"/>
  <c r="BN75" i="2"/>
  <c r="BN72" i="2"/>
  <c r="BN78" i="2"/>
  <c r="BF10" i="2"/>
  <c r="BF9" i="2"/>
  <c r="BF7" i="2"/>
  <c r="BF12" i="2"/>
  <c r="BF13" i="2"/>
  <c r="BF15" i="2"/>
  <c r="BF11" i="2"/>
  <c r="BF14" i="2"/>
  <c r="BF8" i="2"/>
  <c r="BF18" i="2"/>
  <c r="BF17" i="2"/>
  <c r="BF16" i="2"/>
  <c r="BF23" i="2"/>
  <c r="BF22" i="2"/>
  <c r="BF21" i="2"/>
  <c r="BF19" i="2"/>
  <c r="BF29" i="2"/>
  <c r="BF28" i="2"/>
  <c r="BF20" i="2"/>
  <c r="BF27" i="2"/>
  <c r="BF26" i="2"/>
  <c r="BF35" i="2"/>
  <c r="BF43" i="2"/>
  <c r="BF42" i="2"/>
  <c r="BF41" i="2"/>
  <c r="BF30" i="2"/>
  <c r="BF37" i="2"/>
  <c r="BF39" i="2"/>
  <c r="BF47" i="2"/>
  <c r="BF33" i="2"/>
  <c r="BF44" i="2"/>
  <c r="BF45" i="2"/>
  <c r="BF54" i="2"/>
  <c r="BF53" i="2"/>
  <c r="BF36" i="2"/>
  <c r="BF50" i="2"/>
  <c r="BF49" i="2"/>
  <c r="BF61" i="2"/>
  <c r="BF52" i="2"/>
  <c r="BF57" i="2"/>
  <c r="BF65" i="2"/>
  <c r="BF56" i="2"/>
  <c r="BF64" i="2"/>
  <c r="BF48" i="2"/>
  <c r="BF71" i="2"/>
  <c r="BF25" i="2"/>
  <c r="BF32" i="2"/>
  <c r="BF60" i="2"/>
  <c r="BF70" i="2"/>
  <c r="BF69" i="2"/>
  <c r="BF77" i="2"/>
  <c r="BF51" i="2"/>
  <c r="BF58" i="2"/>
  <c r="BF68" i="2"/>
  <c r="BF66" i="2"/>
  <c r="BF59" i="2"/>
  <c r="BF72" i="2"/>
  <c r="BF74" i="2"/>
  <c r="BF80" i="2"/>
  <c r="BF73" i="2"/>
  <c r="AX10" i="2"/>
  <c r="AX9" i="2"/>
  <c r="AX8" i="2"/>
  <c r="AX7" i="2"/>
  <c r="AX15" i="2"/>
  <c r="AX14" i="2"/>
  <c r="AX12" i="2"/>
  <c r="AX13" i="2"/>
  <c r="AX18" i="2"/>
  <c r="AX17" i="2"/>
  <c r="AX23" i="2"/>
  <c r="AX22" i="2"/>
  <c r="AX21" i="2"/>
  <c r="AX19" i="2"/>
  <c r="AX11" i="2"/>
  <c r="AX20" i="2"/>
  <c r="AX29" i="2"/>
  <c r="AX16" i="2"/>
  <c r="AX25" i="2"/>
  <c r="AX28" i="2"/>
  <c r="AX27" i="2"/>
  <c r="AX35" i="2"/>
  <c r="AX26" i="2"/>
  <c r="AX43" i="2"/>
  <c r="AX42" i="2"/>
  <c r="AX32" i="2"/>
  <c r="AX33" i="2"/>
  <c r="AX41" i="2"/>
  <c r="AX30" i="2"/>
  <c r="AX37" i="2"/>
  <c r="AX47" i="2"/>
  <c r="AX54" i="2"/>
  <c r="AX53" i="2"/>
  <c r="AX36" i="2"/>
  <c r="AX50" i="2"/>
  <c r="AX49" i="2"/>
  <c r="AX44" i="2"/>
  <c r="AX48" i="2"/>
  <c r="AX61" i="2"/>
  <c r="AX57" i="2"/>
  <c r="AX65" i="2"/>
  <c r="AX52" i="2"/>
  <c r="AX56" i="2"/>
  <c r="AX64" i="2"/>
  <c r="AX45" i="2"/>
  <c r="AX71" i="2"/>
  <c r="AX51" i="2"/>
  <c r="AX70" i="2"/>
  <c r="AX39" i="2"/>
  <c r="AX59" i="2"/>
  <c r="AX69" i="2"/>
  <c r="AX77" i="2"/>
  <c r="AX68" i="2"/>
  <c r="AX60" i="2"/>
  <c r="AX66" i="2"/>
  <c r="AX78" i="2"/>
  <c r="AX73" i="2"/>
  <c r="AX75" i="2"/>
  <c r="AX83" i="2"/>
  <c r="AX58" i="2"/>
  <c r="AX72" i="2"/>
  <c r="AX76" i="2"/>
  <c r="AP10" i="2"/>
  <c r="AP9" i="2"/>
  <c r="AP8" i="2"/>
  <c r="AP7" i="2"/>
  <c r="AP15" i="2"/>
  <c r="AP11" i="2"/>
  <c r="AP14" i="2"/>
  <c r="AP12" i="2"/>
  <c r="AP13" i="2"/>
  <c r="AP18" i="2"/>
  <c r="AP17" i="2"/>
  <c r="AP23" i="2"/>
  <c r="AP22" i="2"/>
  <c r="AP21" i="2"/>
  <c r="AP16" i="2"/>
  <c r="AP19" i="2"/>
  <c r="AP29" i="2"/>
  <c r="AP28" i="2"/>
  <c r="AP27" i="2"/>
  <c r="AP35" i="2"/>
  <c r="AP26" i="2"/>
  <c r="AP20" i="2"/>
  <c r="AP43" i="2"/>
  <c r="AP30" i="2"/>
  <c r="AP42" i="2"/>
  <c r="AP41" i="2"/>
  <c r="AP25" i="2"/>
  <c r="AP32" i="2"/>
  <c r="AP33" i="2"/>
  <c r="AP37" i="2"/>
  <c r="AP39" i="2"/>
  <c r="AP47" i="2"/>
  <c r="AP36" i="2"/>
  <c r="AP54" i="2"/>
  <c r="AP53" i="2"/>
  <c r="AP50" i="2"/>
  <c r="AP49" i="2"/>
  <c r="AP61" i="2"/>
  <c r="AP52" i="2"/>
  <c r="AP45" i="2"/>
  <c r="AP48" i="2"/>
  <c r="AP57" i="2"/>
  <c r="AP65" i="2"/>
  <c r="AP44" i="2"/>
  <c r="AP56" i="2"/>
  <c r="AP64" i="2"/>
  <c r="AP51" i="2"/>
  <c r="AP71" i="2"/>
  <c r="AP60" i="2"/>
  <c r="AP70" i="2"/>
  <c r="AP69" i="2"/>
  <c r="AP77" i="2"/>
  <c r="AP58" i="2"/>
  <c r="AP68" i="2"/>
  <c r="AP66" i="2"/>
  <c r="AP76" i="2"/>
  <c r="AP67" i="2"/>
  <c r="AP78" i="2"/>
  <c r="AP72" i="2"/>
  <c r="AP75" i="2"/>
  <c r="AP83" i="2"/>
  <c r="AP73" i="2"/>
  <c r="AP80" i="2"/>
  <c r="AP74" i="2"/>
  <c r="AH10" i="2"/>
  <c r="AH9" i="2"/>
  <c r="AH8" i="2"/>
  <c r="AH15" i="2"/>
  <c r="AH7" i="2"/>
  <c r="AH12" i="2"/>
  <c r="AH13" i="2"/>
  <c r="AH14" i="2"/>
  <c r="AH11" i="2"/>
  <c r="AH18" i="2"/>
  <c r="AH17" i="2"/>
  <c r="AH23" i="2"/>
  <c r="AH22" i="2"/>
  <c r="AH16" i="2"/>
  <c r="AH21" i="2"/>
  <c r="AH19" i="2"/>
  <c r="AH29" i="2"/>
  <c r="AH28" i="2"/>
  <c r="AH27" i="2"/>
  <c r="AH35" i="2"/>
  <c r="AH26" i="2"/>
  <c r="AH25" i="2"/>
  <c r="AH32" i="2"/>
  <c r="AH33" i="2"/>
  <c r="AH43" i="2"/>
  <c r="AH42" i="2"/>
  <c r="AH41" i="2"/>
  <c r="AH20" i="2"/>
  <c r="AH37" i="2"/>
  <c r="AH47" i="2"/>
  <c r="AH54" i="2"/>
  <c r="AH44" i="2"/>
  <c r="AH45" i="2"/>
  <c r="AH53" i="2"/>
  <c r="AH50" i="2"/>
  <c r="AH49" i="2"/>
  <c r="AH39" i="2"/>
  <c r="AH30" i="2"/>
  <c r="AH61" i="2"/>
  <c r="AH48" i="2"/>
  <c r="AH57" i="2"/>
  <c r="AH65" i="2"/>
  <c r="AH52" i="2"/>
  <c r="AH56" i="2"/>
  <c r="AH64" i="2"/>
  <c r="AH71" i="2"/>
  <c r="AH70" i="2"/>
  <c r="AH59" i="2"/>
  <c r="AH69" i="2"/>
  <c r="AH77" i="2"/>
  <c r="AH68" i="2"/>
  <c r="AH36" i="2"/>
  <c r="AH60" i="2"/>
  <c r="AH66" i="2"/>
  <c r="AH74" i="2"/>
  <c r="AH58" i="2"/>
  <c r="AH73" i="2"/>
  <c r="AH51" i="2"/>
  <c r="AH76" i="2"/>
  <c r="AH78" i="2"/>
  <c r="AH75" i="2"/>
  <c r="AH67" i="2"/>
  <c r="AH72" i="2"/>
  <c r="AH80" i="2"/>
  <c r="Z10" i="2"/>
  <c r="Z9" i="2"/>
  <c r="Z8" i="2"/>
  <c r="Z7" i="2"/>
  <c r="Z15" i="2"/>
  <c r="Z11" i="2"/>
  <c r="Z14" i="2"/>
  <c r="Z12" i="2"/>
  <c r="Z13" i="2"/>
  <c r="Z18" i="2"/>
  <c r="Z17" i="2"/>
  <c r="Z16" i="2"/>
  <c r="Z23" i="2"/>
  <c r="Z22" i="2"/>
  <c r="Z21" i="2"/>
  <c r="Z19" i="2"/>
  <c r="Z29" i="2"/>
  <c r="Z28" i="2"/>
  <c r="Z20" i="2"/>
  <c r="Z27" i="2"/>
  <c r="Z35" i="2"/>
  <c r="Z25" i="2"/>
  <c r="Z26" i="2"/>
  <c r="Z43" i="2"/>
  <c r="Z42" i="2"/>
  <c r="Z41" i="2"/>
  <c r="Z32" i="2"/>
  <c r="Z33" i="2"/>
  <c r="Z30" i="2"/>
  <c r="Z37" i="2"/>
  <c r="Z39" i="2"/>
  <c r="Z47" i="2"/>
  <c r="Z54" i="2"/>
  <c r="Z53" i="2"/>
  <c r="Z36" i="2"/>
  <c r="Z44" i="2"/>
  <c r="Z45" i="2"/>
  <c r="Z50" i="2"/>
  <c r="Z49" i="2"/>
  <c r="Z61" i="2"/>
  <c r="Z52" i="2"/>
  <c r="Z57" i="2"/>
  <c r="Z65" i="2"/>
  <c r="Z56" i="2"/>
  <c r="Z64" i="2"/>
  <c r="Z71" i="2"/>
  <c r="Z60" i="2"/>
  <c r="Z70" i="2"/>
  <c r="Z69" i="2"/>
  <c r="Z77" i="2"/>
  <c r="Z58" i="2"/>
  <c r="Z68" i="2"/>
  <c r="Z48" i="2"/>
  <c r="Z51" i="2"/>
  <c r="Z66" i="2"/>
  <c r="Z72" i="2"/>
  <c r="Z74" i="2"/>
  <c r="Z67" i="2"/>
  <c r="Z78" i="2"/>
  <c r="Z73" i="2"/>
  <c r="Z83" i="2"/>
  <c r="R10" i="2"/>
  <c r="R9" i="2"/>
  <c r="R7" i="2"/>
  <c r="R12" i="2"/>
  <c r="R13" i="2"/>
  <c r="R15" i="2"/>
  <c r="R14" i="2"/>
  <c r="R11" i="2"/>
  <c r="R8" i="2"/>
  <c r="R18" i="2"/>
  <c r="R17" i="2"/>
  <c r="R23" i="2"/>
  <c r="R22" i="2"/>
  <c r="R21" i="2"/>
  <c r="R19" i="2"/>
  <c r="R20" i="2"/>
  <c r="R29" i="2"/>
  <c r="R25" i="2"/>
  <c r="R28" i="2"/>
  <c r="R27" i="2"/>
  <c r="R35" i="2"/>
  <c r="R26" i="2"/>
  <c r="R43" i="2"/>
  <c r="R42" i="2"/>
  <c r="R41" i="2"/>
  <c r="R16" i="2"/>
  <c r="R30" i="2"/>
  <c r="R32" i="2"/>
  <c r="R33" i="2"/>
  <c r="R37" i="2"/>
  <c r="R44" i="2"/>
  <c r="R45" i="2"/>
  <c r="R47" i="2"/>
  <c r="R54" i="2"/>
  <c r="R53" i="2"/>
  <c r="R36" i="2"/>
  <c r="R50" i="2"/>
  <c r="R49" i="2"/>
  <c r="R61" i="2"/>
  <c r="R39" i="2"/>
  <c r="R57" i="2"/>
  <c r="R65" i="2"/>
  <c r="R52" i="2"/>
  <c r="R56" i="2"/>
  <c r="R64" i="2"/>
  <c r="R71" i="2"/>
  <c r="R70" i="2"/>
  <c r="R59" i="2"/>
  <c r="R69" i="2"/>
  <c r="R77" i="2"/>
  <c r="R48" i="2"/>
  <c r="R51" i="2"/>
  <c r="R68" i="2"/>
  <c r="R60" i="2"/>
  <c r="R66" i="2"/>
  <c r="R67" i="2"/>
  <c r="R80" i="2"/>
  <c r="R73" i="2"/>
  <c r="R75" i="2"/>
  <c r="R72" i="2"/>
  <c r="R76" i="2"/>
  <c r="R83" i="2"/>
  <c r="J7" i="2"/>
  <c r="J10" i="2"/>
  <c r="J9" i="2"/>
  <c r="J11" i="2"/>
  <c r="J15" i="2"/>
  <c r="J14" i="2"/>
  <c r="J12" i="2"/>
  <c r="J13" i="2"/>
  <c r="J8" i="2"/>
  <c r="J18" i="2"/>
  <c r="J17" i="2"/>
  <c r="J23" i="2"/>
  <c r="J22" i="2"/>
  <c r="J21" i="2"/>
  <c r="J16" i="2"/>
  <c r="J19" i="2"/>
  <c r="J29" i="2"/>
  <c r="J28" i="2"/>
  <c r="J27" i="2"/>
  <c r="J35" i="2"/>
  <c r="J26" i="2"/>
  <c r="J20" i="2"/>
  <c r="J43" i="2"/>
  <c r="J25" i="2"/>
  <c r="J30" i="2"/>
  <c r="J32" i="2"/>
  <c r="J33" i="2"/>
  <c r="J42" i="2"/>
  <c r="J41" i="2"/>
  <c r="J37" i="2"/>
  <c r="J39" i="2"/>
  <c r="J47" i="2"/>
  <c r="J36" i="2"/>
  <c r="J54" i="2"/>
  <c r="J53" i="2"/>
  <c r="J50" i="2"/>
  <c r="J49" i="2"/>
  <c r="J48" i="2"/>
  <c r="J61" i="2"/>
  <c r="J52" i="2"/>
  <c r="J45" i="2"/>
  <c r="J57" i="2"/>
  <c r="J65" i="2"/>
  <c r="J44" i="2"/>
  <c r="J56" i="2"/>
  <c r="J64" i="2"/>
  <c r="J71" i="2"/>
  <c r="J60" i="2"/>
  <c r="J70" i="2"/>
  <c r="J51" i="2"/>
  <c r="J69" i="2"/>
  <c r="J77" i="2"/>
  <c r="J58" i="2"/>
  <c r="J68" i="2"/>
  <c r="J66" i="2"/>
  <c r="J76" i="2"/>
  <c r="J59" i="2"/>
  <c r="J80" i="2"/>
  <c r="J72" i="2"/>
  <c r="J75" i="2"/>
  <c r="J67" i="2"/>
  <c r="J73" i="2"/>
  <c r="J78" i="2"/>
  <c r="J74" i="2"/>
  <c r="H88" i="2"/>
  <c r="H70" i="2"/>
  <c r="H60" i="2"/>
  <c r="H51" i="2"/>
  <c r="H42" i="2"/>
  <c r="H33" i="2"/>
  <c r="H15" i="2"/>
  <c r="FR88" i="2"/>
  <c r="FH88" i="2"/>
  <c r="EP88" i="2"/>
  <c r="DF88" i="2"/>
  <c r="CV88" i="2"/>
  <c r="CD88" i="2"/>
  <c r="BU88" i="2"/>
  <c r="AT88" i="2"/>
  <c r="AJ88" i="2"/>
  <c r="R88" i="2"/>
  <c r="FK87" i="2"/>
  <c r="FB87" i="2"/>
  <c r="ES87" i="2"/>
  <c r="DZ87" i="2"/>
  <c r="CY87" i="2"/>
  <c r="CP87" i="2"/>
  <c r="CG87" i="2"/>
  <c r="BN87" i="2"/>
  <c r="BE87" i="2"/>
  <c r="U87" i="2"/>
  <c r="FM86" i="2"/>
  <c r="EU86" i="2"/>
  <c r="EL86" i="2"/>
  <c r="EC86" i="2"/>
  <c r="DT86" i="2"/>
  <c r="DJ86" i="2"/>
  <c r="DA86" i="2"/>
  <c r="CR86" i="2"/>
  <c r="BH86" i="2"/>
  <c r="AX86" i="2"/>
  <c r="AF86" i="2"/>
  <c r="N86" i="2"/>
  <c r="ED83" i="2"/>
  <c r="DF83" i="2"/>
  <c r="CG83" i="2"/>
  <c r="BI83" i="2"/>
  <c r="AK83" i="2"/>
  <c r="EL80" i="2"/>
  <c r="BP80" i="2"/>
  <c r="EP78" i="2"/>
  <c r="DF78" i="2"/>
  <c r="BU78" i="2"/>
  <c r="AK78" i="2"/>
  <c r="U77" i="2"/>
  <c r="BP76" i="2"/>
  <c r="Z76" i="2"/>
  <c r="ES75" i="2"/>
  <c r="BM75" i="2"/>
  <c r="EP74" i="2"/>
  <c r="CZ74" i="2"/>
  <c r="BH74" i="2"/>
  <c r="R74" i="2"/>
  <c r="EH73" i="2"/>
  <c r="CJ73" i="2"/>
  <c r="DW72" i="2"/>
  <c r="BK72" i="2"/>
  <c r="FJ71" i="2"/>
  <c r="CX71" i="2"/>
  <c r="AL71" i="2"/>
  <c r="EK70" i="2"/>
  <c r="BY70" i="2"/>
  <c r="M70" i="2"/>
  <c r="DL69" i="2"/>
  <c r="AZ69" i="2"/>
  <c r="CN67" i="2"/>
  <c r="FP66" i="2"/>
  <c r="BK65" i="2"/>
  <c r="AZ61" i="2"/>
  <c r="BP60" i="2"/>
  <c r="BR59" i="2"/>
  <c r="CG54" i="2"/>
  <c r="CY44" i="2"/>
  <c r="FM9" i="2"/>
  <c r="FM8" i="2"/>
  <c r="FM7" i="2"/>
  <c r="FM10" i="2"/>
  <c r="FM14" i="2"/>
  <c r="FM13" i="2"/>
  <c r="FM17" i="2"/>
  <c r="FM12" i="2"/>
  <c r="FM16" i="2"/>
  <c r="FM23" i="2"/>
  <c r="FM22" i="2"/>
  <c r="FM11" i="2"/>
  <c r="FM21" i="2"/>
  <c r="FM15" i="2"/>
  <c r="FM20" i="2"/>
  <c r="FM18" i="2"/>
  <c r="FM28" i="2"/>
  <c r="FM27" i="2"/>
  <c r="FM26" i="2"/>
  <c r="FM25" i="2"/>
  <c r="FM33" i="2"/>
  <c r="FM30" i="2"/>
  <c r="FM42" i="2"/>
  <c r="FM41" i="2"/>
  <c r="FM36" i="2"/>
  <c r="FM32" i="2"/>
  <c r="FM45" i="2"/>
  <c r="FM53" i="2"/>
  <c r="FM37" i="2"/>
  <c r="FM52" i="2"/>
  <c r="FM29" i="2"/>
  <c r="FM49" i="2"/>
  <c r="FM19" i="2"/>
  <c r="FM43" i="2"/>
  <c r="FM44" i="2"/>
  <c r="FM48" i="2"/>
  <c r="FM54" i="2"/>
  <c r="FM35" i="2"/>
  <c r="FM39" i="2"/>
  <c r="FM60" i="2"/>
  <c r="FM56" i="2"/>
  <c r="FM64" i="2"/>
  <c r="FM47" i="2"/>
  <c r="FM51" i="2"/>
  <c r="FM50" i="2"/>
  <c r="FM70" i="2"/>
  <c r="FM69" i="2"/>
  <c r="FM58" i="2"/>
  <c r="FM68" i="2"/>
  <c r="FM76" i="2"/>
  <c r="FM67" i="2"/>
  <c r="FM59" i="2"/>
  <c r="FM61" i="2"/>
  <c r="FM73" i="2"/>
  <c r="FM78" i="2"/>
  <c r="FM72" i="2"/>
  <c r="FM66" i="2"/>
  <c r="FM75" i="2"/>
  <c r="FM83" i="2"/>
  <c r="FM57" i="2"/>
  <c r="FM74" i="2"/>
  <c r="FM71" i="2"/>
  <c r="FM77" i="2"/>
  <c r="FE9" i="2"/>
  <c r="FE8" i="2"/>
  <c r="FE10" i="2"/>
  <c r="FE11" i="2"/>
  <c r="FE12" i="2"/>
  <c r="FE14" i="2"/>
  <c r="FE13" i="2"/>
  <c r="FE7" i="2"/>
  <c r="FE17" i="2"/>
  <c r="FE16" i="2"/>
  <c r="FE23" i="2"/>
  <c r="FE15" i="2"/>
  <c r="FE22" i="2"/>
  <c r="FE21" i="2"/>
  <c r="FE20" i="2"/>
  <c r="FE18" i="2"/>
  <c r="FE28" i="2"/>
  <c r="FE27" i="2"/>
  <c r="FE19" i="2"/>
  <c r="FE26" i="2"/>
  <c r="FE25" i="2"/>
  <c r="FE33" i="2"/>
  <c r="FE30" i="2"/>
  <c r="FE42" i="2"/>
  <c r="FE41" i="2"/>
  <c r="FE29" i="2"/>
  <c r="FE36" i="2"/>
  <c r="FE43" i="2"/>
  <c r="FE44" i="2"/>
  <c r="FE53" i="2"/>
  <c r="FE45" i="2"/>
  <c r="FE52" i="2"/>
  <c r="FE35" i="2"/>
  <c r="FE49" i="2"/>
  <c r="FE48" i="2"/>
  <c r="FE60" i="2"/>
  <c r="FE51" i="2"/>
  <c r="FE56" i="2"/>
  <c r="FE64" i="2"/>
  <c r="FE70" i="2"/>
  <c r="FE59" i="2"/>
  <c r="FE69" i="2"/>
  <c r="FE39" i="2"/>
  <c r="FE61" i="2"/>
  <c r="FE68" i="2"/>
  <c r="FE76" i="2"/>
  <c r="FE32" i="2"/>
  <c r="FE57" i="2"/>
  <c r="FE67" i="2"/>
  <c r="FE37" i="2"/>
  <c r="FE54" i="2"/>
  <c r="FE50" i="2"/>
  <c r="FE78" i="2"/>
  <c r="FE65" i="2"/>
  <c r="FE71" i="2"/>
  <c r="FE73" i="2"/>
  <c r="FE83" i="2"/>
  <c r="FE47" i="2"/>
  <c r="FE72" i="2"/>
  <c r="FE80" i="2"/>
  <c r="FE58" i="2"/>
  <c r="EW9" i="2"/>
  <c r="EW8" i="2"/>
  <c r="EW7" i="2"/>
  <c r="EW10" i="2"/>
  <c r="EW14" i="2"/>
  <c r="EW13" i="2"/>
  <c r="EW11" i="2"/>
  <c r="EW12" i="2"/>
  <c r="EW17" i="2"/>
  <c r="EW16" i="2"/>
  <c r="EW23" i="2"/>
  <c r="EW22" i="2"/>
  <c r="EW21" i="2"/>
  <c r="EW20" i="2"/>
  <c r="EW18" i="2"/>
  <c r="EW19" i="2"/>
  <c r="EW28" i="2"/>
  <c r="EW27" i="2"/>
  <c r="EW26" i="2"/>
  <c r="EW25" i="2"/>
  <c r="EW33" i="2"/>
  <c r="EW15" i="2"/>
  <c r="EW30" i="2"/>
  <c r="EW42" i="2"/>
  <c r="EW41" i="2"/>
  <c r="EW32" i="2"/>
  <c r="EW29" i="2"/>
  <c r="EW36" i="2"/>
  <c r="EW53" i="2"/>
  <c r="EW52" i="2"/>
  <c r="EW35" i="2"/>
  <c r="EW49" i="2"/>
  <c r="EW48" i="2"/>
  <c r="EW44" i="2"/>
  <c r="EW47" i="2"/>
  <c r="EW43" i="2"/>
  <c r="EW60" i="2"/>
  <c r="EW45" i="2"/>
  <c r="EW56" i="2"/>
  <c r="EW64" i="2"/>
  <c r="EW37" i="2"/>
  <c r="EW39" i="2"/>
  <c r="EW51" i="2"/>
  <c r="EW54" i="2"/>
  <c r="EW65" i="2"/>
  <c r="EW70" i="2"/>
  <c r="EW69" i="2"/>
  <c r="EW58" i="2"/>
  <c r="EW68" i="2"/>
  <c r="EW76" i="2"/>
  <c r="EW67" i="2"/>
  <c r="EW50" i="2"/>
  <c r="EW59" i="2"/>
  <c r="EW61" i="2"/>
  <c r="EW77" i="2"/>
  <c r="EW72" i="2"/>
  <c r="EW74" i="2"/>
  <c r="EW78" i="2"/>
  <c r="EW57" i="2"/>
  <c r="EW73" i="2"/>
  <c r="EW71" i="2"/>
  <c r="EW75" i="2"/>
  <c r="EW80" i="2"/>
  <c r="EO9" i="2"/>
  <c r="EO8" i="2"/>
  <c r="EO7" i="2"/>
  <c r="EO10" i="2"/>
  <c r="EO14" i="2"/>
  <c r="EO13" i="2"/>
  <c r="EO11" i="2"/>
  <c r="EO12" i="2"/>
  <c r="EO17" i="2"/>
  <c r="EO16" i="2"/>
  <c r="EO23" i="2"/>
  <c r="EO22" i="2"/>
  <c r="EO21" i="2"/>
  <c r="EO20" i="2"/>
  <c r="EO15" i="2"/>
  <c r="EO18" i="2"/>
  <c r="EO28" i="2"/>
  <c r="EO27" i="2"/>
  <c r="EO26" i="2"/>
  <c r="EO25" i="2"/>
  <c r="EO33" i="2"/>
  <c r="EO19" i="2"/>
  <c r="EO30" i="2"/>
  <c r="EO42" i="2"/>
  <c r="EO29" i="2"/>
  <c r="EO41" i="2"/>
  <c r="EO32" i="2"/>
  <c r="EO36" i="2"/>
  <c r="EO35" i="2"/>
  <c r="EO37" i="2"/>
  <c r="EO53" i="2"/>
  <c r="EO52" i="2"/>
  <c r="EO49" i="2"/>
  <c r="EO45" i="2"/>
  <c r="EO48" i="2"/>
  <c r="EO54" i="2"/>
  <c r="EO60" i="2"/>
  <c r="EO51" i="2"/>
  <c r="EO47" i="2"/>
  <c r="EO56" i="2"/>
  <c r="EO64" i="2"/>
  <c r="EO44" i="2"/>
  <c r="EO61" i="2"/>
  <c r="EO70" i="2"/>
  <c r="EO39" i="2"/>
  <c r="EO59" i="2"/>
  <c r="EO65" i="2"/>
  <c r="EO69" i="2"/>
  <c r="EO68" i="2"/>
  <c r="EO76" i="2"/>
  <c r="EO43" i="2"/>
  <c r="EO57" i="2"/>
  <c r="EO67" i="2"/>
  <c r="EO50" i="2"/>
  <c r="EO73" i="2"/>
  <c r="EO75" i="2"/>
  <c r="EO66" i="2"/>
  <c r="EO77" i="2"/>
  <c r="EO71" i="2"/>
  <c r="EO58" i="2"/>
  <c r="EO74" i="2"/>
  <c r="EO78" i="2"/>
  <c r="EO72" i="2"/>
  <c r="EO83" i="2"/>
  <c r="EG9" i="2"/>
  <c r="EG8" i="2"/>
  <c r="EG7" i="2"/>
  <c r="EG10" i="2"/>
  <c r="EG14" i="2"/>
  <c r="EG11" i="2"/>
  <c r="EG12" i="2"/>
  <c r="EG13" i="2"/>
  <c r="EG17" i="2"/>
  <c r="EG16" i="2"/>
  <c r="EG23" i="2"/>
  <c r="EG22" i="2"/>
  <c r="EG21" i="2"/>
  <c r="EG15" i="2"/>
  <c r="EG20" i="2"/>
  <c r="EG18" i="2"/>
  <c r="EG28" i="2"/>
  <c r="EG27" i="2"/>
  <c r="EG26" i="2"/>
  <c r="EG25" i="2"/>
  <c r="EG33" i="2"/>
  <c r="EG30" i="2"/>
  <c r="EG32" i="2"/>
  <c r="EG42" i="2"/>
  <c r="EG41" i="2"/>
  <c r="EG19" i="2"/>
  <c r="EG36" i="2"/>
  <c r="EG45" i="2"/>
  <c r="EG53" i="2"/>
  <c r="EG43" i="2"/>
  <c r="EG44" i="2"/>
  <c r="EG52" i="2"/>
  <c r="EG29" i="2"/>
  <c r="EG49" i="2"/>
  <c r="EG37" i="2"/>
  <c r="EG48" i="2"/>
  <c r="EG60" i="2"/>
  <c r="EG47" i="2"/>
  <c r="EG56" i="2"/>
  <c r="EG64" i="2"/>
  <c r="EG51" i="2"/>
  <c r="EG39" i="2"/>
  <c r="EG70" i="2"/>
  <c r="EG54" i="2"/>
  <c r="EG69" i="2"/>
  <c r="EG50" i="2"/>
  <c r="EG58" i="2"/>
  <c r="EG65" i="2"/>
  <c r="EG68" i="2"/>
  <c r="EG76" i="2"/>
  <c r="EG61" i="2"/>
  <c r="EG67" i="2"/>
  <c r="EG35" i="2"/>
  <c r="EG59" i="2"/>
  <c r="EG80" i="2"/>
  <c r="EG57" i="2"/>
  <c r="EG72" i="2"/>
  <c r="EG75" i="2"/>
  <c r="EG77" i="2"/>
  <c r="EG73" i="2"/>
  <c r="EG74" i="2"/>
  <c r="EG66" i="2"/>
  <c r="EG71" i="2"/>
  <c r="EG83" i="2"/>
  <c r="DY9" i="2"/>
  <c r="DY8" i="2"/>
  <c r="DY10" i="2"/>
  <c r="DY7" i="2"/>
  <c r="DY14" i="2"/>
  <c r="DY13" i="2"/>
  <c r="DY11" i="2"/>
  <c r="DY12" i="2"/>
  <c r="DY17" i="2"/>
  <c r="DY16" i="2"/>
  <c r="DY23" i="2"/>
  <c r="DY15" i="2"/>
  <c r="DY22" i="2"/>
  <c r="DY21" i="2"/>
  <c r="DY20" i="2"/>
  <c r="DY18" i="2"/>
  <c r="DY28" i="2"/>
  <c r="DY27" i="2"/>
  <c r="DY19" i="2"/>
  <c r="DY26" i="2"/>
  <c r="DY25" i="2"/>
  <c r="DY33" i="2"/>
  <c r="DY30" i="2"/>
  <c r="DY42" i="2"/>
  <c r="DY41" i="2"/>
  <c r="DY32" i="2"/>
  <c r="DY29" i="2"/>
  <c r="DY36" i="2"/>
  <c r="DY53" i="2"/>
  <c r="DY45" i="2"/>
  <c r="DY52" i="2"/>
  <c r="DY37" i="2"/>
  <c r="DY35" i="2"/>
  <c r="DY43" i="2"/>
  <c r="DY44" i="2"/>
  <c r="DY49" i="2"/>
  <c r="DY48" i="2"/>
  <c r="DY39" i="2"/>
  <c r="DY60" i="2"/>
  <c r="DY51" i="2"/>
  <c r="DY56" i="2"/>
  <c r="DY64" i="2"/>
  <c r="DY70" i="2"/>
  <c r="DY50" i="2"/>
  <c r="DY59" i="2"/>
  <c r="DY69" i="2"/>
  <c r="DY68" i="2"/>
  <c r="DY76" i="2"/>
  <c r="DY47" i="2"/>
  <c r="DY57" i="2"/>
  <c r="DY65" i="2"/>
  <c r="DY67" i="2"/>
  <c r="DY58" i="2"/>
  <c r="DY80" i="2"/>
  <c r="DY71" i="2"/>
  <c r="DY66" i="2"/>
  <c r="DY77" i="2"/>
  <c r="DY72" i="2"/>
  <c r="DY78" i="2"/>
  <c r="DY61" i="2"/>
  <c r="DY73" i="2"/>
  <c r="DQ9" i="2"/>
  <c r="DQ8" i="2"/>
  <c r="DQ10" i="2"/>
  <c r="DQ12" i="2"/>
  <c r="DQ11" i="2"/>
  <c r="DQ14" i="2"/>
  <c r="DQ13" i="2"/>
  <c r="DQ7" i="2"/>
  <c r="DQ17" i="2"/>
  <c r="DQ16" i="2"/>
  <c r="DQ23" i="2"/>
  <c r="DQ22" i="2"/>
  <c r="DQ21" i="2"/>
  <c r="DQ20" i="2"/>
  <c r="DQ18" i="2"/>
  <c r="DQ19" i="2"/>
  <c r="DQ28" i="2"/>
  <c r="DQ27" i="2"/>
  <c r="DQ26" i="2"/>
  <c r="DQ15" i="2"/>
  <c r="DQ25" i="2"/>
  <c r="DQ33" i="2"/>
  <c r="DQ30" i="2"/>
  <c r="DQ42" i="2"/>
  <c r="DQ41" i="2"/>
  <c r="DQ29" i="2"/>
  <c r="DQ32" i="2"/>
  <c r="DQ36" i="2"/>
  <c r="DQ37" i="2"/>
  <c r="DQ43" i="2"/>
  <c r="DQ44" i="2"/>
  <c r="DQ53" i="2"/>
  <c r="DQ52" i="2"/>
  <c r="DQ35" i="2"/>
  <c r="DQ49" i="2"/>
  <c r="DQ48" i="2"/>
  <c r="DQ39" i="2"/>
  <c r="DQ45" i="2"/>
  <c r="DQ60" i="2"/>
  <c r="DQ54" i="2"/>
  <c r="DQ56" i="2"/>
  <c r="DQ64" i="2"/>
  <c r="DQ51" i="2"/>
  <c r="DQ70" i="2"/>
  <c r="DQ61" i="2"/>
  <c r="DQ69" i="2"/>
  <c r="DQ47" i="2"/>
  <c r="DQ58" i="2"/>
  <c r="DQ68" i="2"/>
  <c r="DQ76" i="2"/>
  <c r="DQ67" i="2"/>
  <c r="DQ59" i="2"/>
  <c r="DQ66" i="2"/>
  <c r="DQ83" i="2"/>
  <c r="DQ72" i="2"/>
  <c r="DQ73" i="2"/>
  <c r="DQ74" i="2"/>
  <c r="DQ80" i="2"/>
  <c r="DQ71" i="2"/>
  <c r="DQ75" i="2"/>
  <c r="DQ78" i="2"/>
  <c r="DI9" i="2"/>
  <c r="DI8" i="2"/>
  <c r="DI10" i="2"/>
  <c r="DI14" i="2"/>
  <c r="DI13" i="2"/>
  <c r="DI12" i="2"/>
  <c r="DI7" i="2"/>
  <c r="DI11" i="2"/>
  <c r="DI17" i="2"/>
  <c r="DI16" i="2"/>
  <c r="DI23" i="2"/>
  <c r="DI22" i="2"/>
  <c r="DI21" i="2"/>
  <c r="DI20" i="2"/>
  <c r="DI15" i="2"/>
  <c r="DI18" i="2"/>
  <c r="DI28" i="2"/>
  <c r="DI27" i="2"/>
  <c r="DI26" i="2"/>
  <c r="DI25" i="2"/>
  <c r="DI33" i="2"/>
  <c r="DI19" i="2"/>
  <c r="DI30" i="2"/>
  <c r="DI42" i="2"/>
  <c r="DI29" i="2"/>
  <c r="DI32" i="2"/>
  <c r="DI41" i="2"/>
  <c r="DI36" i="2"/>
  <c r="DI54" i="2"/>
  <c r="DI35" i="2"/>
  <c r="DI53" i="2"/>
  <c r="DI52" i="2"/>
  <c r="DI37" i="2"/>
  <c r="DI49" i="2"/>
  <c r="DI45" i="2"/>
  <c r="DI48" i="2"/>
  <c r="DI47" i="2"/>
  <c r="DI60" i="2"/>
  <c r="DI51" i="2"/>
  <c r="DI56" i="2"/>
  <c r="DI64" i="2"/>
  <c r="DI39" i="2"/>
  <c r="DI44" i="2"/>
  <c r="DI43" i="2"/>
  <c r="DI70" i="2"/>
  <c r="DI59" i="2"/>
  <c r="DI69" i="2"/>
  <c r="DI68" i="2"/>
  <c r="DI76" i="2"/>
  <c r="DI57" i="2"/>
  <c r="DI67" i="2"/>
  <c r="DI65" i="2"/>
  <c r="DI75" i="2"/>
  <c r="DI61" i="2"/>
  <c r="DI71" i="2"/>
  <c r="DI74" i="2"/>
  <c r="DI80" i="2"/>
  <c r="DI58" i="2"/>
  <c r="DI66" i="2"/>
  <c r="DI72" i="2"/>
  <c r="DI77" i="2"/>
  <c r="DI50" i="2"/>
  <c r="DA9" i="2"/>
  <c r="DA8" i="2"/>
  <c r="DA7" i="2"/>
  <c r="DA10" i="2"/>
  <c r="DA11" i="2"/>
  <c r="DA14" i="2"/>
  <c r="DA13" i="2"/>
  <c r="DA17" i="2"/>
  <c r="DA16" i="2"/>
  <c r="DA23" i="2"/>
  <c r="DA18" i="2"/>
  <c r="DA22" i="2"/>
  <c r="DA21" i="2"/>
  <c r="DA15" i="2"/>
  <c r="DA20" i="2"/>
  <c r="DA12" i="2"/>
  <c r="DA28" i="2"/>
  <c r="DA27" i="2"/>
  <c r="DA26" i="2"/>
  <c r="DA25" i="2"/>
  <c r="DA33" i="2"/>
  <c r="DA30" i="2"/>
  <c r="DA19" i="2"/>
  <c r="DA42" i="2"/>
  <c r="DA41" i="2"/>
  <c r="DA37" i="2"/>
  <c r="DA36" i="2"/>
  <c r="DA45" i="2"/>
  <c r="DA54" i="2"/>
  <c r="DA29" i="2"/>
  <c r="DA53" i="2"/>
  <c r="DA52" i="2"/>
  <c r="DA49" i="2"/>
  <c r="DA32" i="2"/>
  <c r="DA43" i="2"/>
  <c r="DA44" i="2"/>
  <c r="DA48" i="2"/>
  <c r="DA60" i="2"/>
  <c r="DA35" i="2"/>
  <c r="DA39" i="2"/>
  <c r="DA56" i="2"/>
  <c r="DA64" i="2"/>
  <c r="DA47" i="2"/>
  <c r="DA51" i="2"/>
  <c r="DA70" i="2"/>
  <c r="DA69" i="2"/>
  <c r="DA58" i="2"/>
  <c r="DA68" i="2"/>
  <c r="DA76" i="2"/>
  <c r="DA67" i="2"/>
  <c r="DA50" i="2"/>
  <c r="DA59" i="2"/>
  <c r="DA65" i="2"/>
  <c r="DA78" i="2"/>
  <c r="DA61" i="2"/>
  <c r="DA72" i="2"/>
  <c r="DA66" i="2"/>
  <c r="DA75" i="2"/>
  <c r="DA83" i="2"/>
  <c r="DA57" i="2"/>
  <c r="DA74" i="2"/>
  <c r="DA71" i="2"/>
  <c r="DA77" i="2"/>
  <c r="CS9" i="2"/>
  <c r="CS8" i="2"/>
  <c r="CS10" i="2"/>
  <c r="CS12" i="2"/>
  <c r="CS14" i="2"/>
  <c r="CS7" i="2"/>
  <c r="CS13" i="2"/>
  <c r="CS11" i="2"/>
  <c r="CS15" i="2"/>
  <c r="CS17" i="2"/>
  <c r="CS16" i="2"/>
  <c r="CS23" i="2"/>
  <c r="CS22" i="2"/>
  <c r="CS21" i="2"/>
  <c r="CS20" i="2"/>
  <c r="CS28" i="2"/>
  <c r="CS27" i="2"/>
  <c r="CS18" i="2"/>
  <c r="CS19" i="2"/>
  <c r="CS26" i="2"/>
  <c r="CS25" i="2"/>
  <c r="CS33" i="2"/>
  <c r="CS30" i="2"/>
  <c r="CS42" i="2"/>
  <c r="CS41" i="2"/>
  <c r="CS29" i="2"/>
  <c r="CS37" i="2"/>
  <c r="CS36" i="2"/>
  <c r="CS54" i="2"/>
  <c r="CS43" i="2"/>
  <c r="CS44" i="2"/>
  <c r="CS53" i="2"/>
  <c r="CS45" i="2"/>
  <c r="CS52" i="2"/>
  <c r="CS32" i="2"/>
  <c r="CS35" i="2"/>
  <c r="CS49" i="2"/>
  <c r="CS48" i="2"/>
  <c r="CS60" i="2"/>
  <c r="CS51" i="2"/>
  <c r="CS56" i="2"/>
  <c r="CS64" i="2"/>
  <c r="CS70" i="2"/>
  <c r="CS59" i="2"/>
  <c r="CS65" i="2"/>
  <c r="CS69" i="2"/>
  <c r="CS61" i="2"/>
  <c r="CS68" i="2"/>
  <c r="CS76" i="2"/>
  <c r="CS50" i="2"/>
  <c r="CS57" i="2"/>
  <c r="CS67" i="2"/>
  <c r="CS39" i="2"/>
  <c r="CS78" i="2"/>
  <c r="CS47" i="2"/>
  <c r="CS58" i="2"/>
  <c r="CS71" i="2"/>
  <c r="CS73" i="2"/>
  <c r="CS83" i="2"/>
  <c r="CS72" i="2"/>
  <c r="CS80" i="2"/>
  <c r="CK9" i="2"/>
  <c r="CK8" i="2"/>
  <c r="CK7" i="2"/>
  <c r="CK10" i="2"/>
  <c r="CK13" i="2"/>
  <c r="CK15" i="2"/>
  <c r="CK11" i="2"/>
  <c r="CK14" i="2"/>
  <c r="CK12" i="2"/>
  <c r="CK17" i="2"/>
  <c r="CK16" i="2"/>
  <c r="CK23" i="2"/>
  <c r="CK22" i="2"/>
  <c r="CK21" i="2"/>
  <c r="CK20" i="2"/>
  <c r="CK19" i="2"/>
  <c r="CK28" i="2"/>
  <c r="CK18" i="2"/>
  <c r="CK27" i="2"/>
  <c r="CK26" i="2"/>
  <c r="CK25" i="2"/>
  <c r="CK33" i="2"/>
  <c r="CK30" i="2"/>
  <c r="CK42" i="2"/>
  <c r="CK41" i="2"/>
  <c r="CK32" i="2"/>
  <c r="CK29" i="2"/>
  <c r="CK37" i="2"/>
  <c r="CK36" i="2"/>
  <c r="CK54" i="2"/>
  <c r="CK53" i="2"/>
  <c r="CK52" i="2"/>
  <c r="CK35" i="2"/>
  <c r="CK49" i="2"/>
  <c r="CK48" i="2"/>
  <c r="CK45" i="2"/>
  <c r="CK47" i="2"/>
  <c r="CK44" i="2"/>
  <c r="CK60" i="2"/>
  <c r="CK39" i="2"/>
  <c r="CK43" i="2"/>
  <c r="CK56" i="2"/>
  <c r="CK64" i="2"/>
  <c r="CK51" i="2"/>
  <c r="CK70" i="2"/>
  <c r="CK50" i="2"/>
  <c r="CK69" i="2"/>
  <c r="CK58" i="2"/>
  <c r="CK68" i="2"/>
  <c r="CK76" i="2"/>
  <c r="CK65" i="2"/>
  <c r="CK67" i="2"/>
  <c r="CK59" i="2"/>
  <c r="CK61" i="2"/>
  <c r="CK77" i="2"/>
  <c r="CK72" i="2"/>
  <c r="CK74" i="2"/>
  <c r="CK78" i="2"/>
  <c r="CK57" i="2"/>
  <c r="CK73" i="2"/>
  <c r="CK71" i="2"/>
  <c r="CK75" i="2"/>
  <c r="CK80" i="2"/>
  <c r="CC9" i="2"/>
  <c r="CC8" i="2"/>
  <c r="CC7" i="2"/>
  <c r="CC10" i="2"/>
  <c r="CC13" i="2"/>
  <c r="CC15" i="2"/>
  <c r="CC14" i="2"/>
  <c r="CC11" i="2"/>
  <c r="CC12" i="2"/>
  <c r="CC17" i="2"/>
  <c r="CC16" i="2"/>
  <c r="CC23" i="2"/>
  <c r="CC22" i="2"/>
  <c r="CC21" i="2"/>
  <c r="CC18" i="2"/>
  <c r="CC20" i="2"/>
  <c r="CC28" i="2"/>
  <c r="CC27" i="2"/>
  <c r="CC26" i="2"/>
  <c r="CC25" i="2"/>
  <c r="CC33" i="2"/>
  <c r="CC19" i="2"/>
  <c r="CC30" i="2"/>
  <c r="CC42" i="2"/>
  <c r="CC29" i="2"/>
  <c r="CC41" i="2"/>
  <c r="CC32" i="2"/>
  <c r="CC37" i="2"/>
  <c r="CC36" i="2"/>
  <c r="CC54" i="2"/>
  <c r="CC35" i="2"/>
  <c r="CC53" i="2"/>
  <c r="CC52" i="2"/>
  <c r="CC49" i="2"/>
  <c r="CC48" i="2"/>
  <c r="CC39" i="2"/>
  <c r="CC43" i="2"/>
  <c r="CC60" i="2"/>
  <c r="CC51" i="2"/>
  <c r="CC47" i="2"/>
  <c r="CC56" i="2"/>
  <c r="CC64" i="2"/>
  <c r="CC45" i="2"/>
  <c r="CC50" i="2"/>
  <c r="CC61" i="2"/>
  <c r="CC70" i="2"/>
  <c r="CC59" i="2"/>
  <c r="CC69" i="2"/>
  <c r="CC68" i="2"/>
  <c r="CC76" i="2"/>
  <c r="CC57" i="2"/>
  <c r="CC67" i="2"/>
  <c r="CC44" i="2"/>
  <c r="CC65" i="2"/>
  <c r="CC73" i="2"/>
  <c r="CC75" i="2"/>
  <c r="CC66" i="2"/>
  <c r="CC77" i="2"/>
  <c r="CC71" i="2"/>
  <c r="CC74" i="2"/>
  <c r="CC78" i="2"/>
  <c r="CC72" i="2"/>
  <c r="CC83" i="2"/>
  <c r="BU9" i="2"/>
  <c r="BU8" i="2"/>
  <c r="BU7" i="2"/>
  <c r="BU10" i="2"/>
  <c r="BU13" i="2"/>
  <c r="BU15" i="2"/>
  <c r="BU11" i="2"/>
  <c r="BU14" i="2"/>
  <c r="BU12" i="2"/>
  <c r="BU17" i="2"/>
  <c r="BU16" i="2"/>
  <c r="BU23" i="2"/>
  <c r="BU22" i="2"/>
  <c r="BU21" i="2"/>
  <c r="BU20" i="2"/>
  <c r="BU28" i="2"/>
  <c r="BU27" i="2"/>
  <c r="BU26" i="2"/>
  <c r="BU25" i="2"/>
  <c r="BU33" i="2"/>
  <c r="BU30" i="2"/>
  <c r="BU32" i="2"/>
  <c r="BU42" i="2"/>
  <c r="BU41" i="2"/>
  <c r="BU18" i="2"/>
  <c r="BU37" i="2"/>
  <c r="BU19" i="2"/>
  <c r="BU36" i="2"/>
  <c r="BU54" i="2"/>
  <c r="BU53" i="2"/>
  <c r="BU43" i="2"/>
  <c r="BU44" i="2"/>
  <c r="BU45" i="2"/>
  <c r="BU52" i="2"/>
  <c r="BU49" i="2"/>
  <c r="BU48" i="2"/>
  <c r="BU60" i="2"/>
  <c r="BU47" i="2"/>
  <c r="BU56" i="2"/>
  <c r="BU64" i="2"/>
  <c r="BU51" i="2"/>
  <c r="BU70" i="2"/>
  <c r="BU69" i="2"/>
  <c r="BU35" i="2"/>
  <c r="BU58" i="2"/>
  <c r="BU68" i="2"/>
  <c r="BU76" i="2"/>
  <c r="BU61" i="2"/>
  <c r="BU67" i="2"/>
  <c r="BU39" i="2"/>
  <c r="BU29" i="2"/>
  <c r="BU59" i="2"/>
  <c r="BU73" i="2"/>
  <c r="BU80" i="2"/>
  <c r="BU57" i="2"/>
  <c r="BU72" i="2"/>
  <c r="BU75" i="2"/>
  <c r="BU77" i="2"/>
  <c r="BU74" i="2"/>
  <c r="BU66" i="2"/>
  <c r="BU71" i="2"/>
  <c r="BU83" i="2"/>
  <c r="BM9" i="2"/>
  <c r="BM8" i="2"/>
  <c r="BM10" i="2"/>
  <c r="BM7" i="2"/>
  <c r="BM13" i="2"/>
  <c r="BM15" i="2"/>
  <c r="BM14" i="2"/>
  <c r="BM11" i="2"/>
  <c r="BM12" i="2"/>
  <c r="BM17" i="2"/>
  <c r="BM16" i="2"/>
  <c r="BM23" i="2"/>
  <c r="BM22" i="2"/>
  <c r="BM21" i="2"/>
  <c r="BM18" i="2"/>
  <c r="BM20" i="2"/>
  <c r="BM28" i="2"/>
  <c r="BM27" i="2"/>
  <c r="BM19" i="2"/>
  <c r="BM26" i="2"/>
  <c r="BM25" i="2"/>
  <c r="BM33" i="2"/>
  <c r="BM30" i="2"/>
  <c r="BM42" i="2"/>
  <c r="BM41" i="2"/>
  <c r="BM32" i="2"/>
  <c r="BM29" i="2"/>
  <c r="BM37" i="2"/>
  <c r="BM36" i="2"/>
  <c r="BM54" i="2"/>
  <c r="BM53" i="2"/>
  <c r="BM52" i="2"/>
  <c r="BM35" i="2"/>
  <c r="BM43" i="2"/>
  <c r="BM44" i="2"/>
  <c r="BM45" i="2"/>
  <c r="BM49" i="2"/>
  <c r="BM48" i="2"/>
  <c r="BM60" i="2"/>
  <c r="BM51" i="2"/>
  <c r="BM39" i="2"/>
  <c r="BM56" i="2"/>
  <c r="BM64" i="2"/>
  <c r="BM70" i="2"/>
  <c r="BM59" i="2"/>
  <c r="BM65" i="2"/>
  <c r="BM69" i="2"/>
  <c r="BM47" i="2"/>
  <c r="BM68" i="2"/>
  <c r="BM76" i="2"/>
  <c r="BM57" i="2"/>
  <c r="BM67" i="2"/>
  <c r="BM50" i="2"/>
  <c r="BM73" i="2"/>
  <c r="BM80" i="2"/>
  <c r="BM71" i="2"/>
  <c r="BM66" i="2"/>
  <c r="BM77" i="2"/>
  <c r="BM72" i="2"/>
  <c r="BM78" i="2"/>
  <c r="BE9" i="2"/>
  <c r="BE8" i="2"/>
  <c r="BE10" i="2"/>
  <c r="BE13" i="2"/>
  <c r="BE12" i="2"/>
  <c r="BE15" i="2"/>
  <c r="BE11" i="2"/>
  <c r="BE14" i="2"/>
  <c r="BE7" i="2"/>
  <c r="BE17" i="2"/>
  <c r="BE16" i="2"/>
  <c r="BE23" i="2"/>
  <c r="BE22" i="2"/>
  <c r="BE21" i="2"/>
  <c r="BE20" i="2"/>
  <c r="BE25" i="2"/>
  <c r="BE19" i="2"/>
  <c r="BE28" i="2"/>
  <c r="BE27" i="2"/>
  <c r="BE26" i="2"/>
  <c r="BE33" i="2"/>
  <c r="BE18" i="2"/>
  <c r="BE30" i="2"/>
  <c r="BE42" i="2"/>
  <c r="BE41" i="2"/>
  <c r="BE29" i="2"/>
  <c r="BE37" i="2"/>
  <c r="BE32" i="2"/>
  <c r="BE36" i="2"/>
  <c r="BE43" i="2"/>
  <c r="BE44" i="2"/>
  <c r="BE45" i="2"/>
  <c r="BE54" i="2"/>
  <c r="BE53" i="2"/>
  <c r="BE52" i="2"/>
  <c r="BE35" i="2"/>
  <c r="BE49" i="2"/>
  <c r="BE48" i="2"/>
  <c r="BE60" i="2"/>
  <c r="BE56" i="2"/>
  <c r="BE64" i="2"/>
  <c r="BE51" i="2"/>
  <c r="BE70" i="2"/>
  <c r="BE47" i="2"/>
  <c r="BE61" i="2"/>
  <c r="BE69" i="2"/>
  <c r="BE58" i="2"/>
  <c r="BE68" i="2"/>
  <c r="BE76" i="2"/>
  <c r="BE39" i="2"/>
  <c r="BE50" i="2"/>
  <c r="BE65" i="2"/>
  <c r="BE67" i="2"/>
  <c r="BE59" i="2"/>
  <c r="BE73" i="2"/>
  <c r="BE66" i="2"/>
  <c r="BE83" i="2"/>
  <c r="BE72" i="2"/>
  <c r="BE74" i="2"/>
  <c r="BE80" i="2"/>
  <c r="BE71" i="2"/>
  <c r="BE75" i="2"/>
  <c r="BE78" i="2"/>
  <c r="AW9" i="2"/>
  <c r="AW8" i="2"/>
  <c r="AW10" i="2"/>
  <c r="AW13" i="2"/>
  <c r="AW15" i="2"/>
  <c r="AW14" i="2"/>
  <c r="AW7" i="2"/>
  <c r="AW12" i="2"/>
  <c r="AW11" i="2"/>
  <c r="AW17" i="2"/>
  <c r="AW16" i="2"/>
  <c r="AW23" i="2"/>
  <c r="AW22" i="2"/>
  <c r="AW21" i="2"/>
  <c r="AW18" i="2"/>
  <c r="AW20" i="2"/>
  <c r="AW25" i="2"/>
  <c r="AW28" i="2"/>
  <c r="AW27" i="2"/>
  <c r="AW26" i="2"/>
  <c r="AW33" i="2"/>
  <c r="AW19" i="2"/>
  <c r="AW30" i="2"/>
  <c r="AW35" i="2"/>
  <c r="AW42" i="2"/>
  <c r="AW29" i="2"/>
  <c r="AW32" i="2"/>
  <c r="AW41" i="2"/>
  <c r="AW37" i="2"/>
  <c r="AW36" i="2"/>
  <c r="AW54" i="2"/>
  <c r="AW53" i="2"/>
  <c r="AW52" i="2"/>
  <c r="AW49" i="2"/>
  <c r="AW48" i="2"/>
  <c r="AW43" i="2"/>
  <c r="AW47" i="2"/>
  <c r="AW60" i="2"/>
  <c r="AW39" i="2"/>
  <c r="AW51" i="2"/>
  <c r="AW56" i="2"/>
  <c r="AW64" i="2"/>
  <c r="AW45" i="2"/>
  <c r="AW70" i="2"/>
  <c r="AW44" i="2"/>
  <c r="AW59" i="2"/>
  <c r="AW69" i="2"/>
  <c r="AW50" i="2"/>
  <c r="AW68" i="2"/>
  <c r="AW76" i="2"/>
  <c r="AW57" i="2"/>
  <c r="AW67" i="2"/>
  <c r="AW73" i="2"/>
  <c r="AW65" i="2"/>
  <c r="AW75" i="2"/>
  <c r="AW58" i="2"/>
  <c r="AW71" i="2"/>
  <c r="AW61" i="2"/>
  <c r="AW74" i="2"/>
  <c r="AW80" i="2"/>
  <c r="AW66" i="2"/>
  <c r="AW72" i="2"/>
  <c r="AW77" i="2"/>
  <c r="AO9" i="2"/>
  <c r="AO8" i="2"/>
  <c r="AO7" i="2"/>
  <c r="AO10" i="2"/>
  <c r="AO13" i="2"/>
  <c r="AO15" i="2"/>
  <c r="AO11" i="2"/>
  <c r="AO14" i="2"/>
  <c r="AO12" i="2"/>
  <c r="AO17" i="2"/>
  <c r="AO16" i="2"/>
  <c r="AO23" i="2"/>
  <c r="AO22" i="2"/>
  <c r="AO21" i="2"/>
  <c r="AO20" i="2"/>
  <c r="AO25" i="2"/>
  <c r="AO28" i="2"/>
  <c r="AO27" i="2"/>
  <c r="AO26" i="2"/>
  <c r="AO18" i="2"/>
  <c r="AO33" i="2"/>
  <c r="AO30" i="2"/>
  <c r="AO42" i="2"/>
  <c r="AO35" i="2"/>
  <c r="AO41" i="2"/>
  <c r="AO37" i="2"/>
  <c r="AO36" i="2"/>
  <c r="AO54" i="2"/>
  <c r="AO53" i="2"/>
  <c r="AO52" i="2"/>
  <c r="AO29" i="2"/>
  <c r="AO49" i="2"/>
  <c r="AO43" i="2"/>
  <c r="AO44" i="2"/>
  <c r="AO45" i="2"/>
  <c r="AO48" i="2"/>
  <c r="AO19" i="2"/>
  <c r="AO39" i="2"/>
  <c r="AO60" i="2"/>
  <c r="AO32" i="2"/>
  <c r="AO56" i="2"/>
  <c r="AO64" i="2"/>
  <c r="AO47" i="2"/>
  <c r="AO51" i="2"/>
  <c r="AO50" i="2"/>
  <c r="AO70" i="2"/>
  <c r="AO65" i="2"/>
  <c r="AO69" i="2"/>
  <c r="AO58" i="2"/>
  <c r="AO68" i="2"/>
  <c r="AO76" i="2"/>
  <c r="AO67" i="2"/>
  <c r="AO59" i="2"/>
  <c r="AO73" i="2"/>
  <c r="AO78" i="2"/>
  <c r="AO72" i="2"/>
  <c r="AO61" i="2"/>
  <c r="AO66" i="2"/>
  <c r="AO75" i="2"/>
  <c r="AO83" i="2"/>
  <c r="AO57" i="2"/>
  <c r="AO74" i="2"/>
  <c r="AO71" i="2"/>
  <c r="AO77" i="2"/>
  <c r="AG9" i="2"/>
  <c r="AG8" i="2"/>
  <c r="AG10" i="2"/>
  <c r="AG13" i="2"/>
  <c r="AG15" i="2"/>
  <c r="AG7" i="2"/>
  <c r="AG12" i="2"/>
  <c r="AG14" i="2"/>
  <c r="AG11" i="2"/>
  <c r="AG17" i="2"/>
  <c r="AG16" i="2"/>
  <c r="AG23" i="2"/>
  <c r="AG22" i="2"/>
  <c r="AG21" i="2"/>
  <c r="AG18" i="2"/>
  <c r="AG20" i="2"/>
  <c r="AG25" i="2"/>
  <c r="AG28" i="2"/>
  <c r="AG27" i="2"/>
  <c r="AG19" i="2"/>
  <c r="AG26" i="2"/>
  <c r="AG33" i="2"/>
  <c r="AG30" i="2"/>
  <c r="AG42" i="2"/>
  <c r="AG41" i="2"/>
  <c r="AG35" i="2"/>
  <c r="AG29" i="2"/>
  <c r="AG37" i="2"/>
  <c r="AG36" i="2"/>
  <c r="AG54" i="2"/>
  <c r="AG43" i="2"/>
  <c r="AG44" i="2"/>
  <c r="AG45" i="2"/>
  <c r="AG53" i="2"/>
  <c r="AG52" i="2"/>
  <c r="AG32" i="2"/>
  <c r="AG49" i="2"/>
  <c r="AG48" i="2"/>
  <c r="AG60" i="2"/>
  <c r="AG51" i="2"/>
  <c r="AG56" i="2"/>
  <c r="AG64" i="2"/>
  <c r="AG70" i="2"/>
  <c r="AG39" i="2"/>
  <c r="AG59" i="2"/>
  <c r="AG69" i="2"/>
  <c r="AG61" i="2"/>
  <c r="AG68" i="2"/>
  <c r="AG76" i="2"/>
  <c r="AG57" i="2"/>
  <c r="AG67" i="2"/>
  <c r="AG47" i="2"/>
  <c r="AG73" i="2"/>
  <c r="AG58" i="2"/>
  <c r="AG78" i="2"/>
  <c r="AG71" i="2"/>
  <c r="AG50" i="2"/>
  <c r="AG83" i="2"/>
  <c r="AG72" i="2"/>
  <c r="AG80" i="2"/>
  <c r="Y9" i="2"/>
  <c r="Y8" i="2"/>
  <c r="Y7" i="2"/>
  <c r="Y13" i="2"/>
  <c r="Y15" i="2"/>
  <c r="Y11" i="2"/>
  <c r="Y14" i="2"/>
  <c r="Y12" i="2"/>
  <c r="Y10" i="2"/>
  <c r="Y17" i="2"/>
  <c r="Y16" i="2"/>
  <c r="Y23" i="2"/>
  <c r="Y22" i="2"/>
  <c r="Y21" i="2"/>
  <c r="Y20" i="2"/>
  <c r="Y25" i="2"/>
  <c r="Y19" i="2"/>
  <c r="Y28" i="2"/>
  <c r="Y18" i="2"/>
  <c r="Y27" i="2"/>
  <c r="Y26" i="2"/>
  <c r="Y33" i="2"/>
  <c r="Y30" i="2"/>
  <c r="Y42" i="2"/>
  <c r="Y41" i="2"/>
  <c r="Y32" i="2"/>
  <c r="Y29" i="2"/>
  <c r="Y35" i="2"/>
  <c r="Y37" i="2"/>
  <c r="Y36" i="2"/>
  <c r="Y54" i="2"/>
  <c r="Y53" i="2"/>
  <c r="Y52" i="2"/>
  <c r="Y49" i="2"/>
  <c r="Y48" i="2"/>
  <c r="Y47" i="2"/>
  <c r="Y45" i="2"/>
  <c r="Y60" i="2"/>
  <c r="Y44" i="2"/>
  <c r="Y56" i="2"/>
  <c r="Y64" i="2"/>
  <c r="Y39" i="2"/>
  <c r="Y51" i="2"/>
  <c r="Y43" i="2"/>
  <c r="Y70" i="2"/>
  <c r="Y69" i="2"/>
  <c r="Y58" i="2"/>
  <c r="Y68" i="2"/>
  <c r="Y76" i="2"/>
  <c r="Y67" i="2"/>
  <c r="Y50" i="2"/>
  <c r="Y59" i="2"/>
  <c r="Y61" i="2"/>
  <c r="Y73" i="2"/>
  <c r="Y77" i="2"/>
  <c r="Y72" i="2"/>
  <c r="Y74" i="2"/>
  <c r="Y78" i="2"/>
  <c r="Y57" i="2"/>
  <c r="Y65" i="2"/>
  <c r="Y71" i="2"/>
  <c r="Y75" i="2"/>
  <c r="Y80" i="2"/>
  <c r="Q11" i="2"/>
  <c r="Q9" i="2"/>
  <c r="Q8" i="2"/>
  <c r="Q7" i="2"/>
  <c r="Q13" i="2"/>
  <c r="Q15" i="2"/>
  <c r="Q14" i="2"/>
  <c r="Q10" i="2"/>
  <c r="Q17" i="2"/>
  <c r="Q16" i="2"/>
  <c r="Q23" i="2"/>
  <c r="Q22" i="2"/>
  <c r="Q21" i="2"/>
  <c r="Q12" i="2"/>
  <c r="Q18" i="2"/>
  <c r="Q20" i="2"/>
  <c r="Q25" i="2"/>
  <c r="Q28" i="2"/>
  <c r="Q27" i="2"/>
  <c r="Q26" i="2"/>
  <c r="Q33" i="2"/>
  <c r="Q19" i="2"/>
  <c r="Q30" i="2"/>
  <c r="Q42" i="2"/>
  <c r="Q29" i="2"/>
  <c r="Q41" i="2"/>
  <c r="Q32" i="2"/>
  <c r="Q37" i="2"/>
  <c r="Q36" i="2"/>
  <c r="Q54" i="2"/>
  <c r="Q53" i="2"/>
  <c r="Q35" i="2"/>
  <c r="Q52" i="2"/>
  <c r="Q49" i="2"/>
  <c r="Q48" i="2"/>
  <c r="Q44" i="2"/>
  <c r="Q43" i="2"/>
  <c r="Q60" i="2"/>
  <c r="Q51" i="2"/>
  <c r="Q47" i="2"/>
  <c r="Q56" i="2"/>
  <c r="Q64" i="2"/>
  <c r="Q39" i="2"/>
  <c r="Q61" i="2"/>
  <c r="Q70" i="2"/>
  <c r="Q59" i="2"/>
  <c r="Q69" i="2"/>
  <c r="Q65" i="2"/>
  <c r="Q68" i="2"/>
  <c r="Q76" i="2"/>
  <c r="Q57" i="2"/>
  <c r="Q67" i="2"/>
  <c r="Q50" i="2"/>
  <c r="Q45" i="2"/>
  <c r="Q73" i="2"/>
  <c r="Q75" i="2"/>
  <c r="Q66" i="2"/>
  <c r="Q77" i="2"/>
  <c r="Q71" i="2"/>
  <c r="Q74" i="2"/>
  <c r="Q78" i="2"/>
  <c r="Q72" i="2"/>
  <c r="Q83" i="2"/>
  <c r="Q58" i="2"/>
  <c r="H87" i="2"/>
  <c r="H78" i="2"/>
  <c r="H68" i="2"/>
  <c r="H59" i="2"/>
  <c r="H50" i="2"/>
  <c r="H41" i="2"/>
  <c r="H32" i="2"/>
  <c r="H23" i="2"/>
  <c r="H14" i="2"/>
  <c r="FP88" i="2"/>
  <c r="EX88" i="2"/>
  <c r="EO88" i="2"/>
  <c r="EF88" i="2"/>
  <c r="DN88" i="2"/>
  <c r="CL88" i="2"/>
  <c r="CC88" i="2"/>
  <c r="BK88" i="2"/>
  <c r="BB88" i="2"/>
  <c r="AR88" i="2"/>
  <c r="Z88" i="2"/>
  <c r="Q88" i="2"/>
  <c r="FJ87" i="2"/>
  <c r="FA87" i="2"/>
  <c r="EH87" i="2"/>
  <c r="DY87" i="2"/>
  <c r="CX87" i="2"/>
  <c r="CO87" i="2"/>
  <c r="BV87" i="2"/>
  <c r="BM87" i="2"/>
  <c r="AU87" i="2"/>
  <c r="AL87" i="2"/>
  <c r="AC87" i="2"/>
  <c r="J87" i="2"/>
  <c r="FL86" i="2"/>
  <c r="EK86" i="2"/>
  <c r="EB86" i="2"/>
  <c r="DR86" i="2"/>
  <c r="DI86" i="2"/>
  <c r="CZ86" i="2"/>
  <c r="BY86" i="2"/>
  <c r="BP86" i="2"/>
  <c r="BF86" i="2"/>
  <c r="AW86" i="2"/>
  <c r="AE86" i="2"/>
  <c r="V86" i="2"/>
  <c r="M86" i="2"/>
  <c r="EZ83" i="2"/>
  <c r="BF83" i="2"/>
  <c r="AH83" i="2"/>
  <c r="Z80" i="2"/>
  <c r="EK78" i="2"/>
  <c r="BP78" i="2"/>
  <c r="FE77" i="2"/>
  <c r="DU77" i="2"/>
  <c r="AZ77" i="2"/>
  <c r="O77" i="2"/>
  <c r="EP76" i="2"/>
  <c r="BI76" i="2"/>
  <c r="CV75" i="2"/>
  <c r="BF75" i="2"/>
  <c r="CS74" i="2"/>
  <c r="BA74" i="2"/>
  <c r="DZ73" i="2"/>
  <c r="DN72" i="2"/>
  <c r="BB72" i="2"/>
  <c r="FA71" i="2"/>
  <c r="CO71" i="2"/>
  <c r="AC71" i="2"/>
  <c r="EB70" i="2"/>
  <c r="BP70" i="2"/>
  <c r="EP68" i="2"/>
  <c r="CD68" i="2"/>
  <c r="FH67" i="2"/>
  <c r="BY67" i="2"/>
  <c r="FE66" i="2"/>
  <c r="AU65" i="2"/>
  <c r="BX64" i="2"/>
  <c r="AB61" i="2"/>
  <c r="AP59" i="2"/>
  <c r="R58" i="2"/>
  <c r="EB53" i="2"/>
  <c r="M43" i="2"/>
  <c r="FL10" i="2"/>
  <c r="FL8" i="2"/>
  <c r="FL7" i="2"/>
  <c r="FL12" i="2"/>
  <c r="FL14" i="2"/>
  <c r="FL13" i="2"/>
  <c r="FL9" i="2"/>
  <c r="FL11" i="2"/>
  <c r="FL16" i="2"/>
  <c r="FL15" i="2"/>
  <c r="FL22" i="2"/>
  <c r="FL21" i="2"/>
  <c r="FL20" i="2"/>
  <c r="FL17" i="2"/>
  <c r="FL19" i="2"/>
  <c r="FL27" i="2"/>
  <c r="FL26" i="2"/>
  <c r="FL18" i="2"/>
  <c r="FL25" i="2"/>
  <c r="FL33" i="2"/>
  <c r="FL23" i="2"/>
  <c r="FL32" i="2"/>
  <c r="FL30" i="2"/>
  <c r="FL29" i="2"/>
  <c r="FL41" i="2"/>
  <c r="FL39" i="2"/>
  <c r="FL28" i="2"/>
  <c r="FL36" i="2"/>
  <c r="FL35" i="2"/>
  <c r="FL45" i="2"/>
  <c r="FL53" i="2"/>
  <c r="FL37" i="2"/>
  <c r="FL52" i="2"/>
  <c r="FL51" i="2"/>
  <c r="FL42" i="2"/>
  <c r="FL43" i="2"/>
  <c r="FL44" i="2"/>
  <c r="FL48" i="2"/>
  <c r="FL47" i="2"/>
  <c r="FL59" i="2"/>
  <c r="FL50" i="2"/>
  <c r="FL54" i="2"/>
  <c r="FL64" i="2"/>
  <c r="FL69" i="2"/>
  <c r="FL49" i="2"/>
  <c r="FL58" i="2"/>
  <c r="FL68" i="2"/>
  <c r="FL67" i="2"/>
  <c r="FL75" i="2"/>
  <c r="FL83" i="2"/>
  <c r="FL56" i="2"/>
  <c r="FL66" i="2"/>
  <c r="FL65" i="2"/>
  <c r="FL72" i="2"/>
  <c r="FL60" i="2"/>
  <c r="FL70" i="2"/>
  <c r="FL76" i="2"/>
  <c r="FL80" i="2"/>
  <c r="FL71" i="2"/>
  <c r="FL77" i="2"/>
  <c r="FD10" i="2"/>
  <c r="FD8" i="2"/>
  <c r="FD7" i="2"/>
  <c r="FD9" i="2"/>
  <c r="FD12" i="2"/>
  <c r="FD11" i="2"/>
  <c r="FD14" i="2"/>
  <c r="FD13" i="2"/>
  <c r="FD16" i="2"/>
  <c r="FD15" i="2"/>
  <c r="FD22" i="2"/>
  <c r="FD21" i="2"/>
  <c r="FD20" i="2"/>
  <c r="FD19" i="2"/>
  <c r="FD18" i="2"/>
  <c r="FD27" i="2"/>
  <c r="FD23" i="2"/>
  <c r="FD26" i="2"/>
  <c r="FD25" i="2"/>
  <c r="FD33" i="2"/>
  <c r="FD32" i="2"/>
  <c r="FD17" i="2"/>
  <c r="FD30" i="2"/>
  <c r="FD29" i="2"/>
  <c r="FD41" i="2"/>
  <c r="FD39" i="2"/>
  <c r="FD28" i="2"/>
  <c r="FD36" i="2"/>
  <c r="FD35" i="2"/>
  <c r="FD42" i="2"/>
  <c r="FD43" i="2"/>
  <c r="FD44" i="2"/>
  <c r="FD53" i="2"/>
  <c r="FD45" i="2"/>
  <c r="FD52" i="2"/>
  <c r="FD51" i="2"/>
  <c r="FD48" i="2"/>
  <c r="FD37" i="2"/>
  <c r="FD47" i="2"/>
  <c r="FD59" i="2"/>
  <c r="FD54" i="2"/>
  <c r="FD50" i="2"/>
  <c r="FD69" i="2"/>
  <c r="FD60" i="2"/>
  <c r="FD61" i="2"/>
  <c r="FD68" i="2"/>
  <c r="FD57" i="2"/>
  <c r="FD67" i="2"/>
  <c r="FD75" i="2"/>
  <c r="FD83" i="2"/>
  <c r="FD64" i="2"/>
  <c r="FD66" i="2"/>
  <c r="FD58" i="2"/>
  <c r="FD72" i="2"/>
  <c r="FD78" i="2"/>
  <c r="FD49" i="2"/>
  <c r="FD65" i="2"/>
  <c r="FD71" i="2"/>
  <c r="FD73" i="2"/>
  <c r="FD70" i="2"/>
  <c r="FD74" i="2"/>
  <c r="FD77" i="2"/>
  <c r="EV10" i="2"/>
  <c r="EV8" i="2"/>
  <c r="EV7" i="2"/>
  <c r="EV9" i="2"/>
  <c r="EV12" i="2"/>
  <c r="EV14" i="2"/>
  <c r="EV13" i="2"/>
  <c r="EV11" i="2"/>
  <c r="EV16" i="2"/>
  <c r="EV15" i="2"/>
  <c r="EV22" i="2"/>
  <c r="EV21" i="2"/>
  <c r="EV20" i="2"/>
  <c r="EV17" i="2"/>
  <c r="EV19" i="2"/>
  <c r="EV27" i="2"/>
  <c r="EV26" i="2"/>
  <c r="EV25" i="2"/>
  <c r="EV33" i="2"/>
  <c r="EV32" i="2"/>
  <c r="EV30" i="2"/>
  <c r="EV18" i="2"/>
  <c r="EV29" i="2"/>
  <c r="EV41" i="2"/>
  <c r="EV28" i="2"/>
  <c r="EV39" i="2"/>
  <c r="EV23" i="2"/>
  <c r="EV36" i="2"/>
  <c r="EV35" i="2"/>
  <c r="EV53" i="2"/>
  <c r="EV52" i="2"/>
  <c r="EV51" i="2"/>
  <c r="EV37" i="2"/>
  <c r="EV48" i="2"/>
  <c r="EV47" i="2"/>
  <c r="EV43" i="2"/>
  <c r="EV42" i="2"/>
  <c r="EV45" i="2"/>
  <c r="EV59" i="2"/>
  <c r="EV50" i="2"/>
  <c r="EV54" i="2"/>
  <c r="EV69" i="2"/>
  <c r="EV58" i="2"/>
  <c r="EV68" i="2"/>
  <c r="EV44" i="2"/>
  <c r="EV67" i="2"/>
  <c r="EV75" i="2"/>
  <c r="EV83" i="2"/>
  <c r="EV56" i="2"/>
  <c r="EV66" i="2"/>
  <c r="EV72" i="2"/>
  <c r="EV49" i="2"/>
  <c r="EV74" i="2"/>
  <c r="EV64" i="2"/>
  <c r="EV78" i="2"/>
  <c r="EV57" i="2"/>
  <c r="EV70" i="2"/>
  <c r="EV61" i="2"/>
  <c r="EV71" i="2"/>
  <c r="EV76" i="2"/>
  <c r="EV80" i="2"/>
  <c r="EN10" i="2"/>
  <c r="EN8" i="2"/>
  <c r="EN7" i="2"/>
  <c r="EN9" i="2"/>
  <c r="EN12" i="2"/>
  <c r="EN14" i="2"/>
  <c r="EN13" i="2"/>
  <c r="EN11" i="2"/>
  <c r="EN16" i="2"/>
  <c r="EN15" i="2"/>
  <c r="EN22" i="2"/>
  <c r="EN21" i="2"/>
  <c r="EN20" i="2"/>
  <c r="EN19" i="2"/>
  <c r="EN27" i="2"/>
  <c r="EN26" i="2"/>
  <c r="EN25" i="2"/>
  <c r="EN33" i="2"/>
  <c r="EN17" i="2"/>
  <c r="EN32" i="2"/>
  <c r="EN23" i="2"/>
  <c r="EN30" i="2"/>
  <c r="EN29" i="2"/>
  <c r="EN18" i="2"/>
  <c r="EN41" i="2"/>
  <c r="EN39" i="2"/>
  <c r="EN36" i="2"/>
  <c r="EN35" i="2"/>
  <c r="EN37" i="2"/>
  <c r="EN53" i="2"/>
  <c r="EN28" i="2"/>
  <c r="EN52" i="2"/>
  <c r="EN51" i="2"/>
  <c r="EN45" i="2"/>
  <c r="EN48" i="2"/>
  <c r="EN42" i="2"/>
  <c r="EN43" i="2"/>
  <c r="EN44" i="2"/>
  <c r="EN47" i="2"/>
  <c r="EN54" i="2"/>
  <c r="EN59" i="2"/>
  <c r="EN50" i="2"/>
  <c r="EN65" i="2"/>
  <c r="EN69" i="2"/>
  <c r="EN64" i="2"/>
  <c r="EN68" i="2"/>
  <c r="EN57" i="2"/>
  <c r="EN67" i="2"/>
  <c r="EN75" i="2"/>
  <c r="EN83" i="2"/>
  <c r="EN66" i="2"/>
  <c r="EN49" i="2"/>
  <c r="EN58" i="2"/>
  <c r="EN72" i="2"/>
  <c r="EN77" i="2"/>
  <c r="EN71" i="2"/>
  <c r="EN61" i="2"/>
  <c r="EN74" i="2"/>
  <c r="EN78" i="2"/>
  <c r="EN60" i="2"/>
  <c r="EN56" i="2"/>
  <c r="EN70" i="2"/>
  <c r="EN76" i="2"/>
  <c r="EN80" i="2"/>
  <c r="EF10" i="2"/>
  <c r="EF8" i="2"/>
  <c r="EF7" i="2"/>
  <c r="EF9" i="2"/>
  <c r="EF12" i="2"/>
  <c r="EF14" i="2"/>
  <c r="EF11" i="2"/>
  <c r="EF13" i="2"/>
  <c r="EF16" i="2"/>
  <c r="EF15" i="2"/>
  <c r="EF22" i="2"/>
  <c r="EF21" i="2"/>
  <c r="EF20" i="2"/>
  <c r="EF17" i="2"/>
  <c r="EF19" i="2"/>
  <c r="EF27" i="2"/>
  <c r="EF26" i="2"/>
  <c r="EF18" i="2"/>
  <c r="EF25" i="2"/>
  <c r="EF33" i="2"/>
  <c r="EF23" i="2"/>
  <c r="EF32" i="2"/>
  <c r="EF30" i="2"/>
  <c r="EF29" i="2"/>
  <c r="EF41" i="2"/>
  <c r="EF39" i="2"/>
  <c r="EF28" i="2"/>
  <c r="EF36" i="2"/>
  <c r="EF35" i="2"/>
  <c r="EF53" i="2"/>
  <c r="EF42" i="2"/>
  <c r="EF43" i="2"/>
  <c r="EF44" i="2"/>
  <c r="EF52" i="2"/>
  <c r="EF51" i="2"/>
  <c r="EF37" i="2"/>
  <c r="EF48" i="2"/>
  <c r="EF47" i="2"/>
  <c r="EF59" i="2"/>
  <c r="EF50" i="2"/>
  <c r="EF45" i="2"/>
  <c r="EF54" i="2"/>
  <c r="EF69" i="2"/>
  <c r="EF58" i="2"/>
  <c r="EF65" i="2"/>
  <c r="EF68" i="2"/>
  <c r="EF76" i="2"/>
  <c r="EF60" i="2"/>
  <c r="EF61" i="2"/>
  <c r="EF67" i="2"/>
  <c r="EF75" i="2"/>
  <c r="EF83" i="2"/>
  <c r="EF49" i="2"/>
  <c r="EF56" i="2"/>
  <c r="EF66" i="2"/>
  <c r="EF72" i="2"/>
  <c r="EF57" i="2"/>
  <c r="EF77" i="2"/>
  <c r="EF70" i="2"/>
  <c r="EF73" i="2"/>
  <c r="EF78" i="2"/>
  <c r="EF64" i="2"/>
  <c r="EF71" i="2"/>
  <c r="DX10" i="2"/>
  <c r="DX8" i="2"/>
  <c r="DX7" i="2"/>
  <c r="DX12" i="2"/>
  <c r="DX14" i="2"/>
  <c r="DX13" i="2"/>
  <c r="DX11" i="2"/>
  <c r="DX16" i="2"/>
  <c r="DX9" i="2"/>
  <c r="DX15" i="2"/>
  <c r="DX22" i="2"/>
  <c r="DX21" i="2"/>
  <c r="DX20" i="2"/>
  <c r="DX19" i="2"/>
  <c r="DX18" i="2"/>
  <c r="DX27" i="2"/>
  <c r="DX17" i="2"/>
  <c r="DX23" i="2"/>
  <c r="DX26" i="2"/>
  <c r="DX25" i="2"/>
  <c r="DX33" i="2"/>
  <c r="DX32" i="2"/>
  <c r="DX30" i="2"/>
  <c r="DX29" i="2"/>
  <c r="DX41" i="2"/>
  <c r="DX39" i="2"/>
  <c r="DX28" i="2"/>
  <c r="DX36" i="2"/>
  <c r="DX35" i="2"/>
  <c r="DX53" i="2"/>
  <c r="DX45" i="2"/>
  <c r="DX52" i="2"/>
  <c r="DX37" i="2"/>
  <c r="DX51" i="2"/>
  <c r="DX48" i="2"/>
  <c r="DX47" i="2"/>
  <c r="DX59" i="2"/>
  <c r="DX44" i="2"/>
  <c r="DX50" i="2"/>
  <c r="DX54" i="2"/>
  <c r="DX69" i="2"/>
  <c r="DX43" i="2"/>
  <c r="DX68" i="2"/>
  <c r="DX76" i="2"/>
  <c r="DX49" i="2"/>
  <c r="DX57" i="2"/>
  <c r="DX65" i="2"/>
  <c r="DX67" i="2"/>
  <c r="DX75" i="2"/>
  <c r="DX83" i="2"/>
  <c r="DX42" i="2"/>
  <c r="DX66" i="2"/>
  <c r="DX58" i="2"/>
  <c r="DX60" i="2"/>
  <c r="DX61" i="2"/>
  <c r="DX72" i="2"/>
  <c r="DX80" i="2"/>
  <c r="DX71" i="2"/>
  <c r="DX77" i="2"/>
  <c r="DX56" i="2"/>
  <c r="DX73" i="2"/>
  <c r="DX70" i="2"/>
  <c r="DX74" i="2"/>
  <c r="DP10" i="2"/>
  <c r="DP8" i="2"/>
  <c r="DP7" i="2"/>
  <c r="DP12" i="2"/>
  <c r="DP11" i="2"/>
  <c r="DP14" i="2"/>
  <c r="DP13" i="2"/>
  <c r="DP9" i="2"/>
  <c r="DP16" i="2"/>
  <c r="DP15" i="2"/>
  <c r="DP22" i="2"/>
  <c r="DP21" i="2"/>
  <c r="DP20" i="2"/>
  <c r="DP17" i="2"/>
  <c r="DP19" i="2"/>
  <c r="DP27" i="2"/>
  <c r="DP26" i="2"/>
  <c r="DP25" i="2"/>
  <c r="DP33" i="2"/>
  <c r="DP32" i="2"/>
  <c r="DP30" i="2"/>
  <c r="DP18" i="2"/>
  <c r="DP29" i="2"/>
  <c r="DP41" i="2"/>
  <c r="DP28" i="2"/>
  <c r="DP39" i="2"/>
  <c r="DP23" i="2"/>
  <c r="DP36" i="2"/>
  <c r="DP35" i="2"/>
  <c r="DP53" i="2"/>
  <c r="DP52" i="2"/>
  <c r="DP51" i="2"/>
  <c r="DP48" i="2"/>
  <c r="DP47" i="2"/>
  <c r="DP44" i="2"/>
  <c r="DP45" i="2"/>
  <c r="DP60" i="2"/>
  <c r="DP43" i="2"/>
  <c r="DP49" i="2"/>
  <c r="DP54" i="2"/>
  <c r="DP59" i="2"/>
  <c r="DP42" i="2"/>
  <c r="DP50" i="2"/>
  <c r="DP61" i="2"/>
  <c r="DP69" i="2"/>
  <c r="DP58" i="2"/>
  <c r="DP68" i="2"/>
  <c r="DP76" i="2"/>
  <c r="DP64" i="2"/>
  <c r="DP67" i="2"/>
  <c r="DP75" i="2"/>
  <c r="DP83" i="2"/>
  <c r="DP37" i="2"/>
  <c r="DP56" i="2"/>
  <c r="DP65" i="2"/>
  <c r="DP66" i="2"/>
  <c r="DP72" i="2"/>
  <c r="DP73" i="2"/>
  <c r="DP74" i="2"/>
  <c r="DP80" i="2"/>
  <c r="DP70" i="2"/>
  <c r="DP77" i="2"/>
  <c r="DP71" i="2"/>
  <c r="DP78" i="2"/>
  <c r="DP57" i="2"/>
  <c r="DH10" i="2"/>
  <c r="DH8" i="2"/>
  <c r="DH7" i="2"/>
  <c r="DH9" i="2"/>
  <c r="DH12" i="2"/>
  <c r="DH14" i="2"/>
  <c r="DH13" i="2"/>
  <c r="DH11" i="2"/>
  <c r="DH18" i="2"/>
  <c r="DH16" i="2"/>
  <c r="DH15" i="2"/>
  <c r="DH22" i="2"/>
  <c r="DH21" i="2"/>
  <c r="DH20" i="2"/>
  <c r="DH19" i="2"/>
  <c r="DH27" i="2"/>
  <c r="DH26" i="2"/>
  <c r="DH25" i="2"/>
  <c r="DH33" i="2"/>
  <c r="DH32" i="2"/>
  <c r="DH23" i="2"/>
  <c r="DH30" i="2"/>
  <c r="DH29" i="2"/>
  <c r="DH41" i="2"/>
  <c r="DH17" i="2"/>
  <c r="DH39" i="2"/>
  <c r="DH36" i="2"/>
  <c r="DH35" i="2"/>
  <c r="DH53" i="2"/>
  <c r="DH52" i="2"/>
  <c r="DH42" i="2"/>
  <c r="DH43" i="2"/>
  <c r="DH44" i="2"/>
  <c r="DH51" i="2"/>
  <c r="DH45" i="2"/>
  <c r="DH48" i="2"/>
  <c r="DH47" i="2"/>
  <c r="DH60" i="2"/>
  <c r="DH59" i="2"/>
  <c r="DH37" i="2"/>
  <c r="DH28" i="2"/>
  <c r="DH54" i="2"/>
  <c r="DH49" i="2"/>
  <c r="DH50" i="2"/>
  <c r="DH69" i="2"/>
  <c r="DH68" i="2"/>
  <c r="DH76" i="2"/>
  <c r="DH57" i="2"/>
  <c r="DH67" i="2"/>
  <c r="DH75" i="2"/>
  <c r="DH83" i="2"/>
  <c r="DH61" i="2"/>
  <c r="DH66" i="2"/>
  <c r="DH58" i="2"/>
  <c r="DH64" i="2"/>
  <c r="DH72" i="2"/>
  <c r="DH56" i="2"/>
  <c r="DH65" i="2"/>
  <c r="DH71" i="2"/>
  <c r="DH74" i="2"/>
  <c r="DH80" i="2"/>
  <c r="DH73" i="2"/>
  <c r="DH70" i="2"/>
  <c r="DH78" i="2"/>
  <c r="CZ10" i="2"/>
  <c r="CZ8" i="2"/>
  <c r="CZ7" i="2"/>
  <c r="CZ12" i="2"/>
  <c r="CZ11" i="2"/>
  <c r="CZ14" i="2"/>
  <c r="CZ13" i="2"/>
  <c r="CZ9" i="2"/>
  <c r="CZ18" i="2"/>
  <c r="CZ16" i="2"/>
  <c r="CZ15" i="2"/>
  <c r="CZ22" i="2"/>
  <c r="CZ21" i="2"/>
  <c r="CZ20" i="2"/>
  <c r="CZ17" i="2"/>
  <c r="CZ19" i="2"/>
  <c r="CZ27" i="2"/>
  <c r="CZ26" i="2"/>
  <c r="CZ25" i="2"/>
  <c r="CZ33" i="2"/>
  <c r="CZ23" i="2"/>
  <c r="CZ32" i="2"/>
  <c r="CZ30" i="2"/>
  <c r="CZ29" i="2"/>
  <c r="CZ41" i="2"/>
  <c r="CZ39" i="2"/>
  <c r="CZ28" i="2"/>
  <c r="CZ36" i="2"/>
  <c r="CZ35" i="2"/>
  <c r="CZ53" i="2"/>
  <c r="CZ52" i="2"/>
  <c r="CZ37" i="2"/>
  <c r="CZ51" i="2"/>
  <c r="CZ42" i="2"/>
  <c r="CZ43" i="2"/>
  <c r="CZ44" i="2"/>
  <c r="CZ48" i="2"/>
  <c r="CZ47" i="2"/>
  <c r="CZ60" i="2"/>
  <c r="CZ54" i="2"/>
  <c r="CZ59" i="2"/>
  <c r="CZ50" i="2"/>
  <c r="CZ64" i="2"/>
  <c r="CZ69" i="2"/>
  <c r="CZ58" i="2"/>
  <c r="CZ68" i="2"/>
  <c r="CZ76" i="2"/>
  <c r="CZ67" i="2"/>
  <c r="CZ75" i="2"/>
  <c r="CZ83" i="2"/>
  <c r="CZ56" i="2"/>
  <c r="CZ66" i="2"/>
  <c r="CZ45" i="2"/>
  <c r="CZ72" i="2"/>
  <c r="CZ61" i="2"/>
  <c r="CZ70" i="2"/>
  <c r="CZ80" i="2"/>
  <c r="CZ71" i="2"/>
  <c r="CZ77" i="2"/>
  <c r="CZ49" i="2"/>
  <c r="CZ73" i="2"/>
  <c r="CR10" i="2"/>
  <c r="CR8" i="2"/>
  <c r="CR7" i="2"/>
  <c r="CR9" i="2"/>
  <c r="CR12" i="2"/>
  <c r="CR14" i="2"/>
  <c r="CR13" i="2"/>
  <c r="CR11" i="2"/>
  <c r="CR15" i="2"/>
  <c r="CR18" i="2"/>
  <c r="CR16" i="2"/>
  <c r="CR22" i="2"/>
  <c r="CR21" i="2"/>
  <c r="CR20" i="2"/>
  <c r="CR19" i="2"/>
  <c r="CR27" i="2"/>
  <c r="CR23" i="2"/>
  <c r="CR26" i="2"/>
  <c r="CR25" i="2"/>
  <c r="CR33" i="2"/>
  <c r="CR32" i="2"/>
  <c r="CR17" i="2"/>
  <c r="CR30" i="2"/>
  <c r="CR29" i="2"/>
  <c r="CR41" i="2"/>
  <c r="CR39" i="2"/>
  <c r="CR28" i="2"/>
  <c r="CR36" i="2"/>
  <c r="CR35" i="2"/>
  <c r="CR37" i="2"/>
  <c r="CR42" i="2"/>
  <c r="CR43" i="2"/>
  <c r="CR44" i="2"/>
  <c r="CR53" i="2"/>
  <c r="CR45" i="2"/>
  <c r="CR52" i="2"/>
  <c r="CR51" i="2"/>
  <c r="CR48" i="2"/>
  <c r="CR47" i="2"/>
  <c r="CR49" i="2"/>
  <c r="CR60" i="2"/>
  <c r="CR59" i="2"/>
  <c r="CR54" i="2"/>
  <c r="CR50" i="2"/>
  <c r="CR65" i="2"/>
  <c r="CR69" i="2"/>
  <c r="CR61" i="2"/>
  <c r="CR68" i="2"/>
  <c r="CR76" i="2"/>
  <c r="CR57" i="2"/>
  <c r="CR67" i="2"/>
  <c r="CR75" i="2"/>
  <c r="CR83" i="2"/>
  <c r="CR64" i="2"/>
  <c r="CR66" i="2"/>
  <c r="CR58" i="2"/>
  <c r="CR72" i="2"/>
  <c r="CR78" i="2"/>
  <c r="CR71" i="2"/>
  <c r="CR73" i="2"/>
  <c r="CR70" i="2"/>
  <c r="CR74" i="2"/>
  <c r="CR77" i="2"/>
  <c r="CJ10" i="2"/>
  <c r="CJ8" i="2"/>
  <c r="CJ7" i="2"/>
  <c r="CJ9" i="2"/>
  <c r="CJ12" i="2"/>
  <c r="CJ11" i="2"/>
  <c r="CJ14" i="2"/>
  <c r="CJ13" i="2"/>
  <c r="CJ18" i="2"/>
  <c r="CJ16" i="2"/>
  <c r="CJ22" i="2"/>
  <c r="CJ15" i="2"/>
  <c r="CJ21" i="2"/>
  <c r="CJ20" i="2"/>
  <c r="CJ17" i="2"/>
  <c r="CJ19" i="2"/>
  <c r="CJ27" i="2"/>
  <c r="CJ26" i="2"/>
  <c r="CJ25" i="2"/>
  <c r="CJ33" i="2"/>
  <c r="CJ32" i="2"/>
  <c r="CJ30" i="2"/>
  <c r="CJ29" i="2"/>
  <c r="CJ41" i="2"/>
  <c r="CJ23" i="2"/>
  <c r="CJ28" i="2"/>
  <c r="CJ39" i="2"/>
  <c r="CJ36" i="2"/>
  <c r="CJ35" i="2"/>
  <c r="CJ53" i="2"/>
  <c r="CJ52" i="2"/>
  <c r="CJ51" i="2"/>
  <c r="CJ48" i="2"/>
  <c r="CJ37" i="2"/>
  <c r="CJ47" i="2"/>
  <c r="CJ44" i="2"/>
  <c r="CJ60" i="2"/>
  <c r="CJ43" i="2"/>
  <c r="CJ54" i="2"/>
  <c r="CJ59" i="2"/>
  <c r="CJ42" i="2"/>
  <c r="CJ50" i="2"/>
  <c r="CJ49" i="2"/>
  <c r="CJ69" i="2"/>
  <c r="CJ58" i="2"/>
  <c r="CJ68" i="2"/>
  <c r="CJ76" i="2"/>
  <c r="CJ65" i="2"/>
  <c r="CJ67" i="2"/>
  <c r="CJ75" i="2"/>
  <c r="CJ83" i="2"/>
  <c r="CJ45" i="2"/>
  <c r="CJ56" i="2"/>
  <c r="CJ66" i="2"/>
  <c r="CJ72" i="2"/>
  <c r="CJ74" i="2"/>
  <c r="CJ78" i="2"/>
  <c r="CJ57" i="2"/>
  <c r="CJ64" i="2"/>
  <c r="CJ70" i="2"/>
  <c r="CJ71" i="2"/>
  <c r="CJ80" i="2"/>
  <c r="CB10" i="2"/>
  <c r="CB8" i="2"/>
  <c r="CB7" i="2"/>
  <c r="CB9" i="2"/>
  <c r="CB12" i="2"/>
  <c r="CB14" i="2"/>
  <c r="CB11" i="2"/>
  <c r="CB13" i="2"/>
  <c r="CB18" i="2"/>
  <c r="CB15" i="2"/>
  <c r="CB16" i="2"/>
  <c r="CB22" i="2"/>
  <c r="CB21" i="2"/>
  <c r="CB20" i="2"/>
  <c r="CB19" i="2"/>
  <c r="CB27" i="2"/>
  <c r="CB26" i="2"/>
  <c r="CB25" i="2"/>
  <c r="CB33" i="2"/>
  <c r="CB17" i="2"/>
  <c r="CB32" i="2"/>
  <c r="CB23" i="2"/>
  <c r="CB30" i="2"/>
  <c r="CB29" i="2"/>
  <c r="CB41" i="2"/>
  <c r="CB39" i="2"/>
  <c r="CB36" i="2"/>
  <c r="CB35" i="2"/>
  <c r="CB53" i="2"/>
  <c r="CB52" i="2"/>
  <c r="CB51" i="2"/>
  <c r="CB28" i="2"/>
  <c r="CB48" i="2"/>
  <c r="CB42" i="2"/>
  <c r="CB43" i="2"/>
  <c r="CB44" i="2"/>
  <c r="CB45" i="2"/>
  <c r="CB47" i="2"/>
  <c r="CB37" i="2"/>
  <c r="CB60" i="2"/>
  <c r="CB59" i="2"/>
  <c r="CB49" i="2"/>
  <c r="CB54" i="2"/>
  <c r="CB50" i="2"/>
  <c r="CB69" i="2"/>
  <c r="CB64" i="2"/>
  <c r="CB68" i="2"/>
  <c r="CB76" i="2"/>
  <c r="CB57" i="2"/>
  <c r="CB67" i="2"/>
  <c r="CB75" i="2"/>
  <c r="CB83" i="2"/>
  <c r="CB66" i="2"/>
  <c r="CB58" i="2"/>
  <c r="CB72" i="2"/>
  <c r="CB65" i="2"/>
  <c r="CB73" i="2"/>
  <c r="CB77" i="2"/>
  <c r="CB71" i="2"/>
  <c r="CB74" i="2"/>
  <c r="CB78" i="2"/>
  <c r="CB61" i="2"/>
  <c r="CB56" i="2"/>
  <c r="CB70" i="2"/>
  <c r="CB80" i="2"/>
  <c r="BT10" i="2"/>
  <c r="BT8" i="2"/>
  <c r="BT7" i="2"/>
  <c r="BT9" i="2"/>
  <c r="BT12" i="2"/>
  <c r="BT11" i="2"/>
  <c r="BT14" i="2"/>
  <c r="BT13" i="2"/>
  <c r="BT15" i="2"/>
  <c r="BT18" i="2"/>
  <c r="BT16" i="2"/>
  <c r="BT22" i="2"/>
  <c r="BT21" i="2"/>
  <c r="BT20" i="2"/>
  <c r="BT17" i="2"/>
  <c r="BT19" i="2"/>
  <c r="BT27" i="2"/>
  <c r="BT26" i="2"/>
  <c r="BT25" i="2"/>
  <c r="BT33" i="2"/>
  <c r="BT23" i="2"/>
  <c r="BT32" i="2"/>
  <c r="BT30" i="2"/>
  <c r="BT29" i="2"/>
  <c r="BT41" i="2"/>
  <c r="BT39" i="2"/>
  <c r="BT28" i="2"/>
  <c r="BT36" i="2"/>
  <c r="BT35" i="2"/>
  <c r="BT53" i="2"/>
  <c r="BT42" i="2"/>
  <c r="BT43" i="2"/>
  <c r="BT44" i="2"/>
  <c r="BT45" i="2"/>
  <c r="BT52" i="2"/>
  <c r="BT37" i="2"/>
  <c r="BT51" i="2"/>
  <c r="BT48" i="2"/>
  <c r="BT47" i="2"/>
  <c r="BT60" i="2"/>
  <c r="BT54" i="2"/>
  <c r="BT59" i="2"/>
  <c r="BT50" i="2"/>
  <c r="BT69" i="2"/>
  <c r="BT58" i="2"/>
  <c r="BT68" i="2"/>
  <c r="BT76" i="2"/>
  <c r="BT49" i="2"/>
  <c r="BT61" i="2"/>
  <c r="BT67" i="2"/>
  <c r="BT75" i="2"/>
  <c r="BT83" i="2"/>
  <c r="BT56" i="2"/>
  <c r="BT66" i="2"/>
  <c r="BT72" i="2"/>
  <c r="BT57" i="2"/>
  <c r="BT77" i="2"/>
  <c r="BT70" i="2"/>
  <c r="BT78" i="2"/>
  <c r="BT71" i="2"/>
  <c r="BT64" i="2"/>
  <c r="BT65" i="2"/>
  <c r="BL10" i="2"/>
  <c r="BL8" i="2"/>
  <c r="BL7" i="2"/>
  <c r="BL12" i="2"/>
  <c r="BL14" i="2"/>
  <c r="BL11" i="2"/>
  <c r="BL9" i="2"/>
  <c r="BL13" i="2"/>
  <c r="BL15" i="2"/>
  <c r="BL18" i="2"/>
  <c r="BL16" i="2"/>
  <c r="BL22" i="2"/>
  <c r="BL21" i="2"/>
  <c r="BL20" i="2"/>
  <c r="BL19" i="2"/>
  <c r="BL27" i="2"/>
  <c r="BL17" i="2"/>
  <c r="BL23" i="2"/>
  <c r="BL26" i="2"/>
  <c r="BL25" i="2"/>
  <c r="BL33" i="2"/>
  <c r="BL32" i="2"/>
  <c r="BL30" i="2"/>
  <c r="BL29" i="2"/>
  <c r="BL41" i="2"/>
  <c r="BL39" i="2"/>
  <c r="BL28" i="2"/>
  <c r="BL36" i="2"/>
  <c r="BL35" i="2"/>
  <c r="BL37" i="2"/>
  <c r="BL53" i="2"/>
  <c r="BL52" i="2"/>
  <c r="BL51" i="2"/>
  <c r="BL48" i="2"/>
  <c r="BL47" i="2"/>
  <c r="BL60" i="2"/>
  <c r="BL59" i="2"/>
  <c r="BL45" i="2"/>
  <c r="BL42" i="2"/>
  <c r="BL54" i="2"/>
  <c r="BL50" i="2"/>
  <c r="BL65" i="2"/>
  <c r="BL69" i="2"/>
  <c r="BL49" i="2"/>
  <c r="BL68" i="2"/>
  <c r="BL76" i="2"/>
  <c r="BL44" i="2"/>
  <c r="BL57" i="2"/>
  <c r="BL67" i="2"/>
  <c r="BL75" i="2"/>
  <c r="BL83" i="2"/>
  <c r="BL66" i="2"/>
  <c r="BL43" i="2"/>
  <c r="BL58" i="2"/>
  <c r="BL61" i="2"/>
  <c r="BL72" i="2"/>
  <c r="BL73" i="2"/>
  <c r="BL80" i="2"/>
  <c r="BL71" i="2"/>
  <c r="BL77" i="2"/>
  <c r="BL56" i="2"/>
  <c r="BL64" i="2"/>
  <c r="BL70" i="2"/>
  <c r="BL74" i="2"/>
  <c r="BD10" i="2"/>
  <c r="BD8" i="2"/>
  <c r="BD7" i="2"/>
  <c r="BD12" i="2"/>
  <c r="BD11" i="2"/>
  <c r="BD13" i="2"/>
  <c r="BD14" i="2"/>
  <c r="BD9" i="2"/>
  <c r="BD18" i="2"/>
  <c r="BD16" i="2"/>
  <c r="BD22" i="2"/>
  <c r="BD21" i="2"/>
  <c r="BD20" i="2"/>
  <c r="BD17" i="2"/>
  <c r="BD19" i="2"/>
  <c r="BD27" i="2"/>
  <c r="BD15" i="2"/>
  <c r="BD26" i="2"/>
  <c r="BD33" i="2"/>
  <c r="BD25" i="2"/>
  <c r="BD32" i="2"/>
  <c r="BD30" i="2"/>
  <c r="BD29" i="2"/>
  <c r="BD41" i="2"/>
  <c r="BD28" i="2"/>
  <c r="BD39" i="2"/>
  <c r="BD36" i="2"/>
  <c r="BD35" i="2"/>
  <c r="BD53" i="2"/>
  <c r="BD52" i="2"/>
  <c r="BD51" i="2"/>
  <c r="BD48" i="2"/>
  <c r="BD37" i="2"/>
  <c r="BD47" i="2"/>
  <c r="BD45" i="2"/>
  <c r="BD60" i="2"/>
  <c r="BD44" i="2"/>
  <c r="BD49" i="2"/>
  <c r="BD54" i="2"/>
  <c r="BD59" i="2"/>
  <c r="BD43" i="2"/>
  <c r="BD50" i="2"/>
  <c r="BD23" i="2"/>
  <c r="BD61" i="2"/>
  <c r="BD69" i="2"/>
  <c r="BD58" i="2"/>
  <c r="BD68" i="2"/>
  <c r="BD76" i="2"/>
  <c r="BD64" i="2"/>
  <c r="BD65" i="2"/>
  <c r="BD67" i="2"/>
  <c r="BD75" i="2"/>
  <c r="BD83" i="2"/>
  <c r="BD66" i="2"/>
  <c r="BD42" i="2"/>
  <c r="BD56" i="2"/>
  <c r="BD72" i="2"/>
  <c r="BD74" i="2"/>
  <c r="BD80" i="2"/>
  <c r="BD70" i="2"/>
  <c r="BD77" i="2"/>
  <c r="BD71" i="2"/>
  <c r="BD78" i="2"/>
  <c r="BD57" i="2"/>
  <c r="AV10" i="2"/>
  <c r="AV8" i="2"/>
  <c r="AV7" i="2"/>
  <c r="AV9" i="2"/>
  <c r="AV12" i="2"/>
  <c r="AV14" i="2"/>
  <c r="AV13" i="2"/>
  <c r="AV11" i="2"/>
  <c r="AV18" i="2"/>
  <c r="AV15" i="2"/>
  <c r="AV16" i="2"/>
  <c r="AV22" i="2"/>
  <c r="AV21" i="2"/>
  <c r="AV20" i="2"/>
  <c r="AV19" i="2"/>
  <c r="AV25" i="2"/>
  <c r="AV27" i="2"/>
  <c r="AV26" i="2"/>
  <c r="AV33" i="2"/>
  <c r="AV32" i="2"/>
  <c r="AV23" i="2"/>
  <c r="AV30" i="2"/>
  <c r="AV29" i="2"/>
  <c r="AV41" i="2"/>
  <c r="AV39" i="2"/>
  <c r="AV36" i="2"/>
  <c r="AV53" i="2"/>
  <c r="AV17" i="2"/>
  <c r="AV35" i="2"/>
  <c r="AV52" i="2"/>
  <c r="AV42" i="2"/>
  <c r="AV43" i="2"/>
  <c r="AV44" i="2"/>
  <c r="AV45" i="2"/>
  <c r="AV51" i="2"/>
  <c r="AV28" i="2"/>
  <c r="AV48" i="2"/>
  <c r="AV47" i="2"/>
  <c r="AV60" i="2"/>
  <c r="AV59" i="2"/>
  <c r="AV54" i="2"/>
  <c r="AV37" i="2"/>
  <c r="AV49" i="2"/>
  <c r="AV50" i="2"/>
  <c r="AV69" i="2"/>
  <c r="AV56" i="2"/>
  <c r="AV68" i="2"/>
  <c r="AV76" i="2"/>
  <c r="AV57" i="2"/>
  <c r="AV67" i="2"/>
  <c r="AV75" i="2"/>
  <c r="AV83" i="2"/>
  <c r="AV61" i="2"/>
  <c r="AV66" i="2"/>
  <c r="AV58" i="2"/>
  <c r="AV64" i="2"/>
  <c r="AV65" i="2"/>
  <c r="AV72" i="2"/>
  <c r="AV73" i="2"/>
  <c r="AV71" i="2"/>
  <c r="AV74" i="2"/>
  <c r="AV80" i="2"/>
  <c r="AV70" i="2"/>
  <c r="AV78" i="2"/>
  <c r="AN10" i="2"/>
  <c r="AN8" i="2"/>
  <c r="AN7" i="2"/>
  <c r="AN12" i="2"/>
  <c r="AN11" i="2"/>
  <c r="AN14" i="2"/>
  <c r="AN9" i="2"/>
  <c r="AN15" i="2"/>
  <c r="AN18" i="2"/>
  <c r="AN16" i="2"/>
  <c r="AN22" i="2"/>
  <c r="AN21" i="2"/>
  <c r="AN13" i="2"/>
  <c r="AN20" i="2"/>
  <c r="AN19" i="2"/>
  <c r="AN25" i="2"/>
  <c r="AN27" i="2"/>
  <c r="AN26" i="2"/>
  <c r="AN33" i="2"/>
  <c r="AN23" i="2"/>
  <c r="AN32" i="2"/>
  <c r="AN30" i="2"/>
  <c r="AN17" i="2"/>
  <c r="AN29" i="2"/>
  <c r="AN35" i="2"/>
  <c r="AN41" i="2"/>
  <c r="AN39" i="2"/>
  <c r="AN28" i="2"/>
  <c r="AN36" i="2"/>
  <c r="AN53" i="2"/>
  <c r="AN52" i="2"/>
  <c r="AN37" i="2"/>
  <c r="AN51" i="2"/>
  <c r="AN42" i="2"/>
  <c r="AN43" i="2"/>
  <c r="AN44" i="2"/>
  <c r="AN45" i="2"/>
  <c r="AN48" i="2"/>
  <c r="AN47" i="2"/>
  <c r="AN60" i="2"/>
  <c r="AN54" i="2"/>
  <c r="AN59" i="2"/>
  <c r="AN50" i="2"/>
  <c r="AN64" i="2"/>
  <c r="AN65" i="2"/>
  <c r="AN69" i="2"/>
  <c r="AN58" i="2"/>
  <c r="AN68" i="2"/>
  <c r="AN76" i="2"/>
  <c r="AN67" i="2"/>
  <c r="AN75" i="2"/>
  <c r="AN83" i="2"/>
  <c r="AN66" i="2"/>
  <c r="AN49" i="2"/>
  <c r="AN72" i="2"/>
  <c r="AN56" i="2"/>
  <c r="AN61" i="2"/>
  <c r="AN70" i="2"/>
  <c r="AN80" i="2"/>
  <c r="AN71" i="2"/>
  <c r="AN77" i="2"/>
  <c r="AF10" i="2"/>
  <c r="AF8" i="2"/>
  <c r="AF7" i="2"/>
  <c r="AF9" i="2"/>
  <c r="AF12" i="2"/>
  <c r="AF14" i="2"/>
  <c r="AF13" i="2"/>
  <c r="AF11" i="2"/>
  <c r="AF15" i="2"/>
  <c r="AF18" i="2"/>
  <c r="AF16" i="2"/>
  <c r="AF22" i="2"/>
  <c r="AF17" i="2"/>
  <c r="AF21" i="2"/>
  <c r="AF20" i="2"/>
  <c r="AF19" i="2"/>
  <c r="AF25" i="2"/>
  <c r="AF27" i="2"/>
  <c r="AF23" i="2"/>
  <c r="AF26" i="2"/>
  <c r="AF33" i="2"/>
  <c r="AF32" i="2"/>
  <c r="AF30" i="2"/>
  <c r="AF29" i="2"/>
  <c r="AF41" i="2"/>
  <c r="AF35" i="2"/>
  <c r="AF39" i="2"/>
  <c r="AF28" i="2"/>
  <c r="AF36" i="2"/>
  <c r="AF37" i="2"/>
  <c r="AF42" i="2"/>
  <c r="AF43" i="2"/>
  <c r="AF44" i="2"/>
  <c r="AF45" i="2"/>
  <c r="AF53" i="2"/>
  <c r="AF52" i="2"/>
  <c r="AF51" i="2"/>
  <c r="AF48" i="2"/>
  <c r="AF47" i="2"/>
  <c r="AF49" i="2"/>
  <c r="AF60" i="2"/>
  <c r="AF59" i="2"/>
  <c r="AF54" i="2"/>
  <c r="AF50" i="2"/>
  <c r="AF69" i="2"/>
  <c r="AF61" i="2"/>
  <c r="AF68" i="2"/>
  <c r="AF76" i="2"/>
  <c r="AF57" i="2"/>
  <c r="AF67" i="2"/>
  <c r="AF75" i="2"/>
  <c r="AF83" i="2"/>
  <c r="AF56" i="2"/>
  <c r="AF64" i="2"/>
  <c r="AF65" i="2"/>
  <c r="AF66" i="2"/>
  <c r="AF58" i="2"/>
  <c r="AF72" i="2"/>
  <c r="AF73" i="2"/>
  <c r="AF78" i="2"/>
  <c r="AF71" i="2"/>
  <c r="AF70" i="2"/>
  <c r="AF74" i="2"/>
  <c r="AF77" i="2"/>
  <c r="X10" i="2"/>
  <c r="X8" i="2"/>
  <c r="X7" i="2"/>
  <c r="X9" i="2"/>
  <c r="X12" i="2"/>
  <c r="X11" i="2"/>
  <c r="X14" i="2"/>
  <c r="X13" i="2"/>
  <c r="X18" i="2"/>
  <c r="X16" i="2"/>
  <c r="X22" i="2"/>
  <c r="X21" i="2"/>
  <c r="X20" i="2"/>
  <c r="X19" i="2"/>
  <c r="X15" i="2"/>
  <c r="X25" i="2"/>
  <c r="X17" i="2"/>
  <c r="X27" i="2"/>
  <c r="X26" i="2"/>
  <c r="X33" i="2"/>
  <c r="X32" i="2"/>
  <c r="X30" i="2"/>
  <c r="X29" i="2"/>
  <c r="X41" i="2"/>
  <c r="X28" i="2"/>
  <c r="X35" i="2"/>
  <c r="X39" i="2"/>
  <c r="X23" i="2"/>
  <c r="X36" i="2"/>
  <c r="X53" i="2"/>
  <c r="X52" i="2"/>
  <c r="X51" i="2"/>
  <c r="X48" i="2"/>
  <c r="X37" i="2"/>
  <c r="X47" i="2"/>
  <c r="X45" i="2"/>
  <c r="X60" i="2"/>
  <c r="X44" i="2"/>
  <c r="X54" i="2"/>
  <c r="X59" i="2"/>
  <c r="X43" i="2"/>
  <c r="X50" i="2"/>
  <c r="X49" i="2"/>
  <c r="X56" i="2"/>
  <c r="X69" i="2"/>
  <c r="X42" i="2"/>
  <c r="X58" i="2"/>
  <c r="X68" i="2"/>
  <c r="X76" i="2"/>
  <c r="X67" i="2"/>
  <c r="X75" i="2"/>
  <c r="X83" i="2"/>
  <c r="X66" i="2"/>
  <c r="X72" i="2"/>
  <c r="X74" i="2"/>
  <c r="X78" i="2"/>
  <c r="X57" i="2"/>
  <c r="X65" i="2"/>
  <c r="X70" i="2"/>
  <c r="X64" i="2"/>
  <c r="X61" i="2"/>
  <c r="X71" i="2"/>
  <c r="X80" i="2"/>
  <c r="P11" i="2"/>
  <c r="P10" i="2"/>
  <c r="P8" i="2"/>
  <c r="P7" i="2"/>
  <c r="P9" i="2"/>
  <c r="P12" i="2"/>
  <c r="P14" i="2"/>
  <c r="P13" i="2"/>
  <c r="P18" i="2"/>
  <c r="P15" i="2"/>
  <c r="P16" i="2"/>
  <c r="P22" i="2"/>
  <c r="P21" i="2"/>
  <c r="P20" i="2"/>
  <c r="P17" i="2"/>
  <c r="P19" i="2"/>
  <c r="P25" i="2"/>
  <c r="P27" i="2"/>
  <c r="P26" i="2"/>
  <c r="P33" i="2"/>
  <c r="P32" i="2"/>
  <c r="P23" i="2"/>
  <c r="P30" i="2"/>
  <c r="P29" i="2"/>
  <c r="P41" i="2"/>
  <c r="P39" i="2"/>
  <c r="P35" i="2"/>
  <c r="P36" i="2"/>
  <c r="P53" i="2"/>
  <c r="P28" i="2"/>
  <c r="P52" i="2"/>
  <c r="P51" i="2"/>
  <c r="P48" i="2"/>
  <c r="P42" i="2"/>
  <c r="P43" i="2"/>
  <c r="P44" i="2"/>
  <c r="P45" i="2"/>
  <c r="P47" i="2"/>
  <c r="P60" i="2"/>
  <c r="P59" i="2"/>
  <c r="P49" i="2"/>
  <c r="P54" i="2"/>
  <c r="P50" i="2"/>
  <c r="P69" i="2"/>
  <c r="P37" i="2"/>
  <c r="P64" i="2"/>
  <c r="P65" i="2"/>
  <c r="P68" i="2"/>
  <c r="P76" i="2"/>
  <c r="P57" i="2"/>
  <c r="P67" i="2"/>
  <c r="P75" i="2"/>
  <c r="P83" i="2"/>
  <c r="P66" i="2"/>
  <c r="P56" i="2"/>
  <c r="P58" i="2"/>
  <c r="P72" i="2"/>
  <c r="P73" i="2"/>
  <c r="P77" i="2"/>
  <c r="P71" i="2"/>
  <c r="P74" i="2"/>
  <c r="P78" i="2"/>
  <c r="P70" i="2"/>
  <c r="P80" i="2"/>
  <c r="H86" i="2"/>
  <c r="H76" i="2"/>
  <c r="H67" i="2"/>
  <c r="H58" i="2"/>
  <c r="H49" i="2"/>
  <c r="H22" i="2"/>
  <c r="H12" i="2"/>
  <c r="FF88" i="2"/>
  <c r="EW88" i="2"/>
  <c r="EN88" i="2"/>
  <c r="DV88" i="2"/>
  <c r="DL88" i="2"/>
  <c r="CT88" i="2"/>
  <c r="CK88" i="2"/>
  <c r="CB88" i="2"/>
  <c r="BJ88" i="2"/>
  <c r="AZ88" i="2"/>
  <c r="AH88" i="2"/>
  <c r="Y88" i="2"/>
  <c r="P88" i="2"/>
  <c r="FR87" i="2"/>
  <c r="FI87" i="2"/>
  <c r="EP87" i="2"/>
  <c r="EG87" i="2"/>
  <c r="DX87" i="2"/>
  <c r="DF87" i="2"/>
  <c r="CW87" i="2"/>
  <c r="CD87" i="2"/>
  <c r="BU87" i="2"/>
  <c r="BL87" i="2"/>
  <c r="AT87" i="2"/>
  <c r="AK87" i="2"/>
  <c r="R87" i="2"/>
  <c r="FB86" i="2"/>
  <c r="ES86" i="2"/>
  <c r="EJ86" i="2"/>
  <c r="DZ86" i="2"/>
  <c r="DQ86" i="2"/>
  <c r="DH86" i="2"/>
  <c r="CP86" i="2"/>
  <c r="CG86" i="2"/>
  <c r="BX86" i="2"/>
  <c r="BN86" i="2"/>
  <c r="BE86" i="2"/>
  <c r="AV86" i="2"/>
  <c r="AD86" i="2"/>
  <c r="U86" i="2"/>
  <c r="L86" i="2"/>
  <c r="EW83" i="2"/>
  <c r="DY83" i="2"/>
  <c r="AD83" i="2"/>
  <c r="FM80" i="2"/>
  <c r="EB80" i="2"/>
  <c r="CR80" i="2"/>
  <c r="FR78" i="2"/>
  <c r="EG78" i="2"/>
  <c r="CW78" i="2"/>
  <c r="BL78" i="2"/>
  <c r="AB78" i="2"/>
  <c r="FB77" i="2"/>
  <c r="DQ77" i="2"/>
  <c r="CG77" i="2"/>
  <c r="AV77" i="2"/>
  <c r="L77" i="2"/>
  <c r="EL76" i="2"/>
  <c r="CV76" i="2"/>
  <c r="BF76" i="2"/>
  <c r="N76" i="2"/>
  <c r="CS75" i="2"/>
  <c r="BA75" i="2"/>
  <c r="EF74" i="2"/>
  <c r="CN74" i="2"/>
  <c r="AX74" i="2"/>
  <c r="BT73" i="2"/>
  <c r="ET71" i="2"/>
  <c r="CH71" i="2"/>
  <c r="V71" i="2"/>
  <c r="DU70" i="2"/>
  <c r="BI70" i="2"/>
  <c r="FH69" i="2"/>
  <c r="CV69" i="2"/>
  <c r="AJ69" i="2"/>
  <c r="EZ67" i="2"/>
  <c r="BQ67" i="2"/>
  <c r="EW66" i="2"/>
  <c r="AG65" i="2"/>
  <c r="P61" i="2"/>
  <c r="Z59" i="2"/>
  <c r="FL57" i="2"/>
  <c r="CF53" i="2"/>
  <c r="BY42" i="2"/>
  <c r="FS10" i="2"/>
  <c r="FS9" i="2"/>
  <c r="FS7" i="2"/>
  <c r="FS8" i="2"/>
  <c r="FS11" i="2"/>
  <c r="FS13" i="2"/>
  <c r="FS12" i="2"/>
  <c r="FS14" i="2"/>
  <c r="FS17" i="2"/>
  <c r="FS15" i="2"/>
  <c r="FS16" i="2"/>
  <c r="FS21" i="2"/>
  <c r="FS20" i="2"/>
  <c r="FS19" i="2"/>
  <c r="FS18" i="2"/>
  <c r="FS23" i="2"/>
  <c r="FS26" i="2"/>
  <c r="FS25" i="2"/>
  <c r="FS32" i="2"/>
  <c r="FS22" i="2"/>
  <c r="FS29" i="2"/>
  <c r="FS28" i="2"/>
  <c r="FS39" i="2"/>
  <c r="FS30" i="2"/>
  <c r="FS37" i="2"/>
  <c r="FS27" i="2"/>
  <c r="FS35" i="2"/>
  <c r="FS52" i="2"/>
  <c r="FS41" i="2"/>
  <c r="FS42" i="2"/>
  <c r="FS43" i="2"/>
  <c r="FS44" i="2"/>
  <c r="FS51" i="2"/>
  <c r="FS36" i="2"/>
  <c r="FS50" i="2"/>
  <c r="FS47" i="2"/>
  <c r="FS45" i="2"/>
  <c r="FS59" i="2"/>
  <c r="FS53" i="2"/>
  <c r="FS58" i="2"/>
  <c r="FS49" i="2"/>
  <c r="FS33" i="2"/>
  <c r="FS61" i="2"/>
  <c r="FS68" i="2"/>
  <c r="FS48" i="2"/>
  <c r="FS54" i="2"/>
  <c r="FS57" i="2"/>
  <c r="FS67" i="2"/>
  <c r="FS75" i="2"/>
  <c r="FS60" i="2"/>
  <c r="FS66" i="2"/>
  <c r="FS74" i="2"/>
  <c r="FS65" i="2"/>
  <c r="FS71" i="2"/>
  <c r="FS56" i="2"/>
  <c r="FS83" i="2"/>
  <c r="FS76" i="2"/>
  <c r="FS80" i="2"/>
  <c r="FS69" i="2"/>
  <c r="FS77" i="2"/>
  <c r="FS70" i="2"/>
  <c r="FS78" i="2"/>
  <c r="FS64" i="2"/>
  <c r="FK10" i="2"/>
  <c r="FK9" i="2"/>
  <c r="FK7" i="2"/>
  <c r="FK11" i="2"/>
  <c r="FK13" i="2"/>
  <c r="FK8" i="2"/>
  <c r="FK12" i="2"/>
  <c r="FK14" i="2"/>
  <c r="FK17" i="2"/>
  <c r="FK15" i="2"/>
  <c r="FK21" i="2"/>
  <c r="FK20" i="2"/>
  <c r="FK19" i="2"/>
  <c r="FK18" i="2"/>
  <c r="FK16" i="2"/>
  <c r="FK23" i="2"/>
  <c r="FK26" i="2"/>
  <c r="FK22" i="2"/>
  <c r="FK25" i="2"/>
  <c r="FK32" i="2"/>
  <c r="FK29" i="2"/>
  <c r="FK28" i="2"/>
  <c r="FK30" i="2"/>
  <c r="FK39" i="2"/>
  <c r="FK27" i="2"/>
  <c r="FK37" i="2"/>
  <c r="FK35" i="2"/>
  <c r="FK33" i="2"/>
  <c r="FK36" i="2"/>
  <c r="FK52" i="2"/>
  <c r="FK51" i="2"/>
  <c r="FK50" i="2"/>
  <c r="FK47" i="2"/>
  <c r="FK59" i="2"/>
  <c r="FK58" i="2"/>
  <c r="FK42" i="2"/>
  <c r="FK53" i="2"/>
  <c r="FK41" i="2"/>
  <c r="FK45" i="2"/>
  <c r="FK49" i="2"/>
  <c r="FK54" i="2"/>
  <c r="FK61" i="2"/>
  <c r="FK48" i="2"/>
  <c r="FK68" i="2"/>
  <c r="FK67" i="2"/>
  <c r="FK75" i="2"/>
  <c r="FK56" i="2"/>
  <c r="FK66" i="2"/>
  <c r="FK74" i="2"/>
  <c r="FK44" i="2"/>
  <c r="FK43" i="2"/>
  <c r="FK57" i="2"/>
  <c r="FK60" i="2"/>
  <c r="FK71" i="2"/>
  <c r="FK72" i="2"/>
  <c r="FK70" i="2"/>
  <c r="FK76" i="2"/>
  <c r="FK80" i="2"/>
  <c r="FK65" i="2"/>
  <c r="FK64" i="2"/>
  <c r="FK69" i="2"/>
  <c r="FK73" i="2"/>
  <c r="FK78" i="2"/>
  <c r="FC10" i="2"/>
  <c r="FC9" i="2"/>
  <c r="FC7" i="2"/>
  <c r="FC11" i="2"/>
  <c r="FC12" i="2"/>
  <c r="FC13" i="2"/>
  <c r="FC8" i="2"/>
  <c r="FC17" i="2"/>
  <c r="FC15" i="2"/>
  <c r="FC21" i="2"/>
  <c r="FC20" i="2"/>
  <c r="FC16" i="2"/>
  <c r="FC19" i="2"/>
  <c r="FC14" i="2"/>
  <c r="FC18" i="2"/>
  <c r="FC23" i="2"/>
  <c r="FC26" i="2"/>
  <c r="FC25" i="2"/>
  <c r="FC32" i="2"/>
  <c r="FC29" i="2"/>
  <c r="FC28" i="2"/>
  <c r="FC33" i="2"/>
  <c r="FC27" i="2"/>
  <c r="FC39" i="2"/>
  <c r="FC22" i="2"/>
  <c r="FC37" i="2"/>
  <c r="FC35" i="2"/>
  <c r="FC30" i="2"/>
  <c r="FC45" i="2"/>
  <c r="FC52" i="2"/>
  <c r="FC51" i="2"/>
  <c r="FC50" i="2"/>
  <c r="FC47" i="2"/>
  <c r="FC36" i="2"/>
  <c r="FC59" i="2"/>
  <c r="FC44" i="2"/>
  <c r="FC48" i="2"/>
  <c r="FC53" i="2"/>
  <c r="FC54" i="2"/>
  <c r="FC58" i="2"/>
  <c r="FC43" i="2"/>
  <c r="FC49" i="2"/>
  <c r="FC61" i="2"/>
  <c r="FC60" i="2"/>
  <c r="FC68" i="2"/>
  <c r="FC57" i="2"/>
  <c r="FC67" i="2"/>
  <c r="FC75" i="2"/>
  <c r="FC64" i="2"/>
  <c r="FC66" i="2"/>
  <c r="FC74" i="2"/>
  <c r="FC42" i="2"/>
  <c r="FC65" i="2"/>
  <c r="FC71" i="2"/>
  <c r="FC73" i="2"/>
  <c r="FC69" i="2"/>
  <c r="FC83" i="2"/>
  <c r="FC41" i="2"/>
  <c r="FC76" i="2"/>
  <c r="FC80" i="2"/>
  <c r="FC70" i="2"/>
  <c r="FC77" i="2"/>
  <c r="FC56" i="2"/>
  <c r="EU10" i="2"/>
  <c r="EU9" i="2"/>
  <c r="EU7" i="2"/>
  <c r="EU8" i="2"/>
  <c r="EU11" i="2"/>
  <c r="EU13" i="2"/>
  <c r="EU12" i="2"/>
  <c r="EU17" i="2"/>
  <c r="EU14" i="2"/>
  <c r="EU15" i="2"/>
  <c r="EU21" i="2"/>
  <c r="EU20" i="2"/>
  <c r="EU19" i="2"/>
  <c r="EU18" i="2"/>
  <c r="EU23" i="2"/>
  <c r="EU26" i="2"/>
  <c r="EU16" i="2"/>
  <c r="EU25" i="2"/>
  <c r="EU32" i="2"/>
  <c r="EU22" i="2"/>
  <c r="EU29" i="2"/>
  <c r="EU28" i="2"/>
  <c r="EU39" i="2"/>
  <c r="EU33" i="2"/>
  <c r="EU37" i="2"/>
  <c r="EU35" i="2"/>
  <c r="EU52" i="2"/>
  <c r="EU51" i="2"/>
  <c r="EU41" i="2"/>
  <c r="EU42" i="2"/>
  <c r="EU43" i="2"/>
  <c r="EU44" i="2"/>
  <c r="EU45" i="2"/>
  <c r="EU50" i="2"/>
  <c r="EU47" i="2"/>
  <c r="EU30" i="2"/>
  <c r="EU59" i="2"/>
  <c r="EU58" i="2"/>
  <c r="EU36" i="2"/>
  <c r="EU53" i="2"/>
  <c r="EU48" i="2"/>
  <c r="EU49" i="2"/>
  <c r="EU61" i="2"/>
  <c r="EU68" i="2"/>
  <c r="EU67" i="2"/>
  <c r="EU75" i="2"/>
  <c r="EU56" i="2"/>
  <c r="EU66" i="2"/>
  <c r="EU74" i="2"/>
  <c r="EU27" i="2"/>
  <c r="EU60" i="2"/>
  <c r="EU54" i="2"/>
  <c r="EU57" i="2"/>
  <c r="EU64" i="2"/>
  <c r="EU71" i="2"/>
  <c r="EU72" i="2"/>
  <c r="EU78" i="2"/>
  <c r="EU70" i="2"/>
  <c r="EU73" i="2"/>
  <c r="EU83" i="2"/>
  <c r="EU65" i="2"/>
  <c r="EU69" i="2"/>
  <c r="EU77" i="2"/>
  <c r="EM10" i="2"/>
  <c r="EM9" i="2"/>
  <c r="EM7" i="2"/>
  <c r="EM11" i="2"/>
  <c r="EM8" i="2"/>
  <c r="EM13" i="2"/>
  <c r="EM12" i="2"/>
  <c r="EM14" i="2"/>
  <c r="EM17" i="2"/>
  <c r="EM15" i="2"/>
  <c r="EM21" i="2"/>
  <c r="EM20" i="2"/>
  <c r="EM19" i="2"/>
  <c r="EM18" i="2"/>
  <c r="EM23" i="2"/>
  <c r="EM16" i="2"/>
  <c r="EM26" i="2"/>
  <c r="EM25" i="2"/>
  <c r="EM32" i="2"/>
  <c r="EM22" i="2"/>
  <c r="EM29" i="2"/>
  <c r="EM28" i="2"/>
  <c r="EM39" i="2"/>
  <c r="EM30" i="2"/>
  <c r="EM37" i="2"/>
  <c r="EM27" i="2"/>
  <c r="EM33" i="2"/>
  <c r="EM35" i="2"/>
  <c r="EM52" i="2"/>
  <c r="EM51" i="2"/>
  <c r="EM36" i="2"/>
  <c r="EM50" i="2"/>
  <c r="EM41" i="2"/>
  <c r="EM42" i="2"/>
  <c r="EM43" i="2"/>
  <c r="EM44" i="2"/>
  <c r="EM47" i="2"/>
  <c r="EM59" i="2"/>
  <c r="EM53" i="2"/>
  <c r="EM58" i="2"/>
  <c r="EM49" i="2"/>
  <c r="EM61" i="2"/>
  <c r="EM64" i="2"/>
  <c r="EM68" i="2"/>
  <c r="EM45" i="2"/>
  <c r="EM57" i="2"/>
  <c r="EM67" i="2"/>
  <c r="EM75" i="2"/>
  <c r="EM54" i="2"/>
  <c r="EM66" i="2"/>
  <c r="EM74" i="2"/>
  <c r="EM48" i="2"/>
  <c r="EM71" i="2"/>
  <c r="EM78" i="2"/>
  <c r="EM60" i="2"/>
  <c r="EM69" i="2"/>
  <c r="EM70" i="2"/>
  <c r="EM76" i="2"/>
  <c r="EM80" i="2"/>
  <c r="EM73" i="2"/>
  <c r="EE10" i="2"/>
  <c r="EE9" i="2"/>
  <c r="EE7" i="2"/>
  <c r="EE8" i="2"/>
  <c r="EE11" i="2"/>
  <c r="EE13" i="2"/>
  <c r="EE12" i="2"/>
  <c r="EE14" i="2"/>
  <c r="EE17" i="2"/>
  <c r="EE15" i="2"/>
  <c r="EE21" i="2"/>
  <c r="EE16" i="2"/>
  <c r="EE20" i="2"/>
  <c r="EE19" i="2"/>
  <c r="EE18" i="2"/>
  <c r="EE23" i="2"/>
  <c r="EE26" i="2"/>
  <c r="EE22" i="2"/>
  <c r="EE25" i="2"/>
  <c r="EE32" i="2"/>
  <c r="EE29" i="2"/>
  <c r="EE28" i="2"/>
  <c r="EE30" i="2"/>
  <c r="EE33" i="2"/>
  <c r="EE39" i="2"/>
  <c r="EE27" i="2"/>
  <c r="EE37" i="2"/>
  <c r="EE35" i="2"/>
  <c r="EE36" i="2"/>
  <c r="EE41" i="2"/>
  <c r="EE42" i="2"/>
  <c r="EE43" i="2"/>
  <c r="EE44" i="2"/>
  <c r="EE52" i="2"/>
  <c r="EE51" i="2"/>
  <c r="EE50" i="2"/>
  <c r="EE47" i="2"/>
  <c r="EE45" i="2"/>
  <c r="EE48" i="2"/>
  <c r="EE59" i="2"/>
  <c r="EE58" i="2"/>
  <c r="EE54" i="2"/>
  <c r="EE53" i="2"/>
  <c r="EE49" i="2"/>
  <c r="EE61" i="2"/>
  <c r="EE65" i="2"/>
  <c r="EE68" i="2"/>
  <c r="EE60" i="2"/>
  <c r="EE67" i="2"/>
  <c r="EE75" i="2"/>
  <c r="EE56" i="2"/>
  <c r="EE66" i="2"/>
  <c r="EE74" i="2"/>
  <c r="EE64" i="2"/>
  <c r="EE57" i="2"/>
  <c r="EE71" i="2"/>
  <c r="EE72" i="2"/>
  <c r="EE77" i="2"/>
  <c r="EE70" i="2"/>
  <c r="EE73" i="2"/>
  <c r="EE78" i="2"/>
  <c r="EE83" i="2"/>
  <c r="EE69" i="2"/>
  <c r="EE80" i="2"/>
  <c r="DW10" i="2"/>
  <c r="DW9" i="2"/>
  <c r="DW7" i="2"/>
  <c r="DW8" i="2"/>
  <c r="DW11" i="2"/>
  <c r="DW13" i="2"/>
  <c r="DW12" i="2"/>
  <c r="DW17" i="2"/>
  <c r="DW15" i="2"/>
  <c r="DW21" i="2"/>
  <c r="DW14" i="2"/>
  <c r="DW20" i="2"/>
  <c r="DW19" i="2"/>
  <c r="DW18" i="2"/>
  <c r="DW16" i="2"/>
  <c r="DW23" i="2"/>
  <c r="DW26" i="2"/>
  <c r="DW25" i="2"/>
  <c r="DW32" i="2"/>
  <c r="DW29" i="2"/>
  <c r="DW28" i="2"/>
  <c r="DW22" i="2"/>
  <c r="DW27" i="2"/>
  <c r="DW39" i="2"/>
  <c r="DW33" i="2"/>
  <c r="DW37" i="2"/>
  <c r="DW35" i="2"/>
  <c r="DW30" i="2"/>
  <c r="DW45" i="2"/>
  <c r="DW52" i="2"/>
  <c r="DW51" i="2"/>
  <c r="DW50" i="2"/>
  <c r="DW47" i="2"/>
  <c r="DW36" i="2"/>
  <c r="DW59" i="2"/>
  <c r="DW44" i="2"/>
  <c r="DW53" i="2"/>
  <c r="DW58" i="2"/>
  <c r="DW43" i="2"/>
  <c r="DW48" i="2"/>
  <c r="DW54" i="2"/>
  <c r="DW61" i="2"/>
  <c r="DW68" i="2"/>
  <c r="DW49" i="2"/>
  <c r="DW57" i="2"/>
  <c r="DW65" i="2"/>
  <c r="DW67" i="2"/>
  <c r="DW75" i="2"/>
  <c r="DW42" i="2"/>
  <c r="DW66" i="2"/>
  <c r="DW74" i="2"/>
  <c r="DW41" i="2"/>
  <c r="DW71" i="2"/>
  <c r="DW76" i="2"/>
  <c r="DW77" i="2"/>
  <c r="DW56" i="2"/>
  <c r="DW69" i="2"/>
  <c r="DW64" i="2"/>
  <c r="DW78" i="2"/>
  <c r="DW70" i="2"/>
  <c r="DW60" i="2"/>
  <c r="DW83" i="2"/>
  <c r="DO10" i="2"/>
  <c r="DO9" i="2"/>
  <c r="DO7" i="2"/>
  <c r="DO8" i="2"/>
  <c r="DO11" i="2"/>
  <c r="DO13" i="2"/>
  <c r="DO17" i="2"/>
  <c r="DO14" i="2"/>
  <c r="DO15" i="2"/>
  <c r="DO21" i="2"/>
  <c r="DO20" i="2"/>
  <c r="DO19" i="2"/>
  <c r="DO16" i="2"/>
  <c r="DO18" i="2"/>
  <c r="DO23" i="2"/>
  <c r="DO26" i="2"/>
  <c r="DO25" i="2"/>
  <c r="DO32" i="2"/>
  <c r="DO12" i="2"/>
  <c r="DO22" i="2"/>
  <c r="DO29" i="2"/>
  <c r="DO28" i="2"/>
  <c r="DO39" i="2"/>
  <c r="DO37" i="2"/>
  <c r="DO35" i="2"/>
  <c r="DO33" i="2"/>
  <c r="DO52" i="2"/>
  <c r="DO51" i="2"/>
  <c r="DO45" i="2"/>
  <c r="DO50" i="2"/>
  <c r="DO27" i="2"/>
  <c r="DO47" i="2"/>
  <c r="DO41" i="2"/>
  <c r="DO42" i="2"/>
  <c r="DO43" i="2"/>
  <c r="DO44" i="2"/>
  <c r="DO36" i="2"/>
  <c r="DO49" i="2"/>
  <c r="DO54" i="2"/>
  <c r="DO59" i="2"/>
  <c r="DO58" i="2"/>
  <c r="DO30" i="2"/>
  <c r="DO48" i="2"/>
  <c r="DO53" i="2"/>
  <c r="DO61" i="2"/>
  <c r="DO60" i="2"/>
  <c r="DO68" i="2"/>
  <c r="DO64" i="2"/>
  <c r="DO67" i="2"/>
  <c r="DO75" i="2"/>
  <c r="DO56" i="2"/>
  <c r="DO65" i="2"/>
  <c r="DO66" i="2"/>
  <c r="DO74" i="2"/>
  <c r="DO57" i="2"/>
  <c r="DO71" i="2"/>
  <c r="DO72" i="2"/>
  <c r="DO80" i="2"/>
  <c r="DO70" i="2"/>
  <c r="DO77" i="2"/>
  <c r="DO76" i="2"/>
  <c r="DO69" i="2"/>
  <c r="DG10" i="2"/>
  <c r="DG9" i="2"/>
  <c r="DG7" i="2"/>
  <c r="DG8" i="2"/>
  <c r="DG11" i="2"/>
  <c r="DG13" i="2"/>
  <c r="DG12" i="2"/>
  <c r="DG14" i="2"/>
  <c r="DG17" i="2"/>
  <c r="DG15" i="2"/>
  <c r="DG16" i="2"/>
  <c r="DG21" i="2"/>
  <c r="DG20" i="2"/>
  <c r="DG19" i="2"/>
  <c r="DG18" i="2"/>
  <c r="DG23" i="2"/>
  <c r="DG26" i="2"/>
  <c r="DG25" i="2"/>
  <c r="DG32" i="2"/>
  <c r="DG22" i="2"/>
  <c r="DG29" i="2"/>
  <c r="DG28" i="2"/>
  <c r="DG33" i="2"/>
  <c r="DG39" i="2"/>
  <c r="DG30" i="2"/>
  <c r="DG37" i="2"/>
  <c r="DG27" i="2"/>
  <c r="DG35" i="2"/>
  <c r="DG52" i="2"/>
  <c r="DG41" i="2"/>
  <c r="DG42" i="2"/>
  <c r="DG43" i="2"/>
  <c r="DG44" i="2"/>
  <c r="DG51" i="2"/>
  <c r="DG36" i="2"/>
  <c r="DG50" i="2"/>
  <c r="DG47" i="2"/>
  <c r="DG59" i="2"/>
  <c r="DG53" i="2"/>
  <c r="DG58" i="2"/>
  <c r="DG49" i="2"/>
  <c r="DG45" i="2"/>
  <c r="DG61" i="2"/>
  <c r="DG48" i="2"/>
  <c r="DG68" i="2"/>
  <c r="DG57" i="2"/>
  <c r="DG67" i="2"/>
  <c r="DG75" i="2"/>
  <c r="DG66" i="2"/>
  <c r="DG74" i="2"/>
  <c r="DG54" i="2"/>
  <c r="DG65" i="2"/>
  <c r="DG71" i="2"/>
  <c r="DG56" i="2"/>
  <c r="DG83" i="2"/>
  <c r="DG80" i="2"/>
  <c r="DG69" i="2"/>
  <c r="DG73" i="2"/>
  <c r="DG60" i="2"/>
  <c r="DG77" i="2"/>
  <c r="DG70" i="2"/>
  <c r="DG76" i="2"/>
  <c r="DG78" i="2"/>
  <c r="CY10" i="2"/>
  <c r="CY9" i="2"/>
  <c r="CY7" i="2"/>
  <c r="CY11" i="2"/>
  <c r="CY13" i="2"/>
  <c r="CY8" i="2"/>
  <c r="CY12" i="2"/>
  <c r="CY14" i="2"/>
  <c r="CY17" i="2"/>
  <c r="CY15" i="2"/>
  <c r="CY18" i="2"/>
  <c r="CY21" i="2"/>
  <c r="CY20" i="2"/>
  <c r="CY19" i="2"/>
  <c r="CY16" i="2"/>
  <c r="CY23" i="2"/>
  <c r="CY26" i="2"/>
  <c r="CY22" i="2"/>
  <c r="CY25" i="2"/>
  <c r="CY32" i="2"/>
  <c r="CY29" i="2"/>
  <c r="CY28" i="2"/>
  <c r="CY30" i="2"/>
  <c r="CY39" i="2"/>
  <c r="CY27" i="2"/>
  <c r="CY37" i="2"/>
  <c r="CY35" i="2"/>
  <c r="CY33" i="2"/>
  <c r="CY36" i="2"/>
  <c r="CY52" i="2"/>
  <c r="CY51" i="2"/>
  <c r="CY50" i="2"/>
  <c r="CY47" i="2"/>
  <c r="CY45" i="2"/>
  <c r="CY54" i="2"/>
  <c r="CY59" i="2"/>
  <c r="CY58" i="2"/>
  <c r="CY49" i="2"/>
  <c r="CY43" i="2"/>
  <c r="CY53" i="2"/>
  <c r="CY42" i="2"/>
  <c r="CY61" i="2"/>
  <c r="CY60" i="2"/>
  <c r="CY68" i="2"/>
  <c r="CY67" i="2"/>
  <c r="CY75" i="2"/>
  <c r="CY41" i="2"/>
  <c r="CY56" i="2"/>
  <c r="CY66" i="2"/>
  <c r="CY74" i="2"/>
  <c r="CY57" i="2"/>
  <c r="CY65" i="2"/>
  <c r="CY71" i="2"/>
  <c r="CY72" i="2"/>
  <c r="CY48" i="2"/>
  <c r="CY70" i="2"/>
  <c r="CY80" i="2"/>
  <c r="CY73" i="2"/>
  <c r="CY64" i="2"/>
  <c r="CY69" i="2"/>
  <c r="CY78" i="2"/>
  <c r="CQ10" i="2"/>
  <c r="CQ9" i="2"/>
  <c r="CQ7" i="2"/>
  <c r="CQ13" i="2"/>
  <c r="CQ11" i="2"/>
  <c r="CQ12" i="2"/>
  <c r="CQ8" i="2"/>
  <c r="CQ15" i="2"/>
  <c r="CQ17" i="2"/>
  <c r="CQ21" i="2"/>
  <c r="CQ20" i="2"/>
  <c r="CQ16" i="2"/>
  <c r="CQ19" i="2"/>
  <c r="CQ18" i="2"/>
  <c r="CQ23" i="2"/>
  <c r="CQ26" i="2"/>
  <c r="CQ25" i="2"/>
  <c r="CQ32" i="2"/>
  <c r="CQ29" i="2"/>
  <c r="CQ28" i="2"/>
  <c r="CQ14" i="2"/>
  <c r="CQ27" i="2"/>
  <c r="CQ39" i="2"/>
  <c r="CQ37" i="2"/>
  <c r="CQ35" i="2"/>
  <c r="CQ30" i="2"/>
  <c r="CQ45" i="2"/>
  <c r="CQ52" i="2"/>
  <c r="CQ51" i="2"/>
  <c r="CQ50" i="2"/>
  <c r="CQ22" i="2"/>
  <c r="CQ47" i="2"/>
  <c r="CQ36" i="2"/>
  <c r="CQ59" i="2"/>
  <c r="CQ48" i="2"/>
  <c r="CQ53" i="2"/>
  <c r="CQ58" i="2"/>
  <c r="CQ44" i="2"/>
  <c r="CQ41" i="2"/>
  <c r="CQ61" i="2"/>
  <c r="CQ42" i="2"/>
  <c r="CQ54" i="2"/>
  <c r="CQ68" i="2"/>
  <c r="CQ57" i="2"/>
  <c r="CQ67" i="2"/>
  <c r="CQ75" i="2"/>
  <c r="CQ64" i="2"/>
  <c r="CQ66" i="2"/>
  <c r="CQ74" i="2"/>
  <c r="CQ33" i="2"/>
  <c r="CQ49" i="2"/>
  <c r="CQ71" i="2"/>
  <c r="CQ43" i="2"/>
  <c r="CQ60" i="2"/>
  <c r="CQ73" i="2"/>
  <c r="CQ76" i="2"/>
  <c r="CQ69" i="2"/>
  <c r="CQ83" i="2"/>
  <c r="CQ80" i="2"/>
  <c r="CQ65" i="2"/>
  <c r="CQ70" i="2"/>
  <c r="CQ77" i="2"/>
  <c r="CQ56" i="2"/>
  <c r="CI10" i="2"/>
  <c r="CI9" i="2"/>
  <c r="CI7" i="2"/>
  <c r="CI8" i="2"/>
  <c r="CI13" i="2"/>
  <c r="CI11" i="2"/>
  <c r="CI12" i="2"/>
  <c r="CI18" i="2"/>
  <c r="CI17" i="2"/>
  <c r="CI14" i="2"/>
  <c r="CI15" i="2"/>
  <c r="CI16" i="2"/>
  <c r="CI21" i="2"/>
  <c r="CI20" i="2"/>
  <c r="CI19" i="2"/>
  <c r="CI23" i="2"/>
  <c r="CI26" i="2"/>
  <c r="CI25" i="2"/>
  <c r="CI32" i="2"/>
  <c r="CI22" i="2"/>
  <c r="CI29" i="2"/>
  <c r="CI28" i="2"/>
  <c r="CI39" i="2"/>
  <c r="CI33" i="2"/>
  <c r="CI37" i="2"/>
  <c r="CI35" i="2"/>
  <c r="CI52" i="2"/>
  <c r="CI51" i="2"/>
  <c r="CI30" i="2"/>
  <c r="CI41" i="2"/>
  <c r="CI42" i="2"/>
  <c r="CI43" i="2"/>
  <c r="CI44" i="2"/>
  <c r="CI45" i="2"/>
  <c r="CI50" i="2"/>
  <c r="CI27" i="2"/>
  <c r="CI47" i="2"/>
  <c r="CI54" i="2"/>
  <c r="CI59" i="2"/>
  <c r="CI58" i="2"/>
  <c r="CI53" i="2"/>
  <c r="CI36" i="2"/>
  <c r="CI48" i="2"/>
  <c r="CI61" i="2"/>
  <c r="CI60" i="2"/>
  <c r="CI68" i="2"/>
  <c r="CI65" i="2"/>
  <c r="CI67" i="2"/>
  <c r="CI75" i="2"/>
  <c r="CI56" i="2"/>
  <c r="CI66" i="2"/>
  <c r="CI74" i="2"/>
  <c r="CI49" i="2"/>
  <c r="CI57" i="2"/>
  <c r="CI64" i="2"/>
  <c r="CI71" i="2"/>
  <c r="CI72" i="2"/>
  <c r="CI78" i="2"/>
  <c r="CI70" i="2"/>
  <c r="CI73" i="2"/>
  <c r="CI76" i="2"/>
  <c r="CI83" i="2"/>
  <c r="CI69" i="2"/>
  <c r="CI77" i="2"/>
  <c r="CA10" i="2"/>
  <c r="CA9" i="2"/>
  <c r="CA7" i="2"/>
  <c r="CA13" i="2"/>
  <c r="CA11" i="2"/>
  <c r="CA12" i="2"/>
  <c r="CA18" i="2"/>
  <c r="CA14" i="2"/>
  <c r="CA17" i="2"/>
  <c r="CA15" i="2"/>
  <c r="CA21" i="2"/>
  <c r="CA8" i="2"/>
  <c r="CA20" i="2"/>
  <c r="CA19" i="2"/>
  <c r="CA16" i="2"/>
  <c r="CA23" i="2"/>
  <c r="CA26" i="2"/>
  <c r="CA25" i="2"/>
  <c r="CA32" i="2"/>
  <c r="CA22" i="2"/>
  <c r="CA29" i="2"/>
  <c r="CA28" i="2"/>
  <c r="CA39" i="2"/>
  <c r="CA30" i="2"/>
  <c r="CA37" i="2"/>
  <c r="CA27" i="2"/>
  <c r="CA33" i="2"/>
  <c r="CA35" i="2"/>
  <c r="CA52" i="2"/>
  <c r="CA51" i="2"/>
  <c r="CA36" i="2"/>
  <c r="CA50" i="2"/>
  <c r="CA41" i="2"/>
  <c r="CA42" i="2"/>
  <c r="CA43" i="2"/>
  <c r="CA44" i="2"/>
  <c r="CA45" i="2"/>
  <c r="CA47" i="2"/>
  <c r="CA59" i="2"/>
  <c r="CA49" i="2"/>
  <c r="CA53" i="2"/>
  <c r="CA58" i="2"/>
  <c r="CA61" i="2"/>
  <c r="CA64" i="2"/>
  <c r="CA68" i="2"/>
  <c r="CA57" i="2"/>
  <c r="CA67" i="2"/>
  <c r="CA75" i="2"/>
  <c r="CA66" i="2"/>
  <c r="CA74" i="2"/>
  <c r="CA48" i="2"/>
  <c r="CA65" i="2"/>
  <c r="CA54" i="2"/>
  <c r="CA71" i="2"/>
  <c r="CA78" i="2"/>
  <c r="CA69" i="2"/>
  <c r="CA60" i="2"/>
  <c r="CA70" i="2"/>
  <c r="CA76" i="2"/>
  <c r="CA80" i="2"/>
  <c r="BS10" i="2"/>
  <c r="BS9" i="2"/>
  <c r="BS7" i="2"/>
  <c r="BS8" i="2"/>
  <c r="BS13" i="2"/>
  <c r="BS11" i="2"/>
  <c r="BS12" i="2"/>
  <c r="BS14" i="2"/>
  <c r="BS15" i="2"/>
  <c r="BS18" i="2"/>
  <c r="BS17" i="2"/>
  <c r="BS21" i="2"/>
  <c r="BS20" i="2"/>
  <c r="BS19" i="2"/>
  <c r="BS23" i="2"/>
  <c r="BS26" i="2"/>
  <c r="BS22" i="2"/>
  <c r="BS25" i="2"/>
  <c r="BS16" i="2"/>
  <c r="BS32" i="2"/>
  <c r="BS29" i="2"/>
  <c r="BS28" i="2"/>
  <c r="BS30" i="2"/>
  <c r="BS33" i="2"/>
  <c r="BS39" i="2"/>
  <c r="BS27" i="2"/>
  <c r="BS37" i="2"/>
  <c r="BS35" i="2"/>
  <c r="BS36" i="2"/>
  <c r="BS41" i="2"/>
  <c r="BS42" i="2"/>
  <c r="BS43" i="2"/>
  <c r="BS44" i="2"/>
  <c r="BS45" i="2"/>
  <c r="BS52" i="2"/>
  <c r="BS51" i="2"/>
  <c r="BS50" i="2"/>
  <c r="BS47" i="2"/>
  <c r="BS48" i="2"/>
  <c r="BS54" i="2"/>
  <c r="BS59" i="2"/>
  <c r="BS58" i="2"/>
  <c r="BS53" i="2"/>
  <c r="BS49" i="2"/>
  <c r="BS61" i="2"/>
  <c r="BS60" i="2"/>
  <c r="BS68" i="2"/>
  <c r="BS67" i="2"/>
  <c r="BS75" i="2"/>
  <c r="BS56" i="2"/>
  <c r="BS66" i="2"/>
  <c r="BS74" i="2"/>
  <c r="BS64" i="2"/>
  <c r="BS57" i="2"/>
  <c r="BS65" i="2"/>
  <c r="BS71" i="2"/>
  <c r="BS72" i="2"/>
  <c r="BS77" i="2"/>
  <c r="BS70" i="2"/>
  <c r="BS78" i="2"/>
  <c r="BS73" i="2"/>
  <c r="BS83" i="2"/>
  <c r="BS69" i="2"/>
  <c r="BS80" i="2"/>
  <c r="BK10" i="2"/>
  <c r="BK9" i="2"/>
  <c r="BK7" i="2"/>
  <c r="BK8" i="2"/>
  <c r="BK13" i="2"/>
  <c r="BK11" i="2"/>
  <c r="BK12" i="2"/>
  <c r="BK15" i="2"/>
  <c r="BK18" i="2"/>
  <c r="BK17" i="2"/>
  <c r="BK21" i="2"/>
  <c r="BK20" i="2"/>
  <c r="BK16" i="2"/>
  <c r="BK19" i="2"/>
  <c r="BK14" i="2"/>
  <c r="BK23" i="2"/>
  <c r="BK26" i="2"/>
  <c r="BK25" i="2"/>
  <c r="BK32" i="2"/>
  <c r="BK29" i="2"/>
  <c r="BK28" i="2"/>
  <c r="BK27" i="2"/>
  <c r="BK39" i="2"/>
  <c r="BK33" i="2"/>
  <c r="BK37" i="2"/>
  <c r="BK22" i="2"/>
  <c r="BK35" i="2"/>
  <c r="BK30" i="2"/>
  <c r="BK52" i="2"/>
  <c r="BK51" i="2"/>
  <c r="BK50" i="2"/>
  <c r="BK47" i="2"/>
  <c r="BK36" i="2"/>
  <c r="BK59" i="2"/>
  <c r="BK45" i="2"/>
  <c r="BK53" i="2"/>
  <c r="BK58" i="2"/>
  <c r="BK44" i="2"/>
  <c r="BK41" i="2"/>
  <c r="BK48" i="2"/>
  <c r="BK61" i="2"/>
  <c r="BK49" i="2"/>
  <c r="BK68" i="2"/>
  <c r="BK57" i="2"/>
  <c r="BK67" i="2"/>
  <c r="BK75" i="2"/>
  <c r="BK54" i="2"/>
  <c r="BK66" i="2"/>
  <c r="BK74" i="2"/>
  <c r="BK43" i="2"/>
  <c r="BK42" i="2"/>
  <c r="BK71" i="2"/>
  <c r="BK76" i="2"/>
  <c r="BK77" i="2"/>
  <c r="BK56" i="2"/>
  <c r="BK60" i="2"/>
  <c r="BK69" i="2"/>
  <c r="BK78" i="2"/>
  <c r="BK70" i="2"/>
  <c r="BK83" i="2"/>
  <c r="BC10" i="2"/>
  <c r="BC9" i="2"/>
  <c r="BC7" i="2"/>
  <c r="BC13" i="2"/>
  <c r="BC8" i="2"/>
  <c r="BC11" i="2"/>
  <c r="BC18" i="2"/>
  <c r="BC17" i="2"/>
  <c r="BC12" i="2"/>
  <c r="BC14" i="2"/>
  <c r="BC15" i="2"/>
  <c r="BC16" i="2"/>
  <c r="BC21" i="2"/>
  <c r="BC20" i="2"/>
  <c r="BC19" i="2"/>
  <c r="BC23" i="2"/>
  <c r="BC26" i="2"/>
  <c r="BC25" i="2"/>
  <c r="BC32" i="2"/>
  <c r="BC22" i="2"/>
  <c r="BC29" i="2"/>
  <c r="BC28" i="2"/>
  <c r="BC39" i="2"/>
  <c r="BC37" i="2"/>
  <c r="BC35" i="2"/>
  <c r="BC33" i="2"/>
  <c r="BC30" i="2"/>
  <c r="BC52" i="2"/>
  <c r="BC27" i="2"/>
  <c r="BC51" i="2"/>
  <c r="BC50" i="2"/>
  <c r="BC47" i="2"/>
  <c r="BC41" i="2"/>
  <c r="BC42" i="2"/>
  <c r="BC43" i="2"/>
  <c r="BC44" i="2"/>
  <c r="BC45" i="2"/>
  <c r="BC49" i="2"/>
  <c r="BC54" i="2"/>
  <c r="BC59" i="2"/>
  <c r="BC58" i="2"/>
  <c r="BC48" i="2"/>
  <c r="BC53" i="2"/>
  <c r="BC61" i="2"/>
  <c r="BC60" i="2"/>
  <c r="BC68" i="2"/>
  <c r="BC64" i="2"/>
  <c r="BC65" i="2"/>
  <c r="BC67" i="2"/>
  <c r="BC75" i="2"/>
  <c r="BC66" i="2"/>
  <c r="BC74" i="2"/>
  <c r="BC56" i="2"/>
  <c r="BC57" i="2"/>
  <c r="BC71" i="2"/>
  <c r="BC72" i="2"/>
  <c r="BC80" i="2"/>
  <c r="BC70" i="2"/>
  <c r="BC77" i="2"/>
  <c r="BC73" i="2"/>
  <c r="BC76" i="2"/>
  <c r="BC69" i="2"/>
  <c r="AU10" i="2"/>
  <c r="AU9" i="2"/>
  <c r="AU7" i="2"/>
  <c r="AU8" i="2"/>
  <c r="AU13" i="2"/>
  <c r="AU11" i="2"/>
  <c r="AU12" i="2"/>
  <c r="AU18" i="2"/>
  <c r="AU14" i="2"/>
  <c r="AU17" i="2"/>
  <c r="AU21" i="2"/>
  <c r="AU20" i="2"/>
  <c r="AU19" i="2"/>
  <c r="AU15" i="2"/>
  <c r="AU16" i="2"/>
  <c r="AU23" i="2"/>
  <c r="AU25" i="2"/>
  <c r="AU26" i="2"/>
  <c r="AU32" i="2"/>
  <c r="AU22" i="2"/>
  <c r="AU29" i="2"/>
  <c r="AU28" i="2"/>
  <c r="AU33" i="2"/>
  <c r="AU39" i="2"/>
  <c r="AU30" i="2"/>
  <c r="AU37" i="2"/>
  <c r="AU27" i="2"/>
  <c r="AU35" i="2"/>
  <c r="AU52" i="2"/>
  <c r="AU41" i="2"/>
  <c r="AU42" i="2"/>
  <c r="AU43" i="2"/>
  <c r="AU44" i="2"/>
  <c r="AU45" i="2"/>
  <c r="AU51" i="2"/>
  <c r="AU36" i="2"/>
  <c r="AU50" i="2"/>
  <c r="AU47" i="2"/>
  <c r="AU59" i="2"/>
  <c r="AU53" i="2"/>
  <c r="AU58" i="2"/>
  <c r="AU49" i="2"/>
  <c r="AU61" i="2"/>
  <c r="AU56" i="2"/>
  <c r="AU68" i="2"/>
  <c r="AU57" i="2"/>
  <c r="AU67" i="2"/>
  <c r="AU75" i="2"/>
  <c r="AU66" i="2"/>
  <c r="AU74" i="2"/>
  <c r="AU71" i="2"/>
  <c r="AU64" i="2"/>
  <c r="AU83" i="2"/>
  <c r="AU80" i="2"/>
  <c r="AU69" i="2"/>
  <c r="AU54" i="2"/>
  <c r="AU77" i="2"/>
  <c r="AU70" i="2"/>
  <c r="AU76" i="2"/>
  <c r="AU78" i="2"/>
  <c r="AM10" i="2"/>
  <c r="AM9" i="2"/>
  <c r="AM7" i="2"/>
  <c r="AM13" i="2"/>
  <c r="AM11" i="2"/>
  <c r="AM8" i="2"/>
  <c r="AM12" i="2"/>
  <c r="AM14" i="2"/>
  <c r="AM15" i="2"/>
  <c r="AM18" i="2"/>
  <c r="AM17" i="2"/>
  <c r="AM21" i="2"/>
  <c r="AM20" i="2"/>
  <c r="AM19" i="2"/>
  <c r="AM23" i="2"/>
  <c r="AM16" i="2"/>
  <c r="AM26" i="2"/>
  <c r="AM22" i="2"/>
  <c r="AM32" i="2"/>
  <c r="AM29" i="2"/>
  <c r="AM25" i="2"/>
  <c r="AM28" i="2"/>
  <c r="AM30" i="2"/>
  <c r="AM39" i="2"/>
  <c r="AM27" i="2"/>
  <c r="AM37" i="2"/>
  <c r="AM36" i="2"/>
  <c r="AM52" i="2"/>
  <c r="AM51" i="2"/>
  <c r="AM50" i="2"/>
  <c r="AM47" i="2"/>
  <c r="AM33" i="2"/>
  <c r="AM41" i="2"/>
  <c r="AM54" i="2"/>
  <c r="AM59" i="2"/>
  <c r="AM35" i="2"/>
  <c r="AM58" i="2"/>
  <c r="AM49" i="2"/>
  <c r="AM44" i="2"/>
  <c r="AM53" i="2"/>
  <c r="AM43" i="2"/>
  <c r="AM61" i="2"/>
  <c r="AM60" i="2"/>
  <c r="AM68" i="2"/>
  <c r="AM67" i="2"/>
  <c r="AM75" i="2"/>
  <c r="AM66" i="2"/>
  <c r="AM74" i="2"/>
  <c r="AM42" i="2"/>
  <c r="AM56" i="2"/>
  <c r="AM57" i="2"/>
  <c r="AM71" i="2"/>
  <c r="AM72" i="2"/>
  <c r="AM70" i="2"/>
  <c r="AM80" i="2"/>
  <c r="AM73" i="2"/>
  <c r="AM48" i="2"/>
  <c r="AM65" i="2"/>
  <c r="AM69" i="2"/>
  <c r="AM78" i="2"/>
  <c r="AE10" i="2"/>
  <c r="AE9" i="2"/>
  <c r="AE7" i="2"/>
  <c r="AE13" i="2"/>
  <c r="AE11" i="2"/>
  <c r="AE8" i="2"/>
  <c r="AE12" i="2"/>
  <c r="AE15" i="2"/>
  <c r="AE18" i="2"/>
  <c r="AE17" i="2"/>
  <c r="AE21" i="2"/>
  <c r="AE20" i="2"/>
  <c r="AE16" i="2"/>
  <c r="AE19" i="2"/>
  <c r="AE14" i="2"/>
  <c r="AE23" i="2"/>
  <c r="AE26" i="2"/>
  <c r="AE32" i="2"/>
  <c r="AE29" i="2"/>
  <c r="AE28" i="2"/>
  <c r="AE35" i="2"/>
  <c r="AE27" i="2"/>
  <c r="AE39" i="2"/>
  <c r="AE25" i="2"/>
  <c r="AE22" i="2"/>
  <c r="AE37" i="2"/>
  <c r="AE30" i="2"/>
  <c r="AE52" i="2"/>
  <c r="AE51" i="2"/>
  <c r="AE50" i="2"/>
  <c r="AE33" i="2"/>
  <c r="AE47" i="2"/>
  <c r="AE36" i="2"/>
  <c r="AE59" i="2"/>
  <c r="AE48" i="2"/>
  <c r="AE53" i="2"/>
  <c r="AE58" i="2"/>
  <c r="AE45" i="2"/>
  <c r="AE42" i="2"/>
  <c r="AE41" i="2"/>
  <c r="AE61" i="2"/>
  <c r="AE68" i="2"/>
  <c r="AE43" i="2"/>
  <c r="AE57" i="2"/>
  <c r="AE67" i="2"/>
  <c r="AE75" i="2"/>
  <c r="AE56" i="2"/>
  <c r="AE64" i="2"/>
  <c r="AE65" i="2"/>
  <c r="AE66" i="2"/>
  <c r="AE74" i="2"/>
  <c r="AE49" i="2"/>
  <c r="AE54" i="2"/>
  <c r="AE71" i="2"/>
  <c r="AE76" i="2"/>
  <c r="AE69" i="2"/>
  <c r="AE83" i="2"/>
  <c r="AE44" i="2"/>
  <c r="AE80" i="2"/>
  <c r="AE70" i="2"/>
  <c r="AE77" i="2"/>
  <c r="W10" i="2"/>
  <c r="W9" i="2"/>
  <c r="W7" i="2"/>
  <c r="W8" i="2"/>
  <c r="W13" i="2"/>
  <c r="W11" i="2"/>
  <c r="W12" i="2"/>
  <c r="W18" i="2"/>
  <c r="W17" i="2"/>
  <c r="W14" i="2"/>
  <c r="W15" i="2"/>
  <c r="W16" i="2"/>
  <c r="W21" i="2"/>
  <c r="W20" i="2"/>
  <c r="W19" i="2"/>
  <c r="W23" i="2"/>
  <c r="W26" i="2"/>
  <c r="W25" i="2"/>
  <c r="W32" i="2"/>
  <c r="W22" i="2"/>
  <c r="W29" i="2"/>
  <c r="W28" i="2"/>
  <c r="W35" i="2"/>
  <c r="W39" i="2"/>
  <c r="W33" i="2"/>
  <c r="W37" i="2"/>
  <c r="W52" i="2"/>
  <c r="W51" i="2"/>
  <c r="W41" i="2"/>
  <c r="W42" i="2"/>
  <c r="W43" i="2"/>
  <c r="W44" i="2"/>
  <c r="W45" i="2"/>
  <c r="W50" i="2"/>
  <c r="W47" i="2"/>
  <c r="W30" i="2"/>
  <c r="W54" i="2"/>
  <c r="W59" i="2"/>
  <c r="W27" i="2"/>
  <c r="W58" i="2"/>
  <c r="W36" i="2"/>
  <c r="W53" i="2"/>
  <c r="W48" i="2"/>
  <c r="W61" i="2"/>
  <c r="W60" i="2"/>
  <c r="W68" i="2"/>
  <c r="W67" i="2"/>
  <c r="W75" i="2"/>
  <c r="W66" i="2"/>
  <c r="W74" i="2"/>
  <c r="W49" i="2"/>
  <c r="W57" i="2"/>
  <c r="W64" i="2"/>
  <c r="W65" i="2"/>
  <c r="W71" i="2"/>
  <c r="W72" i="2"/>
  <c r="W78" i="2"/>
  <c r="W70" i="2"/>
  <c r="W73" i="2"/>
  <c r="W76" i="2"/>
  <c r="W83" i="2"/>
  <c r="W69" i="2"/>
  <c r="W77" i="2"/>
  <c r="O11" i="2"/>
  <c r="O10" i="2"/>
  <c r="O9" i="2"/>
  <c r="O7" i="2"/>
  <c r="O13" i="2"/>
  <c r="O18" i="2"/>
  <c r="O14" i="2"/>
  <c r="O17" i="2"/>
  <c r="O12" i="2"/>
  <c r="O8" i="2"/>
  <c r="O21" i="2"/>
  <c r="O20" i="2"/>
  <c r="O19" i="2"/>
  <c r="O16" i="2"/>
  <c r="O23" i="2"/>
  <c r="O15" i="2"/>
  <c r="O25" i="2"/>
  <c r="O26" i="2"/>
  <c r="O32" i="2"/>
  <c r="O22" i="2"/>
  <c r="O29" i="2"/>
  <c r="O28" i="2"/>
  <c r="O39" i="2"/>
  <c r="O30" i="2"/>
  <c r="O35" i="2"/>
  <c r="O37" i="2"/>
  <c r="O27" i="2"/>
  <c r="O33" i="2"/>
  <c r="O52" i="2"/>
  <c r="O51" i="2"/>
  <c r="O36" i="2"/>
  <c r="O50" i="2"/>
  <c r="O41" i="2"/>
  <c r="O42" i="2"/>
  <c r="O43" i="2"/>
  <c r="O44" i="2"/>
  <c r="O45" i="2"/>
  <c r="O47" i="2"/>
  <c r="O59" i="2"/>
  <c r="O49" i="2"/>
  <c r="O53" i="2"/>
  <c r="O58" i="2"/>
  <c r="O61" i="2"/>
  <c r="O64" i="2"/>
  <c r="O65" i="2"/>
  <c r="O68" i="2"/>
  <c r="O54" i="2"/>
  <c r="O57" i="2"/>
  <c r="O67" i="2"/>
  <c r="O75" i="2"/>
  <c r="O48" i="2"/>
  <c r="O66" i="2"/>
  <c r="O74" i="2"/>
  <c r="O56" i="2"/>
  <c r="O71" i="2"/>
  <c r="O60" i="2"/>
  <c r="O78" i="2"/>
  <c r="O69" i="2"/>
  <c r="O70" i="2"/>
  <c r="O76" i="2"/>
  <c r="O80" i="2"/>
  <c r="H75" i="2"/>
  <c r="H66" i="2"/>
  <c r="H57" i="2"/>
  <c r="H48" i="2"/>
  <c r="H39" i="2"/>
  <c r="H30" i="2"/>
  <c r="H20" i="2"/>
  <c r="H11" i="2"/>
  <c r="FN88" i="2"/>
  <c r="FE88" i="2"/>
  <c r="EV88" i="2"/>
  <c r="EM88" i="2"/>
  <c r="DT88" i="2"/>
  <c r="DB88" i="2"/>
  <c r="CS88" i="2"/>
  <c r="CJ88" i="2"/>
  <c r="CA88" i="2"/>
  <c r="AP88" i="2"/>
  <c r="AG88" i="2"/>
  <c r="X88" i="2"/>
  <c r="O88" i="2"/>
  <c r="FQ87" i="2"/>
  <c r="EX87" i="2"/>
  <c r="EO87" i="2"/>
  <c r="EF87" i="2"/>
  <c r="DW87" i="2"/>
  <c r="DE87" i="2"/>
  <c r="CL87" i="2"/>
  <c r="CC87" i="2"/>
  <c r="BT87" i="2"/>
  <c r="BK87" i="2"/>
  <c r="BB87" i="2"/>
  <c r="AS87" i="2"/>
  <c r="Z87" i="2"/>
  <c r="Q87" i="2"/>
  <c r="FS86" i="2"/>
  <c r="FJ86" i="2"/>
  <c r="ER86" i="2"/>
  <c r="EH86" i="2"/>
  <c r="DY86" i="2"/>
  <c r="DP86" i="2"/>
  <c r="DG86" i="2"/>
  <c r="CX86" i="2"/>
  <c r="CO86" i="2"/>
  <c r="CF86" i="2"/>
  <c r="BV86" i="2"/>
  <c r="BM86" i="2"/>
  <c r="BD86" i="2"/>
  <c r="AU86" i="2"/>
  <c r="AL86" i="2"/>
  <c r="T86" i="2"/>
  <c r="J86" i="2"/>
  <c r="FR83" i="2"/>
  <c r="ES83" i="2"/>
  <c r="DU83" i="2"/>
  <c r="CW83" i="2"/>
  <c r="BX83" i="2"/>
  <c r="AZ83" i="2"/>
  <c r="AB83" i="2"/>
  <c r="DW80" i="2"/>
  <c r="CL80" i="2"/>
  <c r="Q80" i="2"/>
  <c r="FL78" i="2"/>
  <c r="EB78" i="2"/>
  <c r="CQ78" i="2"/>
  <c r="BF78" i="2"/>
  <c r="EV77" i="2"/>
  <c r="DL77" i="2"/>
  <c r="CA77" i="2"/>
  <c r="FQ76" i="2"/>
  <c r="EE76" i="2"/>
  <c r="EB75" i="2"/>
  <c r="CL75" i="2"/>
  <c r="DY74" i="2"/>
  <c r="CG74" i="2"/>
  <c r="FL73" i="2"/>
  <c r="DO73" i="2"/>
  <c r="BK73" i="2"/>
  <c r="EK71" i="2"/>
  <c r="BY71" i="2"/>
  <c r="DL70" i="2"/>
  <c r="AZ70" i="2"/>
  <c r="DZ68" i="2"/>
  <c r="BF67" i="2"/>
  <c r="L65" i="2"/>
  <c r="AM64" i="2"/>
  <c r="FH60" i="2"/>
  <c r="FN59" i="2"/>
  <c r="FF58" i="2"/>
  <c r="DQ57" i="2"/>
  <c r="W56" i="2"/>
  <c r="AU48" i="2"/>
  <c r="FR10" i="2"/>
  <c r="FR9" i="2"/>
  <c r="FR8" i="2"/>
  <c r="FR7" i="2"/>
  <c r="FR12" i="2"/>
  <c r="FR11" i="2"/>
  <c r="FR13" i="2"/>
  <c r="FR14" i="2"/>
  <c r="FR17" i="2"/>
  <c r="FR16" i="2"/>
  <c r="FR20" i="2"/>
  <c r="FR19" i="2"/>
  <c r="FR18" i="2"/>
  <c r="FR23" i="2"/>
  <c r="FR22" i="2"/>
  <c r="FR25" i="2"/>
  <c r="FR21" i="2"/>
  <c r="FR30" i="2"/>
  <c r="FR28" i="2"/>
  <c r="FR15" i="2"/>
  <c r="FR27" i="2"/>
  <c r="FR29" i="2"/>
  <c r="FR32" i="2"/>
  <c r="FR39" i="2"/>
  <c r="FR37" i="2"/>
  <c r="FR26" i="2"/>
  <c r="FR33" i="2"/>
  <c r="FR36" i="2"/>
  <c r="FR35" i="2"/>
  <c r="FR41" i="2"/>
  <c r="FR42" i="2"/>
  <c r="FR43" i="2"/>
  <c r="FR44" i="2"/>
  <c r="FR51" i="2"/>
  <c r="FR50" i="2"/>
  <c r="FR49" i="2"/>
  <c r="FR45" i="2"/>
  <c r="FR54" i="2"/>
  <c r="FR47" i="2"/>
  <c r="FR53" i="2"/>
  <c r="FR58" i="2"/>
  <c r="FR57" i="2"/>
  <c r="FR52" i="2"/>
  <c r="FR61" i="2"/>
  <c r="FR48" i="2"/>
  <c r="FR60" i="2"/>
  <c r="FR59" i="2"/>
  <c r="FR67" i="2"/>
  <c r="FR66" i="2"/>
  <c r="FR74" i="2"/>
  <c r="FR65" i="2"/>
  <c r="FR73" i="2"/>
  <c r="FR64" i="2"/>
  <c r="FR56" i="2"/>
  <c r="FR70" i="2"/>
  <c r="FR71" i="2"/>
  <c r="FR76" i="2"/>
  <c r="FR80" i="2"/>
  <c r="FR69" i="2"/>
  <c r="FR77" i="2"/>
  <c r="FR72" i="2"/>
  <c r="FR68" i="2"/>
  <c r="FJ10" i="2"/>
  <c r="FJ9" i="2"/>
  <c r="FJ8" i="2"/>
  <c r="FJ7" i="2"/>
  <c r="FJ12" i="2"/>
  <c r="FJ11" i="2"/>
  <c r="FJ14" i="2"/>
  <c r="FJ17" i="2"/>
  <c r="FJ16" i="2"/>
  <c r="FJ20" i="2"/>
  <c r="FJ13" i="2"/>
  <c r="FJ19" i="2"/>
  <c r="FJ15" i="2"/>
  <c r="FJ18" i="2"/>
  <c r="FJ23" i="2"/>
  <c r="FJ22" i="2"/>
  <c r="FJ25" i="2"/>
  <c r="FJ30" i="2"/>
  <c r="FJ28" i="2"/>
  <c r="FJ27" i="2"/>
  <c r="FJ39" i="2"/>
  <c r="FJ21" i="2"/>
  <c r="FJ26" i="2"/>
  <c r="FJ37" i="2"/>
  <c r="FJ32" i="2"/>
  <c r="FJ36" i="2"/>
  <c r="FJ33" i="2"/>
  <c r="FJ29" i="2"/>
  <c r="FJ51" i="2"/>
  <c r="FJ50" i="2"/>
  <c r="FJ49" i="2"/>
  <c r="FJ54" i="2"/>
  <c r="FJ35" i="2"/>
  <c r="FJ45" i="2"/>
  <c r="FJ58" i="2"/>
  <c r="FJ52" i="2"/>
  <c r="FJ57" i="2"/>
  <c r="FJ44" i="2"/>
  <c r="FJ41" i="2"/>
  <c r="FJ47" i="2"/>
  <c r="FJ61" i="2"/>
  <c r="FJ60" i="2"/>
  <c r="FJ67" i="2"/>
  <c r="FJ56" i="2"/>
  <c r="FJ66" i="2"/>
  <c r="FJ74" i="2"/>
  <c r="FJ73" i="2"/>
  <c r="FJ65" i="2"/>
  <c r="FJ43" i="2"/>
  <c r="FJ70" i="2"/>
  <c r="FJ53" i="2"/>
  <c r="FJ83" i="2"/>
  <c r="FJ75" i="2"/>
  <c r="FJ76" i="2"/>
  <c r="FJ80" i="2"/>
  <c r="FJ68" i="2"/>
  <c r="FJ48" i="2"/>
  <c r="FJ77" i="2"/>
  <c r="FJ69" i="2"/>
  <c r="FJ78" i="2"/>
  <c r="FJ42" i="2"/>
  <c r="FJ59" i="2"/>
  <c r="FB10" i="2"/>
  <c r="FB9" i="2"/>
  <c r="FB8" i="2"/>
  <c r="FB12" i="2"/>
  <c r="FB7" i="2"/>
  <c r="FB17" i="2"/>
  <c r="FB11" i="2"/>
  <c r="FB16" i="2"/>
  <c r="FB13" i="2"/>
  <c r="FB14" i="2"/>
  <c r="FB15" i="2"/>
  <c r="FB20" i="2"/>
  <c r="FB19" i="2"/>
  <c r="FB18" i="2"/>
  <c r="FB23" i="2"/>
  <c r="FB22" i="2"/>
  <c r="FB25" i="2"/>
  <c r="FB30" i="2"/>
  <c r="FB21" i="2"/>
  <c r="FB28" i="2"/>
  <c r="FB27" i="2"/>
  <c r="FB39" i="2"/>
  <c r="FB37" i="2"/>
  <c r="FB45" i="2"/>
  <c r="FB36" i="2"/>
  <c r="FB32" i="2"/>
  <c r="FB51" i="2"/>
  <c r="FB33" i="2"/>
  <c r="FB50" i="2"/>
  <c r="FB49" i="2"/>
  <c r="FB26" i="2"/>
  <c r="FB54" i="2"/>
  <c r="FB41" i="2"/>
  <c r="FB42" i="2"/>
  <c r="FB43" i="2"/>
  <c r="FB44" i="2"/>
  <c r="FB29" i="2"/>
  <c r="FB35" i="2"/>
  <c r="FB48" i="2"/>
  <c r="FB53" i="2"/>
  <c r="FB58" i="2"/>
  <c r="FB57" i="2"/>
  <c r="FB47" i="2"/>
  <c r="FB52" i="2"/>
  <c r="FB61" i="2"/>
  <c r="FB60" i="2"/>
  <c r="FB59" i="2"/>
  <c r="FB67" i="2"/>
  <c r="FB64" i="2"/>
  <c r="FB66" i="2"/>
  <c r="FB74" i="2"/>
  <c r="FB73" i="2"/>
  <c r="FB56" i="2"/>
  <c r="FB70" i="2"/>
  <c r="FB65" i="2"/>
  <c r="FB71" i="2"/>
  <c r="FB69" i="2"/>
  <c r="FB76" i="2"/>
  <c r="FB80" i="2"/>
  <c r="FB72" i="2"/>
  <c r="FB75" i="2"/>
  <c r="FB68" i="2"/>
  <c r="FB78" i="2"/>
  <c r="ET10" i="2"/>
  <c r="ET9" i="2"/>
  <c r="ET8" i="2"/>
  <c r="ET7" i="2"/>
  <c r="ET12" i="2"/>
  <c r="ET11" i="2"/>
  <c r="ET17" i="2"/>
  <c r="ET13" i="2"/>
  <c r="ET16" i="2"/>
  <c r="ET20" i="2"/>
  <c r="ET19" i="2"/>
  <c r="ET14" i="2"/>
  <c r="ET18" i="2"/>
  <c r="ET23" i="2"/>
  <c r="ET15" i="2"/>
  <c r="ET22" i="2"/>
  <c r="ET25" i="2"/>
  <c r="ET33" i="2"/>
  <c r="ET21" i="2"/>
  <c r="ET30" i="2"/>
  <c r="ET28" i="2"/>
  <c r="ET27" i="2"/>
  <c r="ET39" i="2"/>
  <c r="ET32" i="2"/>
  <c r="ET29" i="2"/>
  <c r="ET37" i="2"/>
  <c r="ET45" i="2"/>
  <c r="ET36" i="2"/>
  <c r="ET26" i="2"/>
  <c r="ET51" i="2"/>
  <c r="ET41" i="2"/>
  <c r="ET42" i="2"/>
  <c r="ET43" i="2"/>
  <c r="ET44" i="2"/>
  <c r="ET50" i="2"/>
  <c r="ET35" i="2"/>
  <c r="ET49" i="2"/>
  <c r="ET54" i="2"/>
  <c r="ET58" i="2"/>
  <c r="ET52" i="2"/>
  <c r="ET57" i="2"/>
  <c r="ET48" i="2"/>
  <c r="ET61" i="2"/>
  <c r="ET60" i="2"/>
  <c r="ET67" i="2"/>
  <c r="ET56" i="2"/>
  <c r="ET66" i="2"/>
  <c r="ET74" i="2"/>
  <c r="ET73" i="2"/>
  <c r="ET53" i="2"/>
  <c r="ET65" i="2"/>
  <c r="ET70" i="2"/>
  <c r="ET64" i="2"/>
  <c r="ET68" i="2"/>
  <c r="ET83" i="2"/>
  <c r="ET59" i="2"/>
  <c r="ET76" i="2"/>
  <c r="ET80" i="2"/>
  <c r="ET69" i="2"/>
  <c r="ET75" i="2"/>
  <c r="ET77" i="2"/>
  <c r="EL10" i="2"/>
  <c r="EL9" i="2"/>
  <c r="EL8" i="2"/>
  <c r="EL12" i="2"/>
  <c r="EL7" i="2"/>
  <c r="EL11" i="2"/>
  <c r="EL13" i="2"/>
  <c r="EL14" i="2"/>
  <c r="EL17" i="2"/>
  <c r="EL16" i="2"/>
  <c r="EL20" i="2"/>
  <c r="EL19" i="2"/>
  <c r="EL18" i="2"/>
  <c r="EL23" i="2"/>
  <c r="EL22" i="2"/>
  <c r="EL25" i="2"/>
  <c r="EL33" i="2"/>
  <c r="EL21" i="2"/>
  <c r="EL30" i="2"/>
  <c r="EL28" i="2"/>
  <c r="EL27" i="2"/>
  <c r="EL29" i="2"/>
  <c r="EL39" i="2"/>
  <c r="EL15" i="2"/>
  <c r="EL37" i="2"/>
  <c r="EL45" i="2"/>
  <c r="EL26" i="2"/>
  <c r="EL36" i="2"/>
  <c r="EL35" i="2"/>
  <c r="EL51" i="2"/>
  <c r="EL50" i="2"/>
  <c r="EL49" i="2"/>
  <c r="EL54" i="2"/>
  <c r="EL41" i="2"/>
  <c r="EL53" i="2"/>
  <c r="EL58" i="2"/>
  <c r="EL57" i="2"/>
  <c r="EL48" i="2"/>
  <c r="EL44" i="2"/>
  <c r="EL52" i="2"/>
  <c r="EL61" i="2"/>
  <c r="EL32" i="2"/>
  <c r="EL43" i="2"/>
  <c r="EL60" i="2"/>
  <c r="EL59" i="2"/>
  <c r="EL67" i="2"/>
  <c r="EL66" i="2"/>
  <c r="EL74" i="2"/>
  <c r="EL73" i="2"/>
  <c r="EL42" i="2"/>
  <c r="EL47" i="2"/>
  <c r="EL56" i="2"/>
  <c r="EL70" i="2"/>
  <c r="EL71" i="2"/>
  <c r="EL78" i="2"/>
  <c r="EL69" i="2"/>
  <c r="EL65" i="2"/>
  <c r="EL72" i="2"/>
  <c r="EL83" i="2"/>
  <c r="EL68" i="2"/>
  <c r="EL77" i="2"/>
  <c r="ED10" i="2"/>
  <c r="ED9" i="2"/>
  <c r="ED8" i="2"/>
  <c r="ED12" i="2"/>
  <c r="ED11" i="2"/>
  <c r="ED14" i="2"/>
  <c r="ED17" i="2"/>
  <c r="ED7" i="2"/>
  <c r="ED16" i="2"/>
  <c r="ED20" i="2"/>
  <c r="ED19" i="2"/>
  <c r="ED15" i="2"/>
  <c r="ED18" i="2"/>
  <c r="ED23" i="2"/>
  <c r="ED22" i="2"/>
  <c r="ED25" i="2"/>
  <c r="ED33" i="2"/>
  <c r="ED30" i="2"/>
  <c r="ED13" i="2"/>
  <c r="ED28" i="2"/>
  <c r="ED27" i="2"/>
  <c r="ED39" i="2"/>
  <c r="ED26" i="2"/>
  <c r="ED37" i="2"/>
  <c r="ED45" i="2"/>
  <c r="ED36" i="2"/>
  <c r="ED29" i="2"/>
  <c r="ED51" i="2"/>
  <c r="ED50" i="2"/>
  <c r="ED49" i="2"/>
  <c r="ED21" i="2"/>
  <c r="ED32" i="2"/>
  <c r="ED54" i="2"/>
  <c r="ED35" i="2"/>
  <c r="ED58" i="2"/>
  <c r="ED47" i="2"/>
  <c r="ED52" i="2"/>
  <c r="ED57" i="2"/>
  <c r="ED42" i="2"/>
  <c r="ED61" i="2"/>
  <c r="ED41" i="2"/>
  <c r="ED60" i="2"/>
  <c r="ED44" i="2"/>
  <c r="ED53" i="2"/>
  <c r="ED67" i="2"/>
  <c r="ED56" i="2"/>
  <c r="ED66" i="2"/>
  <c r="ED74" i="2"/>
  <c r="ED43" i="2"/>
  <c r="ED64" i="2"/>
  <c r="ED73" i="2"/>
  <c r="ED48" i="2"/>
  <c r="ED70" i="2"/>
  <c r="ED59" i="2"/>
  <c r="ED65" i="2"/>
  <c r="ED75" i="2"/>
  <c r="ED78" i="2"/>
  <c r="ED68" i="2"/>
  <c r="ED69" i="2"/>
  <c r="ED80" i="2"/>
  <c r="ED76" i="2"/>
  <c r="DV10" i="2"/>
  <c r="DV9" i="2"/>
  <c r="DV8" i="2"/>
  <c r="DV7" i="2"/>
  <c r="DV12" i="2"/>
  <c r="DV11" i="2"/>
  <c r="DV17" i="2"/>
  <c r="DV16" i="2"/>
  <c r="DV13" i="2"/>
  <c r="DV14" i="2"/>
  <c r="DV15" i="2"/>
  <c r="DV20" i="2"/>
  <c r="DV19" i="2"/>
  <c r="DV18" i="2"/>
  <c r="DV23" i="2"/>
  <c r="DV22" i="2"/>
  <c r="DV25" i="2"/>
  <c r="DV33" i="2"/>
  <c r="DV30" i="2"/>
  <c r="DV21" i="2"/>
  <c r="DV28" i="2"/>
  <c r="DV27" i="2"/>
  <c r="DV39" i="2"/>
  <c r="DV32" i="2"/>
  <c r="DV37" i="2"/>
  <c r="DV45" i="2"/>
  <c r="DV36" i="2"/>
  <c r="DV51" i="2"/>
  <c r="DV50" i="2"/>
  <c r="DV29" i="2"/>
  <c r="DV41" i="2"/>
  <c r="DV42" i="2"/>
  <c r="DV43" i="2"/>
  <c r="DV44" i="2"/>
  <c r="DV49" i="2"/>
  <c r="DV26" i="2"/>
  <c r="DV54" i="2"/>
  <c r="DV53" i="2"/>
  <c r="DV58" i="2"/>
  <c r="DV57" i="2"/>
  <c r="DV52" i="2"/>
  <c r="DV61" i="2"/>
  <c r="DV35" i="2"/>
  <c r="DV47" i="2"/>
  <c r="DV60" i="2"/>
  <c r="DV59" i="2"/>
  <c r="DV65" i="2"/>
  <c r="DV67" i="2"/>
  <c r="DV66" i="2"/>
  <c r="DV74" i="2"/>
  <c r="DV48" i="2"/>
  <c r="DV73" i="2"/>
  <c r="DV56" i="2"/>
  <c r="DV64" i="2"/>
  <c r="DV70" i="2"/>
  <c r="DV71" i="2"/>
  <c r="DV76" i="2"/>
  <c r="DV77" i="2"/>
  <c r="DV69" i="2"/>
  <c r="DV78" i="2"/>
  <c r="DV72" i="2"/>
  <c r="DV75" i="2"/>
  <c r="DV83" i="2"/>
  <c r="DV68" i="2"/>
  <c r="DV80" i="2"/>
  <c r="DN10" i="2"/>
  <c r="DN9" i="2"/>
  <c r="DN8" i="2"/>
  <c r="DN12" i="2"/>
  <c r="DN7" i="2"/>
  <c r="DN17" i="2"/>
  <c r="DN13" i="2"/>
  <c r="DN16" i="2"/>
  <c r="DN11" i="2"/>
  <c r="DN14" i="2"/>
  <c r="DN20" i="2"/>
  <c r="DN19" i="2"/>
  <c r="DN18" i="2"/>
  <c r="DN23" i="2"/>
  <c r="DN15" i="2"/>
  <c r="DN22" i="2"/>
  <c r="DN25" i="2"/>
  <c r="DN33" i="2"/>
  <c r="DN21" i="2"/>
  <c r="DN30" i="2"/>
  <c r="DN28" i="2"/>
  <c r="DN27" i="2"/>
  <c r="DN39" i="2"/>
  <c r="DN29" i="2"/>
  <c r="DN37" i="2"/>
  <c r="DN45" i="2"/>
  <c r="DN36" i="2"/>
  <c r="DN26" i="2"/>
  <c r="DN32" i="2"/>
  <c r="DN51" i="2"/>
  <c r="DN50" i="2"/>
  <c r="DN35" i="2"/>
  <c r="DN49" i="2"/>
  <c r="DN41" i="2"/>
  <c r="DN42" i="2"/>
  <c r="DN43" i="2"/>
  <c r="DN44" i="2"/>
  <c r="DN54" i="2"/>
  <c r="DN58" i="2"/>
  <c r="DN48" i="2"/>
  <c r="DN52" i="2"/>
  <c r="DN57" i="2"/>
  <c r="DN61" i="2"/>
  <c r="DN60" i="2"/>
  <c r="DN64" i="2"/>
  <c r="DN67" i="2"/>
  <c r="DN47" i="2"/>
  <c r="DN56" i="2"/>
  <c r="DN65" i="2"/>
  <c r="DN66" i="2"/>
  <c r="DN74" i="2"/>
  <c r="DN73" i="2"/>
  <c r="DN53" i="2"/>
  <c r="DN70" i="2"/>
  <c r="DN77" i="2"/>
  <c r="DN68" i="2"/>
  <c r="DN76" i="2"/>
  <c r="DN78" i="2"/>
  <c r="DN59" i="2"/>
  <c r="DN69" i="2"/>
  <c r="DN75" i="2"/>
  <c r="DN83" i="2"/>
  <c r="DF10" i="2"/>
  <c r="DF9" i="2"/>
  <c r="DF8" i="2"/>
  <c r="DF7" i="2"/>
  <c r="DF12" i="2"/>
  <c r="DF11" i="2"/>
  <c r="DF13" i="2"/>
  <c r="DF14" i="2"/>
  <c r="DF17" i="2"/>
  <c r="DF16" i="2"/>
  <c r="DF20" i="2"/>
  <c r="DF19" i="2"/>
  <c r="DF23" i="2"/>
  <c r="DF22" i="2"/>
  <c r="DF25" i="2"/>
  <c r="DF33" i="2"/>
  <c r="DF21" i="2"/>
  <c r="DF15" i="2"/>
  <c r="DF30" i="2"/>
  <c r="DF28" i="2"/>
  <c r="DF27" i="2"/>
  <c r="DF29" i="2"/>
  <c r="DF32" i="2"/>
  <c r="DF39" i="2"/>
  <c r="DF37" i="2"/>
  <c r="DF45" i="2"/>
  <c r="DF26" i="2"/>
  <c r="DF36" i="2"/>
  <c r="DF18" i="2"/>
  <c r="DF35" i="2"/>
  <c r="DF41" i="2"/>
  <c r="DF42" i="2"/>
  <c r="DF43" i="2"/>
  <c r="DF44" i="2"/>
  <c r="DF51" i="2"/>
  <c r="DF50" i="2"/>
  <c r="DF49" i="2"/>
  <c r="DF54" i="2"/>
  <c r="DF47" i="2"/>
  <c r="DF53" i="2"/>
  <c r="DF58" i="2"/>
  <c r="DF57" i="2"/>
  <c r="DF65" i="2"/>
  <c r="DF52" i="2"/>
  <c r="DF61" i="2"/>
  <c r="DF48" i="2"/>
  <c r="DF60" i="2"/>
  <c r="DF59" i="2"/>
  <c r="DF67" i="2"/>
  <c r="DF66" i="2"/>
  <c r="DF74" i="2"/>
  <c r="DF73" i="2"/>
  <c r="DF64" i="2"/>
  <c r="DF56" i="2"/>
  <c r="DF70" i="2"/>
  <c r="DF71" i="2"/>
  <c r="DF80" i="2"/>
  <c r="DF69" i="2"/>
  <c r="DF77" i="2"/>
  <c r="DF72" i="2"/>
  <c r="DF68" i="2"/>
  <c r="CX10" i="2"/>
  <c r="CX9" i="2"/>
  <c r="CX8" i="2"/>
  <c r="CX7" i="2"/>
  <c r="CX12" i="2"/>
  <c r="CX15" i="2"/>
  <c r="CX14" i="2"/>
  <c r="CX17" i="2"/>
  <c r="CX11" i="2"/>
  <c r="CX16" i="2"/>
  <c r="CX20" i="2"/>
  <c r="CX19" i="2"/>
  <c r="CX13" i="2"/>
  <c r="CX23" i="2"/>
  <c r="CX22" i="2"/>
  <c r="CX25" i="2"/>
  <c r="CX33" i="2"/>
  <c r="CX18" i="2"/>
  <c r="CX30" i="2"/>
  <c r="CX28" i="2"/>
  <c r="CX27" i="2"/>
  <c r="CX39" i="2"/>
  <c r="CX26" i="2"/>
  <c r="CX37" i="2"/>
  <c r="CX45" i="2"/>
  <c r="CX32" i="2"/>
  <c r="CX36" i="2"/>
  <c r="CX21" i="2"/>
  <c r="CX29" i="2"/>
  <c r="CX51" i="2"/>
  <c r="CX50" i="2"/>
  <c r="CX49" i="2"/>
  <c r="CX54" i="2"/>
  <c r="CX35" i="2"/>
  <c r="CX58" i="2"/>
  <c r="CX52" i="2"/>
  <c r="CX57" i="2"/>
  <c r="CX65" i="2"/>
  <c r="CX42" i="2"/>
  <c r="CX47" i="2"/>
  <c r="CX61" i="2"/>
  <c r="CX41" i="2"/>
  <c r="CX60" i="2"/>
  <c r="CX67" i="2"/>
  <c r="CX56" i="2"/>
  <c r="CX66" i="2"/>
  <c r="CX74" i="2"/>
  <c r="CX53" i="2"/>
  <c r="CX73" i="2"/>
  <c r="CX44" i="2"/>
  <c r="CX70" i="2"/>
  <c r="CX48" i="2"/>
  <c r="CX83" i="2"/>
  <c r="CX43" i="2"/>
  <c r="CX75" i="2"/>
  <c r="CX80" i="2"/>
  <c r="CX59" i="2"/>
  <c r="CX68" i="2"/>
  <c r="CX77" i="2"/>
  <c r="CX64" i="2"/>
  <c r="CX69" i="2"/>
  <c r="CX78" i="2"/>
  <c r="CX76" i="2"/>
  <c r="CP10" i="2"/>
  <c r="CP9" i="2"/>
  <c r="CP8" i="2"/>
  <c r="CP13" i="2"/>
  <c r="CP12" i="2"/>
  <c r="CP7" i="2"/>
  <c r="CP11" i="2"/>
  <c r="CP15" i="2"/>
  <c r="CP17" i="2"/>
  <c r="CP16" i="2"/>
  <c r="CP14" i="2"/>
  <c r="CP20" i="2"/>
  <c r="CP19" i="2"/>
  <c r="CP18" i="2"/>
  <c r="CP23" i="2"/>
  <c r="CP22" i="2"/>
  <c r="CP25" i="2"/>
  <c r="CP33" i="2"/>
  <c r="CP30" i="2"/>
  <c r="CP21" i="2"/>
  <c r="CP28" i="2"/>
  <c r="CP27" i="2"/>
  <c r="CP39" i="2"/>
  <c r="CP37" i="2"/>
  <c r="CP45" i="2"/>
  <c r="CP36" i="2"/>
  <c r="CP32" i="2"/>
  <c r="CP29" i="2"/>
  <c r="CP51" i="2"/>
  <c r="CP26" i="2"/>
  <c r="CP50" i="2"/>
  <c r="CP49" i="2"/>
  <c r="CP54" i="2"/>
  <c r="CP41" i="2"/>
  <c r="CP42" i="2"/>
  <c r="CP43" i="2"/>
  <c r="CP44" i="2"/>
  <c r="CP48" i="2"/>
  <c r="CP53" i="2"/>
  <c r="CP58" i="2"/>
  <c r="CP57" i="2"/>
  <c r="CP65" i="2"/>
  <c r="CP47" i="2"/>
  <c r="CP52" i="2"/>
  <c r="CP61" i="2"/>
  <c r="CP60" i="2"/>
  <c r="CP59" i="2"/>
  <c r="CP67" i="2"/>
  <c r="CP64" i="2"/>
  <c r="CP66" i="2"/>
  <c r="CP74" i="2"/>
  <c r="CP73" i="2"/>
  <c r="CP35" i="2"/>
  <c r="CP56" i="2"/>
  <c r="CP70" i="2"/>
  <c r="CP71" i="2"/>
  <c r="CP76" i="2"/>
  <c r="CP69" i="2"/>
  <c r="CP80" i="2"/>
  <c r="CP72" i="2"/>
  <c r="CP75" i="2"/>
  <c r="CP68" i="2"/>
  <c r="CP78" i="2"/>
  <c r="CH10" i="2"/>
  <c r="CH9" i="2"/>
  <c r="CH8" i="2"/>
  <c r="CH7" i="2"/>
  <c r="CH13" i="2"/>
  <c r="CH12" i="2"/>
  <c r="CH15" i="2"/>
  <c r="CH11" i="2"/>
  <c r="CH17" i="2"/>
  <c r="CH16" i="2"/>
  <c r="CH20" i="2"/>
  <c r="CH19" i="2"/>
  <c r="CH23" i="2"/>
  <c r="CH14" i="2"/>
  <c r="CH18" i="2"/>
  <c r="CH22" i="2"/>
  <c r="CH25" i="2"/>
  <c r="CH33" i="2"/>
  <c r="CH21" i="2"/>
  <c r="CH30" i="2"/>
  <c r="CH28" i="2"/>
  <c r="CH27" i="2"/>
  <c r="CH39" i="2"/>
  <c r="CH32" i="2"/>
  <c r="CH29" i="2"/>
  <c r="CH37" i="2"/>
  <c r="CH45" i="2"/>
  <c r="CH36" i="2"/>
  <c r="CH26" i="2"/>
  <c r="CH51" i="2"/>
  <c r="CH41" i="2"/>
  <c r="CH42" i="2"/>
  <c r="CH43" i="2"/>
  <c r="CH44" i="2"/>
  <c r="CH50" i="2"/>
  <c r="CH35" i="2"/>
  <c r="CH49" i="2"/>
  <c r="CH54" i="2"/>
  <c r="CH58" i="2"/>
  <c r="CH52" i="2"/>
  <c r="CH57" i="2"/>
  <c r="CH65" i="2"/>
  <c r="CH48" i="2"/>
  <c r="CH61" i="2"/>
  <c r="CH60" i="2"/>
  <c r="CH67" i="2"/>
  <c r="CH56" i="2"/>
  <c r="CH66" i="2"/>
  <c r="CH74" i="2"/>
  <c r="CH73" i="2"/>
  <c r="CH47" i="2"/>
  <c r="CH70" i="2"/>
  <c r="CH64" i="2"/>
  <c r="CH68" i="2"/>
  <c r="CH76" i="2"/>
  <c r="CH83" i="2"/>
  <c r="CH80" i="2"/>
  <c r="CH53" i="2"/>
  <c r="CH69" i="2"/>
  <c r="CH75" i="2"/>
  <c r="CH77" i="2"/>
  <c r="BZ10" i="2"/>
  <c r="BZ9" i="2"/>
  <c r="BZ8" i="2"/>
  <c r="BZ13" i="2"/>
  <c r="BZ12" i="2"/>
  <c r="BZ7" i="2"/>
  <c r="BZ11" i="2"/>
  <c r="BZ15" i="2"/>
  <c r="BZ14" i="2"/>
  <c r="BZ17" i="2"/>
  <c r="BZ16" i="2"/>
  <c r="BZ20" i="2"/>
  <c r="BZ19" i="2"/>
  <c r="BZ18" i="2"/>
  <c r="BZ23" i="2"/>
  <c r="BZ22" i="2"/>
  <c r="BZ25" i="2"/>
  <c r="BZ33" i="2"/>
  <c r="BZ21" i="2"/>
  <c r="BZ30" i="2"/>
  <c r="BZ28" i="2"/>
  <c r="BZ27" i="2"/>
  <c r="BZ29" i="2"/>
  <c r="BZ39" i="2"/>
  <c r="BZ37" i="2"/>
  <c r="BZ45" i="2"/>
  <c r="BZ26" i="2"/>
  <c r="BZ36" i="2"/>
  <c r="BZ35" i="2"/>
  <c r="BZ51" i="2"/>
  <c r="BZ50" i="2"/>
  <c r="BZ32" i="2"/>
  <c r="BZ49" i="2"/>
  <c r="BZ54" i="2"/>
  <c r="BZ42" i="2"/>
  <c r="BZ53" i="2"/>
  <c r="BZ58" i="2"/>
  <c r="BZ41" i="2"/>
  <c r="BZ57" i="2"/>
  <c r="BZ65" i="2"/>
  <c r="BZ48" i="2"/>
  <c r="BZ52" i="2"/>
  <c r="BZ61" i="2"/>
  <c r="BZ44" i="2"/>
  <c r="BZ60" i="2"/>
  <c r="BZ59" i="2"/>
  <c r="BZ67" i="2"/>
  <c r="BZ66" i="2"/>
  <c r="BZ74" i="2"/>
  <c r="BZ73" i="2"/>
  <c r="BZ47" i="2"/>
  <c r="BZ43" i="2"/>
  <c r="BZ56" i="2"/>
  <c r="BZ70" i="2"/>
  <c r="BZ64" i="2"/>
  <c r="BZ71" i="2"/>
  <c r="BZ78" i="2"/>
  <c r="BZ69" i="2"/>
  <c r="BZ72" i="2"/>
  <c r="BZ83" i="2"/>
  <c r="BZ68" i="2"/>
  <c r="BZ77" i="2"/>
  <c r="BR10" i="2"/>
  <c r="BR9" i="2"/>
  <c r="BR8" i="2"/>
  <c r="BR13" i="2"/>
  <c r="BR12" i="2"/>
  <c r="BR15" i="2"/>
  <c r="BR7" i="2"/>
  <c r="BR14" i="2"/>
  <c r="BR17" i="2"/>
  <c r="BR16" i="2"/>
  <c r="BR20" i="2"/>
  <c r="BR19" i="2"/>
  <c r="BR23" i="2"/>
  <c r="BR18" i="2"/>
  <c r="BR22" i="2"/>
  <c r="BR25" i="2"/>
  <c r="BR33" i="2"/>
  <c r="BR11" i="2"/>
  <c r="BR30" i="2"/>
  <c r="BR28" i="2"/>
  <c r="BR27" i="2"/>
  <c r="BR39" i="2"/>
  <c r="BR26" i="2"/>
  <c r="BR37" i="2"/>
  <c r="BR45" i="2"/>
  <c r="BR21" i="2"/>
  <c r="BR36" i="2"/>
  <c r="BR29" i="2"/>
  <c r="BR51" i="2"/>
  <c r="BR32" i="2"/>
  <c r="BR50" i="2"/>
  <c r="BR49" i="2"/>
  <c r="BR54" i="2"/>
  <c r="BR35" i="2"/>
  <c r="BR58" i="2"/>
  <c r="BR47" i="2"/>
  <c r="BR52" i="2"/>
  <c r="BR57" i="2"/>
  <c r="BR65" i="2"/>
  <c r="BR43" i="2"/>
  <c r="BR61" i="2"/>
  <c r="BR42" i="2"/>
  <c r="BR60" i="2"/>
  <c r="BR67" i="2"/>
  <c r="BR56" i="2"/>
  <c r="BR66" i="2"/>
  <c r="BR74" i="2"/>
  <c r="BR48" i="2"/>
  <c r="BR64" i="2"/>
  <c r="BR73" i="2"/>
  <c r="BR44" i="2"/>
  <c r="BR53" i="2"/>
  <c r="BR70" i="2"/>
  <c r="BR41" i="2"/>
  <c r="BR75" i="2"/>
  <c r="BR78" i="2"/>
  <c r="BR68" i="2"/>
  <c r="BR69" i="2"/>
  <c r="BR80" i="2"/>
  <c r="BR76" i="2"/>
  <c r="BJ10" i="2"/>
  <c r="BJ9" i="2"/>
  <c r="BJ8" i="2"/>
  <c r="BJ7" i="2"/>
  <c r="BJ13" i="2"/>
  <c r="BJ12" i="2"/>
  <c r="BJ11" i="2"/>
  <c r="BJ15" i="2"/>
  <c r="BJ17" i="2"/>
  <c r="BJ16" i="2"/>
  <c r="BJ14" i="2"/>
  <c r="BJ20" i="2"/>
  <c r="BJ19" i="2"/>
  <c r="BJ18" i="2"/>
  <c r="BJ23" i="2"/>
  <c r="BJ22" i="2"/>
  <c r="BJ25" i="2"/>
  <c r="BJ33" i="2"/>
  <c r="BJ30" i="2"/>
  <c r="BJ21" i="2"/>
  <c r="BJ28" i="2"/>
  <c r="BJ27" i="2"/>
  <c r="BJ39" i="2"/>
  <c r="BJ32" i="2"/>
  <c r="BJ37" i="2"/>
  <c r="BJ45" i="2"/>
  <c r="BJ36" i="2"/>
  <c r="BJ51" i="2"/>
  <c r="BJ50" i="2"/>
  <c r="BJ41" i="2"/>
  <c r="BJ42" i="2"/>
  <c r="BJ43" i="2"/>
  <c r="BJ44" i="2"/>
  <c r="BJ49" i="2"/>
  <c r="BJ54" i="2"/>
  <c r="BJ29" i="2"/>
  <c r="BJ53" i="2"/>
  <c r="BJ58" i="2"/>
  <c r="BJ57" i="2"/>
  <c r="BJ65" i="2"/>
  <c r="BJ35" i="2"/>
  <c r="BJ56" i="2"/>
  <c r="BJ52" i="2"/>
  <c r="BJ61" i="2"/>
  <c r="BJ47" i="2"/>
  <c r="BJ60" i="2"/>
  <c r="BJ59" i="2"/>
  <c r="BJ67" i="2"/>
  <c r="BJ48" i="2"/>
  <c r="BJ66" i="2"/>
  <c r="BJ74" i="2"/>
  <c r="BJ26" i="2"/>
  <c r="BJ73" i="2"/>
  <c r="BJ64" i="2"/>
  <c r="BJ70" i="2"/>
  <c r="BJ68" i="2"/>
  <c r="BJ71" i="2"/>
  <c r="BJ76" i="2"/>
  <c r="BJ77" i="2"/>
  <c r="BJ69" i="2"/>
  <c r="BJ78" i="2"/>
  <c r="BJ72" i="2"/>
  <c r="BJ75" i="2"/>
  <c r="BJ83" i="2"/>
  <c r="BJ80" i="2"/>
  <c r="BB10" i="2"/>
  <c r="BB9" i="2"/>
  <c r="BB8" i="2"/>
  <c r="BB13" i="2"/>
  <c r="BB12" i="2"/>
  <c r="BB7" i="2"/>
  <c r="BB15" i="2"/>
  <c r="BB17" i="2"/>
  <c r="BB16" i="2"/>
  <c r="BB11" i="2"/>
  <c r="BB20" i="2"/>
  <c r="BB19" i="2"/>
  <c r="BB25" i="2"/>
  <c r="BB23" i="2"/>
  <c r="BB18" i="2"/>
  <c r="BB22" i="2"/>
  <c r="BB33" i="2"/>
  <c r="BB21" i="2"/>
  <c r="BB30" i="2"/>
  <c r="BB28" i="2"/>
  <c r="BB14" i="2"/>
  <c r="BB27" i="2"/>
  <c r="BB39" i="2"/>
  <c r="BB29" i="2"/>
  <c r="BB37" i="2"/>
  <c r="BB45" i="2"/>
  <c r="BB36" i="2"/>
  <c r="BB26" i="2"/>
  <c r="BB32" i="2"/>
  <c r="BB51" i="2"/>
  <c r="BB50" i="2"/>
  <c r="BB35" i="2"/>
  <c r="BB49" i="2"/>
  <c r="BB41" i="2"/>
  <c r="BB42" i="2"/>
  <c r="BB43" i="2"/>
  <c r="BB44" i="2"/>
  <c r="BB54" i="2"/>
  <c r="BB58" i="2"/>
  <c r="BB48" i="2"/>
  <c r="BB52" i="2"/>
  <c r="BB57" i="2"/>
  <c r="BB65" i="2"/>
  <c r="BB56" i="2"/>
  <c r="BB61" i="2"/>
  <c r="BB60" i="2"/>
  <c r="BB47" i="2"/>
  <c r="BB64" i="2"/>
  <c r="BB67" i="2"/>
  <c r="BB53" i="2"/>
  <c r="BB66" i="2"/>
  <c r="BB74" i="2"/>
  <c r="BB73" i="2"/>
  <c r="BB70" i="2"/>
  <c r="BB59" i="2"/>
  <c r="BB77" i="2"/>
  <c r="BB76" i="2"/>
  <c r="BB78" i="2"/>
  <c r="BB68" i="2"/>
  <c r="BB69" i="2"/>
  <c r="BB75" i="2"/>
  <c r="BB83" i="2"/>
  <c r="AT10" i="2"/>
  <c r="AT9" i="2"/>
  <c r="AT8" i="2"/>
  <c r="AT13" i="2"/>
  <c r="AT7" i="2"/>
  <c r="AT12" i="2"/>
  <c r="AT11" i="2"/>
  <c r="AT15" i="2"/>
  <c r="AT14" i="2"/>
  <c r="AT17" i="2"/>
  <c r="AT16" i="2"/>
  <c r="AT20" i="2"/>
  <c r="AT19" i="2"/>
  <c r="AT18" i="2"/>
  <c r="AT25" i="2"/>
  <c r="AT23" i="2"/>
  <c r="AT22" i="2"/>
  <c r="AT33" i="2"/>
  <c r="AT21" i="2"/>
  <c r="AT30" i="2"/>
  <c r="AT28" i="2"/>
  <c r="AT27" i="2"/>
  <c r="AT29" i="2"/>
  <c r="AT32" i="2"/>
  <c r="AT39" i="2"/>
  <c r="AT37" i="2"/>
  <c r="AT45" i="2"/>
  <c r="AT26" i="2"/>
  <c r="AT36" i="2"/>
  <c r="AT35" i="2"/>
  <c r="AT41" i="2"/>
  <c r="AT42" i="2"/>
  <c r="AT43" i="2"/>
  <c r="AT44" i="2"/>
  <c r="AT51" i="2"/>
  <c r="AT50" i="2"/>
  <c r="AT49" i="2"/>
  <c r="AT54" i="2"/>
  <c r="AT47" i="2"/>
  <c r="AT53" i="2"/>
  <c r="AT58" i="2"/>
  <c r="AT57" i="2"/>
  <c r="AT65" i="2"/>
  <c r="AT56" i="2"/>
  <c r="AT52" i="2"/>
  <c r="AT61" i="2"/>
  <c r="AT48" i="2"/>
  <c r="AT60" i="2"/>
  <c r="AT59" i="2"/>
  <c r="AT67" i="2"/>
  <c r="AT66" i="2"/>
  <c r="AT74" i="2"/>
  <c r="AT73" i="2"/>
  <c r="AT64" i="2"/>
  <c r="AT70" i="2"/>
  <c r="AT71" i="2"/>
  <c r="AT80" i="2"/>
  <c r="AT69" i="2"/>
  <c r="AT68" i="2"/>
  <c r="AT77" i="2"/>
  <c r="AT72" i="2"/>
  <c r="AL10" i="2"/>
  <c r="AL9" i="2"/>
  <c r="AL8" i="2"/>
  <c r="AL7" i="2"/>
  <c r="AL13" i="2"/>
  <c r="AL12" i="2"/>
  <c r="AL15" i="2"/>
  <c r="AL14" i="2"/>
  <c r="AL17" i="2"/>
  <c r="AL11" i="2"/>
  <c r="AL16" i="2"/>
  <c r="AL20" i="2"/>
  <c r="AL19" i="2"/>
  <c r="AL25" i="2"/>
  <c r="AL23" i="2"/>
  <c r="AL18" i="2"/>
  <c r="AL22" i="2"/>
  <c r="AL33" i="2"/>
  <c r="AL30" i="2"/>
  <c r="AL28" i="2"/>
  <c r="AL27" i="2"/>
  <c r="AL39" i="2"/>
  <c r="AL21" i="2"/>
  <c r="AL26" i="2"/>
  <c r="AL37" i="2"/>
  <c r="AL45" i="2"/>
  <c r="AL32" i="2"/>
  <c r="AL36" i="2"/>
  <c r="AL29" i="2"/>
  <c r="AL35" i="2"/>
  <c r="AL51" i="2"/>
  <c r="AL50" i="2"/>
  <c r="AL49" i="2"/>
  <c r="AL54" i="2"/>
  <c r="AL58" i="2"/>
  <c r="AL52" i="2"/>
  <c r="AL57" i="2"/>
  <c r="AL65" i="2"/>
  <c r="AL56" i="2"/>
  <c r="AL43" i="2"/>
  <c r="AL47" i="2"/>
  <c r="AL61" i="2"/>
  <c r="AL42" i="2"/>
  <c r="AL60" i="2"/>
  <c r="AL44" i="2"/>
  <c r="AL67" i="2"/>
  <c r="AL66" i="2"/>
  <c r="AL74" i="2"/>
  <c r="AL73" i="2"/>
  <c r="AL41" i="2"/>
  <c r="AL48" i="2"/>
  <c r="AL70" i="2"/>
  <c r="AL83" i="2"/>
  <c r="AL75" i="2"/>
  <c r="AL80" i="2"/>
  <c r="AL53" i="2"/>
  <c r="AL77" i="2"/>
  <c r="AL69" i="2"/>
  <c r="AL78" i="2"/>
  <c r="AL59" i="2"/>
  <c r="AL64" i="2"/>
  <c r="AL76" i="2"/>
  <c r="AD10" i="2"/>
  <c r="AD9" i="2"/>
  <c r="AD8" i="2"/>
  <c r="AD13" i="2"/>
  <c r="AD12" i="2"/>
  <c r="AD7" i="2"/>
  <c r="AD11" i="2"/>
  <c r="AD15" i="2"/>
  <c r="AD17" i="2"/>
  <c r="AD16" i="2"/>
  <c r="AD14" i="2"/>
  <c r="AD20" i="2"/>
  <c r="AD19" i="2"/>
  <c r="AD18" i="2"/>
  <c r="AD25" i="2"/>
  <c r="AD23" i="2"/>
  <c r="AD22" i="2"/>
  <c r="AD33" i="2"/>
  <c r="AD30" i="2"/>
  <c r="AD21" i="2"/>
  <c r="AD28" i="2"/>
  <c r="AD27" i="2"/>
  <c r="AD39" i="2"/>
  <c r="AD37" i="2"/>
  <c r="AD45" i="2"/>
  <c r="AD36" i="2"/>
  <c r="AD32" i="2"/>
  <c r="AD51" i="2"/>
  <c r="AD50" i="2"/>
  <c r="AD49" i="2"/>
  <c r="AD26" i="2"/>
  <c r="AD35" i="2"/>
  <c r="AD54" i="2"/>
  <c r="AD41" i="2"/>
  <c r="AD42" i="2"/>
  <c r="AD43" i="2"/>
  <c r="AD44" i="2"/>
  <c r="AD48" i="2"/>
  <c r="AD53" i="2"/>
  <c r="AD58" i="2"/>
  <c r="AD57" i="2"/>
  <c r="AD65" i="2"/>
  <c r="AD47" i="2"/>
  <c r="AD56" i="2"/>
  <c r="AD52" i="2"/>
  <c r="AD61" i="2"/>
  <c r="AD29" i="2"/>
  <c r="AD60" i="2"/>
  <c r="AD59" i="2"/>
  <c r="AD67" i="2"/>
  <c r="AD64" i="2"/>
  <c r="AD66" i="2"/>
  <c r="AD74" i="2"/>
  <c r="AD73" i="2"/>
  <c r="AD70" i="2"/>
  <c r="AD71" i="2"/>
  <c r="AD76" i="2"/>
  <c r="AD69" i="2"/>
  <c r="AD80" i="2"/>
  <c r="AD72" i="2"/>
  <c r="AD75" i="2"/>
  <c r="AD78" i="2"/>
  <c r="V10" i="2"/>
  <c r="V9" i="2"/>
  <c r="V8" i="2"/>
  <c r="V7" i="2"/>
  <c r="V13" i="2"/>
  <c r="V12" i="2"/>
  <c r="V15" i="2"/>
  <c r="V11" i="2"/>
  <c r="V17" i="2"/>
  <c r="V16" i="2"/>
  <c r="V20" i="2"/>
  <c r="V19" i="2"/>
  <c r="V14" i="2"/>
  <c r="V25" i="2"/>
  <c r="V23" i="2"/>
  <c r="V18" i="2"/>
  <c r="V22" i="2"/>
  <c r="V33" i="2"/>
  <c r="V21" i="2"/>
  <c r="V30" i="2"/>
  <c r="V28" i="2"/>
  <c r="V27" i="2"/>
  <c r="V35" i="2"/>
  <c r="V39" i="2"/>
  <c r="V32" i="2"/>
  <c r="V29" i="2"/>
  <c r="V37" i="2"/>
  <c r="V45" i="2"/>
  <c r="V36" i="2"/>
  <c r="V26" i="2"/>
  <c r="V51" i="2"/>
  <c r="V41" i="2"/>
  <c r="V42" i="2"/>
  <c r="V43" i="2"/>
  <c r="V44" i="2"/>
  <c r="V50" i="2"/>
  <c r="V49" i="2"/>
  <c r="V54" i="2"/>
  <c r="V58" i="2"/>
  <c r="V52" i="2"/>
  <c r="V57" i="2"/>
  <c r="V65" i="2"/>
  <c r="V56" i="2"/>
  <c r="V48" i="2"/>
  <c r="V61" i="2"/>
  <c r="V60" i="2"/>
  <c r="V67" i="2"/>
  <c r="V66" i="2"/>
  <c r="V74" i="2"/>
  <c r="V73" i="2"/>
  <c r="V53" i="2"/>
  <c r="V47" i="2"/>
  <c r="V70" i="2"/>
  <c r="V68" i="2"/>
  <c r="V64" i="2"/>
  <c r="V76" i="2"/>
  <c r="V83" i="2"/>
  <c r="V59" i="2"/>
  <c r="V80" i="2"/>
  <c r="V69" i="2"/>
  <c r="V75" i="2"/>
  <c r="V77" i="2"/>
  <c r="N10" i="2"/>
  <c r="N9" i="2"/>
  <c r="N8" i="2"/>
  <c r="N7" i="2"/>
  <c r="N13" i="2"/>
  <c r="N12" i="2"/>
  <c r="N11" i="2"/>
  <c r="N15" i="2"/>
  <c r="N14" i="2"/>
  <c r="N17" i="2"/>
  <c r="N16" i="2"/>
  <c r="N20" i="2"/>
  <c r="N19" i="2"/>
  <c r="N18" i="2"/>
  <c r="N25" i="2"/>
  <c r="N23" i="2"/>
  <c r="N22" i="2"/>
  <c r="N33" i="2"/>
  <c r="N21" i="2"/>
  <c r="N30" i="2"/>
  <c r="N28" i="2"/>
  <c r="N27" i="2"/>
  <c r="N29" i="2"/>
  <c r="N39" i="2"/>
  <c r="N35" i="2"/>
  <c r="N37" i="2"/>
  <c r="N45" i="2"/>
  <c r="N26" i="2"/>
  <c r="N36" i="2"/>
  <c r="N32" i="2"/>
  <c r="N51" i="2"/>
  <c r="N50" i="2"/>
  <c r="N49" i="2"/>
  <c r="N54" i="2"/>
  <c r="N43" i="2"/>
  <c r="N53" i="2"/>
  <c r="N58" i="2"/>
  <c r="N42" i="2"/>
  <c r="N57" i="2"/>
  <c r="N65" i="2"/>
  <c r="N41" i="2"/>
  <c r="N48" i="2"/>
  <c r="N56" i="2"/>
  <c r="N52" i="2"/>
  <c r="N61" i="2"/>
  <c r="N60" i="2"/>
  <c r="N59" i="2"/>
  <c r="N67" i="2"/>
  <c r="N66" i="2"/>
  <c r="N74" i="2"/>
  <c r="N73" i="2"/>
  <c r="N47" i="2"/>
  <c r="N70" i="2"/>
  <c r="N71" i="2"/>
  <c r="N78" i="2"/>
  <c r="N64" i="2"/>
  <c r="N69" i="2"/>
  <c r="N44" i="2"/>
  <c r="N72" i="2"/>
  <c r="N83" i="2"/>
  <c r="N68" i="2"/>
  <c r="N77" i="2"/>
  <c r="H83" i="2"/>
  <c r="H74" i="2"/>
  <c r="H65" i="2"/>
  <c r="H56" i="2"/>
  <c r="H47" i="2"/>
  <c r="H28" i="2"/>
  <c r="H19" i="2"/>
  <c r="FM88" i="2"/>
  <c r="FD88" i="2"/>
  <c r="EU88" i="2"/>
  <c r="EL88" i="2"/>
  <c r="EB88" i="2"/>
  <c r="DJ88" i="2"/>
  <c r="DA88" i="2"/>
  <c r="CR88" i="2"/>
  <c r="CI88" i="2"/>
  <c r="BZ88" i="2"/>
  <c r="AX88" i="2"/>
  <c r="AO88" i="2"/>
  <c r="AF88" i="2"/>
  <c r="W88" i="2"/>
  <c r="N88" i="2"/>
  <c r="FF87" i="2"/>
  <c r="EW87" i="2"/>
  <c r="EN87" i="2"/>
  <c r="EE87" i="2"/>
  <c r="DV87" i="2"/>
  <c r="DM87" i="2"/>
  <c r="CT87" i="2"/>
  <c r="CK87" i="2"/>
  <c r="CB87" i="2"/>
  <c r="BS87" i="2"/>
  <c r="BJ87" i="2"/>
  <c r="BA87" i="2"/>
  <c r="AH87" i="2"/>
  <c r="Y87" i="2"/>
  <c r="P87" i="2"/>
  <c r="FR86" i="2"/>
  <c r="FI86" i="2"/>
  <c r="EP86" i="2"/>
  <c r="EG86" i="2"/>
  <c r="DX86" i="2"/>
  <c r="DO86" i="2"/>
  <c r="DF86" i="2"/>
  <c r="CN86" i="2"/>
  <c r="CD86" i="2"/>
  <c r="BU86" i="2"/>
  <c r="BL86" i="2"/>
  <c r="BC86" i="2"/>
  <c r="AT86" i="2"/>
  <c r="R86" i="2"/>
  <c r="DR83" i="2"/>
  <c r="CT83" i="2"/>
  <c r="BV83" i="2"/>
  <c r="AW83" i="2"/>
  <c r="Y83" i="2"/>
  <c r="FD80" i="2"/>
  <c r="CI80" i="2"/>
  <c r="AX80" i="2"/>
  <c r="N80" i="2"/>
  <c r="DX78" i="2"/>
  <c r="BC78" i="2"/>
  <c r="R78" i="2"/>
  <c r="DH77" i="2"/>
  <c r="BX77" i="2"/>
  <c r="AM77" i="2"/>
  <c r="FN76" i="2"/>
  <c r="CL76" i="2"/>
  <c r="AT76" i="2"/>
  <c r="DY75" i="2"/>
  <c r="FL74" i="2"/>
  <c r="CD74" i="2"/>
  <c r="AN74" i="2"/>
  <c r="DI73" i="2"/>
  <c r="BD73" i="2"/>
  <c r="FC72" i="2"/>
  <c r="CQ72" i="2"/>
  <c r="AE72" i="2"/>
  <c r="ED71" i="2"/>
  <c r="BR71" i="2"/>
  <c r="AX67" i="2"/>
  <c r="AR66" i="2"/>
  <c r="DQ65" i="2"/>
  <c r="FJ64" i="2"/>
  <c r="EV60" i="2"/>
  <c r="EX59" i="2"/>
  <c r="EP58" i="2"/>
  <c r="CZ57" i="2"/>
  <c r="ET47" i="2"/>
  <c r="H13" i="2"/>
  <c r="H21" i="2"/>
  <c r="H29" i="2"/>
  <c r="H37" i="2"/>
  <c r="H45" i="2"/>
  <c r="H53" i="2"/>
  <c r="H61" i="2"/>
  <c r="H69" i="2"/>
  <c r="H77" i="2"/>
  <c r="FQ9" i="2"/>
  <c r="FQ8" i="2"/>
  <c r="FQ7" i="2"/>
  <c r="FQ10" i="2"/>
  <c r="FQ12" i="2"/>
  <c r="FQ11" i="2"/>
  <c r="FQ14" i="2"/>
  <c r="FQ13" i="2"/>
  <c r="FQ16" i="2"/>
  <c r="FQ15" i="2"/>
  <c r="FQ19" i="2"/>
  <c r="FQ18" i="2"/>
  <c r="FQ22" i="2"/>
  <c r="FQ17" i="2"/>
  <c r="FQ21" i="2"/>
  <c r="FQ32" i="2"/>
  <c r="FQ30" i="2"/>
  <c r="FQ29" i="2"/>
  <c r="FQ27" i="2"/>
  <c r="FQ26" i="2"/>
  <c r="FQ25" i="2"/>
  <c r="FQ37" i="2"/>
  <c r="FQ45" i="2"/>
  <c r="FQ33" i="2"/>
  <c r="FQ36" i="2"/>
  <c r="FQ44" i="2"/>
  <c r="FQ35" i="2"/>
  <c r="FQ23" i="2"/>
  <c r="FQ28" i="2"/>
  <c r="FQ50" i="2"/>
  <c r="FQ20" i="2"/>
  <c r="FQ49" i="2"/>
  <c r="FQ39" i="2"/>
  <c r="FQ48" i="2"/>
  <c r="FQ53" i="2"/>
  <c r="FQ57" i="2"/>
  <c r="FQ51" i="2"/>
  <c r="FQ56" i="2"/>
  <c r="FQ64" i="2"/>
  <c r="FQ54" i="2"/>
  <c r="FQ43" i="2"/>
  <c r="FQ60" i="2"/>
  <c r="FQ42" i="2"/>
  <c r="FQ59" i="2"/>
  <c r="FQ41" i="2"/>
  <c r="FQ52" i="2"/>
  <c r="FQ66" i="2"/>
  <c r="FQ47" i="2"/>
  <c r="FQ65" i="2"/>
  <c r="FQ73" i="2"/>
  <c r="FQ61" i="2"/>
  <c r="FQ72" i="2"/>
  <c r="FQ80" i="2"/>
  <c r="FQ88" i="2"/>
  <c r="FQ69" i="2"/>
  <c r="FQ58" i="2"/>
  <c r="FQ74" i="2"/>
  <c r="FQ77" i="2"/>
  <c r="FQ67" i="2"/>
  <c r="FQ78" i="2"/>
  <c r="FQ68" i="2"/>
  <c r="FQ75" i="2"/>
  <c r="FQ83" i="2"/>
  <c r="FI9" i="2"/>
  <c r="FI8" i="2"/>
  <c r="FI7" i="2"/>
  <c r="FI12" i="2"/>
  <c r="FI11" i="2"/>
  <c r="FI10" i="2"/>
  <c r="FI14" i="2"/>
  <c r="FI16" i="2"/>
  <c r="FI15" i="2"/>
  <c r="FI13" i="2"/>
  <c r="FI19" i="2"/>
  <c r="FI18" i="2"/>
  <c r="FI17" i="2"/>
  <c r="FI22" i="2"/>
  <c r="FI21" i="2"/>
  <c r="FI32" i="2"/>
  <c r="FI23" i="2"/>
  <c r="FI30" i="2"/>
  <c r="FI29" i="2"/>
  <c r="FI20" i="2"/>
  <c r="FI27" i="2"/>
  <c r="FI26" i="2"/>
  <c r="FI37" i="2"/>
  <c r="FI45" i="2"/>
  <c r="FI36" i="2"/>
  <c r="FI44" i="2"/>
  <c r="FI35" i="2"/>
  <c r="FI50" i="2"/>
  <c r="FI49" i="2"/>
  <c r="FI28" i="2"/>
  <c r="FI33" i="2"/>
  <c r="FI41" i="2"/>
  <c r="FI42" i="2"/>
  <c r="FI43" i="2"/>
  <c r="FI48" i="2"/>
  <c r="FI25" i="2"/>
  <c r="FI53" i="2"/>
  <c r="FI39" i="2"/>
  <c r="FI52" i="2"/>
  <c r="FI57" i="2"/>
  <c r="FI56" i="2"/>
  <c r="FI64" i="2"/>
  <c r="FI51" i="2"/>
  <c r="FI54" i="2"/>
  <c r="FI60" i="2"/>
  <c r="FI59" i="2"/>
  <c r="FI47" i="2"/>
  <c r="FI58" i="2"/>
  <c r="FI66" i="2"/>
  <c r="FI73" i="2"/>
  <c r="FI65" i="2"/>
  <c r="FI72" i="2"/>
  <c r="FI80" i="2"/>
  <c r="FI88" i="2"/>
  <c r="FI61" i="2"/>
  <c r="FI69" i="2"/>
  <c r="FI67" i="2"/>
  <c r="FI70" i="2"/>
  <c r="FI75" i="2"/>
  <c r="FI76" i="2"/>
  <c r="FI68" i="2"/>
  <c r="FI77" i="2"/>
  <c r="FI71" i="2"/>
  <c r="FI74" i="2"/>
  <c r="FA9" i="2"/>
  <c r="FA8" i="2"/>
  <c r="FA7" i="2"/>
  <c r="FA10" i="2"/>
  <c r="FA12" i="2"/>
  <c r="FA11" i="2"/>
  <c r="FA14" i="2"/>
  <c r="FA16" i="2"/>
  <c r="FA15" i="2"/>
  <c r="FA13" i="2"/>
  <c r="FA19" i="2"/>
  <c r="FA18" i="2"/>
  <c r="FA22" i="2"/>
  <c r="FA17" i="2"/>
  <c r="FA21" i="2"/>
  <c r="FA23" i="2"/>
  <c r="FA32" i="2"/>
  <c r="FA30" i="2"/>
  <c r="FA20" i="2"/>
  <c r="FA29" i="2"/>
  <c r="FA27" i="2"/>
  <c r="FA26" i="2"/>
  <c r="FA37" i="2"/>
  <c r="FA45" i="2"/>
  <c r="FA28" i="2"/>
  <c r="FA36" i="2"/>
  <c r="FA44" i="2"/>
  <c r="FA35" i="2"/>
  <c r="FA25" i="2"/>
  <c r="FA33" i="2"/>
  <c r="FA50" i="2"/>
  <c r="FA49" i="2"/>
  <c r="FA39" i="2"/>
  <c r="FA48" i="2"/>
  <c r="FA41" i="2"/>
  <c r="FA42" i="2"/>
  <c r="FA43" i="2"/>
  <c r="FA53" i="2"/>
  <c r="FA54" i="2"/>
  <c r="FA57" i="2"/>
  <c r="FA47" i="2"/>
  <c r="FA51" i="2"/>
  <c r="FA56" i="2"/>
  <c r="FA64" i="2"/>
  <c r="FA60" i="2"/>
  <c r="FA59" i="2"/>
  <c r="FA61" i="2"/>
  <c r="FA66" i="2"/>
  <c r="FA73" i="2"/>
  <c r="FA72" i="2"/>
  <c r="FA80" i="2"/>
  <c r="FA88" i="2"/>
  <c r="FA65" i="2"/>
  <c r="FA52" i="2"/>
  <c r="FA69" i="2"/>
  <c r="FA83" i="2"/>
  <c r="FA76" i="2"/>
  <c r="FA75" i="2"/>
  <c r="FA77" i="2"/>
  <c r="FA58" i="2"/>
  <c r="FA67" i="2"/>
  <c r="FA68" i="2"/>
  <c r="FA74" i="2"/>
  <c r="FA78" i="2"/>
  <c r="ES9" i="2"/>
  <c r="ES8" i="2"/>
  <c r="ES7" i="2"/>
  <c r="ES12" i="2"/>
  <c r="ES11" i="2"/>
  <c r="ES10" i="2"/>
  <c r="ES14" i="2"/>
  <c r="ES13" i="2"/>
  <c r="ES16" i="2"/>
  <c r="ES15" i="2"/>
  <c r="ES19" i="2"/>
  <c r="ES18" i="2"/>
  <c r="ES17" i="2"/>
  <c r="ES22" i="2"/>
  <c r="ES21" i="2"/>
  <c r="ES32" i="2"/>
  <c r="ES20" i="2"/>
  <c r="ES30" i="2"/>
  <c r="ES29" i="2"/>
  <c r="ES27" i="2"/>
  <c r="ES23" i="2"/>
  <c r="ES26" i="2"/>
  <c r="ES28" i="2"/>
  <c r="ES33" i="2"/>
  <c r="ES37" i="2"/>
  <c r="ES45" i="2"/>
  <c r="ES36" i="2"/>
  <c r="ES44" i="2"/>
  <c r="ES25" i="2"/>
  <c r="ES35" i="2"/>
  <c r="ES41" i="2"/>
  <c r="ES42" i="2"/>
  <c r="ES43" i="2"/>
  <c r="ES50" i="2"/>
  <c r="ES49" i="2"/>
  <c r="ES48" i="2"/>
  <c r="ES53" i="2"/>
  <c r="ES39" i="2"/>
  <c r="ES52" i="2"/>
  <c r="ES57" i="2"/>
  <c r="ES56" i="2"/>
  <c r="ES64" i="2"/>
  <c r="ES51" i="2"/>
  <c r="ES60" i="2"/>
  <c r="ES47" i="2"/>
  <c r="ES59" i="2"/>
  <c r="ES58" i="2"/>
  <c r="ES66" i="2"/>
  <c r="ES73" i="2"/>
  <c r="ES72" i="2"/>
  <c r="ES80" i="2"/>
  <c r="ES88" i="2"/>
  <c r="ES54" i="2"/>
  <c r="ES61" i="2"/>
  <c r="ES69" i="2"/>
  <c r="ES70" i="2"/>
  <c r="ES68" i="2"/>
  <c r="ES67" i="2"/>
  <c r="ES76" i="2"/>
  <c r="ES71" i="2"/>
  <c r="ES65" i="2"/>
  <c r="ES78" i="2"/>
  <c r="EK9" i="2"/>
  <c r="EK8" i="2"/>
  <c r="EK7" i="2"/>
  <c r="EK10" i="2"/>
  <c r="EK12" i="2"/>
  <c r="EK11" i="2"/>
  <c r="EK14" i="2"/>
  <c r="EK13" i="2"/>
  <c r="EK16" i="2"/>
  <c r="EK15" i="2"/>
  <c r="EK19" i="2"/>
  <c r="EK18" i="2"/>
  <c r="EK22" i="2"/>
  <c r="EK17" i="2"/>
  <c r="EK21" i="2"/>
  <c r="EK32" i="2"/>
  <c r="EK30" i="2"/>
  <c r="EK29" i="2"/>
  <c r="EK27" i="2"/>
  <c r="EK26" i="2"/>
  <c r="EK25" i="2"/>
  <c r="EK37" i="2"/>
  <c r="EK45" i="2"/>
  <c r="EK36" i="2"/>
  <c r="EK44" i="2"/>
  <c r="EK35" i="2"/>
  <c r="EK20" i="2"/>
  <c r="EK28" i="2"/>
  <c r="EK23" i="2"/>
  <c r="EK50" i="2"/>
  <c r="EK49" i="2"/>
  <c r="EK39" i="2"/>
  <c r="EK48" i="2"/>
  <c r="EK53" i="2"/>
  <c r="EK33" i="2"/>
  <c r="EK57" i="2"/>
  <c r="EK51" i="2"/>
  <c r="EK56" i="2"/>
  <c r="EK64" i="2"/>
  <c r="EK43" i="2"/>
  <c r="EK60" i="2"/>
  <c r="EK42" i="2"/>
  <c r="EK54" i="2"/>
  <c r="EK59" i="2"/>
  <c r="EK66" i="2"/>
  <c r="EK73" i="2"/>
  <c r="EK52" i="2"/>
  <c r="EK72" i="2"/>
  <c r="EK80" i="2"/>
  <c r="EK88" i="2"/>
  <c r="EK47" i="2"/>
  <c r="EK41" i="2"/>
  <c r="EK65" i="2"/>
  <c r="EK69" i="2"/>
  <c r="EK61" i="2"/>
  <c r="EK74" i="2"/>
  <c r="EK58" i="2"/>
  <c r="EK83" i="2"/>
  <c r="EK76" i="2"/>
  <c r="EK68" i="2"/>
  <c r="EK77" i="2"/>
  <c r="EK75" i="2"/>
  <c r="EC9" i="2"/>
  <c r="EC8" i="2"/>
  <c r="EC7" i="2"/>
  <c r="EC12" i="2"/>
  <c r="EC11" i="2"/>
  <c r="EC10" i="2"/>
  <c r="EC14" i="2"/>
  <c r="EC16" i="2"/>
  <c r="EC15" i="2"/>
  <c r="EC13" i="2"/>
  <c r="EC19" i="2"/>
  <c r="EC18" i="2"/>
  <c r="EC17" i="2"/>
  <c r="EC22" i="2"/>
  <c r="EC21" i="2"/>
  <c r="EC32" i="2"/>
  <c r="EC23" i="2"/>
  <c r="EC30" i="2"/>
  <c r="EC29" i="2"/>
  <c r="EC20" i="2"/>
  <c r="EC27" i="2"/>
  <c r="EC26" i="2"/>
  <c r="EC37" i="2"/>
  <c r="EC45" i="2"/>
  <c r="EC36" i="2"/>
  <c r="EC44" i="2"/>
  <c r="EC35" i="2"/>
  <c r="EC28" i="2"/>
  <c r="EC50" i="2"/>
  <c r="EC25" i="2"/>
  <c r="EC49" i="2"/>
  <c r="EC48" i="2"/>
  <c r="EC33" i="2"/>
  <c r="EC53" i="2"/>
  <c r="EC39" i="2"/>
  <c r="EC41" i="2"/>
  <c r="EC42" i="2"/>
  <c r="EC43" i="2"/>
  <c r="EC47" i="2"/>
  <c r="EC52" i="2"/>
  <c r="EC57" i="2"/>
  <c r="EC54" i="2"/>
  <c r="EC56" i="2"/>
  <c r="EC64" i="2"/>
  <c r="EC51" i="2"/>
  <c r="EC60" i="2"/>
  <c r="EC59" i="2"/>
  <c r="EC58" i="2"/>
  <c r="EC66" i="2"/>
  <c r="EC61" i="2"/>
  <c r="EC73" i="2"/>
  <c r="EC72" i="2"/>
  <c r="EC80" i="2"/>
  <c r="EC88" i="2"/>
  <c r="EC69" i="2"/>
  <c r="EC65" i="2"/>
  <c r="EC70" i="2"/>
  <c r="EC75" i="2"/>
  <c r="EC78" i="2"/>
  <c r="EC68" i="2"/>
  <c r="EC71" i="2"/>
  <c r="EC74" i="2"/>
  <c r="EC83" i="2"/>
  <c r="EC76" i="2"/>
  <c r="EC77" i="2"/>
  <c r="DU9" i="2"/>
  <c r="DU8" i="2"/>
  <c r="DU7" i="2"/>
  <c r="DU10" i="2"/>
  <c r="DU12" i="2"/>
  <c r="DU11" i="2"/>
  <c r="DU14" i="2"/>
  <c r="DU16" i="2"/>
  <c r="DU15" i="2"/>
  <c r="DU19" i="2"/>
  <c r="DU18" i="2"/>
  <c r="DU22" i="2"/>
  <c r="DU13" i="2"/>
  <c r="DU17" i="2"/>
  <c r="DU21" i="2"/>
  <c r="DU23" i="2"/>
  <c r="DU32" i="2"/>
  <c r="DU30" i="2"/>
  <c r="DU20" i="2"/>
  <c r="DU29" i="2"/>
  <c r="DU27" i="2"/>
  <c r="DU26" i="2"/>
  <c r="DU37" i="2"/>
  <c r="DU45" i="2"/>
  <c r="DU28" i="2"/>
  <c r="DU33" i="2"/>
  <c r="DU36" i="2"/>
  <c r="DU44" i="2"/>
  <c r="DU35" i="2"/>
  <c r="DU25" i="2"/>
  <c r="DU50" i="2"/>
  <c r="DU41" i="2"/>
  <c r="DU42" i="2"/>
  <c r="DU43" i="2"/>
  <c r="DU49" i="2"/>
  <c r="DU39" i="2"/>
  <c r="DU48" i="2"/>
  <c r="DU53" i="2"/>
  <c r="DU57" i="2"/>
  <c r="DU51" i="2"/>
  <c r="DU56" i="2"/>
  <c r="DU64" i="2"/>
  <c r="DU47" i="2"/>
  <c r="DU60" i="2"/>
  <c r="DU59" i="2"/>
  <c r="DU66" i="2"/>
  <c r="DU73" i="2"/>
  <c r="DU72" i="2"/>
  <c r="DU80" i="2"/>
  <c r="DU88" i="2"/>
  <c r="DU69" i="2"/>
  <c r="DU67" i="2"/>
  <c r="DU78" i="2"/>
  <c r="DU75" i="2"/>
  <c r="DU61" i="2"/>
  <c r="DU68" i="2"/>
  <c r="DU74" i="2"/>
  <c r="DU54" i="2"/>
  <c r="DU65" i="2"/>
  <c r="DM9" i="2"/>
  <c r="DM8" i="2"/>
  <c r="DM7" i="2"/>
  <c r="DM12" i="2"/>
  <c r="DM11" i="2"/>
  <c r="DM14" i="2"/>
  <c r="DM13" i="2"/>
  <c r="DM16" i="2"/>
  <c r="DM15" i="2"/>
  <c r="DM10" i="2"/>
  <c r="DM19" i="2"/>
  <c r="DM18" i="2"/>
  <c r="DM17" i="2"/>
  <c r="DM22" i="2"/>
  <c r="DM21" i="2"/>
  <c r="DM32" i="2"/>
  <c r="DM20" i="2"/>
  <c r="DM30" i="2"/>
  <c r="DM29" i="2"/>
  <c r="DM27" i="2"/>
  <c r="DM23" i="2"/>
  <c r="DM26" i="2"/>
  <c r="DM28" i="2"/>
  <c r="DM37" i="2"/>
  <c r="DM45" i="2"/>
  <c r="DM36" i="2"/>
  <c r="DM44" i="2"/>
  <c r="DM25" i="2"/>
  <c r="DM35" i="2"/>
  <c r="DM33" i="2"/>
  <c r="DM50" i="2"/>
  <c r="DM49" i="2"/>
  <c r="DM48" i="2"/>
  <c r="DM53" i="2"/>
  <c r="DM39" i="2"/>
  <c r="DM43" i="2"/>
  <c r="DM52" i="2"/>
  <c r="DM57" i="2"/>
  <c r="DM42" i="2"/>
  <c r="DM56" i="2"/>
  <c r="DM64" i="2"/>
  <c r="DM41" i="2"/>
  <c r="DM47" i="2"/>
  <c r="DM51" i="2"/>
  <c r="DM60" i="2"/>
  <c r="DM59" i="2"/>
  <c r="DM58" i="2"/>
  <c r="DM65" i="2"/>
  <c r="DM66" i="2"/>
  <c r="DM73" i="2"/>
  <c r="DM72" i="2"/>
  <c r="DM80" i="2"/>
  <c r="DM88" i="2"/>
  <c r="DM54" i="2"/>
  <c r="DM69" i="2"/>
  <c r="DM70" i="2"/>
  <c r="DM77" i="2"/>
  <c r="DM68" i="2"/>
  <c r="DM76" i="2"/>
  <c r="DM78" i="2"/>
  <c r="DM71" i="2"/>
  <c r="DM83" i="2"/>
  <c r="DM67" i="2"/>
  <c r="DE9" i="2"/>
  <c r="DE8" i="2"/>
  <c r="DE7" i="2"/>
  <c r="DE10" i="2"/>
  <c r="DE12" i="2"/>
  <c r="DE11" i="2"/>
  <c r="DE14" i="2"/>
  <c r="DE13" i="2"/>
  <c r="DE16" i="2"/>
  <c r="DE15" i="2"/>
  <c r="DE19" i="2"/>
  <c r="DE18" i="2"/>
  <c r="DE22" i="2"/>
  <c r="DE17" i="2"/>
  <c r="DE21" i="2"/>
  <c r="DE32" i="2"/>
  <c r="DE30" i="2"/>
  <c r="DE29" i="2"/>
  <c r="DE27" i="2"/>
  <c r="DE26" i="2"/>
  <c r="DE33" i="2"/>
  <c r="DE25" i="2"/>
  <c r="DE37" i="2"/>
  <c r="DE45" i="2"/>
  <c r="DE23" i="2"/>
  <c r="DE36" i="2"/>
  <c r="DE44" i="2"/>
  <c r="DE20" i="2"/>
  <c r="DE35" i="2"/>
  <c r="DE28" i="2"/>
  <c r="DE50" i="2"/>
  <c r="DE49" i="2"/>
  <c r="DE39" i="2"/>
  <c r="DE48" i="2"/>
  <c r="DE53" i="2"/>
  <c r="DE41" i="2"/>
  <c r="DE57" i="2"/>
  <c r="DE51" i="2"/>
  <c r="DE56" i="2"/>
  <c r="DE64" i="2"/>
  <c r="DE60" i="2"/>
  <c r="DE43" i="2"/>
  <c r="DE59" i="2"/>
  <c r="DE47" i="2"/>
  <c r="DE66" i="2"/>
  <c r="DE42" i="2"/>
  <c r="DE73" i="2"/>
  <c r="DE54" i="2"/>
  <c r="DE61" i="2"/>
  <c r="DE65" i="2"/>
  <c r="DE72" i="2"/>
  <c r="DE80" i="2"/>
  <c r="DE88" i="2"/>
  <c r="DE52" i="2"/>
  <c r="DE69" i="2"/>
  <c r="DE74" i="2"/>
  <c r="DE77" i="2"/>
  <c r="DE67" i="2"/>
  <c r="DE76" i="2"/>
  <c r="DE78" i="2"/>
  <c r="DE68" i="2"/>
  <c r="DE75" i="2"/>
  <c r="DE83" i="2"/>
  <c r="CW9" i="2"/>
  <c r="CW8" i="2"/>
  <c r="CW7" i="2"/>
  <c r="CW12" i="2"/>
  <c r="CW11" i="2"/>
  <c r="CW10" i="2"/>
  <c r="CW14" i="2"/>
  <c r="CW16" i="2"/>
  <c r="CW13" i="2"/>
  <c r="CW19" i="2"/>
  <c r="CW15" i="2"/>
  <c r="CW17" i="2"/>
  <c r="CW22" i="2"/>
  <c r="CW18" i="2"/>
  <c r="CW21" i="2"/>
  <c r="CW32" i="2"/>
  <c r="CW23" i="2"/>
  <c r="CW30" i="2"/>
  <c r="CW29" i="2"/>
  <c r="CW20" i="2"/>
  <c r="CW27" i="2"/>
  <c r="CW26" i="2"/>
  <c r="CW37" i="2"/>
  <c r="CW45" i="2"/>
  <c r="CW36" i="2"/>
  <c r="CW44" i="2"/>
  <c r="CW33" i="2"/>
  <c r="CW35" i="2"/>
  <c r="CW50" i="2"/>
  <c r="CW49" i="2"/>
  <c r="CW41" i="2"/>
  <c r="CW42" i="2"/>
  <c r="CW43" i="2"/>
  <c r="CW48" i="2"/>
  <c r="CW53" i="2"/>
  <c r="CW28" i="2"/>
  <c r="CW39" i="2"/>
  <c r="CW52" i="2"/>
  <c r="CW57" i="2"/>
  <c r="CW56" i="2"/>
  <c r="CW64" i="2"/>
  <c r="CW25" i="2"/>
  <c r="CW51" i="2"/>
  <c r="CW60" i="2"/>
  <c r="CW59" i="2"/>
  <c r="CW58" i="2"/>
  <c r="CW66" i="2"/>
  <c r="CW54" i="2"/>
  <c r="CW73" i="2"/>
  <c r="CW72" i="2"/>
  <c r="CW80" i="2"/>
  <c r="CW88" i="2"/>
  <c r="CW61" i="2"/>
  <c r="CW69" i="2"/>
  <c r="CW67" i="2"/>
  <c r="CW70" i="2"/>
  <c r="CW75" i="2"/>
  <c r="CW68" i="2"/>
  <c r="CW77" i="2"/>
  <c r="CW47" i="2"/>
  <c r="CW71" i="2"/>
  <c r="CW74" i="2"/>
  <c r="CW76" i="2"/>
  <c r="CW65" i="2"/>
  <c r="CO9" i="2"/>
  <c r="CO8" i="2"/>
  <c r="CO7" i="2"/>
  <c r="CO10" i="2"/>
  <c r="CO12" i="2"/>
  <c r="CO11" i="2"/>
  <c r="CO13" i="2"/>
  <c r="CO15" i="2"/>
  <c r="CO14" i="2"/>
  <c r="CO16" i="2"/>
  <c r="CO19" i="2"/>
  <c r="CO18" i="2"/>
  <c r="CO22" i="2"/>
  <c r="CO17" i="2"/>
  <c r="CO21" i="2"/>
  <c r="CO23" i="2"/>
  <c r="CO32" i="2"/>
  <c r="CO30" i="2"/>
  <c r="CO20" i="2"/>
  <c r="CO29" i="2"/>
  <c r="CO27" i="2"/>
  <c r="CO26" i="2"/>
  <c r="CO37" i="2"/>
  <c r="CO45" i="2"/>
  <c r="CO28" i="2"/>
  <c r="CO36" i="2"/>
  <c r="CO44" i="2"/>
  <c r="CO35" i="2"/>
  <c r="CO25" i="2"/>
  <c r="CO33" i="2"/>
  <c r="CO50" i="2"/>
  <c r="CO49" i="2"/>
  <c r="CO39" i="2"/>
  <c r="CO48" i="2"/>
  <c r="CO41" i="2"/>
  <c r="CO42" i="2"/>
  <c r="CO43" i="2"/>
  <c r="CO53" i="2"/>
  <c r="CO57" i="2"/>
  <c r="CO47" i="2"/>
  <c r="CO51" i="2"/>
  <c r="CO56" i="2"/>
  <c r="CO64" i="2"/>
  <c r="CO60" i="2"/>
  <c r="CO59" i="2"/>
  <c r="CO61" i="2"/>
  <c r="CO66" i="2"/>
  <c r="CO52" i="2"/>
  <c r="CO73" i="2"/>
  <c r="CO72" i="2"/>
  <c r="CO80" i="2"/>
  <c r="CO88" i="2"/>
  <c r="CO69" i="2"/>
  <c r="CO83" i="2"/>
  <c r="CO58" i="2"/>
  <c r="CO75" i="2"/>
  <c r="CO77" i="2"/>
  <c r="CO54" i="2"/>
  <c r="CO67" i="2"/>
  <c r="CO68" i="2"/>
  <c r="CO74" i="2"/>
  <c r="CO78" i="2"/>
  <c r="CG9" i="2"/>
  <c r="CG8" i="2"/>
  <c r="CG7" i="2"/>
  <c r="CG12" i="2"/>
  <c r="CG11" i="2"/>
  <c r="CG10" i="2"/>
  <c r="CG13" i="2"/>
  <c r="CG15" i="2"/>
  <c r="CG14" i="2"/>
  <c r="CG16" i="2"/>
  <c r="CG19" i="2"/>
  <c r="CG17" i="2"/>
  <c r="CG18" i="2"/>
  <c r="CG22" i="2"/>
  <c r="CG21" i="2"/>
  <c r="CG32" i="2"/>
  <c r="CG20" i="2"/>
  <c r="CG30" i="2"/>
  <c r="CG29" i="2"/>
  <c r="CG27" i="2"/>
  <c r="CG23" i="2"/>
  <c r="CG26" i="2"/>
  <c r="CG28" i="2"/>
  <c r="CG33" i="2"/>
  <c r="CG37" i="2"/>
  <c r="CG45" i="2"/>
  <c r="CG36" i="2"/>
  <c r="CG44" i="2"/>
  <c r="CG25" i="2"/>
  <c r="CG35" i="2"/>
  <c r="CG41" i="2"/>
  <c r="CG42" i="2"/>
  <c r="CG43" i="2"/>
  <c r="CG50" i="2"/>
  <c r="CG49" i="2"/>
  <c r="CG48" i="2"/>
  <c r="CG53" i="2"/>
  <c r="CG39" i="2"/>
  <c r="CG52" i="2"/>
  <c r="CG57" i="2"/>
  <c r="CG56" i="2"/>
  <c r="CG64" i="2"/>
  <c r="CG51" i="2"/>
  <c r="CG60" i="2"/>
  <c r="CG47" i="2"/>
  <c r="CG59" i="2"/>
  <c r="CG58" i="2"/>
  <c r="CG65" i="2"/>
  <c r="CG66" i="2"/>
  <c r="CG73" i="2"/>
  <c r="CG72" i="2"/>
  <c r="CG80" i="2"/>
  <c r="CG88" i="2"/>
  <c r="CG61" i="2"/>
  <c r="CG69" i="2"/>
  <c r="CG70" i="2"/>
  <c r="CG68" i="2"/>
  <c r="CG76" i="2"/>
  <c r="CG67" i="2"/>
  <c r="CG71" i="2"/>
  <c r="CG78" i="2"/>
  <c r="BY9" i="2"/>
  <c r="BY8" i="2"/>
  <c r="BY7" i="2"/>
  <c r="BY10" i="2"/>
  <c r="BY12" i="2"/>
  <c r="BY11" i="2"/>
  <c r="BY15" i="2"/>
  <c r="BY14" i="2"/>
  <c r="BY13" i="2"/>
  <c r="BY16" i="2"/>
  <c r="BY19" i="2"/>
  <c r="BY18" i="2"/>
  <c r="BY22" i="2"/>
  <c r="BY17" i="2"/>
  <c r="BY21" i="2"/>
  <c r="BY32" i="2"/>
  <c r="BY30" i="2"/>
  <c r="BY29" i="2"/>
  <c r="BY27" i="2"/>
  <c r="BY26" i="2"/>
  <c r="BY23" i="2"/>
  <c r="BY20" i="2"/>
  <c r="BY25" i="2"/>
  <c r="BY37" i="2"/>
  <c r="BY45" i="2"/>
  <c r="BY36" i="2"/>
  <c r="BY44" i="2"/>
  <c r="BY35" i="2"/>
  <c r="BY28" i="2"/>
  <c r="BY50" i="2"/>
  <c r="BY49" i="2"/>
  <c r="BY39" i="2"/>
  <c r="BY48" i="2"/>
  <c r="BY53" i="2"/>
  <c r="BY41" i="2"/>
  <c r="BY57" i="2"/>
  <c r="BY51" i="2"/>
  <c r="BY56" i="2"/>
  <c r="BY64" i="2"/>
  <c r="BY33" i="2"/>
  <c r="BY60" i="2"/>
  <c r="BY43" i="2"/>
  <c r="BY59" i="2"/>
  <c r="BY66" i="2"/>
  <c r="BY73" i="2"/>
  <c r="BY65" i="2"/>
  <c r="BY72" i="2"/>
  <c r="BY80" i="2"/>
  <c r="BY88" i="2"/>
  <c r="BY47" i="2"/>
  <c r="BY54" i="2"/>
  <c r="BY69" i="2"/>
  <c r="BY74" i="2"/>
  <c r="BY61" i="2"/>
  <c r="BY83" i="2"/>
  <c r="BY76" i="2"/>
  <c r="BY68" i="2"/>
  <c r="BY77" i="2"/>
  <c r="BY58" i="2"/>
  <c r="BY75" i="2"/>
  <c r="BQ9" i="2"/>
  <c r="BQ8" i="2"/>
  <c r="BQ7" i="2"/>
  <c r="BQ12" i="2"/>
  <c r="BQ11" i="2"/>
  <c r="BQ13" i="2"/>
  <c r="BQ15" i="2"/>
  <c r="BQ14" i="2"/>
  <c r="BQ10" i="2"/>
  <c r="BQ16" i="2"/>
  <c r="BQ19" i="2"/>
  <c r="BQ17" i="2"/>
  <c r="BQ18" i="2"/>
  <c r="BQ22" i="2"/>
  <c r="BQ21" i="2"/>
  <c r="BQ32" i="2"/>
  <c r="BQ23" i="2"/>
  <c r="BQ30" i="2"/>
  <c r="BQ29" i="2"/>
  <c r="BQ20" i="2"/>
  <c r="BQ27" i="2"/>
  <c r="BQ26" i="2"/>
  <c r="BQ37" i="2"/>
  <c r="BQ45" i="2"/>
  <c r="BQ36" i="2"/>
  <c r="BQ44" i="2"/>
  <c r="BQ35" i="2"/>
  <c r="BQ50" i="2"/>
  <c r="BQ49" i="2"/>
  <c r="BQ48" i="2"/>
  <c r="BQ33" i="2"/>
  <c r="BQ25" i="2"/>
  <c r="BQ53" i="2"/>
  <c r="BQ39" i="2"/>
  <c r="BQ41" i="2"/>
  <c r="BQ42" i="2"/>
  <c r="BQ43" i="2"/>
  <c r="BQ47" i="2"/>
  <c r="BQ52" i="2"/>
  <c r="BQ57" i="2"/>
  <c r="BQ56" i="2"/>
  <c r="BQ64" i="2"/>
  <c r="BQ51" i="2"/>
  <c r="BQ60" i="2"/>
  <c r="BQ59" i="2"/>
  <c r="BQ58" i="2"/>
  <c r="BQ66" i="2"/>
  <c r="BQ61" i="2"/>
  <c r="BQ73" i="2"/>
  <c r="BQ72" i="2"/>
  <c r="BQ80" i="2"/>
  <c r="BQ88" i="2"/>
  <c r="BQ54" i="2"/>
  <c r="BQ28" i="2"/>
  <c r="BQ69" i="2"/>
  <c r="BQ70" i="2"/>
  <c r="BQ75" i="2"/>
  <c r="BQ78" i="2"/>
  <c r="BQ68" i="2"/>
  <c r="BQ71" i="2"/>
  <c r="BQ74" i="2"/>
  <c r="BQ83" i="2"/>
  <c r="BQ65" i="2"/>
  <c r="BQ76" i="2"/>
  <c r="BQ77" i="2"/>
  <c r="BI9" i="2"/>
  <c r="BI8" i="2"/>
  <c r="BI7" i="2"/>
  <c r="BI10" i="2"/>
  <c r="BI12" i="2"/>
  <c r="BI11" i="2"/>
  <c r="BI13" i="2"/>
  <c r="BI15" i="2"/>
  <c r="BI14" i="2"/>
  <c r="BI16" i="2"/>
  <c r="BI19" i="2"/>
  <c r="BI18" i="2"/>
  <c r="BI22" i="2"/>
  <c r="BI17" i="2"/>
  <c r="BI21" i="2"/>
  <c r="BI23" i="2"/>
  <c r="BI32" i="2"/>
  <c r="BI30" i="2"/>
  <c r="BI20" i="2"/>
  <c r="BI29" i="2"/>
  <c r="BI27" i="2"/>
  <c r="BI26" i="2"/>
  <c r="BI37" i="2"/>
  <c r="BI45" i="2"/>
  <c r="BI28" i="2"/>
  <c r="BI33" i="2"/>
  <c r="BI36" i="2"/>
  <c r="BI44" i="2"/>
  <c r="BI35" i="2"/>
  <c r="BI25" i="2"/>
  <c r="BI50" i="2"/>
  <c r="BI41" i="2"/>
  <c r="BI42" i="2"/>
  <c r="BI43" i="2"/>
  <c r="BI49" i="2"/>
  <c r="BI39" i="2"/>
  <c r="BI48" i="2"/>
  <c r="BI53" i="2"/>
  <c r="BI57" i="2"/>
  <c r="BI51" i="2"/>
  <c r="BI56" i="2"/>
  <c r="BI64" i="2"/>
  <c r="BI47" i="2"/>
  <c r="BI60" i="2"/>
  <c r="BI59" i="2"/>
  <c r="BI66" i="2"/>
  <c r="BI54" i="2"/>
  <c r="BI73" i="2"/>
  <c r="BI72" i="2"/>
  <c r="BI80" i="2"/>
  <c r="BI88" i="2"/>
  <c r="BI52" i="2"/>
  <c r="BI58" i="2"/>
  <c r="BI69" i="2"/>
  <c r="BI67" i="2"/>
  <c r="BI78" i="2"/>
  <c r="BI75" i="2"/>
  <c r="BI65" i="2"/>
  <c r="BI74" i="2"/>
  <c r="BI61" i="2"/>
  <c r="BA9" i="2"/>
  <c r="BA8" i="2"/>
  <c r="BA7" i="2"/>
  <c r="BA12" i="2"/>
  <c r="BA11" i="2"/>
  <c r="BA10" i="2"/>
  <c r="BA15" i="2"/>
  <c r="BA14" i="2"/>
  <c r="BA16" i="2"/>
  <c r="BA19" i="2"/>
  <c r="BA17" i="2"/>
  <c r="BA25" i="2"/>
  <c r="BA13" i="2"/>
  <c r="BA18" i="2"/>
  <c r="BA22" i="2"/>
  <c r="BA21" i="2"/>
  <c r="BA32" i="2"/>
  <c r="BA20" i="2"/>
  <c r="BA30" i="2"/>
  <c r="BA29" i="2"/>
  <c r="BA27" i="2"/>
  <c r="BA23" i="2"/>
  <c r="BA26" i="2"/>
  <c r="BA28" i="2"/>
  <c r="BA37" i="2"/>
  <c r="BA45" i="2"/>
  <c r="BA36" i="2"/>
  <c r="BA44" i="2"/>
  <c r="BA35" i="2"/>
  <c r="BA33" i="2"/>
  <c r="BA50" i="2"/>
  <c r="BA49" i="2"/>
  <c r="BA48" i="2"/>
  <c r="BA53" i="2"/>
  <c r="BA39" i="2"/>
  <c r="BA52" i="2"/>
  <c r="BA57" i="2"/>
  <c r="BA43" i="2"/>
  <c r="BA56" i="2"/>
  <c r="BA64" i="2"/>
  <c r="BA42" i="2"/>
  <c r="BA47" i="2"/>
  <c r="BA51" i="2"/>
  <c r="BA60" i="2"/>
  <c r="BA59" i="2"/>
  <c r="BA54" i="2"/>
  <c r="BA58" i="2"/>
  <c r="BA65" i="2"/>
  <c r="BA66" i="2"/>
  <c r="BA73" i="2"/>
  <c r="BA72" i="2"/>
  <c r="BA80" i="2"/>
  <c r="BA88" i="2"/>
  <c r="BA41" i="2"/>
  <c r="BA69" i="2"/>
  <c r="BA70" i="2"/>
  <c r="BA77" i="2"/>
  <c r="BA76" i="2"/>
  <c r="BA78" i="2"/>
  <c r="BA71" i="2"/>
  <c r="BA61" i="2"/>
  <c r="BA83" i="2"/>
  <c r="BA67" i="2"/>
  <c r="AS9" i="2"/>
  <c r="AS8" i="2"/>
  <c r="AS7" i="2"/>
  <c r="AS10" i="2"/>
  <c r="AS12" i="2"/>
  <c r="AS11" i="2"/>
  <c r="AS13" i="2"/>
  <c r="AS15" i="2"/>
  <c r="AS14" i="2"/>
  <c r="AS17" i="2"/>
  <c r="AS16" i="2"/>
  <c r="AS19" i="2"/>
  <c r="AS18" i="2"/>
  <c r="AS25" i="2"/>
  <c r="AS22" i="2"/>
  <c r="AS21" i="2"/>
  <c r="AS32" i="2"/>
  <c r="AS30" i="2"/>
  <c r="AS29" i="2"/>
  <c r="AS27" i="2"/>
  <c r="AS26" i="2"/>
  <c r="AS33" i="2"/>
  <c r="AS37" i="2"/>
  <c r="AS45" i="2"/>
  <c r="AS36" i="2"/>
  <c r="AS44" i="2"/>
  <c r="AS23" i="2"/>
  <c r="AS28" i="2"/>
  <c r="AS35" i="2"/>
  <c r="AS50" i="2"/>
  <c r="AS49" i="2"/>
  <c r="AS39" i="2"/>
  <c r="AS48" i="2"/>
  <c r="AS53" i="2"/>
  <c r="AS42" i="2"/>
  <c r="AS57" i="2"/>
  <c r="AS20" i="2"/>
  <c r="AS41" i="2"/>
  <c r="AS51" i="2"/>
  <c r="AS56" i="2"/>
  <c r="AS64" i="2"/>
  <c r="AS60" i="2"/>
  <c r="AS59" i="2"/>
  <c r="AS52" i="2"/>
  <c r="AS66" i="2"/>
  <c r="AS73" i="2"/>
  <c r="AS43" i="2"/>
  <c r="AS61" i="2"/>
  <c r="AS72" i="2"/>
  <c r="AS80" i="2"/>
  <c r="AS88" i="2"/>
  <c r="AS65" i="2"/>
  <c r="AS58" i="2"/>
  <c r="AS69" i="2"/>
  <c r="AS47" i="2"/>
  <c r="AS68" i="2"/>
  <c r="AS74" i="2"/>
  <c r="AS77" i="2"/>
  <c r="AS54" i="2"/>
  <c r="AS67" i="2"/>
  <c r="AS76" i="2"/>
  <c r="AS78" i="2"/>
  <c r="AS75" i="2"/>
  <c r="AS83" i="2"/>
  <c r="AK9" i="2"/>
  <c r="AK8" i="2"/>
  <c r="AK7" i="2"/>
  <c r="AK12" i="2"/>
  <c r="AK11" i="2"/>
  <c r="AK10" i="2"/>
  <c r="AK15" i="2"/>
  <c r="AK13" i="2"/>
  <c r="AK14" i="2"/>
  <c r="AK17" i="2"/>
  <c r="AK16" i="2"/>
  <c r="AK19" i="2"/>
  <c r="AK25" i="2"/>
  <c r="AK18" i="2"/>
  <c r="AK22" i="2"/>
  <c r="AK21" i="2"/>
  <c r="AK32" i="2"/>
  <c r="AK23" i="2"/>
  <c r="AK30" i="2"/>
  <c r="AK29" i="2"/>
  <c r="AK20" i="2"/>
  <c r="AK27" i="2"/>
  <c r="AK26" i="2"/>
  <c r="AK37" i="2"/>
  <c r="AK45" i="2"/>
  <c r="AK36" i="2"/>
  <c r="AK44" i="2"/>
  <c r="AK33" i="2"/>
  <c r="AK35" i="2"/>
  <c r="AK50" i="2"/>
  <c r="AK49" i="2"/>
  <c r="AK28" i="2"/>
  <c r="AK41" i="2"/>
  <c r="AK42" i="2"/>
  <c r="AK43" i="2"/>
  <c r="AK48" i="2"/>
  <c r="AK53" i="2"/>
  <c r="AK39" i="2"/>
  <c r="AK52" i="2"/>
  <c r="AK57" i="2"/>
  <c r="AK56" i="2"/>
  <c r="AK64" i="2"/>
  <c r="AK51" i="2"/>
  <c r="AK60" i="2"/>
  <c r="AK59" i="2"/>
  <c r="AK58" i="2"/>
  <c r="AK66" i="2"/>
  <c r="AK73" i="2"/>
  <c r="AK72" i="2"/>
  <c r="AK80" i="2"/>
  <c r="AK88" i="2"/>
  <c r="AK54" i="2"/>
  <c r="AK61" i="2"/>
  <c r="AK69" i="2"/>
  <c r="AK47" i="2"/>
  <c r="AK67" i="2"/>
  <c r="AK70" i="2"/>
  <c r="AK75" i="2"/>
  <c r="AK77" i="2"/>
  <c r="AK71" i="2"/>
  <c r="AK74" i="2"/>
  <c r="AK65" i="2"/>
  <c r="AK76" i="2"/>
  <c r="AK68" i="2"/>
  <c r="AC9" i="2"/>
  <c r="AC8" i="2"/>
  <c r="AC7" i="2"/>
  <c r="AC10" i="2"/>
  <c r="AC12" i="2"/>
  <c r="AC11" i="2"/>
  <c r="AC13" i="2"/>
  <c r="AC15" i="2"/>
  <c r="AC14" i="2"/>
  <c r="AC17" i="2"/>
  <c r="AC16" i="2"/>
  <c r="AC19" i="2"/>
  <c r="AC18" i="2"/>
  <c r="AC25" i="2"/>
  <c r="AC22" i="2"/>
  <c r="AC21" i="2"/>
  <c r="AC23" i="2"/>
  <c r="AC32" i="2"/>
  <c r="AC30" i="2"/>
  <c r="AC20" i="2"/>
  <c r="AC29" i="2"/>
  <c r="AC27" i="2"/>
  <c r="AC26" i="2"/>
  <c r="AC37" i="2"/>
  <c r="AC45" i="2"/>
  <c r="AC28" i="2"/>
  <c r="AC36" i="2"/>
  <c r="AC44" i="2"/>
  <c r="AC33" i="2"/>
  <c r="AC35" i="2"/>
  <c r="AC50" i="2"/>
  <c r="AC49" i="2"/>
  <c r="AC39" i="2"/>
  <c r="AC48" i="2"/>
  <c r="AC41" i="2"/>
  <c r="AC42" i="2"/>
  <c r="AC43" i="2"/>
  <c r="AC53" i="2"/>
  <c r="AC57" i="2"/>
  <c r="AC47" i="2"/>
  <c r="AC51" i="2"/>
  <c r="AC56" i="2"/>
  <c r="AC64" i="2"/>
  <c r="AC60" i="2"/>
  <c r="AC59" i="2"/>
  <c r="AC61" i="2"/>
  <c r="AC66" i="2"/>
  <c r="AC65" i="2"/>
  <c r="AC73" i="2"/>
  <c r="AC72" i="2"/>
  <c r="AC80" i="2"/>
  <c r="AC88" i="2"/>
  <c r="AC54" i="2"/>
  <c r="AC58" i="2"/>
  <c r="AC52" i="2"/>
  <c r="AC69" i="2"/>
  <c r="AC83" i="2"/>
  <c r="AC75" i="2"/>
  <c r="AC68" i="2"/>
  <c r="AC77" i="2"/>
  <c r="AC67" i="2"/>
  <c r="AC74" i="2"/>
  <c r="AC78" i="2"/>
  <c r="U9" i="2"/>
  <c r="U8" i="2"/>
  <c r="U7" i="2"/>
  <c r="U12" i="2"/>
  <c r="U11" i="2"/>
  <c r="U13" i="2"/>
  <c r="U15" i="2"/>
  <c r="U14" i="2"/>
  <c r="U10" i="2"/>
  <c r="U17" i="2"/>
  <c r="U16" i="2"/>
  <c r="U19" i="2"/>
  <c r="U25" i="2"/>
  <c r="U18" i="2"/>
  <c r="U22" i="2"/>
  <c r="U21" i="2"/>
  <c r="U32" i="2"/>
  <c r="U20" i="2"/>
  <c r="U30" i="2"/>
  <c r="U29" i="2"/>
  <c r="U27" i="2"/>
  <c r="U23" i="2"/>
  <c r="U26" i="2"/>
  <c r="U28" i="2"/>
  <c r="U33" i="2"/>
  <c r="U37" i="2"/>
  <c r="U45" i="2"/>
  <c r="U36" i="2"/>
  <c r="U44" i="2"/>
  <c r="U41" i="2"/>
  <c r="U42" i="2"/>
  <c r="U43" i="2"/>
  <c r="U50" i="2"/>
  <c r="U49" i="2"/>
  <c r="U48" i="2"/>
  <c r="U35" i="2"/>
  <c r="U53" i="2"/>
  <c r="U39" i="2"/>
  <c r="U52" i="2"/>
  <c r="U57" i="2"/>
  <c r="U56" i="2"/>
  <c r="U64" i="2"/>
  <c r="U51" i="2"/>
  <c r="U60" i="2"/>
  <c r="U47" i="2"/>
  <c r="U59" i="2"/>
  <c r="U58" i="2"/>
  <c r="U66" i="2"/>
  <c r="U73" i="2"/>
  <c r="U54" i="2"/>
  <c r="U72" i="2"/>
  <c r="U80" i="2"/>
  <c r="U88" i="2"/>
  <c r="U61" i="2"/>
  <c r="U69" i="2"/>
  <c r="U68" i="2"/>
  <c r="U70" i="2"/>
  <c r="U65" i="2"/>
  <c r="U76" i="2"/>
  <c r="U83" i="2"/>
  <c r="U67" i="2"/>
  <c r="U71" i="2"/>
  <c r="U78" i="2"/>
  <c r="M9" i="2"/>
  <c r="M8" i="2"/>
  <c r="M7" i="2"/>
  <c r="M12" i="2"/>
  <c r="M10" i="2"/>
  <c r="M11" i="2"/>
  <c r="M15" i="2"/>
  <c r="M14" i="2"/>
  <c r="M13" i="2"/>
  <c r="M17" i="2"/>
  <c r="M16" i="2"/>
  <c r="M19" i="2"/>
  <c r="M18" i="2"/>
  <c r="M25" i="2"/>
  <c r="M22" i="2"/>
  <c r="M21" i="2"/>
  <c r="M32" i="2"/>
  <c r="M30" i="2"/>
  <c r="M29" i="2"/>
  <c r="M27" i="2"/>
  <c r="M26" i="2"/>
  <c r="M35" i="2"/>
  <c r="M37" i="2"/>
  <c r="M45" i="2"/>
  <c r="M36" i="2"/>
  <c r="M44" i="2"/>
  <c r="M20" i="2"/>
  <c r="M28" i="2"/>
  <c r="M50" i="2"/>
  <c r="M49" i="2"/>
  <c r="M33" i="2"/>
  <c r="M39" i="2"/>
  <c r="M48" i="2"/>
  <c r="M53" i="2"/>
  <c r="M23" i="2"/>
  <c r="M42" i="2"/>
  <c r="M57" i="2"/>
  <c r="M41" i="2"/>
  <c r="M51" i="2"/>
  <c r="M56" i="2"/>
  <c r="M64" i="2"/>
  <c r="M60" i="2"/>
  <c r="M59" i="2"/>
  <c r="M54" i="2"/>
  <c r="M66" i="2"/>
  <c r="M73" i="2"/>
  <c r="M47" i="2"/>
  <c r="M52" i="2"/>
  <c r="M72" i="2"/>
  <c r="M80" i="2"/>
  <c r="M88" i="2"/>
  <c r="M58" i="2"/>
  <c r="M69" i="2"/>
  <c r="M65" i="2"/>
  <c r="M74" i="2"/>
  <c r="M83" i="2"/>
  <c r="M61" i="2"/>
  <c r="M76" i="2"/>
  <c r="M68" i="2"/>
  <c r="M77" i="2"/>
  <c r="M75" i="2"/>
  <c r="H73" i="2"/>
  <c r="H64" i="2"/>
  <c r="H36" i="2"/>
  <c r="H27" i="2"/>
  <c r="H18" i="2"/>
  <c r="H9" i="2"/>
  <c r="FL88" i="2"/>
  <c r="FC88" i="2"/>
  <c r="ET88" i="2"/>
  <c r="DR88" i="2"/>
  <c r="DI88" i="2"/>
  <c r="CZ88" i="2"/>
  <c r="CQ88" i="2"/>
  <c r="CH88" i="2"/>
  <c r="BF88" i="2"/>
  <c r="AW88" i="2"/>
  <c r="AN88" i="2"/>
  <c r="AE88" i="2"/>
  <c r="V88" i="2"/>
  <c r="FN87" i="2"/>
  <c r="FE87" i="2"/>
  <c r="EV87" i="2"/>
  <c r="EM87" i="2"/>
  <c r="ED87" i="2"/>
  <c r="DU87" i="2"/>
  <c r="DB87" i="2"/>
  <c r="CS87" i="2"/>
  <c r="CJ87" i="2"/>
  <c r="CA87" i="2"/>
  <c r="BR87" i="2"/>
  <c r="BI87" i="2"/>
  <c r="AP87" i="2"/>
  <c r="AG87" i="2"/>
  <c r="X87" i="2"/>
  <c r="O87" i="2"/>
  <c r="FQ86" i="2"/>
  <c r="FH86" i="2"/>
  <c r="EX86" i="2"/>
  <c r="EO86" i="2"/>
  <c r="EF86" i="2"/>
  <c r="DW86" i="2"/>
  <c r="DN86" i="2"/>
  <c r="DE86" i="2"/>
  <c r="CV86" i="2"/>
  <c r="CL86" i="2"/>
  <c r="CC86" i="2"/>
  <c r="BT86" i="2"/>
  <c r="BK86" i="2"/>
  <c r="BB86" i="2"/>
  <c r="AS86" i="2"/>
  <c r="AJ86" i="2"/>
  <c r="Z86" i="2"/>
  <c r="Q86" i="2"/>
  <c r="FK83" i="2"/>
  <c r="EM83" i="2"/>
  <c r="DO83" i="2"/>
  <c r="CP83" i="2"/>
  <c r="BR83" i="2"/>
  <c r="AT83" i="2"/>
  <c r="EX80" i="2"/>
  <c r="DN80" i="2"/>
  <c r="CC80" i="2"/>
  <c r="FC78" i="2"/>
  <c r="DR78" i="2"/>
  <c r="CH78" i="2"/>
  <c r="AW78" i="2"/>
  <c r="M78" i="2"/>
  <c r="EM77" i="2"/>
  <c r="BR77" i="2"/>
  <c r="AG77" i="2"/>
  <c r="FH76" i="2"/>
  <c r="DU76" i="2"/>
  <c r="AM76" i="2"/>
  <c r="FH75" i="2"/>
  <c r="DR75" i="2"/>
  <c r="BZ75" i="2"/>
  <c r="AJ75" i="2"/>
  <c r="FE74" i="2"/>
  <c r="DM74" i="2"/>
  <c r="AG74" i="2"/>
  <c r="DA73" i="2"/>
  <c r="AU73" i="2"/>
  <c r="ET72" i="2"/>
  <c r="CH72" i="2"/>
  <c r="V72" i="2"/>
  <c r="DU71" i="2"/>
  <c r="BI71" i="2"/>
  <c r="CV70" i="2"/>
  <c r="AJ70" i="2"/>
  <c r="DJ68" i="2"/>
  <c r="AL68" i="2"/>
  <c r="DR67" i="2"/>
  <c r="AG66" i="2"/>
  <c r="CZ65" i="2"/>
  <c r="EL64" i="2"/>
  <c r="DZ60" i="2"/>
  <c r="DU58" i="2"/>
  <c r="BE57" i="2"/>
  <c r="DR51" i="2"/>
  <c r="FP8" i="2"/>
  <c r="FP7" i="2"/>
  <c r="FP9" i="2"/>
  <c r="FP10" i="2"/>
  <c r="FP11" i="2"/>
  <c r="FP12" i="2"/>
  <c r="FP14" i="2"/>
  <c r="FP13" i="2"/>
  <c r="FP16" i="2"/>
  <c r="FP15" i="2"/>
  <c r="FP18" i="2"/>
  <c r="FP23" i="2"/>
  <c r="FP17" i="2"/>
  <c r="FP21" i="2"/>
  <c r="FP20" i="2"/>
  <c r="FP22" i="2"/>
  <c r="FP29" i="2"/>
  <c r="FP28" i="2"/>
  <c r="FP19" i="2"/>
  <c r="FP26" i="2"/>
  <c r="FP25" i="2"/>
  <c r="FP37" i="2"/>
  <c r="FP33" i="2"/>
  <c r="FP36" i="2"/>
  <c r="FP44" i="2"/>
  <c r="FP30" i="2"/>
  <c r="FP35" i="2"/>
  <c r="FP43" i="2"/>
  <c r="FP39" i="2"/>
  <c r="FP27" i="2"/>
  <c r="FP49" i="2"/>
  <c r="FP32" i="2"/>
  <c r="FP48" i="2"/>
  <c r="FP47" i="2"/>
  <c r="FP52" i="2"/>
  <c r="FP41" i="2"/>
  <c r="FP42" i="2"/>
  <c r="FP45" i="2"/>
  <c r="FP51" i="2"/>
  <c r="FP56" i="2"/>
  <c r="FP54" i="2"/>
  <c r="FP50" i="2"/>
  <c r="FP59" i="2"/>
  <c r="FP58" i="2"/>
  <c r="FP57" i="2"/>
  <c r="FP65" i="2"/>
  <c r="FP60" i="2"/>
  <c r="FP61" i="2"/>
  <c r="FP72" i="2"/>
  <c r="FP64" i="2"/>
  <c r="FP71" i="2"/>
  <c r="FP87" i="2"/>
  <c r="FP68" i="2"/>
  <c r="FP69" i="2"/>
  <c r="FP74" i="2"/>
  <c r="FP77" i="2"/>
  <c r="FP53" i="2"/>
  <c r="FP67" i="2"/>
  <c r="FP78" i="2"/>
  <c r="FP70" i="2"/>
  <c r="FP73" i="2"/>
  <c r="FP75" i="2"/>
  <c r="FP83" i="2"/>
  <c r="FP76" i="2"/>
  <c r="FH8" i="2"/>
  <c r="FH7" i="2"/>
  <c r="FH11" i="2"/>
  <c r="FH9" i="2"/>
  <c r="FH10" i="2"/>
  <c r="FH12" i="2"/>
  <c r="FH14" i="2"/>
  <c r="FH13" i="2"/>
  <c r="FH16" i="2"/>
  <c r="FH15" i="2"/>
  <c r="FH18" i="2"/>
  <c r="FH17" i="2"/>
  <c r="FH23" i="2"/>
  <c r="FH21" i="2"/>
  <c r="FH20" i="2"/>
  <c r="FH22" i="2"/>
  <c r="FH30" i="2"/>
  <c r="FH29" i="2"/>
  <c r="FH19" i="2"/>
  <c r="FH28" i="2"/>
  <c r="FH26" i="2"/>
  <c r="FH25" i="2"/>
  <c r="FH37" i="2"/>
  <c r="FH36" i="2"/>
  <c r="FH44" i="2"/>
  <c r="FH27" i="2"/>
  <c r="FH32" i="2"/>
  <c r="FH35" i="2"/>
  <c r="FH43" i="2"/>
  <c r="FH33" i="2"/>
  <c r="FH39" i="2"/>
  <c r="FH49" i="2"/>
  <c r="FH41" i="2"/>
  <c r="FH42" i="2"/>
  <c r="FH48" i="2"/>
  <c r="FH47" i="2"/>
  <c r="FH45" i="2"/>
  <c r="FH52" i="2"/>
  <c r="FH56" i="2"/>
  <c r="FH50" i="2"/>
  <c r="FH59" i="2"/>
  <c r="FH58" i="2"/>
  <c r="FH65" i="2"/>
  <c r="FH72" i="2"/>
  <c r="FH71" i="2"/>
  <c r="FH87" i="2"/>
  <c r="FH57" i="2"/>
  <c r="FH53" i="2"/>
  <c r="FH64" i="2"/>
  <c r="FH68" i="2"/>
  <c r="FH80" i="2"/>
  <c r="FH51" i="2"/>
  <c r="FH54" i="2"/>
  <c r="FH66" i="2"/>
  <c r="FH77" i="2"/>
  <c r="FH74" i="2"/>
  <c r="FH78" i="2"/>
  <c r="FH73" i="2"/>
  <c r="FH61" i="2"/>
  <c r="FH83" i="2"/>
  <c r="EZ8" i="2"/>
  <c r="EZ7" i="2"/>
  <c r="EZ9" i="2"/>
  <c r="EZ11" i="2"/>
  <c r="EZ14" i="2"/>
  <c r="EZ13" i="2"/>
  <c r="EZ16" i="2"/>
  <c r="EZ15" i="2"/>
  <c r="EZ12" i="2"/>
  <c r="EZ18" i="2"/>
  <c r="EZ23" i="2"/>
  <c r="EZ10" i="2"/>
  <c r="EZ17" i="2"/>
  <c r="EZ21" i="2"/>
  <c r="EZ20" i="2"/>
  <c r="EZ19" i="2"/>
  <c r="EZ30" i="2"/>
  <c r="EZ29" i="2"/>
  <c r="EZ28" i="2"/>
  <c r="EZ26" i="2"/>
  <c r="EZ22" i="2"/>
  <c r="EZ25" i="2"/>
  <c r="EZ27" i="2"/>
  <c r="EZ37" i="2"/>
  <c r="EZ36" i="2"/>
  <c r="EZ44" i="2"/>
  <c r="EZ35" i="2"/>
  <c r="EZ43" i="2"/>
  <c r="EZ32" i="2"/>
  <c r="EZ33" i="2"/>
  <c r="EZ39" i="2"/>
  <c r="EZ49" i="2"/>
  <c r="EZ48" i="2"/>
  <c r="EZ47" i="2"/>
  <c r="EZ52" i="2"/>
  <c r="EZ51" i="2"/>
  <c r="EZ56" i="2"/>
  <c r="EZ42" i="2"/>
  <c r="EZ50" i="2"/>
  <c r="EZ59" i="2"/>
  <c r="EZ58" i="2"/>
  <c r="EZ57" i="2"/>
  <c r="EZ64" i="2"/>
  <c r="EZ73" i="2"/>
  <c r="EZ72" i="2"/>
  <c r="EZ45" i="2"/>
  <c r="EZ65" i="2"/>
  <c r="EZ71" i="2"/>
  <c r="EZ87" i="2"/>
  <c r="EZ53" i="2"/>
  <c r="EZ54" i="2"/>
  <c r="EZ68" i="2"/>
  <c r="EZ69" i="2"/>
  <c r="EZ76" i="2"/>
  <c r="EZ75" i="2"/>
  <c r="EZ80" i="2"/>
  <c r="EZ41" i="2"/>
  <c r="EZ77" i="2"/>
  <c r="EZ70" i="2"/>
  <c r="EZ61" i="2"/>
  <c r="EZ60" i="2"/>
  <c r="EZ66" i="2"/>
  <c r="ER8" i="2"/>
  <c r="ER7" i="2"/>
  <c r="ER11" i="2"/>
  <c r="ER10" i="2"/>
  <c r="ER9" i="2"/>
  <c r="ER12" i="2"/>
  <c r="ER14" i="2"/>
  <c r="ER13" i="2"/>
  <c r="ER16" i="2"/>
  <c r="ER15" i="2"/>
  <c r="ER18" i="2"/>
  <c r="ER17" i="2"/>
  <c r="ER23" i="2"/>
  <c r="ER21" i="2"/>
  <c r="ER20" i="2"/>
  <c r="ER30" i="2"/>
  <c r="ER29" i="2"/>
  <c r="ER28" i="2"/>
  <c r="ER26" i="2"/>
  <c r="ER25" i="2"/>
  <c r="ER32" i="2"/>
  <c r="ER33" i="2"/>
  <c r="ER37" i="2"/>
  <c r="ER36" i="2"/>
  <c r="ER44" i="2"/>
  <c r="ER22" i="2"/>
  <c r="ER35" i="2"/>
  <c r="ER43" i="2"/>
  <c r="ER19" i="2"/>
  <c r="ER27" i="2"/>
  <c r="ER39" i="2"/>
  <c r="ER49" i="2"/>
  <c r="ER45" i="2"/>
  <c r="ER48" i="2"/>
  <c r="ER47" i="2"/>
  <c r="ER52" i="2"/>
  <c r="ER42" i="2"/>
  <c r="ER56" i="2"/>
  <c r="ER41" i="2"/>
  <c r="ER50" i="2"/>
  <c r="ER54" i="2"/>
  <c r="ER59" i="2"/>
  <c r="ER58" i="2"/>
  <c r="ER73" i="2"/>
  <c r="ER72" i="2"/>
  <c r="ER53" i="2"/>
  <c r="ER60" i="2"/>
  <c r="ER61" i="2"/>
  <c r="ER71" i="2"/>
  <c r="ER87" i="2"/>
  <c r="ER64" i="2"/>
  <c r="ER65" i="2"/>
  <c r="ER51" i="2"/>
  <c r="ER57" i="2"/>
  <c r="ER68" i="2"/>
  <c r="ER83" i="2"/>
  <c r="ER67" i="2"/>
  <c r="ER76" i="2"/>
  <c r="ER80" i="2"/>
  <c r="ER66" i="2"/>
  <c r="ER75" i="2"/>
  <c r="ER77" i="2"/>
  <c r="ER78" i="2"/>
  <c r="ER74" i="2"/>
  <c r="EJ8" i="2"/>
  <c r="EJ7" i="2"/>
  <c r="EJ11" i="2"/>
  <c r="EJ10" i="2"/>
  <c r="EJ14" i="2"/>
  <c r="EJ12" i="2"/>
  <c r="EJ13" i="2"/>
  <c r="EJ16" i="2"/>
  <c r="EJ15" i="2"/>
  <c r="EJ18" i="2"/>
  <c r="EJ9" i="2"/>
  <c r="EJ23" i="2"/>
  <c r="EJ17" i="2"/>
  <c r="EJ21" i="2"/>
  <c r="EJ20" i="2"/>
  <c r="EJ30" i="2"/>
  <c r="EJ22" i="2"/>
  <c r="EJ29" i="2"/>
  <c r="EJ28" i="2"/>
  <c r="EJ19" i="2"/>
  <c r="EJ26" i="2"/>
  <c r="EJ25" i="2"/>
  <c r="EJ37" i="2"/>
  <c r="EJ36" i="2"/>
  <c r="EJ44" i="2"/>
  <c r="EJ35" i="2"/>
  <c r="EJ43" i="2"/>
  <c r="EJ32" i="2"/>
  <c r="EJ33" i="2"/>
  <c r="EJ39" i="2"/>
  <c r="EJ49" i="2"/>
  <c r="EJ48" i="2"/>
  <c r="EJ41" i="2"/>
  <c r="EJ42" i="2"/>
  <c r="EJ47" i="2"/>
  <c r="EJ52" i="2"/>
  <c r="EJ27" i="2"/>
  <c r="EJ51" i="2"/>
  <c r="EJ56" i="2"/>
  <c r="EJ50" i="2"/>
  <c r="EJ54" i="2"/>
  <c r="EJ59" i="2"/>
  <c r="EJ45" i="2"/>
  <c r="EJ58" i="2"/>
  <c r="EJ57" i="2"/>
  <c r="EJ73" i="2"/>
  <c r="EJ53" i="2"/>
  <c r="EJ72" i="2"/>
  <c r="EJ71" i="2"/>
  <c r="EJ87" i="2"/>
  <c r="EJ60" i="2"/>
  <c r="EJ61" i="2"/>
  <c r="EJ68" i="2"/>
  <c r="EJ66" i="2"/>
  <c r="EJ69" i="2"/>
  <c r="EJ74" i="2"/>
  <c r="EJ65" i="2"/>
  <c r="EJ76" i="2"/>
  <c r="EJ70" i="2"/>
  <c r="EJ80" i="2"/>
  <c r="EJ75" i="2"/>
  <c r="EJ64" i="2"/>
  <c r="EJ67" i="2"/>
  <c r="EJ78" i="2"/>
  <c r="EB8" i="2"/>
  <c r="EB7" i="2"/>
  <c r="EB9" i="2"/>
  <c r="EB11" i="2"/>
  <c r="EB10" i="2"/>
  <c r="EB12" i="2"/>
  <c r="EB14" i="2"/>
  <c r="EB13" i="2"/>
  <c r="EB16" i="2"/>
  <c r="EB15" i="2"/>
  <c r="EB18" i="2"/>
  <c r="EB17" i="2"/>
  <c r="EB23" i="2"/>
  <c r="EB21" i="2"/>
  <c r="EB20" i="2"/>
  <c r="EB22" i="2"/>
  <c r="EB30" i="2"/>
  <c r="EB29" i="2"/>
  <c r="EB19" i="2"/>
  <c r="EB28" i="2"/>
  <c r="EB26" i="2"/>
  <c r="EB25" i="2"/>
  <c r="EB37" i="2"/>
  <c r="EB36" i="2"/>
  <c r="EB44" i="2"/>
  <c r="EB27" i="2"/>
  <c r="EB35" i="2"/>
  <c r="EB43" i="2"/>
  <c r="EB32" i="2"/>
  <c r="EB33" i="2"/>
  <c r="EB39" i="2"/>
  <c r="EB49" i="2"/>
  <c r="EB48" i="2"/>
  <c r="EB47" i="2"/>
  <c r="EB41" i="2"/>
  <c r="EB42" i="2"/>
  <c r="EB45" i="2"/>
  <c r="EB52" i="2"/>
  <c r="EB54" i="2"/>
  <c r="EB56" i="2"/>
  <c r="EB50" i="2"/>
  <c r="EB59" i="2"/>
  <c r="EB58" i="2"/>
  <c r="EB60" i="2"/>
  <c r="EB61" i="2"/>
  <c r="EB73" i="2"/>
  <c r="EB51" i="2"/>
  <c r="EB64" i="2"/>
  <c r="EB72" i="2"/>
  <c r="EB71" i="2"/>
  <c r="EB87" i="2"/>
  <c r="EB57" i="2"/>
  <c r="EB65" i="2"/>
  <c r="EB68" i="2"/>
  <c r="EB74" i="2"/>
  <c r="EB83" i="2"/>
  <c r="EB67" i="2"/>
  <c r="EB66" i="2"/>
  <c r="EB77" i="2"/>
  <c r="DT8" i="2"/>
  <c r="DT7" i="2"/>
  <c r="DT11" i="2"/>
  <c r="DT10" i="2"/>
  <c r="DT12" i="2"/>
  <c r="DT14" i="2"/>
  <c r="DT9" i="2"/>
  <c r="DT13" i="2"/>
  <c r="DT16" i="2"/>
  <c r="DT15" i="2"/>
  <c r="DT18" i="2"/>
  <c r="DT23" i="2"/>
  <c r="DT17" i="2"/>
  <c r="DT21" i="2"/>
  <c r="DT20" i="2"/>
  <c r="DT19" i="2"/>
  <c r="DT30" i="2"/>
  <c r="DT29" i="2"/>
  <c r="DT28" i="2"/>
  <c r="DT26" i="2"/>
  <c r="DT22" i="2"/>
  <c r="DT25" i="2"/>
  <c r="DT27" i="2"/>
  <c r="DT37" i="2"/>
  <c r="DT32" i="2"/>
  <c r="DT33" i="2"/>
  <c r="DT36" i="2"/>
  <c r="DT44" i="2"/>
  <c r="DT35" i="2"/>
  <c r="DT43" i="2"/>
  <c r="DT39" i="2"/>
  <c r="DT41" i="2"/>
  <c r="DT42" i="2"/>
  <c r="DT49" i="2"/>
  <c r="DT48" i="2"/>
  <c r="DT47" i="2"/>
  <c r="DT52" i="2"/>
  <c r="DT51" i="2"/>
  <c r="DT56" i="2"/>
  <c r="DT45" i="2"/>
  <c r="DT50" i="2"/>
  <c r="DT59" i="2"/>
  <c r="DT58" i="2"/>
  <c r="DT57" i="2"/>
  <c r="DT73" i="2"/>
  <c r="DT72" i="2"/>
  <c r="DT71" i="2"/>
  <c r="DT87" i="2"/>
  <c r="DT60" i="2"/>
  <c r="DT61" i="2"/>
  <c r="DT54" i="2"/>
  <c r="DT68" i="2"/>
  <c r="DT67" i="2"/>
  <c r="DT69" i="2"/>
  <c r="DT78" i="2"/>
  <c r="DT75" i="2"/>
  <c r="DT64" i="2"/>
  <c r="DT66" i="2"/>
  <c r="DT70" i="2"/>
  <c r="DT83" i="2"/>
  <c r="DT65" i="2"/>
  <c r="DT80" i="2"/>
  <c r="DT53" i="2"/>
  <c r="DT76" i="2"/>
  <c r="DT77" i="2"/>
  <c r="DL8" i="2"/>
  <c r="DL7" i="2"/>
  <c r="DL11" i="2"/>
  <c r="DL9" i="2"/>
  <c r="DL10" i="2"/>
  <c r="DL14" i="2"/>
  <c r="DL13" i="2"/>
  <c r="DL16" i="2"/>
  <c r="DL15" i="2"/>
  <c r="DL12" i="2"/>
  <c r="DL18" i="2"/>
  <c r="DL17" i="2"/>
  <c r="DL23" i="2"/>
  <c r="DL21" i="2"/>
  <c r="DL20" i="2"/>
  <c r="DL30" i="2"/>
  <c r="DL29" i="2"/>
  <c r="DL28" i="2"/>
  <c r="DL26" i="2"/>
  <c r="DL25" i="2"/>
  <c r="DL22" i="2"/>
  <c r="DL37" i="2"/>
  <c r="DL19" i="2"/>
  <c r="DL36" i="2"/>
  <c r="DL44" i="2"/>
  <c r="DL35" i="2"/>
  <c r="DL43" i="2"/>
  <c r="DL27" i="2"/>
  <c r="DL39" i="2"/>
  <c r="DL32" i="2"/>
  <c r="DL49" i="2"/>
  <c r="DL45" i="2"/>
  <c r="DL48" i="2"/>
  <c r="DL33" i="2"/>
  <c r="DL47" i="2"/>
  <c r="DL52" i="2"/>
  <c r="DL42" i="2"/>
  <c r="DL56" i="2"/>
  <c r="DL41" i="2"/>
  <c r="DL50" i="2"/>
  <c r="DL59" i="2"/>
  <c r="DL54" i="2"/>
  <c r="DL58" i="2"/>
  <c r="DL73" i="2"/>
  <c r="DL72" i="2"/>
  <c r="DL71" i="2"/>
  <c r="DL87" i="2"/>
  <c r="DL53" i="2"/>
  <c r="DL57" i="2"/>
  <c r="DL68" i="2"/>
  <c r="DL76" i="2"/>
  <c r="DL64" i="2"/>
  <c r="DL78" i="2"/>
  <c r="DL61" i="2"/>
  <c r="DL65" i="2"/>
  <c r="DL75" i="2"/>
  <c r="DL60" i="2"/>
  <c r="DL67" i="2"/>
  <c r="DL51" i="2"/>
  <c r="DL74" i="2"/>
  <c r="DL80" i="2"/>
  <c r="DD8" i="2"/>
  <c r="DD7" i="2"/>
  <c r="DD9" i="2"/>
  <c r="DD11" i="2"/>
  <c r="DD12" i="2"/>
  <c r="DD14" i="2"/>
  <c r="DD13" i="2"/>
  <c r="DD16" i="2"/>
  <c r="DD15" i="2"/>
  <c r="DD18" i="2"/>
  <c r="DD23" i="2"/>
  <c r="DD17" i="2"/>
  <c r="DD21" i="2"/>
  <c r="DD20" i="2"/>
  <c r="DD10" i="2"/>
  <c r="DD30" i="2"/>
  <c r="DD22" i="2"/>
  <c r="DD29" i="2"/>
  <c r="DD28" i="2"/>
  <c r="DD19" i="2"/>
  <c r="DD26" i="2"/>
  <c r="DD25" i="2"/>
  <c r="DD37" i="2"/>
  <c r="DD36" i="2"/>
  <c r="DD44" i="2"/>
  <c r="DD35" i="2"/>
  <c r="DD43" i="2"/>
  <c r="DD39" i="2"/>
  <c r="DD49" i="2"/>
  <c r="DD33" i="2"/>
  <c r="DD48" i="2"/>
  <c r="DD47" i="2"/>
  <c r="DD52" i="2"/>
  <c r="DD41" i="2"/>
  <c r="DD42" i="2"/>
  <c r="DD51" i="2"/>
  <c r="DD56" i="2"/>
  <c r="DD27" i="2"/>
  <c r="DD54" i="2"/>
  <c r="DD32" i="2"/>
  <c r="DD45" i="2"/>
  <c r="DD50" i="2"/>
  <c r="DD59" i="2"/>
  <c r="DD58" i="2"/>
  <c r="DD57" i="2"/>
  <c r="DD73" i="2"/>
  <c r="DD61" i="2"/>
  <c r="DD65" i="2"/>
  <c r="DD72" i="2"/>
  <c r="DD64" i="2"/>
  <c r="DD71" i="2"/>
  <c r="DD87" i="2"/>
  <c r="DD53" i="2"/>
  <c r="DD60" i="2"/>
  <c r="DD68" i="2"/>
  <c r="DD69" i="2"/>
  <c r="DD74" i="2"/>
  <c r="DD77" i="2"/>
  <c r="DD67" i="2"/>
  <c r="DD76" i="2"/>
  <c r="DD78" i="2"/>
  <c r="DD70" i="2"/>
  <c r="DD75" i="2"/>
  <c r="DD83" i="2"/>
  <c r="CV8" i="2"/>
  <c r="CV7" i="2"/>
  <c r="CV11" i="2"/>
  <c r="CV10" i="2"/>
  <c r="CV9" i="2"/>
  <c r="CV15" i="2"/>
  <c r="CV12" i="2"/>
  <c r="CV14" i="2"/>
  <c r="CV13" i="2"/>
  <c r="CV16" i="2"/>
  <c r="CV17" i="2"/>
  <c r="CV23" i="2"/>
  <c r="CV18" i="2"/>
  <c r="CV21" i="2"/>
  <c r="CV20" i="2"/>
  <c r="CV22" i="2"/>
  <c r="CV30" i="2"/>
  <c r="CV29" i="2"/>
  <c r="CV19" i="2"/>
  <c r="CV28" i="2"/>
  <c r="CV26" i="2"/>
  <c r="CV25" i="2"/>
  <c r="CV37" i="2"/>
  <c r="CV36" i="2"/>
  <c r="CV44" i="2"/>
  <c r="CV27" i="2"/>
  <c r="CV32" i="2"/>
  <c r="CV33" i="2"/>
  <c r="CV35" i="2"/>
  <c r="CV43" i="2"/>
  <c r="CV39" i="2"/>
  <c r="CV49" i="2"/>
  <c r="CV41" i="2"/>
  <c r="CV42" i="2"/>
  <c r="CV48" i="2"/>
  <c r="CV47" i="2"/>
  <c r="CV45" i="2"/>
  <c r="CV52" i="2"/>
  <c r="CV56" i="2"/>
  <c r="CV50" i="2"/>
  <c r="CV59" i="2"/>
  <c r="CV54" i="2"/>
  <c r="CV58" i="2"/>
  <c r="CV73" i="2"/>
  <c r="CV53" i="2"/>
  <c r="CV72" i="2"/>
  <c r="CV71" i="2"/>
  <c r="CV87" i="2"/>
  <c r="CV51" i="2"/>
  <c r="CV65" i="2"/>
  <c r="CV57" i="2"/>
  <c r="CV64" i="2"/>
  <c r="CV68" i="2"/>
  <c r="CV80" i="2"/>
  <c r="CV66" i="2"/>
  <c r="CV77" i="2"/>
  <c r="CV60" i="2"/>
  <c r="CV74" i="2"/>
  <c r="CV78" i="2"/>
  <c r="CV83" i="2"/>
  <c r="CN8" i="2"/>
  <c r="CN7" i="2"/>
  <c r="CN9" i="2"/>
  <c r="CN11" i="2"/>
  <c r="CN10" i="2"/>
  <c r="CN15" i="2"/>
  <c r="CN14" i="2"/>
  <c r="CN16" i="2"/>
  <c r="CN12" i="2"/>
  <c r="CN13" i="2"/>
  <c r="CN18" i="2"/>
  <c r="CN23" i="2"/>
  <c r="CN17" i="2"/>
  <c r="CN21" i="2"/>
  <c r="CN20" i="2"/>
  <c r="CN19" i="2"/>
  <c r="CN30" i="2"/>
  <c r="CN29" i="2"/>
  <c r="CN28" i="2"/>
  <c r="CN26" i="2"/>
  <c r="CN22" i="2"/>
  <c r="CN25" i="2"/>
  <c r="CN27" i="2"/>
  <c r="CN37" i="2"/>
  <c r="CN36" i="2"/>
  <c r="CN44" i="2"/>
  <c r="CN35" i="2"/>
  <c r="CN43" i="2"/>
  <c r="CN32" i="2"/>
  <c r="CN33" i="2"/>
  <c r="CN39" i="2"/>
  <c r="CN49" i="2"/>
  <c r="CN48" i="2"/>
  <c r="CN47" i="2"/>
  <c r="CN52" i="2"/>
  <c r="CN51" i="2"/>
  <c r="CN56" i="2"/>
  <c r="CN45" i="2"/>
  <c r="CN54" i="2"/>
  <c r="CN50" i="2"/>
  <c r="CN59" i="2"/>
  <c r="CN58" i="2"/>
  <c r="CN53" i="2"/>
  <c r="CN57" i="2"/>
  <c r="CN64" i="2"/>
  <c r="CN73" i="2"/>
  <c r="CN41" i="2"/>
  <c r="CN72" i="2"/>
  <c r="CN71" i="2"/>
  <c r="CN87" i="2"/>
  <c r="CN60" i="2"/>
  <c r="CN65" i="2"/>
  <c r="CN68" i="2"/>
  <c r="CN69" i="2"/>
  <c r="CN75" i="2"/>
  <c r="CN80" i="2"/>
  <c r="CN77" i="2"/>
  <c r="CN70" i="2"/>
  <c r="CN42" i="2"/>
  <c r="CN61" i="2"/>
  <c r="CN66" i="2"/>
  <c r="CN76" i="2"/>
  <c r="CF8" i="2"/>
  <c r="CF7" i="2"/>
  <c r="CF11" i="2"/>
  <c r="CF10" i="2"/>
  <c r="CF9" i="2"/>
  <c r="CF12" i="2"/>
  <c r="CF13" i="2"/>
  <c r="CF15" i="2"/>
  <c r="CF14" i="2"/>
  <c r="CF16" i="2"/>
  <c r="CF17" i="2"/>
  <c r="CF23" i="2"/>
  <c r="CF21" i="2"/>
  <c r="CF20" i="2"/>
  <c r="CF18" i="2"/>
  <c r="CF30" i="2"/>
  <c r="CF29" i="2"/>
  <c r="CF28" i="2"/>
  <c r="CF26" i="2"/>
  <c r="CF25" i="2"/>
  <c r="CF32" i="2"/>
  <c r="CF33" i="2"/>
  <c r="CF37" i="2"/>
  <c r="CF45" i="2"/>
  <c r="CF36" i="2"/>
  <c r="CF44" i="2"/>
  <c r="CF35" i="2"/>
  <c r="CF43" i="2"/>
  <c r="CF22" i="2"/>
  <c r="CF27" i="2"/>
  <c r="CF39" i="2"/>
  <c r="CF49" i="2"/>
  <c r="CF48" i="2"/>
  <c r="CF47" i="2"/>
  <c r="CF19" i="2"/>
  <c r="CF52" i="2"/>
  <c r="CF56" i="2"/>
  <c r="CF42" i="2"/>
  <c r="CF50" i="2"/>
  <c r="CF41" i="2"/>
  <c r="CF59" i="2"/>
  <c r="CF54" i="2"/>
  <c r="CF58" i="2"/>
  <c r="CF51" i="2"/>
  <c r="CF73" i="2"/>
  <c r="CF72" i="2"/>
  <c r="CF61" i="2"/>
  <c r="CF71" i="2"/>
  <c r="CF87" i="2"/>
  <c r="CF64" i="2"/>
  <c r="CF57" i="2"/>
  <c r="CF68" i="2"/>
  <c r="CF76" i="2"/>
  <c r="CF83" i="2"/>
  <c r="CF67" i="2"/>
  <c r="CF65" i="2"/>
  <c r="CF80" i="2"/>
  <c r="CF66" i="2"/>
  <c r="CF75" i="2"/>
  <c r="CF77" i="2"/>
  <c r="CF78" i="2"/>
  <c r="CF74" i="2"/>
  <c r="BX8" i="2"/>
  <c r="BX7" i="2"/>
  <c r="BX11" i="2"/>
  <c r="BX10" i="2"/>
  <c r="BX15" i="2"/>
  <c r="BX14" i="2"/>
  <c r="BX12" i="2"/>
  <c r="BX13" i="2"/>
  <c r="BX16" i="2"/>
  <c r="BX18" i="2"/>
  <c r="BX9" i="2"/>
  <c r="BX23" i="2"/>
  <c r="BX17" i="2"/>
  <c r="BX21" i="2"/>
  <c r="BX20" i="2"/>
  <c r="BX30" i="2"/>
  <c r="BX22" i="2"/>
  <c r="BX29" i="2"/>
  <c r="BX28" i="2"/>
  <c r="BX19" i="2"/>
  <c r="BX26" i="2"/>
  <c r="BX25" i="2"/>
  <c r="BX37" i="2"/>
  <c r="BX45" i="2"/>
  <c r="BX36" i="2"/>
  <c r="BX44" i="2"/>
  <c r="BX35" i="2"/>
  <c r="BX43" i="2"/>
  <c r="BX32" i="2"/>
  <c r="BX33" i="2"/>
  <c r="BX39" i="2"/>
  <c r="BX49" i="2"/>
  <c r="BX48" i="2"/>
  <c r="BX27" i="2"/>
  <c r="BX41" i="2"/>
  <c r="BX42" i="2"/>
  <c r="BX47" i="2"/>
  <c r="BX52" i="2"/>
  <c r="BX51" i="2"/>
  <c r="BX56" i="2"/>
  <c r="BX54" i="2"/>
  <c r="BX50" i="2"/>
  <c r="BX59" i="2"/>
  <c r="BX58" i="2"/>
  <c r="BX57" i="2"/>
  <c r="BX73" i="2"/>
  <c r="BX65" i="2"/>
  <c r="BX72" i="2"/>
  <c r="BX71" i="2"/>
  <c r="BX87" i="2"/>
  <c r="BX60" i="2"/>
  <c r="BX53" i="2"/>
  <c r="BX61" i="2"/>
  <c r="BX68" i="2"/>
  <c r="BX66" i="2"/>
  <c r="BX69" i="2"/>
  <c r="BX74" i="2"/>
  <c r="BX76" i="2"/>
  <c r="BX70" i="2"/>
  <c r="BX80" i="2"/>
  <c r="BX75" i="2"/>
  <c r="BX67" i="2"/>
  <c r="BX78" i="2"/>
  <c r="BP8" i="2"/>
  <c r="BP7" i="2"/>
  <c r="BP9" i="2"/>
  <c r="BP11" i="2"/>
  <c r="BP10" i="2"/>
  <c r="BP12" i="2"/>
  <c r="BP13" i="2"/>
  <c r="BP15" i="2"/>
  <c r="BP14" i="2"/>
  <c r="BP16" i="2"/>
  <c r="BP17" i="2"/>
  <c r="BP23" i="2"/>
  <c r="BP21" i="2"/>
  <c r="BP20" i="2"/>
  <c r="BP22" i="2"/>
  <c r="BP30" i="2"/>
  <c r="BP29" i="2"/>
  <c r="BP19" i="2"/>
  <c r="BP28" i="2"/>
  <c r="BP26" i="2"/>
  <c r="BP18" i="2"/>
  <c r="BP25" i="2"/>
  <c r="BP37" i="2"/>
  <c r="BP45" i="2"/>
  <c r="BP36" i="2"/>
  <c r="BP44" i="2"/>
  <c r="BP27" i="2"/>
  <c r="BP35" i="2"/>
  <c r="BP43" i="2"/>
  <c r="BP32" i="2"/>
  <c r="BP33" i="2"/>
  <c r="BP39" i="2"/>
  <c r="BP49" i="2"/>
  <c r="BP48" i="2"/>
  <c r="BP47" i="2"/>
  <c r="BP41" i="2"/>
  <c r="BP42" i="2"/>
  <c r="BP52" i="2"/>
  <c r="BP56" i="2"/>
  <c r="BP50" i="2"/>
  <c r="BP59" i="2"/>
  <c r="BP54" i="2"/>
  <c r="BP58" i="2"/>
  <c r="BP61" i="2"/>
  <c r="BP73" i="2"/>
  <c r="BP64" i="2"/>
  <c r="BP72" i="2"/>
  <c r="BP71" i="2"/>
  <c r="BP87" i="2"/>
  <c r="BP53" i="2"/>
  <c r="BP65" i="2"/>
  <c r="BP57" i="2"/>
  <c r="BP51" i="2"/>
  <c r="BP68" i="2"/>
  <c r="BP74" i="2"/>
  <c r="BP83" i="2"/>
  <c r="BP67" i="2"/>
  <c r="BP66" i="2"/>
  <c r="BP77" i="2"/>
  <c r="BH8" i="2"/>
  <c r="BH7" i="2"/>
  <c r="BH11" i="2"/>
  <c r="BH12" i="2"/>
  <c r="BH13" i="2"/>
  <c r="BH15" i="2"/>
  <c r="BH9" i="2"/>
  <c r="BH14" i="2"/>
  <c r="BH10" i="2"/>
  <c r="BH16" i="2"/>
  <c r="BH18" i="2"/>
  <c r="BH23" i="2"/>
  <c r="BH17" i="2"/>
  <c r="BH21" i="2"/>
  <c r="BH20" i="2"/>
  <c r="BH19" i="2"/>
  <c r="BH30" i="2"/>
  <c r="BH29" i="2"/>
  <c r="BH28" i="2"/>
  <c r="BH26" i="2"/>
  <c r="BH22" i="2"/>
  <c r="BH25" i="2"/>
  <c r="BH27" i="2"/>
  <c r="BH37" i="2"/>
  <c r="BH45" i="2"/>
  <c r="BH32" i="2"/>
  <c r="BH33" i="2"/>
  <c r="BH36" i="2"/>
  <c r="BH44" i="2"/>
  <c r="BH35" i="2"/>
  <c r="BH43" i="2"/>
  <c r="BH39" i="2"/>
  <c r="BH41" i="2"/>
  <c r="BH42" i="2"/>
  <c r="BH49" i="2"/>
  <c r="BH48" i="2"/>
  <c r="BH47" i="2"/>
  <c r="BH52" i="2"/>
  <c r="BH51" i="2"/>
  <c r="BH56" i="2"/>
  <c r="BH54" i="2"/>
  <c r="BH50" i="2"/>
  <c r="BH59" i="2"/>
  <c r="BH58" i="2"/>
  <c r="BH57" i="2"/>
  <c r="BH73" i="2"/>
  <c r="BH72" i="2"/>
  <c r="BH53" i="2"/>
  <c r="BH71" i="2"/>
  <c r="BH87" i="2"/>
  <c r="BH60" i="2"/>
  <c r="BH61" i="2"/>
  <c r="BH65" i="2"/>
  <c r="BH68" i="2"/>
  <c r="BH67" i="2"/>
  <c r="BH69" i="2"/>
  <c r="BH78" i="2"/>
  <c r="BH75" i="2"/>
  <c r="BH66" i="2"/>
  <c r="BH64" i="2"/>
  <c r="BH70" i="2"/>
  <c r="BH83" i="2"/>
  <c r="BH80" i="2"/>
  <c r="BH76" i="2"/>
  <c r="BH77" i="2"/>
  <c r="AZ8" i="2"/>
  <c r="AZ7" i="2"/>
  <c r="AZ11" i="2"/>
  <c r="AZ9" i="2"/>
  <c r="AZ10" i="2"/>
  <c r="AZ15" i="2"/>
  <c r="AZ14" i="2"/>
  <c r="AZ16" i="2"/>
  <c r="AZ13" i="2"/>
  <c r="AZ17" i="2"/>
  <c r="AZ25" i="2"/>
  <c r="AZ23" i="2"/>
  <c r="AZ21" i="2"/>
  <c r="AZ20" i="2"/>
  <c r="AZ30" i="2"/>
  <c r="AZ12" i="2"/>
  <c r="AZ29" i="2"/>
  <c r="AZ28" i="2"/>
  <c r="AZ26" i="2"/>
  <c r="AZ37" i="2"/>
  <c r="AZ45" i="2"/>
  <c r="AZ36" i="2"/>
  <c r="AZ44" i="2"/>
  <c r="AZ35" i="2"/>
  <c r="AZ43" i="2"/>
  <c r="AZ19" i="2"/>
  <c r="AZ27" i="2"/>
  <c r="AZ39" i="2"/>
  <c r="AZ33" i="2"/>
  <c r="AZ49" i="2"/>
  <c r="AZ48" i="2"/>
  <c r="AZ18" i="2"/>
  <c r="AZ47" i="2"/>
  <c r="AZ52" i="2"/>
  <c r="AZ32" i="2"/>
  <c r="AZ56" i="2"/>
  <c r="AZ42" i="2"/>
  <c r="AZ50" i="2"/>
  <c r="AZ22" i="2"/>
  <c r="AZ41" i="2"/>
  <c r="AZ59" i="2"/>
  <c r="AZ54" i="2"/>
  <c r="AZ58" i="2"/>
  <c r="AZ53" i="2"/>
  <c r="AZ73" i="2"/>
  <c r="AZ72" i="2"/>
  <c r="AZ51" i="2"/>
  <c r="AZ71" i="2"/>
  <c r="AZ87" i="2"/>
  <c r="AZ57" i="2"/>
  <c r="AZ68" i="2"/>
  <c r="AZ76" i="2"/>
  <c r="AZ60" i="2"/>
  <c r="AZ65" i="2"/>
  <c r="AZ78" i="2"/>
  <c r="AZ64" i="2"/>
  <c r="AZ75" i="2"/>
  <c r="AZ67" i="2"/>
  <c r="AZ74" i="2"/>
  <c r="AZ80" i="2"/>
  <c r="AR8" i="2"/>
  <c r="AR7" i="2"/>
  <c r="AR9" i="2"/>
  <c r="AR11" i="2"/>
  <c r="AR12" i="2"/>
  <c r="AR13" i="2"/>
  <c r="AR10" i="2"/>
  <c r="AR15" i="2"/>
  <c r="AR14" i="2"/>
  <c r="AR16" i="2"/>
  <c r="AR18" i="2"/>
  <c r="AR25" i="2"/>
  <c r="AR23" i="2"/>
  <c r="AR21" i="2"/>
  <c r="AR17" i="2"/>
  <c r="AR20" i="2"/>
  <c r="AR30" i="2"/>
  <c r="AR22" i="2"/>
  <c r="AR29" i="2"/>
  <c r="AR28" i="2"/>
  <c r="AR19" i="2"/>
  <c r="AR26" i="2"/>
  <c r="AR37" i="2"/>
  <c r="AR45" i="2"/>
  <c r="AR36" i="2"/>
  <c r="AR44" i="2"/>
  <c r="AR43" i="2"/>
  <c r="AR35" i="2"/>
  <c r="AR39" i="2"/>
  <c r="AR27" i="2"/>
  <c r="AR49" i="2"/>
  <c r="AR48" i="2"/>
  <c r="AR47" i="2"/>
  <c r="AR32" i="2"/>
  <c r="AR52" i="2"/>
  <c r="AR41" i="2"/>
  <c r="AR42" i="2"/>
  <c r="AR51" i="2"/>
  <c r="AR56" i="2"/>
  <c r="AR33" i="2"/>
  <c r="AR54" i="2"/>
  <c r="AR50" i="2"/>
  <c r="AR59" i="2"/>
  <c r="AR58" i="2"/>
  <c r="AR57" i="2"/>
  <c r="AR73" i="2"/>
  <c r="AR61" i="2"/>
  <c r="AR72" i="2"/>
  <c r="AR64" i="2"/>
  <c r="AR65" i="2"/>
  <c r="AR71" i="2"/>
  <c r="AR87" i="2"/>
  <c r="AR60" i="2"/>
  <c r="AR68" i="2"/>
  <c r="AR69" i="2"/>
  <c r="AR74" i="2"/>
  <c r="AR77" i="2"/>
  <c r="AR67" i="2"/>
  <c r="AR76" i="2"/>
  <c r="AR78" i="2"/>
  <c r="AR53" i="2"/>
  <c r="AR70" i="2"/>
  <c r="AR75" i="2"/>
  <c r="AR83" i="2"/>
  <c r="AJ8" i="2"/>
  <c r="AJ7" i="2"/>
  <c r="AJ11" i="2"/>
  <c r="AJ10" i="2"/>
  <c r="AJ9" i="2"/>
  <c r="AJ15" i="2"/>
  <c r="AJ12" i="2"/>
  <c r="AJ13" i="2"/>
  <c r="AJ14" i="2"/>
  <c r="AJ16" i="2"/>
  <c r="AJ25" i="2"/>
  <c r="AJ17" i="2"/>
  <c r="AJ23" i="2"/>
  <c r="AJ21" i="2"/>
  <c r="AJ20" i="2"/>
  <c r="AJ22" i="2"/>
  <c r="AJ30" i="2"/>
  <c r="AJ18" i="2"/>
  <c r="AJ29" i="2"/>
  <c r="AJ19" i="2"/>
  <c r="AJ28" i="2"/>
  <c r="AJ26" i="2"/>
  <c r="AJ37" i="2"/>
  <c r="AJ45" i="2"/>
  <c r="AJ36" i="2"/>
  <c r="AJ44" i="2"/>
  <c r="AJ27" i="2"/>
  <c r="AJ32" i="2"/>
  <c r="AJ33" i="2"/>
  <c r="AJ43" i="2"/>
  <c r="AJ39" i="2"/>
  <c r="AJ49" i="2"/>
  <c r="AJ41" i="2"/>
  <c r="AJ42" i="2"/>
  <c r="AJ48" i="2"/>
  <c r="AJ47" i="2"/>
  <c r="AJ52" i="2"/>
  <c r="AJ35" i="2"/>
  <c r="AJ56" i="2"/>
  <c r="AJ50" i="2"/>
  <c r="AJ59" i="2"/>
  <c r="AJ54" i="2"/>
  <c r="AJ58" i="2"/>
  <c r="AJ73" i="2"/>
  <c r="AJ72" i="2"/>
  <c r="AJ71" i="2"/>
  <c r="AJ87" i="2"/>
  <c r="AJ57" i="2"/>
  <c r="AJ53" i="2"/>
  <c r="AJ64" i="2"/>
  <c r="AJ65" i="2"/>
  <c r="AJ68" i="2"/>
  <c r="AJ61" i="2"/>
  <c r="AJ80" i="2"/>
  <c r="AJ66" i="2"/>
  <c r="AJ77" i="2"/>
  <c r="AJ74" i="2"/>
  <c r="AJ51" i="2"/>
  <c r="AJ78" i="2"/>
  <c r="AJ60" i="2"/>
  <c r="AJ83" i="2"/>
  <c r="AB8" i="2"/>
  <c r="AB7" i="2"/>
  <c r="AB10" i="2"/>
  <c r="AB9" i="2"/>
  <c r="AB11" i="2"/>
  <c r="AB15" i="2"/>
  <c r="AB14" i="2"/>
  <c r="AB12" i="2"/>
  <c r="AB16" i="2"/>
  <c r="AB13" i="2"/>
  <c r="AB17" i="2"/>
  <c r="AB18" i="2"/>
  <c r="AB25" i="2"/>
  <c r="AB23" i="2"/>
  <c r="AB21" i="2"/>
  <c r="AB20" i="2"/>
  <c r="AB19" i="2"/>
  <c r="AB30" i="2"/>
  <c r="AB29" i="2"/>
  <c r="AB28" i="2"/>
  <c r="AB26" i="2"/>
  <c r="AB22" i="2"/>
  <c r="AB27" i="2"/>
  <c r="AB37" i="2"/>
  <c r="AB45" i="2"/>
  <c r="AB36" i="2"/>
  <c r="AB44" i="2"/>
  <c r="AB43" i="2"/>
  <c r="AB32" i="2"/>
  <c r="AB33" i="2"/>
  <c r="AB35" i="2"/>
  <c r="AB39" i="2"/>
  <c r="AB49" i="2"/>
  <c r="AB48" i="2"/>
  <c r="AB47" i="2"/>
  <c r="AB52" i="2"/>
  <c r="AB51" i="2"/>
  <c r="AB56" i="2"/>
  <c r="AB54" i="2"/>
  <c r="AB41" i="2"/>
  <c r="AB50" i="2"/>
  <c r="AB59" i="2"/>
  <c r="AB58" i="2"/>
  <c r="AB57" i="2"/>
  <c r="AB64" i="2"/>
  <c r="AB65" i="2"/>
  <c r="AB73" i="2"/>
  <c r="AB72" i="2"/>
  <c r="AB42" i="2"/>
  <c r="AB71" i="2"/>
  <c r="AB87" i="2"/>
  <c r="AB60" i="2"/>
  <c r="AB53" i="2"/>
  <c r="AB68" i="2"/>
  <c r="AB69" i="2"/>
  <c r="AB75" i="2"/>
  <c r="AB80" i="2"/>
  <c r="AB77" i="2"/>
  <c r="AB70" i="2"/>
  <c r="AB66" i="2"/>
  <c r="AB76" i="2"/>
  <c r="T8" i="2"/>
  <c r="T7" i="2"/>
  <c r="T11" i="2"/>
  <c r="T10" i="2"/>
  <c r="T12" i="2"/>
  <c r="T13" i="2"/>
  <c r="T15" i="2"/>
  <c r="T14" i="2"/>
  <c r="T16" i="2"/>
  <c r="T9" i="2"/>
  <c r="T25" i="2"/>
  <c r="T23" i="2"/>
  <c r="T17" i="2"/>
  <c r="T21" i="2"/>
  <c r="T20" i="2"/>
  <c r="T18" i="2"/>
  <c r="T30" i="2"/>
  <c r="T29" i="2"/>
  <c r="T28" i="2"/>
  <c r="T26" i="2"/>
  <c r="T32" i="2"/>
  <c r="T33" i="2"/>
  <c r="T37" i="2"/>
  <c r="T45" i="2"/>
  <c r="T36" i="2"/>
  <c r="T44" i="2"/>
  <c r="T22" i="2"/>
  <c r="T43" i="2"/>
  <c r="T19" i="2"/>
  <c r="T27" i="2"/>
  <c r="T35" i="2"/>
  <c r="T39" i="2"/>
  <c r="T49" i="2"/>
  <c r="T48" i="2"/>
  <c r="T47" i="2"/>
  <c r="T52" i="2"/>
  <c r="T56" i="2"/>
  <c r="T50" i="2"/>
  <c r="T42" i="2"/>
  <c r="T59" i="2"/>
  <c r="T54" i="2"/>
  <c r="T58" i="2"/>
  <c r="T73" i="2"/>
  <c r="T72" i="2"/>
  <c r="T41" i="2"/>
  <c r="T53" i="2"/>
  <c r="T61" i="2"/>
  <c r="T71" i="2"/>
  <c r="T87" i="2"/>
  <c r="T64" i="2"/>
  <c r="T65" i="2"/>
  <c r="T51" i="2"/>
  <c r="T57" i="2"/>
  <c r="T68" i="2"/>
  <c r="T76" i="2"/>
  <c r="T83" i="2"/>
  <c r="T67" i="2"/>
  <c r="T80" i="2"/>
  <c r="T60" i="2"/>
  <c r="T66" i="2"/>
  <c r="T75" i="2"/>
  <c r="T77" i="2"/>
  <c r="T78" i="2"/>
  <c r="T74" i="2"/>
  <c r="L8" i="2"/>
  <c r="L7" i="2"/>
  <c r="L10" i="2"/>
  <c r="L11" i="2"/>
  <c r="L15" i="2"/>
  <c r="L14" i="2"/>
  <c r="L9" i="2"/>
  <c r="L12" i="2"/>
  <c r="L13" i="2"/>
  <c r="L16" i="2"/>
  <c r="L18" i="2"/>
  <c r="L25" i="2"/>
  <c r="L17" i="2"/>
  <c r="L23" i="2"/>
  <c r="L21" i="2"/>
  <c r="L20" i="2"/>
  <c r="L30" i="2"/>
  <c r="L22" i="2"/>
  <c r="L29" i="2"/>
  <c r="L28" i="2"/>
  <c r="L19" i="2"/>
  <c r="L26" i="2"/>
  <c r="L37" i="2"/>
  <c r="L45" i="2"/>
  <c r="L36" i="2"/>
  <c r="L44" i="2"/>
  <c r="L43" i="2"/>
  <c r="L32" i="2"/>
  <c r="L33" i="2"/>
  <c r="L39" i="2"/>
  <c r="L49" i="2"/>
  <c r="L35" i="2"/>
  <c r="L48" i="2"/>
  <c r="L41" i="2"/>
  <c r="L42" i="2"/>
  <c r="L47" i="2"/>
  <c r="L52" i="2"/>
  <c r="L27" i="2"/>
  <c r="L51" i="2"/>
  <c r="L56" i="2"/>
  <c r="L54" i="2"/>
  <c r="L50" i="2"/>
  <c r="L59" i="2"/>
  <c r="L58" i="2"/>
  <c r="L57" i="2"/>
  <c r="L73" i="2"/>
  <c r="L53" i="2"/>
  <c r="L72" i="2"/>
  <c r="L71" i="2"/>
  <c r="L87" i="2"/>
  <c r="L60" i="2"/>
  <c r="L61" i="2"/>
  <c r="L68" i="2"/>
  <c r="L64" i="2"/>
  <c r="L66" i="2"/>
  <c r="L69" i="2"/>
  <c r="L74" i="2"/>
  <c r="L83" i="2"/>
  <c r="L76" i="2"/>
  <c r="L70" i="2"/>
  <c r="L80" i="2"/>
  <c r="L75" i="2"/>
  <c r="L67" i="2"/>
  <c r="L78" i="2"/>
  <c r="H72" i="2"/>
  <c r="H54" i="2"/>
  <c r="H44" i="2"/>
  <c r="H35" i="2"/>
  <c r="H26" i="2"/>
  <c r="H17" i="2"/>
  <c r="H8" i="2"/>
  <c r="FK88" i="2"/>
  <c r="FB88" i="2"/>
  <c r="ER88" i="2"/>
  <c r="DZ88" i="2"/>
  <c r="DQ88" i="2"/>
  <c r="DH88" i="2"/>
  <c r="CY88" i="2"/>
  <c r="CP88" i="2"/>
  <c r="CF88" i="2"/>
  <c r="BN88" i="2"/>
  <c r="BE88" i="2"/>
  <c r="AV88" i="2"/>
  <c r="AM88" i="2"/>
  <c r="AD88" i="2"/>
  <c r="T88" i="2"/>
  <c r="FM87" i="2"/>
  <c r="FD87" i="2"/>
  <c r="EU87" i="2"/>
  <c r="EL87" i="2"/>
  <c r="EC87" i="2"/>
  <c r="DJ87" i="2"/>
  <c r="DA87" i="2"/>
  <c r="CR87" i="2"/>
  <c r="CI87" i="2"/>
  <c r="BZ87" i="2"/>
  <c r="BQ87" i="2"/>
  <c r="AX87" i="2"/>
  <c r="AO87" i="2"/>
  <c r="AF87" i="2"/>
  <c r="W87" i="2"/>
  <c r="N87" i="2"/>
  <c r="FP86" i="2"/>
  <c r="FF86" i="2"/>
  <c r="EW86" i="2"/>
  <c r="EN86" i="2"/>
  <c r="EE86" i="2"/>
  <c r="DV86" i="2"/>
  <c r="DM86" i="2"/>
  <c r="DD86" i="2"/>
  <c r="CT86" i="2"/>
  <c r="CK86" i="2"/>
  <c r="CB86" i="2"/>
  <c r="BS86" i="2"/>
  <c r="BJ86" i="2"/>
  <c r="BA86" i="2"/>
  <c r="AR86" i="2"/>
  <c r="AH86" i="2"/>
  <c r="Y86" i="2"/>
  <c r="P86" i="2"/>
  <c r="FI83" i="2"/>
  <c r="EJ83" i="2"/>
  <c r="DL83" i="2"/>
  <c r="CN83" i="2"/>
  <c r="O83" i="2"/>
  <c r="EU80" i="2"/>
  <c r="DJ80" i="2"/>
  <c r="BZ80" i="2"/>
  <c r="AO80" i="2"/>
  <c r="EZ78" i="2"/>
  <c r="DO78" i="2"/>
  <c r="CD78" i="2"/>
  <c r="AT78" i="2"/>
  <c r="EJ77" i="2"/>
  <c r="CY77" i="2"/>
  <c r="AD77" i="2"/>
  <c r="FD76" i="2"/>
  <c r="DR76" i="2"/>
  <c r="BZ76" i="2"/>
  <c r="AJ76" i="2"/>
  <c r="FE75" i="2"/>
  <c r="DM75" i="2"/>
  <c r="AG75" i="2"/>
  <c r="EZ74" i="2"/>
  <c r="DJ74" i="2"/>
  <c r="BT74" i="2"/>
  <c r="AB74" i="2"/>
  <c r="EV73" i="2"/>
  <c r="AN73" i="2"/>
  <c r="EM72" i="2"/>
  <c r="CA72" i="2"/>
  <c r="O72" i="2"/>
  <c r="DN71" i="2"/>
  <c r="BB71" i="2"/>
  <c r="FA70" i="2"/>
  <c r="CO70" i="2"/>
  <c r="AC70" i="2"/>
  <c r="EB69" i="2"/>
  <c r="BP69" i="2"/>
  <c r="AD68" i="2"/>
  <c r="DJ67" i="2"/>
  <c r="AB67" i="2"/>
  <c r="DD66" i="2"/>
  <c r="Y66" i="2"/>
  <c r="CO65" i="2"/>
  <c r="DX64" i="2"/>
  <c r="CJ61" i="2"/>
  <c r="DE58" i="2"/>
  <c r="AN57" i="2"/>
  <c r="BV51" i="2"/>
  <c r="BC36" i="2"/>
  <c r="A1" i="7"/>
  <c r="S29" i="7" s="1"/>
  <c r="S25" i="7" l="1"/>
  <c r="I25" i="7"/>
  <c r="S33" i="7"/>
  <c r="P239" i="7"/>
  <c r="P222" i="7"/>
  <c r="P185" i="7"/>
  <c r="P173" i="7"/>
  <c r="P236" i="7"/>
  <c r="P201" i="7"/>
  <c r="P191" i="7"/>
  <c r="P162" i="7"/>
  <c r="P143" i="7"/>
  <c r="P140" i="7"/>
  <c r="P129" i="7"/>
  <c r="P118" i="7"/>
  <c r="P104" i="7"/>
  <c r="P87" i="7"/>
  <c r="P78" i="7"/>
  <c r="P67" i="7"/>
  <c r="P97" i="7"/>
  <c r="P196" i="7"/>
  <c r="P195" i="7"/>
  <c r="P231" i="7"/>
  <c r="P219" i="7"/>
  <c r="P186" i="7"/>
  <c r="P169" i="7"/>
  <c r="P228" i="7"/>
  <c r="P200" i="7"/>
  <c r="P190" i="7"/>
  <c r="P159" i="7"/>
  <c r="P144" i="7"/>
  <c r="P136" i="7"/>
  <c r="P124" i="7"/>
  <c r="P119" i="7"/>
  <c r="P96" i="7"/>
  <c r="P86" i="7"/>
  <c r="P76" i="7"/>
  <c r="P68" i="7"/>
  <c r="P241" i="7"/>
  <c r="P155" i="7"/>
  <c r="P135" i="7"/>
  <c r="P92" i="7"/>
  <c r="P74" i="7"/>
  <c r="P206" i="7"/>
  <c r="P71" i="7"/>
  <c r="P232" i="7"/>
  <c r="P207" i="7"/>
  <c r="P182" i="7"/>
  <c r="P168" i="7"/>
  <c r="P227" i="7"/>
  <c r="P199" i="7"/>
  <c r="P189" i="7"/>
  <c r="P157" i="7"/>
  <c r="P145" i="7"/>
  <c r="P137" i="7"/>
  <c r="P125" i="7"/>
  <c r="P120" i="7"/>
  <c r="P93" i="7"/>
  <c r="P84" i="7"/>
  <c r="P72" i="7"/>
  <c r="P209" i="7"/>
  <c r="P115" i="7"/>
  <c r="P240" i="7"/>
  <c r="P148" i="7"/>
  <c r="P123" i="7"/>
  <c r="P88" i="7"/>
  <c r="P98" i="7"/>
  <c r="P233" i="7"/>
  <c r="P208" i="7"/>
  <c r="P177" i="7"/>
  <c r="P139" i="7"/>
  <c r="P226" i="7"/>
  <c r="P197" i="7"/>
  <c r="P188" i="7"/>
  <c r="P156" i="7"/>
  <c r="P146" i="7"/>
  <c r="P138" i="7"/>
  <c r="P126" i="7"/>
  <c r="P121" i="7"/>
  <c r="P94" i="7"/>
  <c r="P83" i="7"/>
  <c r="P73" i="7"/>
  <c r="P64" i="7"/>
  <c r="P234" i="7"/>
  <c r="P179" i="7"/>
  <c r="P220" i="7"/>
  <c r="P183" i="7"/>
  <c r="P180" i="7"/>
  <c r="P238" i="7"/>
  <c r="P203" i="7"/>
  <c r="P194" i="7"/>
  <c r="P160" i="7"/>
  <c r="P152" i="7"/>
  <c r="P149" i="7"/>
  <c r="P131" i="7"/>
  <c r="P116" i="7"/>
  <c r="P106" i="7"/>
  <c r="P89" i="7"/>
  <c r="P80" i="7"/>
  <c r="P65" i="7"/>
  <c r="P99" i="7"/>
  <c r="P225" i="7"/>
  <c r="P174" i="7"/>
  <c r="P147" i="7"/>
  <c r="P127" i="7"/>
  <c r="P81" i="7"/>
  <c r="P101" i="7"/>
  <c r="P230" i="7"/>
  <c r="P221" i="7"/>
  <c r="P184" i="7"/>
  <c r="P176" i="7"/>
  <c r="P237" i="7"/>
  <c r="P202" i="7"/>
  <c r="P193" i="7"/>
  <c r="P161" i="7"/>
  <c r="P151" i="7"/>
  <c r="P142" i="7"/>
  <c r="P130" i="7"/>
  <c r="P117" i="7"/>
  <c r="P105" i="7"/>
  <c r="P90" i="7"/>
  <c r="P77" i="7"/>
  <c r="P66" i="7"/>
  <c r="P100" i="7"/>
  <c r="P178" i="7"/>
  <c r="P224" i="7"/>
  <c r="P170" i="7"/>
  <c r="P153" i="7"/>
  <c r="P132" i="7"/>
  <c r="P107" i="7"/>
  <c r="P82" i="7"/>
  <c r="S171" i="7"/>
  <c r="U237" i="7"/>
  <c r="U240" i="7"/>
  <c r="U227" i="7"/>
  <c r="U213" i="7"/>
  <c r="U202" i="7"/>
  <c r="U193" i="7"/>
  <c r="U183" i="7"/>
  <c r="U173" i="7"/>
  <c r="U157" i="7"/>
  <c r="U147" i="7"/>
  <c r="U138" i="7"/>
  <c r="U127" i="7"/>
  <c r="U117" i="7"/>
  <c r="U100" i="7"/>
  <c r="U90" i="7"/>
  <c r="U81" i="7"/>
  <c r="U71" i="7"/>
  <c r="S230" i="7"/>
  <c r="S220" i="7"/>
  <c r="S206" i="7"/>
  <c r="S195" i="7"/>
  <c r="S185" i="7"/>
  <c r="S176" i="7"/>
  <c r="S160" i="7"/>
  <c r="S149" i="7"/>
  <c r="S140" i="7"/>
  <c r="S130" i="7"/>
  <c r="S119" i="7"/>
  <c r="S104" i="7"/>
  <c r="S93" i="7"/>
  <c r="S83" i="7"/>
  <c r="S73" i="7"/>
  <c r="U89" i="7"/>
  <c r="S203" i="7"/>
  <c r="S184" i="7"/>
  <c r="S159" i="7"/>
  <c r="S139" i="7"/>
  <c r="S118" i="7"/>
  <c r="S92" i="7"/>
  <c r="S72" i="7"/>
  <c r="U76" i="7"/>
  <c r="S155" i="7"/>
  <c r="S115" i="7"/>
  <c r="S239" i="7"/>
  <c r="U196" i="7"/>
  <c r="U142" i="7"/>
  <c r="U94" i="7"/>
  <c r="S224" i="7"/>
  <c r="S168" i="7"/>
  <c r="S107" i="7"/>
  <c r="S120" i="7"/>
  <c r="U185" i="7"/>
  <c r="U149" i="7"/>
  <c r="U104" i="7"/>
  <c r="S232" i="7"/>
  <c r="S178" i="7"/>
  <c r="S143" i="7"/>
  <c r="S106" i="7"/>
  <c r="U171" i="7"/>
  <c r="U228" i="7"/>
  <c r="U194" i="7"/>
  <c r="U159" i="7"/>
  <c r="U129" i="7"/>
  <c r="U92" i="7"/>
  <c r="S231" i="7"/>
  <c r="S207" i="7"/>
  <c r="S186" i="7"/>
  <c r="S142" i="7"/>
  <c r="S131" i="7"/>
  <c r="S84" i="7"/>
  <c r="U166" i="7"/>
  <c r="U238" i="7"/>
  <c r="U236" i="7"/>
  <c r="U226" i="7"/>
  <c r="U212" i="7"/>
  <c r="U201" i="7"/>
  <c r="U191" i="7"/>
  <c r="U182" i="7"/>
  <c r="U170" i="7"/>
  <c r="U156" i="7"/>
  <c r="U146" i="7"/>
  <c r="U137" i="7"/>
  <c r="U126" i="7"/>
  <c r="U116" i="7"/>
  <c r="U99" i="7"/>
  <c r="U80" i="7"/>
  <c r="S241" i="7"/>
  <c r="S228" i="7"/>
  <c r="S219" i="7"/>
  <c r="S194" i="7"/>
  <c r="S174" i="7"/>
  <c r="S148" i="7"/>
  <c r="S129" i="7"/>
  <c r="S101" i="7"/>
  <c r="S82" i="7"/>
  <c r="S234" i="7"/>
  <c r="S145" i="7"/>
  <c r="S88" i="7"/>
  <c r="U102" i="7"/>
  <c r="U186" i="7"/>
  <c r="U151" i="7"/>
  <c r="U105" i="7"/>
  <c r="S233" i="7"/>
  <c r="S199" i="7"/>
  <c r="S144" i="7"/>
  <c r="S97" i="7"/>
  <c r="S102" i="7"/>
  <c r="U195" i="7"/>
  <c r="U140" i="7"/>
  <c r="U93" i="7"/>
  <c r="S222" i="7"/>
  <c r="S188" i="7"/>
  <c r="S132" i="7"/>
  <c r="S96" i="7"/>
  <c r="U120" i="7"/>
  <c r="U219" i="7"/>
  <c r="U184" i="7"/>
  <c r="U148" i="7"/>
  <c r="U118" i="7"/>
  <c r="U82" i="7"/>
  <c r="S221" i="7"/>
  <c r="S177" i="7"/>
  <c r="S151" i="7"/>
  <c r="S105" i="7"/>
  <c r="S166" i="7"/>
  <c r="U239" i="7"/>
  <c r="U234" i="7"/>
  <c r="U225" i="7"/>
  <c r="U211" i="7"/>
  <c r="U200" i="7"/>
  <c r="U190" i="7"/>
  <c r="U180" i="7"/>
  <c r="U169" i="7"/>
  <c r="U155" i="7"/>
  <c r="U145" i="7"/>
  <c r="U136" i="7"/>
  <c r="U125" i="7"/>
  <c r="U115" i="7"/>
  <c r="U98" i="7"/>
  <c r="U88" i="7"/>
  <c r="U78" i="7"/>
  <c r="S240" i="7"/>
  <c r="S227" i="7"/>
  <c r="S213" i="7"/>
  <c r="S202" i="7"/>
  <c r="S193" i="7"/>
  <c r="S183" i="7"/>
  <c r="S173" i="7"/>
  <c r="S157" i="7"/>
  <c r="S147" i="7"/>
  <c r="S138" i="7"/>
  <c r="S127" i="7"/>
  <c r="S117" i="7"/>
  <c r="S100" i="7"/>
  <c r="S90" i="7"/>
  <c r="S81" i="7"/>
  <c r="S71" i="7"/>
  <c r="S238" i="7"/>
  <c r="U232" i="7"/>
  <c r="U208" i="7"/>
  <c r="U188" i="7"/>
  <c r="U178" i="7"/>
  <c r="U152" i="7"/>
  <c r="U132" i="7"/>
  <c r="U106" i="7"/>
  <c r="U86" i="7"/>
  <c r="S211" i="7"/>
  <c r="S190" i="7"/>
  <c r="S169" i="7"/>
  <c r="S125" i="7"/>
  <c r="S78" i="7"/>
  <c r="U204" i="7"/>
  <c r="U221" i="7"/>
  <c r="U177" i="7"/>
  <c r="U121" i="7"/>
  <c r="U74" i="7"/>
  <c r="S189" i="7"/>
  <c r="S124" i="7"/>
  <c r="S77" i="7"/>
  <c r="S204" i="7"/>
  <c r="U220" i="7"/>
  <c r="U206" i="7"/>
  <c r="U160" i="7"/>
  <c r="U119" i="7"/>
  <c r="U73" i="7"/>
  <c r="S208" i="7"/>
  <c r="S162" i="7"/>
  <c r="S123" i="7"/>
  <c r="S76" i="7"/>
  <c r="U133" i="7"/>
  <c r="S237" i="7"/>
  <c r="U233" i="7"/>
  <c r="U224" i="7"/>
  <c r="U209" i="7"/>
  <c r="U199" i="7"/>
  <c r="U189" i="7"/>
  <c r="U179" i="7"/>
  <c r="U168" i="7"/>
  <c r="U153" i="7"/>
  <c r="U144" i="7"/>
  <c r="U135" i="7"/>
  <c r="U124" i="7"/>
  <c r="U107" i="7"/>
  <c r="U97" i="7"/>
  <c r="U87" i="7"/>
  <c r="U77" i="7"/>
  <c r="S236" i="7"/>
  <c r="S226" i="7"/>
  <c r="S212" i="7"/>
  <c r="S201" i="7"/>
  <c r="S191" i="7"/>
  <c r="S182" i="7"/>
  <c r="S170" i="7"/>
  <c r="S156" i="7"/>
  <c r="S146" i="7"/>
  <c r="S137" i="7"/>
  <c r="S126" i="7"/>
  <c r="S116" i="7"/>
  <c r="S99" i="7"/>
  <c r="S89" i="7"/>
  <c r="S80" i="7"/>
  <c r="S133" i="7"/>
  <c r="U222" i="7"/>
  <c r="U197" i="7"/>
  <c r="U162" i="7"/>
  <c r="U143" i="7"/>
  <c r="U123" i="7"/>
  <c r="U96" i="7"/>
  <c r="S225" i="7"/>
  <c r="S200" i="7"/>
  <c r="S180" i="7"/>
  <c r="S136" i="7"/>
  <c r="S98" i="7"/>
  <c r="U231" i="7"/>
  <c r="U207" i="7"/>
  <c r="U161" i="7"/>
  <c r="U131" i="7"/>
  <c r="U84" i="7"/>
  <c r="S209" i="7"/>
  <c r="S179" i="7"/>
  <c r="S135" i="7"/>
  <c r="S87" i="7"/>
  <c r="U230" i="7"/>
  <c r="U176" i="7"/>
  <c r="U130" i="7"/>
  <c r="U83" i="7"/>
  <c r="S197" i="7"/>
  <c r="S152" i="7"/>
  <c r="S86" i="7"/>
  <c r="U241" i="7"/>
  <c r="U203" i="7"/>
  <c r="U174" i="7"/>
  <c r="U139" i="7"/>
  <c r="U101" i="7"/>
  <c r="U72" i="7"/>
  <c r="S196" i="7"/>
  <c r="S161" i="7"/>
  <c r="S121" i="7"/>
  <c r="S74" i="7"/>
  <c r="S153" i="7"/>
  <c r="S94" i="7"/>
  <c r="P212" i="7"/>
  <c r="P213" i="7"/>
  <c r="P211" i="7"/>
  <c r="U218" i="7"/>
  <c r="S218" i="7"/>
  <c r="U210" i="7"/>
  <c r="S210" i="7"/>
  <c r="U68" i="7"/>
  <c r="S65" i="7"/>
  <c r="S66" i="7"/>
  <c r="S67" i="7"/>
  <c r="U64" i="7"/>
  <c r="S64" i="7"/>
  <c r="U65" i="7"/>
  <c r="U67" i="7"/>
  <c r="U66" i="7"/>
  <c r="S68" i="7"/>
  <c r="A69" i="7"/>
  <c r="U69" i="7" s="1"/>
  <c r="T2" i="3"/>
  <c r="U2" i="3"/>
  <c r="V2" i="3"/>
  <c r="W2" i="3"/>
  <c r="X2" i="3"/>
  <c r="T3" i="3"/>
  <c r="U3" i="3"/>
  <c r="J17" i="7" s="1"/>
  <c r="V3" i="3"/>
  <c r="W3" i="3"/>
  <c r="X3" i="3"/>
  <c r="T4" i="3"/>
  <c r="U4" i="3"/>
  <c r="V4" i="3"/>
  <c r="W4" i="3"/>
  <c r="X4" i="3"/>
  <c r="T5" i="3"/>
  <c r="U5" i="3"/>
  <c r="V5" i="3"/>
  <c r="W5" i="3"/>
  <c r="X5" i="3"/>
  <c r="T6" i="3"/>
  <c r="U6" i="3"/>
  <c r="V6" i="3"/>
  <c r="W6" i="3"/>
  <c r="X6" i="3"/>
  <c r="T7" i="3"/>
  <c r="U7" i="3"/>
  <c r="V7" i="3"/>
  <c r="W7" i="3"/>
  <c r="X7" i="3"/>
  <c r="T8" i="3"/>
  <c r="U8" i="3"/>
  <c r="V8" i="3"/>
  <c r="W8" i="3"/>
  <c r="X8" i="3"/>
  <c r="T9" i="3"/>
  <c r="U9" i="3"/>
  <c r="V9" i="3"/>
  <c r="W9" i="3"/>
  <c r="X9" i="3"/>
  <c r="T10" i="3"/>
  <c r="U10" i="3"/>
  <c r="V10" i="3"/>
  <c r="W10" i="3"/>
  <c r="X10" i="3"/>
  <c r="T11" i="3"/>
  <c r="U11" i="3"/>
  <c r="V11" i="3"/>
  <c r="W11" i="3"/>
  <c r="X11" i="3"/>
  <c r="T12" i="3"/>
  <c r="U12" i="3"/>
  <c r="V12" i="3"/>
  <c r="W12" i="3"/>
  <c r="X12" i="3"/>
  <c r="T13" i="3"/>
  <c r="U13" i="3"/>
  <c r="V13" i="3"/>
  <c r="W13" i="3"/>
  <c r="X13" i="3"/>
  <c r="T14" i="3"/>
  <c r="U14" i="3"/>
  <c r="V14" i="3"/>
  <c r="W14" i="3"/>
  <c r="X14" i="3"/>
  <c r="T15" i="3"/>
  <c r="U15" i="3"/>
  <c r="V15" i="3"/>
  <c r="W15" i="3"/>
  <c r="X15" i="3"/>
  <c r="T16" i="3"/>
  <c r="U16" i="3"/>
  <c r="V16" i="3"/>
  <c r="W16" i="3"/>
  <c r="X16" i="3"/>
  <c r="T17" i="3"/>
  <c r="U17" i="3"/>
  <c r="V17" i="3"/>
  <c r="W17" i="3"/>
  <c r="X17" i="3"/>
  <c r="T18" i="3"/>
  <c r="U18" i="3"/>
  <c r="V18" i="3"/>
  <c r="W18" i="3"/>
  <c r="X18" i="3"/>
  <c r="T19" i="3"/>
  <c r="U19" i="3"/>
  <c r="V19" i="3"/>
  <c r="W19" i="3"/>
  <c r="X19" i="3"/>
  <c r="T20" i="3"/>
  <c r="U20" i="3"/>
  <c r="V20" i="3"/>
  <c r="W20" i="3"/>
  <c r="X20" i="3"/>
  <c r="T21" i="3"/>
  <c r="U21" i="3"/>
  <c r="V21" i="3"/>
  <c r="W21" i="3"/>
  <c r="X21" i="3"/>
  <c r="T22" i="3"/>
  <c r="U22" i="3"/>
  <c r="V22" i="3"/>
  <c r="W22" i="3"/>
  <c r="X22" i="3"/>
  <c r="T23" i="3"/>
  <c r="U23" i="3"/>
  <c r="V23" i="3"/>
  <c r="W23" i="3"/>
  <c r="X23" i="3"/>
  <c r="T24" i="3"/>
  <c r="U24" i="3"/>
  <c r="V24" i="3"/>
  <c r="W24" i="3"/>
  <c r="X24" i="3"/>
  <c r="T25" i="3"/>
  <c r="U25" i="3"/>
  <c r="V25" i="3"/>
  <c r="W25" i="3"/>
  <c r="X25" i="3"/>
  <c r="T26" i="3"/>
  <c r="U26" i="3"/>
  <c r="V26" i="3"/>
  <c r="W26" i="3"/>
  <c r="X26" i="3"/>
  <c r="T27" i="3"/>
  <c r="U27" i="3"/>
  <c r="V27" i="3"/>
  <c r="W27" i="3"/>
  <c r="X27" i="3"/>
  <c r="T28" i="3"/>
  <c r="U28" i="3"/>
  <c r="V28" i="3"/>
  <c r="W28" i="3"/>
  <c r="X28" i="3"/>
  <c r="T29" i="3"/>
  <c r="U29" i="3"/>
  <c r="V29" i="3"/>
  <c r="W29" i="3"/>
  <c r="X29" i="3"/>
  <c r="T30" i="3"/>
  <c r="U30" i="3"/>
  <c r="V30" i="3"/>
  <c r="W30" i="3"/>
  <c r="X30" i="3"/>
  <c r="T31" i="3"/>
  <c r="U31" i="3"/>
  <c r="V31" i="3"/>
  <c r="W31" i="3"/>
  <c r="X31" i="3"/>
  <c r="T32" i="3"/>
  <c r="U32" i="3"/>
  <c r="V32" i="3"/>
  <c r="W32" i="3"/>
  <c r="X32" i="3"/>
  <c r="T33" i="3"/>
  <c r="U33" i="3"/>
  <c r="V33" i="3"/>
  <c r="W33" i="3"/>
  <c r="X33" i="3"/>
  <c r="T34" i="3"/>
  <c r="U34" i="3"/>
  <c r="V34" i="3"/>
  <c r="W34" i="3"/>
  <c r="X34" i="3"/>
  <c r="T35" i="3"/>
  <c r="U35" i="3"/>
  <c r="V35" i="3"/>
  <c r="W35" i="3"/>
  <c r="X35" i="3"/>
  <c r="T36" i="3"/>
  <c r="U36" i="3"/>
  <c r="V36" i="3"/>
  <c r="W36" i="3"/>
  <c r="X36" i="3"/>
  <c r="T37" i="3"/>
  <c r="U37" i="3"/>
  <c r="V37" i="3"/>
  <c r="W37" i="3"/>
  <c r="X37" i="3"/>
  <c r="T38" i="3"/>
  <c r="U38" i="3"/>
  <c r="V38" i="3"/>
  <c r="W38" i="3"/>
  <c r="X38" i="3"/>
  <c r="T39" i="3"/>
  <c r="U39" i="3"/>
  <c r="V39" i="3"/>
  <c r="W39" i="3"/>
  <c r="X39" i="3"/>
  <c r="T40" i="3"/>
  <c r="U40" i="3"/>
  <c r="V40" i="3"/>
  <c r="W40" i="3"/>
  <c r="X40" i="3"/>
  <c r="T41" i="3"/>
  <c r="U41" i="3"/>
  <c r="V41" i="3"/>
  <c r="W41" i="3"/>
  <c r="X41" i="3"/>
  <c r="T42" i="3"/>
  <c r="U42" i="3"/>
  <c r="V42" i="3"/>
  <c r="W42" i="3"/>
  <c r="X42" i="3"/>
  <c r="T43" i="3"/>
  <c r="U43" i="3"/>
  <c r="V43" i="3"/>
  <c r="W43" i="3"/>
  <c r="X43" i="3"/>
  <c r="T44" i="3"/>
  <c r="U44" i="3"/>
  <c r="V44" i="3"/>
  <c r="W44" i="3"/>
  <c r="X44" i="3"/>
  <c r="T45" i="3"/>
  <c r="U45" i="3"/>
  <c r="V45" i="3"/>
  <c r="W45" i="3"/>
  <c r="X45" i="3"/>
  <c r="T46" i="3"/>
  <c r="U46" i="3"/>
  <c r="V46" i="3"/>
  <c r="W46" i="3"/>
  <c r="X46" i="3"/>
  <c r="T47" i="3"/>
  <c r="U47" i="3"/>
  <c r="V47" i="3"/>
  <c r="W47" i="3"/>
  <c r="X47" i="3"/>
  <c r="T48" i="3"/>
  <c r="U48" i="3"/>
  <c r="V48" i="3"/>
  <c r="W48" i="3"/>
  <c r="X48" i="3"/>
  <c r="T49" i="3"/>
  <c r="U49" i="3"/>
  <c r="V49" i="3"/>
  <c r="W49" i="3"/>
  <c r="X49" i="3"/>
  <c r="T50" i="3"/>
  <c r="U50" i="3"/>
  <c r="V50" i="3"/>
  <c r="W50" i="3"/>
  <c r="X50" i="3"/>
  <c r="T51" i="3"/>
  <c r="U51" i="3"/>
  <c r="V51" i="3"/>
  <c r="W51" i="3"/>
  <c r="X51" i="3"/>
  <c r="T52" i="3"/>
  <c r="U52" i="3"/>
  <c r="V52" i="3"/>
  <c r="W52" i="3"/>
  <c r="X52" i="3"/>
  <c r="T53" i="3"/>
  <c r="U53" i="3"/>
  <c r="V53" i="3"/>
  <c r="W53" i="3"/>
  <c r="X53" i="3"/>
  <c r="T54" i="3"/>
  <c r="U54" i="3"/>
  <c r="V54" i="3"/>
  <c r="W54" i="3"/>
  <c r="X54" i="3"/>
  <c r="T55" i="3"/>
  <c r="U55" i="3"/>
  <c r="V55" i="3"/>
  <c r="W55" i="3"/>
  <c r="X55" i="3"/>
  <c r="T56" i="3"/>
  <c r="U56" i="3"/>
  <c r="V56" i="3"/>
  <c r="W56" i="3"/>
  <c r="X56" i="3"/>
  <c r="T57" i="3"/>
  <c r="U57" i="3"/>
  <c r="V57" i="3"/>
  <c r="W57" i="3"/>
  <c r="X57" i="3"/>
  <c r="T58" i="3"/>
  <c r="U58" i="3"/>
  <c r="V58" i="3"/>
  <c r="W58" i="3"/>
  <c r="X58" i="3"/>
  <c r="T59" i="3"/>
  <c r="U59" i="3"/>
  <c r="V59" i="3"/>
  <c r="W59" i="3"/>
  <c r="X59" i="3"/>
  <c r="T60" i="3"/>
  <c r="U60" i="3"/>
  <c r="V60" i="3"/>
  <c r="W60" i="3"/>
  <c r="X60" i="3"/>
  <c r="T61" i="3"/>
  <c r="U61" i="3"/>
  <c r="V61" i="3"/>
  <c r="W61" i="3"/>
  <c r="X61" i="3"/>
  <c r="T62" i="3"/>
  <c r="U62" i="3"/>
  <c r="V62" i="3"/>
  <c r="W62" i="3"/>
  <c r="X62" i="3"/>
  <c r="T63" i="3"/>
  <c r="U63" i="3"/>
  <c r="V63" i="3"/>
  <c r="W63" i="3"/>
  <c r="X63" i="3"/>
  <c r="T64" i="3"/>
  <c r="U64" i="3"/>
  <c r="V64" i="3"/>
  <c r="W64" i="3"/>
  <c r="X64" i="3"/>
  <c r="T65" i="3"/>
  <c r="U65" i="3"/>
  <c r="V65" i="3"/>
  <c r="W65" i="3"/>
  <c r="X65" i="3"/>
  <c r="T66" i="3"/>
  <c r="U66" i="3"/>
  <c r="V66" i="3"/>
  <c r="W66" i="3"/>
  <c r="X66" i="3"/>
  <c r="T67" i="3"/>
  <c r="U67" i="3"/>
  <c r="V67" i="3"/>
  <c r="W67" i="3"/>
  <c r="X67" i="3"/>
  <c r="T68" i="3"/>
  <c r="U68" i="3"/>
  <c r="V68" i="3"/>
  <c r="W68" i="3"/>
  <c r="X68" i="3"/>
  <c r="T69" i="3"/>
  <c r="U69" i="3"/>
  <c r="V69" i="3"/>
  <c r="W69" i="3"/>
  <c r="X69" i="3"/>
  <c r="T70" i="3"/>
  <c r="U70" i="3"/>
  <c r="V70" i="3"/>
  <c r="W70" i="3"/>
  <c r="X70" i="3"/>
  <c r="T71" i="3"/>
  <c r="U71" i="3"/>
  <c r="V71" i="3"/>
  <c r="W71" i="3"/>
  <c r="X71" i="3"/>
  <c r="T72" i="3"/>
  <c r="U72" i="3"/>
  <c r="V72" i="3"/>
  <c r="W72" i="3"/>
  <c r="X72" i="3"/>
  <c r="T73" i="3"/>
  <c r="U73" i="3"/>
  <c r="V73" i="3"/>
  <c r="W73" i="3"/>
  <c r="X73" i="3"/>
  <c r="T74" i="3"/>
  <c r="U74" i="3"/>
  <c r="V74" i="3"/>
  <c r="W74" i="3"/>
  <c r="X74" i="3"/>
  <c r="T75" i="3"/>
  <c r="U75" i="3"/>
  <c r="V75" i="3"/>
  <c r="W75" i="3"/>
  <c r="X75" i="3"/>
  <c r="T76" i="3"/>
  <c r="U76" i="3"/>
  <c r="V76" i="3"/>
  <c r="W76" i="3"/>
  <c r="X76" i="3"/>
  <c r="T77" i="3"/>
  <c r="U77" i="3"/>
  <c r="V77" i="3"/>
  <c r="W77" i="3"/>
  <c r="X77" i="3"/>
  <c r="T78" i="3"/>
  <c r="U78" i="3"/>
  <c r="V78" i="3"/>
  <c r="W78" i="3"/>
  <c r="X78" i="3"/>
  <c r="T79" i="3"/>
  <c r="U79" i="3"/>
  <c r="V79" i="3"/>
  <c r="W79" i="3"/>
  <c r="X79" i="3"/>
  <c r="T80" i="3"/>
  <c r="U80" i="3"/>
  <c r="V80" i="3"/>
  <c r="W80" i="3"/>
  <c r="X80" i="3"/>
  <c r="T81" i="3"/>
  <c r="U81" i="3"/>
  <c r="V81" i="3"/>
  <c r="W81" i="3"/>
  <c r="X81" i="3"/>
  <c r="T82" i="3"/>
  <c r="U82" i="3"/>
  <c r="V82" i="3"/>
  <c r="W82" i="3"/>
  <c r="X82" i="3"/>
  <c r="T83" i="3"/>
  <c r="U83" i="3"/>
  <c r="V83" i="3"/>
  <c r="W83" i="3"/>
  <c r="X83" i="3"/>
  <c r="A59" i="7"/>
  <c r="A111" i="7" s="1"/>
  <c r="A215" i="7" s="1"/>
  <c r="AQ3" i="3"/>
  <c r="AR3" i="3" s="1"/>
  <c r="AT3" i="3" s="1"/>
  <c r="AX3" i="3"/>
  <c r="AQ4" i="3"/>
  <c r="AR4" i="3" s="1"/>
  <c r="AT4" i="3" s="1"/>
  <c r="AX4" i="3"/>
  <c r="AQ5" i="3"/>
  <c r="AR5" i="3" s="1"/>
  <c r="AT5" i="3" s="1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X45" i="3"/>
  <c r="AQ46" i="3"/>
  <c r="AS46" i="3" s="1"/>
  <c r="AW46" i="3"/>
  <c r="AQ47" i="3"/>
  <c r="AR47" i="3" s="1"/>
  <c r="AT47" i="3" s="1"/>
  <c r="AX47" i="3"/>
  <c r="AQ48" i="3"/>
  <c r="AS48" i="3" s="1"/>
  <c r="AX48" i="3"/>
  <c r="AQ49" i="3"/>
  <c r="AR49" i="3" s="1"/>
  <c r="AT49" i="3" s="1"/>
  <c r="AX49" i="3"/>
  <c r="AQ50" i="3"/>
  <c r="AS50" i="3" s="1"/>
  <c r="AW50" i="3"/>
  <c r="AQ51" i="3"/>
  <c r="AR51" i="3" s="1"/>
  <c r="AT51" i="3" s="1"/>
  <c r="AX51" i="3"/>
  <c r="AQ52" i="3"/>
  <c r="AS52" i="3" s="1"/>
  <c r="AX52" i="3"/>
  <c r="AQ53" i="3"/>
  <c r="AR53" i="3" s="1"/>
  <c r="AT53" i="3" s="1"/>
  <c r="AX53" i="3"/>
  <c r="AQ54" i="3"/>
  <c r="AS54" i="3" s="1"/>
  <c r="AX54" i="3"/>
  <c r="AQ55" i="3"/>
  <c r="AR55" i="3" s="1"/>
  <c r="AT55" i="3" s="1"/>
  <c r="AX55" i="3"/>
  <c r="AQ56" i="3"/>
  <c r="AS56" i="3" s="1"/>
  <c r="AW56" i="3"/>
  <c r="AQ57" i="3"/>
  <c r="AR57" i="3" s="1"/>
  <c r="AT57" i="3" s="1"/>
  <c r="AX57" i="3"/>
  <c r="AQ58" i="3"/>
  <c r="AS58" i="3" s="1"/>
  <c r="AX58" i="3"/>
  <c r="AQ59" i="3"/>
  <c r="AR59" i="3" s="1"/>
  <c r="AT59" i="3" s="1"/>
  <c r="AX59" i="3"/>
  <c r="AQ60" i="3"/>
  <c r="AS60" i="3" s="1"/>
  <c r="AW60" i="3"/>
  <c r="AQ61" i="3"/>
  <c r="AR61" i="3" s="1"/>
  <c r="AT61" i="3" s="1"/>
  <c r="AX61" i="3"/>
  <c r="AQ62" i="3"/>
  <c r="AS62" i="3" s="1"/>
  <c r="AX62" i="3"/>
  <c r="AQ63" i="3"/>
  <c r="AR63" i="3" s="1"/>
  <c r="AT63" i="3" s="1"/>
  <c r="AX63" i="3"/>
  <c r="AQ64" i="3"/>
  <c r="AS64" i="3" s="1"/>
  <c r="AX64" i="3"/>
  <c r="AQ65" i="3"/>
  <c r="AR65" i="3" s="1"/>
  <c r="AT65" i="3" s="1"/>
  <c r="AX65" i="3"/>
  <c r="AQ66" i="3"/>
  <c r="AS66" i="3" s="1"/>
  <c r="AW66" i="3"/>
  <c r="AQ67" i="3"/>
  <c r="AS67" i="3" s="1"/>
  <c r="AX67" i="3"/>
  <c r="AQ68" i="3"/>
  <c r="AS68" i="3" s="1"/>
  <c r="AX68" i="3"/>
  <c r="AQ69" i="3"/>
  <c r="AR69" i="3" s="1"/>
  <c r="AT69" i="3" s="1"/>
  <c r="AX69" i="3"/>
  <c r="AQ70" i="3"/>
  <c r="AS70" i="3" s="1"/>
  <c r="AW70" i="3"/>
  <c r="AQ71" i="3"/>
  <c r="AS71" i="3" s="1"/>
  <c r="AX71" i="3"/>
  <c r="AQ72" i="3"/>
  <c r="AS72" i="3" s="1"/>
  <c r="AW72" i="3"/>
  <c r="AQ73" i="3"/>
  <c r="AR73" i="3" s="1"/>
  <c r="AT73" i="3" s="1"/>
  <c r="AX73" i="3"/>
  <c r="AQ74" i="3"/>
  <c r="AS74" i="3" s="1"/>
  <c r="AX74" i="3"/>
  <c r="AQ75" i="3"/>
  <c r="AR75" i="3" s="1"/>
  <c r="AT75" i="3" s="1"/>
  <c r="AX75" i="3"/>
  <c r="AQ76" i="3"/>
  <c r="AS76" i="3" s="1"/>
  <c r="AX76" i="3"/>
  <c r="AQ77" i="3"/>
  <c r="AS77" i="3" s="1"/>
  <c r="AX77" i="3"/>
  <c r="AQ78" i="3"/>
  <c r="AS78" i="3" s="1"/>
  <c r="AX78" i="3"/>
  <c r="AQ79" i="3"/>
  <c r="AR79" i="3" s="1"/>
  <c r="AT79" i="3" s="1"/>
  <c r="AX79" i="3"/>
  <c r="AQ80" i="3"/>
  <c r="AS80" i="3" s="1"/>
  <c r="AW80" i="3"/>
  <c r="AQ81" i="3"/>
  <c r="AR81" i="3" s="1"/>
  <c r="AT81" i="3" s="1"/>
  <c r="AX81" i="3"/>
  <c r="AQ82" i="3"/>
  <c r="AS82" i="3" s="1"/>
  <c r="AW82" i="3"/>
  <c r="AQ83" i="3"/>
  <c r="AS83" i="3" s="1"/>
  <c r="AX83" i="3"/>
  <c r="AQ2" i="3"/>
  <c r="AS2" i="3" s="1"/>
  <c r="AM3" i="3"/>
  <c r="AO3" i="3" s="1"/>
  <c r="AM4" i="3"/>
  <c r="AN4" i="3" s="1"/>
  <c r="AP4" i="3" s="1"/>
  <c r="AM5" i="3"/>
  <c r="AO5" i="3" s="1"/>
  <c r="AM6" i="3"/>
  <c r="AN6" i="3" s="1"/>
  <c r="AP6" i="3" s="1"/>
  <c r="AM7" i="3"/>
  <c r="AN7" i="3" s="1"/>
  <c r="AP7" i="3" s="1"/>
  <c r="AM8" i="3"/>
  <c r="AN8" i="3" s="1"/>
  <c r="AP8" i="3" s="1"/>
  <c r="AM9" i="3"/>
  <c r="AO9" i="3" s="1"/>
  <c r="AM10" i="3"/>
  <c r="AN10" i="3" s="1"/>
  <c r="AP10" i="3" s="1"/>
  <c r="AM11" i="3"/>
  <c r="AN11" i="3" s="1"/>
  <c r="AP11" i="3" s="1"/>
  <c r="AM12" i="3"/>
  <c r="AN12" i="3" s="1"/>
  <c r="AP12" i="3" s="1"/>
  <c r="AM13" i="3"/>
  <c r="AO13" i="3" s="1"/>
  <c r="AM14" i="3"/>
  <c r="AO14" i="3" s="1"/>
  <c r="AM15" i="3"/>
  <c r="AN15" i="3" s="1"/>
  <c r="AP15" i="3" s="1"/>
  <c r="AM16" i="3"/>
  <c r="AN16" i="3" s="1"/>
  <c r="AP16" i="3" s="1"/>
  <c r="AM17" i="3"/>
  <c r="AO17" i="3" s="1"/>
  <c r="AM18" i="3"/>
  <c r="AN18" i="3" s="1"/>
  <c r="AP18" i="3" s="1"/>
  <c r="AM19" i="3"/>
  <c r="AO19" i="3" s="1"/>
  <c r="AM20" i="3"/>
  <c r="AN20" i="3" s="1"/>
  <c r="AP20" i="3" s="1"/>
  <c r="AM21" i="3"/>
  <c r="AO21" i="3" s="1"/>
  <c r="AM22" i="3"/>
  <c r="AN22" i="3" s="1"/>
  <c r="AP22" i="3" s="1"/>
  <c r="AM23" i="3"/>
  <c r="AO23" i="3" s="1"/>
  <c r="AM24" i="3"/>
  <c r="AN24" i="3" s="1"/>
  <c r="AP24" i="3" s="1"/>
  <c r="AM25" i="3"/>
  <c r="AN25" i="3" s="1"/>
  <c r="AP25" i="3" s="1"/>
  <c r="AM26" i="3"/>
  <c r="AN26" i="3" s="1"/>
  <c r="AP26" i="3" s="1"/>
  <c r="AM27" i="3"/>
  <c r="AN27" i="3" s="1"/>
  <c r="AP27" i="3" s="1"/>
  <c r="AM28" i="3"/>
  <c r="AN28" i="3" s="1"/>
  <c r="AP28" i="3" s="1"/>
  <c r="AM29" i="3"/>
  <c r="AN29" i="3" s="1"/>
  <c r="AP29" i="3" s="1"/>
  <c r="AM30" i="3"/>
  <c r="AN30" i="3" s="1"/>
  <c r="AP30" i="3" s="1"/>
  <c r="AM31" i="3"/>
  <c r="AN31" i="3" s="1"/>
  <c r="AP31" i="3" s="1"/>
  <c r="AM32" i="3"/>
  <c r="AN32" i="3" s="1"/>
  <c r="AP32" i="3" s="1"/>
  <c r="AM33" i="3"/>
  <c r="AN33" i="3" s="1"/>
  <c r="AP33" i="3" s="1"/>
  <c r="AM34" i="3"/>
  <c r="AN34" i="3" s="1"/>
  <c r="AP34" i="3" s="1"/>
  <c r="AM35" i="3"/>
  <c r="AN35" i="3" s="1"/>
  <c r="AP35" i="3" s="1"/>
  <c r="AM36" i="3"/>
  <c r="AN36" i="3" s="1"/>
  <c r="AP36" i="3" s="1"/>
  <c r="AM37" i="3"/>
  <c r="AN37" i="3" s="1"/>
  <c r="AP37" i="3" s="1"/>
  <c r="AM38" i="3"/>
  <c r="AN38" i="3" s="1"/>
  <c r="AP38" i="3" s="1"/>
  <c r="AM39" i="3"/>
  <c r="AN39" i="3" s="1"/>
  <c r="AP39" i="3" s="1"/>
  <c r="AM40" i="3"/>
  <c r="AN40" i="3" s="1"/>
  <c r="AP40" i="3" s="1"/>
  <c r="AM41" i="3"/>
  <c r="AN41" i="3" s="1"/>
  <c r="AP41" i="3" s="1"/>
  <c r="AM42" i="3"/>
  <c r="AN42" i="3" s="1"/>
  <c r="AP42" i="3" s="1"/>
  <c r="AM43" i="3"/>
  <c r="AN43" i="3" s="1"/>
  <c r="AP43" i="3" s="1"/>
  <c r="AM44" i="3"/>
  <c r="AN44" i="3" s="1"/>
  <c r="AP44" i="3" s="1"/>
  <c r="AM45" i="3"/>
  <c r="AN45" i="3" s="1"/>
  <c r="AP45" i="3" s="1"/>
  <c r="AM46" i="3"/>
  <c r="AN46" i="3" s="1"/>
  <c r="AP46" i="3" s="1"/>
  <c r="AM47" i="3"/>
  <c r="AN47" i="3" s="1"/>
  <c r="AP47" i="3" s="1"/>
  <c r="AM48" i="3"/>
  <c r="AN48" i="3" s="1"/>
  <c r="AP48" i="3" s="1"/>
  <c r="AM49" i="3"/>
  <c r="AN49" i="3" s="1"/>
  <c r="AP49" i="3" s="1"/>
  <c r="AM50" i="3"/>
  <c r="AN50" i="3" s="1"/>
  <c r="AP50" i="3" s="1"/>
  <c r="AM51" i="3"/>
  <c r="AN51" i="3" s="1"/>
  <c r="AP51" i="3" s="1"/>
  <c r="AM52" i="3"/>
  <c r="AN52" i="3" s="1"/>
  <c r="AP52" i="3" s="1"/>
  <c r="AM53" i="3"/>
  <c r="AN53" i="3" s="1"/>
  <c r="AP53" i="3" s="1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N77" i="3" s="1"/>
  <c r="AP77" i="3" s="1"/>
  <c r="AM78" i="3"/>
  <c r="AN78" i="3" s="1"/>
  <c r="AP78" i="3" s="1"/>
  <c r="AM79" i="3"/>
  <c r="AN79" i="3" s="1"/>
  <c r="AP79" i="3" s="1"/>
  <c r="AM80" i="3"/>
  <c r="AN80" i="3" s="1"/>
  <c r="AP80" i="3" s="1"/>
  <c r="AM81" i="3"/>
  <c r="AN81" i="3" s="1"/>
  <c r="AP81" i="3" s="1"/>
  <c r="AM82" i="3"/>
  <c r="AN82" i="3" s="1"/>
  <c r="AP82" i="3" s="1"/>
  <c r="AM83" i="3"/>
  <c r="AN83" i="3" s="1"/>
  <c r="AP83" i="3" s="1"/>
  <c r="AM2" i="3"/>
  <c r="AN2" i="3" s="1"/>
  <c r="AP2" i="3" s="1"/>
  <c r="AI3" i="3"/>
  <c r="AJ3" i="3" s="1"/>
  <c r="AL3" i="3" s="1"/>
  <c r="AI4" i="3"/>
  <c r="AJ4" i="3" s="1"/>
  <c r="AL4" i="3" s="1"/>
  <c r="AI5" i="3"/>
  <c r="AJ5" i="3" s="1"/>
  <c r="AL5" i="3" s="1"/>
  <c r="AI6" i="3"/>
  <c r="AJ6" i="3" s="1"/>
  <c r="AL6" i="3" s="1"/>
  <c r="AI7" i="3"/>
  <c r="AJ7" i="3" s="1"/>
  <c r="AL7" i="3" s="1"/>
  <c r="AI8" i="3"/>
  <c r="AJ8" i="3" s="1"/>
  <c r="AL8" i="3" s="1"/>
  <c r="AI9" i="3"/>
  <c r="AJ9" i="3" s="1"/>
  <c r="AL9" i="3" s="1"/>
  <c r="AI10" i="3"/>
  <c r="AJ10" i="3" s="1"/>
  <c r="AL10" i="3" s="1"/>
  <c r="AI11" i="3"/>
  <c r="AJ11" i="3" s="1"/>
  <c r="AL11" i="3" s="1"/>
  <c r="AI12" i="3"/>
  <c r="AJ12" i="3" s="1"/>
  <c r="AL12" i="3" s="1"/>
  <c r="AI13" i="3"/>
  <c r="AJ13" i="3" s="1"/>
  <c r="AL13" i="3" s="1"/>
  <c r="AI14" i="3"/>
  <c r="AJ14" i="3" s="1"/>
  <c r="AL14" i="3" s="1"/>
  <c r="AI15" i="3"/>
  <c r="AJ15" i="3" s="1"/>
  <c r="AL15" i="3" s="1"/>
  <c r="AI16" i="3"/>
  <c r="AJ16" i="3" s="1"/>
  <c r="AL16" i="3" s="1"/>
  <c r="AI17" i="3"/>
  <c r="AJ17" i="3" s="1"/>
  <c r="AL17" i="3" s="1"/>
  <c r="AI18" i="3"/>
  <c r="AJ18" i="3" s="1"/>
  <c r="AL18" i="3" s="1"/>
  <c r="AI19" i="3"/>
  <c r="AJ19" i="3" s="1"/>
  <c r="AL19" i="3" s="1"/>
  <c r="AI20" i="3"/>
  <c r="AJ20" i="3" s="1"/>
  <c r="AL20" i="3" s="1"/>
  <c r="AI21" i="3"/>
  <c r="AJ21" i="3" s="1"/>
  <c r="AL21" i="3" s="1"/>
  <c r="AI22" i="3"/>
  <c r="AJ22" i="3" s="1"/>
  <c r="AL22" i="3" s="1"/>
  <c r="AI23" i="3"/>
  <c r="AJ23" i="3" s="1"/>
  <c r="AL23" i="3" s="1"/>
  <c r="AI24" i="3"/>
  <c r="AJ24" i="3" s="1"/>
  <c r="AL24" i="3" s="1"/>
  <c r="AI25" i="3"/>
  <c r="AJ25" i="3" s="1"/>
  <c r="AL25" i="3" s="1"/>
  <c r="AI26" i="3"/>
  <c r="AJ26" i="3" s="1"/>
  <c r="AL26" i="3" s="1"/>
  <c r="AI27" i="3"/>
  <c r="AJ27" i="3" s="1"/>
  <c r="AL27" i="3" s="1"/>
  <c r="AI28" i="3"/>
  <c r="AJ28" i="3" s="1"/>
  <c r="AL28" i="3" s="1"/>
  <c r="AI29" i="3"/>
  <c r="AJ29" i="3" s="1"/>
  <c r="AL29" i="3" s="1"/>
  <c r="AI30" i="3"/>
  <c r="AJ30" i="3" s="1"/>
  <c r="AL30" i="3" s="1"/>
  <c r="AI31" i="3"/>
  <c r="AJ31" i="3" s="1"/>
  <c r="AL31" i="3" s="1"/>
  <c r="AI32" i="3"/>
  <c r="AJ32" i="3" s="1"/>
  <c r="AL32" i="3" s="1"/>
  <c r="AI33" i="3"/>
  <c r="AJ33" i="3" s="1"/>
  <c r="AL33" i="3" s="1"/>
  <c r="AI34" i="3"/>
  <c r="AJ34" i="3" s="1"/>
  <c r="AL34" i="3" s="1"/>
  <c r="AI35" i="3"/>
  <c r="AJ35" i="3" s="1"/>
  <c r="AL35" i="3" s="1"/>
  <c r="AI36" i="3"/>
  <c r="AJ36" i="3" s="1"/>
  <c r="AL36" i="3" s="1"/>
  <c r="AI37" i="3"/>
  <c r="AJ37" i="3" s="1"/>
  <c r="AL37" i="3" s="1"/>
  <c r="AI38" i="3"/>
  <c r="AJ38" i="3" s="1"/>
  <c r="AL38" i="3" s="1"/>
  <c r="AI39" i="3"/>
  <c r="AJ39" i="3" s="1"/>
  <c r="AL39" i="3" s="1"/>
  <c r="AI40" i="3"/>
  <c r="AJ40" i="3" s="1"/>
  <c r="AL40" i="3" s="1"/>
  <c r="AI41" i="3"/>
  <c r="AJ41" i="3" s="1"/>
  <c r="AL41" i="3" s="1"/>
  <c r="AI42" i="3"/>
  <c r="AJ42" i="3" s="1"/>
  <c r="AL42" i="3" s="1"/>
  <c r="AI43" i="3"/>
  <c r="AJ43" i="3" s="1"/>
  <c r="AL43" i="3" s="1"/>
  <c r="AI44" i="3"/>
  <c r="AJ44" i="3" s="1"/>
  <c r="AL44" i="3" s="1"/>
  <c r="AI45" i="3"/>
  <c r="AJ45" i="3" s="1"/>
  <c r="AL45" i="3" s="1"/>
  <c r="AI46" i="3"/>
  <c r="AJ46" i="3" s="1"/>
  <c r="AL46" i="3" s="1"/>
  <c r="AI47" i="3"/>
  <c r="AJ47" i="3" s="1"/>
  <c r="AL47" i="3" s="1"/>
  <c r="AI48" i="3"/>
  <c r="AJ48" i="3" s="1"/>
  <c r="AL48" i="3" s="1"/>
  <c r="AI49" i="3"/>
  <c r="AJ49" i="3" s="1"/>
  <c r="AL49" i="3" s="1"/>
  <c r="AI50" i="3"/>
  <c r="AJ50" i="3" s="1"/>
  <c r="AL50" i="3" s="1"/>
  <c r="AI51" i="3"/>
  <c r="AJ51" i="3" s="1"/>
  <c r="AL51" i="3" s="1"/>
  <c r="AI52" i="3"/>
  <c r="AJ52" i="3" s="1"/>
  <c r="AL52" i="3" s="1"/>
  <c r="AI53" i="3"/>
  <c r="AJ53" i="3" s="1"/>
  <c r="AL53" i="3" s="1"/>
  <c r="AI54" i="3"/>
  <c r="AJ54" i="3" s="1"/>
  <c r="AL54" i="3" s="1"/>
  <c r="AI55" i="3"/>
  <c r="AJ55" i="3" s="1"/>
  <c r="AL55" i="3" s="1"/>
  <c r="AI56" i="3"/>
  <c r="AJ56" i="3" s="1"/>
  <c r="AL56" i="3" s="1"/>
  <c r="AI57" i="3"/>
  <c r="AJ57" i="3" s="1"/>
  <c r="AL57" i="3" s="1"/>
  <c r="AI58" i="3"/>
  <c r="AJ58" i="3" s="1"/>
  <c r="AL58" i="3" s="1"/>
  <c r="AI59" i="3"/>
  <c r="AJ59" i="3" s="1"/>
  <c r="AL59" i="3" s="1"/>
  <c r="AI60" i="3"/>
  <c r="AJ60" i="3" s="1"/>
  <c r="AL60" i="3" s="1"/>
  <c r="AI61" i="3"/>
  <c r="AJ61" i="3" s="1"/>
  <c r="AL61" i="3" s="1"/>
  <c r="AI62" i="3"/>
  <c r="AJ62" i="3" s="1"/>
  <c r="AL62" i="3" s="1"/>
  <c r="AI63" i="3"/>
  <c r="AJ63" i="3" s="1"/>
  <c r="AL63" i="3" s="1"/>
  <c r="AI64" i="3"/>
  <c r="AJ64" i="3" s="1"/>
  <c r="AL64" i="3" s="1"/>
  <c r="AI65" i="3"/>
  <c r="AJ65" i="3" s="1"/>
  <c r="AL65" i="3" s="1"/>
  <c r="AI66" i="3"/>
  <c r="AJ66" i="3" s="1"/>
  <c r="AL66" i="3" s="1"/>
  <c r="AI67" i="3"/>
  <c r="AJ67" i="3" s="1"/>
  <c r="AL67" i="3" s="1"/>
  <c r="AI68" i="3"/>
  <c r="AJ68" i="3" s="1"/>
  <c r="AL68" i="3" s="1"/>
  <c r="AI69" i="3"/>
  <c r="AJ69" i="3" s="1"/>
  <c r="AL69" i="3" s="1"/>
  <c r="AI70" i="3"/>
  <c r="AJ70" i="3" s="1"/>
  <c r="AL70" i="3" s="1"/>
  <c r="AI71" i="3"/>
  <c r="AJ71" i="3" s="1"/>
  <c r="AL71" i="3" s="1"/>
  <c r="AI72" i="3"/>
  <c r="AJ72" i="3" s="1"/>
  <c r="AL72" i="3" s="1"/>
  <c r="AI73" i="3"/>
  <c r="AJ73" i="3" s="1"/>
  <c r="AL73" i="3" s="1"/>
  <c r="AI74" i="3"/>
  <c r="AJ74" i="3" s="1"/>
  <c r="AL74" i="3" s="1"/>
  <c r="AI75" i="3"/>
  <c r="AJ75" i="3" s="1"/>
  <c r="AL75" i="3" s="1"/>
  <c r="AI76" i="3"/>
  <c r="AJ76" i="3" s="1"/>
  <c r="AL76" i="3" s="1"/>
  <c r="AI77" i="3"/>
  <c r="AJ77" i="3" s="1"/>
  <c r="AL77" i="3" s="1"/>
  <c r="AI78" i="3"/>
  <c r="AJ78" i="3" s="1"/>
  <c r="AL78" i="3" s="1"/>
  <c r="AI79" i="3"/>
  <c r="AJ79" i="3" s="1"/>
  <c r="AL79" i="3" s="1"/>
  <c r="AI80" i="3"/>
  <c r="AJ80" i="3" s="1"/>
  <c r="AL80" i="3" s="1"/>
  <c r="AI81" i="3"/>
  <c r="AJ81" i="3" s="1"/>
  <c r="AL81" i="3" s="1"/>
  <c r="AI82" i="3"/>
  <c r="AJ82" i="3" s="1"/>
  <c r="AL82" i="3" s="1"/>
  <c r="AI83" i="3"/>
  <c r="AJ83" i="3" s="1"/>
  <c r="AL83" i="3" s="1"/>
  <c r="AK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2" i="3"/>
  <c r="P69" i="7" l="1"/>
  <c r="S69" i="7"/>
  <c r="AR70" i="3"/>
  <c r="AT70" i="3" s="1"/>
  <c r="AK40" i="3"/>
  <c r="AO33" i="3"/>
  <c r="AS81" i="3"/>
  <c r="AK29" i="3"/>
  <c r="AW76" i="3"/>
  <c r="AO6" i="3"/>
  <c r="AW64" i="3"/>
  <c r="AK9" i="3"/>
  <c r="AK51" i="3"/>
  <c r="AK37" i="3"/>
  <c r="AK65" i="3"/>
  <c r="AO50" i="3"/>
  <c r="AR76" i="3"/>
  <c r="AT76" i="3" s="1"/>
  <c r="AX72" i="3"/>
  <c r="AK18" i="3"/>
  <c r="AX80" i="3"/>
  <c r="AR77" i="3"/>
  <c r="AT77" i="3" s="1"/>
  <c r="AK38" i="3"/>
  <c r="AK55" i="3"/>
  <c r="AX82" i="3"/>
  <c r="AR80" i="3"/>
  <c r="AT80" i="3" s="1"/>
  <c r="AR67" i="3"/>
  <c r="AT67" i="3" s="1"/>
  <c r="AK20" i="3"/>
  <c r="AO81" i="3"/>
  <c r="AK26" i="3"/>
  <c r="AS51" i="3"/>
  <c r="AX66" i="3"/>
  <c r="AO30" i="3"/>
  <c r="AK67" i="3"/>
  <c r="AK34" i="3"/>
  <c r="AO22" i="3"/>
  <c r="AX46" i="3"/>
  <c r="AK83" i="3"/>
  <c r="AK69" i="3"/>
  <c r="AK28" i="3"/>
  <c r="AK17" i="3"/>
  <c r="AK6" i="3"/>
  <c r="AN17" i="3"/>
  <c r="AP17" i="3" s="1"/>
  <c r="AO10" i="3"/>
  <c r="AX60" i="3"/>
  <c r="AX50" i="3"/>
  <c r="AS47" i="3"/>
  <c r="AK49" i="3"/>
  <c r="AK32" i="3"/>
  <c r="AK16" i="3"/>
  <c r="AK5" i="3"/>
  <c r="AO28" i="3"/>
  <c r="AN9" i="3"/>
  <c r="AP9" i="3" s="1"/>
  <c r="AR71" i="3"/>
  <c r="AT71" i="3" s="1"/>
  <c r="AW68" i="3"/>
  <c r="AS63" i="3"/>
  <c r="AW52" i="3"/>
  <c r="AK53" i="3"/>
  <c r="AK41" i="3"/>
  <c r="AS79" i="3"/>
  <c r="AX70" i="3"/>
  <c r="AR68" i="3"/>
  <c r="AT68" i="3" s="1"/>
  <c r="AS59" i="3"/>
  <c r="AK71" i="3"/>
  <c r="AK47" i="3"/>
  <c r="AK25" i="3"/>
  <c r="AK14" i="3"/>
  <c r="AK8" i="3"/>
  <c r="AN19" i="3"/>
  <c r="AP19" i="3" s="1"/>
  <c r="AK79" i="3"/>
  <c r="AK42" i="3"/>
  <c r="AK33" i="3"/>
  <c r="AK24" i="3"/>
  <c r="AK10" i="3"/>
  <c r="AO46" i="3"/>
  <c r="AO41" i="3"/>
  <c r="AN23" i="3"/>
  <c r="AP23" i="3" s="1"/>
  <c r="AN14" i="3"/>
  <c r="AP14" i="3" s="1"/>
  <c r="AN5" i="3"/>
  <c r="AP5" i="3" s="1"/>
  <c r="AR83" i="3"/>
  <c r="AT83" i="3" s="1"/>
  <c r="AR74" i="3"/>
  <c r="AT74" i="3" s="1"/>
  <c r="AK36" i="3"/>
  <c r="AK22" i="3"/>
  <c r="AK13" i="3"/>
  <c r="AK4" i="3"/>
  <c r="AO49" i="3"/>
  <c r="AO44" i="3"/>
  <c r="AO32" i="3"/>
  <c r="AO27" i="3"/>
  <c r="AN3" i="3"/>
  <c r="AP3" i="3" s="1"/>
  <c r="AS57" i="3"/>
  <c r="AW48" i="3"/>
  <c r="AO11" i="3"/>
  <c r="AS75" i="3"/>
  <c r="AW62" i="3"/>
  <c r="AK81" i="3"/>
  <c r="AK63" i="3"/>
  <c r="AK30" i="3"/>
  <c r="AK21" i="3"/>
  <c r="AK12" i="3"/>
  <c r="AO48" i="3"/>
  <c r="AO43" i="3"/>
  <c r="AN21" i="3"/>
  <c r="AP21" i="3" s="1"/>
  <c r="AX56" i="3"/>
  <c r="AS53" i="3"/>
  <c r="AO18" i="3"/>
  <c r="AO7" i="3"/>
  <c r="AW74" i="3"/>
  <c r="AS69" i="3"/>
  <c r="AW58" i="3"/>
  <c r="AK77" i="3"/>
  <c r="AK61" i="3"/>
  <c r="AK45" i="3"/>
  <c r="AO82" i="3"/>
  <c r="AO77" i="3"/>
  <c r="AO39" i="3"/>
  <c r="AO34" i="3"/>
  <c r="AO25" i="3"/>
  <c r="AR78" i="3"/>
  <c r="AT78" i="3" s="1"/>
  <c r="AS65" i="3"/>
  <c r="AS49" i="3"/>
  <c r="AK75" i="3"/>
  <c r="AK59" i="3"/>
  <c r="AK43" i="3"/>
  <c r="AK39" i="3"/>
  <c r="AK35" i="3"/>
  <c r="AK31" i="3"/>
  <c r="AK27" i="3"/>
  <c r="AK23" i="3"/>
  <c r="AK19" i="3"/>
  <c r="AK15" i="3"/>
  <c r="AK11" i="3"/>
  <c r="AK7" i="3"/>
  <c r="AK3" i="3"/>
  <c r="AO51" i="3"/>
  <c r="AO42" i="3"/>
  <c r="AO37" i="3"/>
  <c r="AN13" i="3"/>
  <c r="AP13" i="3" s="1"/>
  <c r="AR72" i="3"/>
  <c r="AT72" i="3" s="1"/>
  <c r="AS55" i="3"/>
  <c r="AO15" i="3"/>
  <c r="AX2" i="3"/>
  <c r="AW78" i="3"/>
  <c r="AS73" i="3"/>
  <c r="AW54" i="3"/>
  <c r="AK73" i="3"/>
  <c r="AK57" i="3"/>
  <c r="AO2" i="3"/>
  <c r="AO78" i="3"/>
  <c r="AO35" i="3"/>
  <c r="AO26" i="3"/>
  <c r="AR82" i="3"/>
  <c r="AT82" i="3" s="1"/>
  <c r="AS61" i="3"/>
  <c r="A163" i="7"/>
  <c r="S85" i="7"/>
  <c r="U62" i="7"/>
  <c r="S141" i="7"/>
  <c r="S62" i="7"/>
  <c r="S187" i="7"/>
  <c r="U229" i="7"/>
  <c r="U205" i="7"/>
  <c r="U192" i="7"/>
  <c r="U181" i="7"/>
  <c r="U172" i="7"/>
  <c r="U158" i="7"/>
  <c r="U150" i="7"/>
  <c r="U134" i="7"/>
  <c r="U122" i="7"/>
  <c r="U103" i="7"/>
  <c r="U91" i="7"/>
  <c r="U79" i="7"/>
  <c r="U70" i="7"/>
  <c r="S229" i="7"/>
  <c r="S205" i="7"/>
  <c r="S192" i="7"/>
  <c r="S181" i="7"/>
  <c r="S172" i="7"/>
  <c r="S158" i="7"/>
  <c r="S150" i="7"/>
  <c r="S134" i="7"/>
  <c r="S122" i="7"/>
  <c r="S103" i="7"/>
  <c r="S91" i="7"/>
  <c r="S79" i="7"/>
  <c r="S70" i="7"/>
  <c r="U235" i="7"/>
  <c r="U223" i="7"/>
  <c r="U198" i="7"/>
  <c r="U187" i="7"/>
  <c r="U175" i="7"/>
  <c r="U167" i="7"/>
  <c r="U154" i="7"/>
  <c r="U141" i="7"/>
  <c r="U128" i="7"/>
  <c r="U114" i="7"/>
  <c r="U95" i="7"/>
  <c r="U85" i="7"/>
  <c r="U75" i="7"/>
  <c r="U63" i="7"/>
  <c r="S95" i="7"/>
  <c r="S154" i="7"/>
  <c r="S198" i="7"/>
  <c r="S63" i="7"/>
  <c r="S114" i="7"/>
  <c r="S167" i="7"/>
  <c r="S223" i="7"/>
  <c r="S75" i="7"/>
  <c r="S128" i="7"/>
  <c r="S175" i="7"/>
  <c r="S235" i="7"/>
  <c r="T50" i="7"/>
  <c r="T53" i="7"/>
  <c r="T56" i="7"/>
  <c r="J19" i="7"/>
  <c r="H18" i="7"/>
  <c r="J15" i="7"/>
  <c r="T16" i="7"/>
  <c r="I33" i="7"/>
  <c r="I29" i="7"/>
  <c r="H19" i="7"/>
  <c r="J16" i="7"/>
  <c r="T18" i="7"/>
  <c r="H17" i="7"/>
  <c r="H15" i="7"/>
  <c r="J18" i="7"/>
  <c r="T19" i="7"/>
  <c r="H16" i="7"/>
  <c r="T17" i="7"/>
  <c r="T39" i="7"/>
  <c r="T42" i="7"/>
  <c r="T45" i="7"/>
  <c r="U11" i="7"/>
  <c r="E6" i="7"/>
  <c r="G13" i="7"/>
  <c r="E11" i="7"/>
  <c r="P13" i="7"/>
  <c r="L11" i="7"/>
  <c r="U13" i="7"/>
  <c r="K6" i="7"/>
  <c r="AR2" i="3"/>
  <c r="AT2" i="3" s="1"/>
  <c r="AK82" i="3"/>
  <c r="AK80" i="3"/>
  <c r="AK78" i="3"/>
  <c r="AK76" i="3"/>
  <c r="AK74" i="3"/>
  <c r="AK72" i="3"/>
  <c r="AK70" i="3"/>
  <c r="AK68" i="3"/>
  <c r="AK66" i="3"/>
  <c r="AK64" i="3"/>
  <c r="AK62" i="3"/>
  <c r="AK60" i="3"/>
  <c r="AK58" i="3"/>
  <c r="AK56" i="3"/>
  <c r="AK54" i="3"/>
  <c r="AK52" i="3"/>
  <c r="AK50" i="3"/>
  <c r="AK48" i="3"/>
  <c r="AK46" i="3"/>
  <c r="AK44" i="3"/>
  <c r="AO20" i="3"/>
  <c r="AO16" i="3"/>
  <c r="AO12" i="3"/>
  <c r="AO8" i="3"/>
  <c r="AO4" i="3"/>
  <c r="AW83" i="3"/>
  <c r="AW81" i="3"/>
  <c r="AW79" i="3"/>
  <c r="AW77" i="3"/>
  <c r="AW75" i="3"/>
  <c r="AW73" i="3"/>
  <c r="AW71" i="3"/>
  <c r="AW69" i="3"/>
  <c r="AW67" i="3"/>
  <c r="AO47" i="3"/>
  <c r="AO45" i="3"/>
  <c r="AO40" i="3"/>
  <c r="AO38" i="3"/>
  <c r="AO36" i="3"/>
  <c r="AO31" i="3"/>
  <c r="AO29" i="3"/>
  <c r="AO24" i="3"/>
  <c r="AR66" i="3"/>
  <c r="AT66" i="3" s="1"/>
  <c r="AR64" i="3"/>
  <c r="AT64" i="3" s="1"/>
  <c r="AR62" i="3"/>
  <c r="AT62" i="3" s="1"/>
  <c r="AR60" i="3"/>
  <c r="AT60" i="3" s="1"/>
  <c r="AR58" i="3"/>
  <c r="AT58" i="3" s="1"/>
  <c r="AR56" i="3"/>
  <c r="AT56" i="3" s="1"/>
  <c r="AR54" i="3"/>
  <c r="AT54" i="3" s="1"/>
  <c r="AR52" i="3"/>
  <c r="AT52" i="3" s="1"/>
  <c r="AR50" i="3"/>
  <c r="AT50" i="3" s="1"/>
  <c r="AR48" i="3"/>
  <c r="AT48" i="3" s="1"/>
  <c r="AR46" i="3"/>
  <c r="AT46" i="3" s="1"/>
  <c r="AR41" i="3"/>
  <c r="AT41" i="3" s="1"/>
  <c r="AS41" i="3"/>
  <c r="AX38" i="3"/>
  <c r="AW38" i="3"/>
  <c r="AR37" i="3"/>
  <c r="AT37" i="3" s="1"/>
  <c r="AS37" i="3"/>
  <c r="AX34" i="3"/>
  <c r="AW34" i="3"/>
  <c r="AR33" i="3"/>
  <c r="AT33" i="3" s="1"/>
  <c r="AS33" i="3"/>
  <c r="AX30" i="3"/>
  <c r="AW30" i="3"/>
  <c r="AR29" i="3"/>
  <c r="AT29" i="3" s="1"/>
  <c r="AS29" i="3"/>
  <c r="AX26" i="3"/>
  <c r="AW26" i="3"/>
  <c r="AR25" i="3"/>
  <c r="AT25" i="3" s="1"/>
  <c r="AS25" i="3"/>
  <c r="AX22" i="3"/>
  <c r="AW22" i="3"/>
  <c r="AR21" i="3"/>
  <c r="AT21" i="3" s="1"/>
  <c r="AS21" i="3"/>
  <c r="AX18" i="3"/>
  <c r="AW18" i="3"/>
  <c r="AR17" i="3"/>
  <c r="AT17" i="3" s="1"/>
  <c r="AS17" i="3"/>
  <c r="AX14" i="3"/>
  <c r="AW14" i="3"/>
  <c r="AR13" i="3"/>
  <c r="AT13" i="3" s="1"/>
  <c r="AS13" i="3"/>
  <c r="AX10" i="3"/>
  <c r="AW10" i="3"/>
  <c r="AR9" i="3"/>
  <c r="AT9" i="3" s="1"/>
  <c r="AS9" i="3"/>
  <c r="AR40" i="3"/>
  <c r="AT40" i="3" s="1"/>
  <c r="AS40" i="3"/>
  <c r="AR36" i="3"/>
  <c r="AT36" i="3" s="1"/>
  <c r="AS36" i="3"/>
  <c r="AX33" i="3"/>
  <c r="AW33" i="3"/>
  <c r="AR28" i="3"/>
  <c r="AT28" i="3" s="1"/>
  <c r="AS28" i="3"/>
  <c r="AX25" i="3"/>
  <c r="AW25" i="3"/>
  <c r="AX21" i="3"/>
  <c r="AW21" i="3"/>
  <c r="AR16" i="3"/>
  <c r="AT16" i="3" s="1"/>
  <c r="AS16" i="3"/>
  <c r="AX13" i="3"/>
  <c r="AW13" i="3"/>
  <c r="AX9" i="3"/>
  <c r="AW9" i="3"/>
  <c r="AR8" i="3"/>
  <c r="AT8" i="3" s="1"/>
  <c r="AS8" i="3"/>
  <c r="AX42" i="3"/>
  <c r="AW42" i="3"/>
  <c r="AW65" i="3"/>
  <c r="AW63" i="3"/>
  <c r="AW61" i="3"/>
  <c r="AW59" i="3"/>
  <c r="AW57" i="3"/>
  <c r="AW55" i="3"/>
  <c r="AW53" i="3"/>
  <c r="AW51" i="3"/>
  <c r="AW49" i="3"/>
  <c r="AW47" i="3"/>
  <c r="AW45" i="3"/>
  <c r="AX43" i="3"/>
  <c r="AW43" i="3"/>
  <c r="AR42" i="3"/>
  <c r="AT42" i="3" s="1"/>
  <c r="AS42" i="3"/>
  <c r="AX39" i="3"/>
  <c r="AW39" i="3"/>
  <c r="AR38" i="3"/>
  <c r="AT38" i="3" s="1"/>
  <c r="AS38" i="3"/>
  <c r="AX35" i="3"/>
  <c r="AW35" i="3"/>
  <c r="AR34" i="3"/>
  <c r="AT34" i="3" s="1"/>
  <c r="AS34" i="3"/>
  <c r="AX31" i="3"/>
  <c r="AW31" i="3"/>
  <c r="AR30" i="3"/>
  <c r="AT30" i="3" s="1"/>
  <c r="AS30" i="3"/>
  <c r="AX27" i="3"/>
  <c r="AW27" i="3"/>
  <c r="AR26" i="3"/>
  <c r="AT26" i="3" s="1"/>
  <c r="AS26" i="3"/>
  <c r="AX23" i="3"/>
  <c r="AW23" i="3"/>
  <c r="AR22" i="3"/>
  <c r="AT22" i="3" s="1"/>
  <c r="AS22" i="3"/>
  <c r="AX19" i="3"/>
  <c r="AW19" i="3"/>
  <c r="AR18" i="3"/>
  <c r="AT18" i="3" s="1"/>
  <c r="AS18" i="3"/>
  <c r="AX15" i="3"/>
  <c r="AW15" i="3"/>
  <c r="AR14" i="3"/>
  <c r="AT14" i="3" s="1"/>
  <c r="AS14" i="3"/>
  <c r="AX11" i="3"/>
  <c r="AW11" i="3"/>
  <c r="AR10" i="3"/>
  <c r="AT10" i="3" s="1"/>
  <c r="AS10" i="3"/>
  <c r="AR44" i="3"/>
  <c r="AT44" i="3" s="1"/>
  <c r="AS44" i="3"/>
  <c r="AX41" i="3"/>
  <c r="AW41" i="3"/>
  <c r="AX37" i="3"/>
  <c r="AW37" i="3"/>
  <c r="AR32" i="3"/>
  <c r="AT32" i="3" s="1"/>
  <c r="AS32" i="3"/>
  <c r="AX29" i="3"/>
  <c r="AW29" i="3"/>
  <c r="AR24" i="3"/>
  <c r="AT24" i="3" s="1"/>
  <c r="AS24" i="3"/>
  <c r="AR20" i="3"/>
  <c r="AT20" i="3" s="1"/>
  <c r="AS20" i="3"/>
  <c r="AX17" i="3"/>
  <c r="AW17" i="3"/>
  <c r="AR12" i="3"/>
  <c r="AT12" i="3" s="1"/>
  <c r="AS12" i="3"/>
  <c r="AR45" i="3"/>
  <c r="AT45" i="3" s="1"/>
  <c r="AS45" i="3"/>
  <c r="AX44" i="3"/>
  <c r="AW44" i="3"/>
  <c r="AR43" i="3"/>
  <c r="AT43" i="3" s="1"/>
  <c r="AS43" i="3"/>
  <c r="AX40" i="3"/>
  <c r="AW40" i="3"/>
  <c r="AR39" i="3"/>
  <c r="AT39" i="3" s="1"/>
  <c r="AS39" i="3"/>
  <c r="AX36" i="3"/>
  <c r="AW36" i="3"/>
  <c r="AR35" i="3"/>
  <c r="AT35" i="3" s="1"/>
  <c r="AS35" i="3"/>
  <c r="AX32" i="3"/>
  <c r="AW32" i="3"/>
  <c r="AR31" i="3"/>
  <c r="AT31" i="3" s="1"/>
  <c r="AS31" i="3"/>
  <c r="AX28" i="3"/>
  <c r="AW28" i="3"/>
  <c r="AR27" i="3"/>
  <c r="AT27" i="3" s="1"/>
  <c r="AS27" i="3"/>
  <c r="AX24" i="3"/>
  <c r="AW24" i="3"/>
  <c r="AR23" i="3"/>
  <c r="AT23" i="3" s="1"/>
  <c r="AS23" i="3"/>
  <c r="AX20" i="3"/>
  <c r="AW20" i="3"/>
  <c r="AR19" i="3"/>
  <c r="AT19" i="3" s="1"/>
  <c r="AS19" i="3"/>
  <c r="AX16" i="3"/>
  <c r="AW16" i="3"/>
  <c r="AR15" i="3"/>
  <c r="AT15" i="3" s="1"/>
  <c r="AS15" i="3"/>
  <c r="AX12" i="3"/>
  <c r="AW12" i="3"/>
  <c r="AR11" i="3"/>
  <c r="AT11" i="3" s="1"/>
  <c r="AS11" i="3"/>
  <c r="AR7" i="3"/>
  <c r="AT7" i="3" s="1"/>
  <c r="AS7" i="3"/>
  <c r="AX8" i="3"/>
  <c r="AW8" i="3"/>
  <c r="AX7" i="3"/>
  <c r="AW7" i="3"/>
  <c r="AX6" i="3"/>
  <c r="AW6" i="3"/>
  <c r="AX5" i="3"/>
  <c r="AW5" i="3"/>
  <c r="AR6" i="3"/>
  <c r="AT6" i="3" s="1"/>
  <c r="AS6" i="3"/>
  <c r="AS5" i="3"/>
  <c r="AW4" i="3"/>
  <c r="AS4" i="3"/>
  <c r="AW3" i="3"/>
  <c r="AS3" i="3"/>
  <c r="AN71" i="3"/>
  <c r="AP71" i="3" s="1"/>
  <c r="AO71" i="3"/>
  <c r="AN63" i="3"/>
  <c r="AP63" i="3" s="1"/>
  <c r="AO63" i="3"/>
  <c r="AN75" i="3"/>
  <c r="AP75" i="3" s="1"/>
  <c r="AO75" i="3"/>
  <c r="AN73" i="3"/>
  <c r="AP73" i="3" s="1"/>
  <c r="AO73" i="3"/>
  <c r="AN67" i="3"/>
  <c r="AP67" i="3" s="1"/>
  <c r="AO67" i="3"/>
  <c r="AN61" i="3"/>
  <c r="AP61" i="3" s="1"/>
  <c r="AO61" i="3"/>
  <c r="AN57" i="3"/>
  <c r="AP57" i="3" s="1"/>
  <c r="AO57" i="3"/>
  <c r="AO83" i="3"/>
  <c r="AO79" i="3"/>
  <c r="AN69" i="3"/>
  <c r="AP69" i="3" s="1"/>
  <c r="AO69" i="3"/>
  <c r="AN65" i="3"/>
  <c r="AP65" i="3" s="1"/>
  <c r="AO65" i="3"/>
  <c r="AN59" i="3"/>
  <c r="AP59" i="3" s="1"/>
  <c r="AO59" i="3"/>
  <c r="AN55" i="3"/>
  <c r="AP55" i="3" s="1"/>
  <c r="AO55" i="3"/>
  <c r="AO80" i="3"/>
  <c r="AN76" i="3"/>
  <c r="AP76" i="3" s="1"/>
  <c r="AO76" i="3"/>
  <c r="AN74" i="3"/>
  <c r="AP74" i="3" s="1"/>
  <c r="AO74" i="3"/>
  <c r="AN72" i="3"/>
  <c r="AP72" i="3" s="1"/>
  <c r="AO72" i="3"/>
  <c r="AN70" i="3"/>
  <c r="AP70" i="3" s="1"/>
  <c r="AO70" i="3"/>
  <c r="AN68" i="3"/>
  <c r="AP68" i="3" s="1"/>
  <c r="AO68" i="3"/>
  <c r="AN66" i="3"/>
  <c r="AP66" i="3" s="1"/>
  <c r="AO66" i="3"/>
  <c r="AN64" i="3"/>
  <c r="AP64" i="3" s="1"/>
  <c r="AO64" i="3"/>
  <c r="AN62" i="3"/>
  <c r="AP62" i="3" s="1"/>
  <c r="AO62" i="3"/>
  <c r="AN60" i="3"/>
  <c r="AP60" i="3" s="1"/>
  <c r="AO60" i="3"/>
  <c r="AN58" i="3"/>
  <c r="AP58" i="3" s="1"/>
  <c r="AO58" i="3"/>
  <c r="AN56" i="3"/>
  <c r="AP56" i="3" s="1"/>
  <c r="AO56" i="3"/>
  <c r="AN54" i="3"/>
  <c r="AP54" i="3" s="1"/>
  <c r="AO54" i="3"/>
  <c r="AO53" i="3"/>
  <c r="AO52" i="3"/>
  <c r="AJ2" i="3"/>
  <c r="AA3" i="3"/>
  <c r="AB3" i="3" s="1"/>
  <c r="AA4" i="3"/>
  <c r="AB4" i="3" s="1"/>
  <c r="AA5" i="3"/>
  <c r="AB5" i="3" s="1"/>
  <c r="AA6" i="3"/>
  <c r="AB6" i="3" s="1"/>
  <c r="AA7" i="3"/>
  <c r="AB7" i="3" s="1"/>
  <c r="AA8" i="3"/>
  <c r="AB8" i="3" s="1"/>
  <c r="AA9" i="3"/>
  <c r="AB9" i="3" s="1"/>
  <c r="AA10" i="3"/>
  <c r="AB10" i="3" s="1"/>
  <c r="AA11" i="3"/>
  <c r="AB11" i="3" s="1"/>
  <c r="AA12" i="3"/>
  <c r="AB12" i="3" s="1"/>
  <c r="AA13" i="3"/>
  <c r="AB13" i="3" s="1"/>
  <c r="AA14" i="3"/>
  <c r="AB14" i="3" s="1"/>
  <c r="AA15" i="3"/>
  <c r="AB15" i="3" s="1"/>
  <c r="AA16" i="3"/>
  <c r="AB16" i="3" s="1"/>
  <c r="AA17" i="3"/>
  <c r="AB17" i="3" s="1"/>
  <c r="AA18" i="3"/>
  <c r="AB18" i="3" s="1"/>
  <c r="AA19" i="3"/>
  <c r="AB19" i="3" s="1"/>
  <c r="AA20" i="3"/>
  <c r="AB20" i="3" s="1"/>
  <c r="AA21" i="3"/>
  <c r="AB21" i="3" s="1"/>
  <c r="AA22" i="3"/>
  <c r="AB22" i="3" s="1"/>
  <c r="AA23" i="3"/>
  <c r="AB23" i="3" s="1"/>
  <c r="AA24" i="3"/>
  <c r="AB24" i="3" s="1"/>
  <c r="AA25" i="3"/>
  <c r="AB25" i="3" s="1"/>
  <c r="AA26" i="3"/>
  <c r="AB26" i="3" s="1"/>
  <c r="AA27" i="3"/>
  <c r="AB27" i="3" s="1"/>
  <c r="AA28" i="3"/>
  <c r="AB28" i="3" s="1"/>
  <c r="AA29" i="3"/>
  <c r="AB29" i="3" s="1"/>
  <c r="AA30" i="3"/>
  <c r="AB30" i="3" s="1"/>
  <c r="AA31" i="3"/>
  <c r="AB31" i="3" s="1"/>
  <c r="AA32" i="3"/>
  <c r="AB32" i="3" s="1"/>
  <c r="AA33" i="3"/>
  <c r="AB33" i="3" s="1"/>
  <c r="AA34" i="3"/>
  <c r="AB34" i="3" s="1"/>
  <c r="AA35" i="3"/>
  <c r="AB35" i="3" s="1"/>
  <c r="AA36" i="3"/>
  <c r="AB36" i="3" s="1"/>
  <c r="AA37" i="3"/>
  <c r="AB37" i="3" s="1"/>
  <c r="AA38" i="3"/>
  <c r="AB38" i="3" s="1"/>
  <c r="AA39" i="3"/>
  <c r="AB39" i="3" s="1"/>
  <c r="AA40" i="3"/>
  <c r="AB40" i="3" s="1"/>
  <c r="AA41" i="3"/>
  <c r="AB41" i="3" s="1"/>
  <c r="AA42" i="3"/>
  <c r="AB42" i="3" s="1"/>
  <c r="AA43" i="3"/>
  <c r="AB43" i="3" s="1"/>
  <c r="AA44" i="3"/>
  <c r="AB44" i="3" s="1"/>
  <c r="AA45" i="3"/>
  <c r="AB45" i="3" s="1"/>
  <c r="AA46" i="3"/>
  <c r="AB46" i="3" s="1"/>
  <c r="AA47" i="3"/>
  <c r="AB47" i="3" s="1"/>
  <c r="AA48" i="3"/>
  <c r="AB48" i="3" s="1"/>
  <c r="AA49" i="3"/>
  <c r="AB49" i="3" s="1"/>
  <c r="AA50" i="3"/>
  <c r="AB50" i="3" s="1"/>
  <c r="AA51" i="3"/>
  <c r="AB51" i="3" s="1"/>
  <c r="AA52" i="3"/>
  <c r="AB52" i="3" s="1"/>
  <c r="AA53" i="3"/>
  <c r="AB53" i="3" s="1"/>
  <c r="AA54" i="3"/>
  <c r="AB54" i="3" s="1"/>
  <c r="AA55" i="3"/>
  <c r="AB55" i="3" s="1"/>
  <c r="AA56" i="3"/>
  <c r="AB56" i="3" s="1"/>
  <c r="AA57" i="3"/>
  <c r="AB57" i="3" s="1"/>
  <c r="AA58" i="3"/>
  <c r="AB58" i="3" s="1"/>
  <c r="AA59" i="3"/>
  <c r="AB59" i="3" s="1"/>
  <c r="AA60" i="3"/>
  <c r="AB60" i="3" s="1"/>
  <c r="AA61" i="3"/>
  <c r="AB61" i="3" s="1"/>
  <c r="AA62" i="3"/>
  <c r="AB62" i="3" s="1"/>
  <c r="AA63" i="3"/>
  <c r="AB63" i="3" s="1"/>
  <c r="AA64" i="3"/>
  <c r="AB64" i="3" s="1"/>
  <c r="AA65" i="3"/>
  <c r="AB65" i="3" s="1"/>
  <c r="AA66" i="3"/>
  <c r="AB66" i="3" s="1"/>
  <c r="AA67" i="3"/>
  <c r="AB67" i="3" s="1"/>
  <c r="AA68" i="3"/>
  <c r="AB68" i="3" s="1"/>
  <c r="AA69" i="3"/>
  <c r="AB69" i="3" s="1"/>
  <c r="AA70" i="3"/>
  <c r="AB70" i="3" s="1"/>
  <c r="AA71" i="3"/>
  <c r="AB71" i="3" s="1"/>
  <c r="AA72" i="3"/>
  <c r="AB72" i="3" s="1"/>
  <c r="AA73" i="3"/>
  <c r="AB73" i="3" s="1"/>
  <c r="AA74" i="3"/>
  <c r="AB74" i="3" s="1"/>
  <c r="AA75" i="3"/>
  <c r="AB75" i="3" s="1"/>
  <c r="AA76" i="3"/>
  <c r="AB76" i="3" s="1"/>
  <c r="AA77" i="3"/>
  <c r="AB77" i="3" s="1"/>
  <c r="AA78" i="3"/>
  <c r="AB78" i="3" s="1"/>
  <c r="AA79" i="3"/>
  <c r="AB79" i="3" s="1"/>
  <c r="AA80" i="3"/>
  <c r="AB80" i="3" s="1"/>
  <c r="AA81" i="3"/>
  <c r="AB81" i="3" s="1"/>
  <c r="AA82" i="3"/>
  <c r="AB82" i="3" s="1"/>
  <c r="AA83" i="3"/>
  <c r="AB83" i="3" s="1"/>
  <c r="AA2" i="3"/>
  <c r="AB2" i="3" s="1"/>
  <c r="G42" i="7" l="1"/>
  <c r="AL2" i="3"/>
  <c r="G39" i="7" s="1"/>
  <c r="B39" i="7"/>
  <c r="F50" i="7"/>
  <c r="F39" i="7"/>
  <c r="B8" i="7"/>
  <c r="F53" i="7"/>
  <c r="G45" i="7"/>
  <c r="F56" i="7"/>
  <c r="F45" i="7"/>
  <c r="G50" i="7"/>
  <c r="F42" i="7"/>
  <c r="B45" i="7"/>
  <c r="B50" i="7"/>
  <c r="Q6" i="7"/>
  <c r="G53" i="7"/>
  <c r="B53" i="7"/>
  <c r="B42" i="7"/>
  <c r="G56" i="7"/>
  <c r="B56" i="7"/>
</calcChain>
</file>

<file path=xl/sharedStrings.xml><?xml version="1.0" encoding="utf-8"?>
<sst xmlns="http://schemas.openxmlformats.org/spreadsheetml/2006/main" count="7922" uniqueCount="752">
  <si>
    <t>PC</t>
  </si>
  <si>
    <t>CANTON</t>
  </si>
  <si>
    <t>101</t>
  </si>
  <si>
    <t>SAN JOSÉ</t>
  </si>
  <si>
    <t>102</t>
  </si>
  <si>
    <t>ESCAZÚ</t>
  </si>
  <si>
    <t>103</t>
  </si>
  <si>
    <t>DESAMPARADOS</t>
  </si>
  <si>
    <t>104</t>
  </si>
  <si>
    <t>PURISCAL</t>
  </si>
  <si>
    <t>105</t>
  </si>
  <si>
    <t>TARRAZÚ</t>
  </si>
  <si>
    <t>106</t>
  </si>
  <si>
    <t>ASERRÍ</t>
  </si>
  <si>
    <t>107</t>
  </si>
  <si>
    <t>MORA</t>
  </si>
  <si>
    <t>108</t>
  </si>
  <si>
    <t>GOICOECHEA</t>
  </si>
  <si>
    <t>109</t>
  </si>
  <si>
    <t>SANTA ANA</t>
  </si>
  <si>
    <t>110</t>
  </si>
  <si>
    <t>ALAJUELITA</t>
  </si>
  <si>
    <t>111</t>
  </si>
  <si>
    <t>VÁZQUEZ DE CORONADO</t>
  </si>
  <si>
    <t>112</t>
  </si>
  <si>
    <t>ACOSTA</t>
  </si>
  <si>
    <t>113</t>
  </si>
  <si>
    <t>TIBÁS</t>
  </si>
  <si>
    <t>114</t>
  </si>
  <si>
    <t>MORAVIA</t>
  </si>
  <si>
    <t>115</t>
  </si>
  <si>
    <t>MONTES DE OCA</t>
  </si>
  <si>
    <t>116</t>
  </si>
  <si>
    <t>TURRUBARES</t>
  </si>
  <si>
    <t>117</t>
  </si>
  <si>
    <t>DOTA</t>
  </si>
  <si>
    <t>118</t>
  </si>
  <si>
    <t>CURRIDABAT</t>
  </si>
  <si>
    <t>119</t>
  </si>
  <si>
    <t>PÉREZ ZELEDÓN</t>
  </si>
  <si>
    <t>120</t>
  </si>
  <si>
    <t>LEÓN CORTÉS CASTRO</t>
  </si>
  <si>
    <t>201</t>
  </si>
  <si>
    <t>ALAJUELA</t>
  </si>
  <si>
    <t>202</t>
  </si>
  <si>
    <t>SAN RAMÓN</t>
  </si>
  <si>
    <t>203</t>
  </si>
  <si>
    <t>GRECIA</t>
  </si>
  <si>
    <t>204</t>
  </si>
  <si>
    <t>SAN MATEO</t>
  </si>
  <si>
    <t>205</t>
  </si>
  <si>
    <t>ATENAS</t>
  </si>
  <si>
    <t>206</t>
  </si>
  <si>
    <t>NARANJO</t>
  </si>
  <si>
    <t>207</t>
  </si>
  <si>
    <t>PALMARES</t>
  </si>
  <si>
    <t>208</t>
  </si>
  <si>
    <t>POÁS</t>
  </si>
  <si>
    <t>209</t>
  </si>
  <si>
    <t>OROTINA</t>
  </si>
  <si>
    <t>210</t>
  </si>
  <si>
    <t>SAN CARLOS</t>
  </si>
  <si>
    <t>211</t>
  </si>
  <si>
    <t>ZARCERO</t>
  </si>
  <si>
    <t>212</t>
  </si>
  <si>
    <t>VALVERDE VEGA</t>
  </si>
  <si>
    <t>213</t>
  </si>
  <si>
    <t>UPALA</t>
  </si>
  <si>
    <t>214</t>
  </si>
  <si>
    <t>LOS CHILES</t>
  </si>
  <si>
    <t>215</t>
  </si>
  <si>
    <t>GUATUSO</t>
  </si>
  <si>
    <t>216</t>
  </si>
  <si>
    <t>RÍO CUARTO</t>
  </si>
  <si>
    <t>301</t>
  </si>
  <si>
    <t>CARTAGO</t>
  </si>
  <si>
    <t>302</t>
  </si>
  <si>
    <t>PARAÍSO</t>
  </si>
  <si>
    <t>303</t>
  </si>
  <si>
    <t>LA UNIÓN</t>
  </si>
  <si>
    <t>304</t>
  </si>
  <si>
    <t>JIMÉNEZ</t>
  </si>
  <si>
    <t>305</t>
  </si>
  <si>
    <t>TURRIALBA</t>
  </si>
  <si>
    <t>306</t>
  </si>
  <si>
    <t>ALVARADO</t>
  </si>
  <si>
    <t>307</t>
  </si>
  <si>
    <t>OREAMUNO</t>
  </si>
  <si>
    <t>308</t>
  </si>
  <si>
    <t>EL GUARCO</t>
  </si>
  <si>
    <t>401</t>
  </si>
  <si>
    <t>HEREDIA</t>
  </si>
  <si>
    <t>402</t>
  </si>
  <si>
    <t>BARVA</t>
  </si>
  <si>
    <t>403</t>
  </si>
  <si>
    <t>SANTO DOMINGO</t>
  </si>
  <si>
    <t>404</t>
  </si>
  <si>
    <t>SANTA BÁRBARA</t>
  </si>
  <si>
    <t>405</t>
  </si>
  <si>
    <t>SAN RAFAEL</t>
  </si>
  <si>
    <t>406</t>
  </si>
  <si>
    <t>SAN ISIDRO</t>
  </si>
  <si>
    <t>407</t>
  </si>
  <si>
    <t>BELÉN</t>
  </si>
  <si>
    <t>408</t>
  </si>
  <si>
    <t>FLORES</t>
  </si>
  <si>
    <t>409</t>
  </si>
  <si>
    <t>SAN PABLO</t>
  </si>
  <si>
    <t>410</t>
  </si>
  <si>
    <t>SARAPIQUÍ</t>
  </si>
  <si>
    <t>501</t>
  </si>
  <si>
    <t>LIBERIA</t>
  </si>
  <si>
    <t>502</t>
  </si>
  <si>
    <t>NICOYA</t>
  </si>
  <si>
    <t>503</t>
  </si>
  <si>
    <t>SANTA CRUZ</t>
  </si>
  <si>
    <t>504</t>
  </si>
  <si>
    <t>BAGACES</t>
  </si>
  <si>
    <t>505</t>
  </si>
  <si>
    <t>CARRILLO</t>
  </si>
  <si>
    <t>506</t>
  </si>
  <si>
    <t>CAÑAS</t>
  </si>
  <si>
    <t>507</t>
  </si>
  <si>
    <t>ABANGARES</t>
  </si>
  <si>
    <t>508</t>
  </si>
  <si>
    <t>TILARÁN</t>
  </si>
  <si>
    <t>509</t>
  </si>
  <si>
    <t>NANDAYURE</t>
  </si>
  <si>
    <t>510</t>
  </si>
  <si>
    <t>LA CRUZ</t>
  </si>
  <si>
    <t>511</t>
  </si>
  <si>
    <t>HOJANCHA</t>
  </si>
  <si>
    <t>601</t>
  </si>
  <si>
    <t>PUNTARENAS</t>
  </si>
  <si>
    <t>602</t>
  </si>
  <si>
    <t>ESPARZA</t>
  </si>
  <si>
    <t>603</t>
  </si>
  <si>
    <t>BUENOS AIRES</t>
  </si>
  <si>
    <t>604</t>
  </si>
  <si>
    <t>MONTES DE ORO</t>
  </si>
  <si>
    <t>605</t>
  </si>
  <si>
    <t>OSA</t>
  </si>
  <si>
    <t>606</t>
  </si>
  <si>
    <t>QUEPOS</t>
  </si>
  <si>
    <t>607</t>
  </si>
  <si>
    <t>GOLFITO</t>
  </si>
  <si>
    <t>608</t>
  </si>
  <si>
    <t>COTO BRUS</t>
  </si>
  <si>
    <t>609</t>
  </si>
  <si>
    <t>PARRITA</t>
  </si>
  <si>
    <t>610</t>
  </si>
  <si>
    <t>CORREDORES</t>
  </si>
  <si>
    <t>611</t>
  </si>
  <si>
    <t>GARABITO</t>
  </si>
  <si>
    <t>701</t>
  </si>
  <si>
    <t>LIMÓN</t>
  </si>
  <si>
    <t>702</t>
  </si>
  <si>
    <t>POCOCÍ</t>
  </si>
  <si>
    <t>703</t>
  </si>
  <si>
    <t>SIQUIRRES</t>
  </si>
  <si>
    <t>704</t>
  </si>
  <si>
    <t>TALAMANCA</t>
  </si>
  <si>
    <t>705</t>
  </si>
  <si>
    <t>MATINA</t>
  </si>
  <si>
    <t>706</t>
  </si>
  <si>
    <t>GUÁCIMO</t>
  </si>
  <si>
    <t>Instituciones</t>
  </si>
  <si>
    <t>Infraestructura</t>
  </si>
  <si>
    <t>Adopción de las tecnologías de información y comunicación</t>
  </si>
  <si>
    <t>Salud</t>
  </si>
  <si>
    <t>Habilidades y competencias</t>
  </si>
  <si>
    <t>Dinamismo de mercados</t>
  </si>
  <si>
    <t>ICN2022</t>
  </si>
  <si>
    <t>Seguridad</t>
  </si>
  <si>
    <t>Capital social</t>
  </si>
  <si>
    <t>Transformación digital</t>
  </si>
  <si>
    <t>Trámites ágiles</t>
  </si>
  <si>
    <t>Transparencia municipal</t>
  </si>
  <si>
    <t>Administración presupuestaria</t>
  </si>
  <si>
    <t>Compromiso  con la sostenibilidad</t>
  </si>
  <si>
    <t>Infraestructura de transporte</t>
  </si>
  <si>
    <t>Conectividad vial</t>
  </si>
  <si>
    <t>Acceso a servicios públicos</t>
  </si>
  <si>
    <t>Servicios públicos municipales</t>
  </si>
  <si>
    <t>Redes de datos móviles (internet)</t>
  </si>
  <si>
    <t>Redes de voz móvil (telefonía)</t>
  </si>
  <si>
    <t>Redes de datos fijas (internet)</t>
  </si>
  <si>
    <t>Acceso a TICs en hogares</t>
  </si>
  <si>
    <t>Acceso a TICs en el sistema educativo</t>
  </si>
  <si>
    <t>Escolaridad media la fuerza laboral actual</t>
  </si>
  <si>
    <t>Habilidades técnicas de la fuerza laboral actual</t>
  </si>
  <si>
    <t>Habilidades en ciencia y tecnología de la fuerza laboral actual</t>
  </si>
  <si>
    <t>Cobertura educativa</t>
  </si>
  <si>
    <t>Currículo completo</t>
  </si>
  <si>
    <t>Competencias básicas</t>
  </si>
  <si>
    <t>Encadenamientos productivos</t>
  </si>
  <si>
    <t>Sector constructivo</t>
  </si>
  <si>
    <t>Sector eléctrico</t>
  </si>
  <si>
    <t>Sector laboral</t>
  </si>
  <si>
    <t>Tasa de homicidio</t>
  </si>
  <si>
    <t>Tasa de asaltos</t>
  </si>
  <si>
    <t>Tasa de hurto</t>
  </si>
  <si>
    <t>Tasa de robos</t>
  </si>
  <si>
    <t>Tasa de robo de vehículos</t>
  </si>
  <si>
    <t>Tasa de tacha de vehículos</t>
  </si>
  <si>
    <t>Participación estructural en elecciones nacionales</t>
  </si>
  <si>
    <t>Participación actual en elecciones nacionales</t>
  </si>
  <si>
    <t>Participación estructural en elecciones municipales</t>
  </si>
  <si>
    <t>Participación actual en elecciones municipales</t>
  </si>
  <si>
    <t>Infraestructura digital</t>
  </si>
  <si>
    <t>Modelo de negocio digital</t>
  </si>
  <si>
    <t>Cultura y habilidades digitales</t>
  </si>
  <si>
    <t>E-Municipalidad</t>
  </si>
  <si>
    <t>Regulación municipal</t>
  </si>
  <si>
    <t>Permisos de construcción</t>
  </si>
  <si>
    <t>Uso de suelo</t>
  </si>
  <si>
    <t>Licencias comerciales</t>
  </si>
  <si>
    <t>Denuncias</t>
  </si>
  <si>
    <t>Acceso a la información</t>
  </si>
  <si>
    <t>Rendición de cuentas</t>
  </si>
  <si>
    <t>Participación ciudadana</t>
  </si>
  <si>
    <t>Datos abiertos de gobierno</t>
  </si>
  <si>
    <t>Ejecución de recursos</t>
  </si>
  <si>
    <t>Tasa de morosidad</t>
  </si>
  <si>
    <t>Dependencia financiera de transferencias</t>
  </si>
  <si>
    <t>Aprovechamiento de residuos recolectados</t>
  </si>
  <si>
    <t xml:space="preserve"> Cobertura del servicio  de recolección de residuos ordinario</t>
  </si>
  <si>
    <t xml:space="preserve"> Cobertura del servicio de recolección de residuos selectivo</t>
  </si>
  <si>
    <t>Inversión en el servicio de recolección de residuos</t>
  </si>
  <si>
    <t>Tratamiento de residuos valorizables</t>
  </si>
  <si>
    <t>Inversión per cápita en protección del medio ambiente</t>
  </si>
  <si>
    <t>Estado de la red vial cantonal</t>
  </si>
  <si>
    <t>Estado de los puentes de la red vial cantonal</t>
  </si>
  <si>
    <t>Calidad de obras</t>
  </si>
  <si>
    <t>Inversión media por Km en en la red vial cantonal</t>
  </si>
  <si>
    <t>Traslado a aeropuerto Juan Santa María</t>
  </si>
  <si>
    <t>Traslado a aeropuerto Daniel Oduber</t>
  </si>
  <si>
    <t>Traslado a Puerto Limón / Moín</t>
  </si>
  <si>
    <t>Traslado a Puerto Caldera</t>
  </si>
  <si>
    <t>Atraso promedio en carretera</t>
  </si>
  <si>
    <t>Hogares con acceso a agua potable</t>
  </si>
  <si>
    <t>Hogares con acceso a agua por tubería</t>
  </si>
  <si>
    <t>Hogares con acceso a electricidad</t>
  </si>
  <si>
    <t>Hogares con acceso a eliminación de excretas</t>
  </si>
  <si>
    <t>Hogares con acceso a eliminación de basura</t>
  </si>
  <si>
    <t>Inversión en servicios sociales y complementarios</t>
  </si>
  <si>
    <t>Inversión en servicios educativos, culturales y deportivos</t>
  </si>
  <si>
    <t>Cobertura del servicio de aseo de vías y sitios públicos</t>
  </si>
  <si>
    <t>Inversión en el servicio de aseo de vías y sitios públicos</t>
  </si>
  <si>
    <t>Desempeño de velocidad de descarga 3G</t>
  </si>
  <si>
    <t>Desempeño de velocidad de subida 3G</t>
  </si>
  <si>
    <t>Latencia de la red 3G</t>
  </si>
  <si>
    <t>Desempeño de velocidad de descarga 4G</t>
  </si>
  <si>
    <t>Desempeño de velocidad de subida 4G</t>
  </si>
  <si>
    <t>Latencia de la red 4G</t>
  </si>
  <si>
    <t>Llamadas no interrumpidas 2G</t>
  </si>
  <si>
    <t>Llamadas exitosas 2G</t>
  </si>
  <si>
    <t>Calidad de voz 2G</t>
  </si>
  <si>
    <t>Tiempo establecimiento llamadas 2G</t>
  </si>
  <si>
    <t>Llamadas no interrumpidas 3G</t>
  </si>
  <si>
    <t>Llamadas exitosas 3G</t>
  </si>
  <si>
    <t>Calidad de voz 3G</t>
  </si>
  <si>
    <t>Tiempo establecimiento llamadas 3G</t>
  </si>
  <si>
    <t>Suscripciones a Internet de banda ancha fija</t>
  </si>
  <si>
    <t>Crecimiento suscripciones a Internet de banda ancha fija</t>
  </si>
  <si>
    <t>Operadoras de internet por cantón</t>
  </si>
  <si>
    <t>Hogares con acceso teléfonos celulares</t>
  </si>
  <si>
    <t>Hogares con acceso a computadoras</t>
  </si>
  <si>
    <t>Hogares con acceso a internet</t>
  </si>
  <si>
    <t>Estudiantes con acceso a internet en sus hogares</t>
  </si>
  <si>
    <t>Red de banda ancha educativa</t>
  </si>
  <si>
    <t>Estudiantes por computadora</t>
  </si>
  <si>
    <t>Centros educativos con acceso al PRONIE</t>
  </si>
  <si>
    <t>Esperanza de vida</t>
  </si>
  <si>
    <t>Tasa de mortalidad infantil</t>
  </si>
  <si>
    <t>Tasa de fertilidad en adolescentes</t>
  </si>
  <si>
    <t>Escolaridad de la población adulta</t>
  </si>
  <si>
    <t>Población adulta con secundaria concluida</t>
  </si>
  <si>
    <t>Tasa de técnicos graduados en Tecnologías de Información y Comunicación</t>
  </si>
  <si>
    <t>Tasa de técnicos graduados en Turismo</t>
  </si>
  <si>
    <t>Tasa de técnicos graduados en Inglés</t>
  </si>
  <si>
    <t>Tasa de técnicos graduados en otros campos</t>
  </si>
  <si>
    <t>Brecha de género en Tecnologías de Información y Comunicación</t>
  </si>
  <si>
    <t>Tasa de graduados en Ingeniería y Tecnología</t>
  </si>
  <si>
    <t>Tasa de graduados en Ciencias Médicas</t>
  </si>
  <si>
    <t>Tasa de graduados en Ciencias Exactas y Naturales</t>
  </si>
  <si>
    <t>Tasa de graduados en Ciencias Agrícolas</t>
  </si>
  <si>
    <t>Brecha de género en ingeniería y tecnología</t>
  </si>
  <si>
    <t>Proporción de alumnos por maestro en educación primaria</t>
  </si>
  <si>
    <t>Proporción de alumnos por maestro en educación secundaria</t>
  </si>
  <si>
    <t>Tasa bruta de escolaridad en educación preescolar</t>
  </si>
  <si>
    <t>Tasa bruta de escolaridad en educación secundaria</t>
  </si>
  <si>
    <t>Estudiantes de educación preescolar que reciben lecciones de inglés</t>
  </si>
  <si>
    <t>Estudiantes de educación preescolar que reciben lecciones de informática</t>
  </si>
  <si>
    <t>Estudiantes de educación primaria que reciben lecciones de inglés</t>
  </si>
  <si>
    <t>Estudiantes de educación primaria que reciben lecciones de informática</t>
  </si>
  <si>
    <t>Estudiantes que educación primaria que reciben el currículo compleeto</t>
  </si>
  <si>
    <t>Competencia matemática</t>
  </si>
  <si>
    <t>Competencia lectora</t>
  </si>
  <si>
    <t>Competencia científica</t>
  </si>
  <si>
    <t>Competencia segundo idioma</t>
  </si>
  <si>
    <t>Tasa de graduación de educación secundaria</t>
  </si>
  <si>
    <t>Relación de compra</t>
  </si>
  <si>
    <t>Relaciones de venta</t>
  </si>
  <si>
    <t>Intermediación</t>
  </si>
  <si>
    <t>Cohesión local</t>
  </si>
  <si>
    <t>Extensión de las construcciones</t>
  </si>
  <si>
    <t>Crecimiento del área de construcción de viviendas</t>
  </si>
  <si>
    <t>Crecimiento del área de construcción de comercio</t>
  </si>
  <si>
    <t>Crecimiento del área de construcción de industria</t>
  </si>
  <si>
    <t>Crecimiento del área de construcción de servicios</t>
  </si>
  <si>
    <t>Frecuencia promedio de interrupciones</t>
  </si>
  <si>
    <t>Duración media de interrupciones</t>
  </si>
  <si>
    <t>Costo eléctrico residencial</t>
  </si>
  <si>
    <t>Costo eléctrico industrial</t>
  </si>
  <si>
    <t>Costo eléctrico comercial y servicios</t>
  </si>
  <si>
    <t>Desempleo</t>
  </si>
  <si>
    <t>Desempleo de larga duración</t>
  </si>
  <si>
    <t>Estabilidad en el empleo</t>
  </si>
  <si>
    <t>Unidad de medida</t>
  </si>
  <si>
    <t>por cada 100 mil habitantes</t>
  </si>
  <si>
    <t>%</t>
  </si>
  <si>
    <t>puntos porcentuales</t>
  </si>
  <si>
    <t>Días</t>
  </si>
  <si>
    <t>Cantidad</t>
  </si>
  <si>
    <t>1=Tiene</t>
  </si>
  <si>
    <t>Colones por persona</t>
  </si>
  <si>
    <t>Minutos</t>
  </si>
  <si>
    <t>años</t>
  </si>
  <si>
    <t>por cada 1000 nacimientos</t>
  </si>
  <si>
    <t>por cada 1000</t>
  </si>
  <si>
    <t>graduados por cada 100.000 habitantes</t>
  </si>
  <si>
    <t>alumnos por maestro</t>
  </si>
  <si>
    <t>Veces</t>
  </si>
  <si>
    <t>Horas</t>
  </si>
  <si>
    <t>colones por kWh</t>
  </si>
  <si>
    <t>INDICADORES EN UNIDAD DE MEDICIÓN ORIGINAL DE CADA UNO</t>
  </si>
  <si>
    <t>INDICADORES EN PUNTAJES</t>
  </si>
  <si>
    <t>DIMENSIONES</t>
  </si>
  <si>
    <t>PILARES</t>
  </si>
  <si>
    <t>INDICE</t>
  </si>
  <si>
    <t>puntos</t>
  </si>
  <si>
    <t>PROVINCIA</t>
  </si>
  <si>
    <t>REGION</t>
  </si>
  <si>
    <t>GAM</t>
  </si>
  <si>
    <t>COSTEROS Y FRONTERIZOS</t>
  </si>
  <si>
    <t>SAN JOSE</t>
  </si>
  <si>
    <t>CENTRAL</t>
  </si>
  <si>
    <t>BRUNCA</t>
  </si>
  <si>
    <t>PACIFICO CENTRAL</t>
  </si>
  <si>
    <t>HUETAR NORTE</t>
  </si>
  <si>
    <t>GUANACASTE</t>
  </si>
  <si>
    <t>CHOROTEGA</t>
  </si>
  <si>
    <t>LIMON</t>
  </si>
  <si>
    <t>HUETAR CARIBE</t>
  </si>
  <si>
    <t>Fuera de GAM</t>
  </si>
  <si>
    <t>Fuera de GAM (excluido Ley 10234)</t>
  </si>
  <si>
    <t>No costa o frontera</t>
  </si>
  <si>
    <t>Costero o fronterizo</t>
  </si>
  <si>
    <t>FILTRO TERRITORIAL</t>
  </si>
  <si>
    <t>REGION MIDEPLAN</t>
  </si>
  <si>
    <t>COSTERO O FRONTERIZO</t>
  </si>
  <si>
    <t>GRAN AREA METROPOLITANA</t>
  </si>
  <si>
    <t>001</t>
  </si>
  <si>
    <t>003</t>
  </si>
  <si>
    <t>002</t>
  </si>
  <si>
    <t>004</t>
  </si>
  <si>
    <t>005</t>
  </si>
  <si>
    <t>006</t>
  </si>
  <si>
    <t>007</t>
  </si>
  <si>
    <t>801</t>
  </si>
  <si>
    <t>902</t>
  </si>
  <si>
    <t>802</t>
  </si>
  <si>
    <t>803</t>
  </si>
  <si>
    <t>804</t>
  </si>
  <si>
    <t>805</t>
  </si>
  <si>
    <t>806</t>
  </si>
  <si>
    <t>901</t>
  </si>
  <si>
    <t>903</t>
  </si>
  <si>
    <t>904</t>
  </si>
  <si>
    <t>905</t>
  </si>
  <si>
    <t>CODIGO</t>
  </si>
  <si>
    <t>NOMBRE</t>
  </si>
  <si>
    <t>Desempeño</t>
  </si>
  <si>
    <t>Sí</t>
  </si>
  <si>
    <t>No</t>
  </si>
  <si>
    <t>Codigo</t>
  </si>
  <si>
    <t>Canton</t>
  </si>
  <si>
    <t>Provincia</t>
  </si>
  <si>
    <t>Fuera del Gran Área Metropolitana</t>
  </si>
  <si>
    <t>Distritos</t>
  </si>
  <si>
    <t>Red vial cantonal (km)</t>
  </si>
  <si>
    <t>Año creación</t>
  </si>
  <si>
    <t>San José</t>
  </si>
  <si>
    <t>Escazú</t>
  </si>
  <si>
    <t>Desamparados</t>
  </si>
  <si>
    <t>Santiago</t>
  </si>
  <si>
    <t>Bribri</t>
  </si>
  <si>
    <t>Aserrí</t>
  </si>
  <si>
    <t>Colón</t>
  </si>
  <si>
    <t>Guadalupe</t>
  </si>
  <si>
    <t>Santa Ana</t>
  </si>
  <si>
    <t>Alajuelita</t>
  </si>
  <si>
    <t>San Isidro</t>
  </si>
  <si>
    <t>San Ignacio</t>
  </si>
  <si>
    <t>San Marcos</t>
  </si>
  <si>
    <t>San Vicente</t>
  </si>
  <si>
    <t>San Pedro</t>
  </si>
  <si>
    <t>Turrialba</t>
  </si>
  <si>
    <t>Santa María</t>
  </si>
  <si>
    <t>Curridabat</t>
  </si>
  <si>
    <t>San Isidro de El General</t>
  </si>
  <si>
    <t>San Pablo</t>
  </si>
  <si>
    <t>Alajuela</t>
  </si>
  <si>
    <t>San Ramón</t>
  </si>
  <si>
    <t>Grecia</t>
  </si>
  <si>
    <t>San Mateo</t>
  </si>
  <si>
    <t>Atenas</t>
  </si>
  <si>
    <t>Naranjo</t>
  </si>
  <si>
    <t>Palmares</t>
  </si>
  <si>
    <t>Orotina</t>
  </si>
  <si>
    <t>Quesada</t>
  </si>
  <si>
    <t>Zarcero</t>
  </si>
  <si>
    <t>Upala</t>
  </si>
  <si>
    <t>Los Chiles</t>
  </si>
  <si>
    <t>San Rafael</t>
  </si>
  <si>
    <t>Río Cuarto</t>
  </si>
  <si>
    <t>Cartago</t>
  </si>
  <si>
    <t>Paraíso</t>
  </si>
  <si>
    <t>Tres Ríos</t>
  </si>
  <si>
    <t>Juan Viñas</t>
  </si>
  <si>
    <t>Tilarán</t>
  </si>
  <si>
    <t>Pacayas</t>
  </si>
  <si>
    <t>El Tejar</t>
  </si>
  <si>
    <t>Heredia</t>
  </si>
  <si>
    <t>Barva</t>
  </si>
  <si>
    <t>Santo Domingo</t>
  </si>
  <si>
    <t>Santa Bárbara</t>
  </si>
  <si>
    <t>San Antonio</t>
  </si>
  <si>
    <t>San Joaquín</t>
  </si>
  <si>
    <t>Puerto Viejo</t>
  </si>
  <si>
    <t>Liberia</t>
  </si>
  <si>
    <t>Nicoya</t>
  </si>
  <si>
    <t>Santa Cruz</t>
  </si>
  <si>
    <t>Bagaces</t>
  </si>
  <si>
    <t>Filadelfia</t>
  </si>
  <si>
    <t>Cañas</t>
  </si>
  <si>
    <t>Las Juntas</t>
  </si>
  <si>
    <t>San Juan</t>
  </si>
  <si>
    <t>Carmona</t>
  </si>
  <si>
    <t>La Cruz</t>
  </si>
  <si>
    <t>Hojancha</t>
  </si>
  <si>
    <t>Puntarenas</t>
  </si>
  <si>
    <t>Esparza</t>
  </si>
  <si>
    <t>Buenos Aires</t>
  </si>
  <si>
    <t>Miramar</t>
  </si>
  <si>
    <t>Puerto Cortés</t>
  </si>
  <si>
    <t>Quepos</t>
  </si>
  <si>
    <t>Golfito</t>
  </si>
  <si>
    <t>San Vito</t>
  </si>
  <si>
    <t>Parrita</t>
  </si>
  <si>
    <t>Ciudad Neily</t>
  </si>
  <si>
    <t>Jacó</t>
  </si>
  <si>
    <t>Limón</t>
  </si>
  <si>
    <t>Guápiles</t>
  </si>
  <si>
    <t>Sarchí Norte</t>
  </si>
  <si>
    <t>Siquirres</t>
  </si>
  <si>
    <t>Matina</t>
  </si>
  <si>
    <t>Guácimo</t>
  </si>
  <si>
    <t>Extensión territorial (km²)</t>
  </si>
  <si>
    <t>Cobertura forestal (%)</t>
  </si>
  <si>
    <t>Cabecera de cantón</t>
  </si>
  <si>
    <t>0 a 17 años</t>
  </si>
  <si>
    <t>18 a 35 años</t>
  </si>
  <si>
    <t>36 a 64 años</t>
  </si>
  <si>
    <t>65 años o más</t>
  </si>
  <si>
    <t>Total población</t>
  </si>
  <si>
    <t>Puntaje</t>
  </si>
  <si>
    <t>Posición</t>
  </si>
  <si>
    <t>"Muestra altos estándares en la mayoría de dimensiones que conforman el ICN"</t>
  </si>
  <si>
    <t>"Muestra condiciones óptimas en la mayoría de dimensiones que conforman el ICN"</t>
  </si>
  <si>
    <t>"Presenta posibilidades de crecimiento en algunas de las dimensiones para mejorar el desempeño"</t>
  </si>
  <si>
    <t>"Evidencia condiciones sub óptimas en la mayoría de dimensiones que conforman el ICN"</t>
  </si>
  <si>
    <t>"Presenta puntajes extremadamente bajos en la mayoría de dimensiones que conforman el ICN"</t>
  </si>
  <si>
    <t>Texto_desempeño</t>
  </si>
  <si>
    <t>Altamente competente</t>
  </si>
  <si>
    <t>Competente</t>
  </si>
  <si>
    <t>Emergente</t>
  </si>
  <si>
    <t>Limitado</t>
  </si>
  <si>
    <t>Deficiente</t>
  </si>
  <si>
    <t>Adopción de TIC's</t>
  </si>
  <si>
    <t>Habilidades</t>
  </si>
  <si>
    <t>PERFIL CANTONAL</t>
  </si>
  <si>
    <t>Puntaje:</t>
  </si>
  <si>
    <t>/ 100</t>
  </si>
  <si>
    <t>Posición:</t>
  </si>
  <si>
    <t>/ 82</t>
  </si>
  <si>
    <t>Desempeño:</t>
  </si>
  <si>
    <t>Región:</t>
  </si>
  <si>
    <t>Provincia:</t>
  </si>
  <si>
    <t>Población total</t>
  </si>
  <si>
    <t>De 65 años o más</t>
  </si>
  <si>
    <t>Económico y mercados</t>
  </si>
  <si>
    <t>Competencias de la fuerza de trabajo futura</t>
  </si>
  <si>
    <t>Dimensión / Posición</t>
  </si>
  <si>
    <t>Presenta bajos índices de criminalidad que propician un ambiente seguro para el establecimiento de empresas.</t>
  </si>
  <si>
    <t>Se ubica en una posición intermedia respecto a la criminalidad, que plantea retos para disminuir sus índices.</t>
  </si>
  <si>
    <t>Las elevadas tasas de delincuencia amenazan la seguridad de sus habitantes y de las empresas allí establecidas.</t>
  </si>
  <si>
    <t>Se manifiesta gran respeto a la vida en democracia y sus instituciones, que promueven la confianza y la cooperación.</t>
  </si>
  <si>
    <t>Se requiere promover mayor participación ciudadana para disminuir la abstención de voto en rondas electorales.</t>
  </si>
  <si>
    <t>Presenta bajos niveles de ejercicio del sufragio como función cívica primordial y obligatoria para sus habitantes.</t>
  </si>
  <si>
    <t>La Municipalidad demuestra una hoja de ruta digital y mecanismos para gestionar las ideas que permitirán utilizar la infraestructura digital.</t>
  </si>
  <si>
    <t>La Municipalidad muestra progreso parcial en el establecimiento de una hoja de ruta digital y de aprovechamiento de la infraestructura digital.</t>
  </si>
  <si>
    <t>La Municipalidad muestra bajo progreso en el establecimiento de una hoja de ruta digital y de aprovechamiento de la infraestructura digital.</t>
  </si>
  <si>
    <t>La Municipalidad demuestra alto nivel de eficiencia en la duración para la gestión de trámites ante la ciudadanía.</t>
  </si>
  <si>
    <t>La Municipalidad muestra áreas de mejora para gestionar de mejora forma el tiempo para la entrega de trámites.</t>
  </si>
  <si>
    <t>La Municipalidad evidencia bajos estándares en la gestión y el tiempo para la tramitación de distintas solicitudes.</t>
  </si>
  <si>
    <t>La Municipalidad demuestra adecuados mecanismos de rendición de cuentas y legitimidad hacia la ciudadanía.</t>
  </si>
  <si>
    <t>La Municipalidad evidencia áreas de mejora en los mecanismos de rendición de cuentas hacia la ciudadanía.</t>
  </si>
  <si>
    <t>La Municipalidad demuestra inadecuados mecanismos de rendición de cuentas y legitimidad hacia la ciudadanía.</t>
  </si>
  <si>
    <t>Los recursos presupuestarios son fuertemente invertidos en servicios comunitarios y obras de capital con impacto territorial.</t>
  </si>
  <si>
    <t>Los recursos presupuestarios presentan niveles intermedios de inversión servicios comunitarios y obras de capital.</t>
  </si>
  <si>
    <t>Los recursos presupuestarios son poco invertidos en servicios comunitarios y obras de capital con impacto territorial.</t>
  </si>
  <si>
    <t>La Municipalidad implementa acciones y estrategias para un desarrollo sostenible y amigable con el ambiente.</t>
  </si>
  <si>
    <t>La Municipalidad enfrenta desafíos para lograr la promoción de un desarrollo sostenible y amigable con el ambiente.</t>
  </si>
  <si>
    <t>La Municipalidad no promueve un desarrollo sostenible y amigable con el ambiente.</t>
  </si>
  <si>
    <t>La red vial cantonal se encuentra en buen estado, y se invierten los recursos necesarios para su adecuado mantenimiento.</t>
  </si>
  <si>
    <t>La red vial cantonal se encuentra en estado regular, y requiere de mayor inversión para su adecuado mantenimiento.</t>
  </si>
  <si>
    <t>La red vial cantonal se encuentra en deficientes condiciones, y requiere mayor inversión para su adecuado mantenimiento.</t>
  </si>
  <si>
    <t>Se encuentra cercano a puertos y aeropuertos estratégicos, o presenta bajos niveles de congestionamiento.</t>
  </si>
  <si>
    <t>Se encuentra a una distancia adecuada de sitios estratégicos para el comercio, o presenta niveles medios de congestionamiento.</t>
  </si>
  <si>
    <t>Se encuentra distante de sitios estratégicos para el comercio, o presenta altos niveles de congestionamiento vial.</t>
  </si>
  <si>
    <t>Muestra una alta prestación de servicios públicos básicos a la ciudadanía.</t>
  </si>
  <si>
    <t>Presenta retos en la prestación de servicios públicos necesarios para garantizar un adecuado nivel de vida de los ciudadanos.</t>
  </si>
  <si>
    <t>Los niveles de prestación de servicios públicos necesarios para garantizar un adecuado nivel de vida son deficientes.</t>
  </si>
  <si>
    <t>Los recursos municipales son altamente invertidos en infraestructura relacionada con servicios y obras sociales.</t>
  </si>
  <si>
    <t>Presenta un nivel medio de recursos municipales destinados a infraestructura relacionada con servicios y obras sociales.</t>
  </si>
  <si>
    <t>Los recursos municipales son poco invertidos en infraestructura relacionada con servicios y obras sociales.</t>
  </si>
  <si>
    <t>El desempeño de las redes de datos móviles 3G y 4G (internet móvil o celular) es adecuado.</t>
  </si>
  <si>
    <t>El desempeño de las redes de datos móviles 3G y 4G (internet móvil o celular) presenta áreas de mejora.</t>
  </si>
  <si>
    <t>El desempeño de las redes de datos móviles 3G y 4G (internet móvil o celular) es inadecuado.</t>
  </si>
  <si>
    <t>El desempeño de las redes de voz móviles 2G y 3G (telefonía celular) es adecuado.</t>
  </si>
  <si>
    <t>El desempeño de las redes de voz móviles 2G y 3G (telefonía celular) presenta retos para su mejoría.</t>
  </si>
  <si>
    <t>El desempeño de las redes de voz móviles 2G y 3G (telefonía celular) es inadecuado.</t>
  </si>
  <si>
    <t>Las redes de internet fijas de banda ancha tuvieron un crecimiento importante en el último año.</t>
  </si>
  <si>
    <t>Las redes de internet fijas de banda ancha presentan retos para aumentar su cobertura territorial.</t>
  </si>
  <si>
    <t>Las redes de internet fijas de banda ancha presentan se mantienen estancadas o con bajos niveles de penetración.</t>
  </si>
  <si>
    <t>Datos del Índice de Competitividad Nacional</t>
  </si>
  <si>
    <t>Los hogares acceden a servicios de telecomunicaciones y cuentan con dispositivos para el uso productivo de las tecnologías.</t>
  </si>
  <si>
    <t>Una parte de los hogares no accede a servicios de telecomunicaciones ni cuenta con dispositivos tecnológicos.</t>
  </si>
  <si>
    <t>Una parte importante de los hogares no cuenta con acceso a servicios de internet ni dispositivos tecnológicos.</t>
  </si>
  <si>
    <t>Pilar / Dimensión / Indicador</t>
  </si>
  <si>
    <t>Dato original</t>
  </si>
  <si>
    <t>El sistema educativo promueve el uso de las TIC's como herramientas de apoyo para las estrategias pedagógicas</t>
  </si>
  <si>
    <t>El sistema educativo presenta retos de cobertura para lograr que los estudiantes acceder a los recursos digitales disponibles.</t>
  </si>
  <si>
    <t>Muchos estudiantes no cuentan con acceso a internet de banda ancha en centros educativos o en sus hogares.</t>
  </si>
  <si>
    <t>Pilar 1: Instituciones</t>
  </si>
  <si>
    <t>La esperanza de vida de los habitantes es alta y presenta bajos niveles de mortalidad infantil o embarazo adolescente.</t>
  </si>
  <si>
    <t>Presenta niveles intermedios de mortalidad infantil, embarazo adolescente o esperanza de vida.</t>
  </si>
  <si>
    <t>Presenta altos niveles relativos de mortalidad infantil o embarazo adolescente.</t>
  </si>
  <si>
    <t>Un porcentaje importante de la población adulta mayor a 25 años ha concluido la educación secundaria.</t>
  </si>
  <si>
    <t>Una proporción relativamente baja de la población adulta mayor a 25 años ha concluido la educación secundaria.</t>
  </si>
  <si>
    <t>Una baja proporción de la población adulta mayor a 25 años ha concluido la educación secundaria.</t>
  </si>
  <si>
    <t>(por cada 100.000 habitantes)</t>
  </si>
  <si>
    <t>Una parte importante de su población joven se ha egresado de la educación y formación técnica profesional.</t>
  </si>
  <si>
    <t>Una pequeña parte de su población joven se ha egresado de la educación y formación técnica profesional.</t>
  </si>
  <si>
    <t>Muy pocos habitantes se han egresado de la educación y formación técnica profesional.</t>
  </si>
  <si>
    <t>Una parte importante de los graduados universitarios cuentan con competencias y habilidades en las áreas de Ciencia y Tecnología.</t>
  </si>
  <si>
    <t>Una pequeña parte de los graduados universitarios cuentan con competencias y habilidades en las áreas de Ciencia y Tecnología.</t>
  </si>
  <si>
    <t>Muy pocos de los graduados universitarios cuentan con competencias y habilidades en las áreas de Ciencia y Tecnología.</t>
  </si>
  <si>
    <t>Muestra altas tasas de asistencia a la eduación preescolar (Ciclo Materno Infantl y Transición) y a la educación secundaria.</t>
  </si>
  <si>
    <t>Presenta retos para merjora las tasas de asistencia a la eduación preescolar (Ciclo Materno Infantl y Transición) y secundaria.</t>
  </si>
  <si>
    <t>Muestra bajas tasas de asistencia a la eduación preescolar (Ciclo Materno Infantl y Transición) y a la educación secundaria.</t>
  </si>
  <si>
    <t>Un alto porcentaje de los estudiantes de educación preescolar y primaria reciben lecciones de inglés o de informática educativa.</t>
  </si>
  <si>
    <t>No todos los estudiantes de educación preescolar y primaria reciben lecciones de inglés o de informática educativa.</t>
  </si>
  <si>
    <t>Un bajo porcentaje de los estudiantes de educación preescolar y primaria reciben lecciones de inglés o de informática educativa.</t>
  </si>
  <si>
    <t>Un alto porcentaje de los estudiantes aprueba satisfactoriamente las pruebas para finalizar la educación secundaria.</t>
  </si>
  <si>
    <t>Una parte de los estudiantes no aprueba satisfactoriamente las pruebas para finalizar la educación secundaria.</t>
  </si>
  <si>
    <t>Un bajo porcentaje de los estudiantes aprueba satisfactoriamente las pruebas para finalizar la educación secundaria.</t>
  </si>
  <si>
    <t>Demuestra un alto nivel de relaciones comerciales y encadenamiento productivos con otros cantones.</t>
  </si>
  <si>
    <t>Demuestra un nivel intermedio de relaciones comerciales y encadenamiento productivos con otros cantones.</t>
  </si>
  <si>
    <t>Demuestra un bajo nivel de relaciones comerciales y encadenamiento productivos con otros cantones.</t>
  </si>
  <si>
    <t>Evidenció un alto dinamismo constructivo en obras de vivienda, industria, comercio y/o servicios.</t>
  </si>
  <si>
    <t>Evidenció un nivel intermedio de dinamismo constructivo en obras de vivienda, industria, comercio y/o servicios.</t>
  </si>
  <si>
    <t>Evidenció un bajo dinamismo constructivo en obras de vivienda, industria, comercio y/o servicios.</t>
  </si>
  <si>
    <t>Mostró altos niveles de calidad en el servicio eléctrico para vivienda, industria y/o comercio.</t>
  </si>
  <si>
    <t>Mostró  niveles medios de calidad en el servicio eléctrico para vivienda, industria y/o comercio.</t>
  </si>
  <si>
    <t>Mostró bajos niveles de calidad en el servicio eléctrico para vivienda, industria y/o comercio.</t>
  </si>
  <si>
    <r>
      <t xml:space="preserve">Participación actual en elecciones nacionales </t>
    </r>
    <r>
      <rPr>
        <i/>
        <sz val="10"/>
        <color theme="1"/>
        <rFont val="Calibri"/>
        <family val="2"/>
        <scheme val="minor"/>
      </rPr>
      <t>(en puntos porcentuales)</t>
    </r>
  </si>
  <si>
    <t>Muestras altos niveles de empleabilidad de sus habitantes.</t>
  </si>
  <si>
    <t>Muestra niveles intermedios de empleabilidad de sus habitantes.</t>
  </si>
  <si>
    <t>Muestra bajos niveles de empleabilidad de sus habitantes</t>
  </si>
  <si>
    <r>
      <t>Participación actual en elecciones municipales</t>
    </r>
    <r>
      <rPr>
        <i/>
        <sz val="10"/>
        <color theme="1"/>
        <rFont val="Calibri"/>
        <family val="2"/>
        <scheme val="minor"/>
      </rPr>
      <t xml:space="preserve"> (en puntos porcentuales)</t>
    </r>
  </si>
  <si>
    <t>Pilar 2: Infraestructura</t>
  </si>
  <si>
    <t>(segundos por cada 100 metros)</t>
  </si>
  <si>
    <t>Pilar 3: Adopción de tecnologías de información y comunicación</t>
  </si>
  <si>
    <t>Crecimiento suscripciones a Internet de banda ancha</t>
  </si>
  <si>
    <t>Pilar 4: Salud</t>
  </si>
  <si>
    <t>(en años)</t>
  </si>
  <si>
    <t>(por cada 1.000 nacimientos)</t>
  </si>
  <si>
    <t>Pilar 5: Habilidades y competencias</t>
  </si>
  <si>
    <t>Tasa de técnicos graduados en TIC's</t>
  </si>
  <si>
    <t>Tasa de técnicos graduados otros campos</t>
  </si>
  <si>
    <t>Tasa de graduados Ciencias Exactas y Naturales</t>
  </si>
  <si>
    <t>Proporción de alumnos por maestro en primaria</t>
  </si>
  <si>
    <t>Proporción de alumnos por maestro en secundaria</t>
  </si>
  <si>
    <t>Estudiantes de preescolar que reciben  inglés</t>
  </si>
  <si>
    <t>Estudiantes de preescolar que reciben informática</t>
  </si>
  <si>
    <t>Estudiantes de primaria que reciben inglés</t>
  </si>
  <si>
    <t>Estudiantes de primaria que reciben informática</t>
  </si>
  <si>
    <t>Estudiantes de primaria que reciben otras asignaturas</t>
  </si>
  <si>
    <t>Notas:</t>
  </si>
  <si>
    <t>2- "Dato original": corresponde al valor del indicador en la unidad de medida original, que es distinta entre los indicadores.</t>
  </si>
  <si>
    <t>3- Si la unidad de medida del indicador es el porcentaje o la moneda (cólón), se muestra en la columna de "Dato original". Para todos los demás casos, la unidad de medida se muestra a la derecha del nombre del indicador y entre paréntesis.</t>
  </si>
  <si>
    <t>Dimension</t>
  </si>
  <si>
    <t>Pilar</t>
  </si>
  <si>
    <t>Texto1</t>
  </si>
  <si>
    <t>Texto2</t>
  </si>
  <si>
    <t>Texto3</t>
  </si>
  <si>
    <t>Mejor1_pos</t>
  </si>
  <si>
    <t>Mejor1_dim</t>
  </si>
  <si>
    <t>Mejor1_text</t>
  </si>
  <si>
    <t>Mejor2_pos</t>
  </si>
  <si>
    <t>Mejor2_dim</t>
  </si>
  <si>
    <t>Mejor2_punt</t>
  </si>
  <si>
    <t>Mejor2_text</t>
  </si>
  <si>
    <t>Contador</t>
  </si>
  <si>
    <t>Mejor3_punt</t>
  </si>
  <si>
    <t>Mejor3_dim</t>
  </si>
  <si>
    <t>Mejor3_pos</t>
  </si>
  <si>
    <t>Mejor3_text</t>
  </si>
  <si>
    <t>Peor1_punt</t>
  </si>
  <si>
    <t>Peor1_dim</t>
  </si>
  <si>
    <t>Peor1_pos</t>
  </si>
  <si>
    <t>Peor1_text</t>
  </si>
  <si>
    <t>Peor2_punt</t>
  </si>
  <si>
    <t>Peor2_dim</t>
  </si>
  <si>
    <t>Peor2_pos</t>
  </si>
  <si>
    <t>Peor2_text</t>
  </si>
  <si>
    <t>Peor3_punt</t>
  </si>
  <si>
    <t>Peor3_dim</t>
  </si>
  <si>
    <t>Peor3_pos</t>
  </si>
  <si>
    <t>Peor3_text</t>
  </si>
  <si>
    <t>Región</t>
  </si>
  <si>
    <t>Costero o fronterizo:</t>
  </si>
  <si>
    <t>Cabecera de cantón:</t>
  </si>
  <si>
    <t>Características demográficas</t>
  </si>
  <si>
    <t>De 0 a 17 años</t>
  </si>
  <si>
    <t>De 18 a 35 años</t>
  </si>
  <si>
    <t>De 36 a 64 años</t>
  </si>
  <si>
    <t>Territorio</t>
  </si>
  <si>
    <t>0 a 17 años %</t>
  </si>
  <si>
    <t>18 a 35 años %</t>
  </si>
  <si>
    <t>36 a 64 años %</t>
  </si>
  <si>
    <t>65 años o más %</t>
  </si>
  <si>
    <t>Total población %</t>
  </si>
  <si>
    <t>Año de creación:</t>
  </si>
  <si>
    <t>Nacimientos de madres adolescentes</t>
  </si>
  <si>
    <t>Cantidad de distritos:</t>
  </si>
  <si>
    <t>Extensión territorial (km²):</t>
  </si>
  <si>
    <t>Cobertura forestal (%):</t>
  </si>
  <si>
    <t>Red vial cantonal (km):</t>
  </si>
  <si>
    <t>Escolaridad media</t>
  </si>
  <si>
    <t>Habilidades técnicas</t>
  </si>
  <si>
    <t>Habilidades en ciencia y tecnología</t>
  </si>
  <si>
    <t>Dimensiones con mejor puntuación</t>
  </si>
  <si>
    <t>Dimensiones con menor puntuación</t>
  </si>
  <si>
    <t>Pilar 6: Dinamismo de mercados</t>
  </si>
  <si>
    <t>Setor constructivo</t>
  </si>
  <si>
    <t>(Cantidad de días)</t>
  </si>
  <si>
    <t>(cantidad de denuncias)</t>
  </si>
  <si>
    <t>(colones)</t>
  </si>
  <si>
    <t>(tiene planta = 1)</t>
  </si>
  <si>
    <t>Cobertura del servicio  de recolección de residuos ordinario</t>
  </si>
  <si>
    <t>Cobertura del servicio de recolección de residuos selectivo</t>
  </si>
  <si>
    <t>(colones por km)</t>
  </si>
  <si>
    <t>(Minutos)</t>
  </si>
  <si>
    <t>(atascos anuales por cada 100 metros)</t>
  </si>
  <si>
    <t>(Mujeres por cada 10 hombres)</t>
  </si>
  <si>
    <t>(x/c 100.000 habitantes)</t>
  </si>
  <si>
    <t>(Veces)</t>
  </si>
  <si>
    <t>(Horas)</t>
  </si>
  <si>
    <t>(colones por kWh)</t>
  </si>
  <si>
    <t>Puntos</t>
  </si>
  <si>
    <t>Toda la información puede ser accedida desde la página web</t>
  </si>
  <si>
    <t>icn.cr</t>
  </si>
  <si>
    <t>Fuera del Gran Área Metropolitana:</t>
  </si>
  <si>
    <t>Carreteras con atascos</t>
  </si>
  <si>
    <t>Intensidad de atascos</t>
  </si>
  <si>
    <t>Producción</t>
  </si>
  <si>
    <t>Exportación de bienes</t>
  </si>
  <si>
    <t>PIB per cápita</t>
  </si>
  <si>
    <t>Valor agregado de las actividades de  servicios</t>
  </si>
  <si>
    <t>Valor agregado de otras actividades económicas</t>
  </si>
  <si>
    <t>Exportaciones per cápita</t>
  </si>
  <si>
    <t>Exportaciones de contenido tecnológico</t>
  </si>
  <si>
    <t>Exportaciones de otras manofacturas</t>
  </si>
  <si>
    <t>Exportaciones de productos primarios</t>
  </si>
  <si>
    <t>Brecha de género en empleo</t>
  </si>
  <si>
    <t>Aseguramiento asalariado</t>
  </si>
  <si>
    <t>Aseguramiento independiente</t>
  </si>
  <si>
    <t>ICN2023</t>
  </si>
  <si>
    <t>Colones por Kilómetro</t>
  </si>
  <si>
    <t>Segundos por cada 100 metros</t>
  </si>
  <si>
    <t>Atascos por cada 100 metros</t>
  </si>
  <si>
    <t>p.p.</t>
  </si>
  <si>
    <t>Operadoras</t>
  </si>
  <si>
    <t>Años</t>
  </si>
  <si>
    <t>Mujeres por cada 10 hombres</t>
  </si>
  <si>
    <t>Millones de colones</t>
  </si>
  <si>
    <t>Millones de dólares por habitante</t>
  </si>
  <si>
    <t>Millones de dólares</t>
  </si>
  <si>
    <t>Excepcional</t>
  </si>
  <si>
    <t>La actividad económica en este cantón representa un alto valor agregado en comparación con la producción del país</t>
  </si>
  <si>
    <t>La actividad económica en este cantón representa un valor agregado intermedio  en comparación con la producción del país</t>
  </si>
  <si>
    <t>La actividad económica en este cantón representa un bajo valor agregado en comparación con la producción del país</t>
  </si>
  <si>
    <t>Presenta un alto nivel de exportaciones de bienes</t>
  </si>
  <si>
    <t>Presenta un nivel intermedio de exportaciones de bienes</t>
  </si>
  <si>
    <t>Presenta un bajo nivel de exportaciones de bienes</t>
  </si>
  <si>
    <t>(Millones de $ por habitante)</t>
  </si>
  <si>
    <t>(Millones de $)</t>
  </si>
  <si>
    <t>(Millones de colones)</t>
  </si>
  <si>
    <t>(Millones de colones por habitante)</t>
  </si>
  <si>
    <t>1- El ICN se compone de 6 pilares, 29 dimensiones y 132 indicadores.</t>
  </si>
  <si>
    <t>ÍNDICE DE COMPETITIVIDAD NACIONAL 2023</t>
  </si>
  <si>
    <r>
      <t xml:space="preserve"> </t>
    </r>
    <r>
      <rPr>
        <b/>
        <sz val="11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"Índice de Competitividad Nacional 2023", Consejo de Promoción de la Competitividad (CPC)</t>
    </r>
  </si>
  <si>
    <t>La realización de este informe fue gracias al patrocinio de:</t>
  </si>
  <si>
    <t>ND</t>
  </si>
  <si>
    <t>4- "ND": Significa que el cantón no tuvo un dato asociado a ese indicador. Para efectos de cálculo del ICN, dicho valor pudo ser imputado, según se explica en la sección de metodología del Informe de Competitividad Nacional.</t>
  </si>
  <si>
    <t>curtosis</t>
  </si>
  <si>
    <t>promedio</t>
  </si>
  <si>
    <t>media</t>
  </si>
  <si>
    <t>dif %</t>
  </si>
  <si>
    <t>ceros</t>
  </si>
  <si>
    <t>Mejor1_punt</t>
  </si>
  <si>
    <t>% de participación ciudadana en las elecciones Municipales 2020</t>
  </si>
  <si>
    <t>% de residuos que fueron recuperados (valorizados)</t>
  </si>
  <si>
    <t>Participación electoral</t>
  </si>
  <si>
    <t>Red vial cantonal</t>
  </si>
  <si>
    <t>Tratamiento de residuos</t>
  </si>
  <si>
    <t>Educación</t>
  </si>
  <si>
    <t>Inseguridad</t>
  </si>
  <si>
    <t>Tasa de homicidio (asesinatos por cada 100 mil habitantes)</t>
  </si>
  <si>
    <t>% de población adulta (25-65 años) con secundaria concluida</t>
  </si>
  <si>
    <t>% de los kilómetros de red vial cantonal en buen estado</t>
  </si>
  <si>
    <t>% de hogares con acceso a internet</t>
  </si>
  <si>
    <t>Indicadores clave del cantón del año 2022</t>
  </si>
  <si>
    <t>Hogares internet</t>
  </si>
  <si>
    <t>Etiquetas de fila</t>
  </si>
  <si>
    <t>Total general</t>
  </si>
  <si>
    <t>Cuenta de Contador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</si>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</sst>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-* #,##0_-;\-* #,##0_-;_-* &quot;-&quot;_-;_-@_-"/>
    <numFmt numFmtId="165" formatCode="_-&quot;₡&quot;* #,##0.00_-;\-&quot;₡&quot;* #,##0.00_-;_-&quot;₡&quot;* &quot;-&quot;??_-;_-@_-"/>
    <numFmt numFmtId="166" formatCode="_-* #,##0.00_-;\-* #,##0.00_-;_-* &quot;-&quot;??_-;_-@_-"/>
    <numFmt numFmtId="167" formatCode="_-* #,##0.0_-;\-* #,##0.0_-;_-* &quot;-&quot;_-;_-@_-"/>
    <numFmt numFmtId="168" formatCode="_-* #,##0.00_-;\-* #,##0.00_-;_-* &quot;-&quot;_-;_-@_-"/>
    <numFmt numFmtId="169" formatCode="0.0"/>
    <numFmt numFmtId="170" formatCode="_-* #,##0.0_-;\-* #,##0.0_-;_-* &quot;-&quot;?_-;_-@_-"/>
    <numFmt numFmtId="171" formatCode="_-[$₡-140A]* #,##0_-;\-[$₡-140A]* #,##0_-;_-[$₡-140A]* &quot;-&quot;??_-;_-@_-"/>
    <numFmt numFmtId="172" formatCode="_-[$$-540A]* #,##0.00_ ;_-[$$-540A]* \-#,##0.00\ ;_-[$$-540A]* &quot;-&quot;??_ ;_-@_ "/>
    <numFmt numFmtId="173" formatCode="_-* #,##0.000_-;\-* #,##0.000_-;_-* &quot;-&quot;??_-;_-@_-"/>
    <numFmt numFmtId="174" formatCode="0.0%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72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rgb="FF7030A0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9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4C216D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9" tint="0.59999389629810485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rgb="FF4C216D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11"/>
      <color theme="8" tint="0.59999389629810485"/>
      <name val="Calibri"/>
      <family val="2"/>
      <scheme val="minor"/>
    </font>
    <font>
      <b/>
      <sz val="10"/>
      <color theme="5" tint="-0.499984740745262"/>
      <name val="Calibri"/>
      <family val="2"/>
      <scheme val="minor"/>
    </font>
    <font>
      <b/>
      <sz val="11"/>
      <color theme="5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3300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7030A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1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213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0" applyFont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164" fontId="0" fillId="0" borderId="0" xfId="1" applyFont="1"/>
    <xf numFmtId="167" fontId="0" fillId="7" borderId="0" xfId="1" applyNumberFormat="1" applyFont="1" applyFill="1"/>
    <xf numFmtId="167" fontId="0" fillId="0" borderId="0" xfId="1" applyNumberFormat="1" applyFont="1" applyFill="1"/>
    <xf numFmtId="167" fontId="4" fillId="0" borderId="0" xfId="1" applyNumberFormat="1" applyFont="1" applyFill="1"/>
    <xf numFmtId="168" fontId="0" fillId="0" borderId="0" xfId="1" applyNumberFormat="1" applyFont="1" applyFill="1"/>
    <xf numFmtId="169" fontId="0" fillId="0" borderId="0" xfId="0" applyNumberFormat="1"/>
    <xf numFmtId="167" fontId="0" fillId="0" borderId="0" xfId="1" applyNumberFormat="1" applyFont="1"/>
    <xf numFmtId="49" fontId="0" fillId="0" borderId="0" xfId="0" applyNumberFormat="1"/>
    <xf numFmtId="170" fontId="3" fillId="0" borderId="0" xfId="0" applyNumberFormat="1" applyFont="1"/>
    <xf numFmtId="1" fontId="0" fillId="0" borderId="0" xfId="0" applyNumberFormat="1"/>
    <xf numFmtId="0" fontId="2" fillId="10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9" fillId="0" borderId="0" xfId="0" applyFont="1"/>
    <xf numFmtId="0" fontId="11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4" fillId="0" borderId="0" xfId="0" applyFont="1"/>
    <xf numFmtId="0" fontId="17" fillId="0" borderId="0" xfId="0" applyFont="1" applyAlignment="1">
      <alignment horizontal="center" vertical="center"/>
    </xf>
    <xf numFmtId="1" fontId="16" fillId="2" borderId="0" xfId="0" applyNumberFormat="1" applyFont="1" applyFill="1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5" xfId="0" applyBorder="1"/>
    <xf numFmtId="0" fontId="21" fillId="0" borderId="0" xfId="0" applyFont="1"/>
    <xf numFmtId="169" fontId="0" fillId="0" borderId="0" xfId="1" applyNumberFormat="1" applyFont="1" applyBorder="1" applyAlignment="1"/>
    <xf numFmtId="0" fontId="0" fillId="0" borderId="7" xfId="0" applyBorder="1"/>
    <xf numFmtId="0" fontId="21" fillId="0" borderId="8" xfId="0" applyFont="1" applyBorder="1"/>
    <xf numFmtId="0" fontId="0" fillId="0" borderId="8" xfId="0" applyBorder="1"/>
    <xf numFmtId="0" fontId="0" fillId="0" borderId="10" xfId="0" applyBorder="1"/>
    <xf numFmtId="164" fontId="0" fillId="0" borderId="10" xfId="1" applyFont="1" applyFill="1" applyBorder="1" applyAlignment="1">
      <alignment horizontal="center"/>
    </xf>
    <xf numFmtId="9" fontId="0" fillId="0" borderId="10" xfId="2" applyFont="1" applyBorder="1"/>
    <xf numFmtId="169" fontId="23" fillId="0" borderId="0" xfId="0" applyNumberFormat="1" applyFont="1"/>
    <xf numFmtId="0" fontId="0" fillId="16" borderId="0" xfId="0" applyFill="1"/>
    <xf numFmtId="0" fontId="2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17" borderId="0" xfId="0" applyFont="1" applyFill="1"/>
    <xf numFmtId="0" fontId="2" fillId="0" borderId="0" xfId="0" applyFont="1" applyAlignment="1">
      <alignment horizontal="center" vertical="center" wrapText="1"/>
    </xf>
    <xf numFmtId="0" fontId="0" fillId="18" borderId="0" xfId="0" applyFill="1"/>
    <xf numFmtId="0" fontId="8" fillId="19" borderId="0" xfId="0" applyFont="1" applyFill="1"/>
    <xf numFmtId="0" fontId="8" fillId="0" borderId="0" xfId="0" applyFont="1" applyAlignment="1">
      <alignment horizontal="center" vertical="center"/>
    </xf>
    <xf numFmtId="0" fontId="28" fillId="0" borderId="0" xfId="0" applyFont="1"/>
    <xf numFmtId="0" fontId="28" fillId="0" borderId="0" xfId="0" applyFont="1" applyAlignment="1">
      <alignment horizontal="center"/>
    </xf>
    <xf numFmtId="0" fontId="30" fillId="17" borderId="0" xfId="0" applyFont="1" applyFill="1"/>
    <xf numFmtId="0" fontId="30" fillId="0" borderId="0" xfId="0" applyFont="1" applyAlignment="1">
      <alignment horizontal="center" vertical="center" wrapText="1"/>
    </xf>
    <xf numFmtId="0" fontId="28" fillId="0" borderId="8" xfId="0" applyFont="1" applyBorder="1"/>
    <xf numFmtId="0" fontId="30" fillId="20" borderId="0" xfId="0" applyFont="1" applyFill="1"/>
    <xf numFmtId="0" fontId="8" fillId="13" borderId="0" xfId="0" applyFont="1" applyFill="1"/>
    <xf numFmtId="0" fontId="29" fillId="0" borderId="0" xfId="0" applyFont="1"/>
    <xf numFmtId="0" fontId="30" fillId="21" borderId="0" xfId="0" applyFont="1" applyFill="1"/>
    <xf numFmtId="0" fontId="8" fillId="18" borderId="0" xfId="0" applyFont="1" applyFill="1"/>
    <xf numFmtId="0" fontId="8" fillId="0" borderId="0" xfId="0" applyFont="1"/>
    <xf numFmtId="0" fontId="28" fillId="0" borderId="0" xfId="0" applyFont="1" applyAlignment="1">
      <alignment vertical="center"/>
    </xf>
    <xf numFmtId="0" fontId="0" fillId="0" borderId="0" xfId="0" applyAlignment="1">
      <alignment vertical="center"/>
    </xf>
    <xf numFmtId="0" fontId="28" fillId="0" borderId="0" xfId="0" applyFont="1" applyAlignment="1">
      <alignment horizontal="left" vertical="center" wrapText="1"/>
    </xf>
    <xf numFmtId="0" fontId="4" fillId="0" borderId="0" xfId="0" applyFont="1"/>
    <xf numFmtId="0" fontId="0" fillId="22" borderId="0" xfId="0" applyFill="1"/>
    <xf numFmtId="164" fontId="0" fillId="0" borderId="0" xfId="1" applyFont="1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8" fillId="0" borderId="0" xfId="0" applyFont="1" applyAlignment="1">
      <alignment horizontal="left"/>
    </xf>
    <xf numFmtId="167" fontId="28" fillId="0" borderId="0" xfId="1" applyNumberFormat="1" applyFont="1" applyAlignment="1">
      <alignment horizontal="center"/>
    </xf>
    <xf numFmtId="169" fontId="28" fillId="0" borderId="0" xfId="0" applyNumberFormat="1" applyFont="1" applyAlignment="1">
      <alignment horizontal="center"/>
    </xf>
    <xf numFmtId="0" fontId="8" fillId="0" borderId="1" xfId="0" applyFont="1" applyBorder="1"/>
    <xf numFmtId="0" fontId="22" fillId="0" borderId="0" xfId="0" applyFont="1"/>
    <xf numFmtId="0" fontId="23" fillId="0" borderId="0" xfId="0" applyFont="1" applyAlignment="1">
      <alignment horizontal="left"/>
    </xf>
    <xf numFmtId="0" fontId="19" fillId="20" borderId="0" xfId="0" applyFont="1" applyFill="1"/>
    <xf numFmtId="0" fontId="19" fillId="20" borderId="0" xfId="0" applyFont="1" applyFill="1" applyAlignment="1">
      <alignment horizontal="center"/>
    </xf>
    <xf numFmtId="0" fontId="2" fillId="20" borderId="0" xfId="0" applyFont="1" applyFill="1"/>
    <xf numFmtId="0" fontId="39" fillId="26" borderId="2" xfId="0" applyFont="1" applyFill="1" applyBorder="1"/>
    <xf numFmtId="0" fontId="39" fillId="26" borderId="3" xfId="0" applyFont="1" applyFill="1" applyBorder="1"/>
    <xf numFmtId="0" fontId="40" fillId="0" borderId="0" xfId="0" applyFont="1"/>
    <xf numFmtId="0" fontId="28" fillId="0" borderId="0" xfId="0" applyFont="1" applyAlignment="1">
      <alignment vertical="center" wrapText="1"/>
    </xf>
    <xf numFmtId="0" fontId="40" fillId="0" borderId="10" xfId="0" applyFont="1" applyBorder="1"/>
    <xf numFmtId="0" fontId="28" fillId="0" borderId="10" xfId="0" applyFont="1" applyBorder="1"/>
    <xf numFmtId="0" fontId="29" fillId="0" borderId="10" xfId="0" applyFont="1" applyBorder="1"/>
    <xf numFmtId="0" fontId="9" fillId="2" borderId="0" xfId="0" applyFont="1" applyFill="1"/>
    <xf numFmtId="0" fontId="0" fillId="0" borderId="0" xfId="0" applyAlignment="1">
      <alignment horizontal="justify" vertical="center"/>
    </xf>
    <xf numFmtId="0" fontId="43" fillId="0" borderId="0" xfId="0" applyFont="1"/>
    <xf numFmtId="0" fontId="40" fillId="0" borderId="0" xfId="0" applyFont="1" applyAlignment="1">
      <alignment horizontal="left" vertical="center" wrapText="1"/>
    </xf>
    <xf numFmtId="0" fontId="44" fillId="0" borderId="0" xfId="0" applyFont="1"/>
    <xf numFmtId="0" fontId="45" fillId="0" borderId="0" xfId="3" applyFont="1"/>
    <xf numFmtId="173" fontId="0" fillId="0" borderId="0" xfId="5" applyNumberFormat="1" applyFont="1"/>
    <xf numFmtId="167" fontId="0" fillId="0" borderId="0" xfId="0" applyNumberFormat="1"/>
    <xf numFmtId="174" fontId="0" fillId="0" borderId="0" xfId="2" applyNumberFormat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7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0" fontId="32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2" fillId="20" borderId="0" xfId="0" applyFont="1" applyFill="1" applyAlignment="1">
      <alignment horizontal="center"/>
    </xf>
    <xf numFmtId="167" fontId="28" fillId="0" borderId="0" xfId="1" applyNumberFormat="1" applyFont="1" applyAlignment="1">
      <alignment horizontal="right"/>
    </xf>
    <xf numFmtId="167" fontId="28" fillId="0" borderId="0" xfId="1" applyNumberFormat="1" applyFont="1" applyBorder="1" applyAlignment="1">
      <alignment horizontal="center"/>
    </xf>
    <xf numFmtId="167" fontId="28" fillId="0" borderId="10" xfId="1" applyNumberFormat="1" applyFont="1" applyBorder="1" applyAlignment="1">
      <alignment horizontal="center"/>
    </xf>
    <xf numFmtId="169" fontId="28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167" fontId="28" fillId="0" borderId="0" xfId="1" applyNumberFormat="1" applyFont="1" applyAlignment="1">
      <alignment horizontal="center"/>
    </xf>
    <xf numFmtId="9" fontId="28" fillId="0" borderId="0" xfId="2" applyFont="1" applyAlignment="1">
      <alignment horizontal="right"/>
    </xf>
    <xf numFmtId="0" fontId="27" fillId="19" borderId="0" xfId="0" applyFont="1" applyFill="1" applyAlignment="1">
      <alignment horizontal="center" vertical="center"/>
    </xf>
    <xf numFmtId="169" fontId="8" fillId="19" borderId="0" xfId="0" applyNumberFormat="1" applyFont="1" applyFill="1" applyAlignment="1">
      <alignment horizontal="center" vertical="center"/>
    </xf>
    <xf numFmtId="0" fontId="8" fillId="19" borderId="0" xfId="0" applyFont="1" applyFill="1" applyAlignment="1">
      <alignment horizontal="center" vertical="center"/>
    </xf>
    <xf numFmtId="0" fontId="37" fillId="18" borderId="0" xfId="0" applyFont="1" applyFill="1" applyAlignment="1">
      <alignment horizontal="center" vertical="center"/>
    </xf>
    <xf numFmtId="169" fontId="8" fillId="18" borderId="0" xfId="0" applyNumberFormat="1" applyFont="1" applyFill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172" fontId="28" fillId="0" borderId="0" xfId="4" applyNumberFormat="1" applyFont="1" applyAlignment="1">
      <alignment horizontal="center"/>
    </xf>
    <xf numFmtId="0" fontId="39" fillId="26" borderId="0" xfId="0" applyFont="1" applyFill="1" applyAlignment="1">
      <alignment horizontal="center"/>
    </xf>
    <xf numFmtId="174" fontId="20" fillId="14" borderId="12" xfId="2" applyNumberFormat="1" applyFont="1" applyFill="1" applyBorder="1" applyAlignment="1">
      <alignment horizontal="center" vertical="center" wrapText="1"/>
    </xf>
    <xf numFmtId="169" fontId="20" fillId="14" borderId="12" xfId="0" applyNumberFormat="1" applyFont="1" applyFill="1" applyBorder="1" applyAlignment="1">
      <alignment horizontal="center" vertical="center" wrapText="1"/>
    </xf>
    <xf numFmtId="9" fontId="20" fillId="14" borderId="12" xfId="2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164" fontId="39" fillId="26" borderId="3" xfId="1" applyFont="1" applyFill="1" applyBorder="1" applyAlignment="1">
      <alignment horizontal="center"/>
    </xf>
    <xf numFmtId="9" fontId="2" fillId="26" borderId="3" xfId="2" applyFont="1" applyFill="1" applyBorder="1" applyAlignment="1">
      <alignment horizontal="right"/>
    </xf>
    <xf numFmtId="9" fontId="2" fillId="26" borderId="4" xfId="2" applyFont="1" applyFill="1" applyBorder="1" applyAlignment="1">
      <alignment horizontal="right"/>
    </xf>
    <xf numFmtId="0" fontId="39" fillId="26" borderId="2" xfId="0" applyFont="1" applyFill="1" applyBorder="1" applyAlignment="1">
      <alignment horizontal="center"/>
    </xf>
    <xf numFmtId="0" fontId="39" fillId="26" borderId="3" xfId="0" applyFont="1" applyFill="1" applyBorder="1" applyAlignment="1">
      <alignment horizontal="center"/>
    </xf>
    <xf numFmtId="0" fontId="39" fillId="26" borderId="4" xfId="0" applyFont="1" applyFill="1" applyBorder="1" applyAlignment="1">
      <alignment horizontal="center"/>
    </xf>
    <xf numFmtId="164" fontId="21" fillId="0" borderId="0" xfId="1" applyFont="1" applyFill="1" applyBorder="1" applyAlignment="1">
      <alignment horizontal="center"/>
    </xf>
    <xf numFmtId="9" fontId="21" fillId="0" borderId="0" xfId="2" applyFont="1" applyBorder="1" applyAlignment="1">
      <alignment horizontal="right"/>
    </xf>
    <xf numFmtId="9" fontId="21" fillId="0" borderId="6" xfId="2" applyFont="1" applyBorder="1" applyAlignment="1">
      <alignment horizontal="right"/>
    </xf>
    <xf numFmtId="164" fontId="1" fillId="0" borderId="0" xfId="1" applyFont="1" applyBorder="1" applyAlignment="1">
      <alignment horizontal="center"/>
    </xf>
    <xf numFmtId="164" fontId="1" fillId="0" borderId="6" xfId="1" applyFont="1" applyBorder="1" applyAlignment="1">
      <alignment horizontal="center"/>
    </xf>
    <xf numFmtId="0" fontId="8" fillId="0" borderId="0" xfId="0" applyFont="1" applyAlignment="1">
      <alignment horizontal="left"/>
    </xf>
    <xf numFmtId="0" fontId="19" fillId="20" borderId="0" xfId="0" applyFont="1" applyFill="1" applyAlignment="1">
      <alignment horizontal="center"/>
    </xf>
    <xf numFmtId="0" fontId="28" fillId="0" borderId="13" xfId="0" applyFont="1" applyBorder="1" applyAlignment="1">
      <alignment horizontal="left" vertic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21" fillId="0" borderId="8" xfId="1" applyFont="1" applyFill="1" applyBorder="1" applyAlignment="1">
      <alignment horizontal="center"/>
    </xf>
    <xf numFmtId="9" fontId="21" fillId="0" borderId="8" xfId="2" applyFont="1" applyBorder="1" applyAlignment="1">
      <alignment horizontal="right"/>
    </xf>
    <xf numFmtId="9" fontId="21" fillId="0" borderId="9" xfId="2" applyFont="1" applyBorder="1" applyAlignment="1">
      <alignment horizontal="right"/>
    </xf>
    <xf numFmtId="164" fontId="1" fillId="0" borderId="10" xfId="1" applyFont="1" applyBorder="1" applyAlignment="1">
      <alignment horizontal="center"/>
    </xf>
    <xf numFmtId="164" fontId="1" fillId="0" borderId="11" xfId="1" applyFont="1" applyBorder="1" applyAlignment="1">
      <alignment horizontal="center"/>
    </xf>
    <xf numFmtId="169" fontId="28" fillId="0" borderId="10" xfId="0" applyNumberFormat="1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165" fontId="28" fillId="0" borderId="0" xfId="4" applyFont="1" applyAlignment="1">
      <alignment horizontal="center"/>
    </xf>
    <xf numFmtId="0" fontId="36" fillId="21" borderId="0" xfId="0" applyFont="1" applyFill="1" applyAlignment="1">
      <alignment horizontal="center" vertical="center" wrapText="1"/>
    </xf>
    <xf numFmtId="169" fontId="30" fillId="21" borderId="0" xfId="0" applyNumberFormat="1" applyFont="1" applyFill="1" applyAlignment="1">
      <alignment horizontal="center" vertical="center" wrapText="1"/>
    </xf>
    <xf numFmtId="0" fontId="30" fillId="21" borderId="0" xfId="0" applyFont="1" applyFill="1" applyAlignment="1">
      <alignment horizontal="center" vertical="center" wrapText="1"/>
    </xf>
    <xf numFmtId="0" fontId="35" fillId="13" borderId="0" xfId="0" applyFont="1" applyFill="1" applyAlignment="1">
      <alignment horizontal="center" vertical="center"/>
    </xf>
    <xf numFmtId="169" fontId="8" fillId="13" borderId="0" xfId="0" applyNumberFormat="1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35" fillId="13" borderId="0" xfId="0" applyFont="1" applyFill="1" applyAlignment="1">
      <alignment horizontal="right" vertical="center"/>
    </xf>
    <xf numFmtId="0" fontId="34" fillId="20" borderId="0" xfId="0" applyFont="1" applyFill="1" applyAlignment="1">
      <alignment horizontal="center" vertical="center" wrapText="1"/>
    </xf>
    <xf numFmtId="169" fontId="30" fillId="20" borderId="0" xfId="0" applyNumberFormat="1" applyFont="1" applyFill="1" applyAlignment="1">
      <alignment horizontal="center" vertical="center" wrapText="1"/>
    </xf>
    <xf numFmtId="0" fontId="30" fillId="20" borderId="0" xfId="0" applyFont="1" applyFill="1" applyAlignment="1">
      <alignment horizontal="center" vertical="center" wrapText="1"/>
    </xf>
    <xf numFmtId="0" fontId="31" fillId="17" borderId="0" xfId="0" applyFont="1" applyFill="1" applyAlignment="1">
      <alignment horizontal="center" vertical="center" wrapText="1"/>
    </xf>
    <xf numFmtId="169" fontId="2" fillId="17" borderId="0" xfId="0" applyNumberFormat="1" applyFont="1" applyFill="1" applyAlignment="1">
      <alignment horizontal="center" vertical="center" wrapText="1"/>
    </xf>
    <xf numFmtId="0" fontId="2" fillId="17" borderId="0" xfId="0" applyFont="1" applyFill="1" applyAlignment="1">
      <alignment horizontal="center" vertical="center" wrapText="1"/>
    </xf>
    <xf numFmtId="171" fontId="28" fillId="0" borderId="10" xfId="1" applyNumberFormat="1" applyFont="1" applyBorder="1" applyAlignment="1">
      <alignment horizontal="right"/>
    </xf>
    <xf numFmtId="171" fontId="28" fillId="0" borderId="10" xfId="1" applyNumberFormat="1" applyFont="1" applyBorder="1" applyAlignment="1">
      <alignment horizontal="center"/>
    </xf>
    <xf numFmtId="171" fontId="28" fillId="0" borderId="0" xfId="1" applyNumberFormat="1" applyFont="1" applyAlignment="1">
      <alignment horizontal="center"/>
    </xf>
    <xf numFmtId="169" fontId="2" fillId="17" borderId="0" xfId="0" applyNumberFormat="1" applyFont="1" applyFill="1" applyAlignment="1">
      <alignment horizontal="center"/>
    </xf>
    <xf numFmtId="0" fontId="26" fillId="17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38" fillId="27" borderId="2" xfId="0" applyFont="1" applyFill="1" applyBorder="1" applyAlignment="1">
      <alignment horizontal="center" vertical="center" wrapText="1"/>
    </xf>
    <xf numFmtId="0" fontId="38" fillId="27" borderId="3" xfId="0" applyFont="1" applyFill="1" applyBorder="1" applyAlignment="1">
      <alignment horizontal="center" vertical="center" wrapText="1"/>
    </xf>
    <xf numFmtId="0" fontId="38" fillId="27" borderId="7" xfId="0" applyFont="1" applyFill="1" applyBorder="1" applyAlignment="1">
      <alignment horizontal="center" vertical="center" wrapText="1"/>
    </xf>
    <xf numFmtId="0" fontId="38" fillId="27" borderId="8" xfId="0" applyFont="1" applyFill="1" applyBorder="1" applyAlignment="1">
      <alignment horizontal="center" vertical="center" wrapText="1"/>
    </xf>
    <xf numFmtId="1" fontId="2" fillId="12" borderId="0" xfId="0" applyNumberFormat="1" applyFont="1" applyFill="1" applyAlignment="1">
      <alignment horizontal="center" vertical="center" wrapText="1"/>
    </xf>
    <xf numFmtId="1" fontId="2" fillId="12" borderId="8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169" fontId="2" fillId="12" borderId="3" xfId="0" applyNumberFormat="1" applyFont="1" applyFill="1" applyBorder="1" applyAlignment="1">
      <alignment horizontal="center" vertical="center" wrapText="1"/>
    </xf>
    <xf numFmtId="169" fontId="2" fillId="12" borderId="4" xfId="0" applyNumberFormat="1" applyFont="1" applyFill="1" applyBorder="1" applyAlignment="1">
      <alignment horizontal="center" vertical="center" wrapText="1"/>
    </xf>
    <xf numFmtId="169" fontId="2" fillId="12" borderId="8" xfId="0" applyNumberFormat="1" applyFont="1" applyFill="1" applyBorder="1" applyAlignment="1">
      <alignment horizontal="center" vertical="center" wrapText="1"/>
    </xf>
    <xf numFmtId="169" fontId="2" fillId="12" borderId="9" xfId="0" applyNumberFormat="1" applyFont="1" applyFill="1" applyBorder="1" applyAlignment="1">
      <alignment horizontal="center" vertical="center" wrapText="1"/>
    </xf>
    <xf numFmtId="1" fontId="2" fillId="12" borderId="3" xfId="0" applyNumberFormat="1" applyFont="1" applyFill="1" applyBorder="1" applyAlignment="1">
      <alignment horizontal="center" vertical="center" wrapText="1"/>
    </xf>
    <xf numFmtId="0" fontId="19" fillId="28" borderId="0" xfId="0" applyFont="1" applyFill="1" applyAlignment="1">
      <alignment horizontal="center"/>
    </xf>
    <xf numFmtId="0" fontId="24" fillId="0" borderId="0" xfId="0" applyFont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38" fillId="16" borderId="2" xfId="0" applyFont="1" applyFill="1" applyBorder="1" applyAlignment="1">
      <alignment horizontal="center" vertical="center" wrapText="1"/>
    </xf>
    <xf numFmtId="0" fontId="38" fillId="16" borderId="3" xfId="0" applyFont="1" applyFill="1" applyBorder="1" applyAlignment="1">
      <alignment horizontal="center" vertical="center" wrapText="1"/>
    </xf>
    <xf numFmtId="0" fontId="38" fillId="16" borderId="7" xfId="0" applyFont="1" applyFill="1" applyBorder="1" applyAlignment="1">
      <alignment horizontal="center" vertical="center" wrapText="1"/>
    </xf>
    <xf numFmtId="0" fontId="38" fillId="16" borderId="8" xfId="0" applyFont="1" applyFill="1" applyBorder="1" applyAlignment="1">
      <alignment horizontal="center" vertical="center" wrapText="1"/>
    </xf>
    <xf numFmtId="1" fontId="2" fillId="15" borderId="3" xfId="0" applyNumberFormat="1" applyFont="1" applyFill="1" applyBorder="1" applyAlignment="1">
      <alignment horizontal="center" vertical="center" wrapText="1"/>
    </xf>
    <xf numFmtId="1" fontId="2" fillId="15" borderId="8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justify" vertical="center" wrapText="1"/>
    </xf>
    <xf numFmtId="0" fontId="0" fillId="0" borderId="8" xfId="0" applyBorder="1" applyAlignment="1">
      <alignment horizontal="justify" vertical="center" wrapText="1"/>
    </xf>
    <xf numFmtId="169" fontId="2" fillId="15" borderId="3" xfId="0" applyNumberFormat="1" applyFont="1" applyFill="1" applyBorder="1" applyAlignment="1">
      <alignment horizontal="center" vertical="center" wrapText="1"/>
    </xf>
    <xf numFmtId="169" fontId="2" fillId="15" borderId="4" xfId="0" applyNumberFormat="1" applyFont="1" applyFill="1" applyBorder="1" applyAlignment="1">
      <alignment horizontal="center" vertical="center" wrapText="1"/>
    </xf>
    <xf numFmtId="169" fontId="2" fillId="15" borderId="8" xfId="0" applyNumberFormat="1" applyFont="1" applyFill="1" applyBorder="1" applyAlignment="1">
      <alignment horizontal="center" vertical="center" wrapText="1"/>
    </xf>
    <xf numFmtId="169" fontId="2" fillId="15" borderId="9" xfId="0" applyNumberFormat="1" applyFont="1" applyFill="1" applyBorder="1" applyAlignment="1">
      <alignment horizontal="center" vertical="center" wrapText="1"/>
    </xf>
    <xf numFmtId="0" fontId="19" fillId="17" borderId="0" xfId="0" applyFont="1" applyFill="1" applyAlignment="1">
      <alignment horizontal="center"/>
    </xf>
    <xf numFmtId="1" fontId="18" fillId="2" borderId="0" xfId="0" applyNumberFormat="1" applyFont="1" applyFill="1" applyAlignment="1">
      <alignment horizontal="center"/>
    </xf>
    <xf numFmtId="0" fontId="0" fillId="0" borderId="1" xfId="0" applyBorder="1" applyAlignment="1">
      <alignment horizontal="left"/>
    </xf>
    <xf numFmtId="0" fontId="10" fillId="20" borderId="0" xfId="0" applyFont="1" applyFill="1" applyAlignment="1">
      <alignment horizontal="center"/>
    </xf>
    <xf numFmtId="0" fontId="12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9" fontId="16" fillId="2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 wrapText="1"/>
    </xf>
    <xf numFmtId="0" fontId="15" fillId="0" borderId="0" xfId="0" applyFont="1" applyAlignment="1">
      <alignment horizontal="right" vertical="center"/>
    </xf>
    <xf numFmtId="0" fontId="42" fillId="0" borderId="0" xfId="0" applyFont="1" applyAlignment="1">
      <alignment horizontal="center"/>
    </xf>
    <xf numFmtId="0" fontId="28" fillId="0" borderId="0" xfId="0" applyFont="1" applyAlignment="1">
      <alignment horizontal="left" vertical="top" wrapText="1"/>
    </xf>
    <xf numFmtId="9" fontId="28" fillId="0" borderId="10" xfId="2" applyFont="1" applyBorder="1" applyAlignment="1">
      <alignment horizontal="right"/>
    </xf>
    <xf numFmtId="0" fontId="8" fillId="7" borderId="0" xfId="0" applyFont="1" applyFill="1"/>
  </cellXfs>
  <cellStyles count="6">
    <cellStyle name="Comma" xfId="5" builtinId="3"/>
    <cellStyle name="Comma [0]" xfId="1" builtinId="6"/>
    <cellStyle name="Currency" xfId="4" builtinId="4"/>
    <cellStyle name="Hyperlink" xfId="3" builtinId="8"/>
    <cellStyle name="Normal" xfId="0" builtinId="0"/>
    <cellStyle name="Percent" xfId="2" builtinId="5"/>
  </cellStyles>
  <dxfs count="39"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CC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CC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CC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CC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CC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CC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CC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3300"/>
      <color rgb="FFFF3300"/>
      <color rgb="FFFF0000"/>
      <color rgb="FFFFCC99"/>
      <color rgb="FFFF9966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95250</xdr:colOff>
      <xdr:row>1</xdr:row>
      <xdr:rowOff>9526</xdr:rowOff>
    </xdr:from>
    <xdr:to>
      <xdr:col>21</xdr:col>
      <xdr:colOff>22424</xdr:colOff>
      <xdr:row>5</xdr:row>
      <xdr:rowOff>0</xdr:rowOff>
    </xdr:to>
    <xdr:pic>
      <xdr:nvPicPr>
        <xdr:cNvPr id="6" name="Imagen 5" descr="Logotipo&#10;&#10;Descripción generada automáticament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3075" y="304801"/>
          <a:ext cx="698699" cy="742949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304799</xdr:colOff>
      <xdr:row>249</xdr:row>
      <xdr:rowOff>148589</xdr:rowOff>
    </xdr:from>
    <xdr:to>
      <xdr:col>15</xdr:col>
      <xdr:colOff>290924</xdr:colOff>
      <xdr:row>259</xdr:row>
      <xdr:rowOff>98796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199" y="44146469"/>
          <a:ext cx="3407505" cy="17790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261</xdr:row>
      <xdr:rowOff>144780</xdr:rowOff>
    </xdr:from>
    <xdr:to>
      <xdr:col>21</xdr:col>
      <xdr:colOff>220980</xdr:colOff>
      <xdr:row>265</xdr:row>
      <xdr:rowOff>167640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97655D0-5878-4E01-8F21-940DD49593B4}"/>
            </a:ext>
          </a:extLst>
        </xdr:cNvPr>
        <xdr:cNvGrpSpPr/>
      </xdr:nvGrpSpPr>
      <xdr:grpSpPr>
        <a:xfrm>
          <a:off x="0" y="46337220"/>
          <a:ext cx="6659880" cy="754380"/>
          <a:chOff x="0" y="45878750"/>
          <a:chExt cx="6902554" cy="660431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B08F124F-577F-DB6A-BAF7-AFE81B5F42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797050" y="45942250"/>
            <a:ext cx="1352620" cy="596931"/>
          </a:xfrm>
          <a:prstGeom prst="rect">
            <a:avLst/>
          </a:prstGeom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7ED2B565-560B-5232-44D2-7F1CD77C38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4039"/>
          <a:stretch/>
        </xdr:blipFill>
        <xdr:spPr>
          <a:xfrm>
            <a:off x="0" y="45878750"/>
            <a:ext cx="1810352" cy="609600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0D60D36C-3A13-63AB-648E-48C962FF7E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175000" y="45980350"/>
            <a:ext cx="1809843" cy="539778"/>
          </a:xfrm>
          <a:prstGeom prst="rect">
            <a:avLst/>
          </a:prstGeom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2989A514-8E2B-6E50-3E9D-77EA42AEB4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876800" y="45916850"/>
            <a:ext cx="2025754" cy="533427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dres%20Fernandez/Google%20Drive/CPC/2-%20Indice%20Competitividad%20Cantonal/2021/Tablas/20210916%20Procesamientos%20(Recuperado)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Ficha"/>
      <sheetName val="Población (2)"/>
      <sheetName val="Hoja5"/>
      <sheetName val="Valores"/>
      <sheetName val="rankings"/>
      <sheetName val="Categorias"/>
      <sheetName val="Ponderadores"/>
      <sheetName val="Pond"/>
      <sheetName val="COMPARACIONES"/>
      <sheetName val="6-Pilar"/>
      <sheetName val="5-Calculo_Dim"/>
      <sheetName val="Pilares"/>
      <sheetName val="4- Calculo_Ind"/>
      <sheetName val="3-ConsolidadonAtípico"/>
      <sheetName val="2-ConsolidadoImputado"/>
      <sheetName val="Hoja4"/>
      <sheetName val="Hoja7"/>
      <sheetName val="1-ConsolidadoBruto"/>
      <sheetName val="Población"/>
      <sheetName val="Extension"/>
      <sheetName val="Seguridad"/>
      <sheetName val="Elecc_nacionales"/>
      <sheetName val="Elec_municipales"/>
      <sheetName val="Part_ciudadana"/>
      <sheetName val="E-Municipalidad"/>
      <sheetName val="Autocontrol_municip"/>
      <sheetName val="Autoev_SEVRI"/>
      <sheetName val="Hoja2"/>
      <sheetName val="Plani"/>
      <sheetName val="Largo Plazo"/>
      <sheetName val="Transpa_presup"/>
      <sheetName val="Transparencia Municipal"/>
      <sheetName val="Hoja6"/>
      <sheetName val="Gast_serv_comun"/>
      <sheetName val="Inv_capital"/>
      <sheetName val="Depend_financ"/>
      <sheetName val="Cobertura_residuos"/>
      <sheetName val="Sosten_residuos"/>
      <sheetName val="Sosten_disp_residuos"/>
      <sheetName val="Red_vial"/>
      <sheetName val="Gasto red vial"/>
      <sheetName val="ARESEP"/>
      <sheetName val="PUERTOS"/>
      <sheetName val="Waze"/>
      <sheetName val="Parques y ornato"/>
      <sheetName val="Aseo vias"/>
      <sheetName val="inversion servicioos sociales"/>
      <sheetName val="Viviendas"/>
      <sheetName val="SUTEL"/>
      <sheetName val="InternFijo"/>
      <sheetName val="TIC_sini"/>
      <sheetName val="Edu_sini"/>
      <sheetName val="tecnic"/>
      <sheetName val="grad"/>
      <sheetName val="sigece"/>
      <sheetName val="megabase"/>
      <sheetName val="tasasec"/>
      <sheetName val="EstxDoc"/>
      <sheetName val="Bachi"/>
      <sheetName val="MIP"/>
      <sheetName val="constru"/>
      <sheetName val="Vida"/>
      <sheetName val="Mortalidad"/>
      <sheetName val="Nutricion"/>
      <sheetName val="ComputsXest"/>
      <sheetName val="EnfCron"/>
      <sheetName val="naci_adolesc"/>
      <sheetName val="Pronie"/>
      <sheetName val="Preescolar"/>
      <sheetName val="Primaria"/>
      <sheetName val="Valorizables"/>
      <sheetName val="Electricidad"/>
      <sheetName val="Hoja3"/>
    </sheetNames>
    <sheetDataSet>
      <sheetData sheetId="0"/>
      <sheetData sheetId="1"/>
      <sheetData sheetId="2"/>
      <sheetData sheetId="3"/>
      <sheetData sheetId="4">
        <row r="5">
          <cell r="B5" t="str">
            <v>SAN JOSÉ</v>
          </cell>
        </row>
        <row r="6">
          <cell r="B6" t="str">
            <v>ESCAZÚ</v>
          </cell>
        </row>
        <row r="7">
          <cell r="B7" t="str">
            <v>DESAMPARADOS</v>
          </cell>
        </row>
        <row r="8">
          <cell r="B8" t="str">
            <v>PURISCAL</v>
          </cell>
        </row>
        <row r="9">
          <cell r="B9" t="str">
            <v>TARRAZÚ</v>
          </cell>
        </row>
        <row r="10">
          <cell r="B10" t="str">
            <v>ASERRÍ</v>
          </cell>
        </row>
        <row r="11">
          <cell r="B11" t="str">
            <v>MORA</v>
          </cell>
        </row>
        <row r="12">
          <cell r="B12" t="str">
            <v>GOICOECHEA</v>
          </cell>
        </row>
        <row r="13">
          <cell r="B13" t="str">
            <v>SANTA ANA</v>
          </cell>
        </row>
        <row r="14">
          <cell r="B14" t="str">
            <v>ALAJUELITA</v>
          </cell>
        </row>
        <row r="15">
          <cell r="B15" t="str">
            <v>VÁZQUEZ DE CORONADO</v>
          </cell>
        </row>
        <row r="16">
          <cell r="B16" t="str">
            <v>ACOSTA</v>
          </cell>
        </row>
        <row r="17">
          <cell r="B17" t="str">
            <v>TIBÁS</v>
          </cell>
        </row>
        <row r="18">
          <cell r="B18" t="str">
            <v>MORAVIA</v>
          </cell>
        </row>
        <row r="19">
          <cell r="B19" t="str">
            <v>MONTES DE OCA</v>
          </cell>
        </row>
        <row r="20">
          <cell r="B20" t="str">
            <v>TURRUBARES</v>
          </cell>
        </row>
        <row r="21">
          <cell r="B21" t="str">
            <v>DOTA</v>
          </cell>
        </row>
        <row r="22">
          <cell r="B22" t="str">
            <v>CURRIDABAT</v>
          </cell>
        </row>
        <row r="23">
          <cell r="B23" t="str">
            <v>PÉREZ ZELEDÓN</v>
          </cell>
        </row>
        <row r="24">
          <cell r="B24" t="str">
            <v>LEÓN CORTÉS CASTRO</v>
          </cell>
        </row>
        <row r="25">
          <cell r="B25" t="str">
            <v>ALAJUELA</v>
          </cell>
        </row>
        <row r="26">
          <cell r="B26" t="str">
            <v>SAN RAMÓN</v>
          </cell>
        </row>
        <row r="27">
          <cell r="B27" t="str">
            <v>GRECIA</v>
          </cell>
        </row>
        <row r="28">
          <cell r="B28" t="str">
            <v>SAN MATEO</v>
          </cell>
        </row>
        <row r="29">
          <cell r="B29" t="str">
            <v>ATENAS</v>
          </cell>
        </row>
        <row r="30">
          <cell r="B30" t="str">
            <v>NARANJO</v>
          </cell>
        </row>
        <row r="31">
          <cell r="B31" t="str">
            <v>PALMARES</v>
          </cell>
        </row>
        <row r="32">
          <cell r="B32" t="str">
            <v>POÁS</v>
          </cell>
        </row>
        <row r="33">
          <cell r="B33" t="str">
            <v>OROTINA</v>
          </cell>
        </row>
        <row r="34">
          <cell r="B34" t="str">
            <v>SAN CARLOS</v>
          </cell>
        </row>
        <row r="35">
          <cell r="B35" t="str">
            <v>ZARCERO</v>
          </cell>
        </row>
        <row r="36">
          <cell r="B36" t="str">
            <v>VALVERDE VEGA</v>
          </cell>
        </row>
        <row r="37">
          <cell r="B37" t="str">
            <v>UPALA</v>
          </cell>
        </row>
        <row r="38">
          <cell r="B38" t="str">
            <v>LOS CHILES</v>
          </cell>
        </row>
        <row r="39">
          <cell r="B39" t="str">
            <v>GUATUSO</v>
          </cell>
        </row>
        <row r="40">
          <cell r="B40" t="str">
            <v>RÍO CUARTO</v>
          </cell>
        </row>
        <row r="41">
          <cell r="B41" t="str">
            <v>CARTAGO</v>
          </cell>
        </row>
        <row r="42">
          <cell r="B42" t="str">
            <v>PARAÍSO</v>
          </cell>
        </row>
        <row r="43">
          <cell r="B43" t="str">
            <v>LA UNIÓN</v>
          </cell>
        </row>
        <row r="44">
          <cell r="B44" t="str">
            <v>JIMÉNEZ</v>
          </cell>
        </row>
        <row r="45">
          <cell r="B45" t="str">
            <v>TURRIALBA</v>
          </cell>
        </row>
        <row r="46">
          <cell r="B46" t="str">
            <v>ALVARADO</v>
          </cell>
        </row>
        <row r="47">
          <cell r="B47" t="str">
            <v>OREAMUNO</v>
          </cell>
        </row>
        <row r="48">
          <cell r="B48" t="str">
            <v>EL GUARCO</v>
          </cell>
        </row>
        <row r="49">
          <cell r="B49" t="str">
            <v>HEREDIA</v>
          </cell>
        </row>
        <row r="50">
          <cell r="B50" t="str">
            <v>BARVA</v>
          </cell>
        </row>
        <row r="51">
          <cell r="B51" t="str">
            <v>SANTO DOMINGO</v>
          </cell>
        </row>
        <row r="52">
          <cell r="B52" t="str">
            <v>SANTA BÁRBARA</v>
          </cell>
        </row>
        <row r="53">
          <cell r="B53" t="str">
            <v>SAN RAFAEL</v>
          </cell>
        </row>
        <row r="54">
          <cell r="B54" t="str">
            <v>SAN ISIDRO</v>
          </cell>
        </row>
        <row r="55">
          <cell r="B55" t="str">
            <v>BELÉN</v>
          </cell>
        </row>
        <row r="56">
          <cell r="B56" t="str">
            <v>FLORES</v>
          </cell>
        </row>
        <row r="57">
          <cell r="B57" t="str">
            <v>SAN PABLO</v>
          </cell>
        </row>
        <row r="58">
          <cell r="B58" t="str">
            <v>SARAPIQUÍ</v>
          </cell>
        </row>
        <row r="59">
          <cell r="B59" t="str">
            <v>LIBERIA</v>
          </cell>
        </row>
        <row r="60">
          <cell r="B60" t="str">
            <v>NICOYA</v>
          </cell>
        </row>
        <row r="61">
          <cell r="B61" t="str">
            <v>SANTA CRUZ</v>
          </cell>
        </row>
        <row r="62">
          <cell r="B62" t="str">
            <v>BAGACES</v>
          </cell>
        </row>
        <row r="63">
          <cell r="B63" t="str">
            <v>CARRILLO</v>
          </cell>
        </row>
        <row r="64">
          <cell r="B64" t="str">
            <v>CAÑAS</v>
          </cell>
        </row>
        <row r="65">
          <cell r="B65" t="str">
            <v>ABANGARES</v>
          </cell>
        </row>
        <row r="66">
          <cell r="B66" t="str">
            <v>TILARÁN</v>
          </cell>
        </row>
        <row r="67">
          <cell r="B67" t="str">
            <v>NANDAYURE</v>
          </cell>
        </row>
        <row r="68">
          <cell r="B68" t="str">
            <v>LA CRUZ</v>
          </cell>
        </row>
        <row r="69">
          <cell r="B69" t="str">
            <v>HOJANCHA</v>
          </cell>
        </row>
        <row r="70">
          <cell r="B70" t="str">
            <v>PUNTARENAS</v>
          </cell>
        </row>
        <row r="71">
          <cell r="B71" t="str">
            <v>ESPARZA</v>
          </cell>
        </row>
        <row r="72">
          <cell r="B72" t="str">
            <v>BUENOS AIRES</v>
          </cell>
        </row>
        <row r="73">
          <cell r="B73" t="str">
            <v>MONTES DE ORO</v>
          </cell>
        </row>
        <row r="74">
          <cell r="B74" t="str">
            <v>OSA</v>
          </cell>
        </row>
        <row r="75">
          <cell r="B75" t="str">
            <v>QUEPOS</v>
          </cell>
        </row>
        <row r="76">
          <cell r="B76" t="str">
            <v>GOLFITO</v>
          </cell>
        </row>
        <row r="77">
          <cell r="B77" t="str">
            <v>COTO BRUS</v>
          </cell>
        </row>
        <row r="78">
          <cell r="B78" t="str">
            <v>PARRITA</v>
          </cell>
        </row>
        <row r="79">
          <cell r="B79" t="str">
            <v>CORREDORES</v>
          </cell>
        </row>
        <row r="80">
          <cell r="B80" t="str">
            <v>GARABITO</v>
          </cell>
        </row>
        <row r="81">
          <cell r="B81" t="str">
            <v>LIMÓN</v>
          </cell>
        </row>
        <row r="82">
          <cell r="B82" t="str">
            <v>POCOCÍ</v>
          </cell>
        </row>
        <row r="83">
          <cell r="B83" t="str">
            <v>SIQUIRRES</v>
          </cell>
        </row>
        <row r="84">
          <cell r="B84" t="str">
            <v>TALAMANCA</v>
          </cell>
        </row>
        <row r="85">
          <cell r="B85" t="str">
            <v>MATINA</v>
          </cell>
        </row>
        <row r="86">
          <cell r="B86" t="str">
            <v>GUÁCIMO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PC" refreshedDate="45266.587982523146" createdVersion="8" refreshedVersion="8" minRefreshableVersion="3" recordCount="82" xr:uid="{1E2D75E7-8A45-430E-974F-BB2AB17E09FB}">
  <cacheSource type="worksheet">
    <worksheetSource ref="A1:BF83" sheet="Cubo_Perfil"/>
  </cacheSource>
  <cacheFields count="58">
    <cacheField name="Contador" numFmtId="0">
      <sharedItems containsSemiMixedTypes="0" containsString="0" containsNumber="1" containsInteger="1" minValue="1" maxValue="82"/>
    </cacheField>
    <cacheField name="Codigo" numFmtId="0">
      <sharedItems/>
    </cacheField>
    <cacheField name="Codigo2" numFmtId="0">
      <sharedItems containsSemiMixedTypes="0" containsString="0" containsNumber="1" containsInteger="1" minValue="101" maxValue="706"/>
    </cacheField>
    <cacheField name="Canton" numFmtId="0">
      <sharedItems/>
    </cacheField>
    <cacheField name="Provincia" numFmtId="0">
      <sharedItems/>
    </cacheField>
    <cacheField name="Región" numFmtId="0">
      <sharedItems/>
    </cacheField>
    <cacheField name="Fuera del Gran Área Metropolitana" numFmtId="0">
      <sharedItems count="2">
        <s v="No"/>
        <s v="Sí"/>
      </sharedItems>
    </cacheField>
    <cacheField name="Costero o fronterizo" numFmtId="0">
      <sharedItems/>
    </cacheField>
    <cacheField name="Distritos" numFmtId="0">
      <sharedItems containsSemiMixedTypes="0" containsString="0" containsNumber="1" containsInteger="1" minValue="1" maxValue="15"/>
    </cacheField>
    <cacheField name="Cabecera de cantón" numFmtId="0">
      <sharedItems/>
    </cacheField>
    <cacheField name="Año creación" numFmtId="0">
      <sharedItems containsSemiMixedTypes="0" containsString="0" containsNumber="1" containsInteger="1" minValue="1848" maxValue="2018"/>
    </cacheField>
    <cacheField name="Extensión territorial (km²)" numFmtId="0">
      <sharedItems containsSemiMixedTypes="0" containsString="0" containsNumber="1" minValue="6.75" maxValue="3352.33"/>
    </cacheField>
    <cacheField name="Cobertura forestal (%)" numFmtId="0">
      <sharedItems containsSemiMixedTypes="0" containsString="0" containsNumber="1" minValue="2.2999999999999998" maxValue="80.7"/>
    </cacheField>
    <cacheField name="Red vial cantonal (km)" numFmtId="1">
      <sharedItems containsSemiMixedTypes="0" containsString="0" containsNumber="1" minValue="26" maxValue="2397.1"/>
    </cacheField>
    <cacheField name="0 a 17 años" numFmtId="164">
      <sharedItems containsSemiMixedTypes="0" containsString="0" containsNumber="1" minValue="1524" maxValue="78753"/>
    </cacheField>
    <cacheField name="18 a 35 años" numFmtId="164">
      <sharedItems containsSemiMixedTypes="0" containsString="0" containsNumber="1" minValue="2009" maxValue="102613"/>
    </cacheField>
    <cacheField name="36 a 64 años" numFmtId="164">
      <sharedItems containsSemiMixedTypes="0" containsString="0" containsNumber="1" minValue="2514" maxValue="134127"/>
    </cacheField>
    <cacheField name="65 años o más" numFmtId="164">
      <sharedItems containsSemiMixedTypes="0" containsString="0" containsNumber="1" minValue="655" maxValue="42219"/>
    </cacheField>
    <cacheField name="Total población" numFmtId="164">
      <sharedItems containsSemiMixedTypes="0" containsString="0" containsNumber="1" containsInteger="1" minValue="6950" maxValue="349676"/>
    </cacheField>
    <cacheField name="0 a 17 años %" numFmtId="167">
      <sharedItems containsSemiMixedTypes="0" containsString="0" containsNumber="1" minValue="18.898102376016585" maxValue="37.489576157499727"/>
    </cacheField>
    <cacheField name="18 a 35 años %" numFmtId="167">
      <sharedItems containsSemiMixedTypes="0" containsString="0" containsNumber="1" minValue="25.043166847860842" maxValue="33.693636651440464"/>
    </cacheField>
    <cacheField name="36 a 64 años %" numFmtId="167">
      <sharedItems containsSemiMixedTypes="0" containsString="0" containsNumber="1" minValue="26.217323519814368" maxValue="39.340133885878224"/>
    </cacheField>
    <cacheField name="65 años o más %" numFmtId="167">
      <sharedItems containsSemiMixedTypes="0" containsString="0" containsNumber="1" minValue="5.1013009170398806" maxValue="12.972412693350343"/>
    </cacheField>
    <cacheField name="Total población %" numFmtId="167">
      <sharedItems containsSemiMixedTypes="0" containsString="0" containsNumber="1" containsInteger="1" minValue="100" maxValue="100"/>
    </cacheField>
    <cacheField name="Puntaje" numFmtId="167">
      <sharedItems containsSemiMixedTypes="0" containsString="0" containsNumber="1" minValue="42.042097081026085" maxValue="69.463382471516681"/>
    </cacheField>
    <cacheField name="Posición" numFmtId="0">
      <sharedItems containsSemiMixedTypes="0" containsString="0" containsNumber="1" containsInteger="1" minValue="1" maxValue="82"/>
    </cacheField>
    <cacheField name="Desempeño" numFmtId="0">
      <sharedItems count="5">
        <s v="Competente"/>
        <s v="Emergente"/>
        <s v="Limitado"/>
        <s v="Altamente competente"/>
        <s v="Deficiente"/>
      </sharedItems>
    </cacheField>
    <cacheField name="Texto_desempeño" numFmtId="0">
      <sharedItems/>
    </cacheField>
    <cacheField name="Participación electoral" numFmtId="164">
      <sharedItems containsSemiMixedTypes="0" containsString="0" containsNumber="1" minValue="25.309919532623248" maxValue="68.976215098241966"/>
    </cacheField>
    <cacheField name="Red vial cantonal" numFmtId="164">
      <sharedItems containsMixedTypes="1" containsNumber="1" minValue="4.0241448692152915" maxValue="92"/>
    </cacheField>
    <cacheField name="Tratamiento de residuos" numFmtId="164">
      <sharedItems containsMixedTypes="1" containsNumber="1" minValue="0" maxValue="100"/>
    </cacheField>
    <cacheField name="Inseguridad" numFmtId="167">
      <sharedItems containsSemiMixedTypes="0" containsString="0" containsNumber="1" minValue="0" maxValue="71.942446043165475"/>
    </cacheField>
    <cacheField name="Hogares internet" numFmtId="167">
      <sharedItems containsSemiMixedTypes="0" containsString="0" containsNumber="1" minValue="15.137699463988664" maxValue="70.491803278688522"/>
    </cacheField>
    <cacheField name="Educación" numFmtId="167">
      <sharedItems containsSemiMixedTypes="0" containsString="0" containsNumber="1" minValue="14.416633023819136" maxValue="54.006443784258749"/>
    </cacheField>
    <cacheField name="Mejor1_punt" numFmtId="169">
      <sharedItems containsSemiMixedTypes="0" containsString="0" containsNumber="1" minValue="86.760516386943706" maxValue="100"/>
    </cacheField>
    <cacheField name="Mejor1_dim" numFmtId="0">
      <sharedItems/>
    </cacheField>
    <cacheField name="Mejor1_pos" numFmtId="164">
      <sharedItems containsSemiMixedTypes="0" containsString="0" containsNumber="1" containsInteger="1" minValue="1" maxValue="78"/>
    </cacheField>
    <cacheField name="Mejor1_text" numFmtId="0">
      <sharedItems/>
    </cacheField>
    <cacheField name="Mejor2_punt" numFmtId="169">
      <sharedItems containsSemiMixedTypes="0" containsString="0" containsNumber="1" minValue="79.527900441589708" maxValue="97.010066395373741"/>
    </cacheField>
    <cacheField name="Mejor2_dim" numFmtId="0">
      <sharedItems/>
    </cacheField>
    <cacheField name="Mejor2_pos" numFmtId="164">
      <sharedItems containsSemiMixedTypes="0" containsString="0" containsNumber="1" containsInteger="1" minValue="1" maxValue="82"/>
    </cacheField>
    <cacheField name="Mejor2_text" numFmtId="0">
      <sharedItems/>
    </cacheField>
    <cacheField name="Mejor3_punt" numFmtId="169">
      <sharedItems containsSemiMixedTypes="0" containsString="0" containsNumber="1" minValue="79.335923015384409" maxValue="94.481961427956151"/>
    </cacheField>
    <cacheField name="Mejor3_dim" numFmtId="0">
      <sharedItems/>
    </cacheField>
    <cacheField name="Mejor3_pos" numFmtId="164">
      <sharedItems containsSemiMixedTypes="0" containsString="0" containsNumber="1" containsInteger="1" minValue="1" maxValue="81"/>
    </cacheField>
    <cacheField name="Mejor3_text" numFmtId="0">
      <sharedItems/>
    </cacheField>
    <cacheField name="Peor1_punt" numFmtId="169">
      <sharedItems containsSemiMixedTypes="0" containsString="0" containsNumber="1" minValue="0" maxValue="47.884109249537033"/>
    </cacheField>
    <cacheField name="Peor1_dim" numFmtId="0">
      <sharedItems/>
    </cacheField>
    <cacheField name="Peor1_pos" numFmtId="164">
      <sharedItems containsSemiMixedTypes="0" containsString="0" containsNumber="1" containsInteger="1" minValue="11" maxValue="82"/>
    </cacheField>
    <cacheField name="Peor1_text" numFmtId="0">
      <sharedItems/>
    </cacheField>
    <cacheField name="Peor2_punt" numFmtId="169">
      <sharedItems containsSemiMixedTypes="0" containsString="0" containsNumber="1" minValue="3.1818181818181821" maxValue="50.68783806660052"/>
    </cacheField>
    <cacheField name="Peor2_dim" numFmtId="0">
      <sharedItems/>
    </cacheField>
    <cacheField name="Peor2_pos" numFmtId="164">
      <sharedItems containsSemiMixedTypes="0" containsString="0" containsNumber="1" containsInteger="1" minValue="14" maxValue="82"/>
    </cacheField>
    <cacheField name="Peor2_text" numFmtId="0">
      <sharedItems/>
    </cacheField>
    <cacheField name="Peor3_punt" numFmtId="169">
      <sharedItems containsSemiMixedTypes="0" containsString="0" containsNumber="1" minValue="12.103693481274178" maxValue="52.154659618207809"/>
    </cacheField>
    <cacheField name="Peor3_dim" numFmtId="0">
      <sharedItems/>
    </cacheField>
    <cacheField name="Peor3_pos" numFmtId="164">
      <sharedItems containsSemiMixedTypes="0" containsString="0" containsNumber="1" containsInteger="1" minValue="12" maxValue="82"/>
    </cacheField>
    <cacheField name="Peor3_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n v="1"/>
    <s v="101"/>
    <n v="101"/>
    <s v="SAN JOSÉ"/>
    <s v="SAN JOSE"/>
    <s v="CENTRAL"/>
    <x v="0"/>
    <s v="No"/>
    <n v="11"/>
    <s v="San José"/>
    <n v="1848"/>
    <n v="44.62"/>
    <n v="6.75"/>
    <n v="432.48"/>
    <n v="70717"/>
    <n v="102613"/>
    <n v="134127"/>
    <n v="42219"/>
    <n v="349676"/>
    <n v="20.223578398288701"/>
    <n v="29.345165238678089"/>
    <n v="38.357508093206285"/>
    <n v="12.073748269826925"/>
    <n v="100"/>
    <n v="61.941797735271457"/>
    <n v="16"/>
    <x v="0"/>
    <s v="&quot;Muestra condiciones óptimas en la mayoría de dimensiones que conforman el ICN&quot;"/>
    <n v="25.309919532623248"/>
    <n v="43.999807145267823"/>
    <n v="2.2587755438365198"/>
    <n v="14.584930049531568"/>
    <n v="42.536107852376098"/>
    <n v="35.889255501252819"/>
    <n v="100"/>
    <s v="Producción"/>
    <n v="1"/>
    <s v="La actividad económica en este cantón representa un alto valor agregado en comparación con la producción del país"/>
    <n v="93.92426486143431"/>
    <s v="Acceso a servicios públicos"/>
    <n v="37"/>
    <s v="Muestra una alta prestación de servicios públicos básicos a la ciudadanía."/>
    <n v="91.849151260035839"/>
    <s v="Competencias básicas"/>
    <n v="61"/>
    <s v="Un alto porcentaje de los estudiantes aprueba satisfactoriamente las pruebas para finalizar la educación secundaria."/>
    <n v="18.525396976537671"/>
    <s v="Infraestructura de transporte"/>
    <n v="64"/>
    <s v="La red vial cantonal se encuentra en deficientes condiciones, y requiere mayor inversión para su adecuado mantenimiento."/>
    <n v="34.896381440884859"/>
    <s v="Transparencia municipal"/>
    <n v="65"/>
    <s v="La Municipalidad demuestra inadecuados mecanismos de rendición de cuentas y legitimidad hacia la ciudadanía."/>
    <n v="37.926399280480204"/>
    <s v="Habilidades en ciencia y tecnología"/>
    <n v="39"/>
    <s v="Muy pocos de los graduados universitarios cuentan con competencias y habilidades en las áreas de Ciencia y Tecnología."/>
  </r>
  <r>
    <n v="2"/>
    <s v="102"/>
    <n v="102"/>
    <s v="ESCAZÚ"/>
    <s v="SAN JOSE"/>
    <s v="CENTRAL"/>
    <x v="0"/>
    <s v="No"/>
    <n v="3"/>
    <s v="Escazú"/>
    <n v="1848"/>
    <n v="34.53"/>
    <n v="31.5"/>
    <n v="176.10000000000002"/>
    <n v="16139"/>
    <n v="19605"/>
    <n v="27202"/>
    <n v="7696"/>
    <n v="70642"/>
    <n v="22.84618215792305"/>
    <n v="27.752611760708927"/>
    <n v="38.506837292262389"/>
    <n v="10.894368789105631"/>
    <n v="100"/>
    <n v="63.860681193077909"/>
    <n v="8"/>
    <x v="0"/>
    <s v="&quot;Muestra condiciones óptimas en la mayoría de dimensiones que conforman el ICN&quot;"/>
    <n v="42.161974278762592"/>
    <n v="87.432765575974898"/>
    <n v="5.2118344489829589"/>
    <n v="4.2467653803686192"/>
    <n v="41.97348204632106"/>
    <n v="42.261440819507854"/>
    <n v="96.541284925738353"/>
    <s v="Acceso a servicios públicos"/>
    <n v="10"/>
    <s v="Muestra una alta prestación de servicios públicos básicos a la ciudadanía."/>
    <n v="93.612543166373001"/>
    <s v="Competencias básicas"/>
    <n v="36"/>
    <s v="Un alto porcentaje de los estudiantes aprueba satisfactoriamente las pruebas para finalizar la educación secundaria."/>
    <n v="88.176689395059441"/>
    <s v="Redes de voz móvil (telefonía)"/>
    <n v="21"/>
    <s v="El desempeño de las redes de voz móviles 2G y 3G (telefonía celular) es adecuado."/>
    <n v="29.848484848484855"/>
    <s v="Transformación digital"/>
    <n v="38"/>
    <s v="La Municipalidad muestra bajo progreso en el establecimiento de una hoja de ruta digital y de aprovechamiento de la infraestructura digital."/>
    <n v="31.690759153984885"/>
    <s v="Infraestructura de transporte"/>
    <n v="33"/>
    <s v="La red vial cantonal se encuentra en deficientes condiciones, y requiere mayor inversión para su adecuado mantenimiento."/>
    <n v="35.622323569160663"/>
    <s v="Compromiso  con la sostenibilidad"/>
    <n v="59"/>
    <s v="La Municipalidad no promueve un desarrollo sostenible y amigable con el ambiente."/>
  </r>
  <r>
    <n v="3"/>
    <s v="103"/>
    <n v="103"/>
    <s v="DESAMPARADOS"/>
    <s v="SAN JOSE"/>
    <s v="CENTRAL"/>
    <x v="0"/>
    <s v="No"/>
    <n v="13"/>
    <s v="Desamparados"/>
    <n v="1862"/>
    <n v="118.89"/>
    <n v="26.9"/>
    <n v="523.69000000000005"/>
    <n v="60772"/>
    <n v="75704"/>
    <n v="88101"/>
    <n v="22755"/>
    <n v="247332"/>
    <n v="24.571021946209953"/>
    <n v="30.608251257419177"/>
    <n v="35.620542428800157"/>
    <n v="9.2001843675707136"/>
    <n v="100"/>
    <n v="58.886414867308986"/>
    <n v="26"/>
    <x v="1"/>
    <s v="&quot;Presenta posibilidades de crecimiento en algunas de las dimensiones para mejorar el desempeño&quot;"/>
    <n v="27.346856504132077"/>
    <n v="10.201618311055478"/>
    <n v="2.5963123709957294"/>
    <n v="3.2345187844678405"/>
    <n v="41.129443782956287"/>
    <n v="32.212950649578396"/>
    <n v="94.818228208260535"/>
    <s v="Acceso a servicios públicos"/>
    <n v="29"/>
    <s v="Muestra una alta prestación de servicios públicos básicos a la ciudadanía."/>
    <n v="93.46921671730361"/>
    <s v="Competencias básicas"/>
    <n v="38"/>
    <s v="Un alto porcentaje de los estudiantes aprueba satisfactoriamente las pruebas para finalizar la educación secundaria."/>
    <n v="87.98530721907558"/>
    <s v="Seguridad"/>
    <n v="15"/>
    <s v="Presenta bajos índices de criminalidad que propician un ambiente seguro para el establecimiento de empresas."/>
    <n v="4.2463645164858477"/>
    <s v="Infraestructura de transporte"/>
    <n v="82"/>
    <s v="La red vial cantonal se encuentra en deficientes condiciones, y requiere mayor inversión para su adecuado mantenimiento."/>
    <n v="30.915624732268345"/>
    <s v="Habilidades en ciencia y tecnología"/>
    <n v="54"/>
    <s v="Muy pocos de los graduados universitarios cuentan con competencias y habilidades en las áreas de Ciencia y Tecnología."/>
    <n v="40.630923872132747"/>
    <s v="Escolaridad media"/>
    <n v="27"/>
    <s v="Una baja proporción de la población adulta mayor a 25 años ha concluido la educación secundaria."/>
  </r>
  <r>
    <n v="4"/>
    <s v="104"/>
    <n v="104"/>
    <s v="PURISCAL"/>
    <s v="SAN JOSE"/>
    <s v="CENTRAL"/>
    <x v="1"/>
    <s v="No"/>
    <n v="9"/>
    <s v="Santiago"/>
    <n v="1868"/>
    <n v="555.02"/>
    <n v="54.2"/>
    <n v="371.72"/>
    <n v="8317"/>
    <n v="12396"/>
    <n v="13460"/>
    <n v="4127"/>
    <n v="38300"/>
    <n v="21.715404699738901"/>
    <n v="32.36553524804178"/>
    <n v="35.143603133159267"/>
    <n v="10.775456919060051"/>
    <n v="100"/>
    <n v="57.234395863050231"/>
    <n v="38"/>
    <x v="1"/>
    <s v="&quot;Presenta posibilidades de crecimiento en algunas de las dimensiones para mejorar el desempeño&quot;"/>
    <n v="43.328762427151169"/>
    <n v="24.96344782598916"/>
    <n v="3.5652479654229094"/>
    <n v="2.6109660574412534"/>
    <n v="20.264026402640265"/>
    <n v="35.691741188847978"/>
    <n v="94.2033266978722"/>
    <s v="Competencias básicas"/>
    <n v="27"/>
    <s v="Un alto porcentaje de los estudiantes aprueba satisfactoriamente las pruebas para finalizar la educación secundaria."/>
    <n v="87.596626329299596"/>
    <s v="Acceso a servicios públicos"/>
    <n v="60"/>
    <s v="Muestra una alta prestación de servicios públicos básicos a la ciudadanía."/>
    <n v="87.051905858389077"/>
    <s v="Seguridad"/>
    <n v="20"/>
    <s v="Presenta bajos índices de criminalidad que propician un ambiente seguro para el establecimiento de empresas."/>
    <n v="14.138824188337827"/>
    <s v="Infraestructura de transporte"/>
    <n v="73"/>
    <s v="La red vial cantonal se encuentra en deficientes condiciones, y requiere mayor inversión para su adecuado mantenimiento."/>
    <n v="18.47304171093873"/>
    <s v="Sector constructivo"/>
    <n v="80"/>
    <s v="Evidenció un bajo dinamismo constructivo en obras de vivienda, industria, comercio y/o servicios."/>
    <n v="39.088946085061764"/>
    <s v="Sector eléctrico"/>
    <n v="68"/>
    <s v="Mostró bajos niveles de calidad en el servicio eléctrico para vivienda, industria y/o comercio."/>
  </r>
  <r>
    <n v="5"/>
    <s v="105"/>
    <n v="105"/>
    <s v="TARRAZÚ"/>
    <s v="SAN JOSE"/>
    <s v="CENTRAL"/>
    <x v="1"/>
    <s v="No"/>
    <n v="3"/>
    <s v="Bribri"/>
    <n v="1969"/>
    <n v="291.27"/>
    <n v="53"/>
    <n v="342.44"/>
    <n v="5141"/>
    <n v="6177"/>
    <n v="5866"/>
    <n v="1487"/>
    <n v="18671"/>
    <n v="27.534679449413531"/>
    <n v="33.083391355578165"/>
    <n v="31.417706603824115"/>
    <n v="7.9642225911841891"/>
    <n v="100"/>
    <n v="54.583499721910243"/>
    <n v="51"/>
    <x v="2"/>
    <s v="&quot;Evidencia condiciones sub óptimas en la mayoría de dimensiones que conforman el ICN&quot;"/>
    <n v="43.540746688077093"/>
    <n v="33.057714020057119"/>
    <n v="3.9759939984996251"/>
    <n v="0"/>
    <n v="33.695980658809312"/>
    <n v="24.851975018249657"/>
    <n v="92.82094973612169"/>
    <s v="Competencias básicas"/>
    <n v="44"/>
    <s v="Un alto porcentaje de los estudiantes aprueba satisfactoriamente las pruebas para finalizar la educación secundaria."/>
    <n v="91.990127838689702"/>
    <s v="Seguridad"/>
    <n v="4"/>
    <s v="Presenta bajos índices de criminalidad que propician un ambiente seguro para el establecimiento de empresas."/>
    <n v="90.444242973708072"/>
    <s v="Acceso a servicios públicos"/>
    <n v="51"/>
    <s v="Muestra una alta prestación de servicios públicos básicos a la ciudadanía."/>
    <n v="25"/>
    <s v="Transformación digital"/>
    <n v="46"/>
    <s v="La Municipalidad muestra bajo progreso en el establecimiento de una hoja de ruta digital y de aprovechamiento de la infraestructura digital."/>
    <n v="28.777627254685608"/>
    <s v="Sector eléctrico"/>
    <n v="76"/>
    <s v="Mostró bajos niveles de calidad en el servicio eléctrico para vivienda, industria y/o comercio."/>
    <n v="30.040829539689554"/>
    <s v="Sector constructivo"/>
    <n v="64"/>
    <s v="Evidenció un bajo dinamismo constructivo en obras de vivienda, industria, comercio y/o servicios."/>
  </r>
  <r>
    <n v="6"/>
    <s v="106"/>
    <n v="106"/>
    <s v="ASERRÍ"/>
    <s v="SAN JOSE"/>
    <s v="CENTRAL"/>
    <x v="0"/>
    <s v="No"/>
    <n v="7"/>
    <s v="Aserrí"/>
    <n v="1882"/>
    <n v="168.26"/>
    <n v="43.9"/>
    <n v="269.5"/>
    <n v="16059"/>
    <n v="19750"/>
    <n v="22932"/>
    <n v="5281"/>
    <n v="64022"/>
    <n v="25.083565024522819"/>
    <n v="30.848770735059823"/>
    <n v="35.818937240323642"/>
    <n v="8.2487270000937176"/>
    <n v="100"/>
    <n v="55.094447652416783"/>
    <n v="48"/>
    <x v="1"/>
    <s v="&quot;Presenta posibilidades de crecimiento en algunas de las dimensiones para mejorar el desempeño&quot;"/>
    <n v="29.626344636237523"/>
    <n v="50.563364359196598"/>
    <n v="3.2566741717594083"/>
    <n v="12.495704601543219"/>
    <n v="32.941940873439457"/>
    <n v="29.586415768829749"/>
    <n v="100"/>
    <s v="Servicios públicos municipales"/>
    <n v="1"/>
    <s v="Los recursos municipales son altamente invertidos en infraestructura relacionada con servicios y obras sociales."/>
    <n v="94.833619529400849"/>
    <s v="Acceso a servicios públicos"/>
    <n v="28"/>
    <s v="Muestra una alta prestación de servicios públicos básicos a la ciudadanía."/>
    <n v="91.103579782486335"/>
    <s v="Competencias básicas"/>
    <n v="71"/>
    <s v="Un alto porcentaje de los estudiantes aprueba satisfactoriamente las pruebas para finalizar la educación secundaria."/>
    <n v="15.606060606060607"/>
    <s v="Transformación digital"/>
    <n v="62"/>
    <s v="La Municipalidad muestra bajo progreso en el establecimiento de una hoja de ruta digital y de aprovechamiento de la infraestructura digital."/>
    <n v="23.344776795537932"/>
    <s v="Infraestructura de transporte"/>
    <n v="52"/>
    <s v="La red vial cantonal se encuentra en deficientes condiciones, y requiere mayor inversión para su adecuado mantenimiento."/>
    <n v="25.125716183802673"/>
    <s v="Sector eléctrico"/>
    <n v="78"/>
    <s v="Mostró bajos niveles de calidad en el servicio eléctrico para vivienda, industria y/o comercio."/>
  </r>
  <r>
    <n v="7"/>
    <s v="107"/>
    <n v="107"/>
    <s v="MORA"/>
    <s v="SAN JOSE"/>
    <s v="CENTRAL"/>
    <x v="0"/>
    <s v="No"/>
    <n v="7"/>
    <s v="Colón"/>
    <n v="1883"/>
    <n v="163.47"/>
    <n v="52.6"/>
    <n v="206.06000000000003"/>
    <n v="6820"/>
    <n v="9215"/>
    <n v="11536"/>
    <n v="2975"/>
    <n v="30546"/>
    <n v="22.326982256269233"/>
    <n v="30.167616054475214"/>
    <n v="37.765992273947489"/>
    <n v="9.7394094153080601"/>
    <n v="100"/>
    <n v="59.280141738523632"/>
    <n v="25"/>
    <x v="1"/>
    <s v="&quot;Presenta posibilidades de crecimiento en algunas de las dimensiones para mejorar el desempeño&quot;"/>
    <n v="41.004521240879185"/>
    <n v="43.113292124758175"/>
    <n v="0.68890878586889437"/>
    <n v="0"/>
    <n v="30.015781167806416"/>
    <n v="38.826140567200987"/>
    <n v="94.788006312467132"/>
    <s v="Acceso a servicios públicos"/>
    <n v="30"/>
    <s v="Muestra una alta prestación de servicios públicos básicos a la ciudadanía."/>
    <n v="93.904943339165044"/>
    <s v="Competencias básicas"/>
    <n v="32"/>
    <s v="Un alto porcentaje de los estudiantes aprueba satisfactoriamente las pruebas para finalizar la educación secundaria."/>
    <n v="93.395596137318336"/>
    <s v="Cobertura educativa"/>
    <n v="4"/>
    <s v="Muestra altas tasas de asistencia a la eduación preescolar (Ciclo Materno Infantl y Transición) y a la educación secundaria."/>
    <n v="10.78559078140699"/>
    <s v="Infraestructura de transporte"/>
    <n v="77"/>
    <s v="La red vial cantonal se encuentra en deficientes condiciones, y requiere mayor inversión para su adecuado mantenimiento."/>
    <n v="16.421052631578949"/>
    <s v="Transparencia municipal"/>
    <n v="82"/>
    <s v="La Municipalidad demuestra inadecuados mecanismos de rendición de cuentas y legitimidad hacia la ciudadanía."/>
    <n v="18.939393939393938"/>
    <s v="Transformación digital"/>
    <n v="54"/>
    <s v="La Municipalidad muestra bajo progreso en el establecimiento de una hoja de ruta digital y de aprovechamiento de la infraestructura digital."/>
  </r>
  <r>
    <n v="8"/>
    <s v="108"/>
    <n v="108"/>
    <s v="GOICOECHEA"/>
    <s v="SAN JOSE"/>
    <s v="CENTRAL"/>
    <x v="0"/>
    <s v="No"/>
    <n v="7"/>
    <s v="Guadalupe"/>
    <n v="1891"/>
    <n v="31.7"/>
    <n v="29.4"/>
    <n v="181.10000000000002"/>
    <n v="31213"/>
    <n v="42576"/>
    <n v="50538"/>
    <n v="15351"/>
    <n v="139678"/>
    <n v="22.346396712438612"/>
    <n v="30.481536104468848"/>
    <n v="36.181789544523838"/>
    <n v="10.990277638568708"/>
    <n v="100"/>
    <n v="61.273328279805177"/>
    <n v="19"/>
    <x v="0"/>
    <s v="&quot;Muestra condiciones óptimas en la mayoría de dimensiones que conforman el ICN&quot;"/>
    <n v="26.988012370097593"/>
    <n v="55.453089623943896"/>
    <n v="0.71152526456459719"/>
    <n v="11.454917739371984"/>
    <n v="38.949830168717639"/>
    <n v="31.103107754864944"/>
    <n v="94.697923046940261"/>
    <s v="Acceso a servicios públicos"/>
    <n v="32"/>
    <s v="Muestra una alta prestación de servicios públicos básicos a la ciudadanía."/>
    <n v="92.316714162949509"/>
    <s v="Competencias básicas"/>
    <n v="54"/>
    <s v="Un alto porcentaje de los estudiantes aprueba satisfactoriamente las pruebas para finalizar la educación secundaria."/>
    <n v="89.118959152503407"/>
    <s v="Redes de voz móvil (telefonía)"/>
    <n v="13"/>
    <s v="El desempeño de las redes de voz móviles 2G y 3G (telefonía celular) es adecuado."/>
    <n v="27.890543421671008"/>
    <s v="Sector constructivo"/>
    <n v="67"/>
    <s v="Evidenció un bajo dinamismo constructivo en obras de vivienda, industria, comercio y/o servicios."/>
    <n v="37.272727272727273"/>
    <s v="Transformación digital"/>
    <n v="29"/>
    <s v="La Municipalidad muestra bajo progreso en el establecimiento de una hoja de ruta digital y de aprovechamiento de la infraestructura digital."/>
    <n v="38.639458819885732"/>
    <s v="Habilidades en ciencia y tecnología"/>
    <n v="37"/>
    <s v="Muy pocos de los graduados universitarios cuentan con competencias y habilidades en las áreas de Ciencia y Tecnología."/>
  </r>
  <r>
    <n v="9"/>
    <s v="109"/>
    <n v="109"/>
    <s v="SANTA ANA"/>
    <s v="SAN JOSE"/>
    <s v="CENTRAL"/>
    <x v="0"/>
    <s v="No"/>
    <n v="6"/>
    <s v="Santa Ana"/>
    <n v="1907"/>
    <n v="61.42"/>
    <n v="42.2"/>
    <n v="190"/>
    <n v="15871"/>
    <n v="16739"/>
    <n v="23167"/>
    <n v="5387"/>
    <n v="61164"/>
    <n v="25.948270224314957"/>
    <n v="27.367405663462169"/>
    <n v="37.876855666732062"/>
    <n v="8.8074684454908105"/>
    <n v="100"/>
    <n v="65.367854069319947"/>
    <n v="6"/>
    <x v="3"/>
    <s v="&quot;Muestra altos estándares en la mayoría de dimensiones que conforman el ICN&quot;"/>
    <n v="42.852525252525261"/>
    <n v="45.899512093844081"/>
    <n v="4.1944560528605876"/>
    <n v="3.269897325223988"/>
    <n v="35.039549741405537"/>
    <n v="39.226917396159806"/>
    <n v="96.61393367812596"/>
    <s v="Acceso a servicios públicos"/>
    <n v="8"/>
    <s v="Muestra una alta prestación de servicios públicos básicos a la ciudadanía."/>
    <n v="95.338674776940337"/>
    <s v="Competencias básicas"/>
    <n v="10"/>
    <s v="Un alto porcentaje de los estudiantes aprueba satisfactoriamente las pruebas para finalizar la educación secundaria."/>
    <n v="86.060069102701533"/>
    <s v="Redes de voz móvil (telefonía)"/>
    <n v="41"/>
    <s v="El desempeño de las redes de voz móviles 2G y 3G (telefonía celular) es adecuado."/>
    <n v="36.859663653074684"/>
    <s v="Infraestructura de transporte"/>
    <n v="26"/>
    <s v="La red vial cantonal se encuentra en deficientes condiciones, y requiere mayor inversión para su adecuado mantenimiento."/>
    <n v="47.121212121212125"/>
    <s v="Transformación digital"/>
    <n v="16"/>
    <s v="La Municipalidad muestra bajo progreso en el establecimiento de una hoja de ruta digital y de aprovechamiento de la infraestructura digital."/>
    <n v="48.95548118852043"/>
    <s v="Acceso a TICs en hogares"/>
    <n v="40"/>
    <s v="Una parte importante de los hogares no cuenta con acceso a servicios de internet ni dispositivos tecnológicos."/>
  </r>
  <r>
    <n v="10"/>
    <s v="110"/>
    <n v="110"/>
    <s v="ALAJUELITA"/>
    <s v="SAN JOSE"/>
    <s v="CENTRAL"/>
    <x v="0"/>
    <s v="No"/>
    <n v="5"/>
    <s v="Alajuelita"/>
    <n v="1909"/>
    <n v="21.47"/>
    <n v="37.5"/>
    <n v="102"/>
    <n v="26444"/>
    <n v="30575"/>
    <n v="31727"/>
    <n v="7124"/>
    <n v="95870"/>
    <n v="27.583185563784291"/>
    <n v="31.89214561385209"/>
    <n v="33.093772817356836"/>
    <n v="7.4308960050067805"/>
    <n v="100"/>
    <n v="55.452739654739389"/>
    <n v="43"/>
    <x v="1"/>
    <s v="&quot;Presenta posibilidades de crecimiento en algunas de las dimensiones para mejorar el desempeño&quot;"/>
    <n v="32.121902262024236"/>
    <n v="18.52941176470588"/>
    <n v="0.13707962249102751"/>
    <n v="5.2153958485449046"/>
    <n v="34.426591748476909"/>
    <n v="25.534169771973609"/>
    <n v="94.972063512105819"/>
    <s v="Acceso a servicios públicos"/>
    <n v="26"/>
    <s v="Muestra una alta prestación de servicios públicos básicos a la ciudadanía."/>
    <n v="93.125750288735588"/>
    <s v="Competencias básicas"/>
    <n v="41"/>
    <s v="Un alto porcentaje de los estudiantes aprueba satisfactoriamente las pruebas para finalizar la educación secundaria."/>
    <n v="86.916522301372311"/>
    <s v="Redes de voz móvil (telefonía)"/>
    <n v="33"/>
    <s v="El desempeño de las redes de voz móviles 2G y 3G (telefonía celular) es adecuado."/>
    <n v="17.423009631863355"/>
    <s v="Compromiso  con la sostenibilidad"/>
    <n v="80"/>
    <s v="La Municipalidad no promueve un desarrollo sostenible y amigable con el ambiente."/>
    <n v="19.963671307044319"/>
    <s v="Habilidades en ciencia y tecnología"/>
    <n v="71"/>
    <s v="Muy pocos de los graduados universitarios cuentan con competencias y habilidades en las áreas de Ciencia y Tecnología."/>
    <n v="22.211785048852345"/>
    <s v="Infraestructura de transporte"/>
    <n v="56"/>
    <s v="La red vial cantonal se encuentra en deficientes condiciones, y requiere mayor inversión para su adecuado mantenimiento."/>
  </r>
  <r>
    <n v="11"/>
    <s v="111"/>
    <n v="111"/>
    <s v="VÁZQUEZ DE CORONADO"/>
    <s v="SAN JOSE"/>
    <s v="CENTRAL"/>
    <x v="0"/>
    <s v="No"/>
    <n v="5"/>
    <s v="San Isidro"/>
    <n v="1910"/>
    <n v="223.93"/>
    <n v="45.8"/>
    <n v="172.94"/>
    <n v="17605"/>
    <n v="20855"/>
    <n v="26955"/>
    <n v="6894"/>
    <n v="72309"/>
    <n v="24.346900109253344"/>
    <n v="28.841499675005878"/>
    <n v="37.277517321495253"/>
    <n v="9.5340828942455289"/>
    <n v="100"/>
    <n v="58.725384077415185"/>
    <n v="27"/>
    <x v="1"/>
    <s v="&quot;Presenta posibilidades de crecimiento en algunas de las dimensiones para mejorar el desempeño&quot;"/>
    <n v="30.292176505881713"/>
    <n v="39.990718719183249"/>
    <n v="0.43766463079283291"/>
    <n v="0"/>
    <n v="46.437388269345362"/>
    <n v="28.264249855613311"/>
    <n v="94.786754064867608"/>
    <s v="Acceso a servicios públicos"/>
    <n v="31"/>
    <s v="Muestra una alta prestación de servicios públicos básicos a la ciudadanía."/>
    <n v="93.322645128170024"/>
    <s v="Competencias básicas"/>
    <n v="39"/>
    <s v="Un alto porcentaje de los estudiantes aprueba satisfactoriamente las pruebas para finalizar la educación secundaria."/>
    <n v="89.79732967249673"/>
    <s v="Seguridad"/>
    <n v="8"/>
    <s v="Presenta bajos índices de criminalidad que propician un ambiente seguro para el establecimiento de empresas."/>
    <n v="20.089922437453268"/>
    <s v="Infraestructura de transporte"/>
    <n v="59"/>
    <s v="La red vial cantonal se encuentra en deficientes condiciones, y requiere mayor inversión para su adecuado mantenimiento."/>
    <n v="21.666666666666668"/>
    <s v="Transformación digital"/>
    <n v="52"/>
    <s v="La Municipalidad muestra bajo progreso en el establecimiento de una hoja de ruta digital y de aprovechamiento de la infraestructura digital."/>
    <n v="35.014466442613823"/>
    <s v="Compromiso  con la sostenibilidad"/>
    <n v="62"/>
    <s v="La Municipalidad no promueve un desarrollo sostenible y amigable con el ambiente."/>
  </r>
  <r>
    <n v="12"/>
    <s v="112"/>
    <n v="112"/>
    <s v="ACOSTA"/>
    <s v="SAN JOSE"/>
    <s v="CENTRAL"/>
    <x v="1"/>
    <s v="No"/>
    <n v="5"/>
    <s v="San Ignacio"/>
    <n v="1910"/>
    <n v="342.56"/>
    <n v="47.7"/>
    <n v="439.54000000000008"/>
    <n v="5073"/>
    <n v="7450"/>
    <n v="7539"/>
    <n v="2049"/>
    <n v="22111"/>
    <n v="22.94333137352449"/>
    <n v="33.693636651440464"/>
    <n v="34.096151236940891"/>
    <n v="9.2668807380941622"/>
    <n v="100"/>
    <n v="50.69029707366527"/>
    <n v="68"/>
    <x v="2"/>
    <s v="&quot;Evidencia condiciones sub óptimas en la mayoría de dimensiones que conforman el ICN&quot;"/>
    <n v="46.939846117976231"/>
    <n v="17.901922858118102"/>
    <n v="6.8415831423391378"/>
    <n v="0"/>
    <n v="28.210757409440173"/>
    <n v="27.985449071751127"/>
    <n v="95.619697128956702"/>
    <s v="Seguridad"/>
    <n v="1"/>
    <s v="Presenta bajos índices de criminalidad que propician un ambiente seguro para el establecimiento de empresas."/>
    <n v="93.221759903682113"/>
    <s v="Cobertura educativa"/>
    <n v="6"/>
    <s v="Muestra altas tasas de asistencia a la eduación preescolar (Ciclo Materno Infantl y Transición) y a la educación secundaria."/>
    <n v="92.461600809723024"/>
    <s v="Competencias básicas"/>
    <n v="49"/>
    <s v="Un alto porcentaje de los estudiantes aprueba satisfactoriamente las pruebas para finalizar la educación secundaria."/>
    <n v="15.449324238202699"/>
    <s v="Infraestructura de transporte"/>
    <n v="67"/>
    <s v="La red vial cantonal se encuentra en deficientes condiciones, y requiere mayor inversión para su adecuado mantenimiento."/>
    <n v="18.010209460840475"/>
    <s v="Sector eléctrico"/>
    <n v="82"/>
    <s v="Mostró bajos niveles de calidad en el servicio eléctrico para vivienda, industria y/o comercio."/>
    <n v="23.626443790271203"/>
    <s v="Sector constructivo"/>
    <n v="74"/>
    <s v="Evidenció un bajo dinamismo constructivo en obras de vivienda, industria, comercio y/o servicios."/>
  </r>
  <r>
    <n v="13"/>
    <s v="113"/>
    <n v="113"/>
    <s v="TIBÁS"/>
    <s v="SAN JOSE"/>
    <s v="CENTRAL"/>
    <x v="0"/>
    <s v="No"/>
    <n v="5"/>
    <s v="San Marcos"/>
    <n v="1868"/>
    <n v="8.27"/>
    <n v="9.6999999999999993"/>
    <n v="100"/>
    <n v="18767"/>
    <n v="26165"/>
    <n v="30459"/>
    <n v="10101"/>
    <n v="85492"/>
    <n v="21.951761568333879"/>
    <n v="30.605202825995413"/>
    <n v="35.627895007720021"/>
    <n v="11.815140597950686"/>
    <n v="100"/>
    <n v="59.637401607914285"/>
    <n v="24"/>
    <x v="1"/>
    <s v="&quot;Presenta posibilidades de crecimiento en algunas de las dimensiones para mejorar el desempeño&quot;"/>
    <n v="28.742896595676882"/>
    <n v="86.125933831376727"/>
    <n v="2.520536626961638"/>
    <n v="9.3576007111776534"/>
    <n v="41.383641721822315"/>
    <n v="46.43840416478951"/>
    <n v="95.468380114981386"/>
    <s v="Acceso a servicios públicos"/>
    <n v="17"/>
    <s v="Muestra una alta prestación de servicios públicos básicos a la ciudadanía."/>
    <n v="91.875815800363426"/>
    <s v="Competencias básicas"/>
    <n v="60"/>
    <s v="Un alto porcentaje de los estudiantes aprueba satisfactoriamente las pruebas para finalizar la educación secundaria."/>
    <n v="88.345955017125135"/>
    <s v="Redes de voz móvil (telefonía)"/>
    <n v="17"/>
    <s v="El desempeño de las redes de voz móviles 2G y 3G (telefonía celular) es adecuado."/>
    <n v="16.969696969696965"/>
    <s v="Transformación digital"/>
    <n v="60"/>
    <s v="La Municipalidad muestra bajo progreso en el establecimiento de una hoja de ruta digital y de aprovechamiento de la infraestructura digital."/>
    <n v="35.17825094604575"/>
    <s v="Infraestructura de transporte"/>
    <n v="28"/>
    <s v="La red vial cantonal se encuentra en deficientes condiciones, y requiere mayor inversión para su adecuado mantenimiento."/>
    <n v="39.886957238922434"/>
    <s v="Transparencia municipal"/>
    <n v="49"/>
    <s v="La Municipalidad demuestra inadecuados mecanismos de rendición de cuentas y legitimidad hacia la ciudadanía."/>
  </r>
  <r>
    <n v="14"/>
    <s v="114"/>
    <n v="114"/>
    <s v="MORAVIA"/>
    <s v="SAN JOSE"/>
    <s v="CENTRAL"/>
    <x v="0"/>
    <s v="No"/>
    <n v="3"/>
    <s v="San Vicente"/>
    <n v="1914"/>
    <n v="28.82"/>
    <n v="41.6"/>
    <n v="148"/>
    <n v="13982"/>
    <n v="17545"/>
    <n v="24212"/>
    <n v="7237"/>
    <n v="62976"/>
    <n v="22.202108739837399"/>
    <n v="27.859819613821141"/>
    <n v="38.446392276422763"/>
    <n v="11.4916793699187"/>
    <n v="100"/>
    <n v="63.08217055968354"/>
    <n v="12"/>
    <x v="0"/>
    <s v="&quot;Muestra condiciones óptimas en la mayoría de dimensiones que conforman el ICN&quot;"/>
    <n v="31.864286663418508"/>
    <n v="82.492001421969434"/>
    <n v="1.8654339885356073"/>
    <n v="4.7637195121951219"/>
    <n v="35.45905156469631"/>
    <n v="39.020606387642914"/>
    <n v="96.382730482774988"/>
    <s v="Competencias básicas"/>
    <n v="5"/>
    <s v="Un alto porcentaje de los estudiantes aprueba satisfactoriamente las pruebas para finalizar la educación secundaria."/>
    <n v="96.265443515572969"/>
    <s v="Acceso a servicios públicos"/>
    <n v="13"/>
    <s v="Muestra una alta prestación de servicios públicos básicos a la ciudadanía."/>
    <n v="88.633530599261803"/>
    <s v="Redes de voz móvil (telefonía)"/>
    <n v="16"/>
    <s v="El desempeño de las redes de voz móviles 2G y 3G (telefonía celular) es adecuado."/>
    <n v="30.289542165918384"/>
    <s v="Sector constructivo"/>
    <n v="63"/>
    <s v="Evidenció un bajo dinamismo constructivo en obras de vivienda, industria, comercio y/o servicios."/>
    <n v="34.326943503914443"/>
    <s v="Compromiso  con la sostenibilidad"/>
    <n v="69"/>
    <s v="La Municipalidad no promueve un desarrollo sostenible y amigable con el ambiente."/>
    <n v="37.300834172597831"/>
    <s v="Infraestructura de transporte"/>
    <n v="25"/>
    <s v="La red vial cantonal se encuentra en deficientes condiciones, y requiere mayor inversión para su adecuado mantenimiento."/>
  </r>
  <r>
    <n v="15"/>
    <s v="115"/>
    <n v="115"/>
    <s v="MONTES DE OCA"/>
    <s v="SAN JOSE"/>
    <s v="CENTRAL"/>
    <x v="0"/>
    <s v="No"/>
    <n v="4"/>
    <s v="San Pedro"/>
    <n v="1915"/>
    <n v="15.78"/>
    <n v="24.9"/>
    <n v="113.5"/>
    <n v="11851"/>
    <n v="18923"/>
    <n v="23801"/>
    <n v="8135"/>
    <n v="62710"/>
    <n v="18.898102376016585"/>
    <n v="30.175410620315741"/>
    <n v="37.954074310317331"/>
    <n v="12.972412693350343"/>
    <n v="100"/>
    <n v="69.13267794974324"/>
    <n v="2"/>
    <x v="3"/>
    <s v="&quot;Muestra altos estándares en la mayoría de dimensiones que conforman el ICN&quot;"/>
    <n v="30.990133488102146"/>
    <n v="30.940637660736304"/>
    <n v="5.9108898250989403"/>
    <n v="1.5946420028703556"/>
    <n v="55.127884695492789"/>
    <n v="54.006443784258749"/>
    <n v="95.146521273065105"/>
    <s v="Competencias básicas"/>
    <n v="11"/>
    <s v="Un alto porcentaje de los estudiantes aprueba satisfactoriamente las pruebas para finalizar la educación secundaria."/>
    <n v="93.698471902493537"/>
    <s v="Acceso a TICs en el sistema educativo"/>
    <n v="1"/>
    <s v="El sistema educativo promueve el uso de las TIC's como herramientas de apoyo para las estrategias pedagógicas"/>
    <n v="93.313338332083646"/>
    <s v="Acceso a servicios públicos"/>
    <n v="39"/>
    <s v="Muestra una alta prestación de servicios públicos básicos a la ciudadanía."/>
    <n v="20.709349732692459"/>
    <s v="Infraestructura de transporte"/>
    <n v="58"/>
    <s v="La red vial cantonal se encuentra en deficientes condiciones, y requiere mayor inversión para su adecuado mantenimiento."/>
    <n v="50.68783806660052"/>
    <s v="Sector constructivo"/>
    <n v="20"/>
    <s v="Evidenció un nivel intermedio de dinamismo constructivo en obras de vivienda, industria, comercio y/o servicios."/>
    <n v="51.515151515151508"/>
    <s v="Transformación digital"/>
    <n v="12"/>
    <s v="La Municipalidad muestra progreso parcial en el establecimiento de una hoja de ruta digital y de aprovechamiento de la infraestructura digital."/>
  </r>
  <r>
    <n v="16"/>
    <s v="116"/>
    <n v="116"/>
    <s v="TURRUBARES"/>
    <s v="SAN JOSE"/>
    <s v="CENTRAL"/>
    <x v="1"/>
    <s v="No"/>
    <n v="5"/>
    <s v="Turrialba"/>
    <n v="1903"/>
    <n v="416.25"/>
    <n v="62"/>
    <n v="276.32"/>
    <n v="1524"/>
    <n v="2254"/>
    <n v="2517"/>
    <n v="655"/>
    <n v="6950"/>
    <n v="21.928057553956833"/>
    <n v="32.431654676258994"/>
    <n v="36.2158273381295"/>
    <n v="9.4244604316546763"/>
    <n v="100"/>
    <n v="49.678654967784773"/>
    <n v="72"/>
    <x v="4"/>
    <s v="&quot;Presenta puntajes extremadamente bajos en la mayoría de dimensiones que conforman el ICN&quot;"/>
    <n v="68.976215098241966"/>
    <n v="19.228931603513544"/>
    <n v="1.1712038043225872"/>
    <n v="71.942446043165475"/>
    <n v="16.287015945330296"/>
    <n v="23.751749883341112"/>
    <n v="97.114497655469293"/>
    <s v="Cobertura educativa"/>
    <n v="1"/>
    <s v="Muestra altas tasas de asistencia a la eduación preescolar (Ciclo Materno Infantl y Transición) y a la educación secundaria."/>
    <n v="94.170550724637678"/>
    <s v="Competencias básicas"/>
    <n v="29"/>
    <s v="Un alto porcentaje de los estudiantes aprueba satisfactoriamente las pruebas para finalizar la educación secundaria."/>
    <n v="89.597570235383458"/>
    <s v="Acceso a servicios públicos"/>
    <n v="57"/>
    <s v="Muestra una alta prestación de servicios públicos básicos a la ciudadanía."/>
    <n v="14.090909090909088"/>
    <s v="Transformación digital"/>
    <n v="65"/>
    <s v="La Municipalidad muestra bajo progreso en el establecimiento de una hoja de ruta digital y de aprovechamiento de la infraestructura digital."/>
    <n v="14.259857925274559"/>
    <s v="Sector constructivo"/>
    <n v="82"/>
    <s v="Evidenció un bajo dinamismo constructivo en obras de vivienda, industria, comercio y/o servicios."/>
    <n v="16.122117422564763"/>
    <s v="Infraestructura de transporte"/>
    <n v="66"/>
    <s v="La red vial cantonal se encuentra en deficientes condiciones, y requiere mayor inversión para su adecuado mantenimiento."/>
  </r>
  <r>
    <n v="17"/>
    <s v="117"/>
    <n v="117"/>
    <s v="DOTA"/>
    <s v="SAN JOSE"/>
    <s v="CENTRAL"/>
    <x v="1"/>
    <s v="No"/>
    <n v="3"/>
    <s v="Santa María"/>
    <n v="1925"/>
    <n v="404.44"/>
    <n v="57.5"/>
    <n v="257.39999999999998"/>
    <n v="2162"/>
    <n v="2621"/>
    <n v="2514"/>
    <n v="706"/>
    <n v="8003"/>
    <n v="27.014869423966015"/>
    <n v="32.750218667999498"/>
    <n v="31.41322004248407"/>
    <n v="8.8216918655504184"/>
    <n v="100"/>
    <n v="50.924231730124177"/>
    <n v="67"/>
    <x v="2"/>
    <s v="&quot;Evidencia condiciones sub óptimas en la mayoría de dimensiones que conforman el ICN&quot;"/>
    <n v="54.934790271413469"/>
    <n v="66.544288143453386"/>
    <n v="15.862471713263743"/>
    <n v="0"/>
    <n v="46.757565680079814"/>
    <n v="27.788862688191546"/>
    <n v="93.134666960318498"/>
    <s v="Seguridad"/>
    <n v="3"/>
    <s v="Presenta bajos índices de criminalidad que propician un ambiente seguro para el establecimiento de empresas."/>
    <n v="89.110194239165196"/>
    <s v="Cobertura educativa"/>
    <n v="11"/>
    <s v="Muestra altas tasas de asistencia a la eduación preescolar (Ciclo Materno Infantl y Transición) y a la educación secundaria."/>
    <n v="88.877879699248112"/>
    <s v="Competencias básicas"/>
    <n v="79"/>
    <s v="Un alto porcentaje de los estudiantes aprueba satisfactoriamente las pruebas para finalizar la educación secundaria."/>
    <n v="21.716049394455574"/>
    <s v="Sector eléctrico"/>
    <n v="80"/>
    <s v="Mostró bajos niveles de calidad en el servicio eléctrico para vivienda, industria y/o comercio."/>
    <n v="23.333333333333332"/>
    <s v="Transformación digital"/>
    <n v="48"/>
    <s v="La Municipalidad muestra bajo progreso en el establecimiento de una hoja de ruta digital y de aprovechamiento de la infraestructura digital."/>
    <n v="25.70631623944335"/>
    <s v="Compromiso  con la sostenibilidad"/>
    <n v="74"/>
    <s v="La Municipalidad no promueve un desarrollo sostenible y amigable con el ambiente."/>
  </r>
  <r>
    <n v="18"/>
    <s v="118"/>
    <n v="118"/>
    <s v="CURRIDABAT"/>
    <s v="SAN JOSE"/>
    <s v="CENTRAL"/>
    <x v="0"/>
    <s v="No"/>
    <n v="4"/>
    <s v="Curridabat"/>
    <n v="1929"/>
    <n v="16.059999999999999"/>
    <n v="15.1"/>
    <n v="138.62"/>
    <n v="19082"/>
    <n v="24104"/>
    <n v="28932"/>
    <n v="8025"/>
    <n v="80143"/>
    <n v="23.809939732727749"/>
    <n v="30.076238723282135"/>
    <n v="36.100470409143654"/>
    <n v="10.013351134846461"/>
    <n v="100"/>
    <n v="63.694596058479981"/>
    <n v="10"/>
    <x v="0"/>
    <s v="&quot;Muestra condiciones óptimas en la mayoría de dimensiones que conforman el ICN&quot;"/>
    <n v="29.544820994783176"/>
    <n v="67.397865292602148"/>
    <n v="0.42561464250418485"/>
    <n v="3.7433088354566215"/>
    <n v="44.518775330826699"/>
    <n v="41.411974042285955"/>
    <n v="96.716636554519269"/>
    <s v="Acceso a servicios públicos"/>
    <n v="7"/>
    <s v="Muestra una alta prestación de servicios públicos básicos a la ciudadanía."/>
    <n v="94.177014195580369"/>
    <s v="Competencias básicas"/>
    <n v="28"/>
    <s v="Un alto porcentaje de los estudiantes aprueba satisfactoriamente las pruebas para finalizar la educación secundaria."/>
    <n v="93.586917326452564"/>
    <s v="Trámites ágiles"/>
    <n v="3"/>
    <s v="La Municipalidad demuestra alto nivel de eficiencia en la duración para la gestión de trámites ante la ciudadanía."/>
    <n v="24.845404184477164"/>
    <s v="Infraestructura de transporte"/>
    <n v="48"/>
    <s v="La red vial cantonal se encuentra en deficientes condiciones, y requiere mayor inversión para su adecuado mantenimiento."/>
    <n v="34.264449541019516"/>
    <s v="Sector constructivo"/>
    <n v="52"/>
    <s v="Evidenció un bajo dinamismo constructivo en obras de vivienda, industria, comercio y/o servicios."/>
    <n v="43.317823389264191"/>
    <s v="Transparencia municipal"/>
    <n v="34"/>
    <s v="La Municipalidad demuestra inadecuados mecanismos de rendición de cuentas y legitimidad hacia la ciudadanía."/>
  </r>
  <r>
    <n v="19"/>
    <s v="119"/>
    <n v="119"/>
    <s v="PÉREZ ZELEDÓN"/>
    <s v="SAN JOSE"/>
    <s v="BRUNCA"/>
    <x v="1"/>
    <s v="No"/>
    <n v="12"/>
    <s v="San Isidro de El General"/>
    <n v="1931"/>
    <n v="1901.08"/>
    <n v="44.7"/>
    <n v="2135.9499999999998"/>
    <n v="34872"/>
    <n v="44664"/>
    <n v="50294"/>
    <n v="13397"/>
    <n v="143227"/>
    <n v="24.347364672861961"/>
    <n v="31.184064457120513"/>
    <n v="35.11488755611721"/>
    <n v="9.3536833139003122"/>
    <n v="100"/>
    <n v="58.160516349606816"/>
    <n v="35"/>
    <x v="1"/>
    <s v="&quot;Presenta posibilidades de crecimiento en algunas de las dimensiones para mejorar el desempeño&quot;"/>
    <n v="37.412957057358831"/>
    <n v="34.933387761160795"/>
    <n v="4.3414508671803294"/>
    <n v="4.189154279570193"/>
    <n v="24.019787148804237"/>
    <n v="29.0989675890666"/>
    <n v="94.860243434179409"/>
    <s v="Competencias básicas"/>
    <n v="15"/>
    <s v="Un alto porcentaje de los estudiantes aprueba satisfactoriamente las pruebas para finalizar la educación secundaria."/>
    <n v="88.993075703326383"/>
    <s v="Cobertura educativa"/>
    <n v="12"/>
    <s v="Muestra altas tasas de asistencia a la eduación preescolar (Ciclo Materno Infantl y Transición) y a la educación secundaria."/>
    <n v="88.395255264670524"/>
    <s v="Acceso a servicios públicos"/>
    <n v="59"/>
    <s v="Muestra una alta prestación de servicios públicos básicos a la ciudadanía."/>
    <n v="13.939393939393939"/>
    <s v="Transformación digital"/>
    <n v="66"/>
    <s v="La Municipalidad muestra bajo progreso en el establecimiento de una hoja de ruta digital y de aprovechamiento de la infraestructura digital."/>
    <n v="25.659318572764214"/>
    <s v="Infraestructura de transporte"/>
    <n v="46"/>
    <s v="La red vial cantonal se encuentra en deficientes condiciones, y requiere mayor inversión para su adecuado mantenimiento."/>
    <n v="34.934713149593414"/>
    <s v="Habilidades en ciencia y tecnología"/>
    <n v="45"/>
    <s v="Muy pocos de los graduados universitarios cuentan con competencias y habilidades en las áreas de Ciencia y Tecnología."/>
  </r>
  <r>
    <n v="20"/>
    <s v="120"/>
    <n v="120"/>
    <s v="LEÓN CORTÉS CASTRO"/>
    <s v="SAN JOSE"/>
    <s v="CENTRAL"/>
    <x v="1"/>
    <s v="No"/>
    <n v="6"/>
    <s v="San Pablo"/>
    <n v="1962"/>
    <n v="121.89"/>
    <n v="26.3"/>
    <n v="222.64999999999998"/>
    <n v="4361"/>
    <n v="3582"/>
    <n v="4773"/>
    <n v="1162"/>
    <n v="13878"/>
    <n v="31.423836287649515"/>
    <n v="25.810635538262002"/>
    <n v="34.392563769995675"/>
    <n v="8.3729644040928086"/>
    <n v="100"/>
    <n v="54.157878452838496"/>
    <n v="54"/>
    <x v="2"/>
    <s v="&quot;Evidencia condiciones sub óptimas en la mayoría de dimensiones que conforman el ICN&quot;"/>
    <n v="41.82032590051459"/>
    <n v="7.311581085257628"/>
    <n v="9.9714016691132166"/>
    <n v="0"/>
    <n v="36.281007384964973"/>
    <n v="23.148527004909983"/>
    <n v="96.338778284778272"/>
    <s v="Competencias básicas"/>
    <n v="6"/>
    <s v="Un alto porcentaje de los estudiantes aprueba satisfactoriamente las pruebas para finalizar la educación secundaria."/>
    <n v="91.580598014216619"/>
    <s v="Seguridad"/>
    <n v="5"/>
    <s v="Presenta bajos índices de criminalidad que propician un ambiente seguro para el establecimiento de empresas."/>
    <n v="91.451900780771183"/>
    <s v="Cobertura educativa"/>
    <n v="9"/>
    <s v="Muestra altas tasas de asistencia a la eduación preescolar (Ciclo Materno Infantl y Transición) y a la educación secundaria."/>
    <n v="3.0303030303030307"/>
    <s v="Transformación digital"/>
    <n v="77"/>
    <s v="La Municipalidad muestra bajo progreso en el establecimiento de una hoja de ruta digital y de aprovechamiento de la infraestructura digital."/>
    <n v="19.755216669934768"/>
    <s v="Encadenamientos productivos"/>
    <n v="82"/>
    <s v="Demuestra un bajo nivel de relaciones comerciales y encadenamiento productivos con otros cantones."/>
    <n v="22.548259738459837"/>
    <s v="Infraestructura de transporte"/>
    <n v="54"/>
    <s v="La red vial cantonal se encuentra en deficientes condiciones, y requiere mayor inversión para su adecuado mantenimiento."/>
  </r>
  <r>
    <n v="21"/>
    <s v="201"/>
    <n v="201"/>
    <s v="ALAJUELA"/>
    <s v="ALAJUELA"/>
    <s v="CENTRAL"/>
    <x v="0"/>
    <s v="No"/>
    <n v="14"/>
    <s v="Alajuela"/>
    <n v="1848"/>
    <n v="391.62"/>
    <n v="31.7"/>
    <n v="421.38000000000005"/>
    <n v="78753"/>
    <n v="93445"/>
    <n v="116045"/>
    <n v="29846"/>
    <n v="318089"/>
    <n v="24.758165167610326"/>
    <n v="29.376998261492854"/>
    <n v="36.481928013857754"/>
    <n v="9.3829085570390678"/>
    <n v="100"/>
    <n v="62.401144026442552"/>
    <n v="15"/>
    <x v="0"/>
    <s v="&quot;Muestra condiciones óptimas en la mayoría de dimensiones que conforman el ICN&quot;"/>
    <n v="30.02550947562797"/>
    <n v="85.500478647645281"/>
    <n v="1.3698660771441538"/>
    <n v="13.832606597524592"/>
    <n v="39.972974712051993"/>
    <n v="26.360795473887023"/>
    <n v="95.056162390693359"/>
    <s v="Competencias básicas"/>
    <n v="13"/>
    <s v="Un alto porcentaje de los estudiantes aprueba satisfactoriamente las pruebas para finalizar la educación secundaria."/>
    <n v="94.663406473199942"/>
    <s v="Acceso a servicios públicos"/>
    <n v="33"/>
    <s v="Muestra una alta prestación de servicios públicos básicos a la ciudadanía."/>
    <n v="93.535365997785874"/>
    <s v="Exportación de bienes"/>
    <n v="1"/>
    <s v="Presenta un alto nivel de exportaciones de bienes"/>
    <n v="26.521605991862199"/>
    <s v="Infraestructura de transporte"/>
    <n v="43"/>
    <s v="La red vial cantonal se encuentra en deficientes condiciones, y requiere mayor inversión para su adecuado mantenimiento."/>
    <n v="28.470200168501584"/>
    <s v="Escolaridad media"/>
    <n v="60"/>
    <s v="Una baja proporción de la población adulta mayor a 25 años ha concluido la educación secundaria."/>
    <n v="34.771157920868731"/>
    <s v="Compromiso  con la sostenibilidad"/>
    <n v="65"/>
    <s v="La Municipalidad no promueve un desarrollo sostenible y amigable con el ambiente."/>
  </r>
  <r>
    <n v="22"/>
    <s v="202"/>
    <n v="202"/>
    <s v="SAN RAMÓN"/>
    <s v="ALAJUELA"/>
    <s v="CENTRAL"/>
    <x v="1"/>
    <s v="No"/>
    <n v="14"/>
    <s v="San Ramón"/>
    <n v="1856"/>
    <n v="1021.74"/>
    <n v="55.6"/>
    <n v="830"/>
    <n v="22854"/>
    <n v="29470"/>
    <n v="32916"/>
    <n v="9601"/>
    <n v="94841"/>
    <n v="24.097173163505232"/>
    <n v="31.073059120000845"/>
    <n v="34.706508788393201"/>
    <n v="10.123258928100716"/>
    <n v="100"/>
    <n v="58.343032029224226"/>
    <n v="32"/>
    <x v="1"/>
    <s v="&quot;Presenta posibilidades de crecimiento en algunas de las dimensiones para mejorar el desempeño&quot;"/>
    <n v="38.802409674935461"/>
    <n v="30"/>
    <n v="0.93350692521741863"/>
    <n v="14.761548275534842"/>
    <n v="30.316823923069968"/>
    <n v="32.75283917224003"/>
    <n v="95.17438881017695"/>
    <s v="Acceso a servicios públicos"/>
    <n v="20"/>
    <s v="Muestra una alta prestación de servicios públicos básicos a la ciudadanía."/>
    <n v="92.2848371138804"/>
    <s v="Competencias básicas"/>
    <n v="55"/>
    <s v="Un alto porcentaje de los estudiantes aprueba satisfactoriamente las pruebas para finalizar la educación secundaria."/>
    <n v="84.796487505113717"/>
    <s v="Cobertura educativa"/>
    <n v="23"/>
    <s v="Muestra altas tasas de asistencia a la eduación preescolar (Ciclo Materno Infantl y Transición) y a la educación secundaria."/>
    <n v="11.995468629527551"/>
    <s v="Infraestructura de transporte"/>
    <n v="76"/>
    <s v="La red vial cantonal se encuentra en deficientes condiciones, y requiere mayor inversión para su adecuado mantenimiento."/>
    <n v="34.242424242424242"/>
    <s v="Transformación digital"/>
    <n v="31"/>
    <s v="La Municipalidad muestra bajo progreso en el establecimiento de una hoja de ruta digital y de aprovechamiento de la infraestructura digital."/>
    <n v="34.405610726646771"/>
    <s v="Compromiso  con la sostenibilidad"/>
    <n v="68"/>
    <s v="La Municipalidad no promueve un desarrollo sostenible y amigable con el ambiente."/>
  </r>
  <r>
    <n v="23"/>
    <s v="203"/>
    <n v="203"/>
    <s v="GRECIA"/>
    <s v="ALAJUELA"/>
    <s v="CENTRAL"/>
    <x v="1"/>
    <s v="No"/>
    <n v="7"/>
    <s v="Grecia"/>
    <n v="1867"/>
    <n v="142.47"/>
    <n v="26.6"/>
    <n v="263.47999999999996"/>
    <n v="19645.93804192272"/>
    <n v="24326.083003619831"/>
    <n v="27771.5833824396"/>
    <n v="7480.3955720178465"/>
    <n v="79224"/>
    <n v="24.797962791480764"/>
    <n v="30.705446586412993"/>
    <n v="35.054507955215087"/>
    <n v="9.4420826668911531"/>
    <n v="100"/>
    <n v="61.40766967737008"/>
    <n v="18"/>
    <x v="0"/>
    <s v="&quot;Muestra condiciones óptimas en la mayoría de dimensiones que conforman el ICN&quot;"/>
    <n v="39.943911706169708"/>
    <n v="54.835527563835043"/>
    <n v="2.4647303379139571"/>
    <n v="6.3393853331980932"/>
    <n v="35.405972091678109"/>
    <n v="32.233247193892652"/>
    <n v="94.94685850625406"/>
    <s v="Acceso a servicios públicos"/>
    <n v="27"/>
    <s v="Muestra una alta prestación de servicios públicos básicos a la ciudadanía."/>
    <n v="94.832683270979416"/>
    <s v="Competencias básicas"/>
    <n v="17"/>
    <s v="Un alto porcentaje de los estudiantes aprueba satisfactoriamente las pruebas para finalizar la educación secundaria."/>
    <n v="89.159910938718042"/>
    <s v="Redes de voz móvil (telefonía)"/>
    <n v="11"/>
    <s v="El desempeño de las redes de voz móviles 2G y 3G (telefonía celular) es adecuado."/>
    <n v="32.727272727272727"/>
    <s v="Transformación digital"/>
    <n v="33"/>
    <s v="La Municipalidad muestra bajo progreso en el establecimiento de una hoja de ruta digital y de aprovechamiento de la infraestructura digital."/>
    <n v="38.110934986177128"/>
    <s v="Escolaridad media"/>
    <n v="33"/>
    <s v="Una baja proporción de la población adulta mayor a 25 años ha concluido la educación secundaria."/>
    <n v="44.067221702472473"/>
    <s v="Compromiso  con la sostenibilidad"/>
    <n v="43"/>
    <s v="La Municipalidad no promueve un desarrollo sostenible y amigable con el ambiente."/>
  </r>
  <r>
    <n v="24"/>
    <s v="204"/>
    <n v="204"/>
    <s v="SAN MATEO"/>
    <s v="ALAJUELA"/>
    <s v="PACIFICO CENTRAL"/>
    <x v="1"/>
    <s v="No"/>
    <n v="4"/>
    <s v="San Mateo"/>
    <n v="1868"/>
    <n v="125.03"/>
    <n v="36.4"/>
    <n v="148.94"/>
    <n v="1607"/>
    <n v="2009"/>
    <n v="2673"/>
    <n v="919"/>
    <n v="7208"/>
    <n v="22.294672586015537"/>
    <n v="27.871809100998888"/>
    <n v="37.08379578246393"/>
    <n v="12.749722530521643"/>
    <n v="100"/>
    <n v="57.109911052904323"/>
    <n v="39"/>
    <x v="1"/>
    <s v="&quot;Presenta posibilidades de crecimiento en algunas de las dimensiones para mejorar el desempeño&quot;"/>
    <n v="67.470380378299737"/>
    <n v="19.033253823488145"/>
    <n v="2.0130850528434827"/>
    <n v="0"/>
    <n v="17.34790874524715"/>
    <n v="28.871051268772657"/>
    <n v="93.692117485400189"/>
    <s v="Competencias básicas"/>
    <n v="34"/>
    <s v="Un alto porcentaje de los estudiantes aprueba satisfactoriamente las pruebas para finalizar la educación secundaria."/>
    <n v="89.771863117870708"/>
    <s v="Acceso a servicios públicos"/>
    <n v="56"/>
    <s v="Muestra una alta prestación de servicios públicos básicos a la ciudadanía."/>
    <n v="85.938764085539106"/>
    <s v="Redes de voz móvil (telefonía)"/>
    <n v="44"/>
    <s v="El desempeño de las redes de voz móviles 2G y 3G (telefonía celular) es adecuado."/>
    <n v="7.7272727272727275"/>
    <s v="Transformación digital"/>
    <n v="71"/>
    <s v="La Municipalidad muestra bajo progreso en el establecimiento de una hoja de ruta digital y de aprovechamiento de la infraestructura digital."/>
    <n v="14.373698071256653"/>
    <s v="Infraestructura de transporte"/>
    <n v="70"/>
    <s v="La red vial cantonal se encuentra en deficientes condiciones, y requiere mayor inversión para su adecuado mantenimiento."/>
    <n v="30.087557525327526"/>
    <s v="Encadenamientos productivos"/>
    <n v="77"/>
    <s v="Demuestra un bajo nivel de relaciones comerciales y encadenamiento productivos con otros cantones."/>
  </r>
  <r>
    <n v="25"/>
    <s v="205"/>
    <n v="205"/>
    <s v="ATENAS"/>
    <s v="ALAJUELA"/>
    <s v="CENTRAL"/>
    <x v="0"/>
    <s v="No"/>
    <n v="8"/>
    <s v="Atenas"/>
    <n v="1868"/>
    <n v="126.31"/>
    <n v="26.8"/>
    <n v="156"/>
    <n v="6812"/>
    <n v="8527"/>
    <n v="10690"/>
    <n v="3580"/>
    <n v="29609"/>
    <n v="23.006518288358269"/>
    <n v="28.798676078219458"/>
    <n v="36.103887331554596"/>
    <n v="12.090918301867676"/>
    <n v="100"/>
    <n v="61.410840823029538"/>
    <n v="17"/>
    <x v="0"/>
    <s v="&quot;Muestra condiciones óptimas en la mayoría de dimensiones que conforman el ICN&quot;"/>
    <n v="55.185780467051174"/>
    <n v="70.512820512820511"/>
    <n v="6.7197738661184632"/>
    <n v="10.132054442905874"/>
    <n v="42.301259895194562"/>
    <n v="34.08815204205419"/>
    <n v="94.849017292784737"/>
    <s v="Competencias básicas"/>
    <n v="16"/>
    <s v="Un alto porcentaje de los estudiantes aprueba satisfactoriamente las pruebas para finalizar la educación secundaria."/>
    <n v="93.789720147173597"/>
    <s v="Acceso a servicios públicos"/>
    <n v="38"/>
    <s v="Muestra una alta prestación de servicios públicos básicos a la ciudadanía."/>
    <n v="88.55429271796605"/>
    <s v="Cobertura educativa"/>
    <n v="15"/>
    <s v="Muestra altas tasas de asistencia a la eduación preescolar (Ciclo Materno Infantl y Transición) y a la educación secundaria."/>
    <n v="12.727272727272727"/>
    <s v="Transformación digital"/>
    <n v="67"/>
    <s v="La Municipalidad muestra bajo progreso en el establecimiento de una hoja de ruta digital y de aprovechamiento de la infraestructura digital."/>
    <n v="37.586255041768773"/>
    <s v="Transparencia municipal"/>
    <n v="57"/>
    <s v="La Municipalidad demuestra inadecuados mecanismos de rendición de cuentas y legitimidad hacia la ciudadanía."/>
    <n v="42.117777138737424"/>
    <s v="Infraestructura de transporte"/>
    <n v="18"/>
    <s v="La red vial cantonal se encuentra en deficientes condiciones, y requiere mayor inversión para su adecuado mantenimiento."/>
  </r>
  <r>
    <n v="26"/>
    <s v="206"/>
    <n v="206"/>
    <s v="NARANJO"/>
    <s v="ALAJUELA"/>
    <s v="CENTRAL"/>
    <x v="1"/>
    <s v="No"/>
    <n v="8"/>
    <s v="Naranjo"/>
    <n v="1886"/>
    <n v="127.01"/>
    <n v="7.3"/>
    <n v="258.14"/>
    <n v="12097"/>
    <n v="15874"/>
    <n v="16697"/>
    <n v="4619"/>
    <n v="49287"/>
    <n v="24.543997402966301"/>
    <n v="32.207275752226757"/>
    <n v="33.877087264390205"/>
    <n v="9.3716395804167423"/>
    <n v="100"/>
    <n v="58.337191681091042"/>
    <n v="33"/>
    <x v="1"/>
    <s v="&quot;Presenta posibilidades de crecimiento en algunas de las dimensiones para mejorar el desempeño&quot;"/>
    <n v="44.058210278516619"/>
    <n v="68.07849781166172"/>
    <n v="2.1195172210774214"/>
    <n v="6.0867977357112419"/>
    <n v="33.028314917127069"/>
    <n v="29.548836580086579"/>
    <n v="95.878806358630555"/>
    <s v="Competencias básicas"/>
    <n v="7"/>
    <s v="Un alto porcentaje de los estudiantes aprueba satisfactoriamente las pruebas para finalizar la educación secundaria."/>
    <n v="95.524861878453038"/>
    <s v="Acceso a servicios públicos"/>
    <n v="16"/>
    <s v="Muestra una alta prestación de servicios públicos básicos a la ciudadanía."/>
    <n v="86.685295116983937"/>
    <s v="Seguridad"/>
    <n v="22"/>
    <s v="Presenta bajos índices de criminalidad que propician un ambiente seguro para el establecimiento de empresas."/>
    <n v="1.5151515151515154"/>
    <s v="Transformación digital"/>
    <n v="78"/>
    <s v="La Municipalidad muestra bajo progreso en el establecimiento de una hoja de ruta digital y de aprovechamiento de la infraestructura digital."/>
    <n v="22.303169324399001"/>
    <s v="Sector constructivo"/>
    <n v="75"/>
    <s v="Evidenció un bajo dinamismo constructivo en obras de vivienda, industria, comercio y/o servicios."/>
    <n v="32.184141468368026"/>
    <s v="Infraestructura de transporte"/>
    <n v="32"/>
    <s v="La red vial cantonal se encuentra en deficientes condiciones, y requiere mayor inversión para su adecuado mantenimiento."/>
  </r>
  <r>
    <n v="27"/>
    <s v="207"/>
    <n v="207"/>
    <s v="PALMARES"/>
    <s v="ALAJUELA"/>
    <s v="CENTRAL"/>
    <x v="1"/>
    <s v="No"/>
    <n v="7"/>
    <s v="Palmares"/>
    <n v="1888"/>
    <n v="38.94"/>
    <n v="5"/>
    <n v="134.5"/>
    <n v="9814"/>
    <n v="12162"/>
    <n v="14848"/>
    <n v="4547"/>
    <n v="41371"/>
    <n v="23.721930821106572"/>
    <n v="29.397403978632376"/>
    <n v="35.88987454980542"/>
    <n v="10.990790650455633"/>
    <n v="100"/>
    <n v="60.395634167247657"/>
    <n v="21"/>
    <x v="0"/>
    <s v="&quot;Muestra condiciones óptimas en la mayoría de dimensiones que conforman el ICN&quot;"/>
    <n v="46.263152552694784"/>
    <n v="26.665550719785735"/>
    <n v="1.1671431157507279"/>
    <n v="2.4171521113823693"/>
    <n v="38.877755511022045"/>
    <n v="33.439800779558247"/>
    <n v="94.635424695544941"/>
    <s v="Acceso a servicios públicos"/>
    <n v="34"/>
    <s v="Muestra una alta prestación de servicios públicos básicos a la ciudadanía."/>
    <n v="91.436416706100914"/>
    <s v="Competencias básicas"/>
    <n v="67"/>
    <s v="Un alto porcentaje de los estudiantes aprueba satisfactoriamente las pruebas para finalizar la educación secundaria."/>
    <n v="88.891561435738083"/>
    <s v="Seguridad"/>
    <n v="11"/>
    <s v="Presenta bajos índices de criminalidad que propician un ambiente seguro para el establecimiento de empresas."/>
    <n v="23.835433559529186"/>
    <s v="Sector constructivo"/>
    <n v="73"/>
    <s v="Evidenció un bajo dinamismo constructivo en obras de vivienda, industria, comercio y/o servicios."/>
    <n v="35.611764386146234"/>
    <s v="Escolaridad media"/>
    <n v="42"/>
    <s v="Una baja proporción de la población adulta mayor a 25 años ha concluido la educación secundaria."/>
    <n v="46.512500000000003"/>
    <s v="Servicios públicos municipales"/>
    <n v="69"/>
    <s v="Los recursos municipales son poco invertidos en infraestructura relacionada con servicios y obras sociales."/>
  </r>
  <r>
    <n v="28"/>
    <s v="208"/>
    <n v="208"/>
    <s v="POÁS"/>
    <s v="ALAJUELA"/>
    <s v="CENTRAL"/>
    <x v="0"/>
    <s v="No"/>
    <n v="5"/>
    <s v="San Pedro"/>
    <n v="1901"/>
    <n v="74.48"/>
    <n v="20"/>
    <n v="105.5"/>
    <n v="9097"/>
    <n v="10612"/>
    <n v="11821"/>
    <n v="2940"/>
    <n v="34470"/>
    <n v="26.391064693936755"/>
    <n v="30.786190890629534"/>
    <n v="34.293588627792282"/>
    <n v="8.529155787641427"/>
    <n v="100"/>
    <n v="58.308559568640597"/>
    <n v="34"/>
    <x v="1"/>
    <s v="&quot;Presenta posibilidades de crecimiento en algunas de las dimensiones para mejorar el desempeño&quot;"/>
    <n v="43.109664937120748"/>
    <n v="66.576517765550676"/>
    <n v="5.2636185030776312"/>
    <n v="14.505366985784741"/>
    <n v="31.376823746436354"/>
    <n v="24.931007063005755"/>
    <n v="97.308401811168864"/>
    <s v="Acceso a servicios públicos"/>
    <n v="3"/>
    <s v="Muestra una alta prestación de servicios públicos básicos a la ciudadanía."/>
    <n v="94.6254230577687"/>
    <s v="Competencias básicas"/>
    <n v="21"/>
    <s v="Un alto porcentaje de los estudiantes aprueba satisfactoriamente las pruebas para finalizar la educación secundaria."/>
    <n v="85.868019008941317"/>
    <s v="Redes de voz móvil (telefonía)"/>
    <n v="45"/>
    <s v="El desempeño de las redes de voz móviles 2G y 3G (telefonía celular) es adecuado."/>
    <n v="0"/>
    <s v="Transformación digital"/>
    <n v="80"/>
    <s v="La Municipalidad muestra bajo progreso en el establecimiento de una hoja de ruta digital y de aprovechamiento de la infraestructura digital."/>
    <n v="26.73577387003802"/>
    <s v="Escolaridad media"/>
    <n v="66"/>
    <s v="Una baja proporción de la población adulta mayor a 25 años ha concluido la educación secundaria."/>
    <n v="37.520838038495455"/>
    <s v="Sector constructivo"/>
    <n v="47"/>
    <s v="Evidenció un bajo dinamismo constructivo en obras de vivienda, industria, comercio y/o servicios."/>
  </r>
  <r>
    <n v="29"/>
    <s v="209"/>
    <n v="209"/>
    <s v="OROTINA"/>
    <s v="ALAJUELA"/>
    <s v="PACIFICO CENTRAL"/>
    <x v="1"/>
    <s v="No"/>
    <n v="5"/>
    <s v="Orotina"/>
    <n v="1908"/>
    <n v="145.11000000000001"/>
    <n v="31.2"/>
    <n v="158.13000000000002"/>
    <n v="6315"/>
    <n v="6983"/>
    <n v="8498"/>
    <n v="2315"/>
    <n v="24111"/>
    <n v="26.191364937165606"/>
    <n v="28.961884616979798"/>
    <n v="35.245323711169178"/>
    <n v="9.601426734685413"/>
    <n v="100"/>
    <n v="54.062492542150615"/>
    <n v="55"/>
    <x v="2"/>
    <s v="&quot;Evidencia condiciones sub óptimas en la mayoría de dimensiones que conforman el ICN&quot;"/>
    <n v="47.861619761582901"/>
    <n v="40.841180163214055"/>
    <n v="2.7934910785293843"/>
    <n v="8.2949691012400972"/>
    <n v="22.827289489858636"/>
    <n v="30.932353149077542"/>
    <n v="96.004917025199759"/>
    <s v="Acceso a servicios públicos"/>
    <n v="15"/>
    <s v="Muestra una alta prestación de servicios públicos básicos a la ciudadanía."/>
    <n v="89.950252334465205"/>
    <s v="Competencias básicas"/>
    <n v="77"/>
    <s v="Un alto porcentaje de los estudiantes aprueba satisfactoriamente las pruebas para finalizar la educación secundaria."/>
    <n v="85.561976944128574"/>
    <s v="Redes de voz móvil (telefonía)"/>
    <n v="49"/>
    <s v="El desempeño de las redes de voz móviles 2G y 3G (telefonía celular) es adecuado."/>
    <n v="22.721203387058434"/>
    <s v="Infraestructura de transporte"/>
    <n v="53"/>
    <s v="La red vial cantonal se encuentra en deficientes condiciones, y requiere mayor inversión para su adecuado mantenimiento."/>
    <n v="28.042983615238292"/>
    <s v="Sector constructivo"/>
    <n v="66"/>
    <s v="Evidenció un bajo dinamismo constructivo en obras de vivienda, industria, comercio y/o servicios."/>
    <n v="34.711870855326246"/>
    <s v="Habilidades en ciencia y tecnología"/>
    <n v="46"/>
    <s v="Muy pocos de los graduados universitarios cuentan con competencias y habilidades en las áreas de Ciencia y Tecnología."/>
  </r>
  <r>
    <n v="30"/>
    <s v="210"/>
    <n v="210"/>
    <s v="SAN CARLOS"/>
    <s v="ALAJUELA"/>
    <s v="HUETAR NORTE"/>
    <x v="1"/>
    <s v="Sí"/>
    <n v="13"/>
    <s v="Quesada"/>
    <n v="1911"/>
    <n v="3352.33"/>
    <n v="34.299999999999997"/>
    <n v="2397.1"/>
    <n v="58884"/>
    <n v="67119"/>
    <n v="63094"/>
    <n v="14053"/>
    <n v="203150"/>
    <n v="28.985478710312577"/>
    <n v="33.039133645089834"/>
    <n v="31.057839035195666"/>
    <n v="6.9175486094019201"/>
    <n v="100"/>
    <n v="60.245106712685377"/>
    <n v="22"/>
    <x v="0"/>
    <s v="&quot;Muestra condiciones óptimas en la mayoría de dimensiones que conforman el ICN&quot;"/>
    <n v="38.544312729325434"/>
    <n v="67.219419873122646"/>
    <n v="9.4928422362977347"/>
    <n v="8.3682008368200851"/>
    <n v="33.190604692146714"/>
    <n v="23.390762406085503"/>
    <n v="93.983589321631001"/>
    <s v="Trámites ágiles"/>
    <n v="2"/>
    <s v="La Municipalidad demuestra alto nivel de eficiencia en la duración para la gestión de trámites ante la ciudadanía."/>
    <n v="92.412415568091518"/>
    <s v="Competencias básicas"/>
    <n v="51"/>
    <s v="Un alto porcentaje de los estudiantes aprueba satisfactoriamente las pruebas para finalizar la educación secundaria."/>
    <n v="89.48424936667034"/>
    <s v="Acceso a servicios públicos"/>
    <n v="58"/>
    <s v="Muestra una alta prestación de servicios públicos básicos a la ciudadanía."/>
    <n v="26.380500706018687"/>
    <s v="Escolaridad media"/>
    <n v="67"/>
    <s v="Una baja proporción de la población adulta mayor a 25 años ha concluido la educación secundaria."/>
    <n v="32.988122953778365"/>
    <s v="Habilidades en ciencia y tecnología"/>
    <n v="51"/>
    <s v="Muy pocos de los graduados universitarios cuentan con competencias y habilidades en las áreas de Ciencia y Tecnología."/>
    <n v="37.436501884046415"/>
    <s v="Compromiso  con la sostenibilidad"/>
    <n v="53"/>
    <s v="La Municipalidad no promueve un desarrollo sostenible y amigable con el ambiente."/>
  </r>
  <r>
    <n v="31"/>
    <s v="211"/>
    <n v="211"/>
    <s v="ZARCERO"/>
    <s v="ALAJUELA"/>
    <s v="CENTRAL"/>
    <x v="1"/>
    <s v="No"/>
    <n v="7"/>
    <s v="Zarcero"/>
    <n v="1915"/>
    <n v="157.36000000000001"/>
    <n v="27.6"/>
    <n v="204.57999999999998"/>
    <n v="3799"/>
    <n v="4768"/>
    <n v="4679"/>
    <n v="1243"/>
    <n v="14489"/>
    <n v="26.219890951756504"/>
    <n v="32.907723100282972"/>
    <n v="32.29346400717786"/>
    <n v="8.5789219407826636"/>
    <n v="100"/>
    <n v="56.557151286481719"/>
    <n v="42"/>
    <x v="1"/>
    <s v="&quot;Presenta posibilidades de crecimiento en algunas de las dimensiones para mejorar el desempeño&quot;"/>
    <n v="47.833584824315587"/>
    <n v="43.21215356986847"/>
    <n v="2.6458845786734999"/>
    <n v="6.9017875629788108"/>
    <n v="36.2176054829728"/>
    <n v="27.373345504335923"/>
    <n v="97.190512438619891"/>
    <s v="Competencias básicas"/>
    <n v="2"/>
    <s v="Un alto porcentaje de los estudiantes aprueba satisfactoriamente las pruebas para finalizar la educación secundaria."/>
    <n v="97.010066395373741"/>
    <s v="Acceso a servicios públicos"/>
    <n v="4"/>
    <s v="Muestra una alta prestación de servicios públicos básicos a la ciudadanía."/>
    <n v="93.308234601868207"/>
    <s v="Cobertura educativa"/>
    <n v="5"/>
    <s v="Muestra altas tasas de asistencia a la eduación preescolar (Ciclo Materno Infantl y Transición) y a la educación secundaria."/>
    <n v="9.545454545454545"/>
    <s v="Transformación digital"/>
    <n v="69"/>
    <s v="La Municipalidad muestra bajo progreso en el establecimiento de una hoja de ruta digital y de aprovechamiento de la infraestructura digital."/>
    <n v="23.860679468277059"/>
    <s v="Sector constructivo"/>
    <n v="72"/>
    <s v="Evidenció un bajo dinamismo constructivo en obras de vivienda, industria, comercio y/o servicios."/>
    <n v="26.359886157582146"/>
    <s v="Escolaridad media"/>
    <n v="68"/>
    <s v="Una baja proporción de la población adulta mayor a 25 años ha concluido la educación secundaria."/>
  </r>
  <r>
    <n v="32"/>
    <s v="212"/>
    <n v="212"/>
    <s v="VALVERDE VEGA"/>
    <s v="ALAJUELA"/>
    <s v="CENTRAL"/>
    <x v="1"/>
    <s v="No"/>
    <n v="5"/>
    <s v="Upala"/>
    <n v="1970"/>
    <n v="136.76"/>
    <n v="53.1"/>
    <n v="94.14"/>
    <n v="5383"/>
    <n v="7314"/>
    <n v="7687"/>
    <n v="2010"/>
    <n v="22394"/>
    <n v="24.037688666607128"/>
    <n v="32.66053407162633"/>
    <n v="34.326158792533711"/>
    <n v="8.9756184692328311"/>
    <n v="100"/>
    <n v="58.438604598479287"/>
    <n v="31"/>
    <x v="1"/>
    <s v="&quot;Presenta posibilidades de crecimiento en algunas de las dimensiones para mejorar el desempeño&quot;"/>
    <n v="48.71251737605084"/>
    <n v="48.170212765957451"/>
    <n v="3.5245976418127647"/>
    <n v="8.9309636509779402"/>
    <n v="32.938602136697135"/>
    <n v="27.439837227250401"/>
    <n v="96.73059595829578"/>
    <s v="Acceso a servicios públicos"/>
    <n v="6"/>
    <s v="Muestra una alta prestación de servicios públicos básicos a la ciudadanía."/>
    <n v="92.103526566799303"/>
    <s v="Competencias básicas"/>
    <n v="58"/>
    <s v="Un alto porcentaje de los estudiantes aprueba satisfactoriamente las pruebas para finalizar la educación secundaria."/>
    <n v="87.688680530948503"/>
    <s v="Seguridad"/>
    <n v="17"/>
    <s v="Presenta bajos índices de criminalidad que propician un ambiente seguro para el establecimiento de empresas."/>
    <n v="6.7415724512837256"/>
    <s v="Compromiso  con la sostenibilidad"/>
    <n v="81"/>
    <s v="La Municipalidad no promueve un desarrollo sostenible y amigable con el ambiente."/>
    <n v="24.375290217897447"/>
    <s v="Redes de datos fijas (internet)"/>
    <n v="79"/>
    <s v="Las redes de internet fijas de banda ancha presentan se mantienen estancadas o con bajos niveles de penetración."/>
    <n v="31.278258301235418"/>
    <s v="Escolaridad media"/>
    <n v="53"/>
    <s v="Una baja proporción de la población adulta mayor a 25 años ha concluido la educación secundaria."/>
  </r>
  <r>
    <n v="33"/>
    <s v="213"/>
    <n v="213"/>
    <s v="UPALA"/>
    <s v="ALAJUELA"/>
    <s v="HUETAR NORTE"/>
    <x v="1"/>
    <s v="Sí"/>
    <n v="8"/>
    <s v="San Pablo"/>
    <n v="1920"/>
    <n v="1592.67"/>
    <n v="30.1"/>
    <n v="1031.73"/>
    <n v="17610"/>
    <n v="17225"/>
    <n v="15787"/>
    <n v="4143"/>
    <n v="54765"/>
    <n v="32.155573815393041"/>
    <n v="31.452570072126356"/>
    <n v="28.826805441431567"/>
    <n v="7.5650506710490273"/>
    <n v="100"/>
    <n v="48.744224049035346"/>
    <n v="74"/>
    <x v="4"/>
    <s v="&quot;Presenta puntajes extremadamente bajos en la mayoría de dimensiones que conforman el ICN&quot;"/>
    <n v="41.681651681651665"/>
    <n v="6.8738107809246776"/>
    <n v="2.6946107784431139"/>
    <n v="3.6519674974892724"/>
    <n v="19.253311922922521"/>
    <n v="17.901389236894122"/>
    <n v="90.064761260248332"/>
    <s v="Competencias básicas"/>
    <n v="76"/>
    <s v="Un alto porcentaje de los estudiantes aprueba satisfactoriamente las pruebas para finalizar la educación secundaria."/>
    <n v="79.527900441589708"/>
    <s v="Acceso a servicios públicos"/>
    <n v="79"/>
    <s v="Muestra una alta prestación de servicios públicos básicos a la ciudadanía."/>
    <n v="79.335923015384409"/>
    <s v="Redes de voz móvil (telefonía)"/>
    <n v="79"/>
    <s v="El desempeño de las redes de voz móviles 2G y 3G (telefonía celular) es adecuado."/>
    <n v="9.899442537073547"/>
    <s v="Infraestructura de transporte"/>
    <n v="79"/>
    <s v="La red vial cantonal se encuentra en deficientes condiciones, y requiere mayor inversión para su adecuado mantenimiento."/>
    <n v="16.51191606081186"/>
    <s v="Escolaridad media"/>
    <n v="77"/>
    <s v="Una baja proporción de la población adulta mayor a 25 años ha concluido la educación secundaria."/>
    <n v="19.620776052844157"/>
    <s v="Habilidades en ciencia y tecnología"/>
    <n v="72"/>
    <s v="Muy pocos de los graduados universitarios cuentan con competencias y habilidades en las áreas de Ciencia y Tecnología."/>
  </r>
  <r>
    <n v="34"/>
    <s v="214"/>
    <n v="214"/>
    <s v="LOS CHILES"/>
    <s v="ALAJUELA"/>
    <s v="HUETAR NORTE"/>
    <x v="1"/>
    <s v="Sí"/>
    <n v="4"/>
    <s v="Los Chiles"/>
    <n v="1970"/>
    <n v="1332.71"/>
    <n v="17.899999999999999"/>
    <n v="769.97"/>
    <n v="12108"/>
    <n v="11221"/>
    <n v="9098"/>
    <n v="2014"/>
    <n v="34441"/>
    <n v="35.155773641880316"/>
    <n v="32.580354809674517"/>
    <n v="26.416190006097384"/>
    <n v="5.8476815423477833"/>
    <n v="100"/>
    <n v="46.317099967038651"/>
    <n v="80"/>
    <x v="4"/>
    <s v="&quot;Presenta puntajes extremadamente bajos en la mayoría de dimensiones que conforman el ICN&quot;"/>
    <n v="39.89406617026178"/>
    <n v="52.005374007191683"/>
    <n v="8.0718481909735171"/>
    <n v="11.614064632269679"/>
    <n v="15.137699463988664"/>
    <n v="14.416633023819136"/>
    <n v="89.683246283093069"/>
    <s v="Competencias básicas"/>
    <n v="78"/>
    <s v="Un alto porcentaje de los estudiantes aprueba satisfactoriamente las pruebas para finalizar la educación secundaria."/>
    <n v="81.681291291961372"/>
    <s v="Redes de voz móvil (telefonía)"/>
    <n v="71"/>
    <s v="El desempeño de las redes de voz móviles 2G y 3G (telefonía celular) es adecuado."/>
    <n v="81.505125970279849"/>
    <s v="Transparencia municipal"/>
    <n v="3"/>
    <s v="La Municipalidad demuestra adecuados mecanismos de rendición de cuentas y legitimidad hacia la ciudadanía."/>
    <n v="7.208316511909568"/>
    <s v="Escolaridad media"/>
    <n v="82"/>
    <s v="Una baja proporción de la población adulta mayor a 25 años ha concluido la educación secundaria."/>
    <n v="14.496880522053079"/>
    <s v="Infraestructura de transporte"/>
    <n v="68"/>
    <s v="La red vial cantonal se encuentra en deficientes condiciones, y requiere mayor inversión para su adecuado mantenimiento."/>
    <n v="17.121212121212121"/>
    <s v="Transformación digital"/>
    <n v="57"/>
    <s v="La Municipalidad muestra bajo progreso en el establecimiento de una hoja de ruta digital y de aprovechamiento de la infraestructura digital."/>
  </r>
  <r>
    <n v="35"/>
    <s v="215"/>
    <n v="215"/>
    <s v="GUATUSO"/>
    <s v="ALAJUELA"/>
    <s v="HUETAR NORTE"/>
    <x v="1"/>
    <s v="No"/>
    <n v="4"/>
    <s v="San Rafael"/>
    <n v="1970"/>
    <n v="752.83"/>
    <n v="21.8"/>
    <n v="513.41999999999996"/>
    <n v="5758"/>
    <n v="6167"/>
    <n v="6004"/>
    <n v="1531"/>
    <n v="19460"/>
    <n v="29.588900308324767"/>
    <n v="31.690647482014388"/>
    <n v="30.853031860226103"/>
    <n v="7.8674203494347381"/>
    <n v="100"/>
    <n v="46.563253869603635"/>
    <n v="78"/>
    <x v="4"/>
    <s v="&quot;Presenta puntajes extremadamente bajos en la mayoría de dimensiones que conforman el ICN&quot;"/>
    <n v="48.337125853316998"/>
    <n v="38.374291115311912"/>
    <n v="2.9353171100743913"/>
    <n v="0"/>
    <n v="17.0530404175264"/>
    <n v="16.892992938620317"/>
    <n v="92.161489673117586"/>
    <s v="Competencias básicas"/>
    <n v="57"/>
    <s v="Un alto porcentaje de los estudiantes aprueba satisfactoriamente las pruebas para finalizar la educación secundaria."/>
    <n v="87.595414938788124"/>
    <s v="Seguridad"/>
    <n v="18"/>
    <s v="Presenta bajos índices de criminalidad que propician un ambiente seguro para el establecimiento de empresas."/>
    <n v="84.228668527733959"/>
    <s v="Acceso a servicios públicos"/>
    <n v="72"/>
    <s v="Muestra una alta prestación de servicios públicos básicos a la ciudadanía."/>
    <n v="0.97647024556116691"/>
    <s v="Compromiso  con la sostenibilidad"/>
    <n v="82"/>
    <s v="La Municipalidad no promueve un desarrollo sostenible y amigable con el ambiente."/>
    <n v="3.1818181818181821"/>
    <s v="Transformación digital"/>
    <n v="76"/>
    <s v="La Municipalidad muestra bajo progreso en el establecimiento de una hoja de ruta digital y de aprovechamiento de la infraestructura digital."/>
    <n v="15.300700965337461"/>
    <s v="Escolaridad media"/>
    <n v="80"/>
    <s v="Una baja proporción de la población adulta mayor a 25 años ha concluido la educación secundaria."/>
  </r>
  <r>
    <n v="36"/>
    <s v="216"/>
    <n v="216"/>
    <s v="RÍO CUARTO"/>
    <s v="ALAJUELA"/>
    <s v="HUETAR NORTE"/>
    <x v="1"/>
    <s v="No"/>
    <n v="3"/>
    <s v="Río Cuarto"/>
    <n v="2018"/>
    <n v="254.89"/>
    <n v="26.6"/>
    <n v="210.75"/>
    <n v="3920.0619580772795"/>
    <n v="4853.9169963801669"/>
    <n v="5541.4166175604005"/>
    <n v="1492.6044279821533"/>
    <n v="15808"/>
    <n v="24.797962791480764"/>
    <n v="30.705446586413"/>
    <n v="35.054507955215087"/>
    <n v="9.4420826668911531"/>
    <n v="100"/>
    <n v="47.496545925709192"/>
    <n v="75"/>
    <x v="4"/>
    <s v="&quot;Presenta puntajes extremadamente bajos en la mayoría de dimensiones que conforman el ICN&quot;"/>
    <n v="64.074818364507664"/>
    <n v="14.929377816027944"/>
    <n v="100"/>
    <n v="18.564356435643564"/>
    <n v="36.789297658862871"/>
    <n v="16.502400808693455"/>
    <n v="93.097283820955241"/>
    <s v="Competencias básicas"/>
    <n v="42"/>
    <s v="Un alto porcentaje de los estudiantes aprueba satisfactoriamente las pruebas para finalizar la educación secundaria."/>
    <n v="84.860646599777027"/>
    <s v="Acceso a servicios públicos"/>
    <n v="68"/>
    <s v="Muestra una alta prestación de servicios públicos básicos a la ciudadanía."/>
    <n v="80.611198313645744"/>
    <s v="Seguridad"/>
    <n v="41"/>
    <s v="Presenta bajos índices de criminalidad que propician un ambiente seguro para el establecimiento de empresas."/>
    <n v="0"/>
    <s v="Habilidades en ciencia y tecnología"/>
    <n v="76"/>
    <s v="Muy pocos de los graduados universitarios cuentan con competencias y habilidades en las áreas de Ciencia y Tecnología."/>
    <n v="15.606060606060607"/>
    <s v="Transformación digital"/>
    <n v="62"/>
    <s v="La Municipalidad muestra bajo progreso en el establecimiento de una hoja de ruta digital y de aprovechamiento de la infraestructura digital."/>
    <n v="15.948692438746836"/>
    <s v="Escolaridad media"/>
    <n v="78"/>
    <s v="Una baja proporción de la población adulta mayor a 25 años ha concluido la educación secundaria."/>
  </r>
  <r>
    <n v="37"/>
    <s v="301"/>
    <n v="301"/>
    <s v="CARTAGO"/>
    <s v="CARTAGO"/>
    <s v="CENTRAL"/>
    <x v="0"/>
    <s v="No"/>
    <n v="11"/>
    <s v="Cartago"/>
    <n v="1848"/>
    <n v="278.66000000000003"/>
    <n v="43.6"/>
    <n v="535.54000000000008"/>
    <n v="38551"/>
    <n v="50074"/>
    <n v="60092"/>
    <n v="16477"/>
    <n v="165194"/>
    <n v="23.336804000145285"/>
    <n v="30.312238943303026"/>
    <n v="36.376623848323788"/>
    <n v="9.9743332082279021"/>
    <n v="100"/>
    <n v="67.088359268190501"/>
    <n v="4"/>
    <x v="3"/>
    <s v="&quot;Muestra altos estándares en la mayoría de dimensiones que conforman el ICN&quot;"/>
    <n v="41.547234396493835"/>
    <n v="64.443365574933722"/>
    <n v="0.22773678510177162"/>
    <n v="9.0802329382423093"/>
    <n v="34.516786442132364"/>
    <n v="36.309143222506393"/>
    <n v="94.995888304909016"/>
    <s v="Acceso a servicios públicos"/>
    <n v="25"/>
    <s v="Muestra una alta prestación de servicios públicos básicos a la ciudadanía."/>
    <n v="94.976510434142511"/>
    <s v="Competencias básicas"/>
    <n v="14"/>
    <s v="Un alto porcentaje de los estudiantes aprueba satisfactoriamente las pruebas para finalizar la educación secundaria."/>
    <n v="94.248626766782351"/>
    <s v="Sector eléctrico"/>
    <n v="4"/>
    <s v="Mostró altos niveles de calidad en el servicio eléctrico para vivienda, industria y/o comercio."/>
    <n v="39.726942191159893"/>
    <s v="Sector constructivo"/>
    <n v="42"/>
    <s v="Evidenció un bajo dinamismo constructivo en obras de vivienda, industria, comercio y/o servicios."/>
    <n v="45.258699794699801"/>
    <s v="Infraestructura de transporte"/>
    <n v="14"/>
    <s v="La red vial cantonal se encuentra en deficientes condiciones, y requiere mayor inversión para su adecuado mantenimiento."/>
    <n v="48.400708541492428"/>
    <s v="Escolaridad media"/>
    <n v="17"/>
    <s v="Una baja proporción de la población adulta mayor a 25 años ha concluido la educación secundaria."/>
  </r>
  <r>
    <n v="38"/>
    <s v="302"/>
    <n v="302"/>
    <s v="PARAÍSO"/>
    <s v="CARTAGO"/>
    <s v="CENTRAL"/>
    <x v="0"/>
    <s v="No"/>
    <n v="6"/>
    <s v="Paraíso"/>
    <n v="1848"/>
    <n v="476.99"/>
    <n v="76.3"/>
    <n v="264.2"/>
    <n v="16468"/>
    <n v="19718"/>
    <n v="21823"/>
    <n v="5367"/>
    <n v="63376"/>
    <n v="25.9845998485231"/>
    <n v="31.112724059580916"/>
    <n v="34.434170663973745"/>
    <n v="8.468505427922242"/>
    <n v="100"/>
    <n v="58.609329085659112"/>
    <n v="29"/>
    <x v="1"/>
    <s v="&quot;Presenta posibilidades de crecimiento en algunas de las dimensiones para mejorar el desempeño&quot;"/>
    <n v="38.974816783274861"/>
    <s v="ND"/>
    <n v="0.49825931588351235"/>
    <n v="4.7336531178995198"/>
    <n v="41.808482497134293"/>
    <n v="28.195347966490381"/>
    <n v="96.571730887928751"/>
    <s v="Acceso a servicios públicos"/>
    <n v="9"/>
    <s v="Muestra una alta prestación de servicios públicos básicos a la ciudadanía."/>
    <n v="94.816232716799163"/>
    <s v="Competencias básicas"/>
    <n v="18"/>
    <s v="Un alto porcentaje de los estudiantes aprueba satisfactoriamente las pruebas para finalizar la educación secundaria."/>
    <n v="94.481961427956151"/>
    <s v="Sector eléctrico"/>
    <n v="3"/>
    <s v="Mostró altos niveles de calidad en el servicio eléctrico para vivienda, industria y/o comercio."/>
    <n v="24.318864619205989"/>
    <s v="Sector constructivo"/>
    <n v="71"/>
    <s v="Evidenció un bajo dinamismo constructivo en obras de vivienda, industria, comercio y/o servicios."/>
    <n v="29.545454545454547"/>
    <s v="Transformación digital"/>
    <n v="41"/>
    <s v="La Municipalidad muestra bajo progreso en el establecimiento de una hoja de ruta digital y de aprovechamiento de la infraestructura digital."/>
    <n v="33.228565393007948"/>
    <s v="Infraestructura de transporte"/>
    <n v="29"/>
    <s v="La red vial cantonal se encuentra en deficientes condiciones, y requiere mayor inversión para su adecuado mantenimiento."/>
  </r>
  <r>
    <n v="39"/>
    <s v="303"/>
    <n v="303"/>
    <s v="LA UNIÓN"/>
    <s v="CARTAGO"/>
    <s v="CENTRAL"/>
    <x v="0"/>
    <s v="No"/>
    <n v="8"/>
    <s v="Tres Ríos"/>
    <n v="1848"/>
    <n v="44.18"/>
    <n v="32.1"/>
    <n v="188.71"/>
    <n v="27671"/>
    <n v="34167"/>
    <n v="41785"/>
    <n v="9960"/>
    <n v="113583"/>
    <n v="24.361920357800024"/>
    <n v="30.081086078022238"/>
    <n v="36.788075680339489"/>
    <n v="8.7689178838382507"/>
    <n v="100"/>
    <n v="60.639871834138098"/>
    <n v="20"/>
    <x v="0"/>
    <s v="&quot;Muestra condiciones óptimas en la mayoría de dimensiones que conforman el ICN&quot;"/>
    <n v="32.031841782699118"/>
    <n v="87.849080599862219"/>
    <n v="3.4123187653121176"/>
    <n v="12.325788190134087"/>
    <n v="37.840455840455839"/>
    <n v="36.194114963503651"/>
    <n v="95.0062678062678"/>
    <s v="Acceso a servicios públicos"/>
    <n v="24"/>
    <s v="Muestra una alta prestación de servicios públicos básicos a la ciudadanía."/>
    <n v="93.855306417183854"/>
    <s v="Competencias básicas"/>
    <n v="33"/>
    <s v="Un alto porcentaje de los estudiantes aprueba satisfactoriamente las pruebas para finalizar la educación secundaria."/>
    <n v="87.167482746523632"/>
    <s v="Redes de voz móvil (telefonía)"/>
    <n v="29"/>
    <s v="El desempeño de las redes de voz móviles 2G y 3G (telefonía celular) es adecuado."/>
    <n v="33.045532727023136"/>
    <s v="Servicios públicos municipales"/>
    <n v="79"/>
    <s v="Los recursos municipales son poco invertidos en infraestructura relacionada con servicios y obras sociales."/>
    <n v="36.517970390310026"/>
    <s v="Sector constructivo"/>
    <n v="49"/>
    <s v="Evidenció un bajo dinamismo constructivo en obras de vivienda, industria, comercio y/o servicios."/>
    <n v="38.939393939393938"/>
    <s v="Transformación digital"/>
    <n v="24"/>
    <s v="La Municipalidad muestra bajo progreso en el establecimiento de una hoja de ruta digital y de aprovechamiento de la infraestructura digital."/>
  </r>
  <r>
    <n v="40"/>
    <s v="304"/>
    <n v="304"/>
    <s v="JIMÉNEZ"/>
    <s v="CARTAGO"/>
    <s v="CENTRAL"/>
    <x v="1"/>
    <s v="No"/>
    <n v="4"/>
    <s v="Juan Viñas"/>
    <n v="1903"/>
    <n v="250.07"/>
    <n v="65.5"/>
    <n v="226.50000000000003"/>
    <n v="3959"/>
    <n v="5197"/>
    <n v="5664"/>
    <n v="1520"/>
    <n v="16340"/>
    <n v="24.228886168910648"/>
    <n v="31.805385556915546"/>
    <n v="34.663402692778455"/>
    <n v="9.3023255813953494"/>
    <n v="100"/>
    <n v="51.947232120253226"/>
    <n v="61"/>
    <x v="2"/>
    <s v="&quot;Evidencia condiciones sub óptimas en la mayoría de dimensiones que conforman el ICN&quot;"/>
    <n v="51.959045469203488"/>
    <n v="62.272930648769574"/>
    <n v="3.8170713974116621"/>
    <n v="6.119951040391677"/>
    <n v="33.29803328290469"/>
    <n v="25.155252339718359"/>
    <n v="95.125567322239036"/>
    <s v="Acceso a servicios públicos"/>
    <n v="22"/>
    <s v="Muestra una alta prestación de servicios públicos básicos a la ciudadanía."/>
    <n v="93.478716049382712"/>
    <s v="Competencias básicas"/>
    <n v="37"/>
    <s v="Un alto porcentaje de los estudiantes aprueba satisfactoriamente las pruebas para finalizar la educación secundaria."/>
    <n v="92.698289570652975"/>
    <s v="Cobertura educativa"/>
    <n v="7"/>
    <s v="Muestra altas tasas de asistencia a la eduación preescolar (Ciclo Materno Infantl y Transición) y a la educación secundaria."/>
    <n v="16.818232662192393"/>
    <s v="Infraestructura de transporte"/>
    <n v="65"/>
    <s v="La red vial cantonal se encuentra en deficientes condiciones, y requiere mayor inversión para su adecuado mantenimiento."/>
    <n v="18.728999755587104"/>
    <s v="Sector constructivo"/>
    <n v="79"/>
    <s v="Evidenció un bajo dinamismo constructivo en obras de vivienda, industria, comercio y/o servicios."/>
    <n v="21.818181818181817"/>
    <s v="Transformación digital"/>
    <n v="50"/>
    <s v="La Municipalidad muestra bajo progreso en el establecimiento de una hoja de ruta digital y de aprovechamiento de la infraestructura digital."/>
  </r>
  <r>
    <n v="41"/>
    <s v="305"/>
    <n v="305"/>
    <s v="TURRIALBA"/>
    <s v="CARTAGO"/>
    <s v="CENTRAL"/>
    <x v="1"/>
    <s v="No"/>
    <n v="12"/>
    <s v="Tilarán"/>
    <n v="1923"/>
    <n v="1589.25"/>
    <n v="71.900000000000006"/>
    <n v="661.13"/>
    <n v="18675"/>
    <n v="20888"/>
    <n v="25962"/>
    <n v="8085"/>
    <n v="73610"/>
    <n v="25.370194267083278"/>
    <n v="28.376579269121045"/>
    <n v="35.269664447765251"/>
    <n v="10.983562016030431"/>
    <n v="100"/>
    <n v="55.006657475274871"/>
    <n v="49"/>
    <x v="1"/>
    <s v="&quot;Presenta posibilidades de crecimiento en algunas de las dimensiones para mejorar el desempeño&quot;"/>
    <n v="36.498013154288842"/>
    <n v="26.667154031727463"/>
    <n v="2.4249368677482863"/>
    <n v="5.4340442874609423"/>
    <n v="32.307742933298236"/>
    <n v="29.677356656948493"/>
    <n v="92.068460161177924"/>
    <s v="Competencias básicas"/>
    <n v="59"/>
    <s v="Un alto porcentaje de los estudiantes aprueba satisfactoriamente las pruebas para finalizar la educación secundaria."/>
    <n v="86.123300840601786"/>
    <s v="Cobertura educativa"/>
    <n v="19"/>
    <s v="Muestra altas tasas de asistencia a la eduación preescolar (Ciclo Materno Infantl y Transición) y a la educación secundaria."/>
    <n v="84.766216507395228"/>
    <s v="Redes de voz móvil (telefonía)"/>
    <n v="56"/>
    <s v="El desempeño de las redes de voz móviles 2G y 3G (telefonía celular) es adecuado."/>
    <n v="18.622806693906217"/>
    <s v="Infraestructura de transporte"/>
    <n v="63"/>
    <s v="La red vial cantonal se encuentra en deficientes condiciones, y requiere mayor inversión para su adecuado mantenimiento."/>
    <n v="32.675124450132749"/>
    <s v="Sector constructivo"/>
    <n v="58"/>
    <s v="Evidenció un bajo dinamismo constructivo en obras de vivienda, industria, comercio y/o servicios."/>
    <n v="35.728015538701932"/>
    <s v="Transparencia municipal"/>
    <n v="63"/>
    <s v="La Municipalidad demuestra inadecuados mecanismos de rendición de cuentas y legitimidad hacia la ciudadanía."/>
  </r>
  <r>
    <n v="42"/>
    <s v="306"/>
    <n v="306"/>
    <s v="ALVARADO"/>
    <s v="CARTAGO"/>
    <s v="CENTRAL"/>
    <x v="0"/>
    <s v="No"/>
    <n v="3"/>
    <s v="Pacayas"/>
    <n v="1908"/>
    <n v="79.180000000000007"/>
    <n v="22.6"/>
    <n v="75"/>
    <n v="4038"/>
    <n v="4845"/>
    <n v="5288"/>
    <n v="1355"/>
    <n v="15526"/>
    <n v="26.007986603117349"/>
    <n v="31.205719438361456"/>
    <n v="34.05899781012495"/>
    <n v="8.7272961483962384"/>
    <n v="100"/>
    <n v="53.835210058342717"/>
    <n v="56"/>
    <x v="2"/>
    <s v="&quot;Evidencia condiciones sub óptimas en la mayoría de dimensiones que conforman el ICN&quot;"/>
    <n v="44.216519067413707"/>
    <n v="19.11882510013351"/>
    <n v="17.474176094441709"/>
    <n v="0"/>
    <n v="31.586179819395365"/>
    <n v="22.926109412880784"/>
    <n v="94.680253686968385"/>
    <s v="Sector eléctrico"/>
    <n v="2"/>
    <s v="Mostró altos niveles de calidad en el servicio eléctrico para vivienda, industria y/o comercio."/>
    <n v="94.471886800348983"/>
    <s v="Competencias básicas"/>
    <n v="24"/>
    <s v="Un alto porcentaje de los estudiantes aprueba satisfactoriamente las pruebas para finalizar la educación secundaria."/>
    <n v="90.506478209658425"/>
    <s v="Acceso a servicios públicos"/>
    <n v="50"/>
    <s v="Muestra una alta prestación de servicios públicos básicos a la ciudadanía."/>
    <n v="1.5151515151515154"/>
    <s v="Transformación digital"/>
    <n v="78"/>
    <s v="La Municipalidad muestra bajo progreso en el establecimiento de una hoja de ruta digital y de aprovechamiento de la infraestructura digital."/>
    <n v="18.925415972504734"/>
    <s v="Sector constructivo"/>
    <n v="78"/>
    <s v="Evidenció un bajo dinamismo constructivo en obras de vivienda, industria, comercio y/o servicios."/>
    <n v="21.056084832991843"/>
    <s v="Redes de datos fijas (internet)"/>
    <n v="81"/>
    <s v="Las redes de internet fijas de banda ancha presentan se mantienen estancadas o con bajos niveles de penetración."/>
  </r>
  <r>
    <n v="43"/>
    <s v="307"/>
    <n v="307"/>
    <s v="OREAMUNO"/>
    <s v="CARTAGO"/>
    <s v="CENTRAL"/>
    <x v="0"/>
    <s v="No"/>
    <n v="5"/>
    <s v="San Rafael"/>
    <n v="1914"/>
    <n v="202.9"/>
    <n v="19.100000000000001"/>
    <n v="186.5"/>
    <n v="12751"/>
    <n v="15400"/>
    <n v="17891"/>
    <n v="4248"/>
    <n v="50290"/>
    <n v="25.354941340226684"/>
    <n v="30.622390137204214"/>
    <n v="35.575661165241598"/>
    <n v="8.4470073573275002"/>
    <n v="100"/>
    <n v="57.702537212642767"/>
    <n v="36"/>
    <x v="1"/>
    <s v="&quot;Presenta posibilidades de crecimiento en algunas de las dimensiones para mejorar el desempeño&quot;"/>
    <n v="36.300061862879588"/>
    <n v="6.6504628432538651"/>
    <n v="0.24824080019594472"/>
    <n v="5.965400676078743"/>
    <n v="35.788791707159056"/>
    <n v="30.506110319313461"/>
    <n v="96.38224813735016"/>
    <s v="Acceso a servicios públicos"/>
    <n v="11"/>
    <s v="Muestra una alta prestación de servicios públicos básicos a la ciudadanía."/>
    <n v="95.952217981416823"/>
    <s v="Sector eléctrico"/>
    <n v="1"/>
    <s v="Mostró altos niveles de calidad en el servicio eléctrico para vivienda, industria y/o comercio."/>
    <n v="93.061865494752197"/>
    <s v="Competencias básicas"/>
    <n v="43"/>
    <s v="Un alto porcentaje de los estudiantes aprueba satisfactoriamente las pruebas para finalizar la educación secundaria."/>
    <n v="21.77057734640422"/>
    <s v="Infraestructura de transporte"/>
    <n v="57"/>
    <s v="La red vial cantonal se encuentra en deficientes condiciones, y requiere mayor inversión para su adecuado mantenimiento."/>
    <n v="25"/>
    <s v="Transformación digital"/>
    <n v="46"/>
    <s v="La Municipalidad muestra bajo progreso en el establecimiento de una hoja de ruta digital y de aprovechamiento de la infraestructura digital."/>
    <n v="27.333406870138379"/>
    <s v="Sector constructivo"/>
    <n v="69"/>
    <s v="Evidenció un bajo dinamismo constructivo en obras de vivienda, industria, comercio y/o servicios."/>
  </r>
  <r>
    <n v="44"/>
    <s v="308"/>
    <n v="308"/>
    <s v="EL GUARCO"/>
    <s v="CARTAGO"/>
    <s v="CENTRAL"/>
    <x v="0"/>
    <s v="No"/>
    <n v="4"/>
    <s v="El Tejar"/>
    <n v="1939"/>
    <n v="172"/>
    <n v="59.8"/>
    <n v="289.58"/>
    <n v="12061"/>
    <n v="14617"/>
    <n v="16306"/>
    <n v="3655"/>
    <n v="46639"/>
    <n v="25.8603314822359"/>
    <n v="31.340723428889984"/>
    <n v="34.962156135423143"/>
    <n v="7.8367889534509736"/>
    <n v="100"/>
    <n v="59.721956963847504"/>
    <n v="23"/>
    <x v="1"/>
    <s v="&quot;Presenta posibilidades de crecimiento en algunas de las dimensiones para mejorar el desempeño&quot;"/>
    <n v="42.005780346820799"/>
    <n v="68.505024691784371"/>
    <n v="0.56434546004232589"/>
    <n v="6.432384913913249"/>
    <n v="32.715842974653917"/>
    <n v="31.359116757008415"/>
    <n v="95.146124523506984"/>
    <s v="Acceso a servicios públicos"/>
    <n v="21"/>
    <s v="Muestra una alta prestación de servicios públicos básicos a la ciudadanía."/>
    <n v="88.585917981072555"/>
    <s v="Competencias básicas"/>
    <n v="80"/>
    <s v="Un alto porcentaje de los estudiantes aprueba satisfactoriamente las pruebas para finalizar la educación secundaria."/>
    <n v="86.052968969626988"/>
    <s v="Redes de voz móvil (telefonía)"/>
    <n v="43"/>
    <s v="El desempeño de las redes de voz móviles 2G y 3G (telefonía celular) es adecuado."/>
    <n v="30.055626214535987"/>
    <s v="Transparencia municipal"/>
    <n v="72"/>
    <s v="La Municipalidad demuestra inadecuados mecanismos de rendición de cuentas y legitimidad hacia la ciudadanía."/>
    <n v="39.090909090909093"/>
    <s v="Transformación digital"/>
    <n v="23"/>
    <s v="La Municipalidad muestra bajo progreso en el establecimiento de una hoja de ruta digital y de aprovechamiento de la infraestructura digital."/>
    <n v="39.89683322945632"/>
    <s v="Infraestructura de transporte"/>
    <n v="21"/>
    <s v="La red vial cantonal se encuentra en deficientes condiciones, y requiere mayor inversión para su adecuado mantenimiento."/>
  </r>
  <r>
    <n v="45"/>
    <s v="401"/>
    <n v="401"/>
    <s v="HEREDIA"/>
    <s v="HEREDIA"/>
    <s v="CENTRAL"/>
    <x v="0"/>
    <s v="No"/>
    <n v="5"/>
    <s v="Heredia"/>
    <n v="1848"/>
    <n v="283.11"/>
    <n v="49.1"/>
    <n v="240.51"/>
    <n v="33115"/>
    <n v="40609"/>
    <n v="56296"/>
    <n v="14626"/>
    <n v="144646"/>
    <n v="22.893823541611937"/>
    <n v="28.074748005475435"/>
    <n v="38.919845692241751"/>
    <n v="10.111582760670878"/>
    <n v="100"/>
    <n v="68.734494760067065"/>
    <n v="3"/>
    <x v="3"/>
    <s v="&quot;Muestra altos estándares en la mayoría de dimensiones que conforman el ICN&quot;"/>
    <n v="26.77204993958922"/>
    <n v="88.345114345114339"/>
    <n v="2.1494157201748578"/>
    <n v="10.370145043762012"/>
    <n v="49.554825374953623"/>
    <n v="43.947740392871772"/>
    <n v="95.075520695320364"/>
    <s v="Acceso a servicios públicos"/>
    <n v="23"/>
    <s v="Muestra una alta prestación de servicios públicos básicos a la ciudadanía."/>
    <n v="94.605785917587355"/>
    <s v="Competencias básicas"/>
    <n v="22"/>
    <s v="Un alto porcentaje de los estudiantes aprueba satisfactoriamente las pruebas para finalizar la educación secundaria."/>
    <n v="89.161027081578524"/>
    <s v="Redes de voz móvil (telefonía)"/>
    <n v="10"/>
    <s v="El desempeño de las redes de voz móviles 2G y 3G (telefonía celular) es adecuado."/>
    <n v="27.233695382567625"/>
    <s v="Sector constructivo"/>
    <n v="70"/>
    <s v="Evidenció un bajo dinamismo constructivo en obras de vivienda, industria, comercio y/o servicios."/>
    <n v="29.117528586278585"/>
    <s v="Infraestructura de transporte"/>
    <n v="37"/>
    <s v="La red vial cantonal se encuentra en deficientes condiciones, y requiere mayor inversión para su adecuado mantenimiento."/>
    <n v="52.154659618207809"/>
    <s v="Compromiso  con la sostenibilidad"/>
    <n v="19"/>
    <s v="La Municipalidad enfrenta desafíos para lograr la promoción de un desarrollo sostenible y amigable con el ambiente."/>
  </r>
  <r>
    <n v="46"/>
    <s v="402"/>
    <n v="402"/>
    <s v="BARVA"/>
    <s v="HEREDIA"/>
    <s v="CENTRAL"/>
    <x v="0"/>
    <s v="No"/>
    <n v="6"/>
    <s v="Barva"/>
    <n v="1848"/>
    <n v="56.01"/>
    <n v="29.4"/>
    <n v="123.79"/>
    <n v="11975"/>
    <n v="13788"/>
    <n v="17409"/>
    <n v="4442"/>
    <n v="47614"/>
    <n v="25.150165917587262"/>
    <n v="28.957869534170623"/>
    <n v="36.562775654219351"/>
    <n v="9.3291888940227672"/>
    <n v="100"/>
    <n v="62.454460369132129"/>
    <n v="13"/>
    <x v="0"/>
    <s v="&quot;Muestra condiciones óptimas en la mayoría de dimensiones que conforman el ICN&quot;"/>
    <n v="37.858907978347837"/>
    <n v="66.847079731803859"/>
    <n v="2.3461697145081906"/>
    <n v="8.4008904943924065"/>
    <n v="70.491803278688522"/>
    <n v="45.364898669470328"/>
    <n v="97.5763703329241"/>
    <s v="Acceso a servicios públicos"/>
    <n v="2"/>
    <s v="Muestra una alta prestación de servicios públicos básicos a la ciudadanía."/>
    <n v="94.0633422427331"/>
    <s v="Competencias básicas"/>
    <n v="30"/>
    <s v="Un alto porcentaje de los estudiantes aprueba satisfactoriamente las pruebas para finalizar la educación secundaria."/>
    <n v="87.933443583483296"/>
    <s v="Acceso a TICs en el sistema educativo"/>
    <n v="4"/>
    <s v="El sistema educativo promueve el uso de las TIC's como herramientas de apoyo para las estrategias pedagógicas"/>
    <n v="28.222622629665146"/>
    <s v="Infraestructura de transporte"/>
    <n v="40"/>
    <s v="La red vial cantonal se encuentra en deficientes condiciones, y requiere mayor inversión para su adecuado mantenimiento."/>
    <n v="30.151515151515145"/>
    <s v="Transformación digital"/>
    <n v="37"/>
    <s v="La Municipalidad muestra bajo progreso en el establecimiento de una hoja de ruta digital y de aprovechamiento de la infraestructura digital."/>
    <n v="34.835824278274529"/>
    <s v="Transparencia municipal"/>
    <n v="66"/>
    <s v="La Municipalidad demuestra inadecuados mecanismos de rendición de cuentas y legitimidad hacia la ciudadanía."/>
  </r>
  <r>
    <n v="47"/>
    <s v="403"/>
    <n v="403"/>
    <s v="SANTO DOMINGO"/>
    <s v="HEREDIA"/>
    <s v="CENTRAL"/>
    <x v="0"/>
    <s v="No"/>
    <n v="8"/>
    <s v="Santo Domingo"/>
    <n v="1869"/>
    <n v="25.4"/>
    <n v="9.9"/>
    <n v="89.99"/>
    <n v="11130"/>
    <n v="13481"/>
    <n v="18920"/>
    <n v="5932"/>
    <n v="49463"/>
    <n v="22.501667913389806"/>
    <n v="27.254715646038452"/>
    <n v="38.250813739562908"/>
    <n v="11.992802701008836"/>
    <n v="100"/>
    <n v="63.742956586843206"/>
    <n v="9"/>
    <x v="0"/>
    <s v="&quot;Muestra condiciones óptimas en la mayoría de dimensiones que conforman el ICN&quot;"/>
    <n v="35.085640113998707"/>
    <n v="73.494109802178258"/>
    <n v="4.6204040919680986"/>
    <n v="16.173705598123853"/>
    <n v="47.240637878516395"/>
    <n v="46.550156998843164"/>
    <n v="95.827279264850404"/>
    <s v="Competencias básicas"/>
    <n v="8"/>
    <s v="Un alto porcentaje de los estudiantes aprueba satisfactoriamente las pruebas para finalizar la educación secundaria."/>
    <n v="95.314459774233995"/>
    <s v="Acceso a servicios públicos"/>
    <n v="19"/>
    <s v="Muestra una alta prestación de servicios públicos básicos a la ciudadanía."/>
    <n v="92.722267335210717"/>
    <s v="Servicios públicos municipales"/>
    <n v="2"/>
    <s v="Los recursos municipales son altamente invertidos en infraestructura relacionada con servicios y obras sociales."/>
    <n v="4.6969696969696981"/>
    <s v="Transformación digital"/>
    <n v="75"/>
    <s v="La Municipalidad muestra bajo progreso en el establecimiento de una hoja de ruta digital y de aprovechamiento de la infraestructura digital."/>
    <n v="23.522317532277285"/>
    <s v="Transparencia municipal"/>
    <n v="77"/>
    <s v="La Municipalidad demuestra inadecuados mecanismos de rendición de cuentas y legitimidad hacia la ciudadanía."/>
    <n v="29.904215606667464"/>
    <s v="Infraestructura de transporte"/>
    <n v="36"/>
    <s v="La red vial cantonal se encuentra en deficientes condiciones, y requiere mayor inversión para su adecuado mantenimiento."/>
  </r>
  <r>
    <n v="48"/>
    <s v="404"/>
    <n v="404"/>
    <s v="SANTA BÁRBARA"/>
    <s v="HEREDIA"/>
    <s v="CENTRAL"/>
    <x v="0"/>
    <s v="No"/>
    <n v="6"/>
    <s v="Santa Bárbara"/>
    <n v="1882"/>
    <n v="52.1"/>
    <n v="18"/>
    <n v="110"/>
    <n v="11099"/>
    <n v="12842"/>
    <n v="15494"/>
    <n v="3900"/>
    <n v="43335"/>
    <n v="25.612091842621439"/>
    <n v="29.63424483673705"/>
    <n v="35.754009461174569"/>
    <n v="8.9996538594669442"/>
    <n v="100"/>
    <n v="56.89154839834675"/>
    <n v="40"/>
    <x v="1"/>
    <s v="&quot;Presenta posibilidades de crecimiento en algunas de las dimensiones para mejorar el desempeño&quot;"/>
    <n v="36.911487758945391"/>
    <n v="92"/>
    <n v="1.1076357949482643"/>
    <n v="2.3076035537094728"/>
    <n v="38.924224577934822"/>
    <n v="37.69153712017215"/>
    <n v="91.902630545740095"/>
    <s v="Acceso a servicios públicos"/>
    <n v="43"/>
    <s v="Muestra una alta prestación de servicios públicos básicos a la ciudadanía."/>
    <n v="91.505562068630297"/>
    <s v="Competencias básicas"/>
    <n v="66"/>
    <s v="Un alto porcentaje de los estudiantes aprueba satisfactoriamente las pruebas para finalizar la educación secundaria."/>
    <n v="85.798796488733302"/>
    <s v="Redes de voz móvil (telefonía)"/>
    <n v="47"/>
    <s v="El desempeño de las redes de voz móviles 2G y 3G (telefonía celular) es adecuado."/>
    <n v="15.151515151515154"/>
    <s v="Transformación digital"/>
    <n v="64"/>
    <s v="La Municipalidad muestra bajo progreso en el establecimiento de una hoja de ruta digital y de aprovechamiento de la infraestructura digital."/>
    <n v="22.515780391015092"/>
    <s v="Transparencia municipal"/>
    <n v="79"/>
    <s v="La Municipalidad demuestra inadecuados mecanismos de rendición de cuentas y legitimidad hacia la ciudadanía."/>
    <n v="30.851302635529816"/>
    <s v="Infraestructura de transporte"/>
    <n v="35"/>
    <s v="La red vial cantonal se encuentra en deficientes condiciones, y requiere mayor inversión para su adecuado mantenimiento."/>
  </r>
  <r>
    <n v="49"/>
    <s v="405"/>
    <n v="405"/>
    <s v="SAN RAFAEL"/>
    <s v="HEREDIA"/>
    <s v="CENTRAL"/>
    <x v="0"/>
    <s v="No"/>
    <n v="5"/>
    <s v="San Rafael"/>
    <n v="1885"/>
    <n v="48.31"/>
    <n v="27.7"/>
    <n v="147.93"/>
    <n v="13953"/>
    <n v="16129"/>
    <n v="20546"/>
    <n v="5296"/>
    <n v="55924"/>
    <n v="24.949932050640157"/>
    <n v="28.840926972319576"/>
    <n v="36.739145983835201"/>
    <n v="9.4699949932050629"/>
    <n v="100"/>
    <n v="62.401784855897908"/>
    <n v="14"/>
    <x v="0"/>
    <s v="&quot;Muestra condiciones óptimas en la mayoría de dimensiones que conforman el ICN&quot;"/>
    <n v="32.39257495399935"/>
    <n v="85.649587670677306"/>
    <n v="16.240479307609458"/>
    <n v="7.1525641942636433"/>
    <n v="34.727826731450214"/>
    <n v="37.477010533355624"/>
    <n v="96.297455324055008"/>
    <s v="Acceso a servicios públicos"/>
    <n v="12"/>
    <s v="Muestra una alta prestación de servicios públicos básicos a la ciudadanía."/>
    <n v="92.67334441995591"/>
    <s v="Competencias básicas"/>
    <n v="45"/>
    <s v="Un alto porcentaje de los estudiantes aprueba satisfactoriamente las pruebas para finalizar la educación secundaria."/>
    <n v="86.974174267263464"/>
    <s v="Redes de voz móvil (telefonía)"/>
    <n v="31"/>
    <s v="El desempeño de las redes de voz móviles 2G y 3G (telefonía celular) es adecuado."/>
    <n v="41.426537339157292"/>
    <s v="Transparencia municipal"/>
    <n v="41"/>
    <s v="La Municipalidad demuestra inadecuados mecanismos de rendición de cuentas y legitimidad hacia la ciudadanía."/>
    <n v="41.603434455369865"/>
    <s v="Infraestructura de transporte"/>
    <n v="19"/>
    <s v="La red vial cantonal se encuentra en deficientes condiciones, y requiere mayor inversión para su adecuado mantenimiento."/>
    <n v="46.818181818181813"/>
    <s v="Transformación digital"/>
    <n v="17"/>
    <s v="La Municipalidad muestra bajo progreso en el establecimiento de una hoja de ruta digital y de aprovechamiento de la infraestructura digital."/>
  </r>
  <r>
    <n v="50"/>
    <s v="406"/>
    <n v="406"/>
    <s v="SAN ISIDRO"/>
    <s v="HEREDIA"/>
    <s v="CENTRAL"/>
    <x v="0"/>
    <s v="No"/>
    <n v="4"/>
    <s v="San Isidro"/>
    <n v="1905"/>
    <n v="26.67"/>
    <n v="22.9"/>
    <n v="75"/>
    <n v="5638"/>
    <n v="6702"/>
    <n v="8797"/>
    <n v="2311"/>
    <n v="23448"/>
    <n v="24.044694643466393"/>
    <n v="28.582395087001021"/>
    <n v="37.517059024223812"/>
    <n v="9.8558512453087683"/>
    <n v="100"/>
    <n v="64.24331746629943"/>
    <n v="7"/>
    <x v="0"/>
    <s v="&quot;Muestra condiciones óptimas en la mayoría de dimensiones que conforman el ICN&quot;"/>
    <n v="36.24677119000421"/>
    <n v="46.045918367346935"/>
    <n v="18.504396967858209"/>
    <n v="4.2647560559536002"/>
    <n v="47.142857142857139"/>
    <n v="36.923224200650964"/>
    <n v="97.701996927803378"/>
    <s v="Acceso a servicios públicos"/>
    <n v="1"/>
    <s v="Muestra una alta prestación de servicios públicos básicos a la ciudadanía."/>
    <n v="94.501322555863595"/>
    <s v="Competencias básicas"/>
    <n v="23"/>
    <s v="Un alto porcentaje de los estudiantes aprueba satisfactoriamente las pruebas para finalizar la educación secundaria."/>
    <n v="88.683324248535385"/>
    <s v="Acceso a TICs en el sistema educativo"/>
    <n v="3"/>
    <s v="El sistema educativo promueve el uso de las TIC's como herramientas de apoyo para las estrategias pedagógicas"/>
    <n v="39.212090831862199"/>
    <s v="Sector constructivo"/>
    <n v="43"/>
    <s v="Evidenció un bajo dinamismo constructivo en obras de vivienda, industria, comercio y/o servicios."/>
    <n v="44.86238332168486"/>
    <s v="Escolaridad media"/>
    <n v="21"/>
    <s v="Una baja proporción de la población adulta mayor a 25 años ha concluido la educación secundaria."/>
    <n v="46.270374970146349"/>
    <s v="Transparencia municipal"/>
    <n v="30"/>
    <s v="La Municipalidad demuestra inadecuados mecanismos de rendición de cuentas y legitimidad hacia la ciudadanía."/>
  </r>
  <r>
    <n v="51"/>
    <s v="407"/>
    <n v="407"/>
    <s v="BELÉN"/>
    <s v="HEREDIA"/>
    <s v="CENTRAL"/>
    <x v="0"/>
    <s v="No"/>
    <n v="3"/>
    <s v="San Antonio"/>
    <n v="1907"/>
    <n v="12.38"/>
    <n v="14"/>
    <n v="64.23"/>
    <n v="5902"/>
    <n v="7853"/>
    <n v="10147"/>
    <n v="2761"/>
    <n v="26663"/>
    <n v="22.135543637250123"/>
    <n v="29.452799759966997"/>
    <n v="38.056482766380377"/>
    <n v="10.355173836402505"/>
    <n v="100"/>
    <n v="69.463382471516681"/>
    <n v="1"/>
    <x v="3"/>
    <s v="&quot;Muestra altos estándares en la mayoría de dimensiones que conforman el ICN&quot;"/>
    <n v="42.561897855588946"/>
    <n v="81.784212984586631"/>
    <n v="4.5765488004624721"/>
    <n v="0"/>
    <n v="45.474184489090518"/>
    <n v="40.366672123097068"/>
    <n v="96.849957236435557"/>
    <s v="Competencias básicas"/>
    <n v="3"/>
    <s v="Un alto porcentaje de los estudiantes aprueba satisfactoriamente las pruebas para finalizar la educación secundaria."/>
    <n v="95.325124216893499"/>
    <s v="Acceso a servicios públicos"/>
    <n v="18"/>
    <s v="Muestra una alta prestación de servicios públicos básicos a la ciudadanía."/>
    <n v="86.493950181335293"/>
    <s v="Cobertura educativa"/>
    <n v="17"/>
    <s v="Muestra altas tasas de asistencia a la eduación preescolar (Ciclo Materno Infantl y Transición) y a la educación secundaria."/>
    <n v="47.884109249537033"/>
    <s v="Infraestructura de transporte"/>
    <n v="11"/>
    <s v="La red vial cantonal se encuentra en deficientes condiciones, y requiere mayor inversión para su adecuado mantenimiento."/>
    <n v="49.055622143173608"/>
    <s v="Sector constructivo"/>
    <n v="21"/>
    <s v="Evidenció un bajo dinamismo constructivo en obras de vivienda, industria, comercio y/o servicios."/>
    <n v="50.267472350918794"/>
    <s v="Escolaridad media"/>
    <n v="13"/>
    <s v="Una proporción relativamente baja de la población adulta mayor a 25 años ha concluido la educación secundaria."/>
  </r>
  <r>
    <n v="52"/>
    <s v="408"/>
    <n v="408"/>
    <s v="FLORES"/>
    <s v="HEREDIA"/>
    <s v="CENTRAL"/>
    <x v="0"/>
    <s v="No"/>
    <n v="3"/>
    <s v="San Joaquín"/>
    <n v="1915"/>
    <n v="6.75"/>
    <n v="9.3000000000000007"/>
    <n v="59.300000000000004"/>
    <n v="6520"/>
    <n v="6840"/>
    <n v="9424"/>
    <n v="2362"/>
    <n v="25146"/>
    <n v="25.928577109679473"/>
    <n v="27.201145311381531"/>
    <n v="37.477133540125671"/>
    <n v="9.3931440388133307"/>
    <n v="100"/>
    <n v="63.680851845512045"/>
    <n v="11"/>
    <x v="0"/>
    <s v="&quot;Muestra condiciones óptimas en la mayoría de dimensiones que conforman el ICN&quot;"/>
    <n v="38.607485770137409"/>
    <n v="83.141382049245436"/>
    <n v="2.8879598457322473"/>
    <n v="3.9767756303189374"/>
    <n v="31.06736388803445"/>
    <n v="37.027361473944723"/>
    <n v="96.578470942055461"/>
    <s v="Competencias básicas"/>
    <n v="4"/>
    <s v="Un alto porcentaje de los estudiantes aprueba satisfactoriamente las pruebas para finalizar la educación secundaria."/>
    <n v="96.173485081513377"/>
    <s v="Acceso a servicios públicos"/>
    <n v="14"/>
    <s v="Muestra una alta prestación de servicios públicos básicos a la ciudadanía."/>
    <n v="89.827213114722269"/>
    <s v="Redes de voz móvil (telefonía)"/>
    <n v="6"/>
    <s v="El desempeño de las redes de voz móviles 2G y 3G (telefonía celular) es adecuado."/>
    <n v="38.636363636363633"/>
    <s v="Transformación digital"/>
    <n v="25"/>
    <s v="La Municipalidad muestra bajo progreso en el establecimiento de una hoja de ruta digital y de aprovechamiento de la infraestructura digital."/>
    <n v="40.203014457090127"/>
    <s v="Acceso a TICs en hogares"/>
    <n v="73"/>
    <s v="Una parte importante de los hogares no cuenta con acceso a servicios de internet ni dispositivos tecnológicos."/>
    <n v="40.657837682206448"/>
    <s v="Sector constructivo"/>
    <n v="37"/>
    <s v="Evidenció un bajo dinamismo constructivo en obras de vivienda, industria, comercio y/o servicios."/>
  </r>
  <r>
    <n v="53"/>
    <s v="409"/>
    <n v="409"/>
    <s v="SAN PABLO"/>
    <s v="HEREDIA"/>
    <s v="CENTRAL"/>
    <x v="0"/>
    <s v="No"/>
    <n v="2"/>
    <s v="San Pablo"/>
    <n v="1961"/>
    <n v="8.34"/>
    <n v="2.2999999999999998"/>
    <n v="61.86"/>
    <n v="7137"/>
    <n v="8848"/>
    <n v="12341"/>
    <n v="3044"/>
    <n v="31370"/>
    <n v="22.751036021676761"/>
    <n v="28.205291679948996"/>
    <n v="39.340133885878224"/>
    <n v="9.703538412496016"/>
    <n v="100"/>
    <n v="66.750431074923213"/>
    <n v="5"/>
    <x v="3"/>
    <s v="&quot;Muestra altos estándares en la mayoría de dimensiones que conforman el ICN&quot;"/>
    <n v="35.992089650626234"/>
    <n v="71.13138102096336"/>
    <n v="3.295415515276412"/>
    <n v="0"/>
    <n v="60.611224721654168"/>
    <n v="48.43642611683849"/>
    <n v="96.941604180867984"/>
    <s v="Acceso a servicios públicos"/>
    <n v="5"/>
    <s v="Muestra una alta prestación de servicios públicos básicos a la ciudadanía."/>
    <n v="91.812482504151035"/>
    <s v="Competencias básicas"/>
    <n v="62"/>
    <s v="Un alto porcentaje de los estudiantes aprueba satisfactoriamente las pruebas para finalizar la educación secundaria."/>
    <n v="89.627831101934319"/>
    <s v="Acceso a TICs en el sistema educativo"/>
    <n v="2"/>
    <s v="El sistema educativo promueve el uso de las TIC's como herramientas de apoyo para las estrategias pedagógicas"/>
    <n v="36.239155317346849"/>
    <s v="Transparencia municipal"/>
    <n v="61"/>
    <s v="La Municipalidad demuestra inadecuados mecanismos de rendición de cuentas y legitimidad hacia la ciudadanía."/>
    <n v="36.36618992478563"/>
    <s v="Compromiso  con la sostenibilidad"/>
    <n v="56"/>
    <s v="La Municipalidad no promueve un desarrollo sostenible y amigable con el ambiente."/>
    <n v="37.424242424242429"/>
    <s v="Transformación digital"/>
    <n v="27"/>
    <s v="La Municipalidad muestra bajo progreso en el establecimiento de una hoja de ruta digital y de aprovechamiento de la infraestructura digital."/>
  </r>
  <r>
    <n v="54"/>
    <s v="410"/>
    <n v="410"/>
    <s v="SARAPIQUÍ"/>
    <s v="HEREDIA"/>
    <s v="HUETAR NORTE"/>
    <x v="1"/>
    <s v="Sí"/>
    <n v="5"/>
    <s v="Puerto Viejo"/>
    <n v="1970"/>
    <n v="2144.38"/>
    <n v="41.4"/>
    <n v="1065"/>
    <n v="29093"/>
    <n v="26135"/>
    <n v="25458"/>
    <n v="4662"/>
    <n v="85348"/>
    <n v="34.087500585836814"/>
    <n v="30.621690022027465"/>
    <n v="29.82846698223743"/>
    <n v="5.4623424098982989"/>
    <n v="100"/>
    <n v="49.758222614260518"/>
    <n v="71"/>
    <x v="4"/>
    <s v="&quot;Presenta puntajes extremadamente bajos en la mayoría de dimensiones que conforman el ICN&quot;"/>
    <n v="37.063154913622213"/>
    <n v="15.171743841382918"/>
    <s v="ND"/>
    <n v="17.575104278952054"/>
    <n v="30.539945446777743"/>
    <n v="15.496662825836468"/>
    <n v="92.627417935677784"/>
    <s v="Competencias básicas"/>
    <n v="46"/>
    <s v="Un alto porcentaje de los estudiantes aprueba satisfactoriamente las pruebas para finalizar la educación secundaria."/>
    <n v="91.132557884681134"/>
    <s v="Redes de voz móvil (telefonía)"/>
    <n v="1"/>
    <s v="El desempeño de las redes de voz móviles 2G y 3G (telefonía celular) es adecuado."/>
    <n v="83.114791810443975"/>
    <s v="Acceso a servicios públicos"/>
    <n v="77"/>
    <s v="Muestra una alta prestación de servicios públicos básicos a la ciudadanía."/>
    <n v="4.8484848484848486"/>
    <s v="Transformación digital"/>
    <n v="74"/>
    <s v="La Municipalidad muestra bajo progreso en el establecimiento de una hoja de ruta digital y de aprovechamiento de la infraestructura digital."/>
    <n v="11.055043686155564"/>
    <s v="Escolaridad media"/>
    <n v="81"/>
    <s v="Una baja proporción de la población adulta mayor a 25 años ha concluido la educación secundaria."/>
    <n v="12.103693481274178"/>
    <s v="Infraestructura de transporte"/>
    <n v="75"/>
    <s v="La red vial cantonal se encuentra en deficientes condiciones, y requiere mayor inversión para su adecuado mantenimiento."/>
  </r>
  <r>
    <n v="55"/>
    <s v="501"/>
    <n v="501"/>
    <s v="LIBERIA"/>
    <s v="GUANACASTE"/>
    <s v="CHOROTEGA"/>
    <x v="1"/>
    <s v="Sí"/>
    <n v="5"/>
    <s v="Liberia"/>
    <n v="1848"/>
    <n v="1442.17"/>
    <n v="52.1"/>
    <n v="729.13"/>
    <n v="21734"/>
    <n v="23618"/>
    <n v="27201"/>
    <n v="5762"/>
    <n v="78315"/>
    <n v="27.752027070165358"/>
    <n v="30.157696482155398"/>
    <n v="34.73280980655047"/>
    <n v="7.3574666411287755"/>
    <n v="100"/>
    <n v="57.53041469731712"/>
    <n v="37"/>
    <x v="1"/>
    <s v="&quot;Presenta posibilidades de crecimiento en algunas de las dimensiones para mejorar el desempeño&quot;"/>
    <n v="35.158220470104482"/>
    <n v="23.07781958642736"/>
    <n v="1.445887445887446"/>
    <n v="12.768945923514012"/>
    <n v="29.725382502942331"/>
    <n v="28.603995098737638"/>
    <n v="92.386405890866456"/>
    <s v="Competencias básicas"/>
    <n v="53"/>
    <s v="Un alto porcentaje de los estudiantes aprueba satisfactoriamente las pruebas para finalizar la educación secundaria."/>
    <n v="91.282856021969394"/>
    <s v="Acceso a servicios públicos"/>
    <n v="46"/>
    <s v="Muestra una alta prestación de servicios públicos básicos a la ciudadanía."/>
    <n v="89.908039494679997"/>
    <s v="Redes de voz móvil (telefonía)"/>
    <n v="5"/>
    <s v="El desempeño de las redes de voz móviles 2G y 3G (telefonía celular) es adecuado."/>
    <n v="26.430353231719593"/>
    <s v="Infraestructura de transporte"/>
    <n v="44"/>
    <s v="La red vial cantonal se encuentra en deficientes condiciones, y requiere mayor inversión para su adecuado mantenimiento."/>
    <n v="29.848484848484844"/>
    <s v="Transformación digital"/>
    <n v="40"/>
    <s v="La Municipalidad muestra bajo progreso en el establecimiento de una hoja de ruta digital y de aprovechamiento de la infraestructura digital."/>
    <n v="32.072268638250733"/>
    <s v="Escolaridad media"/>
    <n v="49"/>
    <s v="Una baja proporción de la población adulta mayor a 25 años ha concluido la educación secundaria."/>
  </r>
  <r>
    <n v="56"/>
    <s v="502"/>
    <n v="502"/>
    <s v="NICOYA"/>
    <s v="GUANACASTE"/>
    <s v="CHOROTEGA"/>
    <x v="1"/>
    <s v="Sí"/>
    <n v="7"/>
    <s v="Nicoya"/>
    <n v="1848"/>
    <n v="1337.57"/>
    <n v="50.9"/>
    <n v="1052.8799999999999"/>
    <n v="13801"/>
    <n v="15423"/>
    <n v="21010"/>
    <n v="6888"/>
    <n v="57122"/>
    <n v="24.160568607541752"/>
    <n v="27.000105038338994"/>
    <n v="36.780925037638738"/>
    <n v="12.058401316480516"/>
    <n v="100"/>
    <n v="54.656196481278421"/>
    <n v="50"/>
    <x v="2"/>
    <s v="&quot;Evidencia condiciones sub óptimas en la mayoría de dimensiones que conforman el ICN&quot;"/>
    <n v="44.023824658050223"/>
    <n v="33.774029329078338"/>
    <n v="3.989747970952584"/>
    <n v="15.755750849059906"/>
    <n v="27.447825687229933"/>
    <n v="31.127548369349267"/>
    <n v="92.494628604962855"/>
    <s v="Competencias básicas"/>
    <n v="48"/>
    <s v="Un alto porcentaje de los estudiantes aprueba satisfactoriamente las pruebas para finalizar la educación secundaria."/>
    <n v="90.348750886474321"/>
    <s v="Cobertura educativa"/>
    <n v="10"/>
    <s v="Muestra altas tasas de asistencia a la eduación preescolar (Ciclo Materno Infantl y Transición) y a la educación secundaria."/>
    <n v="88.307655928754215"/>
    <s v="Redes de voz móvil (telefonía)"/>
    <n v="19"/>
    <s v="El desempeño de las redes de voz móviles 2G y 3G (telefonía celular) es adecuado."/>
    <n v="10.743629900981185"/>
    <s v="Infraestructura de transporte"/>
    <n v="78"/>
    <s v="La red vial cantonal se encuentra en deficientes condiciones, y requiere mayor inversión para su adecuado mantenimiento."/>
    <n v="21.973925486099116"/>
    <s v="Transparencia municipal"/>
    <n v="80"/>
    <s v="La Municipalidad demuestra inadecuados mecanismos de rendición de cuentas y legitimidad hacia la ciudadanía."/>
    <n v="22.121212121212121"/>
    <s v="Transformación digital"/>
    <n v="49"/>
    <s v="La Municipalidad muestra bajo progreso en el establecimiento de una hoja de ruta digital y de aprovechamiento de la infraestructura digital."/>
  </r>
  <r>
    <n v="57"/>
    <s v="503"/>
    <n v="503"/>
    <s v="SANTA CRUZ"/>
    <s v="GUANACASTE"/>
    <s v="CHOROTEGA"/>
    <x v="1"/>
    <s v="Sí"/>
    <n v="9"/>
    <s v="Santa Cruz"/>
    <n v="1848"/>
    <n v="1320.81"/>
    <n v="65.900000000000006"/>
    <n v="1111.29"/>
    <n v="20443"/>
    <n v="18127"/>
    <n v="24952"/>
    <n v="6605"/>
    <n v="70127"/>
    <n v="29.151396751607798"/>
    <n v="25.848817146035053"/>
    <n v="35.581159895617951"/>
    <n v="9.4186262067392015"/>
    <n v="100"/>
    <n v="56.756252341254019"/>
    <n v="41"/>
    <x v="1"/>
    <s v="&quot;Presenta posibilidades de crecimiento en algunas de las dimensiones para mejorar el desempeño&quot;"/>
    <n v="45.233522274792712"/>
    <n v="65.49549549549549"/>
    <n v="1.563868932889434"/>
    <n v="21.389764284797582"/>
    <n v="25.139546684709067"/>
    <n v="33.572993315733299"/>
    <n v="94.328439281820778"/>
    <s v="Competencias básicas"/>
    <n v="25"/>
    <s v="Un alto porcentaje de los estudiantes aprueba satisfactoriamente las pruebas para finalizar la educación secundaria."/>
    <n v="91.296515561569691"/>
    <s v="Acceso a servicios públicos"/>
    <n v="45"/>
    <s v="Muestra una alta prestación de servicios públicos básicos a la ciudadanía."/>
    <n v="85.859086557729412"/>
    <s v="Redes de voz móvil (telefonía)"/>
    <n v="46"/>
    <s v="El desempeño de las redes de voz móviles 2G y 3G (telefonía celular) es adecuado."/>
    <n v="26.548898226487402"/>
    <s v="Habilidades en ciencia y tecnología"/>
    <n v="62"/>
    <s v="Muy pocos de los graduados universitarios cuentan con competencias y habilidades en las áreas de Ciencia y Tecnología."/>
    <n v="37.823816766384574"/>
    <s v="Transparencia municipal"/>
    <n v="55"/>
    <s v="La Municipalidad demuestra inadecuados mecanismos de rendición de cuentas y legitimidad hacia la ciudadanía."/>
    <n v="41.600417230491665"/>
    <s v="Acceso a TICs en hogares"/>
    <n v="68"/>
    <s v="Una parte importante de los hogares no cuenta con acceso a servicios de internet ni dispositivos tecnológicos."/>
  </r>
  <r>
    <n v="58"/>
    <s v="504"/>
    <n v="504"/>
    <s v="BAGACES"/>
    <s v="GUANACASTE"/>
    <s v="CHOROTEGA"/>
    <x v="1"/>
    <s v="Sí"/>
    <n v="4"/>
    <s v="Bagaces"/>
    <n v="1848"/>
    <n v="1277.93"/>
    <n v="48.9"/>
    <n v="646.75"/>
    <n v="7314"/>
    <n v="7236"/>
    <n v="7942"/>
    <n v="2003"/>
    <n v="24495"/>
    <n v="29.859154929577464"/>
    <n v="29.540722596448255"/>
    <n v="32.42294345784854"/>
    <n v="8.1771790161257396"/>
    <n v="100"/>
    <n v="54.552975817204413"/>
    <n v="52"/>
    <x v="2"/>
    <s v="&quot;Evidencia condiciones sub óptimas en la mayoría de dimensiones que conforman el ICN&quot;"/>
    <n v="41.669004207573636"/>
    <n v="30.376596038904168"/>
    <n v="2.4029977396802509"/>
    <n v="28.577260665441926"/>
    <n v="30.426070449272309"/>
    <n v="24.435803069231305"/>
    <n v="90.608996062992134"/>
    <s v="Competencias básicas"/>
    <n v="73"/>
    <s v="Un alto porcentaje de los estudiantes aprueba satisfactoriamente las pruebas para finalizar la educación secundaria."/>
    <n v="90.105462982493151"/>
    <s v="Acceso a servicios públicos"/>
    <n v="53"/>
    <s v="Muestra una alta prestación de servicios públicos básicos a la ciudadanía."/>
    <n v="87.882912953628846"/>
    <s v="Trámites ágiles"/>
    <n v="6"/>
    <s v="La Municipalidad demuestra alto nivel de eficiencia en la duración para la gestión de trámites ante la ciudadanía."/>
    <n v="22.668231060263878"/>
    <s v="Escolaridad media"/>
    <n v="73"/>
    <s v="Una baja proporción de la población adulta mayor a 25 años ha concluido la educación secundaria."/>
    <n v="26.849880407189616"/>
    <s v="Infraestructura de transporte"/>
    <n v="42"/>
    <s v="La red vial cantonal se encuentra en deficientes condiciones, y requiere mayor inversión para su adecuado mantenimiento."/>
    <n v="29.545454545454543"/>
    <s v="Transformación digital"/>
    <n v="42"/>
    <s v="La Municipalidad muestra bajo progreso en el establecimiento de una hoja de ruta digital y de aprovechamiento de la infraestructura digital."/>
  </r>
  <r>
    <n v="59"/>
    <s v="505"/>
    <n v="505"/>
    <s v="CARRILLO"/>
    <s v="GUANACASTE"/>
    <s v="CHOROTEGA"/>
    <x v="1"/>
    <s v="Sí"/>
    <n v="4"/>
    <s v="Filadelfia"/>
    <n v="1877"/>
    <n v="599.01"/>
    <n v="51.4"/>
    <n v="443.56"/>
    <n v="13899"/>
    <n v="13292"/>
    <n v="15977"/>
    <n v="3687"/>
    <n v="46855"/>
    <n v="29.663856578806957"/>
    <n v="28.36837050474869"/>
    <n v="34.098815494611031"/>
    <n v="7.8689574218333158"/>
    <n v="100"/>
    <n v="55.13872579982803"/>
    <n v="47"/>
    <x v="1"/>
    <s v="&quot;Presenta posibilidades de crecimiento en algunas de las dimensiones para mejorar el desempeño&quot;"/>
    <n v="44.162715052709956"/>
    <n v="39.714697796006668"/>
    <n v="3.3105912745605695"/>
    <n v="12.805463664496852"/>
    <n v="33.048830529339348"/>
    <n v="27.763439919513583"/>
    <n v="91.167481149965184"/>
    <s v="Competencias básicas"/>
    <n v="70"/>
    <s v="Un alto porcentaje de los estudiantes aprueba satisfactoriamente las pruebas para finalizar la educación secundaria."/>
    <n v="91.15633976200246"/>
    <s v="Acceso a servicios públicos"/>
    <n v="48"/>
    <s v="Muestra una alta prestación de servicios públicos básicos a la ciudadanía."/>
    <n v="89.044587228899985"/>
    <s v="Redes de voz móvil (telefonía)"/>
    <n v="15"/>
    <s v="El desempeño de las redes de voz móviles 2G y 3G (telefonía celular) es adecuado."/>
    <n v="18.837376786776456"/>
    <s v="Habilidades en ciencia y tecnología"/>
    <n v="74"/>
    <s v="Muy pocos de los graduados universitarios cuentan con competencias y habilidades en las áreas de Ciencia y Tecnología."/>
    <n v="34.778149987417542"/>
    <s v="Escolaridad media"/>
    <n v="44"/>
    <s v="Una baja proporción de la población adulta mayor a 25 años ha concluido la educación secundaria."/>
    <n v="40.757575757575758"/>
    <s v="Transformación digital"/>
    <n v="22"/>
    <s v="La Municipalidad muestra bajo progreso en el establecimiento de una hoja de ruta digital y de aprovechamiento de la infraestructura digital."/>
  </r>
  <r>
    <n v="60"/>
    <s v="506"/>
    <n v="506"/>
    <s v="CAÑAS"/>
    <s v="GUANACASTE"/>
    <s v="CHOROTEGA"/>
    <x v="1"/>
    <s v="Sí"/>
    <n v="5"/>
    <s v="Cañas"/>
    <n v="1878"/>
    <n v="687.05"/>
    <n v="38.4"/>
    <n v="262.73"/>
    <n v="9781"/>
    <n v="9757"/>
    <n v="10722"/>
    <n v="2785"/>
    <n v="33045"/>
    <n v="29.599031623543652"/>
    <n v="29.526403389317597"/>
    <n v="32.446663640490243"/>
    <n v="8.4279013466485093"/>
    <n v="100"/>
    <n v="55.314420595199657"/>
    <n v="44"/>
    <x v="1"/>
    <s v="&quot;Presenta posibilidades de crecimiento en algunas de las dimensiones para mejorar el desempeño&quot;"/>
    <n v="40.666366951396185"/>
    <n v="55.694120871591068"/>
    <n v="5.9026629607452357"/>
    <n v="15.130882130428205"/>
    <n v="33.566373944922837"/>
    <n v="26.853925782432352"/>
    <n v="95.654751167450542"/>
    <s v="Competencias básicas"/>
    <n v="9"/>
    <s v="Un alto porcentaje de los estudiantes aprueba satisfactoriamente las pruebas para finalizar la educación secundaria."/>
    <n v="92.805865802711224"/>
    <s v="Acceso a servicios públicos"/>
    <n v="40"/>
    <s v="Muestra una alta prestación de servicios públicos básicos a la ciudadanía."/>
    <n v="85.612753589142386"/>
    <s v="Redes de voz móvil (telefonía)"/>
    <n v="48"/>
    <s v="El desempeño de las redes de voz móviles 2G y 3G (telefonía celular) es adecuado."/>
    <n v="11.212121212121213"/>
    <s v="Transformación digital"/>
    <n v="68"/>
    <s v="La Municipalidad muestra bajo progreso en el establecimiento de una hoja de ruta digital y de aprovechamiento de la infraestructura digital."/>
    <n v="25.298548287208707"/>
    <s v="Infraestructura de transporte"/>
    <n v="47"/>
    <s v="La red vial cantonal se encuentra en deficientes condiciones, y requiere mayor inversión para su adecuado mantenimiento."/>
    <n v="31.181022978634999"/>
    <s v="Escolaridad media"/>
    <n v="56"/>
    <s v="Una baja proporción de la población adulta mayor a 25 años ha concluido la educación secundaria."/>
  </r>
  <r>
    <n v="61"/>
    <s v="507"/>
    <n v="507"/>
    <s v="ABANGARES"/>
    <s v="GUANACASTE"/>
    <s v="CHOROTEGA"/>
    <x v="1"/>
    <s v="Sí"/>
    <n v="4"/>
    <s v="Las Juntas"/>
    <n v="1915"/>
    <n v="646.02"/>
    <n v="44.1"/>
    <n v="548.14"/>
    <n v="5541"/>
    <n v="6090"/>
    <n v="6618"/>
    <n v="1909"/>
    <n v="20158"/>
    <n v="27.487846016469884"/>
    <n v="30.211330489135829"/>
    <n v="32.830637960115091"/>
    <n v="9.4701855342791941"/>
    <n v="100"/>
    <n v="51.773938836342502"/>
    <n v="63"/>
    <x v="2"/>
    <s v="&quot;Evidencia condiciones sub óptimas en la mayoría de dimensiones que conforman el ICN&quot;"/>
    <n v="52.167712492869356"/>
    <n v="13.527565950304668"/>
    <n v="5.4487179487179489"/>
    <n v="0"/>
    <n v="20.427553444180521"/>
    <n v="24.097809290064539"/>
    <n v="93.194279491833043"/>
    <s v="Competencias básicas"/>
    <n v="40"/>
    <s v="Un alto porcentaje de los estudiantes aprueba satisfactoriamente las pruebas para finalizar la educación secundaria."/>
    <n v="92.557403008709429"/>
    <s v="Acceso a servicios públicos"/>
    <n v="41"/>
    <s v="Muestra una alta prestación de servicios públicos básicos a la ciudadanía."/>
    <n v="88.442710024295522"/>
    <s v="Seguridad"/>
    <n v="12"/>
    <s v="Presenta bajos índices de criminalidad que propician un ambiente seguro para el establecimiento de empresas."/>
    <n v="7.5757575757575752"/>
    <s v="Transformación digital"/>
    <n v="72"/>
    <s v="La Municipalidad muestra bajo progreso en el establecimiento de una hoja de ruta digital y de aprovechamiento de la infraestructura digital."/>
    <n v="12.704135441644222"/>
    <s v="Infraestructura de transporte"/>
    <n v="74"/>
    <s v="La red vial cantonal se encuentra en deficientes condiciones, y requiere mayor inversión para su adecuado mantenimiento."/>
    <n v="28.421030291300944"/>
    <s v="Escolaridad media"/>
    <n v="61"/>
    <s v="Una baja proporción de la población adulta mayor a 25 años ha concluido la educación secundaria."/>
  </r>
  <r>
    <n v="62"/>
    <s v="508"/>
    <n v="508"/>
    <s v="TILARÁN"/>
    <s v="GUANACASTE"/>
    <s v="CHOROTEGA"/>
    <x v="1"/>
    <s v="Sí"/>
    <n v="8"/>
    <s v="San Juan"/>
    <n v="1914"/>
    <n v="669.23"/>
    <n v="38.6"/>
    <n v="450.4"/>
    <n v="5487"/>
    <n v="6477"/>
    <n v="7351"/>
    <n v="2548"/>
    <n v="21863"/>
    <n v="25.097196176188081"/>
    <n v="29.625394502126877"/>
    <n v="33.623016054521337"/>
    <n v="11.654393267163702"/>
    <n v="100"/>
    <n v="55.171690672442431"/>
    <n v="46"/>
    <x v="1"/>
    <s v="&quot;Presenta posibilidades de crecimiento en algunas de las dimensiones para mejorar el desempeño&quot;"/>
    <n v="46.56755009696186"/>
    <n v="44.182948490230906"/>
    <n v="2.2996174886175376"/>
    <n v="13.721813108905456"/>
    <n v="24.218263361156097"/>
    <n v="28.965191368719484"/>
    <n v="92.083047892299234"/>
    <s v="Cobertura educativa"/>
    <n v="8"/>
    <s v="Muestra altas tasas de asistencia a la eduación preescolar (Ciclo Materno Infantl y Transición) y a la educación secundaria."/>
    <n v="91.193727362739153"/>
    <s v="Competencias básicas"/>
    <n v="69"/>
    <s v="Un alto porcentaje de los estudiantes aprueba satisfactoriamente las pruebas para finalizar la educación secundaria."/>
    <n v="90.721315559985058"/>
    <s v="Acceso a servicios públicos"/>
    <n v="49"/>
    <s v="Muestra una alta prestación de servicios públicos básicos a la ciudadanía."/>
    <n v="24.197507024575785"/>
    <s v="Infraestructura de transporte"/>
    <n v="49"/>
    <s v="La red vial cantonal se encuentra en deficientes condiciones, y requiere mayor inversión para su adecuado mantenimiento."/>
    <n v="32.300776431983714"/>
    <s v="Sector constructivo"/>
    <n v="60"/>
    <s v="Evidenció un bajo dinamismo constructivo en obras de vivienda, industria, comercio y/o servicios."/>
    <n v="34.242424242424242"/>
    <s v="Transformación digital"/>
    <n v="31"/>
    <s v="La Municipalidad muestra bajo progreso en el establecimiento de una hoja de ruta digital y de aprovechamiento de la infraestructura digital."/>
  </r>
  <r>
    <n v="63"/>
    <s v="509"/>
    <n v="509"/>
    <s v="NANDAYURE"/>
    <s v="GUANACASTE"/>
    <s v="CHOROTEGA"/>
    <x v="1"/>
    <s v="Sí"/>
    <n v="6"/>
    <s v="Carmona"/>
    <n v="1961"/>
    <n v="568.14"/>
    <n v="49.4"/>
    <n v="428.19"/>
    <n v="3022"/>
    <n v="3477"/>
    <n v="3999"/>
    <n v="1317"/>
    <n v="11815"/>
    <n v="25.577655522640715"/>
    <n v="29.428692340245448"/>
    <n v="33.846804909013969"/>
    <n v="11.146847228099874"/>
    <n v="100"/>
    <n v="51.817552218620968"/>
    <n v="62"/>
    <x v="2"/>
    <s v="&quot;Evidencia condiciones sub óptimas en la mayoría de dimensiones que conforman el ICN&quot;"/>
    <n v="64.057803468208093"/>
    <n v="8.0220943876820918"/>
    <s v="ND"/>
    <n v="0"/>
    <n v="20.495447808596232"/>
    <n v="26.923076923076923"/>
    <n v="95.969283004000005"/>
    <s v="Cobertura educativa"/>
    <n v="2"/>
    <s v="Muestra altas tasas de asistencia a la eduación preescolar (Ciclo Materno Infantl y Transición) y a la educación secundaria."/>
    <n v="94.577135669074451"/>
    <s v="Seguridad"/>
    <n v="2"/>
    <s v="Presenta bajos índices de criminalidad que propician un ambiente seguro para el establecimiento de empresas."/>
    <n v="92.391824116418448"/>
    <s v="Competencias básicas"/>
    <n v="52"/>
    <s v="Un alto porcentaje de los estudiantes aprueba satisfactoriamente las pruebas para finalizar la educación secundaria."/>
    <n v="0"/>
    <s v="Transformación digital"/>
    <n v="80"/>
    <s v="La Municipalidad muestra bajo progreso en el establecimiento de una hoja de ruta digital y de aprovechamiento de la infraestructura digital."/>
    <n v="18.672190263587186"/>
    <s v="Infraestructura de transporte"/>
    <n v="62"/>
    <s v="La red vial cantonal se encuentra en deficientes condiciones, y requiere mayor inversión para su adecuado mantenimiento."/>
    <n v="21.775842936654868"/>
    <s v="Transparencia municipal"/>
    <n v="81"/>
    <s v="La Municipalidad demuestra inadecuados mecanismos de rendición de cuentas y legitimidad hacia la ciudadanía."/>
  </r>
  <r>
    <n v="64"/>
    <s v="510"/>
    <n v="510"/>
    <s v="LA CRUZ"/>
    <s v="GUANACASTE"/>
    <s v="CHOROTEGA"/>
    <x v="1"/>
    <s v="Sí"/>
    <n v="4"/>
    <s v="La Cruz"/>
    <n v="1969"/>
    <n v="1385.38"/>
    <n v="65.5"/>
    <n v="440.65000000000003"/>
    <n v="10340"/>
    <n v="8472"/>
    <n v="7231"/>
    <n v="1538"/>
    <n v="27581"/>
    <n v="37.489576157499727"/>
    <n v="30.716797795583915"/>
    <n v="26.217323519814368"/>
    <n v="5.5763025271019906"/>
    <n v="100"/>
    <n v="49.478481411134055"/>
    <n v="73"/>
    <x v="4"/>
    <s v="&quot;Presenta puntajes extremadamente bajos en la mayoría de dimensiones que conforman el ICN&quot;"/>
    <n v="50.365481513022495"/>
    <n v="38.664609053497941"/>
    <n v="0.87166820573969639"/>
    <n v="21.754106087524022"/>
    <n v="25.973600959965093"/>
    <n v="19.705176551251284"/>
    <n v="86.760516386943706"/>
    <s v="Redes de voz móvil (telefonía)"/>
    <n v="34"/>
    <s v="El desempeño de las redes de voz móviles 2G y 3G (telefonía celular) es adecuado."/>
    <n v="85.282764892801055"/>
    <s v="Competencias básicas"/>
    <n v="82"/>
    <s v="Un alto porcentaje de los estudiantes aprueba satisfactoriamente las pruebas para finalizar la educación secundaria."/>
    <n v="83.451510854150754"/>
    <s v="Acceso a servicios públicos"/>
    <n v="74"/>
    <s v="Muestra una alta prestación de servicios públicos básicos a la ciudadanía."/>
    <n v="9.3939393939393963"/>
    <s v="Transformación digital"/>
    <n v="70"/>
    <s v="La Municipalidad muestra bajo progreso en el establecimiento de una hoja de ruta digital y de aprovechamiento de la infraestructura digital."/>
    <n v="19.479153089116984"/>
    <s v="Escolaridad media"/>
    <n v="75"/>
    <s v="Una baja proporción de la población adulta mayor a 25 años ha concluido la educación secundaria."/>
    <n v="20.180019280194983"/>
    <s v="Compromiso  con la sostenibilidad"/>
    <n v="77"/>
    <s v="La Municipalidad no promueve un desarrollo sostenible y amigable con el ambiente."/>
  </r>
  <r>
    <n v="65"/>
    <s v="511"/>
    <n v="511"/>
    <s v="HOJANCHA"/>
    <s v="GUANACASTE"/>
    <s v="CHOROTEGA"/>
    <x v="1"/>
    <s v="Sí"/>
    <n v="5"/>
    <s v="Hojancha"/>
    <n v="1971"/>
    <n v="262.99"/>
    <n v="53.8"/>
    <n v="307.87"/>
    <n v="1857"/>
    <n v="2431"/>
    <n v="2839"/>
    <n v="912"/>
    <n v="8039"/>
    <n v="23.099888045776837"/>
    <n v="30.240079611892028"/>
    <n v="35.315337728573205"/>
    <n v="11.34469461375793"/>
    <n v="100"/>
    <n v="58.459385141171829"/>
    <n v="30"/>
    <x v="1"/>
    <s v="&quot;Presenta posibilidades de crecimiento en algunas de las dimensiones para mejorar el desempeño&quot;"/>
    <n v="58.608414239482208"/>
    <n v="23.65919655866232"/>
    <n v="3.7766151986897132"/>
    <n v="0"/>
    <n v="24.803149606299215"/>
    <n v="28.900774621910735"/>
    <n v="97.565419857235568"/>
    <s v="Competencias básicas"/>
    <n v="1"/>
    <s v="Un alto porcentaje de los estudiantes aprueba satisfactoriamente las pruebas para finalizar la educación secundaria."/>
    <n v="88.93421719976682"/>
    <s v="Seguridad"/>
    <n v="10"/>
    <s v="Presenta bajos índices de criminalidad que propician un ambiente seguro para el establecimiento de empresas."/>
    <n v="87.060367454068256"/>
    <s v="Acceso a servicios públicos"/>
    <n v="62"/>
    <s v="Muestra una alta prestación de servicios públicos básicos a la ciudadanía."/>
    <n v="27.85845232326874"/>
    <s v="Sector constructivo"/>
    <n v="68"/>
    <s v="Evidenció un bajo dinamismo constructivo en obras de vivienda, industria, comercio y/o servicios."/>
    <n v="28.328624960638308"/>
    <s v="Encadenamientos productivos"/>
    <n v="78"/>
    <s v="Demuestra un bajo nivel de relaciones comerciales y encadenamiento productivos con otros cantones."/>
    <n v="31.060606060606062"/>
    <s v="Transformación digital"/>
    <n v="36"/>
    <s v="La Municipalidad muestra bajo progreso en el establecimiento de una hoja de ruta digital y de aprovechamiento de la infraestructura digital."/>
  </r>
  <r>
    <n v="66"/>
    <s v="601"/>
    <n v="601"/>
    <s v="PUNTARENAS"/>
    <s v="PUNTARENAS"/>
    <s v="PACIFICO CENTRAL"/>
    <x v="1"/>
    <s v="Sí"/>
    <n v="15"/>
    <s v="Puntarenas"/>
    <n v="1848"/>
    <n v="1786.9"/>
    <n v="54.2"/>
    <n v="1231.46"/>
    <n v="37051"/>
    <n v="41928"/>
    <n v="49405"/>
    <n v="13626"/>
    <n v="142010"/>
    <n v="26.090416167875503"/>
    <n v="29.524681360467575"/>
    <n v="34.789803534962324"/>
    <n v="9.5950989366945993"/>
    <n v="100"/>
    <n v="52.355051163685829"/>
    <n v="60"/>
    <x v="2"/>
    <s v="&quot;Evidencia condiciones sub óptimas en la mayoría de dimensiones que conforman el ICN&quot;"/>
    <n v="39.821384327769898"/>
    <n v="4.0241448692152915"/>
    <n v="0.388873360959545"/>
    <n v="31.68790930216182"/>
    <n v="31.021275050827768"/>
    <n v="26.006829759838773"/>
    <n v="91.662106553930798"/>
    <s v="Competencias básicas"/>
    <n v="64"/>
    <s v="Un alto porcentaje de los estudiantes aprueba satisfactoriamente las pruebas para finalizar la educación secundaria."/>
    <n v="91.238382224803942"/>
    <s v="Acceso a servicios públicos"/>
    <n v="47"/>
    <s v="Muestra una alta prestación de servicios públicos básicos a la ciudadanía."/>
    <n v="83.721099873545811"/>
    <s v="Redes de voz móvil (telefonía)"/>
    <n v="63"/>
    <s v="El desempeño de las redes de voz móviles 2G y 3G (telefonía celular) es adecuado."/>
    <n v="14.467574678842285"/>
    <s v="Infraestructura de transporte"/>
    <n v="69"/>
    <s v="La red vial cantonal se encuentra en deficientes condiciones, y requiere mayor inversión para su adecuado mantenimiento."/>
    <n v="16.818181818181817"/>
    <s v="Transformación digital"/>
    <n v="61"/>
    <s v="La Municipalidad muestra bajo progreso en el establecimiento de una hoja de ruta digital y de aprovechamiento de la infraestructura digital."/>
    <n v="18.567855818105969"/>
    <s v="Compromiso  con la sostenibilidad"/>
    <n v="79"/>
    <s v="La Municipalidad no promueve un desarrollo sostenible y amigable con el ambiente."/>
  </r>
  <r>
    <n v="67"/>
    <s v="602"/>
    <n v="602"/>
    <s v="ESPARZA"/>
    <s v="PUNTARENAS"/>
    <s v="PACIFICO CENTRAL"/>
    <x v="1"/>
    <s v="Sí"/>
    <n v="6"/>
    <s v="Esparza"/>
    <n v="1851"/>
    <n v="217.23"/>
    <n v="50.5"/>
    <n v="193.898"/>
    <n v="11137"/>
    <n v="10361"/>
    <n v="13381"/>
    <n v="3839"/>
    <n v="38718"/>
    <n v="28.764398987551012"/>
    <n v="26.760163231571877"/>
    <n v="34.560152900459734"/>
    <n v="9.9152848804173779"/>
    <n v="100"/>
    <n v="58.692167695447829"/>
    <n v="28"/>
    <x v="1"/>
    <s v="&quot;Presenta posibilidades de crecimiento en algunas de las dimensiones para mejorar el desempeño&quot;"/>
    <n v="47.613177470775781"/>
    <n v="36.916490431732605"/>
    <n v="2.9105549435020102"/>
    <n v="15.496668216333489"/>
    <n v="34.061569016881826"/>
    <n v="31.35671435163821"/>
    <n v="94.32128943549003"/>
    <s v="Acceso a servicios públicos"/>
    <n v="35"/>
    <s v="Muestra una alta prestación de servicios públicos básicos a la ciudadanía."/>
    <n v="90.452728494316688"/>
    <s v="Competencias básicas"/>
    <n v="74"/>
    <s v="Un alto porcentaje de los estudiantes aprueba satisfactoriamente las pruebas para finalizar la educación secundaria."/>
    <n v="88.235836632024231"/>
    <s v="Trámites ágiles"/>
    <n v="5"/>
    <s v="La Municipalidad demuestra alto nivel de eficiencia en la duración para la gestión de trámites ante la ciudadanía."/>
    <n v="22.041659398290726"/>
    <s v="Sector constructivo"/>
    <n v="77"/>
    <s v="Evidenció un bajo dinamismo constructivo en obras de vivienda, industria, comercio y/o servicios."/>
    <n v="23.502879559192071"/>
    <s v="Infraestructura de transporte"/>
    <n v="51"/>
    <s v="La red vial cantonal se encuentra en deficientes condiciones, y requiere mayor inversión para su adecuado mantenimiento."/>
    <n v="37.645161388350431"/>
    <s v="Habilidades en ciencia y tecnología"/>
    <n v="40"/>
    <s v="Muy pocos de los graduados universitarios cuentan con competencias y habilidades en las áreas de Ciencia y Tecnología."/>
  </r>
  <r>
    <n v="68"/>
    <s v="603"/>
    <n v="603"/>
    <s v="BUENOS AIRES"/>
    <s v="PUNTARENAS"/>
    <s v="BRUNCA"/>
    <x v="1"/>
    <s v="No"/>
    <n v="9"/>
    <s v="Buenos Aires"/>
    <n v="1940"/>
    <n v="2382.94"/>
    <n v="54"/>
    <n v="1940.97"/>
    <n v="17773"/>
    <n v="17556"/>
    <n v="15299"/>
    <n v="3480"/>
    <n v="54108"/>
    <n v="32.847268426110745"/>
    <n v="32.446218673763582"/>
    <n v="28.274931618244992"/>
    <n v="6.4315812818806828"/>
    <n v="100"/>
    <n v="51.408442375326111"/>
    <n v="65"/>
    <x v="2"/>
    <s v="&quot;Evidencia condiciones sub óptimas en la mayoría de dimensiones que conforman el ICN&quot;"/>
    <n v="37.681335356600911"/>
    <n v="11.090531168323352"/>
    <n v="23.212252900889158"/>
    <n v="12.937088785392177"/>
    <n v="20.056837339241849"/>
    <n v="21.926876806236979"/>
    <n v="93.922971130937299"/>
    <s v="Competencias básicas"/>
    <n v="31"/>
    <s v="Un alto porcentaje de los estudiantes aprueba satisfactoriamente las pruebas para finalizar la educación secundaria."/>
    <n v="93.572295414818441"/>
    <s v="Cobertura educativa"/>
    <n v="3"/>
    <s v="Muestra altas tasas de asistencia a la eduación preescolar (Ciclo Materno Infantl y Transición) y a la educación secundaria."/>
    <n v="88.411361772192208"/>
    <s v="Seguridad"/>
    <n v="13"/>
    <s v="Presenta bajos índices de criminalidad que propician un ambiente seguro para el establecimiento de empresas."/>
    <n v="18.018587992920011"/>
    <s v="Habilidades en ciencia y tecnología"/>
    <n v="75"/>
    <s v="Muy pocos de los graduados universitarios cuentan con competencias y habilidades en las áreas de Ciencia y Tecnología."/>
    <n v="21.818181818181817"/>
    <s v="Transformación digital"/>
    <n v="50"/>
    <s v="La Municipalidad muestra bajo progreso en el establecimiento de una hoja de ruta digital y de aprovechamiento de la infraestructura digital."/>
    <n v="23.393786779944683"/>
    <s v="Escolaridad media"/>
    <n v="72"/>
    <s v="Una baja proporción de la población adulta mayor a 25 años ha concluido la educación secundaria."/>
  </r>
  <r>
    <n v="69"/>
    <s v="604"/>
    <n v="604"/>
    <s v="MONTES DE ORO"/>
    <s v="PUNTARENAS"/>
    <s v="PACIFICO CENTRAL"/>
    <x v="1"/>
    <s v="No"/>
    <n v="3"/>
    <s v="Miramar"/>
    <n v="1915"/>
    <n v="247.59"/>
    <n v="54.9"/>
    <n v="261.77"/>
    <n v="3444"/>
    <n v="4186"/>
    <n v="5280"/>
    <n v="1546"/>
    <n v="14456"/>
    <n v="23.824017708909796"/>
    <n v="28.956834532374099"/>
    <n v="36.524626452684004"/>
    <n v="10.694521306032097"/>
    <n v="100"/>
    <n v="52.615031503157361"/>
    <n v="58"/>
    <x v="2"/>
    <s v="&quot;Evidencia condiciones sub óptimas en la mayoría de dimensiones que conforman el ICN&quot;"/>
    <n v="54.330783035798611"/>
    <n v="44.522340624415776"/>
    <n v="1.8771101635368814"/>
    <n v="27.670171555063639"/>
    <n v="28.573749187784276"/>
    <n v="32.629504504504503"/>
    <n v="95.080591836734698"/>
    <s v="Competencias básicas"/>
    <n v="12"/>
    <s v="Un alto porcentaje de los estudiantes aprueba satisfactoriamente las pruebas para finalizar la educación secundaria."/>
    <n v="94.106562703053925"/>
    <s v="Acceso a servicios públicos"/>
    <n v="36"/>
    <s v="Muestra una alta prestación de servicios públicos básicos a la ciudadanía."/>
    <n v="87.133144658203292"/>
    <s v="Cobertura educativa"/>
    <n v="16"/>
    <s v="Muestra altas tasas de asistencia a la eduación preescolar (Ciclo Materno Infantl y Transición) y a la educación secundaria."/>
    <n v="24.173314241898666"/>
    <s v="Infraestructura de transporte"/>
    <n v="50"/>
    <s v="La red vial cantonal se encuentra en deficientes condiciones, y requiere mayor inversión para su adecuado mantenimiento."/>
    <n v="34.359779585063016"/>
    <s v="Transparencia municipal"/>
    <n v="68"/>
    <s v="La Municipalidad demuestra inadecuados mecanismos de rendición de cuentas y legitimidad hacia la ciudadanía."/>
    <n v="36.872500000000002"/>
    <s v="Servicios públicos municipales"/>
    <n v="78"/>
    <s v="Los recursos municipales son poco invertidos en infraestructura relacionada con servicios y obras sociales."/>
  </r>
  <r>
    <n v="70"/>
    <s v="605"/>
    <n v="605"/>
    <s v="OSA"/>
    <s v="PUNTARENAS"/>
    <s v="BRUNCA"/>
    <x v="1"/>
    <s v="Sí"/>
    <n v="6"/>
    <s v="Puerto Cortés"/>
    <n v="1940"/>
    <n v="1932.7"/>
    <n v="43.3"/>
    <n v="937.17000000000007"/>
    <n v="9069"/>
    <n v="7832"/>
    <n v="11279"/>
    <n v="3094"/>
    <n v="31274"/>
    <n v="28.998529129628448"/>
    <n v="25.043166847860842"/>
    <n v="36.065102001662723"/>
    <n v="9.8932020208479887"/>
    <n v="100"/>
    <n v="52.509042007008929"/>
    <n v="59"/>
    <x v="2"/>
    <s v="&quot;Evidencia condiciones sub óptimas en la mayoría de dimensiones que conforman el ICN&quot;"/>
    <n v="44.79479050638335"/>
    <n v="80.438912058408405"/>
    <n v="1.3157337175304036"/>
    <n v="15.987721429941805"/>
    <n v="27.60940518217545"/>
    <n v="25.826083229760428"/>
    <n v="96.884485280672877"/>
    <s v="Trámites ágiles"/>
    <n v="1"/>
    <s v="La Municipalidad demuestra alto nivel de eficiencia en la duración para la gestión de trámites ante la ciudadanía."/>
    <n v="88.560800416897621"/>
    <s v="Cobertura educativa"/>
    <n v="14"/>
    <s v="Muestra altas tasas de asistencia a la eduación preescolar (Ciclo Materno Infantl y Transición) y a la educación secundaria."/>
    <n v="88.079585693802571"/>
    <s v="Competencias básicas"/>
    <n v="81"/>
    <s v="Un alto porcentaje de los estudiantes aprueba satisfactoriamente las pruebas para finalizar la educación secundaria."/>
    <n v="17.121212121212121"/>
    <s v="Transformación digital"/>
    <n v="57"/>
    <s v="La Municipalidad muestra bajo progreso en el establecimiento de una hoja de ruta digital y de aprovechamiento de la infraestructura digital."/>
    <n v="25.388770581201932"/>
    <s v="Habilidades en ciencia y tecnología"/>
    <n v="64"/>
    <s v="Muy pocos de los graduados universitarios cuentan con competencias y habilidades en las áreas de Ciencia y Tecnología."/>
    <n v="28.895269205771072"/>
    <s v="Infraestructura de transporte"/>
    <n v="38"/>
    <s v="La red vial cantonal se encuentra en deficientes condiciones, y requiere mayor inversión para su adecuado mantenimiento."/>
  </r>
  <r>
    <n v="71"/>
    <s v="606"/>
    <n v="606"/>
    <s v="QUEPOS"/>
    <s v="PUNTARENAS"/>
    <s v="PACIFICO CENTRAL"/>
    <x v="1"/>
    <s v="Sí"/>
    <n v="3"/>
    <s v="Quepos"/>
    <n v="1948"/>
    <n v="557.85"/>
    <n v="42.7"/>
    <n v="447.61000000000007"/>
    <n v="8904"/>
    <n v="10499"/>
    <n v="11641"/>
    <n v="2502"/>
    <n v="33546"/>
    <n v="26.542657842961901"/>
    <n v="31.297323078757529"/>
    <n v="34.701603767960414"/>
    <n v="7.4584153103201576"/>
    <n v="100"/>
    <n v="50.159736862257994"/>
    <n v="69"/>
    <x v="2"/>
    <s v="&quot;Evidencia condiciones sub óptimas en la mayoría de dimensiones que conforman el ICN&quot;"/>
    <n v="47.905644809008422"/>
    <n v="15.704387990762125"/>
    <n v="5.2675320083402806"/>
    <n v="14.904906695284087"/>
    <n v="27.45968338511614"/>
    <n v="23.372649657010314"/>
    <n v="94.688753265925428"/>
    <s v="Competencias básicas"/>
    <n v="20"/>
    <s v="Un alto porcentaje de los estudiantes aprueba satisfactoriamente las pruebas para finalizar la educación secundaria."/>
    <n v="91.856783547862122"/>
    <s v="Acceso a servicios públicos"/>
    <n v="44"/>
    <s v="Muestra una alta prestación de servicios públicos básicos a la ciudadanía."/>
    <n v="84.94360132644367"/>
    <s v="Redes de voz móvil (telefonía)"/>
    <n v="51"/>
    <s v="El desempeño de las redes de voz móviles 2G y 3G (telefonía celular) es adecuado."/>
    <n v="18.636363636363633"/>
    <s v="Transformación digital"/>
    <n v="55"/>
    <s v="La Municipalidad muestra bajo progreso en el establecimiento de una hoja de ruta digital y de aprovechamiento de la infraestructura digital."/>
    <n v="23.640228263089046"/>
    <s v="Habilidades en ciencia y tecnología"/>
    <n v="67"/>
    <s v="Muy pocos de los graduados universitarios cuentan con competencias y habilidades en las áreas de Ciencia y Tecnología."/>
    <n v="26.410472856448223"/>
    <s v="Infraestructura de transporte"/>
    <n v="45"/>
    <s v="La red vial cantonal se encuentra en deficientes condiciones, y requiere mayor inversión para su adecuado mantenimiento."/>
  </r>
  <r>
    <n v="72"/>
    <s v="607"/>
    <n v="607"/>
    <s v="GOLFITO"/>
    <s v="PUNTARENAS"/>
    <s v="BRUNCA"/>
    <x v="1"/>
    <s v="Sí"/>
    <n v="3"/>
    <s v="Golfito"/>
    <n v="1949"/>
    <n v="1032.32"/>
    <n v="54.5"/>
    <n v="860"/>
    <n v="13999"/>
    <n v="13351"/>
    <n v="14738"/>
    <n v="3962"/>
    <n v="46050"/>
    <n v="30.399565689467973"/>
    <n v="28.992399565689471"/>
    <n v="32.004343105320302"/>
    <n v="8.6036916395222587"/>
    <n v="100"/>
    <n v="51.737934035227312"/>
    <n v="64"/>
    <x v="2"/>
    <s v="&quot;Evidencia condiciones sub óptimas en la mayoría de dimensiones que conforman el ICN&quot;"/>
    <n v="35.908114791436198"/>
    <n v="48.904267589388695"/>
    <n v="14.061184395172607"/>
    <n v="10.857763300760045"/>
    <n v="26.122517108996828"/>
    <n v="26.627696804214899"/>
    <n v="91.729278171788792"/>
    <s v="Competencias básicas"/>
    <n v="63"/>
    <s v="Un alto porcentaje de los estudiantes aprueba satisfactoriamente las pruebas para finalizar la educación secundaria."/>
    <n v="88.22532214757905"/>
    <s v="Redes de voz móvil (telefonía)"/>
    <n v="20"/>
    <s v="El desempeño de las redes de voz móviles 2G y 3G (telefonía celular) es adecuado."/>
    <n v="86.133644911812169"/>
    <s v="Acceso a servicios públicos"/>
    <n v="65"/>
    <s v="Muestra una alta prestación de servicios públicos básicos a la ciudadanía."/>
    <n v="0"/>
    <s v="Transformación digital"/>
    <n v="80"/>
    <s v="La Municipalidad muestra bajo progreso en el establecimiento de una hoja de ruta digital y de aprovechamiento de la infraestructura digital."/>
    <n v="20.568835399209782"/>
    <s v="Habilidades en ciencia y tecnología"/>
    <n v="69"/>
    <s v="Muy pocos de los graduados universitarios cuentan con competencias y habilidades en las áreas de Ciencia y Tecnología."/>
    <n v="28.881061931362741"/>
    <s v="Infraestructura de transporte"/>
    <n v="39"/>
    <s v="La red vial cantonal se encuentra en deficientes condiciones, y requiere mayor inversión para su adecuado mantenimiento."/>
  </r>
  <r>
    <n v="73"/>
    <s v="608"/>
    <n v="608"/>
    <s v="COTO BRUS"/>
    <s v="PUNTARENAS"/>
    <s v="BRUNCA"/>
    <x v="1"/>
    <s v="Sí"/>
    <n v="6"/>
    <s v="San Vito"/>
    <n v="1965"/>
    <n v="944.24"/>
    <n v="55.6"/>
    <n v="984.38"/>
    <n v="15182"/>
    <n v="13287"/>
    <n v="12224"/>
    <n v="3601"/>
    <n v="44294"/>
    <n v="34.275522644150449"/>
    <n v="29.997290829457711"/>
    <n v="27.597417257416357"/>
    <n v="8.1297692689754815"/>
    <n v="100"/>
    <n v="47.059397139744796"/>
    <n v="77"/>
    <x v="4"/>
    <s v="&quot;Presenta puntajes extremadamente bajos en la mayoría de dimensiones que conforman el ICN&quot;"/>
    <n v="43.726381861269452"/>
    <n v="30.874682157609623"/>
    <n v="1.3613478728362647"/>
    <n v="9.0305684742854559"/>
    <n v="24.148387748913372"/>
    <n v="25.580695832358547"/>
    <n v="92.429081326104935"/>
    <s v="Competencias básicas"/>
    <n v="50"/>
    <s v="Un alto porcentaje de los estudiantes aprueba satisfactoriamente las pruebas para finalizar la educación secundaria."/>
    <n v="88.818863181394576"/>
    <s v="Cobertura educativa"/>
    <n v="13"/>
    <s v="Muestra altas tasas de asistencia a la eduación preescolar (Ciclo Materno Infantl y Transición) y a la educación secundaria."/>
    <n v="81.550622983224869"/>
    <s v="Seguridad"/>
    <n v="33"/>
    <s v="Presenta bajos índices de criminalidad que propician un ambiente seguro para el establecimiento de empresas."/>
    <n v="7.5757575757575752"/>
    <s v="Transformación digital"/>
    <n v="72"/>
    <s v="La Municipalidad muestra bajo progreso en el establecimiento de una hoja de ruta digital y de aprovechamiento de la infraestructura digital."/>
    <n v="14.183542211755915"/>
    <s v="Infraestructura de transporte"/>
    <n v="72"/>
    <s v="La red vial cantonal se encuentra en deficientes condiciones, y requiere mayor inversión para su adecuado mantenimiento."/>
    <n v="27.073767414797306"/>
    <s v="Escolaridad media"/>
    <n v="64"/>
    <s v="Una baja proporción de la población adulta mayor a 25 años ha concluido la educación secundaria."/>
  </r>
  <r>
    <n v="74"/>
    <s v="609"/>
    <n v="609"/>
    <s v="PARRITA"/>
    <s v="PUNTARENAS"/>
    <s v="PACIFICO CENTRAL"/>
    <x v="1"/>
    <s v="Sí"/>
    <n v="1"/>
    <s v="Parrita"/>
    <n v="1971"/>
    <n v="483.22"/>
    <n v="36.200000000000003"/>
    <n v="386"/>
    <n v="5353"/>
    <n v="6519"/>
    <n v="7109"/>
    <n v="1611"/>
    <n v="20592"/>
    <n v="25.995532245532242"/>
    <n v="31.657925407925408"/>
    <n v="34.523115773115777"/>
    <n v="7.8234265734265733"/>
    <n v="100"/>
    <n v="49.82330782619394"/>
    <n v="70"/>
    <x v="4"/>
    <s v="&quot;Presenta puntajes extremadamente bajos en la mayoría de dimensiones que conforman el ICN&quot;"/>
    <n v="49.924728626891678"/>
    <n v="11.094390535000777"/>
    <n v="0.20515300827262375"/>
    <n v="24.281274281274282"/>
    <n v="27.374130167826443"/>
    <n v="21.890239714266091"/>
    <n v="91.093956491807802"/>
    <s v="Competencias básicas"/>
    <n v="72"/>
    <s v="Un alto porcentaje de los estudiantes aprueba satisfactoriamente las pruebas para finalizar la educación secundaria."/>
    <n v="90.163733115022524"/>
    <s v="Acceso a servicios públicos"/>
    <n v="52"/>
    <s v="Muestra una alta prestación de servicios públicos básicos a la ciudadanía."/>
    <n v="86.552795265881713"/>
    <s v="Redes de voz móvil (telefonía)"/>
    <n v="36"/>
    <s v="El desempeño de las redes de voz móviles 2G y 3G (telefonía celular) es adecuado."/>
    <n v="8.6559505749266634"/>
    <s v="Infraestructura de transporte"/>
    <n v="80"/>
    <s v="La red vial cantonal se encuentra en deficientes condiciones, y requiere mayor inversión para su adecuado mantenimiento."/>
    <n v="17.27272727272727"/>
    <s v="Transformación digital"/>
    <n v="56"/>
    <s v="La Municipalidad muestra bajo progreso en el establecimiento de una hoja de ruta digital y de aprovechamiento de la infraestructura digital."/>
    <n v="19.234475283950989"/>
    <s v="Habilidades en ciencia y tecnología"/>
    <n v="73"/>
    <s v="Muy pocos de los graduados universitarios cuentan con competencias y habilidades en las áreas de Ciencia y Tecnología."/>
  </r>
  <r>
    <n v="75"/>
    <s v="610"/>
    <n v="610"/>
    <s v="CORREDORES"/>
    <s v="PUNTARENAS"/>
    <s v="BRUNCA"/>
    <x v="1"/>
    <s v="Sí"/>
    <n v="4"/>
    <s v="Ciudad Neily"/>
    <n v="1973"/>
    <n v="623.61"/>
    <n v="21.5"/>
    <n v="629.86"/>
    <n v="15567"/>
    <n v="15913"/>
    <n v="17382"/>
    <n v="4085"/>
    <n v="52947"/>
    <n v="29.401099212419968"/>
    <n v="30.054582884771563"/>
    <n v="32.829055470564903"/>
    <n v="7.7152624322435637"/>
    <n v="100"/>
    <n v="47.488876231324745"/>
    <n v="76"/>
    <x v="4"/>
    <s v="&quot;Presenta puntajes extremadamente bajos en la mayoría de dimensiones que conforman el ICN&quot;"/>
    <n v="35.894249237374318"/>
    <n v="24.400678148717382"/>
    <n v="1.4638436544948505"/>
    <n v="28.330217009462295"/>
    <n v="23.757294143073267"/>
    <n v="26.956423826145702"/>
    <n v="92.171314821234333"/>
    <s v="Competencias básicas"/>
    <n v="56"/>
    <s v="Un alto porcentaje de los estudiantes aprueba satisfactoriamente las pruebas para finalizar la educación secundaria."/>
    <n v="87.131362347297525"/>
    <s v="Redes de voz móvil (telefonía)"/>
    <n v="30"/>
    <s v="El desempeño de las redes de voz móviles 2G y 3G (telefonía celular) es adecuado."/>
    <n v="86.444780635400917"/>
    <s v="Acceso a servicios públicos"/>
    <n v="63"/>
    <s v="Muestra una alta prestación de servicios públicos básicos a la ciudadanía."/>
    <n v="14.297925853008106"/>
    <s v="Infraestructura de transporte"/>
    <n v="71"/>
    <s v="La red vial cantonal se encuentra en deficientes condiciones, y requiere mayor inversión para su adecuado mantenimiento."/>
    <n v="17.121212121212121"/>
    <s v="Transformación digital"/>
    <n v="57"/>
    <s v="La Municipalidad muestra bajo progreso en el establecimiento de una hoja de ruta digital y de aprovechamiento de la infraestructura digital."/>
    <n v="17.849622994552224"/>
    <s v="Servicios públicos municipales"/>
    <n v="82"/>
    <s v="Los recursos municipales son poco invertidos en infraestructura relacionada con servicios y obras sociales."/>
  </r>
  <r>
    <n v="76"/>
    <s v="611"/>
    <n v="611"/>
    <s v="GARABITO"/>
    <s v="PUNTARENAS"/>
    <s v="PACIFICO CENTRAL"/>
    <x v="1"/>
    <s v="Sí"/>
    <n v="3"/>
    <s v="Jacó"/>
    <n v="1980"/>
    <n v="316.01"/>
    <n v="64.599999999999994"/>
    <n v="290.70000000000005"/>
    <n v="9081"/>
    <n v="7121"/>
    <n v="9149"/>
    <n v="1374"/>
    <n v="26725"/>
    <n v="33.979420018709071"/>
    <n v="26.645463049579043"/>
    <n v="34.233863423760525"/>
    <n v="5.1412535079513564"/>
    <n v="100"/>
    <n v="46.458932048567078"/>
    <n v="79"/>
    <x v="4"/>
    <s v="&quot;Presenta puntajes extremadamente bajos en la mayoría de dimensiones que conforman el ICN&quot;"/>
    <n v="44.634890819441182"/>
    <n v="67.259341575218784"/>
    <n v="0.62388845126239456"/>
    <n v="41.159962581852199"/>
    <n v="27.414136386261823"/>
    <n v="22.586325702473012"/>
    <n v="94.253959529539287"/>
    <s v="Competencias básicas"/>
    <n v="26"/>
    <s v="Un alto porcentaje de los estudiantes aprueba satisfactoriamente las pruebas para finalizar la educación secundaria."/>
    <n v="92.259830761572928"/>
    <s v="Acceso a servicios públicos"/>
    <n v="42"/>
    <s v="Muestra una alta prestación de servicios públicos básicos a la ciudadanía."/>
    <n v="83.721663878631574"/>
    <s v="Redes de voz móvil (telefonía)"/>
    <n v="62"/>
    <s v="El desempeño de las redes de voz móviles 2G y 3G (telefonía celular) es adecuado."/>
    <n v="18.432253489371064"/>
    <s v="Seguridad"/>
    <n v="82"/>
    <s v="Las elevadas tasas de delincuencia amenazan la seguridad de sus habitantes y de las empresas allí establecidas."/>
    <n v="26.666666666666668"/>
    <s v="Transformación digital"/>
    <n v="43"/>
    <s v="La Municipalidad muestra bajo progreso en el establecimiento de una hoja de ruta digital y de aprovechamiento de la infraestructura digital."/>
    <n v="26.752872527324165"/>
    <s v="Transparencia municipal"/>
    <n v="75"/>
    <s v="La Municipalidad demuestra inadecuados mecanismos de rendición de cuentas y legitimidad hacia la ciudadanía."/>
  </r>
  <r>
    <n v="77"/>
    <s v="701"/>
    <n v="701"/>
    <s v="LIMÓN"/>
    <s v="LIMON"/>
    <s v="HUETAR CARIBE"/>
    <x v="1"/>
    <s v="Sí"/>
    <n v="4"/>
    <s v="Limón"/>
    <n v="1892"/>
    <n v="1769.38"/>
    <n v="72.099999999999994"/>
    <n v="722.63900000000001"/>
    <n v="30215"/>
    <n v="28769"/>
    <n v="32839"/>
    <n v="8216"/>
    <n v="100039"/>
    <n v="30.203220743909874"/>
    <n v="28.757784464059018"/>
    <n v="32.826197782864682"/>
    <n v="8.212797009166426"/>
    <n v="100"/>
    <n v="51.015822898287688"/>
    <n v="66"/>
    <x v="2"/>
    <s v="&quot;Evidencia condiciones sub óptimas en la mayoría de dimensiones que conforman el ICN&quot;"/>
    <n v="34.727041895895034"/>
    <n v="34.071684687054393"/>
    <n v="0"/>
    <n v="62.975439578564355"/>
    <n v="25.223037677679862"/>
    <n v="30.340977139032727"/>
    <n v="93.652308342305133"/>
    <s v="Competencias básicas"/>
    <n v="35"/>
    <s v="Un alto porcentaje de los estudiantes aprueba satisfactoriamente las pruebas para finalizar la educación secundaria."/>
    <n v="86.430243921436926"/>
    <s v="Redes de voz móvil (telefonía)"/>
    <n v="38"/>
    <s v="El desempeño de las redes de voz móviles 2G y 3G (telefonía celular) es adecuado."/>
    <n v="84.804518047635923"/>
    <s v="Acceso a servicios públicos"/>
    <n v="69"/>
    <s v="Muestra una alta prestación de servicios públicos básicos a la ciudadanía."/>
    <n v="31.56390369411373"/>
    <s v="Habilidades en ciencia y tecnología"/>
    <n v="53"/>
    <s v="Muy pocos de los graduados universitarios cuentan con competencias y habilidades en las áreas de Ciencia y Tecnología."/>
    <n v="32.977265311187196"/>
    <s v="Infraestructura de transporte"/>
    <n v="30"/>
    <s v="La red vial cantonal se encuentra en deficientes condiciones, y requiere mayor inversión para su adecuado mantenimiento."/>
    <n v="33.965720175635525"/>
    <s v="Sector constructivo"/>
    <n v="56"/>
    <s v="Evidenció un bajo dinamismo constructivo en obras de vivienda, industria, comercio y/o servicios."/>
  </r>
  <r>
    <n v="78"/>
    <s v="702"/>
    <n v="702"/>
    <s v="POCOCÍ"/>
    <s v="LIMON"/>
    <s v="HUETAR CARIBE"/>
    <x v="1"/>
    <s v="Sí"/>
    <n v="7"/>
    <s v="Guápiles"/>
    <n v="1911"/>
    <n v="2188.25"/>
    <n v="39.9"/>
    <n v="1433"/>
    <n v="44065"/>
    <n v="45108"/>
    <n v="51900"/>
    <n v="11618"/>
    <n v="152691"/>
    <n v="28.858937330949434"/>
    <n v="29.542016228854351"/>
    <n v="33.990215533332027"/>
    <n v="7.6088309068641902"/>
    <n v="100"/>
    <n v="55.256067803197318"/>
    <n v="45"/>
    <x v="1"/>
    <s v="&quot;Presenta posibilidades de crecimiento en algunas de las dimensiones para mejorar el desempeño&quot;"/>
    <n v="31.890244538841277"/>
    <n v="5.9682817258118011"/>
    <n v="3.381186536148705"/>
    <n v="28.81636769685181"/>
    <n v="24.26032110091743"/>
    <n v="21.467963002153642"/>
    <n v="92.627118114092553"/>
    <s v="Competencias básicas"/>
    <n v="47"/>
    <s v="Un alto porcentaje de los estudiantes aprueba satisfactoriamente las pruebas para finalizar la educación secundaria."/>
    <n v="89.763096007528006"/>
    <s v="Redes de voz móvil (telefonía)"/>
    <n v="7"/>
    <s v="El desempeño de las redes de voz móviles 2G y 3G (telefonía celular) es adecuado."/>
    <n v="89.389423906234654"/>
    <s v="Transparencia municipal"/>
    <n v="1"/>
    <s v="La Municipalidad demuestra adecuados mecanismos de rendición de cuentas y legitimidad hacia la ciudadanía."/>
    <n v="18.913132465348585"/>
    <s v="Infraestructura de transporte"/>
    <n v="61"/>
    <s v="La red vial cantonal se encuentra en deficientes condiciones, y requiere mayor inversión para su adecuado mantenimiento."/>
    <n v="24.370740395871174"/>
    <s v="Escolaridad media"/>
    <n v="70"/>
    <s v="Una baja proporción de la población adulta mayor a 25 años ha concluido la educación secundaria."/>
    <n v="26.515151515151512"/>
    <s v="Transformación digital"/>
    <n v="44"/>
    <s v="La Municipalidad muestra bajo progreso en el establecimiento de una hoja de ruta digital y de aprovechamiento de la infraestructura digital."/>
  </r>
  <r>
    <n v="79"/>
    <s v="703"/>
    <n v="703"/>
    <s v="SIQUIRRES"/>
    <s v="LIMON"/>
    <s v="HUETAR CARIBE"/>
    <x v="1"/>
    <s v="Sí"/>
    <n v="7"/>
    <s v="Sarchí Norte"/>
    <n v="1949"/>
    <n v="855.15"/>
    <n v="30.8"/>
    <n v="662"/>
    <n v="19207"/>
    <n v="20370"/>
    <n v="21015"/>
    <n v="4713"/>
    <n v="65305"/>
    <n v="29.41122425541689"/>
    <n v="31.192098614194929"/>
    <n v="32.179771839828497"/>
    <n v="7.2169052905596818"/>
    <n v="100"/>
    <n v="54.167165607448482"/>
    <n v="53"/>
    <x v="2"/>
    <s v="&quot;Evidencia condiciones sub óptimas en la mayoría de dimensiones que conforman el ICN&quot;"/>
    <n v="32.374954583989378"/>
    <n v="32.323293021858333"/>
    <n v="4.2061536852430557"/>
    <n v="13.781486869305565"/>
    <n v="23.465346534653463"/>
    <n v="21.492904644708595"/>
    <n v="91.3066607928385"/>
    <s v="Competencias básicas"/>
    <n v="68"/>
    <s v="Un alto porcentaje de los estudiantes aprueba satisfactoriamente las pruebas para finalizar la educación secundaria."/>
    <n v="89.452906252621915"/>
    <s v="Redes de voz móvil (telefonía)"/>
    <n v="9"/>
    <s v="El desempeño de las redes de voz móviles 2G y 3G (telefonía celular) es adecuado."/>
    <n v="83.122112211221108"/>
    <s v="Acceso a servicios públicos"/>
    <n v="76"/>
    <s v="Muestra una alta prestación de servicios públicos básicos a la ciudadanía."/>
    <n v="16.792874702728785"/>
    <s v="Habilidades en ciencia y tecnología"/>
    <n v="78"/>
    <s v="Muy pocos de los graduados universitarios cuentan con competencias y habilidades en las áreas de Ciencia y Tecnología."/>
    <n v="22.152648512313842"/>
    <s v="Sector constructivo"/>
    <n v="76"/>
    <s v="Evidenció un bajo dinamismo constructivo en obras de vivienda, industria, comercio y/o servicios."/>
    <n v="24.366454158788336"/>
    <s v="Escolaridad media"/>
    <n v="71"/>
    <s v="Una baja proporción de la población adulta mayor a 25 años ha concluido la educación secundaria."/>
  </r>
  <r>
    <n v="80"/>
    <s v="704"/>
    <n v="704"/>
    <s v="TALAMANCA"/>
    <s v="LIMON"/>
    <s v="HUETAR CARIBE"/>
    <x v="1"/>
    <s v="Sí"/>
    <n v="4"/>
    <s v="Siquirres"/>
    <n v="1911"/>
    <n v="2792.23"/>
    <n v="80.7"/>
    <n v="585"/>
    <n v="15400"/>
    <n v="13879"/>
    <n v="12365"/>
    <n v="2336"/>
    <n v="43980"/>
    <n v="35.015916325602547"/>
    <n v="31.557526148249202"/>
    <n v="28.115052296498412"/>
    <n v="5.3115052296498408"/>
    <n v="100"/>
    <n v="42.042097081026085"/>
    <n v="82"/>
    <x v="4"/>
    <s v="&quot;Presenta puntajes extremadamente bajos en la mayoría de dimensiones que conforman el ICN&quot;"/>
    <n v="52.72213888643784"/>
    <n v="38.461538461538467"/>
    <n v="2.2176558869769947"/>
    <n v="18.190086402910413"/>
    <n v="22.992827394724667"/>
    <n v="18.406982229910362"/>
    <n v="90.36669661808844"/>
    <s v="Competencias básicas"/>
    <n v="75"/>
    <s v="Un alto porcentaje de los estudiantes aprueba satisfactoriamente las pruebas para finalizar la educación secundaria."/>
    <n v="85.513528911008962"/>
    <s v="Transparencia municipal"/>
    <n v="2"/>
    <s v="La Municipalidad demuestra adecuados mecanismos de rendición de cuentas y legitimidad hacia la ciudadanía."/>
    <n v="84.633257211540837"/>
    <s v="Redes de voz móvil (telefonía)"/>
    <n v="58"/>
    <s v="El desempeño de las redes de voz móviles 2G y 3G (telefonía celular) es adecuado."/>
    <n v="7.8065138372674454"/>
    <s v="Habilidades en ciencia y tecnología"/>
    <n v="81"/>
    <s v="Muy pocos de los graduados universitarios cuentan con competencias y habilidades en las áreas de Ciencia y Tecnología."/>
    <n v="15.789224043072291"/>
    <s v="Escolaridad media"/>
    <n v="79"/>
    <s v="Una baja proporción de la población adulta mayor a 25 años ha concluido la educación secundaria."/>
    <n v="18.987624806270777"/>
    <s v="Compromiso  con la sostenibilidad"/>
    <n v="78"/>
    <s v="La Municipalidad no promueve un desarrollo sostenible y amigable con el ambiente."/>
  </r>
  <r>
    <n v="81"/>
    <s v="705"/>
    <n v="705"/>
    <s v="MATINA"/>
    <s v="LIMON"/>
    <s v="HUETAR CARIBE"/>
    <x v="1"/>
    <s v="Sí"/>
    <n v="3"/>
    <s v="Matina"/>
    <n v="1969"/>
    <n v="770.4"/>
    <n v="51.8"/>
    <n v="26"/>
    <n v="16281"/>
    <n v="14434"/>
    <n v="13783"/>
    <n v="2392"/>
    <n v="46890"/>
    <n v="34.72168905950096"/>
    <n v="30.782682874813393"/>
    <n v="29.394327148645765"/>
    <n v="5.1013009170398806"/>
    <n v="100"/>
    <n v="45.204686674703261"/>
    <n v="81"/>
    <x v="4"/>
    <s v="&quot;Presenta puntajes extremadamente bajos en la mayoría de dimensiones que conforman el ICN&quot;"/>
    <n v="46.252779352138489"/>
    <n v="83.016868321116306"/>
    <n v="2.3031216287950138"/>
    <n v="53.316272126252933"/>
    <n v="20.739575990890852"/>
    <n v="17.82426068140354"/>
    <n v="91.557593926662008"/>
    <s v="Competencias básicas"/>
    <n v="65"/>
    <s v="Un alto porcentaje de los estudiantes aprueba satisfactoriamente las pruebas para finalizar la educación secundaria."/>
    <n v="90.285510358384428"/>
    <s v="Redes de voz móvil (telefonía)"/>
    <n v="4"/>
    <s v="El desempeño de las redes de voz móviles 2G y 3G (telefonía celular) es adecuado."/>
    <n v="84.246597625115214"/>
    <s v="Acceso a servicios públicos"/>
    <n v="71"/>
    <s v="Muestra una alta prestación de servicios públicos básicos a la ciudadanía."/>
    <n v="11.069999043423863"/>
    <s v="Habilidades en ciencia y tecnología"/>
    <n v="80"/>
    <s v="Muy pocos de los graduados universitarios cuentan con competencias y habilidades en las áreas de Ciencia y Tecnología."/>
    <n v="17.067112768011967"/>
    <s v="Escolaridad media"/>
    <n v="76"/>
    <s v="Una baja proporción de la población adulta mayor a 25 años ha concluido la educación secundaria."/>
    <n v="17.615189088230835"/>
    <s v="Sector constructivo"/>
    <n v="81"/>
    <s v="Evidenció un bajo dinamismo constructivo en obras de vivienda, industria, comercio y/o servicios."/>
  </r>
  <r>
    <n v="82"/>
    <s v="706"/>
    <n v="706"/>
    <s v="GUÁCIMO"/>
    <s v="LIMON"/>
    <s v="HUETAR CARIBE"/>
    <x v="1"/>
    <s v="Sí"/>
    <n v="5"/>
    <s v="Guácimo"/>
    <n v="1971"/>
    <n v="801.56"/>
    <n v="40.9"/>
    <n v="506.41999999999996"/>
    <n v="17995"/>
    <n v="17373"/>
    <n v="17018"/>
    <n v="3696"/>
    <n v="56082"/>
    <n v="32.086944117542174"/>
    <n v="30.977853856852466"/>
    <n v="30.344852180735355"/>
    <n v="6.590349844870012"/>
    <n v="100"/>
    <n v="53.545995886074685"/>
    <n v="57"/>
    <x v="2"/>
    <s v="&quot;Evidencia condiciones sub óptimas en la mayoría de dimensiones que conforman el ICN&quot;"/>
    <n v="36.204843191742754"/>
    <n v="22.352941176470591"/>
    <n v="2.4433260617194175"/>
    <n v="37.445169573125064"/>
    <n v="24.017071218991731"/>
    <n v="18.780496012383484"/>
    <n v="94.768715145575541"/>
    <s v="Competencias básicas"/>
    <n v="19"/>
    <s v="Un alto porcentaje de los estudiantes aprueba satisfactoriamente las pruebas para finalizar la educación secundaria."/>
    <n v="90.957271032296603"/>
    <s v="Redes de voz móvil (telefonía)"/>
    <n v="2"/>
    <s v="El desempeño de las redes de voz móviles 2G y 3G (telefonía celular) es adecuado."/>
    <n v="87.444118431581742"/>
    <s v="Acceso a servicios públicos"/>
    <n v="61"/>
    <s v="Muestra una alta prestación de servicios públicos básicos a la ciudadanía."/>
    <n v="5.5961887943214208"/>
    <s v="Infraestructura de transporte"/>
    <n v="81"/>
    <s v="La red vial cantonal se encuentra en deficientes condiciones, y requiere mayor inversión para su adecuado mantenimiento."/>
    <n v="14.560027516742981"/>
    <s v="Habilidades en ciencia y tecnología"/>
    <n v="79"/>
    <s v="Muy pocos de los graduados universitarios cuentan con competencias y habilidades en las áreas de Ciencia y Tecnología."/>
    <n v="20.454545454545453"/>
    <s v="Transformación digital"/>
    <n v="53"/>
    <s v="La Municipalidad muestra bajo progreso en el establecimiento de una hoja de ruta digital y de aprovechamiento de la infraestructura digital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670E8-2196-47BB-8060-94551D752296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0" firstHeaderRow="1" firstDataRow="2" firstDataCol="1"/>
  <pivotFields count="58"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umFmtId="164" showAll="0"/>
    <pivotField numFmtId="164" showAll="0"/>
    <pivotField numFmtId="164" showAll="0"/>
    <pivotField numFmtId="164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showAll="0"/>
    <pivotField axis="axisRow" showAll="0">
      <items count="6">
        <item x="3"/>
        <item x="0"/>
        <item x="1"/>
        <item x="2"/>
        <item x="4"/>
        <item t="default"/>
      </items>
    </pivotField>
    <pivotField showAll="0"/>
    <pivotField numFmtId="164" showAll="0"/>
    <pivotField showAll="0"/>
    <pivotField showAll="0"/>
    <pivotField numFmtId="167" showAll="0"/>
    <pivotField numFmtId="167" showAll="0"/>
    <pivotField numFmtId="167" showAll="0"/>
    <pivotField numFmtId="169" showAll="0"/>
    <pivotField showAll="0"/>
    <pivotField numFmtId="164" showAll="0"/>
    <pivotField showAll="0"/>
    <pivotField numFmtId="169" showAll="0"/>
    <pivotField showAll="0"/>
    <pivotField numFmtId="164" showAll="0"/>
    <pivotField showAll="0"/>
    <pivotField numFmtId="169" showAll="0"/>
    <pivotField showAll="0"/>
    <pivotField numFmtId="164" showAll="0"/>
    <pivotField showAll="0"/>
    <pivotField numFmtId="169" showAll="0"/>
    <pivotField showAll="0"/>
    <pivotField numFmtId="164" showAll="0"/>
    <pivotField showAll="0"/>
    <pivotField numFmtId="169" showAll="0"/>
    <pivotField showAll="0"/>
    <pivotField numFmtId="164" showAll="0"/>
    <pivotField showAll="0"/>
    <pivotField numFmtId="169" showAll="0"/>
    <pivotField showAll="0"/>
    <pivotField numFmtId="164" showAll="0"/>
    <pivotField showAll="0"/>
  </pivotFields>
  <rowFields count="1">
    <field x="2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uenta de Contador" fld="0" subtotal="count" baseField="26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cn.cr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V108"/>
  <sheetViews>
    <sheetView workbookViewId="0">
      <pane xSplit="3" ySplit="6" topLeftCell="N7" activePane="bottomRight" state="frozen"/>
      <selection pane="topRight" activeCell="D1" sqref="D1"/>
      <selection pane="bottomLeft" activeCell="A7" sqref="A7"/>
      <selection pane="bottomRight" activeCell="S6" sqref="S6"/>
    </sheetView>
  </sheetViews>
  <sheetFormatPr defaultColWidth="11.5546875" defaultRowHeight="14.4" x14ac:dyDescent="0.3"/>
  <cols>
    <col min="1" max="1" width="27.44140625" bestFit="1" customWidth="1"/>
    <col min="3" max="3" width="23.33203125" bestFit="1" customWidth="1"/>
    <col min="4" max="5" width="14.109375" customWidth="1"/>
    <col min="6" max="6" width="24.5546875" bestFit="1" customWidth="1"/>
    <col min="7" max="7" width="32.33203125" bestFit="1" customWidth="1"/>
    <col min="8" max="8" width="32.33203125" customWidth="1"/>
    <col min="9" max="9" width="13" customWidth="1"/>
    <col min="212" max="212" width="22.5546875" customWidth="1"/>
  </cols>
  <sheetData>
    <row r="1" spans="1:308" x14ac:dyDescent="0.3">
      <c r="F1" t="s">
        <v>712</v>
      </c>
      <c r="G1">
        <v>70</v>
      </c>
      <c r="I1" s="101" t="s">
        <v>340</v>
      </c>
      <c r="J1" s="100" t="s">
        <v>339</v>
      </c>
      <c r="K1" s="100"/>
      <c r="L1" s="100"/>
      <c r="M1" s="100"/>
      <c r="N1" s="100"/>
      <c r="O1" s="100"/>
      <c r="P1" s="99" t="s">
        <v>338</v>
      </c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8" t="s">
        <v>337</v>
      </c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7" t="s">
        <v>336</v>
      </c>
      <c r="FV1" s="97"/>
      <c r="FW1" s="97"/>
      <c r="FX1" s="97"/>
      <c r="FY1" s="97"/>
      <c r="FZ1" s="97"/>
      <c r="GA1" s="97"/>
      <c r="GB1" s="97"/>
      <c r="GC1" s="97"/>
      <c r="GD1" s="97"/>
      <c r="GE1" s="97"/>
      <c r="GF1" s="97"/>
      <c r="GG1" s="97"/>
      <c r="GH1" s="97"/>
      <c r="GI1" s="97"/>
      <c r="GJ1" s="97"/>
      <c r="GK1" s="97"/>
      <c r="GL1" s="97"/>
      <c r="GM1" s="97"/>
      <c r="GN1" s="97"/>
      <c r="GO1" s="97"/>
      <c r="GP1" s="97"/>
      <c r="GQ1" s="97"/>
      <c r="GR1" s="97"/>
      <c r="GS1" s="97"/>
      <c r="GT1" s="97"/>
      <c r="GU1" s="97"/>
      <c r="GV1" s="97"/>
      <c r="GW1" s="97"/>
      <c r="GX1" s="97"/>
      <c r="GY1" s="97"/>
      <c r="GZ1" s="97"/>
      <c r="HA1" s="97"/>
      <c r="HB1" s="97"/>
      <c r="HC1" s="97"/>
      <c r="HD1" s="97"/>
      <c r="HE1" s="97"/>
      <c r="HF1" s="97"/>
      <c r="HG1" s="97"/>
      <c r="HH1" s="97"/>
      <c r="HI1" s="97"/>
      <c r="HJ1" s="97"/>
      <c r="HK1" s="97"/>
      <c r="HL1" s="97"/>
      <c r="HM1" s="97"/>
      <c r="HN1" s="97"/>
      <c r="HO1" s="97"/>
      <c r="HP1" s="97"/>
      <c r="HQ1" s="97"/>
      <c r="HR1" s="97"/>
      <c r="HS1" s="97"/>
      <c r="HT1" s="97"/>
      <c r="HU1" s="97"/>
      <c r="HV1" s="97"/>
      <c r="HW1" s="97"/>
      <c r="HX1" s="97"/>
      <c r="HY1" s="97"/>
      <c r="HZ1" s="97"/>
      <c r="IA1" s="97"/>
      <c r="IB1" s="97"/>
      <c r="IC1" s="97"/>
      <c r="ID1" s="97"/>
      <c r="IE1" s="97"/>
      <c r="IF1" s="97"/>
      <c r="IG1" s="97"/>
      <c r="IH1" s="97"/>
      <c r="II1" s="97"/>
      <c r="IJ1" s="97"/>
      <c r="IK1" s="97"/>
      <c r="IL1" s="97"/>
      <c r="IM1" s="97"/>
      <c r="IN1" s="97"/>
      <c r="IO1" s="97"/>
      <c r="IP1" s="97"/>
      <c r="IQ1" s="97"/>
      <c r="IR1" s="97"/>
      <c r="IS1" s="97"/>
      <c r="IT1" s="97"/>
      <c r="IU1" s="97"/>
      <c r="IV1" s="97"/>
      <c r="IW1" s="97"/>
      <c r="IX1" s="97"/>
      <c r="IY1" s="97"/>
      <c r="IZ1" s="97"/>
      <c r="JA1" s="97"/>
      <c r="JB1" s="97"/>
      <c r="JC1" s="97"/>
      <c r="JD1" s="97"/>
      <c r="JE1" s="97"/>
      <c r="JF1" s="97"/>
      <c r="JG1" s="97"/>
      <c r="JH1" s="97"/>
      <c r="JI1" s="97"/>
      <c r="JJ1" s="97"/>
      <c r="JK1" s="97"/>
      <c r="JL1" s="97"/>
      <c r="JM1" s="97"/>
      <c r="JN1" s="97"/>
      <c r="JO1" s="97"/>
      <c r="JP1" s="97"/>
      <c r="JQ1" s="97"/>
      <c r="JR1" s="97"/>
      <c r="JS1" s="97"/>
      <c r="JT1" s="97"/>
      <c r="JU1" s="97"/>
      <c r="JV1" s="97"/>
      <c r="JW1" s="97"/>
      <c r="JX1" s="97"/>
      <c r="JY1" s="97"/>
      <c r="JZ1" s="97"/>
      <c r="KA1" s="97"/>
      <c r="KB1" s="97"/>
      <c r="KC1" s="97"/>
      <c r="KD1" s="97"/>
      <c r="KE1" s="97"/>
      <c r="KF1" s="97"/>
      <c r="KG1" s="97"/>
      <c r="KH1" s="97"/>
      <c r="KI1" s="97"/>
      <c r="KJ1" s="97"/>
      <c r="KK1" s="97"/>
      <c r="KL1" s="97"/>
      <c r="KM1" s="97"/>
      <c r="KN1" s="97"/>
      <c r="KO1" s="97"/>
      <c r="KP1" s="97"/>
      <c r="KQ1" s="97"/>
      <c r="KR1" s="97"/>
      <c r="KS1" s="97"/>
      <c r="KT1" s="97"/>
      <c r="KU1" s="97"/>
      <c r="KV1" s="97"/>
    </row>
    <row r="2" spans="1:308" x14ac:dyDescent="0.3">
      <c r="F2" t="s">
        <v>485</v>
      </c>
      <c r="G2">
        <v>65</v>
      </c>
      <c r="I2" s="101"/>
      <c r="J2" s="100"/>
      <c r="K2" s="100"/>
      <c r="L2" s="100"/>
      <c r="M2" s="100"/>
      <c r="N2" s="100"/>
      <c r="O2" s="100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7"/>
      <c r="FV2" s="97"/>
      <c r="FW2" s="97"/>
      <c r="FX2" s="97"/>
      <c r="FY2" s="97"/>
      <c r="FZ2" s="97"/>
      <c r="GA2" s="97"/>
      <c r="GB2" s="97"/>
      <c r="GC2" s="97"/>
      <c r="GD2" s="97"/>
      <c r="GE2" s="97"/>
      <c r="GF2" s="97"/>
      <c r="GG2" s="97"/>
      <c r="GH2" s="97"/>
      <c r="GI2" s="97"/>
      <c r="GJ2" s="97"/>
      <c r="GK2" s="97"/>
      <c r="GL2" s="97"/>
      <c r="GM2" s="97"/>
      <c r="GN2" s="97"/>
      <c r="GO2" s="97"/>
      <c r="GP2" s="97"/>
      <c r="GQ2" s="97"/>
      <c r="GR2" s="97"/>
      <c r="GS2" s="97"/>
      <c r="GT2" s="97"/>
      <c r="GU2" s="97"/>
      <c r="GV2" s="97"/>
      <c r="GW2" s="97"/>
      <c r="GX2" s="97"/>
      <c r="GY2" s="97"/>
      <c r="GZ2" s="97"/>
      <c r="HA2" s="97"/>
      <c r="HB2" s="97"/>
      <c r="HC2" s="97"/>
      <c r="HD2" s="97"/>
      <c r="HE2" s="97"/>
      <c r="HF2" s="97"/>
      <c r="HG2" s="97"/>
      <c r="HH2" s="97"/>
      <c r="HI2" s="97"/>
      <c r="HJ2" s="97"/>
      <c r="HK2" s="97"/>
      <c r="HL2" s="97"/>
      <c r="HM2" s="97"/>
      <c r="HN2" s="97"/>
      <c r="HO2" s="97"/>
      <c r="HP2" s="97"/>
      <c r="HQ2" s="97"/>
      <c r="HR2" s="97"/>
      <c r="HS2" s="97"/>
      <c r="HT2" s="97"/>
      <c r="HU2" s="97"/>
      <c r="HV2" s="97"/>
      <c r="HW2" s="97"/>
      <c r="HX2" s="97"/>
      <c r="HY2" s="97"/>
      <c r="HZ2" s="97"/>
      <c r="IA2" s="97"/>
      <c r="IB2" s="97"/>
      <c r="IC2" s="97"/>
      <c r="ID2" s="97"/>
      <c r="IE2" s="97"/>
      <c r="IF2" s="97"/>
      <c r="IG2" s="97"/>
      <c r="IH2" s="97"/>
      <c r="II2" s="97"/>
      <c r="IJ2" s="97"/>
      <c r="IK2" s="97"/>
      <c r="IL2" s="97"/>
      <c r="IM2" s="97"/>
      <c r="IN2" s="97"/>
      <c r="IO2" s="97"/>
      <c r="IP2" s="97"/>
      <c r="IQ2" s="97"/>
      <c r="IR2" s="97"/>
      <c r="IS2" s="97"/>
      <c r="IT2" s="97"/>
      <c r="IU2" s="97"/>
      <c r="IV2" s="97"/>
      <c r="IW2" s="97"/>
      <c r="IX2" s="97"/>
      <c r="IY2" s="97"/>
      <c r="IZ2" s="97"/>
      <c r="JA2" s="97"/>
      <c r="JB2" s="97"/>
      <c r="JC2" s="97"/>
      <c r="JD2" s="97"/>
      <c r="JE2" s="97"/>
      <c r="JF2" s="97"/>
      <c r="JG2" s="97"/>
      <c r="JH2" s="97"/>
      <c r="JI2" s="97"/>
      <c r="JJ2" s="97"/>
      <c r="JK2" s="97"/>
      <c r="JL2" s="97"/>
      <c r="JM2" s="97"/>
      <c r="JN2" s="97"/>
      <c r="JO2" s="97"/>
      <c r="JP2" s="97"/>
      <c r="JQ2" s="97"/>
      <c r="JR2" s="97"/>
      <c r="JS2" s="97"/>
      <c r="JT2" s="97"/>
      <c r="JU2" s="97"/>
      <c r="JV2" s="97"/>
      <c r="JW2" s="97"/>
      <c r="JX2" s="97"/>
      <c r="JY2" s="97"/>
      <c r="JZ2" s="97"/>
      <c r="KA2" s="97"/>
      <c r="KB2" s="97"/>
      <c r="KC2" s="97"/>
      <c r="KD2" s="97"/>
      <c r="KE2" s="97"/>
      <c r="KF2" s="97"/>
      <c r="KG2" s="97"/>
      <c r="KH2" s="97"/>
      <c r="KI2" s="97"/>
      <c r="KJ2" s="97"/>
      <c r="KK2" s="97"/>
      <c r="KL2" s="97"/>
      <c r="KM2" s="97"/>
      <c r="KN2" s="97"/>
      <c r="KO2" s="97"/>
      <c r="KP2" s="97"/>
      <c r="KQ2" s="97"/>
      <c r="KR2" s="97"/>
      <c r="KS2" s="97"/>
      <c r="KT2" s="97"/>
      <c r="KU2" s="97"/>
      <c r="KV2" s="97"/>
    </row>
    <row r="3" spans="1:308" x14ac:dyDescent="0.3">
      <c r="F3" t="s">
        <v>486</v>
      </c>
      <c r="G3">
        <v>60</v>
      </c>
      <c r="I3" s="101"/>
      <c r="J3" s="100"/>
      <c r="K3" s="100"/>
      <c r="L3" s="100"/>
      <c r="M3" s="100"/>
      <c r="N3" s="100"/>
      <c r="O3" s="100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</row>
    <row r="4" spans="1:308" x14ac:dyDescent="0.3">
      <c r="F4" t="s">
        <v>487</v>
      </c>
      <c r="G4">
        <v>55</v>
      </c>
      <c r="I4" s="101"/>
      <c r="J4" s="100"/>
      <c r="K4" s="100"/>
      <c r="L4" s="100"/>
      <c r="M4" s="100"/>
      <c r="N4" s="100"/>
      <c r="O4" s="100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97"/>
      <c r="GF4" s="97"/>
      <c r="GG4" s="97"/>
      <c r="GH4" s="97"/>
      <c r="GI4" s="97"/>
      <c r="GJ4" s="97"/>
      <c r="GK4" s="97"/>
      <c r="GL4" s="97"/>
      <c r="GM4" s="97"/>
      <c r="GN4" s="97"/>
      <c r="GO4" s="97"/>
      <c r="GP4" s="97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  <c r="HB4" s="97"/>
      <c r="HC4" s="97"/>
      <c r="HD4" s="97"/>
      <c r="HE4" s="97"/>
      <c r="HF4" s="97"/>
      <c r="HG4" s="97"/>
      <c r="HH4" s="97"/>
      <c r="HI4" s="97"/>
      <c r="HJ4" s="97"/>
      <c r="HK4" s="97"/>
      <c r="HL4" s="97"/>
      <c r="HM4" s="97"/>
      <c r="HN4" s="97"/>
      <c r="HO4" s="97"/>
      <c r="HP4" s="97"/>
      <c r="HQ4" s="97"/>
      <c r="HR4" s="97"/>
      <c r="HS4" s="97"/>
      <c r="HT4" s="97"/>
      <c r="HU4" s="97"/>
      <c r="HV4" s="97"/>
      <c r="HW4" s="97"/>
      <c r="HX4" s="97"/>
      <c r="HY4" s="97"/>
      <c r="HZ4" s="97"/>
      <c r="IA4" s="97"/>
      <c r="IB4" s="97"/>
      <c r="IC4" s="97"/>
      <c r="ID4" s="97"/>
      <c r="IE4" s="97"/>
      <c r="IF4" s="97"/>
      <c r="IG4" s="97"/>
      <c r="IH4" s="97"/>
      <c r="II4" s="97"/>
      <c r="IJ4" s="97"/>
      <c r="IK4" s="97"/>
      <c r="IL4" s="97"/>
      <c r="IM4" s="97"/>
      <c r="IN4" s="97"/>
      <c r="IO4" s="97"/>
      <c r="IP4" s="97"/>
      <c r="IQ4" s="97"/>
      <c r="IR4" s="97"/>
      <c r="IS4" s="97"/>
      <c r="IT4" s="97"/>
      <c r="IU4" s="97"/>
      <c r="IV4" s="97"/>
      <c r="IW4" s="97"/>
      <c r="IX4" s="97"/>
      <c r="IY4" s="97"/>
      <c r="IZ4" s="97"/>
      <c r="JA4" s="97"/>
      <c r="JB4" s="97"/>
      <c r="JC4" s="97"/>
      <c r="JD4" s="97"/>
      <c r="JE4" s="97"/>
      <c r="JF4" s="97"/>
      <c r="JG4" s="97"/>
      <c r="JH4" s="97"/>
      <c r="JI4" s="97"/>
      <c r="JJ4" s="97"/>
      <c r="JK4" s="97"/>
      <c r="JL4" s="97"/>
      <c r="JM4" s="97"/>
      <c r="JN4" s="97"/>
      <c r="JO4" s="97"/>
      <c r="JP4" s="97"/>
      <c r="JQ4" s="97"/>
      <c r="JR4" s="97"/>
      <c r="JS4" s="97"/>
      <c r="JT4" s="97"/>
      <c r="JU4" s="97"/>
      <c r="JV4" s="97"/>
      <c r="JW4" s="97"/>
      <c r="JX4" s="97"/>
      <c r="JY4" s="97"/>
      <c r="JZ4" s="97"/>
      <c r="KA4" s="97"/>
      <c r="KB4" s="97"/>
      <c r="KC4" s="97"/>
      <c r="KD4" s="97"/>
      <c r="KE4" s="97"/>
      <c r="KF4" s="97"/>
      <c r="KG4" s="97"/>
      <c r="KH4" s="97"/>
      <c r="KI4" s="97"/>
      <c r="KJ4" s="97"/>
      <c r="KK4" s="97"/>
      <c r="KL4" s="97"/>
      <c r="KM4" s="97"/>
      <c r="KN4" s="97"/>
      <c r="KO4" s="97"/>
      <c r="KP4" s="97"/>
      <c r="KQ4" s="97"/>
      <c r="KR4" s="97"/>
      <c r="KS4" s="97"/>
      <c r="KT4" s="97"/>
      <c r="KU4" s="97"/>
      <c r="KV4" s="97"/>
    </row>
    <row r="5" spans="1:308" x14ac:dyDescent="0.3">
      <c r="F5" t="s">
        <v>488</v>
      </c>
      <c r="G5">
        <v>50</v>
      </c>
      <c r="I5" s="101"/>
      <c r="J5" s="100"/>
      <c r="K5" s="100"/>
      <c r="L5" s="100"/>
      <c r="M5" s="100"/>
      <c r="N5" s="100"/>
      <c r="O5" s="100"/>
      <c r="P5" s="3" t="s">
        <v>166</v>
      </c>
      <c r="Q5" s="3" t="s">
        <v>166</v>
      </c>
      <c r="R5" s="3" t="s">
        <v>166</v>
      </c>
      <c r="S5" s="3" t="s">
        <v>166</v>
      </c>
      <c r="T5" s="3" t="s">
        <v>166</v>
      </c>
      <c r="U5" s="3" t="s">
        <v>166</v>
      </c>
      <c r="V5" s="3" t="s">
        <v>166</v>
      </c>
      <c r="W5" s="4" t="s">
        <v>167</v>
      </c>
      <c r="X5" s="4" t="s">
        <v>167</v>
      </c>
      <c r="Y5" s="4" t="s">
        <v>167</v>
      </c>
      <c r="Z5" s="4" t="s">
        <v>167</v>
      </c>
      <c r="AA5" s="5" t="s">
        <v>168</v>
      </c>
      <c r="AB5" s="5" t="s">
        <v>168</v>
      </c>
      <c r="AC5" s="5" t="s">
        <v>168</v>
      </c>
      <c r="AD5" s="5" t="s">
        <v>168</v>
      </c>
      <c r="AE5" s="5" t="s">
        <v>168</v>
      </c>
      <c r="AF5" s="6" t="s">
        <v>169</v>
      </c>
      <c r="AG5" s="7" t="s">
        <v>170</v>
      </c>
      <c r="AH5" s="7" t="s">
        <v>170</v>
      </c>
      <c r="AI5" s="7" t="s">
        <v>170</v>
      </c>
      <c r="AJ5" s="7" t="s">
        <v>170</v>
      </c>
      <c r="AK5" s="7" t="s">
        <v>170</v>
      </c>
      <c r="AL5" s="7" t="s">
        <v>170</v>
      </c>
      <c r="AM5" s="8" t="s">
        <v>171</v>
      </c>
      <c r="AN5" s="8" t="s">
        <v>171</v>
      </c>
      <c r="AO5" s="8" t="s">
        <v>171</v>
      </c>
      <c r="AP5" s="8" t="s">
        <v>171</v>
      </c>
      <c r="AQ5" s="8" t="s">
        <v>171</v>
      </c>
      <c r="AR5" s="8" t="s">
        <v>171</v>
      </c>
      <c r="AS5" t="s">
        <v>173</v>
      </c>
      <c r="AT5" t="s">
        <v>173</v>
      </c>
      <c r="AU5" t="s">
        <v>173</v>
      </c>
      <c r="AV5" t="s">
        <v>173</v>
      </c>
      <c r="AW5" t="s">
        <v>173</v>
      </c>
      <c r="AX5" t="s">
        <v>173</v>
      </c>
      <c r="AY5" t="s">
        <v>174</v>
      </c>
      <c r="AZ5" t="s">
        <v>174</v>
      </c>
      <c r="BA5" t="s">
        <v>174</v>
      </c>
      <c r="BB5" t="s">
        <v>174</v>
      </c>
      <c r="BC5" t="s">
        <v>175</v>
      </c>
      <c r="BD5" t="s">
        <v>175</v>
      </c>
      <c r="BE5" t="s">
        <v>175</v>
      </c>
      <c r="BF5" t="s">
        <v>176</v>
      </c>
      <c r="BG5" t="s">
        <v>176</v>
      </c>
      <c r="BH5" t="s">
        <v>176</v>
      </c>
      <c r="BI5" t="s">
        <v>176</v>
      </c>
      <c r="BJ5" t="s">
        <v>176</v>
      </c>
      <c r="BK5" t="s">
        <v>177</v>
      </c>
      <c r="BL5" t="s">
        <v>177</v>
      </c>
      <c r="BM5" t="s">
        <v>177</v>
      </c>
      <c r="BN5" t="s">
        <v>177</v>
      </c>
      <c r="BO5" t="s">
        <v>177</v>
      </c>
      <c r="BP5" t="s">
        <v>178</v>
      </c>
      <c r="BQ5" t="s">
        <v>178</v>
      </c>
      <c r="BR5" t="s">
        <v>178</v>
      </c>
      <c r="BS5" t="s">
        <v>179</v>
      </c>
      <c r="BT5" t="s">
        <v>179</v>
      </c>
      <c r="BU5" t="s">
        <v>179</v>
      </c>
      <c r="BV5" t="s">
        <v>179</v>
      </c>
      <c r="BW5" t="s">
        <v>179</v>
      </c>
      <c r="BX5" t="s">
        <v>179</v>
      </c>
      <c r="BY5" t="s">
        <v>180</v>
      </c>
      <c r="BZ5" t="s">
        <v>180</v>
      </c>
      <c r="CA5" t="s">
        <v>180</v>
      </c>
      <c r="CB5" t="s">
        <v>180</v>
      </c>
      <c r="CC5" t="s">
        <v>181</v>
      </c>
      <c r="CD5" t="s">
        <v>181</v>
      </c>
      <c r="CE5" t="s">
        <v>181</v>
      </c>
      <c r="CF5" t="s">
        <v>181</v>
      </c>
      <c r="CG5" t="s">
        <v>181</v>
      </c>
      <c r="CH5" t="s">
        <v>181</v>
      </c>
      <c r="CI5" t="s">
        <v>181</v>
      </c>
      <c r="CJ5" t="s">
        <v>182</v>
      </c>
      <c r="CK5" t="s">
        <v>182</v>
      </c>
      <c r="CL5" t="s">
        <v>182</v>
      </c>
      <c r="CM5" t="s">
        <v>182</v>
      </c>
      <c r="CN5" t="s">
        <v>182</v>
      </c>
      <c r="CO5" t="s">
        <v>183</v>
      </c>
      <c r="CP5" t="s">
        <v>183</v>
      </c>
      <c r="CQ5" t="s">
        <v>183</v>
      </c>
      <c r="CR5" t="s">
        <v>183</v>
      </c>
      <c r="CS5" t="s">
        <v>184</v>
      </c>
      <c r="CT5" t="s">
        <v>184</v>
      </c>
      <c r="CU5" t="s">
        <v>184</v>
      </c>
      <c r="CV5" t="s">
        <v>184</v>
      </c>
      <c r="CW5" t="s">
        <v>184</v>
      </c>
      <c r="CX5" t="s">
        <v>184</v>
      </c>
      <c r="CY5" t="s">
        <v>185</v>
      </c>
      <c r="CZ5" t="s">
        <v>185</v>
      </c>
      <c r="DA5" t="s">
        <v>185</v>
      </c>
      <c r="DB5" t="s">
        <v>185</v>
      </c>
      <c r="DC5" t="s">
        <v>185</v>
      </c>
      <c r="DD5" t="s">
        <v>185</v>
      </c>
      <c r="DE5" t="s">
        <v>185</v>
      </c>
      <c r="DF5" t="s">
        <v>185</v>
      </c>
      <c r="DG5" t="s">
        <v>186</v>
      </c>
      <c r="DH5" t="s">
        <v>186</v>
      </c>
      <c r="DI5" t="s">
        <v>186</v>
      </c>
      <c r="DJ5" t="s">
        <v>187</v>
      </c>
      <c r="DK5" t="s">
        <v>187</v>
      </c>
      <c r="DL5" t="s">
        <v>187</v>
      </c>
      <c r="DM5" t="s">
        <v>188</v>
      </c>
      <c r="DN5" t="s">
        <v>188</v>
      </c>
      <c r="DO5" t="s">
        <v>188</v>
      </c>
      <c r="DP5" t="s">
        <v>188</v>
      </c>
      <c r="DQ5" t="s">
        <v>169</v>
      </c>
      <c r="DR5" t="s">
        <v>169</v>
      </c>
      <c r="DS5" t="s">
        <v>169</v>
      </c>
      <c r="DT5" t="s">
        <v>189</v>
      </c>
      <c r="DU5" t="s">
        <v>189</v>
      </c>
      <c r="DV5" t="s">
        <v>190</v>
      </c>
      <c r="DW5" t="s">
        <v>190</v>
      </c>
      <c r="DX5" t="s">
        <v>190</v>
      </c>
      <c r="DY5" t="s">
        <v>190</v>
      </c>
      <c r="DZ5" t="s">
        <v>190</v>
      </c>
      <c r="EA5" t="s">
        <v>191</v>
      </c>
      <c r="EB5" t="s">
        <v>191</v>
      </c>
      <c r="EC5" t="s">
        <v>191</v>
      </c>
      <c r="ED5" t="s">
        <v>191</v>
      </c>
      <c r="EE5" t="s">
        <v>191</v>
      </c>
      <c r="EF5" t="s">
        <v>192</v>
      </c>
      <c r="EG5" t="s">
        <v>192</v>
      </c>
      <c r="EH5" t="s">
        <v>192</v>
      </c>
      <c r="EI5" t="s">
        <v>192</v>
      </c>
      <c r="EJ5" t="s">
        <v>193</v>
      </c>
      <c r="EK5" t="s">
        <v>193</v>
      </c>
      <c r="EL5" t="s">
        <v>193</v>
      </c>
      <c r="EM5" t="s">
        <v>193</v>
      </c>
      <c r="EN5" t="s">
        <v>193</v>
      </c>
      <c r="EO5" t="s">
        <v>194</v>
      </c>
      <c r="EP5" t="s">
        <v>194</v>
      </c>
      <c r="EQ5" t="s">
        <v>194</v>
      </c>
      <c r="ER5" t="s">
        <v>194</v>
      </c>
      <c r="ES5" t="s">
        <v>194</v>
      </c>
      <c r="ET5" t="s">
        <v>195</v>
      </c>
      <c r="EU5" t="s">
        <v>195</v>
      </c>
      <c r="EV5" t="s">
        <v>195</v>
      </c>
      <c r="EW5" t="s">
        <v>195</v>
      </c>
      <c r="EX5" t="s">
        <v>689</v>
      </c>
      <c r="EY5" t="s">
        <v>689</v>
      </c>
      <c r="EZ5" t="s">
        <v>689</v>
      </c>
      <c r="FA5" t="s">
        <v>690</v>
      </c>
      <c r="FB5" t="s">
        <v>690</v>
      </c>
      <c r="FC5" t="s">
        <v>690</v>
      </c>
      <c r="FD5" t="s">
        <v>690</v>
      </c>
      <c r="FE5" t="s">
        <v>196</v>
      </c>
      <c r="FF5" t="s">
        <v>196</v>
      </c>
      <c r="FG5" t="s">
        <v>196</v>
      </c>
      <c r="FH5" t="s">
        <v>196</v>
      </c>
      <c r="FI5" t="s">
        <v>196</v>
      </c>
      <c r="FJ5" t="s">
        <v>197</v>
      </c>
      <c r="FK5" t="s">
        <v>197</v>
      </c>
      <c r="FL5" t="s">
        <v>197</v>
      </c>
      <c r="FM5" t="s">
        <v>197</v>
      </c>
      <c r="FN5" t="s">
        <v>197</v>
      </c>
      <c r="FO5" t="s">
        <v>198</v>
      </c>
      <c r="FP5" t="s">
        <v>198</v>
      </c>
      <c r="FQ5" t="s">
        <v>198</v>
      </c>
      <c r="FR5" t="s">
        <v>198</v>
      </c>
      <c r="FS5" t="s">
        <v>198</v>
      </c>
      <c r="FT5" t="s">
        <v>198</v>
      </c>
      <c r="FU5" s="97"/>
      <c r="FV5" s="97"/>
      <c r="FW5" s="97"/>
      <c r="FX5" s="97"/>
      <c r="FY5" s="97"/>
      <c r="FZ5" s="97"/>
      <c r="GA5" s="97"/>
      <c r="GB5" s="97"/>
      <c r="GC5" s="97"/>
      <c r="GD5" s="97"/>
      <c r="GE5" s="97"/>
      <c r="GF5" s="97"/>
      <c r="GG5" s="97"/>
      <c r="GH5" s="97"/>
      <c r="GI5" s="97"/>
      <c r="GJ5" s="97"/>
      <c r="GK5" s="97"/>
      <c r="GL5" s="97"/>
      <c r="GM5" s="97"/>
      <c r="GN5" s="97"/>
      <c r="GO5" s="97"/>
      <c r="GP5" s="97"/>
      <c r="GQ5" s="97"/>
      <c r="GR5" s="97"/>
      <c r="GS5" s="97"/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  <c r="HS5" s="97"/>
      <c r="HT5" s="97"/>
      <c r="HU5" s="97"/>
      <c r="HV5" s="97"/>
      <c r="HW5" s="97"/>
      <c r="HX5" s="97"/>
      <c r="HY5" s="97"/>
      <c r="HZ5" s="97"/>
      <c r="IA5" s="97"/>
      <c r="IB5" s="97"/>
      <c r="IC5" s="97"/>
      <c r="ID5" s="97"/>
      <c r="IE5" s="97"/>
      <c r="IF5" s="97"/>
      <c r="IG5" s="97"/>
      <c r="IH5" s="97"/>
      <c r="II5" s="97"/>
      <c r="IJ5" s="97"/>
      <c r="IK5" s="97"/>
      <c r="IL5" s="97"/>
      <c r="IM5" s="97"/>
      <c r="IN5" s="97"/>
      <c r="IO5" s="97"/>
      <c r="IP5" s="97"/>
      <c r="IQ5" s="97"/>
      <c r="IR5" s="97"/>
      <c r="IS5" s="97"/>
      <c r="IT5" s="97"/>
      <c r="IU5" s="97"/>
      <c r="IV5" s="97"/>
      <c r="IW5" s="97"/>
      <c r="IX5" s="97"/>
      <c r="IY5" s="97"/>
      <c r="IZ5" s="97"/>
      <c r="JA5" s="97"/>
      <c r="JB5" s="97"/>
      <c r="JC5" s="97"/>
      <c r="JD5" s="97"/>
      <c r="JE5" s="97"/>
      <c r="JF5" s="97"/>
      <c r="JG5" s="97"/>
      <c r="JH5" s="97"/>
      <c r="JI5" s="97"/>
      <c r="JJ5" s="97"/>
      <c r="JK5" s="97"/>
      <c r="JL5" s="97"/>
      <c r="JM5" s="97"/>
      <c r="JN5" s="97"/>
      <c r="JO5" s="97"/>
      <c r="JP5" s="97"/>
      <c r="JQ5" s="97"/>
      <c r="JR5" s="97"/>
      <c r="JS5" s="97"/>
      <c r="JT5" s="97"/>
      <c r="JU5" s="97"/>
      <c r="JV5" s="97"/>
      <c r="JW5" s="97"/>
      <c r="JX5" s="97"/>
      <c r="JY5" s="97"/>
      <c r="JZ5" s="97"/>
      <c r="KA5" s="97"/>
      <c r="KB5" s="97"/>
      <c r="KC5" s="97"/>
      <c r="KD5" s="97"/>
      <c r="KE5" s="97"/>
      <c r="KF5" s="97"/>
      <c r="KG5" s="97"/>
      <c r="KH5" s="97"/>
      <c r="KI5" s="97"/>
      <c r="KJ5" s="97"/>
      <c r="KK5" s="97"/>
      <c r="KL5" s="97"/>
      <c r="KM5" s="97"/>
      <c r="KN5" s="97"/>
      <c r="KO5" s="97"/>
      <c r="KP5" s="97"/>
      <c r="KQ5" s="97"/>
      <c r="KR5" s="97"/>
      <c r="KS5" s="97"/>
      <c r="KT5" s="97"/>
      <c r="KU5" s="97"/>
      <c r="KV5" s="97"/>
    </row>
    <row r="6" spans="1:308" x14ac:dyDescent="0.3">
      <c r="A6" s="1" t="s">
        <v>359</v>
      </c>
      <c r="B6" s="1" t="s">
        <v>381</v>
      </c>
      <c r="C6" s="1" t="s">
        <v>382</v>
      </c>
      <c r="D6" s="1" t="s">
        <v>342</v>
      </c>
      <c r="E6" s="1" t="s">
        <v>343</v>
      </c>
      <c r="F6" s="1" t="s">
        <v>345</v>
      </c>
      <c r="G6" s="1" t="s">
        <v>344</v>
      </c>
      <c r="H6" s="1" t="s">
        <v>383</v>
      </c>
      <c r="I6" s="1" t="s">
        <v>701</v>
      </c>
      <c r="J6" s="3" t="s">
        <v>166</v>
      </c>
      <c r="K6" s="4" t="s">
        <v>167</v>
      </c>
      <c r="L6" s="5" t="s">
        <v>168</v>
      </c>
      <c r="M6" s="6" t="s">
        <v>169</v>
      </c>
      <c r="N6" s="7" t="s">
        <v>170</v>
      </c>
      <c r="O6" s="8" t="s">
        <v>171</v>
      </c>
      <c r="P6" s="1" t="s">
        <v>173</v>
      </c>
      <c r="Q6" s="1" t="s">
        <v>174</v>
      </c>
      <c r="R6" s="1" t="s">
        <v>175</v>
      </c>
      <c r="S6" s="1" t="s">
        <v>176</v>
      </c>
      <c r="T6" s="1" t="s">
        <v>177</v>
      </c>
      <c r="U6" s="1" t="s">
        <v>178</v>
      </c>
      <c r="V6" s="1" t="s">
        <v>179</v>
      </c>
      <c r="W6" s="1" t="s">
        <v>180</v>
      </c>
      <c r="X6" s="1" t="s">
        <v>181</v>
      </c>
      <c r="Y6" s="1" t="s">
        <v>182</v>
      </c>
      <c r="Z6" s="1" t="s">
        <v>183</v>
      </c>
      <c r="AA6" s="1" t="s">
        <v>184</v>
      </c>
      <c r="AB6" s="1" t="s">
        <v>185</v>
      </c>
      <c r="AC6" s="1" t="s">
        <v>186</v>
      </c>
      <c r="AD6" s="1" t="s">
        <v>187</v>
      </c>
      <c r="AE6" s="1" t="s">
        <v>188</v>
      </c>
      <c r="AF6" s="1" t="s">
        <v>169</v>
      </c>
      <c r="AG6" s="1" t="s">
        <v>662</v>
      </c>
      <c r="AH6" s="1" t="s">
        <v>663</v>
      </c>
      <c r="AI6" s="1" t="s">
        <v>664</v>
      </c>
      <c r="AJ6" s="1" t="s">
        <v>192</v>
      </c>
      <c r="AK6" s="1" t="s">
        <v>193</v>
      </c>
      <c r="AL6" s="1" t="s">
        <v>194</v>
      </c>
      <c r="AM6" s="1" t="s">
        <v>195</v>
      </c>
      <c r="AN6" s="1" t="s">
        <v>689</v>
      </c>
      <c r="AO6" s="1" t="s">
        <v>690</v>
      </c>
      <c r="AP6" s="1" t="s">
        <v>196</v>
      </c>
      <c r="AQ6" s="1" t="s">
        <v>197</v>
      </c>
      <c r="AR6" s="1" t="s">
        <v>198</v>
      </c>
      <c r="AS6" s="1" t="s">
        <v>199</v>
      </c>
      <c r="AT6" s="1" t="s">
        <v>200</v>
      </c>
      <c r="AU6" s="1" t="s">
        <v>201</v>
      </c>
      <c r="AV6" s="1" t="s">
        <v>202</v>
      </c>
      <c r="AW6" s="1" t="s">
        <v>203</v>
      </c>
      <c r="AX6" s="1" t="s">
        <v>204</v>
      </c>
      <c r="AY6" s="1" t="s">
        <v>205</v>
      </c>
      <c r="AZ6" s="1" t="s">
        <v>206</v>
      </c>
      <c r="BA6" s="1" t="s">
        <v>207</v>
      </c>
      <c r="BB6" s="1" t="s">
        <v>208</v>
      </c>
      <c r="BC6" s="1" t="s">
        <v>209</v>
      </c>
      <c r="BD6" s="1" t="s">
        <v>210</v>
      </c>
      <c r="BE6" s="1" t="s">
        <v>211</v>
      </c>
      <c r="BF6" s="1" t="s">
        <v>212</v>
      </c>
      <c r="BG6" s="1" t="s">
        <v>213</v>
      </c>
      <c r="BH6" s="1" t="s">
        <v>214</v>
      </c>
      <c r="BI6" s="1" t="s">
        <v>215</v>
      </c>
      <c r="BJ6" s="1" t="s">
        <v>216</v>
      </c>
      <c r="BK6" s="1" t="s">
        <v>217</v>
      </c>
      <c r="BL6" s="1" t="s">
        <v>218</v>
      </c>
      <c r="BM6" s="1" t="s">
        <v>219</v>
      </c>
      <c r="BN6" s="1" t="s">
        <v>220</v>
      </c>
      <c r="BO6" s="1" t="s">
        <v>221</v>
      </c>
      <c r="BP6" s="1" t="s">
        <v>222</v>
      </c>
      <c r="BQ6" s="1" t="s">
        <v>223</v>
      </c>
      <c r="BR6" s="1" t="s">
        <v>224</v>
      </c>
      <c r="BS6" s="1" t="s">
        <v>225</v>
      </c>
      <c r="BT6" s="1" t="s">
        <v>226</v>
      </c>
      <c r="BU6" s="1" t="s">
        <v>227</v>
      </c>
      <c r="BV6" s="1" t="s">
        <v>228</v>
      </c>
      <c r="BW6" s="1" t="s">
        <v>229</v>
      </c>
      <c r="BX6" s="1" t="s">
        <v>230</v>
      </c>
      <c r="BY6" s="1" t="s">
        <v>231</v>
      </c>
      <c r="BZ6" s="1" t="s">
        <v>232</v>
      </c>
      <c r="CA6" s="1" t="s">
        <v>233</v>
      </c>
      <c r="CB6" s="1" t="s">
        <v>234</v>
      </c>
      <c r="CC6" s="1" t="s">
        <v>235</v>
      </c>
      <c r="CD6" s="1" t="s">
        <v>236</v>
      </c>
      <c r="CE6" s="1" t="s">
        <v>237</v>
      </c>
      <c r="CF6" s="1" t="s">
        <v>238</v>
      </c>
      <c r="CG6" s="1" t="s">
        <v>239</v>
      </c>
      <c r="CH6" s="1" t="s">
        <v>687</v>
      </c>
      <c r="CI6" s="1" t="s">
        <v>688</v>
      </c>
      <c r="CJ6" s="1" t="s">
        <v>240</v>
      </c>
      <c r="CK6" s="1" t="s">
        <v>241</v>
      </c>
      <c r="CL6" s="1" t="s">
        <v>242</v>
      </c>
      <c r="CM6" s="1" t="s">
        <v>243</v>
      </c>
      <c r="CN6" s="1" t="s">
        <v>244</v>
      </c>
      <c r="CO6" s="1" t="s">
        <v>245</v>
      </c>
      <c r="CP6" s="1" t="s">
        <v>246</v>
      </c>
      <c r="CQ6" s="1" t="s">
        <v>247</v>
      </c>
      <c r="CR6" s="1" t="s">
        <v>248</v>
      </c>
      <c r="CS6" s="1" t="s">
        <v>249</v>
      </c>
      <c r="CT6" s="1" t="s">
        <v>250</v>
      </c>
      <c r="CU6" s="1" t="s">
        <v>251</v>
      </c>
      <c r="CV6" s="1" t="s">
        <v>252</v>
      </c>
      <c r="CW6" s="1" t="s">
        <v>253</v>
      </c>
      <c r="CX6" s="1" t="s">
        <v>254</v>
      </c>
      <c r="CY6" s="1" t="s">
        <v>255</v>
      </c>
      <c r="CZ6" s="1" t="s">
        <v>256</v>
      </c>
      <c r="DA6" s="1" t="s">
        <v>257</v>
      </c>
      <c r="DB6" s="1" t="s">
        <v>258</v>
      </c>
      <c r="DC6" s="1" t="s">
        <v>259</v>
      </c>
      <c r="DD6" s="1" t="s">
        <v>260</v>
      </c>
      <c r="DE6" s="1" t="s">
        <v>261</v>
      </c>
      <c r="DF6" s="1" t="s">
        <v>262</v>
      </c>
      <c r="DG6" s="1" t="s">
        <v>263</v>
      </c>
      <c r="DH6" s="1" t="s">
        <v>264</v>
      </c>
      <c r="DI6" s="1" t="s">
        <v>265</v>
      </c>
      <c r="DJ6" s="1" t="s">
        <v>266</v>
      </c>
      <c r="DK6" s="1" t="s">
        <v>267</v>
      </c>
      <c r="DL6" s="1" t="s">
        <v>268</v>
      </c>
      <c r="DM6" s="1" t="s">
        <v>269</v>
      </c>
      <c r="DN6" s="1" t="s">
        <v>270</v>
      </c>
      <c r="DO6" s="1" t="s">
        <v>271</v>
      </c>
      <c r="DP6" s="1" t="s">
        <v>272</v>
      </c>
      <c r="DQ6" s="1" t="s">
        <v>273</v>
      </c>
      <c r="DR6" s="1" t="s">
        <v>274</v>
      </c>
      <c r="DS6" s="1" t="s">
        <v>275</v>
      </c>
      <c r="DT6" s="1" t="s">
        <v>276</v>
      </c>
      <c r="DU6" s="1" t="s">
        <v>277</v>
      </c>
      <c r="DV6" s="1" t="s">
        <v>278</v>
      </c>
      <c r="DW6" s="1" t="s">
        <v>279</v>
      </c>
      <c r="DX6" s="1" t="s">
        <v>280</v>
      </c>
      <c r="DY6" s="1" t="s">
        <v>281</v>
      </c>
      <c r="DZ6" s="1" t="s">
        <v>282</v>
      </c>
      <c r="EA6" s="1" t="s">
        <v>283</v>
      </c>
      <c r="EB6" s="1" t="s">
        <v>284</v>
      </c>
      <c r="EC6" s="1" t="s">
        <v>285</v>
      </c>
      <c r="ED6" s="1" t="s">
        <v>286</v>
      </c>
      <c r="EE6" s="1" t="s">
        <v>287</v>
      </c>
      <c r="EF6" s="1" t="s">
        <v>288</v>
      </c>
      <c r="EG6" s="1" t="s">
        <v>289</v>
      </c>
      <c r="EH6" s="1" t="s">
        <v>290</v>
      </c>
      <c r="EI6" s="1" t="s">
        <v>291</v>
      </c>
      <c r="EJ6" s="1" t="s">
        <v>292</v>
      </c>
      <c r="EK6" s="1" t="s">
        <v>293</v>
      </c>
      <c r="EL6" s="1" t="s">
        <v>294</v>
      </c>
      <c r="EM6" s="1" t="s">
        <v>295</v>
      </c>
      <c r="EN6" s="1" t="s">
        <v>296</v>
      </c>
      <c r="EO6" s="1" t="s">
        <v>297</v>
      </c>
      <c r="EP6" s="1" t="s">
        <v>298</v>
      </c>
      <c r="EQ6" s="1" t="s">
        <v>299</v>
      </c>
      <c r="ER6" s="1" t="s">
        <v>300</v>
      </c>
      <c r="ES6" s="1" t="s">
        <v>301</v>
      </c>
      <c r="ET6" s="1" t="s">
        <v>302</v>
      </c>
      <c r="EU6" s="1" t="s">
        <v>303</v>
      </c>
      <c r="EV6" s="1" t="s">
        <v>304</v>
      </c>
      <c r="EW6" s="1" t="s">
        <v>305</v>
      </c>
      <c r="EX6" s="1" t="s">
        <v>691</v>
      </c>
      <c r="EY6" s="1" t="s">
        <v>692</v>
      </c>
      <c r="EZ6" s="1" t="s">
        <v>693</v>
      </c>
      <c r="FA6" s="1" t="s">
        <v>694</v>
      </c>
      <c r="FB6" s="1" t="s">
        <v>695</v>
      </c>
      <c r="FC6" s="1" t="s">
        <v>696</v>
      </c>
      <c r="FD6" s="1" t="s">
        <v>697</v>
      </c>
      <c r="FE6" s="1" t="s">
        <v>306</v>
      </c>
      <c r="FF6" s="1" t="s">
        <v>307</v>
      </c>
      <c r="FG6" s="1" t="s">
        <v>308</v>
      </c>
      <c r="FH6" s="1" t="s">
        <v>309</v>
      </c>
      <c r="FI6" s="1" t="s">
        <v>310</v>
      </c>
      <c r="FJ6" s="1" t="s">
        <v>311</v>
      </c>
      <c r="FK6" s="1" t="s">
        <v>312</v>
      </c>
      <c r="FL6" s="1" t="s">
        <v>313</v>
      </c>
      <c r="FM6" s="1" t="s">
        <v>314</v>
      </c>
      <c r="FN6" s="1" t="s">
        <v>315</v>
      </c>
      <c r="FO6" s="1" t="s">
        <v>316</v>
      </c>
      <c r="FP6" s="1" t="s">
        <v>317</v>
      </c>
      <c r="FQ6" s="1" t="s">
        <v>318</v>
      </c>
      <c r="FR6" s="1" t="s">
        <v>698</v>
      </c>
      <c r="FS6" s="1" t="s">
        <v>699</v>
      </c>
      <c r="FT6" s="1" t="s">
        <v>700</v>
      </c>
      <c r="FU6" s="1" t="s">
        <v>199</v>
      </c>
      <c r="FV6" s="1" t="s">
        <v>200</v>
      </c>
      <c r="FW6" s="1" t="s">
        <v>201</v>
      </c>
      <c r="FX6" s="1" t="s">
        <v>202</v>
      </c>
      <c r="FY6" s="1" t="s">
        <v>203</v>
      </c>
      <c r="FZ6" s="1" t="s">
        <v>204</v>
      </c>
      <c r="GA6" s="1" t="s">
        <v>205</v>
      </c>
      <c r="GB6" s="1" t="s">
        <v>206</v>
      </c>
      <c r="GC6" s="1" t="s">
        <v>207</v>
      </c>
      <c r="GD6" s="1" t="s">
        <v>208</v>
      </c>
      <c r="GE6" s="1" t="s">
        <v>209</v>
      </c>
      <c r="GF6" s="1" t="s">
        <v>210</v>
      </c>
      <c r="GG6" s="1" t="s">
        <v>211</v>
      </c>
      <c r="GH6" s="1" t="s">
        <v>212</v>
      </c>
      <c r="GI6" s="1" t="s">
        <v>213</v>
      </c>
      <c r="GJ6" s="1" t="s">
        <v>214</v>
      </c>
      <c r="GK6" s="1" t="s">
        <v>215</v>
      </c>
      <c r="GL6" s="1" t="s">
        <v>216</v>
      </c>
      <c r="GM6" s="1" t="s">
        <v>217</v>
      </c>
      <c r="GN6" s="1" t="s">
        <v>218</v>
      </c>
      <c r="GO6" s="1" t="s">
        <v>219</v>
      </c>
      <c r="GP6" s="1" t="s">
        <v>220</v>
      </c>
      <c r="GQ6" s="1" t="s">
        <v>221</v>
      </c>
      <c r="GR6" s="1" t="s">
        <v>222</v>
      </c>
      <c r="GS6" s="1" t="s">
        <v>223</v>
      </c>
      <c r="GT6" s="1" t="s">
        <v>224</v>
      </c>
      <c r="GU6" s="1" t="s">
        <v>225</v>
      </c>
      <c r="GV6" s="1" t="s">
        <v>226</v>
      </c>
      <c r="GW6" s="1" t="s">
        <v>227</v>
      </c>
      <c r="GX6" s="1" t="s">
        <v>228</v>
      </c>
      <c r="GY6" s="1" t="s">
        <v>229</v>
      </c>
      <c r="GZ6" s="1" t="s">
        <v>230</v>
      </c>
      <c r="HA6" s="1" t="s">
        <v>231</v>
      </c>
      <c r="HB6" s="1" t="s">
        <v>232</v>
      </c>
      <c r="HC6" s="1" t="s">
        <v>233</v>
      </c>
      <c r="HD6" s="1" t="s">
        <v>234</v>
      </c>
      <c r="HE6" s="1" t="s">
        <v>235</v>
      </c>
      <c r="HF6" s="1" t="s">
        <v>236</v>
      </c>
      <c r="HG6" s="1" t="s">
        <v>237</v>
      </c>
      <c r="HH6" s="1" t="s">
        <v>238</v>
      </c>
      <c r="HI6" s="1" t="s">
        <v>239</v>
      </c>
      <c r="HJ6" s="1" t="s">
        <v>687</v>
      </c>
      <c r="HK6" s="1" t="s">
        <v>688</v>
      </c>
      <c r="HL6" s="1" t="s">
        <v>240</v>
      </c>
      <c r="HM6" s="1" t="s">
        <v>241</v>
      </c>
      <c r="HN6" s="1" t="s">
        <v>242</v>
      </c>
      <c r="HO6" s="1" t="s">
        <v>243</v>
      </c>
      <c r="HP6" s="1" t="s">
        <v>244</v>
      </c>
      <c r="HQ6" s="1" t="s">
        <v>245</v>
      </c>
      <c r="HR6" s="1" t="s">
        <v>246</v>
      </c>
      <c r="HS6" s="1" t="s">
        <v>247</v>
      </c>
      <c r="HT6" s="1" t="s">
        <v>248</v>
      </c>
      <c r="HU6" s="1" t="s">
        <v>249</v>
      </c>
      <c r="HV6" s="1" t="s">
        <v>250</v>
      </c>
      <c r="HW6" s="1" t="s">
        <v>251</v>
      </c>
      <c r="HX6" s="1" t="s">
        <v>252</v>
      </c>
      <c r="HY6" s="1" t="s">
        <v>253</v>
      </c>
      <c r="HZ6" s="1" t="s">
        <v>254</v>
      </c>
      <c r="IA6" s="1" t="s">
        <v>255</v>
      </c>
      <c r="IB6" s="1" t="s">
        <v>256</v>
      </c>
      <c r="IC6" s="1" t="s">
        <v>257</v>
      </c>
      <c r="ID6" s="1" t="s">
        <v>258</v>
      </c>
      <c r="IE6" s="1" t="s">
        <v>259</v>
      </c>
      <c r="IF6" s="1" t="s">
        <v>260</v>
      </c>
      <c r="IG6" s="1" t="s">
        <v>261</v>
      </c>
      <c r="IH6" s="1" t="s">
        <v>262</v>
      </c>
      <c r="II6" s="1" t="s">
        <v>263</v>
      </c>
      <c r="IJ6" s="1" t="s">
        <v>264</v>
      </c>
      <c r="IK6" s="1" t="s">
        <v>265</v>
      </c>
      <c r="IL6" s="1" t="s">
        <v>266</v>
      </c>
      <c r="IM6" s="1" t="s">
        <v>267</v>
      </c>
      <c r="IN6" s="1" t="s">
        <v>268</v>
      </c>
      <c r="IO6" s="1" t="s">
        <v>269</v>
      </c>
      <c r="IP6" s="1" t="s">
        <v>270</v>
      </c>
      <c r="IQ6" s="1" t="s">
        <v>271</v>
      </c>
      <c r="IR6" s="1" t="s">
        <v>272</v>
      </c>
      <c r="IS6" s="1" t="s">
        <v>273</v>
      </c>
      <c r="IT6" s="1" t="s">
        <v>274</v>
      </c>
      <c r="IU6" s="1" t="s">
        <v>275</v>
      </c>
      <c r="IV6" s="1" t="s">
        <v>276</v>
      </c>
      <c r="IW6" s="1" t="s">
        <v>277</v>
      </c>
      <c r="IX6" s="1" t="s">
        <v>278</v>
      </c>
      <c r="IY6" s="1" t="s">
        <v>279</v>
      </c>
      <c r="IZ6" s="1" t="s">
        <v>280</v>
      </c>
      <c r="JA6" s="1" t="s">
        <v>281</v>
      </c>
      <c r="JB6" s="1" t="s">
        <v>282</v>
      </c>
      <c r="JC6" s="1" t="s">
        <v>283</v>
      </c>
      <c r="JD6" s="1" t="s">
        <v>284</v>
      </c>
      <c r="JE6" s="1" t="s">
        <v>285</v>
      </c>
      <c r="JF6" s="1" t="s">
        <v>286</v>
      </c>
      <c r="JG6" s="1" t="s">
        <v>287</v>
      </c>
      <c r="JH6" s="1" t="s">
        <v>288</v>
      </c>
      <c r="JI6" s="1" t="s">
        <v>289</v>
      </c>
      <c r="JJ6" s="1" t="s">
        <v>290</v>
      </c>
      <c r="JK6" s="1" t="s">
        <v>291</v>
      </c>
      <c r="JL6" s="1" t="s">
        <v>292</v>
      </c>
      <c r="JM6" s="1" t="s">
        <v>293</v>
      </c>
      <c r="JN6" s="1" t="s">
        <v>294</v>
      </c>
      <c r="JO6" s="1" t="s">
        <v>295</v>
      </c>
      <c r="JP6" s="1" t="s">
        <v>296</v>
      </c>
      <c r="JQ6" s="1" t="s">
        <v>297</v>
      </c>
      <c r="JR6" s="1" t="s">
        <v>298</v>
      </c>
      <c r="JS6" s="1" t="s">
        <v>299</v>
      </c>
      <c r="JT6" s="1" t="s">
        <v>300</v>
      </c>
      <c r="JU6" s="1" t="s">
        <v>301</v>
      </c>
      <c r="JV6" s="1" t="s">
        <v>302</v>
      </c>
      <c r="JW6" s="1" t="s">
        <v>303</v>
      </c>
      <c r="JX6" s="1" t="s">
        <v>304</v>
      </c>
      <c r="JY6" s="1" t="s">
        <v>305</v>
      </c>
      <c r="JZ6" s="1" t="s">
        <v>691</v>
      </c>
      <c r="KA6" s="1" t="s">
        <v>692</v>
      </c>
      <c r="KB6" s="1" t="s">
        <v>693</v>
      </c>
      <c r="KC6" s="1" t="s">
        <v>694</v>
      </c>
      <c r="KD6" s="1" t="s">
        <v>695</v>
      </c>
      <c r="KE6" s="1" t="s">
        <v>696</v>
      </c>
      <c r="KF6" s="1" t="s">
        <v>697</v>
      </c>
      <c r="KG6" s="1" t="s">
        <v>306</v>
      </c>
      <c r="KH6" s="1" t="s">
        <v>307</v>
      </c>
      <c r="KI6" s="1" t="s">
        <v>308</v>
      </c>
      <c r="KJ6" s="1" t="s">
        <v>309</v>
      </c>
      <c r="KK6" s="1" t="s">
        <v>310</v>
      </c>
      <c r="KL6" s="1" t="s">
        <v>311</v>
      </c>
      <c r="KM6" s="1" t="s">
        <v>312</v>
      </c>
      <c r="KN6" s="1" t="s">
        <v>313</v>
      </c>
      <c r="KO6" s="1" t="s">
        <v>314</v>
      </c>
      <c r="KP6" s="1" t="s">
        <v>315</v>
      </c>
      <c r="KQ6" s="1" t="s">
        <v>316</v>
      </c>
      <c r="KR6" s="1" t="s">
        <v>317</v>
      </c>
      <c r="KS6" s="1" t="s">
        <v>318</v>
      </c>
      <c r="KT6" s="1" t="s">
        <v>698</v>
      </c>
      <c r="KU6" s="1" t="s">
        <v>699</v>
      </c>
      <c r="KV6" s="1" t="s">
        <v>700</v>
      </c>
    </row>
    <row r="7" spans="1:308" x14ac:dyDescent="0.3">
      <c r="A7" t="s">
        <v>1</v>
      </c>
      <c r="B7" s="2" t="s">
        <v>2</v>
      </c>
      <c r="C7" s="2" t="s">
        <v>3</v>
      </c>
      <c r="D7" s="2" t="s">
        <v>346</v>
      </c>
      <c r="E7" s="2" t="s">
        <v>347</v>
      </c>
      <c r="F7" s="2" t="s">
        <v>357</v>
      </c>
      <c r="G7" s="2" t="s">
        <v>344</v>
      </c>
      <c r="H7" s="17" t="s">
        <v>486</v>
      </c>
      <c r="I7" s="11">
        <v>61.941797735271457</v>
      </c>
      <c r="J7" s="11">
        <v>52.842876598925933</v>
      </c>
      <c r="K7" s="11">
        <v>59.462012687031297</v>
      </c>
      <c r="L7" s="11">
        <v>75.720780256766744</v>
      </c>
      <c r="M7" s="11">
        <v>61.482628331724264</v>
      </c>
      <c r="N7" s="11">
        <v>56.518836532748828</v>
      </c>
      <c r="O7" s="11">
        <v>65.623652004431676</v>
      </c>
      <c r="P7" s="11">
        <v>49.347809441067334</v>
      </c>
      <c r="Q7" s="11">
        <v>49.527080618494708</v>
      </c>
      <c r="R7" s="11">
        <v>45.151515151515156</v>
      </c>
      <c r="S7" s="11">
        <v>81.300511976595345</v>
      </c>
      <c r="T7" s="11">
        <v>34.896381440884859</v>
      </c>
      <c r="U7" s="11">
        <v>71.472571361699337</v>
      </c>
      <c r="V7" s="11">
        <v>38.204266202224751</v>
      </c>
      <c r="W7" s="11">
        <v>18.525396976537671</v>
      </c>
      <c r="X7" s="11">
        <v>61.617191121520626</v>
      </c>
      <c r="Y7" s="11">
        <v>93.92426486143431</v>
      </c>
      <c r="Z7" s="11">
        <v>63.781197788632568</v>
      </c>
      <c r="AA7" s="11">
        <v>81.011899918279326</v>
      </c>
      <c r="AB7" s="11">
        <v>88.14774607719113</v>
      </c>
      <c r="AC7" s="11">
        <v>81.466425267442574</v>
      </c>
      <c r="AD7" s="11">
        <v>52.142751825425826</v>
      </c>
      <c r="AE7" s="11">
        <v>75.83507819549493</v>
      </c>
      <c r="AF7" s="11">
        <v>61.482628331724264</v>
      </c>
      <c r="AG7" s="11">
        <v>47.74301882708</v>
      </c>
      <c r="AH7" s="11">
        <v>27.560557041528181</v>
      </c>
      <c r="AI7" s="11">
        <v>37.926399280480204</v>
      </c>
      <c r="AJ7" s="11">
        <v>73.844383975579092</v>
      </c>
      <c r="AK7" s="11">
        <v>60.189508811789651</v>
      </c>
      <c r="AL7" s="11">
        <v>91.849151260035839</v>
      </c>
      <c r="AM7" s="11">
        <v>75</v>
      </c>
      <c r="AN7" s="11">
        <v>100</v>
      </c>
      <c r="AO7" s="11">
        <v>34.525589743684826</v>
      </c>
      <c r="AP7" s="11">
        <v>45.673871831006934</v>
      </c>
      <c r="AQ7" s="11">
        <v>62.189948985614421</v>
      </c>
      <c r="AR7" s="11">
        <v>76.35250146628384</v>
      </c>
      <c r="AS7" s="11">
        <v>79.726947231151129</v>
      </c>
      <c r="AT7" s="11">
        <v>0</v>
      </c>
      <c r="AU7" s="11">
        <v>39.465812607161517</v>
      </c>
      <c r="AV7" s="11">
        <v>78.129742215501594</v>
      </c>
      <c r="AW7" s="11">
        <v>39.423817942789796</v>
      </c>
      <c r="AX7" s="11">
        <v>59.340536649799944</v>
      </c>
      <c r="AY7" s="11">
        <v>67.118365528202531</v>
      </c>
      <c r="AZ7" s="11">
        <v>60.255464191793649</v>
      </c>
      <c r="BA7" s="11">
        <v>18.437015917689173</v>
      </c>
      <c r="BB7" s="11">
        <v>52.297476836293455</v>
      </c>
      <c r="BC7" s="11">
        <v>40</v>
      </c>
      <c r="BD7" s="11">
        <v>59.090909090909093</v>
      </c>
      <c r="BE7" s="11">
        <v>36.363636363636367</v>
      </c>
      <c r="BF7" s="11">
        <v>33.333333333333329</v>
      </c>
      <c r="BG7" s="11">
        <v>100</v>
      </c>
      <c r="BH7" s="11">
        <v>100</v>
      </c>
      <c r="BI7" s="11">
        <v>94.002559882976783</v>
      </c>
      <c r="BJ7" s="11">
        <v>79.166666666666657</v>
      </c>
      <c r="BK7" s="11">
        <v>57.894736842105267</v>
      </c>
      <c r="BL7" s="11">
        <v>64.81619460189097</v>
      </c>
      <c r="BM7" s="11">
        <v>21.360661875438854</v>
      </c>
      <c r="BN7" s="11">
        <v>18.546079874989214</v>
      </c>
      <c r="BO7" s="11">
        <v>11.864234010000001</v>
      </c>
      <c r="BP7" s="11">
        <v>74.504304478398936</v>
      </c>
      <c r="BQ7" s="11">
        <v>41.578512226364282</v>
      </c>
      <c r="BR7" s="11">
        <v>98.33489738033478</v>
      </c>
      <c r="BS7" s="11">
        <v>2.2587755438365198</v>
      </c>
      <c r="BT7" s="11">
        <v>100</v>
      </c>
      <c r="BU7" s="11">
        <v>20.004821822189566</v>
      </c>
      <c r="BV7" s="11">
        <v>7.2110916394732324E-3</v>
      </c>
      <c r="BW7" s="11">
        <v>100</v>
      </c>
      <c r="BX7" s="11">
        <v>6.9547887556829444</v>
      </c>
      <c r="BY7" s="11">
        <v>43.999807145267823</v>
      </c>
      <c r="BZ7" s="11">
        <v>6.666666666666667</v>
      </c>
      <c r="CA7" s="11">
        <v>0</v>
      </c>
      <c r="CB7" s="11">
        <v>23.435114094216189</v>
      </c>
      <c r="CC7" s="11">
        <v>94.538545613111097</v>
      </c>
      <c r="CD7" s="11">
        <v>53.099898987382069</v>
      </c>
      <c r="CE7" s="11">
        <v>65.122100720592798</v>
      </c>
      <c r="CF7" s="11">
        <v>82.441200514081387</v>
      </c>
      <c r="CG7" s="11">
        <v>80.741499023755367</v>
      </c>
      <c r="CH7" s="11">
        <v>8.5662610983229257</v>
      </c>
      <c r="CI7" s="11">
        <v>46.810831893398777</v>
      </c>
      <c r="CJ7" s="11">
        <v>95.555512818047191</v>
      </c>
      <c r="CK7" s="11">
        <v>93.820797353693479</v>
      </c>
      <c r="CL7" s="11">
        <v>95.816104775275505</v>
      </c>
      <c r="CM7" s="11">
        <v>88.671461815104706</v>
      </c>
      <c r="CN7" s="11">
        <v>95.757447545050681</v>
      </c>
      <c r="CO7" s="11">
        <v>85.84</v>
      </c>
      <c r="CP7" s="11">
        <v>68.45</v>
      </c>
      <c r="CQ7" s="11">
        <v>100</v>
      </c>
      <c r="CR7" s="11">
        <v>0.83479115453025943</v>
      </c>
      <c r="CS7" s="11">
        <v>75.406942338929497</v>
      </c>
      <c r="CT7" s="11">
        <v>91.401418346312965</v>
      </c>
      <c r="CU7" s="11">
        <v>86.931171796842179</v>
      </c>
      <c r="CV7" s="11">
        <v>68.334760074817993</v>
      </c>
      <c r="CW7" s="11">
        <v>66.883052340273593</v>
      </c>
      <c r="CX7" s="11">
        <v>97.114054612499714</v>
      </c>
      <c r="CY7" s="11">
        <v>95.969919327106766</v>
      </c>
      <c r="CZ7" s="11">
        <v>98.580825053867315</v>
      </c>
      <c r="DA7" s="11">
        <v>56.13985882071615</v>
      </c>
      <c r="DB7" s="11">
        <v>97.814482806728307</v>
      </c>
      <c r="DC7" s="11">
        <v>99.03067849523741</v>
      </c>
      <c r="DD7" s="11">
        <v>98.809940707658058</v>
      </c>
      <c r="DE7" s="11">
        <v>60.842317163903139</v>
      </c>
      <c r="DF7" s="11">
        <v>97.993946242311907</v>
      </c>
      <c r="DG7" s="11">
        <v>84.900090389830183</v>
      </c>
      <c r="DH7" s="11">
        <v>59.49918541249756</v>
      </c>
      <c r="DI7" s="11">
        <v>100</v>
      </c>
      <c r="DJ7" s="11">
        <v>79.763255572436876</v>
      </c>
      <c r="DK7" s="11">
        <v>34.128892051464511</v>
      </c>
      <c r="DL7" s="11">
        <v>42.536107852376098</v>
      </c>
      <c r="DM7" s="11">
        <v>79.509075078695332</v>
      </c>
      <c r="DN7" s="11">
        <v>60.869565217391312</v>
      </c>
      <c r="DO7" s="11">
        <v>85.897452302406833</v>
      </c>
      <c r="DP7" s="11">
        <v>77.064220183486242</v>
      </c>
      <c r="DQ7" s="11">
        <v>60.640299211118155</v>
      </c>
      <c r="DR7" s="11">
        <v>72.998246639392178</v>
      </c>
      <c r="DS7" s="11">
        <v>50.809339144662459</v>
      </c>
      <c r="DT7" s="11">
        <v>59.596782152907181</v>
      </c>
      <c r="DU7" s="11">
        <v>35.889255501252819</v>
      </c>
      <c r="DV7" s="11">
        <v>25.92842274427603</v>
      </c>
      <c r="DW7" s="11">
        <v>20.71643124224444</v>
      </c>
      <c r="DX7" s="11">
        <v>39.127454394252325</v>
      </c>
      <c r="DY7" s="11">
        <v>33.747343773511496</v>
      </c>
      <c r="DZ7" s="11">
        <v>18.283133053356611</v>
      </c>
      <c r="EA7" s="11">
        <v>50.09738666808731</v>
      </c>
      <c r="EB7" s="11">
        <v>54.292838631282258</v>
      </c>
      <c r="EC7" s="11">
        <v>33.704704004939494</v>
      </c>
      <c r="ED7" s="11">
        <v>32.702378751208506</v>
      </c>
      <c r="EE7" s="11">
        <v>18.834688346883468</v>
      </c>
      <c r="EF7" s="11">
        <v>38.593571448278432</v>
      </c>
      <c r="EG7" s="11">
        <v>59.845711827852973</v>
      </c>
      <c r="EH7" s="11">
        <v>96.93825262618499</v>
      </c>
      <c r="EI7" s="11">
        <v>100</v>
      </c>
      <c r="EJ7" s="11">
        <v>53.162225224118878</v>
      </c>
      <c r="EK7" s="11">
        <v>39.174751320152282</v>
      </c>
      <c r="EL7" s="11">
        <v>93.560194245125743</v>
      </c>
      <c r="EM7" s="11">
        <v>92.404145828803365</v>
      </c>
      <c r="EN7" s="11">
        <v>22.646227440747989</v>
      </c>
      <c r="EO7" s="11">
        <v>90.51</v>
      </c>
      <c r="EP7" s="11">
        <v>99.79</v>
      </c>
      <c r="EQ7" s="11">
        <v>98.901393354769567</v>
      </c>
      <c r="ER7" s="11">
        <v>96.195326542840021</v>
      </c>
      <c r="ES7" s="11">
        <v>73.849036402569595</v>
      </c>
      <c r="ET7" s="11">
        <v>100</v>
      </c>
      <c r="EU7" s="11">
        <v>100</v>
      </c>
      <c r="EV7" s="11">
        <v>100</v>
      </c>
      <c r="EW7" s="11">
        <v>0</v>
      </c>
      <c r="EX7" s="11">
        <v>100</v>
      </c>
      <c r="EY7" s="11">
        <v>100</v>
      </c>
      <c r="EZ7" s="11">
        <v>100</v>
      </c>
      <c r="FA7" s="11">
        <v>10.200473492917673</v>
      </c>
      <c r="FB7" s="11">
        <v>36.45243116953224</v>
      </c>
      <c r="FC7" s="11">
        <v>86.748484013571442</v>
      </c>
      <c r="FD7" s="11">
        <v>4.7009702987179445</v>
      </c>
      <c r="FE7" s="11">
        <v>44.571620578226437</v>
      </c>
      <c r="FF7" s="11">
        <v>0</v>
      </c>
      <c r="FG7" s="11">
        <v>15.801899464464258</v>
      </c>
      <c r="FH7" s="11">
        <v>67.995839112343958</v>
      </c>
      <c r="FI7" s="11">
        <v>100</v>
      </c>
      <c r="FJ7" s="11">
        <v>83.461028139183767</v>
      </c>
      <c r="FK7" s="11">
        <v>94.40830134321358</v>
      </c>
      <c r="FL7" s="11">
        <v>31.360796464671974</v>
      </c>
      <c r="FM7" s="11">
        <v>44.930943007920554</v>
      </c>
      <c r="FN7" s="11">
        <v>56.788675973082249</v>
      </c>
      <c r="FO7" s="11">
        <v>84.117896114393488</v>
      </c>
      <c r="FP7" s="11">
        <v>67.553869642547966</v>
      </c>
      <c r="FQ7" s="11">
        <v>93.582277533918599</v>
      </c>
      <c r="FR7" s="11">
        <v>92.549443580198428</v>
      </c>
      <c r="FS7" s="11">
        <v>85.042080171239547</v>
      </c>
      <c r="FT7" s="11">
        <v>35.269441755404969</v>
      </c>
      <c r="FU7" s="11">
        <v>14.584930049531568</v>
      </c>
      <c r="FV7" s="11">
        <v>964.03527837197862</v>
      </c>
      <c r="FW7" s="11">
        <v>942.30087280797079</v>
      </c>
      <c r="FX7" s="11">
        <v>203.33108363170476</v>
      </c>
      <c r="FY7" s="11">
        <v>122.39902080783352</v>
      </c>
      <c r="FZ7" s="11">
        <v>199.3273773435981</v>
      </c>
      <c r="GA7" s="11">
        <v>67.118365528202531</v>
      </c>
      <c r="GB7" s="11">
        <v>-5.7183655282025327</v>
      </c>
      <c r="GC7" s="11">
        <v>18.437015917689173</v>
      </c>
      <c r="GD7" s="11">
        <v>6.8729036149340743</v>
      </c>
      <c r="GE7" s="11">
        <v>40</v>
      </c>
      <c r="GF7" s="11">
        <v>59.090909090909093</v>
      </c>
      <c r="GG7" s="11">
        <v>36.363636363636367</v>
      </c>
      <c r="GH7" s="11">
        <v>33.333333333333329</v>
      </c>
      <c r="GI7" s="11">
        <v>100</v>
      </c>
      <c r="GJ7" s="11">
        <v>100</v>
      </c>
      <c r="GK7" s="11">
        <v>5</v>
      </c>
      <c r="GL7" s="11">
        <v>10</v>
      </c>
      <c r="GM7" s="11">
        <v>13.333333333333334</v>
      </c>
      <c r="GN7" s="11">
        <v>64.81619460189097</v>
      </c>
      <c r="GO7" s="11">
        <v>21.360661875438854</v>
      </c>
      <c r="GP7" s="11">
        <v>18.546079874989214</v>
      </c>
      <c r="GQ7" s="11">
        <v>11.864234010000001</v>
      </c>
      <c r="GR7" s="11">
        <v>74.504304478398936</v>
      </c>
      <c r="GS7" s="11">
        <v>58.421487773635718</v>
      </c>
      <c r="GT7" s="11">
        <v>1.665102619665217</v>
      </c>
      <c r="GU7" s="11">
        <v>2.2587755438365198</v>
      </c>
      <c r="GV7" s="11">
        <v>100</v>
      </c>
      <c r="GW7" s="11">
        <v>20.004821822189566</v>
      </c>
      <c r="GX7" s="11">
        <v>7.2110916394732324E-3</v>
      </c>
      <c r="GY7" s="11">
        <v>1</v>
      </c>
      <c r="GZ7" s="11">
        <v>668.90756302521004</v>
      </c>
      <c r="HA7" s="11">
        <v>43.999807145267823</v>
      </c>
      <c r="HB7" s="11">
        <v>6.666666666666667</v>
      </c>
      <c r="HC7" s="11">
        <v>0</v>
      </c>
      <c r="HD7" s="11">
        <v>2310992.7920543849</v>
      </c>
      <c r="HE7" s="11">
        <v>25.325555555555557</v>
      </c>
      <c r="HF7" s="11">
        <v>211.41809523809516</v>
      </c>
      <c r="HG7" s="11">
        <v>172.6349206349206</v>
      </c>
      <c r="HH7" s="11">
        <v>78.672539682539679</v>
      </c>
      <c r="HI7" s="12">
        <v>164.86852146113827</v>
      </c>
      <c r="HJ7" s="12">
        <v>91.433738901677074</v>
      </c>
      <c r="HK7" s="12">
        <v>216.00678834741953</v>
      </c>
      <c r="HL7" s="11">
        <v>95.555512818047191</v>
      </c>
      <c r="HM7" s="11">
        <v>93.820797353693479</v>
      </c>
      <c r="HN7" s="11">
        <v>95.816104775275505</v>
      </c>
      <c r="HO7" s="11">
        <v>88.671461815104706</v>
      </c>
      <c r="HP7" s="11">
        <v>95.757447545050681</v>
      </c>
      <c r="HQ7" s="11">
        <v>85.84</v>
      </c>
      <c r="HR7" s="11">
        <v>68.45</v>
      </c>
      <c r="HS7" s="11">
        <v>100</v>
      </c>
      <c r="HT7" s="11">
        <v>0.83479115453025943</v>
      </c>
      <c r="HU7" s="11">
        <v>75.406942338929497</v>
      </c>
      <c r="HV7" s="11">
        <v>91.401418346312965</v>
      </c>
      <c r="HW7" s="11">
        <v>86.931171796842179</v>
      </c>
      <c r="HX7" s="11">
        <v>68.334760074817993</v>
      </c>
      <c r="HY7" s="11">
        <v>66.883052340273593</v>
      </c>
      <c r="HZ7" s="11">
        <v>97.114054612499714</v>
      </c>
      <c r="IA7" s="11">
        <v>95.969919327106766</v>
      </c>
      <c r="IB7" s="11">
        <v>98.580825053867315</v>
      </c>
      <c r="IC7" s="11">
        <v>56.13985882071615</v>
      </c>
      <c r="ID7" s="11">
        <v>97.814482806728307</v>
      </c>
      <c r="IE7" s="11">
        <v>99.03067849523741</v>
      </c>
      <c r="IF7" s="11">
        <v>98.809940707658058</v>
      </c>
      <c r="IG7" s="11">
        <v>60.842317163903139</v>
      </c>
      <c r="IH7" s="11">
        <v>97.993946242311907</v>
      </c>
      <c r="II7" s="11">
        <v>84.900090389830183</v>
      </c>
      <c r="IJ7" s="11">
        <v>0.5191552342460295</v>
      </c>
      <c r="IK7" s="11">
        <v>27</v>
      </c>
      <c r="IL7" s="11">
        <v>79.763255572436876</v>
      </c>
      <c r="IM7" s="11">
        <v>34.128892051464511</v>
      </c>
      <c r="IN7" s="11">
        <v>42.536107852376098</v>
      </c>
      <c r="IO7" s="11">
        <v>79.509075078695332</v>
      </c>
      <c r="IP7" s="11">
        <v>60.869565217391312</v>
      </c>
      <c r="IQ7" s="11">
        <v>11.733621474067334</v>
      </c>
      <c r="IR7" s="11">
        <v>77.064220183486242</v>
      </c>
      <c r="IS7" s="11">
        <v>80.523963719811775</v>
      </c>
      <c r="IT7" s="11">
        <v>12.273524254821741</v>
      </c>
      <c r="IU7" s="11">
        <v>90.590298071303337</v>
      </c>
      <c r="IV7" s="11">
        <v>8.3977126696271309</v>
      </c>
      <c r="IW7" s="11">
        <v>35.889255501252819</v>
      </c>
      <c r="IX7" s="11">
        <v>145.12323346055453</v>
      </c>
      <c r="IY7" s="11">
        <v>36.916224428125545</v>
      </c>
      <c r="IZ7" s="11">
        <v>51.503887007707782</v>
      </c>
      <c r="JA7" s="11">
        <v>324.6707013171947</v>
      </c>
      <c r="JB7" s="11">
        <v>9.4755877034358047</v>
      </c>
      <c r="JC7" s="11">
        <v>41.759460869133271</v>
      </c>
      <c r="JD7" s="11">
        <v>29.829369054616805</v>
      </c>
      <c r="JE7" s="11">
        <v>10.90349126975585</v>
      </c>
      <c r="JF7" s="11">
        <v>3.3281727338206926</v>
      </c>
      <c r="JG7" s="11">
        <v>5.6504065040650406</v>
      </c>
      <c r="JH7" s="11">
        <v>15.467488789237668</v>
      </c>
      <c r="JI7" s="11">
        <v>13.475842696629213</v>
      </c>
      <c r="JJ7" s="11">
        <v>96.93825262618499</v>
      </c>
      <c r="JK7" s="11">
        <v>120.23558897243107</v>
      </c>
      <c r="JL7" s="11">
        <v>53.162225224118878</v>
      </c>
      <c r="JM7" s="11">
        <v>39.174751320152282</v>
      </c>
      <c r="JN7" s="11">
        <v>93.560194245125743</v>
      </c>
      <c r="JO7" s="11">
        <v>92.404145828803365</v>
      </c>
      <c r="JP7" s="11">
        <v>22.646227440747989</v>
      </c>
      <c r="JQ7" s="11">
        <v>90.51</v>
      </c>
      <c r="JR7" s="11">
        <v>99.79</v>
      </c>
      <c r="JS7" s="11">
        <v>98.901393354769567</v>
      </c>
      <c r="JT7" s="11">
        <v>96.195326542840021</v>
      </c>
      <c r="JU7" s="11">
        <v>73.849036402569595</v>
      </c>
      <c r="JV7" s="11">
        <v>1</v>
      </c>
      <c r="JW7" s="11">
        <v>1</v>
      </c>
      <c r="JX7" s="11">
        <v>1.9507673000000001</v>
      </c>
      <c r="JY7" s="11">
        <v>0.21831510000000001</v>
      </c>
      <c r="JZ7" s="11">
        <v>26.38510985445685</v>
      </c>
      <c r="KA7" s="11">
        <v>6553334.0664252825</v>
      </c>
      <c r="KB7" s="11">
        <v>2011106.4081914267</v>
      </c>
      <c r="KC7" s="11">
        <v>0.81622186316220691</v>
      </c>
      <c r="KD7" s="11">
        <v>279.01386072000059</v>
      </c>
      <c r="KE7" s="11">
        <v>225.56214014999995</v>
      </c>
      <c r="KF7" s="11">
        <v>13.66089386000001</v>
      </c>
      <c r="KG7" s="13">
        <v>0.31211192999448428</v>
      </c>
      <c r="KH7" s="11">
        <v>65.086098181734812</v>
      </c>
      <c r="KI7" s="11">
        <v>-47.051433357444708</v>
      </c>
      <c r="KJ7" s="11">
        <v>71.983356449375862</v>
      </c>
      <c r="KK7" s="11">
        <v>200</v>
      </c>
      <c r="KL7" s="11">
        <v>3.8448876404494388</v>
      </c>
      <c r="KM7" s="11">
        <v>3.8858988764044948</v>
      </c>
      <c r="KN7" s="11">
        <v>83.581666666666678</v>
      </c>
      <c r="KO7" s="11">
        <v>123.85000000000001</v>
      </c>
      <c r="KP7" s="11">
        <v>113.32833333333333</v>
      </c>
      <c r="KQ7" s="11">
        <v>15.882103885606513</v>
      </c>
      <c r="KR7" s="11">
        <v>32.446130357452034</v>
      </c>
      <c r="KS7" s="11">
        <v>93.582277533918599</v>
      </c>
      <c r="KT7" s="11">
        <v>7.9974546466401222</v>
      </c>
      <c r="KU7" s="11">
        <v>85.042080171239547</v>
      </c>
      <c r="KV7" s="11">
        <v>35.269441755404969</v>
      </c>
    </row>
    <row r="8" spans="1:308" x14ac:dyDescent="0.3">
      <c r="A8" t="s">
        <v>1</v>
      </c>
      <c r="B8" s="2" t="s">
        <v>4</v>
      </c>
      <c r="C8" s="2" t="s">
        <v>5</v>
      </c>
      <c r="D8" s="2" t="s">
        <v>346</v>
      </c>
      <c r="E8" s="2" t="s">
        <v>347</v>
      </c>
      <c r="F8" s="2" t="s">
        <v>357</v>
      </c>
      <c r="G8" s="2" t="s">
        <v>344</v>
      </c>
      <c r="H8" s="17" t="s">
        <v>486</v>
      </c>
      <c r="I8" s="11">
        <v>63.860681193077909</v>
      </c>
      <c r="J8" s="11">
        <v>59.53562490426873</v>
      </c>
      <c r="K8" s="11">
        <v>63.218244883893703</v>
      </c>
      <c r="L8" s="11">
        <v>77.986341753375115</v>
      </c>
      <c r="M8" s="11">
        <v>69.27823476054013</v>
      </c>
      <c r="N8" s="11">
        <v>59.808550618119682</v>
      </c>
      <c r="O8" s="11">
        <v>53.337090238270093</v>
      </c>
      <c r="P8" s="11">
        <v>85.564797894997753</v>
      </c>
      <c r="Q8" s="11">
        <v>75.548427343132005</v>
      </c>
      <c r="R8" s="11">
        <v>29.848484848484855</v>
      </c>
      <c r="S8" s="11">
        <v>68.959825702085553</v>
      </c>
      <c r="T8" s="11">
        <v>40.678899997457208</v>
      </c>
      <c r="U8" s="11">
        <v>80.526614974563074</v>
      </c>
      <c r="V8" s="11">
        <v>35.622323569160663</v>
      </c>
      <c r="W8" s="11">
        <v>31.690759153984885</v>
      </c>
      <c r="X8" s="11">
        <v>66.267417318828478</v>
      </c>
      <c r="Y8" s="11">
        <v>96.541284925738353</v>
      </c>
      <c r="Z8" s="11">
        <v>58.373518137023098</v>
      </c>
      <c r="AA8" s="11">
        <v>77.96232019715876</v>
      </c>
      <c r="AB8" s="11">
        <v>88.176689395059441</v>
      </c>
      <c r="AC8" s="11">
        <v>84.380222029042784</v>
      </c>
      <c r="AD8" s="11">
        <v>52.290445569908378</v>
      </c>
      <c r="AE8" s="11">
        <v>87.122031575706131</v>
      </c>
      <c r="AF8" s="11">
        <v>69.27823476054013</v>
      </c>
      <c r="AG8" s="11">
        <v>53.224128776456773</v>
      </c>
      <c r="AH8" s="11">
        <v>4.7354026782456611</v>
      </c>
      <c r="AI8" s="11">
        <v>52.863570253927023</v>
      </c>
      <c r="AJ8" s="11">
        <v>82.794847255969302</v>
      </c>
      <c r="AK8" s="11">
        <v>71.620811577746281</v>
      </c>
      <c r="AL8" s="11">
        <v>93.612543166373001</v>
      </c>
      <c r="AM8" s="11">
        <v>75</v>
      </c>
      <c r="AN8" s="11">
        <v>37.856457726823962</v>
      </c>
      <c r="AO8" s="11">
        <v>8.2779212955561672</v>
      </c>
      <c r="AP8" s="11">
        <v>64.443916921429604</v>
      </c>
      <c r="AQ8" s="11">
        <v>54.940037589001903</v>
      </c>
      <c r="AR8" s="11">
        <v>79.504207896808936</v>
      </c>
      <c r="AS8" s="11">
        <v>94.096996121287617</v>
      </c>
      <c r="AT8" s="11">
        <v>89.868046746854674</v>
      </c>
      <c r="AU8" s="11">
        <v>86.537102788771804</v>
      </c>
      <c r="AV8" s="11">
        <v>81.934933997671351</v>
      </c>
      <c r="AW8" s="11">
        <v>83.18595484587388</v>
      </c>
      <c r="AX8" s="11">
        <v>77.765752869527162</v>
      </c>
      <c r="AY8" s="11">
        <v>71.684082396849874</v>
      </c>
      <c r="AZ8" s="11">
        <v>70.19491077452075</v>
      </c>
      <c r="BA8" s="11">
        <v>72.653845192560297</v>
      </c>
      <c r="BB8" s="11">
        <v>87.660871008597113</v>
      </c>
      <c r="BC8" s="11">
        <v>35</v>
      </c>
      <c r="BD8" s="11">
        <v>36.363636363636367</v>
      </c>
      <c r="BE8" s="11">
        <v>18.181818181818183</v>
      </c>
      <c r="BF8" s="11">
        <v>100</v>
      </c>
      <c r="BG8" s="11">
        <v>75</v>
      </c>
      <c r="BH8" s="11">
        <v>4.9632352941176467</v>
      </c>
      <c r="BI8" s="11">
        <v>94.002559882976783</v>
      </c>
      <c r="BJ8" s="11">
        <v>70.833333333333343</v>
      </c>
      <c r="BK8" s="11">
        <v>21.05263157894737</v>
      </c>
      <c r="BL8" s="11">
        <v>63.85225846916159</v>
      </c>
      <c r="BM8" s="11">
        <v>27.952243497541513</v>
      </c>
      <c r="BN8" s="11">
        <v>46.790467401635517</v>
      </c>
      <c r="BO8" s="11">
        <v>43.74689904000001</v>
      </c>
      <c r="BP8" s="11">
        <v>64.380397135625529</v>
      </c>
      <c r="BQ8" s="11">
        <v>78.638091915044058</v>
      </c>
      <c r="BR8" s="11">
        <v>98.561355873019636</v>
      </c>
      <c r="BS8" s="11">
        <v>5.2118344489829589</v>
      </c>
      <c r="BT8" s="11">
        <v>100</v>
      </c>
      <c r="BU8" s="11">
        <v>100</v>
      </c>
      <c r="BV8" s="11">
        <v>8.5221069659810027</v>
      </c>
      <c r="BW8" s="11">
        <v>0</v>
      </c>
      <c r="BX8" s="11">
        <v>0</v>
      </c>
      <c r="BY8" s="11">
        <v>87.432765575974898</v>
      </c>
      <c r="BZ8" s="11">
        <v>30.434782608695656</v>
      </c>
      <c r="CA8" s="11">
        <v>0</v>
      </c>
      <c r="CB8" s="11">
        <v>8.8954884312689853</v>
      </c>
      <c r="CC8" s="11">
        <v>94.975579343836756</v>
      </c>
      <c r="CD8" s="11">
        <v>54.819183580370193</v>
      </c>
      <c r="CE8" s="11">
        <v>62.1689278644727</v>
      </c>
      <c r="CF8" s="11">
        <v>84.097985198073616</v>
      </c>
      <c r="CG8" s="11">
        <v>79.632111819413012</v>
      </c>
      <c r="CH8" s="11">
        <v>21.615623612960505</v>
      </c>
      <c r="CI8" s="11">
        <v>66.562509812672573</v>
      </c>
      <c r="CJ8" s="11">
        <v>91.720252660331198</v>
      </c>
      <c r="CK8" s="11">
        <v>97.706709156091733</v>
      </c>
      <c r="CL8" s="11">
        <v>98.75946053604963</v>
      </c>
      <c r="CM8" s="11">
        <v>95.618278040175269</v>
      </c>
      <c r="CN8" s="11">
        <v>98.901724236043933</v>
      </c>
      <c r="CO8" s="11">
        <v>6.52</v>
      </c>
      <c r="CP8" s="11">
        <v>80.430000000000007</v>
      </c>
      <c r="CQ8" s="11">
        <v>91.998090125283326</v>
      </c>
      <c r="CR8" s="11">
        <v>54.545982422809061</v>
      </c>
      <c r="CS8" s="11">
        <v>74.938952937925876</v>
      </c>
      <c r="CT8" s="11">
        <v>88.939281845505107</v>
      </c>
      <c r="CU8" s="11">
        <v>84.563125314651458</v>
      </c>
      <c r="CV8" s="11">
        <v>65.026832289343744</v>
      </c>
      <c r="CW8" s="11">
        <v>59.389549868767034</v>
      </c>
      <c r="CX8" s="11">
        <v>94.916178926759386</v>
      </c>
      <c r="CY8" s="11">
        <v>91.30850361939784</v>
      </c>
      <c r="CZ8" s="11">
        <v>97.347103724250331</v>
      </c>
      <c r="DA8" s="11">
        <v>64.888637169589927</v>
      </c>
      <c r="DB8" s="11">
        <v>97.167441246146481</v>
      </c>
      <c r="DC8" s="11">
        <v>98.681510404930336</v>
      </c>
      <c r="DD8" s="11">
        <v>97.324200004631805</v>
      </c>
      <c r="DE8" s="11">
        <v>61.302982884735599</v>
      </c>
      <c r="DF8" s="11">
        <v>97.393136106793236</v>
      </c>
      <c r="DG8" s="11">
        <v>100</v>
      </c>
      <c r="DH8" s="11">
        <v>65.140666087128352</v>
      </c>
      <c r="DI8" s="11">
        <v>88</v>
      </c>
      <c r="DJ8" s="11">
        <v>74.756729073009737</v>
      </c>
      <c r="DK8" s="11">
        <v>40.141125590394353</v>
      </c>
      <c r="DL8" s="11">
        <v>41.97348204632106</v>
      </c>
      <c r="DM8" s="11">
        <v>96.796380090497735</v>
      </c>
      <c r="DN8" s="11">
        <v>83.333333333333343</v>
      </c>
      <c r="DO8" s="11">
        <v>87.108412878993462</v>
      </c>
      <c r="DP8" s="11">
        <v>81.25</v>
      </c>
      <c r="DQ8" s="11">
        <v>53.213853795503198</v>
      </c>
      <c r="DR8" s="11">
        <v>72.67080745341616</v>
      </c>
      <c r="DS8" s="11">
        <v>81.950043032701032</v>
      </c>
      <c r="DT8" s="11">
        <v>64.186816733405692</v>
      </c>
      <c r="DU8" s="11">
        <v>42.261440819507854</v>
      </c>
      <c r="DV8" s="11">
        <v>0.55075482067322601</v>
      </c>
      <c r="DW8" s="11">
        <v>0</v>
      </c>
      <c r="DX8" s="11">
        <v>0</v>
      </c>
      <c r="DY8" s="11">
        <v>3.8312727337111765</v>
      </c>
      <c r="DZ8" s="11">
        <v>19.294985836843903</v>
      </c>
      <c r="EA8" s="11">
        <v>68.362128944877028</v>
      </c>
      <c r="EB8" s="11">
        <v>79.351436003132122</v>
      </c>
      <c r="EC8" s="11">
        <v>44.105328591372754</v>
      </c>
      <c r="ED8" s="11">
        <v>57.98282869799516</v>
      </c>
      <c r="EE8" s="11">
        <v>14.516129032258062</v>
      </c>
      <c r="EF8" s="11">
        <v>69.8827959546648</v>
      </c>
      <c r="EG8" s="11">
        <v>84.432925746366578</v>
      </c>
      <c r="EH8" s="11">
        <v>86.28219484882419</v>
      </c>
      <c r="EI8" s="11">
        <v>90.581472474021666</v>
      </c>
      <c r="EJ8" s="11">
        <v>57.291066282420744</v>
      </c>
      <c r="EK8" s="11">
        <v>64.783861671469751</v>
      </c>
      <c r="EL8" s="11">
        <v>100</v>
      </c>
      <c r="EM8" s="11">
        <v>95.323878880797238</v>
      </c>
      <c r="EN8" s="11">
        <v>40.705251054043693</v>
      </c>
      <c r="EO8" s="11">
        <v>95.02</v>
      </c>
      <c r="EP8" s="11">
        <v>99.77</v>
      </c>
      <c r="EQ8" s="11">
        <v>100</v>
      </c>
      <c r="ER8" s="11">
        <v>95.255474452554751</v>
      </c>
      <c r="ES8" s="11">
        <v>78.017241379310349</v>
      </c>
      <c r="ET8" s="11">
        <v>100</v>
      </c>
      <c r="EU8" s="11">
        <v>100</v>
      </c>
      <c r="EV8" s="11">
        <v>100</v>
      </c>
      <c r="EW8" s="11">
        <v>0</v>
      </c>
      <c r="EX8" s="11">
        <v>50.673405934400492</v>
      </c>
      <c r="EY8" s="11">
        <v>35.5711571459208</v>
      </c>
      <c r="EZ8" s="11">
        <v>27.3248101001506</v>
      </c>
      <c r="FA8" s="11">
        <v>10.497206769391216</v>
      </c>
      <c r="FB8" s="11">
        <v>9.9118951620990714</v>
      </c>
      <c r="FC8" s="11">
        <v>11.24234707204451</v>
      </c>
      <c r="FD8" s="11">
        <v>1.4602361786898745</v>
      </c>
      <c r="FE8" s="11">
        <v>89.928937058537556</v>
      </c>
      <c r="FF8" s="11">
        <v>0</v>
      </c>
      <c r="FG8" s="11">
        <v>32.290647548610437</v>
      </c>
      <c r="FH8" s="11">
        <v>100</v>
      </c>
      <c r="FI8" s="11">
        <v>100</v>
      </c>
      <c r="FJ8" s="11">
        <v>64.949206623802255</v>
      </c>
      <c r="FK8" s="11">
        <v>76.670565875532532</v>
      </c>
      <c r="FL8" s="11">
        <v>31.360796464671974</v>
      </c>
      <c r="FM8" s="11">
        <v>44.930943007920554</v>
      </c>
      <c r="FN8" s="11">
        <v>56.788675973082249</v>
      </c>
      <c r="FO8" s="11">
        <v>85.061128789147546</v>
      </c>
      <c r="FP8" s="11">
        <v>61.774060548945684</v>
      </c>
      <c r="FQ8" s="11">
        <v>96.261186609214462</v>
      </c>
      <c r="FR8" s="11">
        <v>96.718617042177755</v>
      </c>
      <c r="FS8" s="11">
        <v>83.528498028438278</v>
      </c>
      <c r="FT8" s="11">
        <v>53.681756362929868</v>
      </c>
      <c r="FU8" s="11">
        <v>4.2467653803686192</v>
      </c>
      <c r="FV8" s="11">
        <v>97.675603748478252</v>
      </c>
      <c r="FW8" s="11">
        <v>236.4032728405198</v>
      </c>
      <c r="FX8" s="11">
        <v>176.94855751535914</v>
      </c>
      <c r="FY8" s="11">
        <v>33.974123042948953</v>
      </c>
      <c r="FZ8" s="11">
        <v>109.00031142946122</v>
      </c>
      <c r="GA8" s="11">
        <v>71.684082396849874</v>
      </c>
      <c r="GB8" s="11">
        <v>-4.0140823968498722</v>
      </c>
      <c r="GC8" s="11">
        <v>72.653845192560297</v>
      </c>
      <c r="GD8" s="11">
        <v>14.815819471322889</v>
      </c>
      <c r="GE8" s="11">
        <v>35</v>
      </c>
      <c r="GF8" s="11">
        <v>36.363636363636367</v>
      </c>
      <c r="GG8" s="11">
        <v>18.181818181818183</v>
      </c>
      <c r="GH8" s="11">
        <v>100</v>
      </c>
      <c r="GI8" s="11">
        <v>75</v>
      </c>
      <c r="GJ8" s="11">
        <v>4.9632352941176467</v>
      </c>
      <c r="GK8" s="11">
        <v>5</v>
      </c>
      <c r="GL8" s="11">
        <v>14</v>
      </c>
      <c r="GM8" s="11">
        <v>25</v>
      </c>
      <c r="GN8" s="11">
        <v>63.85225846916159</v>
      </c>
      <c r="GO8" s="11">
        <v>27.952243497541513</v>
      </c>
      <c r="GP8" s="11">
        <v>46.790467401635517</v>
      </c>
      <c r="GQ8" s="11">
        <v>43.74689904000001</v>
      </c>
      <c r="GR8" s="11">
        <v>64.380397135625529</v>
      </c>
      <c r="GS8" s="11">
        <v>21.361908084955946</v>
      </c>
      <c r="GT8" s="11">
        <v>1.4386441269803625</v>
      </c>
      <c r="GU8" s="11">
        <v>5.2118344489829589</v>
      </c>
      <c r="GV8" s="11">
        <v>100</v>
      </c>
      <c r="GW8" s="11">
        <v>100</v>
      </c>
      <c r="GX8" s="11">
        <v>8.5221069659810027</v>
      </c>
      <c r="GY8" s="11">
        <v>0</v>
      </c>
      <c r="GZ8" s="11">
        <v>0</v>
      </c>
      <c r="HA8" s="11">
        <v>87.432765575974898</v>
      </c>
      <c r="HB8" s="11">
        <v>30.434782608695656</v>
      </c>
      <c r="HC8" s="11">
        <v>0</v>
      </c>
      <c r="HD8" s="11">
        <v>877205.44324294035</v>
      </c>
      <c r="HE8" s="11">
        <v>23.978095238095236</v>
      </c>
      <c r="HF8" s="11">
        <v>204.2992063492064</v>
      </c>
      <c r="HG8" s="11">
        <v>186.83634920634918</v>
      </c>
      <c r="HH8" s="11">
        <v>73.612222222222215</v>
      </c>
      <c r="HI8" s="12">
        <v>168.08878912984855</v>
      </c>
      <c r="HJ8" s="12">
        <v>78.384376387039495</v>
      </c>
      <c r="HK8" s="12">
        <v>136.85692714231786</v>
      </c>
      <c r="HL8" s="11">
        <v>91.720252660331198</v>
      </c>
      <c r="HM8" s="11">
        <v>97.706709156091733</v>
      </c>
      <c r="HN8" s="11">
        <v>98.75946053604963</v>
      </c>
      <c r="HO8" s="11">
        <v>95.618278040175269</v>
      </c>
      <c r="HP8" s="11">
        <v>98.901724236043933</v>
      </c>
      <c r="HQ8" s="11">
        <v>6.52</v>
      </c>
      <c r="HR8" s="11">
        <v>80.430000000000007</v>
      </c>
      <c r="HS8" s="11">
        <v>91.998090125283326</v>
      </c>
      <c r="HT8" s="11">
        <v>54.545982422809061</v>
      </c>
      <c r="HU8" s="11">
        <v>74.938952937925876</v>
      </c>
      <c r="HV8" s="11">
        <v>88.939281845505107</v>
      </c>
      <c r="HW8" s="11">
        <v>84.563125314651458</v>
      </c>
      <c r="HX8" s="11">
        <v>65.026832289343744</v>
      </c>
      <c r="HY8" s="11">
        <v>59.389549868767034</v>
      </c>
      <c r="HZ8" s="11">
        <v>94.916178926759386</v>
      </c>
      <c r="IA8" s="11">
        <v>91.30850361939784</v>
      </c>
      <c r="IB8" s="11">
        <v>97.347103724250331</v>
      </c>
      <c r="IC8" s="11">
        <v>64.888637169589927</v>
      </c>
      <c r="ID8" s="11">
        <v>97.167441246146481</v>
      </c>
      <c r="IE8" s="11">
        <v>98.681510404930336</v>
      </c>
      <c r="IF8" s="11">
        <v>97.324200004631805</v>
      </c>
      <c r="IG8" s="11">
        <v>61.302982884735599</v>
      </c>
      <c r="IH8" s="11">
        <v>97.393136106793236</v>
      </c>
      <c r="II8" s="11">
        <v>118.55118647925795</v>
      </c>
      <c r="IJ8" s="11">
        <v>3.7345018174575513</v>
      </c>
      <c r="IK8" s="11">
        <v>24</v>
      </c>
      <c r="IL8" s="11">
        <v>74.756729073009737</v>
      </c>
      <c r="IM8" s="11">
        <v>40.141125590394353</v>
      </c>
      <c r="IN8" s="11">
        <v>41.97348204632106</v>
      </c>
      <c r="IO8" s="11">
        <v>96.796380090497735</v>
      </c>
      <c r="IP8" s="11">
        <v>83.333333333333343</v>
      </c>
      <c r="IQ8" s="11">
        <v>10.945945945945946</v>
      </c>
      <c r="IR8" s="11">
        <v>81.25</v>
      </c>
      <c r="IS8" s="11">
        <v>79.716276784971612</v>
      </c>
      <c r="IT8" s="11">
        <v>12.422360248447204</v>
      </c>
      <c r="IU8" s="11">
        <v>48.136645962732921</v>
      </c>
      <c r="IV8" s="11">
        <v>8.6118472330475448</v>
      </c>
      <c r="IW8" s="11">
        <v>42.261440819507854</v>
      </c>
      <c r="IX8" s="11">
        <v>3.0826140567200988</v>
      </c>
      <c r="IY8" s="11">
        <v>0</v>
      </c>
      <c r="IZ8" s="11">
        <v>0</v>
      </c>
      <c r="JA8" s="11">
        <v>36.859256649638894</v>
      </c>
      <c r="JB8" s="11">
        <v>10</v>
      </c>
      <c r="JC8" s="11">
        <v>56.984322705654392</v>
      </c>
      <c r="JD8" s="11">
        <v>43.596970230755687</v>
      </c>
      <c r="JE8" s="11">
        <v>14.268099348247315</v>
      </c>
      <c r="JF8" s="11">
        <v>5.9010040514356179</v>
      </c>
      <c r="JG8" s="11">
        <v>4.354838709677419</v>
      </c>
      <c r="JH8" s="11">
        <v>11.518763796909493</v>
      </c>
      <c r="JI8" s="11">
        <v>10.091133004926109</v>
      </c>
      <c r="JJ8" s="11">
        <v>86.28219484882419</v>
      </c>
      <c r="JK8" s="11">
        <v>90.581472474021666</v>
      </c>
      <c r="JL8" s="11">
        <v>57.291066282420744</v>
      </c>
      <c r="JM8" s="11">
        <v>64.783861671469751</v>
      </c>
      <c r="JN8" s="11">
        <v>100</v>
      </c>
      <c r="JO8" s="11">
        <v>95.323878880797238</v>
      </c>
      <c r="JP8" s="11">
        <v>40.705251054043693</v>
      </c>
      <c r="JQ8" s="11">
        <v>95.02</v>
      </c>
      <c r="JR8" s="11">
        <v>99.77</v>
      </c>
      <c r="JS8" s="11">
        <v>100</v>
      </c>
      <c r="JT8" s="11">
        <v>95.255474452554751</v>
      </c>
      <c r="JU8" s="11">
        <v>78.017241379310349</v>
      </c>
      <c r="JV8" s="11">
        <v>1</v>
      </c>
      <c r="JW8" s="11">
        <v>1</v>
      </c>
      <c r="JX8" s="11">
        <v>1.9507673000000001</v>
      </c>
      <c r="JY8" s="11">
        <v>0.21831510000000001</v>
      </c>
      <c r="JZ8" s="11">
        <v>14.460509284832789</v>
      </c>
      <c r="KA8" s="11">
        <v>598480.3696080884</v>
      </c>
      <c r="KB8" s="11">
        <v>343070.27150709531</v>
      </c>
      <c r="KC8" s="11">
        <v>0.83996587739386241</v>
      </c>
      <c r="KD8" s="11">
        <v>75.867536060000077</v>
      </c>
      <c r="KE8" s="11">
        <v>29.232186530000021</v>
      </c>
      <c r="KF8" s="11">
        <v>4.2434072499999989</v>
      </c>
      <c r="KG8" s="13">
        <v>0.6170714150953599</v>
      </c>
      <c r="KH8" s="11">
        <v>200</v>
      </c>
      <c r="KI8" s="11">
        <v>1.3293355975376777</v>
      </c>
      <c r="KJ8" s="11">
        <v>200</v>
      </c>
      <c r="KK8" s="11">
        <v>200</v>
      </c>
      <c r="KL8" s="11">
        <v>6.3463636363636367</v>
      </c>
      <c r="KM8" s="11">
        <v>7.258636363636362</v>
      </c>
      <c r="KN8" s="11">
        <v>83.581666666666678</v>
      </c>
      <c r="KO8" s="11">
        <v>123.85000000000001</v>
      </c>
      <c r="KP8" s="11">
        <v>113.32833333333333</v>
      </c>
      <c r="KQ8" s="11">
        <v>14.938871210852453</v>
      </c>
      <c r="KR8" s="11">
        <v>38.225939451054309</v>
      </c>
      <c r="KS8" s="11">
        <v>96.261186609214462</v>
      </c>
      <c r="KT8" s="11">
        <v>8.1680295669602518</v>
      </c>
      <c r="KU8" s="11">
        <v>83.528498028438278</v>
      </c>
      <c r="KV8" s="11">
        <v>53.681756362929868</v>
      </c>
    </row>
    <row r="9" spans="1:308" x14ac:dyDescent="0.3">
      <c r="A9" t="s">
        <v>1</v>
      </c>
      <c r="B9" s="2" t="s">
        <v>6</v>
      </c>
      <c r="C9" s="2" t="s">
        <v>7</v>
      </c>
      <c r="D9" s="2" t="s">
        <v>346</v>
      </c>
      <c r="E9" s="2" t="s">
        <v>347</v>
      </c>
      <c r="F9" s="2" t="s">
        <v>357</v>
      </c>
      <c r="G9" s="2" t="s">
        <v>344</v>
      </c>
      <c r="H9" s="17" t="s">
        <v>487</v>
      </c>
      <c r="I9" s="11">
        <v>58.886414867308986</v>
      </c>
      <c r="J9" s="11">
        <v>69.343488781221538</v>
      </c>
      <c r="K9" s="11">
        <v>56.827316909694332</v>
      </c>
      <c r="L9" s="11">
        <v>74.056451633897751</v>
      </c>
      <c r="M9" s="11">
        <v>63.127806763210366</v>
      </c>
      <c r="N9" s="11">
        <v>48.861459166558745</v>
      </c>
      <c r="O9" s="11">
        <v>41.101965949271204</v>
      </c>
      <c r="P9" s="11">
        <v>87.98530721907558</v>
      </c>
      <c r="Q9" s="11">
        <v>70.359564282003859</v>
      </c>
      <c r="R9" s="11">
        <v>42.575757575757578</v>
      </c>
      <c r="S9" s="11">
        <v>83.802212936593861</v>
      </c>
      <c r="T9" s="11">
        <v>79.057932239222652</v>
      </c>
      <c r="U9" s="11">
        <v>70.694198237603572</v>
      </c>
      <c r="V9" s="11">
        <v>50.929448978293692</v>
      </c>
      <c r="W9" s="11">
        <v>4.2463645164858477</v>
      </c>
      <c r="X9" s="11">
        <v>68.292174914030952</v>
      </c>
      <c r="Y9" s="11">
        <v>94.818228208260535</v>
      </c>
      <c r="Z9" s="11">
        <v>59.952500000000001</v>
      </c>
      <c r="AA9" s="11">
        <v>79.786270902848642</v>
      </c>
      <c r="AB9" s="11">
        <v>87.53470082760758</v>
      </c>
      <c r="AC9" s="11">
        <v>65.384145137340795</v>
      </c>
      <c r="AD9" s="11">
        <v>54.98049039467648</v>
      </c>
      <c r="AE9" s="11">
        <v>82.596650907015317</v>
      </c>
      <c r="AF9" s="11">
        <v>63.127806763210366</v>
      </c>
      <c r="AG9" s="11">
        <v>40.630923872132747</v>
      </c>
      <c r="AH9" s="11">
        <v>9.3854994887865182</v>
      </c>
      <c r="AI9" s="11">
        <v>30.915624732268345</v>
      </c>
      <c r="AJ9" s="11">
        <v>62.823374836597282</v>
      </c>
      <c r="AK9" s="11">
        <v>55.944115352263985</v>
      </c>
      <c r="AL9" s="11">
        <v>93.46921671730361</v>
      </c>
      <c r="AM9" s="11">
        <v>65.576069396058344</v>
      </c>
      <c r="AN9" s="11">
        <v>19.037257158422495</v>
      </c>
      <c r="AO9" s="11">
        <v>0.87890413035532455</v>
      </c>
      <c r="AP9" s="11">
        <v>41.5548327334932</v>
      </c>
      <c r="AQ9" s="11">
        <v>43.904492596757443</v>
      </c>
      <c r="AR9" s="11">
        <v>75.660239680540414</v>
      </c>
      <c r="AS9" s="11">
        <v>95.504018889589702</v>
      </c>
      <c r="AT9" s="11">
        <v>81.840049515099722</v>
      </c>
      <c r="AU9" s="11">
        <v>92.029059766774978</v>
      </c>
      <c r="AV9" s="11">
        <v>96.260023722106283</v>
      </c>
      <c r="AW9" s="11">
        <v>71.185828495032311</v>
      </c>
      <c r="AX9" s="11">
        <v>91.092862925850483</v>
      </c>
      <c r="AY9" s="11">
        <v>68.481978795155811</v>
      </c>
      <c r="AZ9" s="11">
        <v>61.80904214768389</v>
      </c>
      <c r="BA9" s="11">
        <v>83.070256262735057</v>
      </c>
      <c r="BB9" s="11">
        <v>68.076979922440657</v>
      </c>
      <c r="BC9" s="11">
        <v>55.000000000000007</v>
      </c>
      <c r="BD9" s="11">
        <v>40.909090909090914</v>
      </c>
      <c r="BE9" s="11">
        <v>31.818181818181817</v>
      </c>
      <c r="BF9" s="11">
        <v>66.666666666666657</v>
      </c>
      <c r="BG9" s="11">
        <v>75</v>
      </c>
      <c r="BH9" s="11">
        <v>83.925811437403397</v>
      </c>
      <c r="BI9" s="11">
        <v>95.50191991223258</v>
      </c>
      <c r="BJ9" s="11">
        <v>97.916666666666657</v>
      </c>
      <c r="BK9" s="11">
        <v>89.473684210526315</v>
      </c>
      <c r="BL9" s="11">
        <v>83.368828850840529</v>
      </c>
      <c r="BM9" s="11">
        <v>60.874536303282092</v>
      </c>
      <c r="BN9" s="11">
        <v>77.489784791464288</v>
      </c>
      <c r="BO9" s="11">
        <v>84.082827040000012</v>
      </c>
      <c r="BP9" s="11">
        <v>85.669664830444987</v>
      </c>
      <c r="BQ9" s="11">
        <v>36.224761156138783</v>
      </c>
      <c r="BR9" s="11">
        <v>90.188168726226962</v>
      </c>
      <c r="BS9" s="11">
        <v>2.5963123709957294</v>
      </c>
      <c r="BT9" s="11">
        <v>100</v>
      </c>
      <c r="BU9" s="11">
        <v>100</v>
      </c>
      <c r="BV9" s="11">
        <v>1.3471000933282851</v>
      </c>
      <c r="BW9" s="11">
        <v>100</v>
      </c>
      <c r="BX9" s="11">
        <v>1.633281405438064</v>
      </c>
      <c r="BY9" s="11">
        <v>10.201618311055478</v>
      </c>
      <c r="BZ9" s="11">
        <v>0</v>
      </c>
      <c r="CA9" s="11">
        <v>6.76</v>
      </c>
      <c r="CB9" s="11">
        <v>2.3839754887913771E-2</v>
      </c>
      <c r="CC9" s="11">
        <v>92.152492801479397</v>
      </c>
      <c r="CD9" s="11">
        <v>51.811307662966712</v>
      </c>
      <c r="CE9" s="11">
        <v>62.939593456406129</v>
      </c>
      <c r="CF9" s="11">
        <v>80.560947381495467</v>
      </c>
      <c r="CG9" s="11">
        <v>85.871790832477274</v>
      </c>
      <c r="CH9" s="11">
        <v>37.623419366014197</v>
      </c>
      <c r="CI9" s="11">
        <v>67.085672897377506</v>
      </c>
      <c r="CJ9" s="11">
        <v>93.389413784038723</v>
      </c>
      <c r="CK9" s="11">
        <v>95.302231362785889</v>
      </c>
      <c r="CL9" s="11">
        <v>95.824892916234987</v>
      </c>
      <c r="CM9" s="11">
        <v>93.554871731432371</v>
      </c>
      <c r="CN9" s="11">
        <v>96.019731246810679</v>
      </c>
      <c r="CO9" s="11">
        <v>93.73</v>
      </c>
      <c r="CP9" s="11">
        <v>46.08</v>
      </c>
      <c r="CQ9" s="11">
        <v>100</v>
      </c>
      <c r="CR9" s="11">
        <v>0</v>
      </c>
      <c r="CS9" s="11">
        <v>74.806401377429466</v>
      </c>
      <c r="CT9" s="11">
        <v>87.64404834646713</v>
      </c>
      <c r="CU9" s="11">
        <v>88.264499663584573</v>
      </c>
      <c r="CV9" s="11">
        <v>67.65433547236394</v>
      </c>
      <c r="CW9" s="11">
        <v>62.324020386513126</v>
      </c>
      <c r="CX9" s="11">
        <v>98.02432017073366</v>
      </c>
      <c r="CY9" s="11">
        <v>96.992592493758963</v>
      </c>
      <c r="CZ9" s="11">
        <v>98.374794162943772</v>
      </c>
      <c r="DA9" s="11">
        <v>53.351787232096648</v>
      </c>
      <c r="DB9" s="11">
        <v>97.496934711563739</v>
      </c>
      <c r="DC9" s="11">
        <v>97.73302022899486</v>
      </c>
      <c r="DD9" s="11">
        <v>98.627748454573094</v>
      </c>
      <c r="DE9" s="11">
        <v>60.088694775041184</v>
      </c>
      <c r="DF9" s="11">
        <v>97.612034561888407</v>
      </c>
      <c r="DG9" s="11">
        <v>80.367718690562711</v>
      </c>
      <c r="DH9" s="11">
        <v>59.784716721459674</v>
      </c>
      <c r="DI9" s="11">
        <v>56.000000000000007</v>
      </c>
      <c r="DJ9" s="11">
        <v>85.357744823640374</v>
      </c>
      <c r="DK9" s="11">
        <v>38.454282577432778</v>
      </c>
      <c r="DL9" s="11">
        <v>41.129443782956287</v>
      </c>
      <c r="DM9" s="11">
        <v>87.892685708854145</v>
      </c>
      <c r="DN9" s="11">
        <v>63.888888888888886</v>
      </c>
      <c r="DO9" s="11">
        <v>88.861439286728512</v>
      </c>
      <c r="DP9" s="11">
        <v>89.743589743589752</v>
      </c>
      <c r="DQ9" s="11">
        <v>49.391805803345022</v>
      </c>
      <c r="DR9" s="11">
        <v>81.911613566289816</v>
      </c>
      <c r="DS9" s="11">
        <v>58.080000919996245</v>
      </c>
      <c r="DT9" s="11">
        <v>49.048897094687099</v>
      </c>
      <c r="DU9" s="11">
        <v>32.212950649578396</v>
      </c>
      <c r="DV9" s="11">
        <v>8.6917926311408387</v>
      </c>
      <c r="DW9" s="11">
        <v>1.1011445731272691</v>
      </c>
      <c r="DX9" s="11">
        <v>13.743463959393548</v>
      </c>
      <c r="DY9" s="11">
        <v>14.402748840747373</v>
      </c>
      <c r="DZ9" s="11">
        <v>8.9883474395235563</v>
      </c>
      <c r="EA9" s="11">
        <v>43.118430679067146</v>
      </c>
      <c r="EB9" s="11">
        <v>38.480247820665554</v>
      </c>
      <c r="EC9" s="11">
        <v>24.077353845161976</v>
      </c>
      <c r="ED9" s="11">
        <v>26.804713039293492</v>
      </c>
      <c r="EE9" s="11">
        <v>22.097378277153556</v>
      </c>
      <c r="EF9" s="11">
        <v>34.630314329140248</v>
      </c>
      <c r="EG9" s="11">
        <v>42.38840957916905</v>
      </c>
      <c r="EH9" s="11">
        <v>74.274775438079814</v>
      </c>
      <c r="EI9" s="11">
        <v>100</v>
      </c>
      <c r="EJ9" s="11">
        <v>32.115085536547433</v>
      </c>
      <c r="EK9" s="11">
        <v>44.634525660964229</v>
      </c>
      <c r="EL9" s="11">
        <v>94.620751744316905</v>
      </c>
      <c r="EM9" s="11">
        <v>94.947107810038261</v>
      </c>
      <c r="EN9" s="11">
        <v>13.403106009453072</v>
      </c>
      <c r="EO9" s="11">
        <v>91.18</v>
      </c>
      <c r="EP9" s="11">
        <v>99.78</v>
      </c>
      <c r="EQ9" s="11">
        <v>99.242424242424249</v>
      </c>
      <c r="ER9" s="11">
        <v>95.965548504079777</v>
      </c>
      <c r="ES9" s="11">
        <v>81.178110840013943</v>
      </c>
      <c r="ET9" s="11">
        <v>88.636366177685787</v>
      </c>
      <c r="EU9" s="11">
        <v>100</v>
      </c>
      <c r="EV9" s="11">
        <v>68.306000016509898</v>
      </c>
      <c r="EW9" s="11">
        <v>5.3619113900377346</v>
      </c>
      <c r="EX9" s="11">
        <v>5.2351610184110298</v>
      </c>
      <c r="EY9" s="11">
        <v>29.20669223408947</v>
      </c>
      <c r="EZ9" s="11">
        <v>22.669918222766992</v>
      </c>
      <c r="FA9" s="11">
        <v>0.52349569793151041</v>
      </c>
      <c r="FB9" s="11">
        <v>2.0749791926539243</v>
      </c>
      <c r="FC9" s="11">
        <v>0.67922031689979379</v>
      </c>
      <c r="FD9" s="11">
        <v>0.23792131393606952</v>
      </c>
      <c r="FE9" s="11">
        <v>7.1767136606708801</v>
      </c>
      <c r="FF9" s="11">
        <v>4.9304863154929413</v>
      </c>
      <c r="FG9" s="11">
        <v>47.02038555034202</v>
      </c>
      <c r="FH9" s="11">
        <v>48.646578140960166</v>
      </c>
      <c r="FI9" s="11">
        <v>100</v>
      </c>
      <c r="FJ9" s="11">
        <v>61.162283809408137</v>
      </c>
      <c r="FK9" s="11">
        <v>78.511929906974302</v>
      </c>
      <c r="FL9" s="11">
        <v>18.816477878803152</v>
      </c>
      <c r="FM9" s="11">
        <v>26.958565804752322</v>
      </c>
      <c r="FN9" s="11">
        <v>34.07320558384933</v>
      </c>
      <c r="FO9" s="11">
        <v>85.050743945154622</v>
      </c>
      <c r="FP9" s="11">
        <v>67.3615635179153</v>
      </c>
      <c r="FQ9" s="11">
        <v>94.037229858796209</v>
      </c>
      <c r="FR9" s="11">
        <v>82.705950976643777</v>
      </c>
      <c r="FS9" s="11">
        <v>87.175362816504304</v>
      </c>
      <c r="FT9" s="11">
        <v>37.630586968228322</v>
      </c>
      <c r="FU9" s="11">
        <v>3.2345187844678405</v>
      </c>
      <c r="FV9" s="11">
        <v>175.06832920932189</v>
      </c>
      <c r="FW9" s="11">
        <v>154.04395711028093</v>
      </c>
      <c r="FX9" s="11">
        <v>77.628450827228178</v>
      </c>
      <c r="FY9" s="11">
        <v>58.221338120421137</v>
      </c>
      <c r="FZ9" s="11">
        <v>43.666003590315853</v>
      </c>
      <c r="GA9" s="11">
        <v>68.481978795155811</v>
      </c>
      <c r="GB9" s="11">
        <v>-5.4519787951558101</v>
      </c>
      <c r="GC9" s="11">
        <v>83.070256262735057</v>
      </c>
      <c r="GD9" s="11">
        <v>10.417112766867135</v>
      </c>
      <c r="GE9" s="11">
        <v>55.000000000000007</v>
      </c>
      <c r="GF9" s="11">
        <v>40.909090909090914</v>
      </c>
      <c r="GG9" s="11">
        <v>31.818181818181817</v>
      </c>
      <c r="GH9" s="11">
        <v>66.666666666666657</v>
      </c>
      <c r="GI9" s="11">
        <v>75</v>
      </c>
      <c r="GJ9" s="11">
        <v>83.925811437403397</v>
      </c>
      <c r="GK9" s="11">
        <v>4</v>
      </c>
      <c r="GL9" s="11">
        <v>1</v>
      </c>
      <c r="GM9" s="11">
        <v>3.3333333333333335</v>
      </c>
      <c r="GN9" s="11">
        <v>83.368828850840529</v>
      </c>
      <c r="GO9" s="11">
        <v>60.874536303282092</v>
      </c>
      <c r="GP9" s="11">
        <v>77.489784791464288</v>
      </c>
      <c r="GQ9" s="11">
        <v>84.082827040000012</v>
      </c>
      <c r="GR9" s="11">
        <v>85.669664830444987</v>
      </c>
      <c r="GS9" s="11">
        <v>63.775238843861217</v>
      </c>
      <c r="GT9" s="11">
        <v>9.8118312737730395</v>
      </c>
      <c r="GU9" s="11">
        <v>2.5963123709957294</v>
      </c>
      <c r="GV9" s="11">
        <v>100</v>
      </c>
      <c r="GW9" s="11">
        <v>100</v>
      </c>
      <c r="GX9" s="11">
        <v>1.3471000933282851</v>
      </c>
      <c r="GY9" s="11">
        <v>1</v>
      </c>
      <c r="GZ9" s="11">
        <v>157.08806162563064</v>
      </c>
      <c r="HA9" s="11">
        <v>10.201618311055478</v>
      </c>
      <c r="HB9" s="11">
        <v>0</v>
      </c>
      <c r="HC9" s="11">
        <v>6.76</v>
      </c>
      <c r="HD9" s="11">
        <v>2350.8953909428228</v>
      </c>
      <c r="HE9" s="11">
        <v>32.682222222222229</v>
      </c>
      <c r="HF9" s="11">
        <v>216.75365079365079</v>
      </c>
      <c r="HG9" s="11">
        <v>183.13031746031746</v>
      </c>
      <c r="HH9" s="11">
        <v>84.415396825396826</v>
      </c>
      <c r="HI9" s="12">
        <v>149.97659483893622</v>
      </c>
      <c r="HJ9" s="12">
        <v>62.376580633985803</v>
      </c>
      <c r="HK9" s="12">
        <v>134.76048319911135</v>
      </c>
      <c r="HL9" s="11">
        <v>93.389413784038723</v>
      </c>
      <c r="HM9" s="11">
        <v>95.302231362785889</v>
      </c>
      <c r="HN9" s="11">
        <v>95.824892916234987</v>
      </c>
      <c r="HO9" s="11">
        <v>93.554871731432371</v>
      </c>
      <c r="HP9" s="11">
        <v>96.019731246810679</v>
      </c>
      <c r="HQ9" s="11">
        <v>93.73</v>
      </c>
      <c r="HR9" s="11">
        <v>46.08</v>
      </c>
      <c r="HS9" s="11">
        <v>100.00013528520151</v>
      </c>
      <c r="HT9" s="11">
        <v>0</v>
      </c>
      <c r="HU9" s="11">
        <v>74.806401377429466</v>
      </c>
      <c r="HV9" s="11">
        <v>87.64404834646713</v>
      </c>
      <c r="HW9" s="11">
        <v>88.264499663584573</v>
      </c>
      <c r="HX9" s="11">
        <v>67.65433547236394</v>
      </c>
      <c r="HY9" s="11">
        <v>62.324020386513126</v>
      </c>
      <c r="HZ9" s="11">
        <v>98.02432017073366</v>
      </c>
      <c r="IA9" s="11">
        <v>96.992592493758963</v>
      </c>
      <c r="IB9" s="11">
        <v>98.374794162943772</v>
      </c>
      <c r="IC9" s="11">
        <v>53.351787232096648</v>
      </c>
      <c r="ID9" s="11">
        <v>97.496934711563739</v>
      </c>
      <c r="IE9" s="11">
        <v>97.73302022899486</v>
      </c>
      <c r="IF9" s="11">
        <v>98.627748454573094</v>
      </c>
      <c r="IG9" s="11">
        <v>60.088694775041184</v>
      </c>
      <c r="IH9" s="11">
        <v>97.612034561888407</v>
      </c>
      <c r="II9" s="11">
        <v>80.367718690562711</v>
      </c>
      <c r="IJ9" s="11">
        <v>0.68189302803122764</v>
      </c>
      <c r="IK9" s="11">
        <v>16</v>
      </c>
      <c r="IL9" s="11">
        <v>85.357744823640374</v>
      </c>
      <c r="IM9" s="11">
        <v>38.454282577432778</v>
      </c>
      <c r="IN9" s="11">
        <v>41.129443782956287</v>
      </c>
      <c r="IO9" s="11">
        <v>87.892685708854145</v>
      </c>
      <c r="IP9" s="11">
        <v>63.888888888888886</v>
      </c>
      <c r="IQ9" s="11">
        <v>9.8056809131935232</v>
      </c>
      <c r="IR9" s="11">
        <v>89.743589743589752</v>
      </c>
      <c r="IS9" s="11">
        <v>79.300597674059759</v>
      </c>
      <c r="IT9" s="11">
        <v>8.2219938335046248</v>
      </c>
      <c r="IU9" s="11">
        <v>80.678314491264132</v>
      </c>
      <c r="IV9" s="11">
        <v>7.9056321150389453</v>
      </c>
      <c r="IW9" s="11">
        <v>32.212950649578396</v>
      </c>
      <c r="IX9" s="11">
        <v>48.648583974443341</v>
      </c>
      <c r="IY9" s="11">
        <v>1.9622153890331302</v>
      </c>
      <c r="IZ9" s="11">
        <v>18.090668708646909</v>
      </c>
      <c r="JA9" s="11">
        <v>138.56351475849198</v>
      </c>
      <c r="JB9" s="11">
        <v>4.658385093167702</v>
      </c>
      <c r="JC9" s="11">
        <v>35.942042857655636</v>
      </c>
      <c r="JD9" s="11">
        <v>21.141674344033788</v>
      </c>
      <c r="JE9" s="11">
        <v>7.7890379162229744</v>
      </c>
      <c r="JF9" s="11">
        <v>2.7279579798753275</v>
      </c>
      <c r="JG9" s="11">
        <v>6.6292134831460672</v>
      </c>
      <c r="JH9" s="11">
        <v>15.967654986522911</v>
      </c>
      <c r="JI9" s="11">
        <v>15.87903893951947</v>
      </c>
      <c r="JJ9" s="11">
        <v>74.274775438079814</v>
      </c>
      <c r="JK9" s="11">
        <v>113.68408565158077</v>
      </c>
      <c r="JL9" s="11">
        <v>32.115085536547433</v>
      </c>
      <c r="JM9" s="11">
        <v>44.634525660964229</v>
      </c>
      <c r="JN9" s="11">
        <v>94.620751744316905</v>
      </c>
      <c r="JO9" s="11">
        <v>94.947107810038261</v>
      </c>
      <c r="JP9" s="11">
        <v>13.403106009453072</v>
      </c>
      <c r="JQ9" s="11">
        <v>91.18</v>
      </c>
      <c r="JR9" s="11">
        <v>99.78</v>
      </c>
      <c r="JS9" s="11">
        <v>99.242424242424249</v>
      </c>
      <c r="JT9" s="11">
        <v>95.965548504079777</v>
      </c>
      <c r="JU9" s="11">
        <v>81.178110840013943</v>
      </c>
      <c r="JV9" s="11">
        <v>0.93902439999999998</v>
      </c>
      <c r="JW9" s="11">
        <v>1</v>
      </c>
      <c r="JX9" s="11">
        <v>1.63125282</v>
      </c>
      <c r="JY9" s="11">
        <v>0.23230629999999999</v>
      </c>
      <c r="JZ9" s="11">
        <v>3.4759089597557886</v>
      </c>
      <c r="KA9" s="11">
        <v>493485.15972162958</v>
      </c>
      <c r="KB9" s="11">
        <v>285988.52381370205</v>
      </c>
      <c r="KC9" s="11">
        <v>4.1889098012923572E-2</v>
      </c>
      <c r="KD9" s="11">
        <v>15.882286500000006</v>
      </c>
      <c r="KE9" s="11">
        <v>1.7660987399999999</v>
      </c>
      <c r="KF9" s="11">
        <v>0.69139297</v>
      </c>
      <c r="KG9" s="13">
        <v>6.0687629707160733E-2</v>
      </c>
      <c r="KH9" s="11">
        <v>-12.896330602066264</v>
      </c>
      <c r="KI9" s="11">
        <v>44.548872180451127</v>
      </c>
      <c r="KJ9" s="11">
        <v>-5.4136874361593463</v>
      </c>
      <c r="KK9" s="11">
        <v>200</v>
      </c>
      <c r="KL9" s="11">
        <v>6.8580851063829771</v>
      </c>
      <c r="KM9" s="11">
        <v>6.9085106382978747</v>
      </c>
      <c r="KN9" s="11">
        <v>85.63966666666667</v>
      </c>
      <c r="KO9" s="11">
        <v>139.71466666666669</v>
      </c>
      <c r="KP9" s="11">
        <v>128.82766666666669</v>
      </c>
      <c r="KQ9" s="11">
        <v>14.949256054845373</v>
      </c>
      <c r="KR9" s="11">
        <v>32.638436482084693</v>
      </c>
      <c r="KS9" s="11">
        <v>94.037229858796209</v>
      </c>
      <c r="KT9" s="11">
        <v>7.5947242297277047</v>
      </c>
      <c r="KU9" s="11">
        <v>87.175362816504304</v>
      </c>
      <c r="KV9" s="11">
        <v>37.630586968228322</v>
      </c>
    </row>
    <row r="10" spans="1:308" x14ac:dyDescent="0.3">
      <c r="A10" t="s">
        <v>1</v>
      </c>
      <c r="B10" s="2" t="s">
        <v>8</v>
      </c>
      <c r="C10" s="2" t="s">
        <v>9</v>
      </c>
      <c r="D10" s="2" t="s">
        <v>346</v>
      </c>
      <c r="E10" s="2" t="s">
        <v>347</v>
      </c>
      <c r="F10" s="2" t="s">
        <v>357</v>
      </c>
      <c r="G10" s="2" t="s">
        <v>355</v>
      </c>
      <c r="H10" s="17" t="s">
        <v>487</v>
      </c>
      <c r="I10" s="11">
        <v>57.234395863050231</v>
      </c>
      <c r="J10" s="11">
        <v>63.915399080568264</v>
      </c>
      <c r="K10" s="11">
        <v>54.346741560119277</v>
      </c>
      <c r="L10" s="11">
        <v>62.999658524683255</v>
      </c>
      <c r="M10" s="11">
        <v>76.529505272864725</v>
      </c>
      <c r="N10" s="11">
        <v>56.644246477958632</v>
      </c>
      <c r="O10" s="11">
        <v>28.970824262107239</v>
      </c>
      <c r="P10" s="11">
        <v>87.051905858389077</v>
      </c>
      <c r="Q10" s="11">
        <v>64.812187165615271</v>
      </c>
      <c r="R10" s="11">
        <v>56.515151515151508</v>
      </c>
      <c r="S10" s="11">
        <v>74.384485280672877</v>
      </c>
      <c r="T10" s="11">
        <v>40.01905884358208</v>
      </c>
      <c r="U10" s="11">
        <v>74.931849647044316</v>
      </c>
      <c r="V10" s="11">
        <v>49.693155253522747</v>
      </c>
      <c r="W10" s="11">
        <v>14.138824188337827</v>
      </c>
      <c r="X10" s="11">
        <v>73.970991251109666</v>
      </c>
      <c r="Y10" s="11">
        <v>87.596626329299596</v>
      </c>
      <c r="Z10" s="11">
        <v>41.680524471730024</v>
      </c>
      <c r="AA10" s="11">
        <v>77.003904956368899</v>
      </c>
      <c r="AB10" s="11">
        <v>81.994471654360595</v>
      </c>
      <c r="AC10" s="11">
        <v>46.863256331211574</v>
      </c>
      <c r="AD10" s="11">
        <v>44.728028358391391</v>
      </c>
      <c r="AE10" s="11">
        <v>64.408631323083782</v>
      </c>
      <c r="AF10" s="11">
        <v>76.529505272864725</v>
      </c>
      <c r="AG10" s="11">
        <v>48.929812743677076</v>
      </c>
      <c r="AH10" s="11">
        <v>18.493034773721554</v>
      </c>
      <c r="AI10" s="11">
        <v>49.810782920850066</v>
      </c>
      <c r="AJ10" s="11">
        <v>83.079007168524129</v>
      </c>
      <c r="AK10" s="11">
        <v>45.349514563106794</v>
      </c>
      <c r="AL10" s="11">
        <v>94.2033266978722</v>
      </c>
      <c r="AM10" s="11">
        <v>41.616981965369874</v>
      </c>
      <c r="AN10" s="11">
        <v>3.1525620065704771</v>
      </c>
      <c r="AO10" s="11">
        <v>0.29656830098528075</v>
      </c>
      <c r="AP10" s="11">
        <v>18.47304171093873</v>
      </c>
      <c r="AQ10" s="11">
        <v>39.088946085061764</v>
      </c>
      <c r="AR10" s="11">
        <v>71.196845503717299</v>
      </c>
      <c r="AS10" s="11">
        <v>96.370757180156659</v>
      </c>
      <c r="AT10" s="11">
        <v>95.395767771957566</v>
      </c>
      <c r="AU10" s="11">
        <v>84.716373295343658</v>
      </c>
      <c r="AV10" s="11">
        <v>71.681051276728226</v>
      </c>
      <c r="AW10" s="11">
        <v>83.20157624987911</v>
      </c>
      <c r="AX10" s="11">
        <v>90.945909376269157</v>
      </c>
      <c r="AY10" s="11">
        <v>71.114667359231703</v>
      </c>
      <c r="AZ10" s="11">
        <v>62.493207078651224</v>
      </c>
      <c r="BA10" s="11">
        <v>65.34144664752337</v>
      </c>
      <c r="BB10" s="11">
        <v>60.2994275770548</v>
      </c>
      <c r="BC10" s="11">
        <v>65</v>
      </c>
      <c r="BD10" s="11">
        <v>40.909090909090914</v>
      </c>
      <c r="BE10" s="11">
        <v>63.636363636363633</v>
      </c>
      <c r="BF10" s="11">
        <v>66.666666666666657</v>
      </c>
      <c r="BG10" s="11">
        <v>25</v>
      </c>
      <c r="BH10" s="11">
        <v>100</v>
      </c>
      <c r="BI10" s="11">
        <v>86.505759736697755</v>
      </c>
      <c r="BJ10" s="11">
        <v>93.75</v>
      </c>
      <c r="BK10" s="11">
        <v>83.15789473684211</v>
      </c>
      <c r="BL10" s="11">
        <v>60.72563425770344</v>
      </c>
      <c r="BM10" s="11">
        <v>12.999272113275836</v>
      </c>
      <c r="BN10" s="11">
        <v>27.341337990089038</v>
      </c>
      <c r="BO10" s="11">
        <v>15.871155120000003</v>
      </c>
      <c r="BP10" s="11">
        <v>85.602731477505174</v>
      </c>
      <c r="BQ10" s="11">
        <v>72.014547678257571</v>
      </c>
      <c r="BR10" s="11">
        <v>67.178269785370219</v>
      </c>
      <c r="BS10" s="11">
        <v>3.5652479654229094</v>
      </c>
      <c r="BT10" s="11">
        <v>91.150169596053033</v>
      </c>
      <c r="BU10" s="11">
        <v>91.150169596053033</v>
      </c>
      <c r="BV10" s="11">
        <v>9.1772767236735699</v>
      </c>
      <c r="BW10" s="11">
        <v>100</v>
      </c>
      <c r="BX10" s="11">
        <v>3.1160676399339033</v>
      </c>
      <c r="BY10" s="11">
        <v>24.96344782598916</v>
      </c>
      <c r="BZ10" s="11">
        <v>4.5454545454545459</v>
      </c>
      <c r="CA10" s="11">
        <v>0</v>
      </c>
      <c r="CB10" s="11">
        <v>27.0463943819076</v>
      </c>
      <c r="CC10" s="11">
        <v>83.504177535879336</v>
      </c>
      <c r="CD10" s="11">
        <v>53.417427455881253</v>
      </c>
      <c r="CE10" s="11">
        <v>52.360567720572007</v>
      </c>
      <c r="CF10" s="11">
        <v>81.910333025154742</v>
      </c>
      <c r="CG10" s="11">
        <v>83.092534938196522</v>
      </c>
      <c r="CH10" s="11">
        <v>66.221426604241259</v>
      </c>
      <c r="CI10" s="11">
        <v>97.290471477842516</v>
      </c>
      <c r="CJ10" s="11">
        <v>90.069673634030067</v>
      </c>
      <c r="CK10" s="11">
        <v>95.790245691235782</v>
      </c>
      <c r="CL10" s="11">
        <v>93.524019068573523</v>
      </c>
      <c r="CM10" s="11">
        <v>94.272093876054271</v>
      </c>
      <c r="CN10" s="11">
        <v>64.327099376604323</v>
      </c>
      <c r="CO10" s="11">
        <v>94.63000000000001</v>
      </c>
      <c r="CP10" s="11">
        <v>59.19</v>
      </c>
      <c r="CQ10" s="11">
        <v>2.9119916072822183</v>
      </c>
      <c r="CR10" s="11">
        <v>9.9901062796378817</v>
      </c>
      <c r="CS10" s="11">
        <v>58.207058701166538</v>
      </c>
      <c r="CT10" s="11">
        <v>77.972108027511055</v>
      </c>
      <c r="CU10" s="11">
        <v>88.275340801016768</v>
      </c>
      <c r="CV10" s="11">
        <v>70.669856500325196</v>
      </c>
      <c r="CW10" s="11">
        <v>69.693237332509142</v>
      </c>
      <c r="CX10" s="11">
        <v>97.20582837568476</v>
      </c>
      <c r="CY10" s="11">
        <v>93.114353284077481</v>
      </c>
      <c r="CZ10" s="11">
        <v>98.512415797321239</v>
      </c>
      <c r="DA10" s="11">
        <v>55.507536892934915</v>
      </c>
      <c r="DB10" s="11">
        <v>96.714003103022179</v>
      </c>
      <c r="DC10" s="11">
        <v>89.715834485424153</v>
      </c>
      <c r="DD10" s="11">
        <v>97.015843465103615</v>
      </c>
      <c r="DE10" s="11">
        <v>29.254106236406052</v>
      </c>
      <c r="DF10" s="11">
        <v>96.121679970595125</v>
      </c>
      <c r="DG10" s="11">
        <v>56.919691969196919</v>
      </c>
      <c r="DH10" s="11">
        <v>47.670077024437809</v>
      </c>
      <c r="DI10" s="11">
        <v>36</v>
      </c>
      <c r="DJ10" s="11">
        <v>83.043637697103051</v>
      </c>
      <c r="DK10" s="11">
        <v>30.876420975430875</v>
      </c>
      <c r="DL10" s="11">
        <v>20.264026402640265</v>
      </c>
      <c r="DM10" s="11">
        <v>51.174089068825914</v>
      </c>
      <c r="DN10" s="11">
        <v>17.80821917808219</v>
      </c>
      <c r="DO10" s="11">
        <v>96.652217045427008</v>
      </c>
      <c r="DP10" s="11">
        <v>92</v>
      </c>
      <c r="DQ10" s="11">
        <v>68.090708352862592</v>
      </c>
      <c r="DR10" s="11">
        <v>87.134502923976626</v>
      </c>
      <c r="DS10" s="11">
        <v>74.363304541754957</v>
      </c>
      <c r="DT10" s="11">
        <v>62.167884298506181</v>
      </c>
      <c r="DU10" s="11">
        <v>35.691741188847978</v>
      </c>
      <c r="DV10" s="11">
        <v>25.754328921836304</v>
      </c>
      <c r="DW10" s="11">
        <v>10.688635527948925</v>
      </c>
      <c r="DX10" s="11">
        <v>23.92885935277312</v>
      </c>
      <c r="DY10" s="11">
        <v>26.677213690795</v>
      </c>
      <c r="DZ10" s="11">
        <v>5.4161363752544291</v>
      </c>
      <c r="EA10" s="11">
        <v>53.790681009625466</v>
      </c>
      <c r="EB10" s="11">
        <v>63.804469458766548</v>
      </c>
      <c r="EC10" s="11">
        <v>46.506371327322249</v>
      </c>
      <c r="ED10" s="11">
        <v>60.442588886967449</v>
      </c>
      <c r="EE10" s="11">
        <v>24.509803921568629</v>
      </c>
      <c r="EF10" s="11">
        <v>95.459523561237887</v>
      </c>
      <c r="EG10" s="11">
        <v>54.540062506860721</v>
      </c>
      <c r="EH10" s="11">
        <v>82.316442605997935</v>
      </c>
      <c r="EI10" s="11">
        <v>100</v>
      </c>
      <c r="EJ10" s="11">
        <v>31.674757281553401</v>
      </c>
      <c r="EK10" s="11">
        <v>35.072815533980581</v>
      </c>
      <c r="EL10" s="11">
        <v>90.28960817717207</v>
      </c>
      <c r="EM10" s="11">
        <v>51.856899488926743</v>
      </c>
      <c r="EN10" s="11">
        <v>17.85349233390119</v>
      </c>
      <c r="EO10" s="11">
        <v>87.63</v>
      </c>
      <c r="EP10" s="11">
        <v>99.8</v>
      </c>
      <c r="EQ10" s="11">
        <v>99.391480730223122</v>
      </c>
      <c r="ER10" s="11">
        <v>95.283018867924525</v>
      </c>
      <c r="ES10" s="11">
        <v>88.912133891213387</v>
      </c>
      <c r="ET10" s="11">
        <v>54.545464710743161</v>
      </c>
      <c r="EU10" s="11">
        <v>66.129028844953339</v>
      </c>
      <c r="EV10" s="11">
        <v>17.39525512982928</v>
      </c>
      <c r="EW10" s="11">
        <v>28.398179175953725</v>
      </c>
      <c r="EX10" s="11">
        <v>3.6728385536988819</v>
      </c>
      <c r="EY10" s="11">
        <v>3.63951935724744</v>
      </c>
      <c r="EZ10" s="11">
        <v>2.1453281087651099</v>
      </c>
      <c r="FA10" s="11">
        <v>0.3736302310120122</v>
      </c>
      <c r="FB10" s="11">
        <v>0</v>
      </c>
      <c r="FC10" s="11">
        <v>0.81264297292911092</v>
      </c>
      <c r="FD10" s="11">
        <v>0</v>
      </c>
      <c r="FE10" s="11">
        <v>3.9963968086019057</v>
      </c>
      <c r="FF10" s="11">
        <v>0</v>
      </c>
      <c r="FG10" s="11">
        <v>2.8208750884845735</v>
      </c>
      <c r="FH10" s="11">
        <v>56.353305785123965</v>
      </c>
      <c r="FI10" s="11">
        <v>29.194630872483216</v>
      </c>
      <c r="FJ10" s="11">
        <v>42.138439581351108</v>
      </c>
      <c r="FK10" s="11">
        <v>18.894908390599657</v>
      </c>
      <c r="FL10" s="11">
        <v>6.4204805201399955</v>
      </c>
      <c r="FM10" s="11">
        <v>59.370132260896668</v>
      </c>
      <c r="FN10" s="11">
        <v>68.620769672321387</v>
      </c>
      <c r="FO10" s="11">
        <v>89.83768525052929</v>
      </c>
      <c r="FP10" s="11">
        <v>70.904436860068259</v>
      </c>
      <c r="FQ10" s="11">
        <v>87.884137931034473</v>
      </c>
      <c r="FR10" s="11">
        <v>59.153247175153766</v>
      </c>
      <c r="FS10" s="11">
        <v>88.364955357142861</v>
      </c>
      <c r="FT10" s="11">
        <v>31.036610448375157</v>
      </c>
      <c r="FU10" s="11">
        <v>2.6109660574412534</v>
      </c>
      <c r="FV10" s="11">
        <v>44.386422976501301</v>
      </c>
      <c r="FW10" s="11">
        <v>263.70757180156659</v>
      </c>
      <c r="FX10" s="11">
        <v>248.04177545691905</v>
      </c>
      <c r="FY10" s="11">
        <v>33.942558746736289</v>
      </c>
      <c r="FZ10" s="11">
        <v>44.386422976501301</v>
      </c>
      <c r="GA10" s="11">
        <v>71.114667359231703</v>
      </c>
      <c r="GB10" s="11">
        <v>-5.3346673592317018</v>
      </c>
      <c r="GC10" s="11">
        <v>65.34144664752337</v>
      </c>
      <c r="GD10" s="11">
        <v>8.6702090746745384</v>
      </c>
      <c r="GE10" s="11">
        <v>65</v>
      </c>
      <c r="GF10" s="11">
        <v>40.909090909090914</v>
      </c>
      <c r="GG10" s="11">
        <v>63.636363636363633</v>
      </c>
      <c r="GH10" s="11">
        <v>66.666666666666657</v>
      </c>
      <c r="GI10" s="11">
        <v>25</v>
      </c>
      <c r="GJ10" s="11">
        <v>100</v>
      </c>
      <c r="GK10" s="11">
        <v>10</v>
      </c>
      <c r="GL10" s="11">
        <v>3</v>
      </c>
      <c r="GM10" s="11">
        <v>5.333333333333333</v>
      </c>
      <c r="GN10" s="11">
        <v>60.725634257703447</v>
      </c>
      <c r="GO10" s="11">
        <v>12.999272113275836</v>
      </c>
      <c r="GP10" s="11">
        <v>27.341337990089038</v>
      </c>
      <c r="GQ10" s="11">
        <v>15.871155120000003</v>
      </c>
      <c r="GR10" s="11">
        <v>85.602731477505174</v>
      </c>
      <c r="GS10" s="11">
        <v>27.985452321742422</v>
      </c>
      <c r="GT10" s="11">
        <v>32.821730214629788</v>
      </c>
      <c r="GU10" s="11">
        <v>3.5652479654229094</v>
      </c>
      <c r="GV10" s="11">
        <v>91.150169596053033</v>
      </c>
      <c r="GW10" s="11">
        <v>91.150169596053033</v>
      </c>
      <c r="GX10" s="11">
        <v>9.1772767236735699</v>
      </c>
      <c r="GY10" s="11">
        <v>1</v>
      </c>
      <c r="GZ10" s="11">
        <v>299.70158468820745</v>
      </c>
      <c r="HA10" s="11">
        <v>24.96344782598916</v>
      </c>
      <c r="HB10" s="11">
        <v>4.5454545454545459</v>
      </c>
      <c r="HC10" s="11">
        <v>0</v>
      </c>
      <c r="HD10" s="11">
        <v>2667109.8001214657</v>
      </c>
      <c r="HE10" s="11">
        <v>59.346666666666657</v>
      </c>
      <c r="HF10" s="11">
        <v>210.10333333333335</v>
      </c>
      <c r="HG10" s="11">
        <v>234.00349206349202</v>
      </c>
      <c r="HH10" s="11">
        <v>80.293968253968274</v>
      </c>
      <c r="HI10" s="12">
        <v>158.04406475781835</v>
      </c>
      <c r="HJ10" s="12">
        <v>33.778573395758741</v>
      </c>
      <c r="HK10" s="12">
        <v>13.722380758255198</v>
      </c>
      <c r="HL10" s="11">
        <v>90.069673634030067</v>
      </c>
      <c r="HM10" s="11">
        <v>95.790245691235782</v>
      </c>
      <c r="HN10" s="11">
        <v>93.524019068573523</v>
      </c>
      <c r="HO10" s="11">
        <v>94.272093876054271</v>
      </c>
      <c r="HP10" s="11">
        <v>64.327099376604323</v>
      </c>
      <c r="HQ10" s="11">
        <v>94.63000000000001</v>
      </c>
      <c r="HR10" s="11">
        <v>59.19</v>
      </c>
      <c r="HS10" s="11">
        <v>2.9119916072822183</v>
      </c>
      <c r="HT10" s="11">
        <v>9.9901062796378817</v>
      </c>
      <c r="HU10" s="11">
        <v>58.207058701166538</v>
      </c>
      <c r="HV10" s="11">
        <v>77.972108027511055</v>
      </c>
      <c r="HW10" s="11">
        <v>88.275340801016768</v>
      </c>
      <c r="HX10" s="11">
        <v>70.669856500325196</v>
      </c>
      <c r="HY10" s="11">
        <v>69.693237332509142</v>
      </c>
      <c r="HZ10" s="11">
        <v>97.20582837568476</v>
      </c>
      <c r="IA10" s="11">
        <v>93.114353284077481</v>
      </c>
      <c r="IB10" s="11">
        <v>98.512415797321239</v>
      </c>
      <c r="IC10" s="11">
        <v>55.507536892934915</v>
      </c>
      <c r="ID10" s="11">
        <v>96.714003103022179</v>
      </c>
      <c r="IE10" s="11">
        <v>89.715834485424153</v>
      </c>
      <c r="IF10" s="11">
        <v>97.015843465103615</v>
      </c>
      <c r="IG10" s="11">
        <v>29.254106236406052</v>
      </c>
      <c r="IH10" s="11">
        <v>96.121679970595125</v>
      </c>
      <c r="II10" s="11">
        <v>56.919691969196919</v>
      </c>
      <c r="IJ10" s="11">
        <v>-6.2228129531174483</v>
      </c>
      <c r="IK10" s="11">
        <v>11</v>
      </c>
      <c r="IL10" s="11">
        <v>83.043637697103051</v>
      </c>
      <c r="IM10" s="11">
        <v>30.876420975430875</v>
      </c>
      <c r="IN10" s="11">
        <v>20.264026402640265</v>
      </c>
      <c r="IO10" s="11">
        <v>51.174089068825914</v>
      </c>
      <c r="IP10" s="11">
        <v>17.80821917808219</v>
      </c>
      <c r="IQ10" s="11">
        <v>4.7381294964028777</v>
      </c>
      <c r="IR10" s="11">
        <v>92</v>
      </c>
      <c r="IS10" s="11">
        <v>81.334256906690655</v>
      </c>
      <c r="IT10" s="11">
        <v>5.8479532163742682</v>
      </c>
      <c r="IU10" s="11">
        <v>58.479532163742689</v>
      </c>
      <c r="IV10" s="11">
        <v>8.5176598782595629</v>
      </c>
      <c r="IW10" s="11">
        <v>35.691741188847978</v>
      </c>
      <c r="IX10" s="11">
        <v>144.14881790558067</v>
      </c>
      <c r="IY10" s="11">
        <v>19.046913214259245</v>
      </c>
      <c r="IZ10" s="11">
        <v>31.497813681168012</v>
      </c>
      <c r="JA10" s="11">
        <v>256.65159712443494</v>
      </c>
      <c r="JB10" s="11">
        <v>2.807017543859649</v>
      </c>
      <c r="JC10" s="11">
        <v>44.838064181427406</v>
      </c>
      <c r="JD10" s="11">
        <v>35.055213814570514</v>
      </c>
      <c r="JE10" s="11">
        <v>15.044838064181427</v>
      </c>
      <c r="JF10" s="11">
        <v>6.1513377306751655</v>
      </c>
      <c r="JG10" s="11">
        <v>7.3529411764705888</v>
      </c>
      <c r="JH10" s="11">
        <v>8.2909604519774014</v>
      </c>
      <c r="JI10" s="11">
        <v>14.206225680933851</v>
      </c>
      <c r="JJ10" s="11">
        <v>82.316442605997935</v>
      </c>
      <c r="JK10" s="11">
        <v>164.60775473399457</v>
      </c>
      <c r="JL10" s="11">
        <v>31.674757281553401</v>
      </c>
      <c r="JM10" s="11">
        <v>35.072815533980581</v>
      </c>
      <c r="JN10" s="11">
        <v>90.28960817717207</v>
      </c>
      <c r="JO10" s="11">
        <v>51.856899488926743</v>
      </c>
      <c r="JP10" s="11">
        <v>17.85349233390119</v>
      </c>
      <c r="JQ10" s="11">
        <v>87.63</v>
      </c>
      <c r="JR10" s="11">
        <v>99.8</v>
      </c>
      <c r="JS10" s="11">
        <v>99.391480730223122</v>
      </c>
      <c r="JT10" s="11">
        <v>95.283018867924525</v>
      </c>
      <c r="JU10" s="11">
        <v>88.912133891213387</v>
      </c>
      <c r="JV10" s="11">
        <v>0.75609760000000004</v>
      </c>
      <c r="JW10" s="11">
        <v>0.74390239999999996</v>
      </c>
      <c r="JX10" s="11">
        <v>1.1180099290000001</v>
      </c>
      <c r="JY10" s="11">
        <v>0.29241640000000002</v>
      </c>
      <c r="JZ10" s="11">
        <v>3.0982207835183053</v>
      </c>
      <c r="KA10" s="11">
        <v>71700.968969452369</v>
      </c>
      <c r="KB10" s="11">
        <v>34300.72842364409</v>
      </c>
      <c r="KC10" s="11">
        <v>2.9897157568429724E-2</v>
      </c>
      <c r="KD10" s="11">
        <v>0</v>
      </c>
      <c r="KE10" s="11">
        <v>2.1130223800000003</v>
      </c>
      <c r="KF10" s="11">
        <v>0</v>
      </c>
      <c r="KG10" s="13">
        <v>3.9304799660643409E-2</v>
      </c>
      <c r="KH10" s="11">
        <v>-20.385879359694687</v>
      </c>
      <c r="KI10" s="11">
        <v>-85.139949109414758</v>
      </c>
      <c r="KJ10" s="11">
        <v>25.413223140495866</v>
      </c>
      <c r="KK10" s="11">
        <v>-83.22147651006712</v>
      </c>
      <c r="KL10" s="11">
        <v>9.4287499999999991</v>
      </c>
      <c r="KM10" s="11">
        <v>18.244374999999998</v>
      </c>
      <c r="KN10" s="11">
        <v>87.673333333333346</v>
      </c>
      <c r="KO10" s="11">
        <v>111.10416666666667</v>
      </c>
      <c r="KP10" s="11">
        <v>105.255</v>
      </c>
      <c r="KQ10" s="11">
        <v>10.162314749470713</v>
      </c>
      <c r="KR10" s="11">
        <v>29.095563139931741</v>
      </c>
      <c r="KS10" s="11">
        <v>87.884137931034473</v>
      </c>
      <c r="KT10" s="11">
        <v>6.6311038356855114</v>
      </c>
      <c r="KU10" s="11">
        <v>88.364955357142861</v>
      </c>
      <c r="KV10" s="11">
        <v>31.036610448375157</v>
      </c>
    </row>
    <row r="11" spans="1:308" x14ac:dyDescent="0.3">
      <c r="A11" t="s">
        <v>1</v>
      </c>
      <c r="B11" s="2" t="s">
        <v>10</v>
      </c>
      <c r="C11" s="2" t="s">
        <v>11</v>
      </c>
      <c r="D11" s="2" t="s">
        <v>346</v>
      </c>
      <c r="E11" s="2" t="s">
        <v>347</v>
      </c>
      <c r="F11" s="2" t="s">
        <v>357</v>
      </c>
      <c r="G11" s="2" t="s">
        <v>355</v>
      </c>
      <c r="H11" s="17" t="s">
        <v>488</v>
      </c>
      <c r="I11" s="11">
        <v>54.583499721910243</v>
      </c>
      <c r="J11" s="11">
        <v>66.364190895992721</v>
      </c>
      <c r="K11" s="11">
        <v>63.698177840535507</v>
      </c>
      <c r="L11" s="11">
        <v>66.009223499473222</v>
      </c>
      <c r="M11" s="11">
        <v>54.203247384481756</v>
      </c>
      <c r="N11" s="11">
        <v>47.549989354395144</v>
      </c>
      <c r="O11" s="11">
        <v>29.676169356583113</v>
      </c>
      <c r="P11" s="11">
        <v>91.990127838689702</v>
      </c>
      <c r="Q11" s="11">
        <v>70.209169226802487</v>
      </c>
      <c r="R11" s="11">
        <v>25</v>
      </c>
      <c r="S11" s="11">
        <v>88.68371731577983</v>
      </c>
      <c r="T11" s="11">
        <v>67.393696657023241</v>
      </c>
      <c r="U11" s="11">
        <v>67.523921977880903</v>
      </c>
      <c r="V11" s="11">
        <v>53.74870325577286</v>
      </c>
      <c r="W11" s="11">
        <v>37.831900075542244</v>
      </c>
      <c r="X11" s="11">
        <v>62.963100731723706</v>
      </c>
      <c r="Y11" s="11">
        <v>90.444242973708072</v>
      </c>
      <c r="Z11" s="11">
        <v>63.553467581168015</v>
      </c>
      <c r="AA11" s="11">
        <v>70.32386516432193</v>
      </c>
      <c r="AB11" s="11">
        <v>81.51077088705803</v>
      </c>
      <c r="AC11" s="11">
        <v>56.922925309397222</v>
      </c>
      <c r="AD11" s="11">
        <v>50.639669587992337</v>
      </c>
      <c r="AE11" s="11">
        <v>70.648886548596607</v>
      </c>
      <c r="AF11" s="11">
        <v>54.203247384481756</v>
      </c>
      <c r="AG11" s="11">
        <v>30.712716769453245</v>
      </c>
      <c r="AH11" s="11">
        <v>0</v>
      </c>
      <c r="AI11" s="11">
        <v>36.47440691995277</v>
      </c>
      <c r="AJ11" s="11">
        <v>80.996237421150795</v>
      </c>
      <c r="AK11" s="11">
        <v>44.295625279692409</v>
      </c>
      <c r="AL11" s="11">
        <v>92.82094973612169</v>
      </c>
      <c r="AM11" s="11">
        <v>37.773382115142525</v>
      </c>
      <c r="AN11" s="11">
        <v>3.5981943219150736</v>
      </c>
      <c r="AO11" s="11">
        <v>10.137560198097759</v>
      </c>
      <c r="AP11" s="11">
        <v>30.040829539689554</v>
      </c>
      <c r="AQ11" s="11">
        <v>28.777627254685608</v>
      </c>
      <c r="AR11" s="11">
        <v>67.729422709968148</v>
      </c>
      <c r="AS11" s="11">
        <v>100</v>
      </c>
      <c r="AT11" s="11">
        <v>94.999861852428495</v>
      </c>
      <c r="AU11" s="11">
        <v>93.372484492621723</v>
      </c>
      <c r="AV11" s="11">
        <v>81.191849428478463</v>
      </c>
      <c r="AW11" s="11">
        <v>86.746628262883405</v>
      </c>
      <c r="AX11" s="11">
        <v>95.629942995726097</v>
      </c>
      <c r="AY11" s="11">
        <v>65.141674131149529</v>
      </c>
      <c r="AZ11" s="11">
        <v>87.58843365782522</v>
      </c>
      <c r="BA11" s="11">
        <v>65.620582045630215</v>
      </c>
      <c r="BB11" s="11">
        <v>62.485987072604999</v>
      </c>
      <c r="BC11" s="11">
        <v>25</v>
      </c>
      <c r="BD11" s="11">
        <v>22.727272727272727</v>
      </c>
      <c r="BE11" s="11">
        <v>27.27272727272727</v>
      </c>
      <c r="BF11" s="11">
        <v>100</v>
      </c>
      <c r="BG11" s="11">
        <v>50</v>
      </c>
      <c r="BH11" s="11">
        <v>100</v>
      </c>
      <c r="BI11" s="11">
        <v>95.50191991223258</v>
      </c>
      <c r="BJ11" s="11">
        <v>97.916666666666657</v>
      </c>
      <c r="BK11" s="11">
        <v>96.84210526315789</v>
      </c>
      <c r="BL11" s="11">
        <v>82.6347908039007</v>
      </c>
      <c r="BM11" s="11">
        <v>36.09316771707104</v>
      </c>
      <c r="BN11" s="11">
        <v>26.756937710986644</v>
      </c>
      <c r="BO11" s="11">
        <v>94.64148179</v>
      </c>
      <c r="BP11" s="11">
        <v>68.739573346154287</v>
      </c>
      <c r="BQ11" s="11">
        <v>82.282491724704457</v>
      </c>
      <c r="BR11" s="11">
        <v>51.549700862783986</v>
      </c>
      <c r="BS11" s="11">
        <v>3.9759939984996251</v>
      </c>
      <c r="BT11" s="11">
        <v>100</v>
      </c>
      <c r="BU11" s="11">
        <v>100</v>
      </c>
      <c r="BV11" s="11">
        <v>15.915267268153288</v>
      </c>
      <c r="BW11" s="11">
        <v>100</v>
      </c>
      <c r="BX11" s="11">
        <v>2.6009582679842382</v>
      </c>
      <c r="BY11" s="11">
        <v>33.057714020057119</v>
      </c>
      <c r="BZ11" s="11">
        <v>12.5</v>
      </c>
      <c r="CA11" s="11">
        <v>45.190000000000005</v>
      </c>
      <c r="CB11" s="11">
        <v>60.57988628211185</v>
      </c>
      <c r="CC11" s="11">
        <v>65.04404573074828</v>
      </c>
      <c r="CD11" s="11">
        <v>31.014937216920295</v>
      </c>
      <c r="CE11" s="11">
        <v>50.156110284266283</v>
      </c>
      <c r="CF11" s="11">
        <v>51.404395260598001</v>
      </c>
      <c r="CG11" s="11">
        <v>73.462360419686362</v>
      </c>
      <c r="CH11" s="11">
        <v>69.754464285714278</v>
      </c>
      <c r="CI11" s="11">
        <v>99.905391924132488</v>
      </c>
      <c r="CJ11" s="11">
        <v>89.921426412813545</v>
      </c>
      <c r="CK11" s="11">
        <v>96.237533998186763</v>
      </c>
      <c r="CL11" s="11">
        <v>97.295255364158351</v>
      </c>
      <c r="CM11" s="11">
        <v>93.321245089150807</v>
      </c>
      <c r="CN11" s="11">
        <v>75.445754004230878</v>
      </c>
      <c r="CO11" s="11">
        <v>96.34</v>
      </c>
      <c r="CP11" s="11">
        <v>96.82</v>
      </c>
      <c r="CQ11" s="11">
        <v>51.519999999999996</v>
      </c>
      <c r="CR11" s="11">
        <v>9.533870324672046</v>
      </c>
      <c r="CS11" s="11">
        <v>35.675183800559921</v>
      </c>
      <c r="CT11" s="11">
        <v>88.996341978207766</v>
      </c>
      <c r="CU11" s="11">
        <v>88.77311521201338</v>
      </c>
      <c r="CV11" s="11">
        <v>33.871500422513904</v>
      </c>
      <c r="CW11" s="11">
        <v>78.006616234097947</v>
      </c>
      <c r="CX11" s="11">
        <v>96.62043333853866</v>
      </c>
      <c r="CY11" s="11">
        <v>100</v>
      </c>
      <c r="CZ11" s="11">
        <v>100</v>
      </c>
      <c r="DA11" s="11">
        <v>27.656156284808496</v>
      </c>
      <c r="DB11" s="11">
        <v>100</v>
      </c>
      <c r="DC11" s="11">
        <v>98.960213975259109</v>
      </c>
      <c r="DD11" s="11">
        <v>98.490710225915848</v>
      </c>
      <c r="DE11" s="11">
        <v>28.847190923419607</v>
      </c>
      <c r="DF11" s="11">
        <v>98.131895687061174</v>
      </c>
      <c r="DG11" s="11">
        <v>71.245089150800851</v>
      </c>
      <c r="DH11" s="11">
        <v>63.523686777390822</v>
      </c>
      <c r="DI11" s="11">
        <v>36</v>
      </c>
      <c r="DJ11" s="11">
        <v>81.625868842550616</v>
      </c>
      <c r="DK11" s="11">
        <v>36.597159262617105</v>
      </c>
      <c r="DL11" s="11">
        <v>33.695980658809312</v>
      </c>
      <c r="DM11" s="11">
        <v>79.354404841963685</v>
      </c>
      <c r="DN11" s="11">
        <v>18.75</v>
      </c>
      <c r="DO11" s="11">
        <v>93.582050443331838</v>
      </c>
      <c r="DP11" s="11">
        <v>90.909090909090907</v>
      </c>
      <c r="DQ11" s="11">
        <v>45.533281505331743</v>
      </c>
      <c r="DR11" s="11">
        <v>78.536585365853654</v>
      </c>
      <c r="DS11" s="11">
        <v>38.539875282259885</v>
      </c>
      <c r="DT11" s="11">
        <v>36.573458520656828</v>
      </c>
      <c r="DU11" s="11">
        <v>24.851975018249657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28.591441490134162</v>
      </c>
      <c r="EB11" s="11">
        <v>28.819950014285041</v>
      </c>
      <c r="EC11" s="11">
        <v>21.697834906810058</v>
      </c>
      <c r="ED11" s="11">
        <v>65.762808188534592</v>
      </c>
      <c r="EE11" s="11">
        <v>37.5</v>
      </c>
      <c r="EF11" s="11">
        <v>87.684383151545859</v>
      </c>
      <c r="EG11" s="11">
        <v>86.254115399649663</v>
      </c>
      <c r="EH11" s="11">
        <v>80.602006688963215</v>
      </c>
      <c r="EI11" s="11">
        <v>69.444444444444443</v>
      </c>
      <c r="EJ11" s="11">
        <v>39.419087136929463</v>
      </c>
      <c r="EK11" s="11">
        <v>23.029045643153527</v>
      </c>
      <c r="EL11" s="11">
        <v>90.23611997447351</v>
      </c>
      <c r="EM11" s="11">
        <v>41.416719846841097</v>
      </c>
      <c r="EN11" s="11">
        <v>27.377153797064452</v>
      </c>
      <c r="EO11" s="11">
        <v>90.86</v>
      </c>
      <c r="EP11" s="11">
        <v>99.46</v>
      </c>
      <c r="EQ11" s="11">
        <v>98.924731182795696</v>
      </c>
      <c r="ER11" s="11">
        <v>97.637795275590548</v>
      </c>
      <c r="ES11" s="11">
        <v>77.222222222222229</v>
      </c>
      <c r="ET11" s="11">
        <v>45.454553925619301</v>
      </c>
      <c r="EU11" s="11">
        <v>56.45161418314251</v>
      </c>
      <c r="EV11" s="11">
        <v>15.242397433584397</v>
      </c>
      <c r="EW11" s="11">
        <v>33.944962918223872</v>
      </c>
      <c r="EX11" s="11">
        <v>7.0416009261526487</v>
      </c>
      <c r="EY11" s="11">
        <v>0.85733438221504454</v>
      </c>
      <c r="EZ11" s="11">
        <v>2.8956476573775278</v>
      </c>
      <c r="FA11" s="11">
        <v>20.831020643516162</v>
      </c>
      <c r="FB11" s="11">
        <v>0</v>
      </c>
      <c r="FC11" s="11">
        <v>0</v>
      </c>
      <c r="FD11" s="11">
        <v>19.719220148874872</v>
      </c>
      <c r="FE11" s="11">
        <v>1.9413623495095653</v>
      </c>
      <c r="FF11" s="11">
        <v>0</v>
      </c>
      <c r="FG11" s="11">
        <v>75.734440918159422</v>
      </c>
      <c r="FH11" s="11">
        <v>31.596971881759188</v>
      </c>
      <c r="FI11" s="11">
        <v>40.931372549019606</v>
      </c>
      <c r="FJ11" s="11">
        <v>38.289224841714528</v>
      </c>
      <c r="FK11" s="11">
        <v>51.83435845037031</v>
      </c>
      <c r="FL11" s="11">
        <v>2.5681922080560158</v>
      </c>
      <c r="FM11" s="11">
        <v>23.748052904358651</v>
      </c>
      <c r="FN11" s="11">
        <v>27.448307868928545</v>
      </c>
      <c r="FO11" s="11">
        <v>89.729509863738059</v>
      </c>
      <c r="FP11" s="11">
        <v>71.448813319164003</v>
      </c>
      <c r="FQ11" s="11">
        <v>82.909930715935332</v>
      </c>
      <c r="FR11" s="11">
        <v>36.453825573785217</v>
      </c>
      <c r="FS11" s="11">
        <v>72.536687631027249</v>
      </c>
      <c r="FT11" s="11">
        <v>53.29776915615907</v>
      </c>
      <c r="FU11" s="11">
        <v>0</v>
      </c>
      <c r="FV11" s="11">
        <v>48.203095709924476</v>
      </c>
      <c r="FW11" s="11">
        <v>133.89748808312356</v>
      </c>
      <c r="FX11" s="11">
        <v>182.10058379304803</v>
      </c>
      <c r="FY11" s="11">
        <v>26.779497616624713</v>
      </c>
      <c r="FZ11" s="11">
        <v>21.42359809329977</v>
      </c>
      <c r="GA11" s="11">
        <v>65.141674131149529</v>
      </c>
      <c r="GB11" s="11">
        <v>-1.0316741311495292</v>
      </c>
      <c r="GC11" s="11">
        <v>65.620582045630215</v>
      </c>
      <c r="GD11" s="11">
        <v>9.1613287337073075</v>
      </c>
      <c r="GE11" s="11">
        <v>25</v>
      </c>
      <c r="GF11" s="11">
        <v>22.727272727272727</v>
      </c>
      <c r="GG11" s="11">
        <v>27.27272727272727</v>
      </c>
      <c r="GH11" s="11">
        <v>100</v>
      </c>
      <c r="GI11" s="11">
        <v>50</v>
      </c>
      <c r="GJ11" s="11">
        <v>100</v>
      </c>
      <c r="GK11" s="11">
        <v>4</v>
      </c>
      <c r="GL11" s="11">
        <v>1</v>
      </c>
      <c r="GM11" s="11">
        <v>1</v>
      </c>
      <c r="GN11" s="11">
        <v>82.6347908039007</v>
      </c>
      <c r="GO11" s="11">
        <v>36.09316771707104</v>
      </c>
      <c r="GP11" s="11">
        <v>26.756937710986644</v>
      </c>
      <c r="GQ11" s="11">
        <v>94.64148179</v>
      </c>
      <c r="GR11" s="11">
        <v>68.739573346154287</v>
      </c>
      <c r="GS11" s="11">
        <v>17.717508275295547</v>
      </c>
      <c r="GT11" s="11">
        <v>48.450299137216014</v>
      </c>
      <c r="GU11" s="11">
        <v>3.9759939984996251</v>
      </c>
      <c r="GV11" s="11">
        <v>100</v>
      </c>
      <c r="GW11" s="11">
        <v>122.8044917938382</v>
      </c>
      <c r="GX11" s="11">
        <v>15.915267268153288</v>
      </c>
      <c r="GY11" s="11">
        <v>1</v>
      </c>
      <c r="GZ11" s="11">
        <v>250.15866299978848</v>
      </c>
      <c r="HA11" s="11">
        <v>33.057714020057119</v>
      </c>
      <c r="HB11" s="11">
        <v>12.5</v>
      </c>
      <c r="HC11" s="11">
        <v>45.190000000000005</v>
      </c>
      <c r="HD11" s="11">
        <v>5973927.8408713555</v>
      </c>
      <c r="HE11" s="11">
        <v>116.26285714285716</v>
      </c>
      <c r="HF11" s="11">
        <v>302.86333333333329</v>
      </c>
      <c r="HG11" s="11">
        <v>244.60444444444443</v>
      </c>
      <c r="HH11" s="11">
        <v>173.46825396825395</v>
      </c>
      <c r="HI11" s="12">
        <v>185.99800142178006</v>
      </c>
      <c r="HJ11" s="12">
        <v>30.245535714285715</v>
      </c>
      <c r="HK11" s="12">
        <v>3.2437474374743744</v>
      </c>
      <c r="HL11" s="11">
        <v>89.921426412813545</v>
      </c>
      <c r="HM11" s="11">
        <v>96.237533998186763</v>
      </c>
      <c r="HN11" s="11">
        <v>97.295255364158351</v>
      </c>
      <c r="HO11" s="11">
        <v>93.321245089150807</v>
      </c>
      <c r="HP11" s="11">
        <v>75.445754004230878</v>
      </c>
      <c r="HQ11" s="11">
        <v>96.34</v>
      </c>
      <c r="HR11" s="11">
        <v>96.82</v>
      </c>
      <c r="HS11" s="11" t="s">
        <v>727</v>
      </c>
      <c r="HT11" s="11">
        <v>9.533870324672046</v>
      </c>
      <c r="HU11" s="11">
        <v>35.675183800559921</v>
      </c>
      <c r="HV11" s="11">
        <v>88.996341978207766</v>
      </c>
      <c r="HW11" s="11">
        <v>88.77311521201338</v>
      </c>
      <c r="HX11" s="11">
        <v>33.871500422513904</v>
      </c>
      <c r="HY11" s="11">
        <v>78.006616234097947</v>
      </c>
      <c r="HZ11" s="11">
        <v>96.62043333853866</v>
      </c>
      <c r="IA11" s="11">
        <v>100</v>
      </c>
      <c r="IB11" s="11">
        <v>100</v>
      </c>
      <c r="IC11" s="11">
        <v>27.656156284808496</v>
      </c>
      <c r="ID11" s="11">
        <v>100</v>
      </c>
      <c r="IE11" s="11">
        <v>98.960213975259109</v>
      </c>
      <c r="IF11" s="11">
        <v>98.490710225915848</v>
      </c>
      <c r="IG11" s="11">
        <v>28.847190923419607</v>
      </c>
      <c r="IH11" s="11">
        <v>98.131895687061174</v>
      </c>
      <c r="II11" s="11">
        <v>71.245089150800851</v>
      </c>
      <c r="IJ11" s="11">
        <v>2.8129088530309638</v>
      </c>
      <c r="IK11" s="11">
        <v>11</v>
      </c>
      <c r="IL11" s="11">
        <v>81.625868842550616</v>
      </c>
      <c r="IM11" s="11">
        <v>36.597159262617105</v>
      </c>
      <c r="IN11" s="11">
        <v>33.695980658809312</v>
      </c>
      <c r="IO11" s="11">
        <v>79.354404841963685</v>
      </c>
      <c r="IP11" s="11">
        <v>18.75</v>
      </c>
      <c r="IQ11" s="11">
        <v>6.7351351351351347</v>
      </c>
      <c r="IR11" s="11">
        <v>90.909090909090907</v>
      </c>
      <c r="IS11" s="11">
        <v>78.880951465294004</v>
      </c>
      <c r="IT11" s="11">
        <v>9.7560975609756095</v>
      </c>
      <c r="IU11" s="11">
        <v>107.3170731707317</v>
      </c>
      <c r="IV11" s="11">
        <v>7.3236272203747266</v>
      </c>
      <c r="IW11" s="11">
        <v>24.851975018249657</v>
      </c>
      <c r="IX11" s="14" t="s">
        <v>727</v>
      </c>
      <c r="IY11" s="14" t="s">
        <v>727</v>
      </c>
      <c r="IZ11" s="14" t="s">
        <v>727</v>
      </c>
      <c r="JA11" s="14" t="s">
        <v>727</v>
      </c>
      <c r="JB11" s="14" t="s">
        <v>727</v>
      </c>
      <c r="JC11" s="11">
        <v>23.832843617368592</v>
      </c>
      <c r="JD11" s="11">
        <v>15.834149526607902</v>
      </c>
      <c r="JE11" s="11">
        <v>7.0192621612797907</v>
      </c>
      <c r="JF11" s="11">
        <v>6.6927848514528243</v>
      </c>
      <c r="JG11" s="11">
        <v>11.25</v>
      </c>
      <c r="JH11" s="11">
        <v>9.2721893491124252</v>
      </c>
      <c r="JI11" s="11">
        <v>9.8404255319148941</v>
      </c>
      <c r="JJ11" s="11">
        <v>80.602006688963215</v>
      </c>
      <c r="JK11" s="11">
        <v>69.444444444444443</v>
      </c>
      <c r="JL11" s="11">
        <v>39.419087136929463</v>
      </c>
      <c r="JM11" s="11">
        <v>23.029045643153527</v>
      </c>
      <c r="JN11" s="11">
        <v>90.23611997447351</v>
      </c>
      <c r="JO11" s="11">
        <v>41.416719846841097</v>
      </c>
      <c r="JP11" s="11">
        <v>27.377153797064452</v>
      </c>
      <c r="JQ11" s="11">
        <v>90.86</v>
      </c>
      <c r="JR11" s="11">
        <v>99.46</v>
      </c>
      <c r="JS11" s="11">
        <v>98.924731182795696</v>
      </c>
      <c r="JT11" s="11">
        <v>97.637795275590548</v>
      </c>
      <c r="JU11" s="11">
        <v>77.222222222222229</v>
      </c>
      <c r="JV11" s="11">
        <v>0.70731710000000003</v>
      </c>
      <c r="JW11" s="11">
        <v>0.67073170000000004</v>
      </c>
      <c r="JX11" s="11">
        <v>1.0963064769999999</v>
      </c>
      <c r="JY11" s="11">
        <v>0.30689</v>
      </c>
      <c r="JZ11" s="11">
        <v>3.912612015397535</v>
      </c>
      <c r="KA11" s="11">
        <v>25802.987058444538</v>
      </c>
      <c r="KB11" s="11">
        <v>43501.70500731247</v>
      </c>
      <c r="KC11" s="11">
        <v>1.6668573760841969</v>
      </c>
      <c r="KD11" s="11">
        <v>0</v>
      </c>
      <c r="KE11" s="11">
        <v>0</v>
      </c>
      <c r="KF11" s="11">
        <v>57.303525939999993</v>
      </c>
      <c r="KG11" s="13">
        <v>2.5487795059381393E-2</v>
      </c>
      <c r="KH11" s="11">
        <v>-26.634358619325489</v>
      </c>
      <c r="KI11" s="11">
        <v>128.80075542965062</v>
      </c>
      <c r="KJ11" s="11">
        <v>-73.612112472963233</v>
      </c>
      <c r="KK11" s="11">
        <v>-36.274509803921568</v>
      </c>
      <c r="KL11" s="11">
        <v>9.9488888888888898</v>
      </c>
      <c r="KM11" s="11">
        <v>11.981111111111112</v>
      </c>
      <c r="KN11" s="11">
        <v>88.305333333333323</v>
      </c>
      <c r="KO11" s="11">
        <v>142.54866666666669</v>
      </c>
      <c r="KP11" s="11">
        <v>133.34800000000001</v>
      </c>
      <c r="KQ11" s="11">
        <v>10.270490136261948</v>
      </c>
      <c r="KR11" s="11">
        <v>28.55118668083599</v>
      </c>
      <c r="KS11" s="11">
        <v>82.909930715935332</v>
      </c>
      <c r="KT11" s="11">
        <v>5.7023940887112872</v>
      </c>
      <c r="KU11" s="11">
        <v>72.536687631027249</v>
      </c>
      <c r="KV11" s="11">
        <v>53.29776915615907</v>
      </c>
    </row>
    <row r="12" spans="1:308" x14ac:dyDescent="0.3">
      <c r="A12" t="s">
        <v>1</v>
      </c>
      <c r="B12" s="2" t="s">
        <v>12</v>
      </c>
      <c r="C12" s="2" t="s">
        <v>13</v>
      </c>
      <c r="D12" s="2" t="s">
        <v>346</v>
      </c>
      <c r="E12" s="2" t="s">
        <v>347</v>
      </c>
      <c r="F12" s="2" t="s">
        <v>357</v>
      </c>
      <c r="G12" s="2" t="s">
        <v>344</v>
      </c>
      <c r="H12" s="17" t="s">
        <v>487</v>
      </c>
      <c r="I12" s="11">
        <v>55.094447652416783</v>
      </c>
      <c r="J12" s="11">
        <v>53.033719091104338</v>
      </c>
      <c r="K12" s="11">
        <v>72.820313515712414</v>
      </c>
      <c r="L12" s="11">
        <v>69.505813345971589</v>
      </c>
      <c r="M12" s="11">
        <v>52.074207560525451</v>
      </c>
      <c r="N12" s="11">
        <v>48.355950961898081</v>
      </c>
      <c r="O12" s="11">
        <v>34.776681439288808</v>
      </c>
      <c r="P12" s="11">
        <v>87.137983935555098</v>
      </c>
      <c r="Q12" s="11">
        <v>60.991269841353926</v>
      </c>
      <c r="R12" s="11">
        <v>15.606060606060607</v>
      </c>
      <c r="S12" s="11">
        <v>60.203200368787975</v>
      </c>
      <c r="T12" s="11">
        <v>41.201138241917668</v>
      </c>
      <c r="U12" s="11">
        <v>57.377366471459347</v>
      </c>
      <c r="V12" s="11">
        <v>48.719014172595728</v>
      </c>
      <c r="W12" s="11">
        <v>23.344776795537932</v>
      </c>
      <c r="X12" s="11">
        <v>73.102857737910895</v>
      </c>
      <c r="Y12" s="11">
        <v>94.833619529400849</v>
      </c>
      <c r="Z12" s="11">
        <v>100</v>
      </c>
      <c r="AA12" s="11">
        <v>79.768599988460721</v>
      </c>
      <c r="AB12" s="11">
        <v>82.684476319671433</v>
      </c>
      <c r="AC12" s="11">
        <v>55.742774516372776</v>
      </c>
      <c r="AD12" s="11">
        <v>52.002598969694155</v>
      </c>
      <c r="AE12" s="11">
        <v>77.330616935658895</v>
      </c>
      <c r="AF12" s="11">
        <v>52.074207560525451</v>
      </c>
      <c r="AG12" s="11">
        <v>37.784675474194707</v>
      </c>
      <c r="AH12" s="11">
        <v>3.2647690351741625</v>
      </c>
      <c r="AI12" s="11">
        <v>28.388102290151039</v>
      </c>
      <c r="AJ12" s="11">
        <v>67.744758187230389</v>
      </c>
      <c r="AK12" s="11">
        <v>61.849821002151849</v>
      </c>
      <c r="AL12" s="11">
        <v>91.103579782486335</v>
      </c>
      <c r="AM12" s="11">
        <v>47.038301080505917</v>
      </c>
      <c r="AN12" s="11">
        <v>2.488499381249889</v>
      </c>
      <c r="AO12" s="11">
        <v>3.3443389146585074E-2</v>
      </c>
      <c r="AP12" s="11">
        <v>62.621027475410145</v>
      </c>
      <c r="AQ12" s="11">
        <v>25.125716183802673</v>
      </c>
      <c r="AR12" s="11">
        <v>71.35310112561767</v>
      </c>
      <c r="AS12" s="11">
        <v>82.630970603854919</v>
      </c>
      <c r="AT12" s="11">
        <v>82.825515861820747</v>
      </c>
      <c r="AU12" s="11">
        <v>94.906064855351929</v>
      </c>
      <c r="AV12" s="11">
        <v>94.164719011150851</v>
      </c>
      <c r="AW12" s="11">
        <v>73.717078735666092</v>
      </c>
      <c r="AX12" s="11">
        <v>94.583554545486066</v>
      </c>
      <c r="AY12" s="11">
        <v>67.526622858058275</v>
      </c>
      <c r="AZ12" s="11">
        <v>63.356608460856954</v>
      </c>
      <c r="BA12" s="11">
        <v>74.22718900303822</v>
      </c>
      <c r="BB12" s="11">
        <v>38.854659043462277</v>
      </c>
      <c r="BC12" s="11">
        <v>15</v>
      </c>
      <c r="BD12" s="11">
        <v>22.727272727272727</v>
      </c>
      <c r="BE12" s="11">
        <v>9.0909090909090917</v>
      </c>
      <c r="BF12" s="11">
        <v>33.333333333333329</v>
      </c>
      <c r="BG12" s="11">
        <v>25</v>
      </c>
      <c r="BH12" s="11">
        <v>84.507042253521121</v>
      </c>
      <c r="BI12" s="11">
        <v>79.008959590418726</v>
      </c>
      <c r="BJ12" s="11">
        <v>79.166666666666657</v>
      </c>
      <c r="BK12" s="11">
        <v>98.421052631578945</v>
      </c>
      <c r="BL12" s="11">
        <v>51.093127848086716</v>
      </c>
      <c r="BM12" s="11">
        <v>22.974607798119997</v>
      </c>
      <c r="BN12" s="11">
        <v>24.249543891802688</v>
      </c>
      <c r="BO12" s="11">
        <v>9.2673590400000005</v>
      </c>
      <c r="BP12" s="11">
        <v>94.159061655225557</v>
      </c>
      <c r="BQ12" s="11">
        <v>6.331485224058099</v>
      </c>
      <c r="BR12" s="11">
        <v>71.641552535094391</v>
      </c>
      <c r="BS12" s="11">
        <v>3.2566741717594083</v>
      </c>
      <c r="BT12" s="11">
        <v>94.01</v>
      </c>
      <c r="BU12" s="11">
        <v>94</v>
      </c>
      <c r="BV12" s="11">
        <v>100</v>
      </c>
      <c r="BW12" s="11">
        <v>0</v>
      </c>
      <c r="BX12" s="11">
        <v>1.047410863814956</v>
      </c>
      <c r="BY12" s="11">
        <v>50.563364359196598</v>
      </c>
      <c r="BZ12" s="11">
        <v>0</v>
      </c>
      <c r="CA12" s="11">
        <v>0</v>
      </c>
      <c r="CB12" s="11">
        <v>42.815742822955123</v>
      </c>
      <c r="CC12" s="11">
        <v>89.793828603906576</v>
      </c>
      <c r="CD12" s="11">
        <v>49.657457970508908</v>
      </c>
      <c r="CE12" s="11">
        <v>60.437933990386149</v>
      </c>
      <c r="CF12" s="11">
        <v>76.547402075346298</v>
      </c>
      <c r="CG12" s="11">
        <v>96.757634472787743</v>
      </c>
      <c r="CH12" s="11">
        <v>50.577435593722228</v>
      </c>
      <c r="CI12" s="11">
        <v>87.948311458718422</v>
      </c>
      <c r="CJ12" s="11">
        <v>91.066041676335459</v>
      </c>
      <c r="CK12" s="11">
        <v>96.820903141968714</v>
      </c>
      <c r="CL12" s="11">
        <v>97.331415046178122</v>
      </c>
      <c r="CM12" s="11">
        <v>95.925186800946776</v>
      </c>
      <c r="CN12" s="11">
        <v>93.02455098157516</v>
      </c>
      <c r="CO12" s="11">
        <v>100</v>
      </c>
      <c r="CP12" s="11">
        <v>100</v>
      </c>
      <c r="CQ12" s="11">
        <v>100</v>
      </c>
      <c r="CR12" s="11">
        <v>100</v>
      </c>
      <c r="CS12" s="11">
        <v>64.396024471641994</v>
      </c>
      <c r="CT12" s="11">
        <v>88.083024928729941</v>
      </c>
      <c r="CU12" s="11">
        <v>89.474382488218666</v>
      </c>
      <c r="CV12" s="11">
        <v>75.381275514550381</v>
      </c>
      <c r="CW12" s="11">
        <v>64.093609976974349</v>
      </c>
      <c r="CX12" s="11">
        <v>97.183282550648968</v>
      </c>
      <c r="CY12" s="11">
        <v>97.554485543324176</v>
      </c>
      <c r="CZ12" s="11">
        <v>97.665544716929048</v>
      </c>
      <c r="DA12" s="11">
        <v>48.378004098289949</v>
      </c>
      <c r="DB12" s="11">
        <v>95.999141971566388</v>
      </c>
      <c r="DC12" s="11">
        <v>92.78198617567584</v>
      </c>
      <c r="DD12" s="11">
        <v>97.681591875883683</v>
      </c>
      <c r="DE12" s="11">
        <v>36.023938841170377</v>
      </c>
      <c r="DF12" s="11">
        <v>95.391117334531998</v>
      </c>
      <c r="DG12" s="11">
        <v>63.085348308349189</v>
      </c>
      <c r="DH12" s="11">
        <v>68.142975240769147</v>
      </c>
      <c r="DI12" s="11">
        <v>36</v>
      </c>
      <c r="DJ12" s="11">
        <v>89.91971040051979</v>
      </c>
      <c r="DK12" s="11">
        <v>33.146145635123219</v>
      </c>
      <c r="DL12" s="11">
        <v>32.941940873439457</v>
      </c>
      <c r="DM12" s="11">
        <v>89.049302691023385</v>
      </c>
      <c r="DN12" s="11">
        <v>36.111111111111107</v>
      </c>
      <c r="DO12" s="11">
        <v>89.425211835237917</v>
      </c>
      <c r="DP12" s="11">
        <v>94.73684210526315</v>
      </c>
      <c r="DQ12" s="11">
        <v>38.738677655067896</v>
      </c>
      <c r="DR12" s="11">
        <v>79.779411764705884</v>
      </c>
      <c r="DS12" s="11">
        <v>37.704533261802581</v>
      </c>
      <c r="DT12" s="11">
        <v>45.982935179559661</v>
      </c>
      <c r="DU12" s="11">
        <v>29.586415768829749</v>
      </c>
      <c r="DV12" s="11">
        <v>4.1744895052804907</v>
      </c>
      <c r="DW12" s="11">
        <v>0.36134846119000213</v>
      </c>
      <c r="DX12" s="11">
        <v>0</v>
      </c>
      <c r="DY12" s="11">
        <v>6.5257383448065269</v>
      </c>
      <c r="DZ12" s="11">
        <v>5.2622688645937918</v>
      </c>
      <c r="EA12" s="11">
        <v>34.099591161658971</v>
      </c>
      <c r="EB12" s="11">
        <v>32.8996698956419</v>
      </c>
      <c r="EC12" s="11">
        <v>20.473304135424367</v>
      </c>
      <c r="ED12" s="11">
        <v>22.14471393479764</v>
      </c>
      <c r="EE12" s="11">
        <v>32.323232323232325</v>
      </c>
      <c r="EF12" s="11">
        <v>51.334298965914925</v>
      </c>
      <c r="EG12" s="11">
        <v>54.137458186516042</v>
      </c>
      <c r="EH12" s="11">
        <v>74.807480748074809</v>
      </c>
      <c r="EI12" s="11">
        <v>90.699794848415777</v>
      </c>
      <c r="EJ12" s="11">
        <v>31.844802342606148</v>
      </c>
      <c r="EK12" s="11">
        <v>81.33235724743777</v>
      </c>
      <c r="EL12" s="11">
        <v>98.924953483564195</v>
      </c>
      <c r="EM12" s="11">
        <v>97.146991937151128</v>
      </c>
      <c r="EN12" s="11">
        <v>0</v>
      </c>
      <c r="EO12" s="11">
        <v>90.2</v>
      </c>
      <c r="EP12" s="11">
        <v>99.64</v>
      </c>
      <c r="EQ12" s="11">
        <v>99.10873440285205</v>
      </c>
      <c r="ER12" s="11">
        <v>95.677799607072686</v>
      </c>
      <c r="ES12" s="11">
        <v>70.891364902506965</v>
      </c>
      <c r="ET12" s="11">
        <v>52.272723037190346</v>
      </c>
      <c r="EU12" s="11">
        <v>83.870971155046647</v>
      </c>
      <c r="EV12" s="11">
        <v>25.175656108429784</v>
      </c>
      <c r="EW12" s="11">
        <v>26.833854021356888</v>
      </c>
      <c r="EX12" s="11">
        <v>0</v>
      </c>
      <c r="EY12" s="11">
        <v>5.1618467220256159</v>
      </c>
      <c r="EZ12" s="11">
        <v>2.3036514217240507</v>
      </c>
      <c r="FA12" s="11">
        <v>3.3206993672664928E-2</v>
      </c>
      <c r="FB12" s="11">
        <v>4.5728531255171843E-3</v>
      </c>
      <c r="FC12" s="11">
        <v>1.0311764758337194E-3</v>
      </c>
      <c r="FD12" s="11">
        <v>9.496253331232446E-2</v>
      </c>
      <c r="FE12" s="11">
        <v>2.3502959764362727</v>
      </c>
      <c r="FF12" s="11">
        <v>85.099419123992675</v>
      </c>
      <c r="FG12" s="11">
        <v>25.655422276621785</v>
      </c>
      <c r="FH12" s="11">
        <v>100</v>
      </c>
      <c r="FI12" s="11">
        <v>100</v>
      </c>
      <c r="FJ12" s="11">
        <v>32.407453775574361</v>
      </c>
      <c r="FK12" s="11">
        <v>66.338850652767405</v>
      </c>
      <c r="FL12" s="11">
        <v>1.2840961040279646</v>
      </c>
      <c r="FM12" s="11">
        <v>11.874026452179343</v>
      </c>
      <c r="FN12" s="11">
        <v>13.724153934464292</v>
      </c>
      <c r="FO12" s="11">
        <v>87.888062964582417</v>
      </c>
      <c r="FP12" s="11">
        <v>67.016897746967061</v>
      </c>
      <c r="FQ12" s="11">
        <v>91.222676545639004</v>
      </c>
      <c r="FR12" s="11">
        <v>59.688414061201733</v>
      </c>
      <c r="FS12" s="11">
        <v>88.329745767642095</v>
      </c>
      <c r="FT12" s="11">
        <v>33.972809667673715</v>
      </c>
      <c r="FU12" s="11">
        <v>12.495704601543219</v>
      </c>
      <c r="FV12" s="11">
        <v>165.56808597044764</v>
      </c>
      <c r="FW12" s="11">
        <v>110.89937833869607</v>
      </c>
      <c r="FX12" s="11">
        <v>92.155821436381245</v>
      </c>
      <c r="FY12" s="11">
        <v>53.106744556558681</v>
      </c>
      <c r="FZ12" s="11">
        <v>26.55337227827934</v>
      </c>
      <c r="GA12" s="11">
        <v>67.526622858058275</v>
      </c>
      <c r="GB12" s="11">
        <v>-5.1866228580582714</v>
      </c>
      <c r="GC12" s="11">
        <v>74.22718900303822</v>
      </c>
      <c r="GD12" s="11">
        <v>3.8535336392757422</v>
      </c>
      <c r="GE12" s="11">
        <v>15</v>
      </c>
      <c r="GF12" s="11">
        <v>22.727272727272727</v>
      </c>
      <c r="GG12" s="11">
        <v>9.0909090909090917</v>
      </c>
      <c r="GH12" s="11">
        <v>33.333333333333329</v>
      </c>
      <c r="GI12" s="11">
        <v>25</v>
      </c>
      <c r="GJ12" s="11">
        <v>84.507042253521121</v>
      </c>
      <c r="GK12" s="11">
        <v>15</v>
      </c>
      <c r="GL12" s="11">
        <v>10</v>
      </c>
      <c r="GM12" s="11">
        <v>0.5</v>
      </c>
      <c r="GN12" s="11">
        <v>51.093127848086716</v>
      </c>
      <c r="GO12" s="11">
        <v>22.974607798119997</v>
      </c>
      <c r="GP12" s="11">
        <v>24.249543891802688</v>
      </c>
      <c r="GQ12" s="11">
        <v>9.2673590400000005</v>
      </c>
      <c r="GR12" s="11">
        <v>94.159061655225557</v>
      </c>
      <c r="GS12" s="11">
        <v>93.668514775941901</v>
      </c>
      <c r="GT12" s="11">
        <v>28.358447464905606</v>
      </c>
      <c r="GU12" s="11">
        <v>3.2566741717594083</v>
      </c>
      <c r="GV12" s="11" t="s">
        <v>727</v>
      </c>
      <c r="GW12" s="11" t="s">
        <v>727</v>
      </c>
      <c r="GX12" s="11">
        <v>125.95851281535415</v>
      </c>
      <c r="GY12" s="11">
        <v>0</v>
      </c>
      <c r="GZ12" s="11">
        <v>100.73937153419593</v>
      </c>
      <c r="HA12" s="11">
        <v>50.563364359196598</v>
      </c>
      <c r="HB12" s="11">
        <v>0</v>
      </c>
      <c r="HC12" s="11">
        <v>0</v>
      </c>
      <c r="HD12" s="11">
        <v>4222163.0606323248</v>
      </c>
      <c r="HE12" s="11">
        <v>39.954444444444455</v>
      </c>
      <c r="HF12" s="11">
        <v>225.67190476190481</v>
      </c>
      <c r="HG12" s="11">
        <v>195.1604761904762</v>
      </c>
      <c r="HH12" s="11">
        <v>96.673968253968212</v>
      </c>
      <c r="HI12" s="12">
        <v>118.37777146661523</v>
      </c>
      <c r="HJ12" s="12">
        <v>49.422564406277765</v>
      </c>
      <c r="HK12" s="12">
        <v>51.158727781106457</v>
      </c>
      <c r="HL12" s="11">
        <v>91.066041676335459</v>
      </c>
      <c r="HM12" s="11">
        <v>96.820903141968714</v>
      </c>
      <c r="HN12" s="11">
        <v>97.331415046178122</v>
      </c>
      <c r="HO12" s="11">
        <v>95.925186800946776</v>
      </c>
      <c r="HP12" s="11">
        <v>93.02455098157516</v>
      </c>
      <c r="HQ12" s="11">
        <v>100</v>
      </c>
      <c r="HR12" s="11">
        <v>100</v>
      </c>
      <c r="HS12" s="11" t="s">
        <v>727</v>
      </c>
      <c r="HT12" s="11">
        <v>169.2245753434149</v>
      </c>
      <c r="HU12" s="11">
        <v>64.396024471641994</v>
      </c>
      <c r="HV12" s="11">
        <v>88.083024928729941</v>
      </c>
      <c r="HW12" s="11">
        <v>89.474382488218666</v>
      </c>
      <c r="HX12" s="11">
        <v>75.381275514550381</v>
      </c>
      <c r="HY12" s="11">
        <v>64.093609976974349</v>
      </c>
      <c r="HZ12" s="11">
        <v>97.183282550648968</v>
      </c>
      <c r="IA12" s="11">
        <v>97.554485543324176</v>
      </c>
      <c r="IB12" s="11">
        <v>97.665544716929048</v>
      </c>
      <c r="IC12" s="11">
        <v>48.378004098289949</v>
      </c>
      <c r="ID12" s="11">
        <v>95.999141971566388</v>
      </c>
      <c r="IE12" s="11">
        <v>92.78198617567584</v>
      </c>
      <c r="IF12" s="11">
        <v>97.681591875883683</v>
      </c>
      <c r="IG12" s="11">
        <v>36.023938841170377</v>
      </c>
      <c r="IH12" s="11">
        <v>95.391117334531998</v>
      </c>
      <c r="II12" s="11">
        <v>63.085348308349189</v>
      </c>
      <c r="IJ12" s="11">
        <v>5.4456597626250876</v>
      </c>
      <c r="IK12" s="11">
        <v>11</v>
      </c>
      <c r="IL12" s="11">
        <v>89.91971040051979</v>
      </c>
      <c r="IM12" s="11">
        <v>33.146145635123219</v>
      </c>
      <c r="IN12" s="11">
        <v>32.941940873439457</v>
      </c>
      <c r="IO12" s="11">
        <v>89.049302691023385</v>
      </c>
      <c r="IP12" s="11">
        <v>36.111111111111107</v>
      </c>
      <c r="IQ12" s="11">
        <v>9.4389721627408996</v>
      </c>
      <c r="IR12" s="11">
        <v>94.73684210526315</v>
      </c>
      <c r="IS12" s="11">
        <v>78.141982490212897</v>
      </c>
      <c r="IT12" s="11">
        <v>9.1911764705882355</v>
      </c>
      <c r="IU12" s="11">
        <v>108.45588235294117</v>
      </c>
      <c r="IV12" s="11">
        <v>7.7625986793108588</v>
      </c>
      <c r="IW12" s="11">
        <v>29.586415768829749</v>
      </c>
      <c r="IX12" s="11">
        <v>23.364915831110295</v>
      </c>
      <c r="IY12" s="11">
        <v>0.64391500321957496</v>
      </c>
      <c r="IZ12" s="11">
        <v>0</v>
      </c>
      <c r="JA12" s="11">
        <v>62.78171281390857</v>
      </c>
      <c r="JB12" s="11">
        <v>2.7272727272727271</v>
      </c>
      <c r="JC12" s="11">
        <v>28.424247999264097</v>
      </c>
      <c r="JD12" s="11">
        <v>18.075614018949498</v>
      </c>
      <c r="JE12" s="11">
        <v>6.6231257474013425</v>
      </c>
      <c r="JF12" s="11">
        <v>2.2537025112685125</v>
      </c>
      <c r="JG12" s="11">
        <v>9.6969696969696972</v>
      </c>
      <c r="JH12" s="11">
        <v>13.859598853868194</v>
      </c>
      <c r="JI12" s="11">
        <v>14.261648745519713</v>
      </c>
      <c r="JJ12" s="11">
        <v>74.807480748074809</v>
      </c>
      <c r="JK12" s="11">
        <v>90.699794848415777</v>
      </c>
      <c r="JL12" s="11">
        <v>31.844802342606148</v>
      </c>
      <c r="JM12" s="11">
        <v>81.33235724743777</v>
      </c>
      <c r="JN12" s="11">
        <v>98.924953483564195</v>
      </c>
      <c r="JO12" s="11">
        <v>97.146991937151128</v>
      </c>
      <c r="JP12" s="11">
        <v>0</v>
      </c>
      <c r="JQ12" s="11">
        <v>90.2</v>
      </c>
      <c r="JR12" s="11">
        <v>99.64</v>
      </c>
      <c r="JS12" s="11">
        <v>99.10873440285205</v>
      </c>
      <c r="JT12" s="11">
        <v>95.677799607072686</v>
      </c>
      <c r="JU12" s="11">
        <v>70.891364902506965</v>
      </c>
      <c r="JV12" s="11">
        <v>0.74390239999999996</v>
      </c>
      <c r="JW12" s="11">
        <v>0.87804879999999996</v>
      </c>
      <c r="JX12" s="11">
        <v>1.1964459350000001</v>
      </c>
      <c r="JY12" s="11">
        <v>0.28833449999999999</v>
      </c>
      <c r="JZ12" s="11">
        <v>2.2103197731357715</v>
      </c>
      <c r="KA12" s="11">
        <v>96814.954731814316</v>
      </c>
      <c r="KB12" s="11">
        <v>36242.206688308761</v>
      </c>
      <c r="KC12" s="11">
        <v>2.6571584411583487E-3</v>
      </c>
      <c r="KD12" s="11">
        <v>3.5001490000000003E-2</v>
      </c>
      <c r="KE12" s="11">
        <v>2.6812499999999996E-3</v>
      </c>
      <c r="KF12" s="11">
        <v>0.27595858000000001</v>
      </c>
      <c r="KG12" s="13">
        <v>2.8237256402892222E-2</v>
      </c>
      <c r="KH12" s="11">
        <v>8.031389265646192</v>
      </c>
      <c r="KI12" s="11">
        <v>-18.13953488372093</v>
      </c>
      <c r="KJ12" s="11">
        <v>200</v>
      </c>
      <c r="KK12" s="11">
        <v>200</v>
      </c>
      <c r="KL12" s="11">
        <v>10.743684210526316</v>
      </c>
      <c r="KM12" s="11">
        <v>9.2231578947368416</v>
      </c>
      <c r="KN12" s="11">
        <v>88.515999999999991</v>
      </c>
      <c r="KO12" s="11">
        <v>153.03016666666667</v>
      </c>
      <c r="KP12" s="11">
        <v>142.71233333333333</v>
      </c>
      <c r="KQ12" s="11">
        <v>12.111937035417577</v>
      </c>
      <c r="KR12" s="11">
        <v>32.983102253032932</v>
      </c>
      <c r="KS12" s="11">
        <v>91.222676545639004</v>
      </c>
      <c r="KT12" s="11">
        <v>6.6529993144364159</v>
      </c>
      <c r="KU12" s="11">
        <v>88.329745767642095</v>
      </c>
      <c r="KV12" s="11">
        <v>33.972809667673715</v>
      </c>
    </row>
    <row r="13" spans="1:308" x14ac:dyDescent="0.3">
      <c r="A13" t="s">
        <v>1</v>
      </c>
      <c r="B13" s="2" t="s">
        <v>14</v>
      </c>
      <c r="C13" s="2" t="s">
        <v>15</v>
      </c>
      <c r="D13" s="2" t="s">
        <v>346</v>
      </c>
      <c r="E13" s="2" t="s">
        <v>347</v>
      </c>
      <c r="F13" s="2" t="s">
        <v>357</v>
      </c>
      <c r="G13" s="2" t="s">
        <v>344</v>
      </c>
      <c r="H13" s="17" t="s">
        <v>487</v>
      </c>
      <c r="I13" s="11">
        <v>59.280141738523632</v>
      </c>
      <c r="J13" s="11">
        <v>52.425016850583589</v>
      </c>
      <c r="K13" s="11">
        <v>59.695153555414358</v>
      </c>
      <c r="L13" s="11">
        <v>70.958375504138473</v>
      </c>
      <c r="M13" s="11">
        <v>79.04510032462936</v>
      </c>
      <c r="N13" s="11">
        <v>61.487644248057599</v>
      </c>
      <c r="O13" s="11">
        <v>32.069559948318407</v>
      </c>
      <c r="P13" s="11">
        <v>87.993501561197306</v>
      </c>
      <c r="Q13" s="11">
        <v>63.955175870298348</v>
      </c>
      <c r="R13" s="11">
        <v>18.939393939393938</v>
      </c>
      <c r="S13" s="11">
        <v>79.556922233005622</v>
      </c>
      <c r="T13" s="11">
        <v>16.421052631578949</v>
      </c>
      <c r="U13" s="11">
        <v>72.054244220453924</v>
      </c>
      <c r="V13" s="11">
        <v>28.054827498157092</v>
      </c>
      <c r="W13" s="11">
        <v>10.78559078140699</v>
      </c>
      <c r="X13" s="11">
        <v>75.134739449832253</v>
      </c>
      <c r="Y13" s="11">
        <v>94.788006312467132</v>
      </c>
      <c r="Z13" s="11">
        <v>58.072277677951071</v>
      </c>
      <c r="AA13" s="11">
        <v>76.766211500895523</v>
      </c>
      <c r="AB13" s="11">
        <v>82.225236138017948</v>
      </c>
      <c r="AC13" s="11">
        <v>63.11080868317665</v>
      </c>
      <c r="AD13" s="11">
        <v>51.800806593021214</v>
      </c>
      <c r="AE13" s="11">
        <v>80.88881460558099</v>
      </c>
      <c r="AF13" s="11">
        <v>79.04510032462936</v>
      </c>
      <c r="AG13" s="11">
        <v>50.804372675269747</v>
      </c>
      <c r="AH13" s="11">
        <v>22.730515554551367</v>
      </c>
      <c r="AI13" s="11">
        <v>39.923133453697126</v>
      </c>
      <c r="AJ13" s="11">
        <v>93.395596137318336</v>
      </c>
      <c r="AK13" s="11">
        <v>68.167304328344045</v>
      </c>
      <c r="AL13" s="11">
        <v>93.904943339165044</v>
      </c>
      <c r="AM13" s="11">
        <v>59.409864651511654</v>
      </c>
      <c r="AN13" s="11">
        <v>4.5622499009830539</v>
      </c>
      <c r="AO13" s="11">
        <v>1.7299859045015367</v>
      </c>
      <c r="AP13" s="11">
        <v>33.719667082626771</v>
      </c>
      <c r="AQ13" s="11">
        <v>19.301795734153671</v>
      </c>
      <c r="AR13" s="11">
        <v>73.693796416133722</v>
      </c>
      <c r="AS13" s="11">
        <v>100</v>
      </c>
      <c r="AT13" s="11">
        <v>90.491527452612047</v>
      </c>
      <c r="AU13" s="11">
        <v>92.695815976241761</v>
      </c>
      <c r="AV13" s="11">
        <v>82.903232607378968</v>
      </c>
      <c r="AW13" s="11">
        <v>69.216130620242453</v>
      </c>
      <c r="AX13" s="11">
        <v>92.65430271070862</v>
      </c>
      <c r="AY13" s="11">
        <v>70.240712100651166</v>
      </c>
      <c r="AZ13" s="11">
        <v>65.607255250925974</v>
      </c>
      <c r="BA13" s="11">
        <v>66.199786073032868</v>
      </c>
      <c r="BB13" s="11">
        <v>53.772950056583369</v>
      </c>
      <c r="BC13" s="11">
        <v>25</v>
      </c>
      <c r="BD13" s="11">
        <v>27.27272727272727</v>
      </c>
      <c r="BE13" s="11">
        <v>4.5454545454545459</v>
      </c>
      <c r="BF13" s="11">
        <v>100</v>
      </c>
      <c r="BG13" s="11">
        <v>25</v>
      </c>
      <c r="BH13" s="11">
        <v>99.615384615384613</v>
      </c>
      <c r="BI13" s="11">
        <v>94.002559882976783</v>
      </c>
      <c r="BJ13" s="11">
        <v>79.166666666666657</v>
      </c>
      <c r="BK13" s="11">
        <v>82.10526315789474</v>
      </c>
      <c r="BL13" s="11">
        <v>0</v>
      </c>
      <c r="BM13" s="11">
        <v>0</v>
      </c>
      <c r="BN13" s="11">
        <v>0</v>
      </c>
      <c r="BO13" s="11">
        <v>0</v>
      </c>
      <c r="BP13" s="11">
        <v>63.961471374931008</v>
      </c>
      <c r="BQ13" s="11">
        <v>67.804726108263239</v>
      </c>
      <c r="BR13" s="11">
        <v>84.396535178167525</v>
      </c>
      <c r="BS13" s="11">
        <v>0.68890878586889437</v>
      </c>
      <c r="BT13" s="11">
        <v>100</v>
      </c>
      <c r="BU13" s="11">
        <v>61.040000000000006</v>
      </c>
      <c r="BV13" s="11">
        <v>5.0852762782494665</v>
      </c>
      <c r="BW13" s="11">
        <v>0</v>
      </c>
      <c r="BX13" s="11">
        <v>1.5147799248241951</v>
      </c>
      <c r="BY13" s="11">
        <v>43.113292124758175</v>
      </c>
      <c r="BZ13" s="11">
        <v>0</v>
      </c>
      <c r="CA13" s="11">
        <v>0</v>
      </c>
      <c r="CB13" s="11">
        <v>2.907100086978303E-2</v>
      </c>
      <c r="CC13" s="11">
        <v>92.674009080458163</v>
      </c>
      <c r="CD13" s="11">
        <v>56.000245343739984</v>
      </c>
      <c r="CE13" s="11">
        <v>59.135909194283443</v>
      </c>
      <c r="CF13" s="11">
        <v>85.957502537406285</v>
      </c>
      <c r="CG13" s="11">
        <v>87.268476976061166</v>
      </c>
      <c r="CH13" s="11">
        <v>50.730180806675939</v>
      </c>
      <c r="CI13" s="11">
        <v>94.176852210200721</v>
      </c>
      <c r="CJ13" s="11">
        <v>93.603366649132042</v>
      </c>
      <c r="CK13" s="11">
        <v>96.223040504997371</v>
      </c>
      <c r="CL13" s="11">
        <v>96.412414518674382</v>
      </c>
      <c r="CM13" s="11">
        <v>94.539715938979484</v>
      </c>
      <c r="CN13" s="11">
        <v>93.161493950552341</v>
      </c>
      <c r="CO13" s="11">
        <v>69.64</v>
      </c>
      <c r="CP13" s="11">
        <v>51.28</v>
      </c>
      <c r="CQ13" s="11">
        <v>100</v>
      </c>
      <c r="CR13" s="11">
        <v>11.369110711804272</v>
      </c>
      <c r="CS13" s="11">
        <v>61.22196312353234</v>
      </c>
      <c r="CT13" s="11">
        <v>84.743534234563029</v>
      </c>
      <c r="CU13" s="11">
        <v>88.83548883357345</v>
      </c>
      <c r="CV13" s="11">
        <v>68.864693262535283</v>
      </c>
      <c r="CW13" s="11">
        <v>59.70764569276821</v>
      </c>
      <c r="CX13" s="11">
        <v>97.223943858400858</v>
      </c>
      <c r="CY13" s="11">
        <v>94.400907921436385</v>
      </c>
      <c r="CZ13" s="11">
        <v>97.164435308735747</v>
      </c>
      <c r="DA13" s="11">
        <v>55.134234056543761</v>
      </c>
      <c r="DB13" s="11">
        <v>97.701874457821617</v>
      </c>
      <c r="DC13" s="11">
        <v>89.710869967781633</v>
      </c>
      <c r="DD13" s="11">
        <v>95.148036778278438</v>
      </c>
      <c r="DE13" s="11">
        <v>31.873164549477462</v>
      </c>
      <c r="DF13" s="11">
        <v>96.668366064068493</v>
      </c>
      <c r="DG13" s="11">
        <v>94.392425039452917</v>
      </c>
      <c r="DH13" s="11">
        <v>46.940001010077026</v>
      </c>
      <c r="DI13" s="11">
        <v>48</v>
      </c>
      <c r="DJ13" s="11">
        <v>90.657548658600746</v>
      </c>
      <c r="DK13" s="11">
        <v>34.729089952656494</v>
      </c>
      <c r="DL13" s="11">
        <v>30.015781167806416</v>
      </c>
      <c r="DM13" s="11">
        <v>76.163610719322989</v>
      </c>
      <c r="DN13" s="11">
        <v>69.230769230769226</v>
      </c>
      <c r="DO13" s="11">
        <v>89.271989583342815</v>
      </c>
      <c r="DP13" s="11">
        <v>88.888888888888886</v>
      </c>
      <c r="DQ13" s="11">
        <v>61.396085537126275</v>
      </c>
      <c r="DR13" s="11">
        <v>100</v>
      </c>
      <c r="DS13" s="11">
        <v>75.739215436761796</v>
      </c>
      <c r="DT13" s="11">
        <v>62.782604783338499</v>
      </c>
      <c r="DU13" s="11">
        <v>38.826140567200987</v>
      </c>
      <c r="DV13" s="11">
        <v>20.245070384272847</v>
      </c>
      <c r="DW13" s="11">
        <v>2.6606019354640313</v>
      </c>
      <c r="DX13" s="11">
        <v>59.070095465805508</v>
      </c>
      <c r="DY13" s="11">
        <v>15.493918640184093</v>
      </c>
      <c r="DZ13" s="11">
        <v>16.18289134703037</v>
      </c>
      <c r="EA13" s="11">
        <v>50.393688551572438</v>
      </c>
      <c r="EB13" s="11">
        <v>59.715464279688305</v>
      </c>
      <c r="EC13" s="11">
        <v>36.63930131095622</v>
      </c>
      <c r="ED13" s="11">
        <v>38.200546459602023</v>
      </c>
      <c r="EE13" s="11">
        <v>14.666666666666666</v>
      </c>
      <c r="EF13" s="11">
        <v>82.436897325774225</v>
      </c>
      <c r="EG13" s="11">
        <v>98.384741084956062</v>
      </c>
      <c r="EH13" s="11">
        <v>95.66326530612244</v>
      </c>
      <c r="EI13" s="11">
        <v>97.097480832420587</v>
      </c>
      <c r="EJ13" s="11">
        <v>52.480417754569189</v>
      </c>
      <c r="EK13" s="11">
        <v>64.882506527415146</v>
      </c>
      <c r="EL13" s="11">
        <v>94.059405940594047</v>
      </c>
      <c r="EM13" s="11">
        <v>81.559405940594047</v>
      </c>
      <c r="EN13" s="11">
        <v>47.854785478547853</v>
      </c>
      <c r="EO13" s="11">
        <v>89.39</v>
      </c>
      <c r="EP13" s="11">
        <v>100</v>
      </c>
      <c r="EQ13" s="11">
        <v>99.678456591639872</v>
      </c>
      <c r="ER13" s="11">
        <v>96.24573378839591</v>
      </c>
      <c r="ES13" s="11">
        <v>84.210526315789465</v>
      </c>
      <c r="ET13" s="11">
        <v>77.272732355371559</v>
      </c>
      <c r="EU13" s="11">
        <v>98.387099760665819</v>
      </c>
      <c r="EV13" s="11">
        <v>50.792664742950201</v>
      </c>
      <c r="EW13" s="11">
        <v>11.186961747059057</v>
      </c>
      <c r="EX13" s="11">
        <v>7.4743735400134304</v>
      </c>
      <c r="EY13" s="11">
        <v>4.2686590751677196</v>
      </c>
      <c r="EZ13" s="11">
        <v>1.9437170877680128</v>
      </c>
      <c r="FA13" s="11">
        <v>2.5538058131109964</v>
      </c>
      <c r="FB13" s="11">
        <v>2.717634004107717E-2</v>
      </c>
      <c r="FC13" s="11">
        <v>4.3031565411207335</v>
      </c>
      <c r="FD13" s="11">
        <v>3.5804923733339732E-2</v>
      </c>
      <c r="FE13" s="11">
        <v>4.4203437330206761</v>
      </c>
      <c r="FF13" s="11">
        <v>46.704577227972436</v>
      </c>
      <c r="FG13" s="11">
        <v>56.984104389086589</v>
      </c>
      <c r="FH13" s="11">
        <v>28.314917127071819</v>
      </c>
      <c r="FI13" s="11">
        <v>32.17439293598234</v>
      </c>
      <c r="FJ13" s="11">
        <v>2.381469054812734</v>
      </c>
      <c r="FK13" s="11">
        <v>14.01306694701411</v>
      </c>
      <c r="FL13" s="11">
        <v>13.828414689896789</v>
      </c>
      <c r="FM13" s="11">
        <v>29.846403655347558</v>
      </c>
      <c r="FN13" s="11">
        <v>36.439624323697174</v>
      </c>
      <c r="FO13" s="11">
        <v>87.167399958097633</v>
      </c>
      <c r="FP13" s="11">
        <v>69.753694581280797</v>
      </c>
      <c r="FQ13" s="11">
        <v>90.167835671342687</v>
      </c>
      <c r="FR13" s="11">
        <v>67.218629008731128</v>
      </c>
      <c r="FS13" s="11">
        <v>88.065745593139582</v>
      </c>
      <c r="FT13" s="11">
        <v>39.789473684210527</v>
      </c>
      <c r="FU13" s="11">
        <v>0</v>
      </c>
      <c r="FV13" s="11">
        <v>91.665029791134685</v>
      </c>
      <c r="FW13" s="11">
        <v>144.04504681464022</v>
      </c>
      <c r="FX13" s="11">
        <v>170.23505532639297</v>
      </c>
      <c r="FY13" s="11">
        <v>62.201270215412812</v>
      </c>
      <c r="FZ13" s="11">
        <v>36.011261703660054</v>
      </c>
      <c r="GA13" s="11">
        <v>70.240712100651166</v>
      </c>
      <c r="GB13" s="11">
        <v>-4.8007121006511682</v>
      </c>
      <c r="GC13" s="11">
        <v>66.199786073032868</v>
      </c>
      <c r="GD13" s="11">
        <v>7.2043073139120537</v>
      </c>
      <c r="GE13" s="11">
        <v>25</v>
      </c>
      <c r="GF13" s="11">
        <v>27.27272727272727</v>
      </c>
      <c r="GG13" s="11">
        <v>4.5454545454545459</v>
      </c>
      <c r="GH13" s="11">
        <v>100</v>
      </c>
      <c r="GI13" s="11">
        <v>25</v>
      </c>
      <c r="GJ13" s="11">
        <v>99.615384615384613</v>
      </c>
      <c r="GK13" s="11">
        <v>5</v>
      </c>
      <c r="GL13" s="11">
        <v>10</v>
      </c>
      <c r="GM13" s="11">
        <v>5.666666666666667</v>
      </c>
      <c r="GN13" s="11">
        <v>0</v>
      </c>
      <c r="GO13" s="11">
        <v>0</v>
      </c>
      <c r="GP13" s="11">
        <v>0</v>
      </c>
      <c r="GQ13" s="11">
        <v>0</v>
      </c>
      <c r="GR13" s="11">
        <v>63.961471374931008</v>
      </c>
      <c r="GS13" s="11">
        <v>32.195273891736761</v>
      </c>
      <c r="GT13" s="11">
        <v>15.603464821832477</v>
      </c>
      <c r="GU13" s="11">
        <v>0.68890878586889437</v>
      </c>
      <c r="GV13" s="11">
        <v>100</v>
      </c>
      <c r="GW13" s="11" t="s">
        <v>727</v>
      </c>
      <c r="GX13" s="11">
        <v>5.0852762782494665</v>
      </c>
      <c r="GY13" s="11">
        <v>0</v>
      </c>
      <c r="GZ13" s="11">
        <v>145.69065770771417</v>
      </c>
      <c r="HA13" s="11">
        <v>43.113292124758175</v>
      </c>
      <c r="HB13" s="11">
        <v>0</v>
      </c>
      <c r="HC13" s="11">
        <v>0</v>
      </c>
      <c r="HD13" s="11">
        <v>2866.7611003633278</v>
      </c>
      <c r="HE13" s="11">
        <v>31.074285714285708</v>
      </c>
      <c r="HF13" s="11">
        <v>199.40888888888892</v>
      </c>
      <c r="HG13" s="11">
        <v>201.42174603174604</v>
      </c>
      <c r="HH13" s="11">
        <v>67.932698412698414</v>
      </c>
      <c r="HI13" s="12">
        <v>145.92237173818842</v>
      </c>
      <c r="HJ13" s="12">
        <v>49.269819193324061</v>
      </c>
      <c r="HK13" s="12">
        <v>26.199423665019996</v>
      </c>
      <c r="HL13" s="11">
        <v>93.603366649132042</v>
      </c>
      <c r="HM13" s="11">
        <v>96.223040504997371</v>
      </c>
      <c r="HN13" s="11">
        <v>96.412414518674382</v>
      </c>
      <c r="HO13" s="11">
        <v>94.539715938979484</v>
      </c>
      <c r="HP13" s="11">
        <v>93.161493950552341</v>
      </c>
      <c r="HQ13" s="11">
        <v>69.64</v>
      </c>
      <c r="HR13" s="11">
        <v>51.28</v>
      </c>
      <c r="HS13" s="11">
        <v>100</v>
      </c>
      <c r="HT13" s="14">
        <v>11.369110711804272</v>
      </c>
      <c r="HU13" s="11">
        <v>61.22196312353234</v>
      </c>
      <c r="HV13" s="11">
        <v>84.743534234563029</v>
      </c>
      <c r="HW13" s="11">
        <v>88.83548883357345</v>
      </c>
      <c r="HX13" s="11">
        <v>68.864693262535283</v>
      </c>
      <c r="HY13" s="11">
        <v>59.70764569276821</v>
      </c>
      <c r="HZ13" s="11">
        <v>97.223943858400858</v>
      </c>
      <c r="IA13" s="11">
        <v>94.400907921436385</v>
      </c>
      <c r="IB13" s="11">
        <v>97.164435308735747</v>
      </c>
      <c r="IC13" s="11">
        <v>55.134234056543761</v>
      </c>
      <c r="ID13" s="11">
        <v>97.701874457821617</v>
      </c>
      <c r="IE13" s="11">
        <v>89.710869967781633</v>
      </c>
      <c r="IF13" s="11">
        <v>95.148036778278438</v>
      </c>
      <c r="IG13" s="11">
        <v>31.873164549477462</v>
      </c>
      <c r="IH13" s="11">
        <v>96.668366064068493</v>
      </c>
      <c r="II13" s="11">
        <v>94.392425039452917</v>
      </c>
      <c r="IJ13" s="11">
        <v>-6.6389177939646205</v>
      </c>
      <c r="IK13" s="11">
        <v>14</v>
      </c>
      <c r="IL13" s="11">
        <v>90.657548658600746</v>
      </c>
      <c r="IM13" s="11">
        <v>34.729089952656494</v>
      </c>
      <c r="IN13" s="11">
        <v>30.015781167806416</v>
      </c>
      <c r="IO13" s="11">
        <v>76.163610719322989</v>
      </c>
      <c r="IP13" s="11">
        <v>69.230769230769226</v>
      </c>
      <c r="IQ13" s="11">
        <v>9.538636363636364</v>
      </c>
      <c r="IR13" s="11">
        <v>88.888888888888886</v>
      </c>
      <c r="IS13" s="11">
        <v>80.606161690292254</v>
      </c>
      <c r="IT13" s="11">
        <v>0</v>
      </c>
      <c r="IU13" s="11">
        <v>56.60377358490566</v>
      </c>
      <c r="IV13" s="11">
        <v>8.5463378545006172</v>
      </c>
      <c r="IW13" s="11">
        <v>38.826140567200987</v>
      </c>
      <c r="IX13" s="11">
        <v>113.31310449459511</v>
      </c>
      <c r="IY13" s="11">
        <v>4.7411340792717622</v>
      </c>
      <c r="IZ13" s="11">
        <v>77.754598900056905</v>
      </c>
      <c r="JA13" s="11">
        <v>149.06125545230421</v>
      </c>
      <c r="JB13" s="11">
        <v>8.387096774193548</v>
      </c>
      <c r="JC13" s="11">
        <v>42.006447942347805</v>
      </c>
      <c r="JD13" s="11">
        <v>32.808647828560595</v>
      </c>
      <c r="JE13" s="11">
        <v>11.852835198179404</v>
      </c>
      <c r="JF13" s="11">
        <v>3.8877299450028446</v>
      </c>
      <c r="JG13" s="11">
        <v>4.4000000000000004</v>
      </c>
      <c r="JH13" s="11">
        <v>9.9344262295081975</v>
      </c>
      <c r="JI13" s="11">
        <v>8.1705069124423968</v>
      </c>
      <c r="JJ13" s="11">
        <v>95.66326530612244</v>
      </c>
      <c r="JK13" s="11">
        <v>97.097480832420587</v>
      </c>
      <c r="JL13" s="11">
        <v>52.480417754569189</v>
      </c>
      <c r="JM13" s="11">
        <v>64.882506527415146</v>
      </c>
      <c r="JN13" s="11">
        <v>94.059405940594047</v>
      </c>
      <c r="JO13" s="11">
        <v>81.559405940594047</v>
      </c>
      <c r="JP13" s="11">
        <v>47.854785478547853</v>
      </c>
      <c r="JQ13" s="11">
        <v>89.39</v>
      </c>
      <c r="JR13" s="11">
        <v>100</v>
      </c>
      <c r="JS13" s="11">
        <v>99.678456591639872</v>
      </c>
      <c r="JT13" s="11">
        <v>96.24573378839591</v>
      </c>
      <c r="JU13" s="11">
        <v>84.210526315789465</v>
      </c>
      <c r="JV13" s="11">
        <v>0.87804879999999996</v>
      </c>
      <c r="JW13" s="11">
        <v>0.98780489999999999</v>
      </c>
      <c r="JX13" s="11">
        <v>1.454696872</v>
      </c>
      <c r="JY13" s="11">
        <v>0.247506</v>
      </c>
      <c r="JZ13" s="11">
        <v>4.0172338863278254</v>
      </c>
      <c r="KA13" s="11">
        <v>82079.949393737537</v>
      </c>
      <c r="KB13" s="11">
        <v>31828.424074604682</v>
      </c>
      <c r="KC13" s="11">
        <v>0.20435052749063162</v>
      </c>
      <c r="KD13" s="11">
        <v>0.20801289000000001</v>
      </c>
      <c r="KE13" s="11">
        <v>11.189004739999985</v>
      </c>
      <c r="KF13" s="11">
        <v>0.10404814999999999</v>
      </c>
      <c r="KG13" s="13">
        <v>4.2155202766765647E-2</v>
      </c>
      <c r="KH13" s="11">
        <v>-1.9914022000252878</v>
      </c>
      <c r="KI13" s="11">
        <v>73.784104389086593</v>
      </c>
      <c r="KJ13" s="11">
        <v>-86.740331491712709</v>
      </c>
      <c r="KK13" s="11">
        <v>-71.302428256070641</v>
      </c>
      <c r="KL13" s="11">
        <v>14.801052631578949</v>
      </c>
      <c r="KM13" s="11">
        <v>19.172631578947371</v>
      </c>
      <c r="KN13" s="11">
        <v>86.457999999999998</v>
      </c>
      <c r="KO13" s="11">
        <v>137.16550000000001</v>
      </c>
      <c r="KP13" s="11">
        <v>127.21300000000001</v>
      </c>
      <c r="KQ13" s="11">
        <v>12.832600041902367</v>
      </c>
      <c r="KR13" s="11">
        <v>30.24630541871921</v>
      </c>
      <c r="KS13" s="11">
        <v>90.167835671342687</v>
      </c>
      <c r="KT13" s="11">
        <v>6.9610857556415926</v>
      </c>
      <c r="KU13" s="11">
        <v>88.065745593139582</v>
      </c>
      <c r="KV13" s="11">
        <v>39.789473684210527</v>
      </c>
    </row>
    <row r="14" spans="1:308" x14ac:dyDescent="0.3">
      <c r="A14" t="s">
        <v>1</v>
      </c>
      <c r="B14" s="2" t="s">
        <v>16</v>
      </c>
      <c r="C14" s="2" t="s">
        <v>17</v>
      </c>
      <c r="D14" s="2" t="s">
        <v>346</v>
      </c>
      <c r="E14" s="2" t="s">
        <v>347</v>
      </c>
      <c r="F14" s="2" t="s">
        <v>357</v>
      </c>
      <c r="G14" s="2" t="s">
        <v>344</v>
      </c>
      <c r="H14" s="17" t="s">
        <v>486</v>
      </c>
      <c r="I14" s="11">
        <v>61.273328279805177</v>
      </c>
      <c r="J14" s="11">
        <v>61.514022246068429</v>
      </c>
      <c r="K14" s="11">
        <v>71.355294750509771</v>
      </c>
      <c r="L14" s="11">
        <v>76.095115368623993</v>
      </c>
      <c r="M14" s="11">
        <v>66.118281238563924</v>
      </c>
      <c r="N14" s="11">
        <v>49.500285503000164</v>
      </c>
      <c r="O14" s="11">
        <v>43.056970572064749</v>
      </c>
      <c r="P14" s="11">
        <v>80.16853239008671</v>
      </c>
      <c r="Q14" s="11">
        <v>67.861792882482291</v>
      </c>
      <c r="R14" s="11">
        <v>37.272727272727273</v>
      </c>
      <c r="S14" s="11">
        <v>77.704801653129238</v>
      </c>
      <c r="T14" s="11">
        <v>55.709713145364368</v>
      </c>
      <c r="U14" s="11">
        <v>67.546467285708289</v>
      </c>
      <c r="V14" s="11">
        <v>44.334121092980808</v>
      </c>
      <c r="W14" s="11">
        <v>56.526392852151417</v>
      </c>
      <c r="X14" s="11">
        <v>66.895020977153209</v>
      </c>
      <c r="Y14" s="11">
        <v>94.697923046940261</v>
      </c>
      <c r="Z14" s="11">
        <v>67.301842125794209</v>
      </c>
      <c r="AA14" s="11">
        <v>80.511461467356341</v>
      </c>
      <c r="AB14" s="11">
        <v>89.118959152503407</v>
      </c>
      <c r="AC14" s="11">
        <v>79.225384568065564</v>
      </c>
      <c r="AD14" s="11">
        <v>54.643911130909295</v>
      </c>
      <c r="AE14" s="11">
        <v>76.975860524285309</v>
      </c>
      <c r="AF14" s="11">
        <v>66.118281238563924</v>
      </c>
      <c r="AG14" s="11">
        <v>42.141175121891798</v>
      </c>
      <c r="AH14" s="11">
        <v>9.5446936584704503</v>
      </c>
      <c r="AI14" s="11">
        <v>38.639458819885732</v>
      </c>
      <c r="AJ14" s="11">
        <v>52.782942780165911</v>
      </c>
      <c r="AK14" s="11">
        <v>61.576728474637619</v>
      </c>
      <c r="AL14" s="11">
        <v>92.316714162949509</v>
      </c>
      <c r="AM14" s="11">
        <v>71.876727522504581</v>
      </c>
      <c r="AN14" s="11">
        <v>21.617340657267775</v>
      </c>
      <c r="AO14" s="11">
        <v>2.2780530792836573</v>
      </c>
      <c r="AP14" s="11">
        <v>27.890543421671008</v>
      </c>
      <c r="AQ14" s="11">
        <v>56.890167709071797</v>
      </c>
      <c r="AR14" s="11">
        <v>77.788991042589643</v>
      </c>
      <c r="AS14" s="11">
        <v>84.077664342272939</v>
      </c>
      <c r="AT14" s="11">
        <v>67.026728751629861</v>
      </c>
      <c r="AU14" s="11">
        <v>90.891191203239686</v>
      </c>
      <c r="AV14" s="11">
        <v>89.592511156772829</v>
      </c>
      <c r="AW14" s="11">
        <v>63.15069633702489</v>
      </c>
      <c r="AX14" s="11">
        <v>86.272402549580079</v>
      </c>
      <c r="AY14" s="11">
        <v>68.93148722042659</v>
      </c>
      <c r="AZ14" s="11">
        <v>56.738034644751721</v>
      </c>
      <c r="BA14" s="11">
        <v>82.378434970706166</v>
      </c>
      <c r="BB14" s="11">
        <v>63.399214694044701</v>
      </c>
      <c r="BC14" s="11">
        <v>30</v>
      </c>
      <c r="BD14" s="11">
        <v>50</v>
      </c>
      <c r="BE14" s="11">
        <v>31.818181818181817</v>
      </c>
      <c r="BF14" s="11">
        <v>100</v>
      </c>
      <c r="BG14" s="11">
        <v>50</v>
      </c>
      <c r="BH14" s="11">
        <v>63.855421686746979</v>
      </c>
      <c r="BI14" s="11">
        <v>95.50191991223258</v>
      </c>
      <c r="BJ14" s="11">
        <v>79.166666666666657</v>
      </c>
      <c r="BK14" s="11">
        <v>83.15789473684211</v>
      </c>
      <c r="BL14" s="11">
        <v>60.484980045877144</v>
      </c>
      <c r="BM14" s="11">
        <v>52.896324639816171</v>
      </c>
      <c r="BN14" s="11">
        <v>18.352500944286348</v>
      </c>
      <c r="BO14" s="11">
        <v>63.656865360000012</v>
      </c>
      <c r="BP14" s="11">
        <v>53.290253882774408</v>
      </c>
      <c r="BQ14" s="11">
        <v>53.023846558584694</v>
      </c>
      <c r="BR14" s="11">
        <v>96.325301415765793</v>
      </c>
      <c r="BS14" s="11">
        <v>0.71152526456459719</v>
      </c>
      <c r="BT14" s="11">
        <v>100</v>
      </c>
      <c r="BU14" s="11">
        <v>44.797342579912005</v>
      </c>
      <c r="BV14" s="11">
        <v>8.1856211168569573</v>
      </c>
      <c r="BW14" s="11">
        <v>100</v>
      </c>
      <c r="BX14" s="11">
        <v>12.310237596551298</v>
      </c>
      <c r="BY14" s="11">
        <v>55.453089623943896</v>
      </c>
      <c r="BZ14" s="11">
        <v>36.363636363636367</v>
      </c>
      <c r="CA14" s="11">
        <v>100</v>
      </c>
      <c r="CB14" s="11">
        <v>34.2888454210254</v>
      </c>
      <c r="CC14" s="11">
        <v>93.430799732085816</v>
      </c>
      <c r="CD14" s="11">
        <v>51.854357822344291</v>
      </c>
      <c r="CE14" s="11">
        <v>65.087706616310001</v>
      </c>
      <c r="CF14" s="11">
        <v>80.670654798932972</v>
      </c>
      <c r="CG14" s="11">
        <v>90.268971332900023</v>
      </c>
      <c r="CH14" s="11">
        <v>16.725043782837119</v>
      </c>
      <c r="CI14" s="11">
        <v>70.227612754662175</v>
      </c>
      <c r="CJ14" s="11">
        <v>95.264212929450423</v>
      </c>
      <c r="CK14" s="11">
        <v>94.82989030569631</v>
      </c>
      <c r="CL14" s="11">
        <v>95.795979731610885</v>
      </c>
      <c r="CM14" s="11">
        <v>91.17434155576592</v>
      </c>
      <c r="CN14" s="11">
        <v>96.425190712177738</v>
      </c>
      <c r="CO14" s="11">
        <v>84.68</v>
      </c>
      <c r="CP14" s="11">
        <v>84.99</v>
      </c>
      <c r="CQ14" s="11">
        <v>99.537368503176822</v>
      </c>
      <c r="CR14" s="11">
        <v>0</v>
      </c>
      <c r="CS14" s="11">
        <v>77.68614268957181</v>
      </c>
      <c r="CT14" s="11">
        <v>86.974499668205013</v>
      </c>
      <c r="CU14" s="11">
        <v>86.162566337789315</v>
      </c>
      <c r="CV14" s="11">
        <v>71.891521392620746</v>
      </c>
      <c r="CW14" s="11">
        <v>63.284463463429574</v>
      </c>
      <c r="CX14" s="11">
        <v>97.06957525252156</v>
      </c>
      <c r="CY14" s="11">
        <v>96.625813132599887</v>
      </c>
      <c r="CZ14" s="11">
        <v>98.160920460134008</v>
      </c>
      <c r="DA14" s="11">
        <v>60.304615692130817</v>
      </c>
      <c r="DB14" s="11">
        <v>97.929648031718003</v>
      </c>
      <c r="DC14" s="11">
        <v>98.677489604652806</v>
      </c>
      <c r="DD14" s="11">
        <v>98.557521003196271</v>
      </c>
      <c r="DE14" s="11">
        <v>64.942800055657642</v>
      </c>
      <c r="DF14" s="11">
        <v>97.752865239937876</v>
      </c>
      <c r="DG14" s="11">
        <v>92.691686619522244</v>
      </c>
      <c r="DH14" s="11">
        <v>64.984467084674449</v>
      </c>
      <c r="DI14" s="11">
        <v>80</v>
      </c>
      <c r="DJ14" s="11">
        <v>86.34667854557604</v>
      </c>
      <c r="DK14" s="11">
        <v>38.635224678434213</v>
      </c>
      <c r="DL14" s="11">
        <v>38.949830168717639</v>
      </c>
      <c r="DM14" s="11">
        <v>69.760923330585328</v>
      </c>
      <c r="DN14" s="11">
        <v>69.230769230769226</v>
      </c>
      <c r="DO14" s="11">
        <v>79.256577121993601</v>
      </c>
      <c r="DP14" s="11">
        <v>89.65517241379311</v>
      </c>
      <c r="DQ14" s="11">
        <v>52.909975629910818</v>
      </c>
      <c r="DR14" s="11">
        <v>85.361216730038009</v>
      </c>
      <c r="DS14" s="11">
        <v>60.083651355742937</v>
      </c>
      <c r="DT14" s="11">
        <v>53.179242488918653</v>
      </c>
      <c r="DU14" s="11">
        <v>31.103107754864944</v>
      </c>
      <c r="DV14" s="11">
        <v>7.6992093051152359</v>
      </c>
      <c r="DW14" s="11">
        <v>0</v>
      </c>
      <c r="DX14" s="11">
        <v>11.403563379836051</v>
      </c>
      <c r="DY14" s="11">
        <v>11.799425903485758</v>
      </c>
      <c r="DZ14" s="11">
        <v>16.821269703915203</v>
      </c>
      <c r="EA14" s="11">
        <v>49.821410567156207</v>
      </c>
      <c r="EB14" s="11">
        <v>50.050655981347148</v>
      </c>
      <c r="EC14" s="11">
        <v>37.636071188625451</v>
      </c>
      <c r="ED14" s="11">
        <v>40.355823028966505</v>
      </c>
      <c r="EE14" s="11">
        <v>15.333333333333336</v>
      </c>
      <c r="EF14" s="11">
        <v>18.10270737248257</v>
      </c>
      <c r="EG14" s="11">
        <v>40.872253275205082</v>
      </c>
      <c r="EH14" s="11">
        <v>62.188766647365377</v>
      </c>
      <c r="EI14" s="11">
        <v>89.968043825610593</v>
      </c>
      <c r="EJ14" s="11">
        <v>42.293744333635544</v>
      </c>
      <c r="EK14" s="11">
        <v>48.368087035358116</v>
      </c>
      <c r="EL14" s="11">
        <v>99.975326918332101</v>
      </c>
      <c r="EM14" s="11">
        <v>96.484085862324207</v>
      </c>
      <c r="EN14" s="11">
        <v>20.762398223538121</v>
      </c>
      <c r="EO14" s="11">
        <v>88.53</v>
      </c>
      <c r="EP14" s="11">
        <v>99.37</v>
      </c>
      <c r="EQ14" s="11">
        <v>98.227320125130348</v>
      </c>
      <c r="ER14" s="11">
        <v>96.608187134502927</v>
      </c>
      <c r="ES14" s="11">
        <v>78.848063555114194</v>
      </c>
      <c r="ET14" s="11">
        <v>97.727276962809654</v>
      </c>
      <c r="EU14" s="11">
        <v>100</v>
      </c>
      <c r="EV14" s="11">
        <v>88.74670101491175</v>
      </c>
      <c r="EW14" s="11">
        <v>1.0329321122969179</v>
      </c>
      <c r="EX14" s="11">
        <v>17.077952438089721</v>
      </c>
      <c r="EY14" s="11">
        <v>26.002538601775804</v>
      </c>
      <c r="EZ14" s="11">
        <v>21.7715309319378</v>
      </c>
      <c r="FA14" s="11">
        <v>1.2599431358831252</v>
      </c>
      <c r="FB14" s="11">
        <v>1.0768995680230462</v>
      </c>
      <c r="FC14" s="11">
        <v>6.4255042227815569</v>
      </c>
      <c r="FD14" s="11">
        <v>0.34986539044690068</v>
      </c>
      <c r="FE14" s="11">
        <v>4.1590408647659354</v>
      </c>
      <c r="FF14" s="11">
        <v>0</v>
      </c>
      <c r="FG14" s="11">
        <v>35.293676243589104</v>
      </c>
      <c r="FH14" s="11">
        <v>100</v>
      </c>
      <c r="FI14" s="11">
        <v>0</v>
      </c>
      <c r="FJ14" s="11">
        <v>58.048668246239188</v>
      </c>
      <c r="FK14" s="11">
        <v>93.321754853445</v>
      </c>
      <c r="FL14" s="11">
        <v>31.360796464671974</v>
      </c>
      <c r="FM14" s="11">
        <v>44.930943007920554</v>
      </c>
      <c r="FN14" s="11">
        <v>56.788675973082249</v>
      </c>
      <c r="FO14" s="11">
        <v>85.567823343848573</v>
      </c>
      <c r="FP14" s="11">
        <v>67.787773461459821</v>
      </c>
      <c r="FQ14" s="11">
        <v>94.76924073804085</v>
      </c>
      <c r="FR14" s="11">
        <v>100</v>
      </c>
      <c r="FS14" s="11">
        <v>86.174518911745196</v>
      </c>
      <c r="FT14" s="11">
        <v>32.434589800443462</v>
      </c>
      <c r="FU14" s="11">
        <v>11.454917739371984</v>
      </c>
      <c r="FV14" s="11">
        <v>317.8739672675726</v>
      </c>
      <c r="FW14" s="11">
        <v>171.10783373186902</v>
      </c>
      <c r="FX14" s="11">
        <v>123.85629805695957</v>
      </c>
      <c r="FY14" s="11">
        <v>74.45696530591789</v>
      </c>
      <c r="FZ14" s="11">
        <v>67.297641718810411</v>
      </c>
      <c r="GA14" s="11">
        <v>68.93148722042659</v>
      </c>
      <c r="GB14" s="11">
        <v>-6.3214872204265902</v>
      </c>
      <c r="GC14" s="11">
        <v>82.378434970706166</v>
      </c>
      <c r="GD14" s="11">
        <v>9.3664473408037594</v>
      </c>
      <c r="GE14" s="11">
        <v>30</v>
      </c>
      <c r="GF14" s="11">
        <v>50</v>
      </c>
      <c r="GG14" s="11">
        <v>31.818181818181817</v>
      </c>
      <c r="GH14" s="11">
        <v>100</v>
      </c>
      <c r="GI14" s="11">
        <v>50</v>
      </c>
      <c r="GJ14" s="11">
        <v>63.855421686746979</v>
      </c>
      <c r="GK14" s="11">
        <v>4</v>
      </c>
      <c r="GL14" s="11">
        <v>10</v>
      </c>
      <c r="GM14" s="11">
        <v>5.333333333333333</v>
      </c>
      <c r="GN14" s="11">
        <v>60.484980045877144</v>
      </c>
      <c r="GO14" s="11">
        <v>52.896324639816171</v>
      </c>
      <c r="GP14" s="11">
        <v>18.352500944286348</v>
      </c>
      <c r="GQ14" s="11">
        <v>63.656865360000019</v>
      </c>
      <c r="GR14" s="11">
        <v>53.290253882774408</v>
      </c>
      <c r="GS14" s="11">
        <v>46.976153441415299</v>
      </c>
      <c r="GT14" s="11">
        <v>3.6746985842342088</v>
      </c>
      <c r="GU14" s="11">
        <v>0.71152526456459719</v>
      </c>
      <c r="GV14" s="11">
        <v>100</v>
      </c>
      <c r="GW14" s="11">
        <v>44.797342579912005</v>
      </c>
      <c r="GX14" s="11">
        <v>8.1856211168569573</v>
      </c>
      <c r="GY14" s="11">
        <v>1</v>
      </c>
      <c r="GZ14" s="11">
        <v>1183.9915373765866</v>
      </c>
      <c r="HA14" s="11">
        <v>55.453089623943896</v>
      </c>
      <c r="HB14" s="11">
        <v>36.363636363636367</v>
      </c>
      <c r="HC14" s="11">
        <v>100</v>
      </c>
      <c r="HD14" s="11">
        <v>3381305.2625766192</v>
      </c>
      <c r="HE14" s="11">
        <v>28.740952380952375</v>
      </c>
      <c r="HF14" s="11">
        <v>216.57539682539687</v>
      </c>
      <c r="HG14" s="11">
        <v>172.80031746031742</v>
      </c>
      <c r="HH14" s="11">
        <v>84.080317460317445</v>
      </c>
      <c r="HI14" s="12">
        <v>137.21270307637644</v>
      </c>
      <c r="HJ14" s="12">
        <v>83.274956217162881</v>
      </c>
      <c r="HK14" s="12">
        <v>122.16995268138801</v>
      </c>
      <c r="HL14" s="11">
        <v>95.264212929450423</v>
      </c>
      <c r="HM14" s="11">
        <v>94.82989030569631</v>
      </c>
      <c r="HN14" s="11">
        <v>95.795979731610885</v>
      </c>
      <c r="HO14" s="11">
        <v>91.17434155576592</v>
      </c>
      <c r="HP14" s="11">
        <v>96.425190712177738</v>
      </c>
      <c r="HQ14" s="11">
        <v>84.68</v>
      </c>
      <c r="HR14" s="11">
        <v>84.99</v>
      </c>
      <c r="HS14" s="11">
        <v>99.537368503176822</v>
      </c>
      <c r="HT14" s="11">
        <v>0</v>
      </c>
      <c r="HU14" s="11">
        <v>77.68614268957181</v>
      </c>
      <c r="HV14" s="11">
        <v>86.974499668205013</v>
      </c>
      <c r="HW14" s="11">
        <v>86.162566337789315</v>
      </c>
      <c r="HX14" s="11">
        <v>71.891521392620746</v>
      </c>
      <c r="HY14" s="11">
        <v>63.284463463429574</v>
      </c>
      <c r="HZ14" s="11">
        <v>97.06957525252156</v>
      </c>
      <c r="IA14" s="11">
        <v>96.625813132599887</v>
      </c>
      <c r="IB14" s="11">
        <v>98.160920460134008</v>
      </c>
      <c r="IC14" s="11">
        <v>60.304615692130817</v>
      </c>
      <c r="ID14" s="11">
        <v>97.929648031718003</v>
      </c>
      <c r="IE14" s="11">
        <v>98.677489604652806</v>
      </c>
      <c r="IF14" s="11">
        <v>98.557521003196271</v>
      </c>
      <c r="IG14" s="11">
        <v>64.942800055657642</v>
      </c>
      <c r="IH14" s="11">
        <v>97.752865239937876</v>
      </c>
      <c r="II14" s="11">
        <v>92.691686619522244</v>
      </c>
      <c r="IJ14" s="11">
        <v>3.6454766203847826</v>
      </c>
      <c r="IK14" s="11">
        <v>22</v>
      </c>
      <c r="IL14" s="11">
        <v>86.34667854557604</v>
      </c>
      <c r="IM14" s="11">
        <v>38.635224678434213</v>
      </c>
      <c r="IN14" s="11">
        <v>38.949830168717639</v>
      </c>
      <c r="IO14" s="11">
        <v>69.760923330585328</v>
      </c>
      <c r="IP14" s="11">
        <v>69.230769230769226</v>
      </c>
      <c r="IQ14" s="11">
        <v>16.053212851405622</v>
      </c>
      <c r="IR14" s="11">
        <v>89.65517241379311</v>
      </c>
      <c r="IS14" s="11">
        <v>79.683227538609941</v>
      </c>
      <c r="IT14" s="11">
        <v>6.6539923954372622</v>
      </c>
      <c r="IU14" s="11">
        <v>77.946768060836504</v>
      </c>
      <c r="IV14" s="11">
        <v>8.0983212314841708</v>
      </c>
      <c r="IW14" s="11">
        <v>31.103107754864944</v>
      </c>
      <c r="IX14" s="11">
        <v>43.093024225493053</v>
      </c>
      <c r="IY14" s="11">
        <v>0</v>
      </c>
      <c r="IZ14" s="11">
        <v>15.010632531376393</v>
      </c>
      <c r="JA14" s="11">
        <v>113.51790851853397</v>
      </c>
      <c r="JB14" s="11">
        <v>8.717948717948719</v>
      </c>
      <c r="JC14" s="11">
        <v>41.529416670141352</v>
      </c>
      <c r="JD14" s="11">
        <v>27.498644873452029</v>
      </c>
      <c r="JE14" s="11">
        <v>12.175290831005295</v>
      </c>
      <c r="JF14" s="11">
        <v>4.1070758453904848</v>
      </c>
      <c r="JG14" s="11">
        <v>4.6000000000000005</v>
      </c>
      <c r="JH14" s="11">
        <v>18.053452115812917</v>
      </c>
      <c r="JI14" s="11">
        <v>16.087755102040816</v>
      </c>
      <c r="JJ14" s="11">
        <v>62.188766647365377</v>
      </c>
      <c r="JK14" s="11">
        <v>89.968043825610593</v>
      </c>
      <c r="JL14" s="11">
        <v>42.293744333635544</v>
      </c>
      <c r="JM14" s="11">
        <v>48.368087035358116</v>
      </c>
      <c r="JN14" s="11">
        <v>99.975326918332101</v>
      </c>
      <c r="JO14" s="11">
        <v>96.484085862324207</v>
      </c>
      <c r="JP14" s="11">
        <v>20.762398223538121</v>
      </c>
      <c r="JQ14" s="11">
        <v>88.53</v>
      </c>
      <c r="JR14" s="11">
        <v>99.37</v>
      </c>
      <c r="JS14" s="11">
        <v>98.227320125130348</v>
      </c>
      <c r="JT14" s="11">
        <v>96.608187134502927</v>
      </c>
      <c r="JU14" s="11">
        <v>78.848063555114194</v>
      </c>
      <c r="JV14" s="11">
        <v>0.98780489999999999</v>
      </c>
      <c r="JW14" s="11">
        <v>1</v>
      </c>
      <c r="JX14" s="11">
        <v>1.8373202129999999</v>
      </c>
      <c r="JY14" s="11">
        <v>0.2210104</v>
      </c>
      <c r="JZ14" s="11">
        <v>6.3388789252318158</v>
      </c>
      <c r="KA14" s="11">
        <v>440625.91895374702</v>
      </c>
      <c r="KB14" s="11">
        <v>274971.83040451229</v>
      </c>
      <c r="KC14" s="11">
        <v>0.10081817619181946</v>
      </c>
      <c r="KD14" s="11">
        <v>8.2427946900000055</v>
      </c>
      <c r="KE14" s="11">
        <v>16.707502159999994</v>
      </c>
      <c r="KF14" s="11">
        <v>1.0166994599999999</v>
      </c>
      <c r="KG14" s="13">
        <v>4.0398335422267027E-2</v>
      </c>
      <c r="KH14" s="11">
        <v>-39.359957448694651</v>
      </c>
      <c r="KI14" s="11">
        <v>10.140728476821192</v>
      </c>
      <c r="KJ14" s="14">
        <v>200</v>
      </c>
      <c r="KK14" s="11">
        <v>-200</v>
      </c>
      <c r="KL14" s="11">
        <v>7.2788235294117651</v>
      </c>
      <c r="KM14" s="11">
        <v>4.0924999999999976</v>
      </c>
      <c r="KN14" s="11">
        <v>83.581666666666678</v>
      </c>
      <c r="KO14" s="11">
        <v>123.85000000000001</v>
      </c>
      <c r="KP14" s="11">
        <v>113.32833333333333</v>
      </c>
      <c r="KQ14" s="11">
        <v>14.43217665615142</v>
      </c>
      <c r="KR14" s="11">
        <v>32.212226538540179</v>
      </c>
      <c r="KS14" s="11">
        <v>94.76924073804085</v>
      </c>
      <c r="KT14" s="11">
        <v>8.302281989334789</v>
      </c>
      <c r="KU14" s="11">
        <v>86.174518911745196</v>
      </c>
      <c r="KV14" s="11">
        <v>32.434589800443462</v>
      </c>
    </row>
    <row r="15" spans="1:308" x14ac:dyDescent="0.3">
      <c r="A15" t="s">
        <v>1</v>
      </c>
      <c r="B15" s="2" t="s">
        <v>18</v>
      </c>
      <c r="C15" s="2" t="s">
        <v>19</v>
      </c>
      <c r="D15" s="2" t="s">
        <v>346</v>
      </c>
      <c r="E15" s="2" t="s">
        <v>347</v>
      </c>
      <c r="F15" s="2" t="s">
        <v>357</v>
      </c>
      <c r="G15" s="2" t="s">
        <v>344</v>
      </c>
      <c r="H15" s="17" t="s">
        <v>485</v>
      </c>
      <c r="I15" s="11">
        <v>65.367854069319947</v>
      </c>
      <c r="J15" s="11">
        <v>68.828098282436173</v>
      </c>
      <c r="K15" s="11">
        <v>62.081923082746314</v>
      </c>
      <c r="L15" s="11">
        <v>75.25362581494484</v>
      </c>
      <c r="M15" s="11">
        <v>78.849761505799663</v>
      </c>
      <c r="N15" s="11">
        <v>55.868819544250812</v>
      </c>
      <c r="O15" s="11">
        <v>51.324896185741842</v>
      </c>
      <c r="P15" s="11">
        <v>81.673971503084431</v>
      </c>
      <c r="Q15" s="11">
        <v>67.11287176728365</v>
      </c>
      <c r="R15" s="11">
        <v>47.121212121212125</v>
      </c>
      <c r="S15" s="11">
        <v>82.633845309928688</v>
      </c>
      <c r="T15" s="11">
        <v>65.992299307179792</v>
      </c>
      <c r="U15" s="11">
        <v>78.671941439477976</v>
      </c>
      <c r="V15" s="11">
        <v>58.590546528886598</v>
      </c>
      <c r="W15" s="11">
        <v>36.859663653074684</v>
      </c>
      <c r="X15" s="11">
        <v>57.760226492177843</v>
      </c>
      <c r="Y15" s="11">
        <v>96.61393367812596</v>
      </c>
      <c r="Z15" s="11">
        <v>57.093868507606771</v>
      </c>
      <c r="AA15" s="11">
        <v>78.838338835549408</v>
      </c>
      <c r="AB15" s="11">
        <v>86.060069102701533</v>
      </c>
      <c r="AC15" s="11">
        <v>80.659923008779685</v>
      </c>
      <c r="AD15" s="11">
        <v>48.95548118852043</v>
      </c>
      <c r="AE15" s="11">
        <v>81.754316939173123</v>
      </c>
      <c r="AF15" s="11">
        <v>78.849761505799663</v>
      </c>
      <c r="AG15" s="11">
        <v>52.02452090442064</v>
      </c>
      <c r="AH15" s="11">
        <v>3.1465123907171728</v>
      </c>
      <c r="AI15" s="11">
        <v>49.787439595501766</v>
      </c>
      <c r="AJ15" s="11">
        <v>70.656058780387838</v>
      </c>
      <c r="AK15" s="11">
        <v>64.259710817537083</v>
      </c>
      <c r="AL15" s="11">
        <v>95.338674776940337</v>
      </c>
      <c r="AM15" s="11">
        <v>75</v>
      </c>
      <c r="AN15" s="11">
        <v>30.459618524881403</v>
      </c>
      <c r="AO15" s="11">
        <v>16.01607480494328</v>
      </c>
      <c r="AP15" s="11">
        <v>55.363082858985237</v>
      </c>
      <c r="AQ15" s="11">
        <v>51.923569479940269</v>
      </c>
      <c r="AR15" s="11">
        <v>79.18703144570091</v>
      </c>
      <c r="AS15" s="11">
        <v>95.454842717938647</v>
      </c>
      <c r="AT15" s="11">
        <v>88.976371979950088</v>
      </c>
      <c r="AU15" s="11">
        <v>78.970212730674731</v>
      </c>
      <c r="AV15" s="11">
        <v>88.591602844714842</v>
      </c>
      <c r="AW15" s="11">
        <v>64.397479030269565</v>
      </c>
      <c r="AX15" s="11">
        <v>73.653319714958769</v>
      </c>
      <c r="AY15" s="11">
        <v>71.96732218043087</v>
      </c>
      <c r="AZ15" s="11">
        <v>69.767773461921706</v>
      </c>
      <c r="BA15" s="11">
        <v>65.927599232405015</v>
      </c>
      <c r="BB15" s="11">
        <v>60.788792194376995</v>
      </c>
      <c r="BC15" s="11">
        <v>55.000000000000007</v>
      </c>
      <c r="BD15" s="11">
        <v>36.363636363636367</v>
      </c>
      <c r="BE15" s="11">
        <v>50</v>
      </c>
      <c r="BF15" s="11">
        <v>100</v>
      </c>
      <c r="BG15" s="11">
        <v>50</v>
      </c>
      <c r="BH15" s="11">
        <v>90</v>
      </c>
      <c r="BI15" s="11">
        <v>94.002559882976783</v>
      </c>
      <c r="BJ15" s="11">
        <v>79.166666666666657</v>
      </c>
      <c r="BK15" s="11">
        <v>83.15789473684211</v>
      </c>
      <c r="BL15" s="11">
        <v>84.289411076787289</v>
      </c>
      <c r="BM15" s="11">
        <v>48.122300448969909</v>
      </c>
      <c r="BN15" s="11">
        <v>30.309063233299703</v>
      </c>
      <c r="BO15" s="11">
        <v>84.082827040000012</v>
      </c>
      <c r="BP15" s="11">
        <v>77.228179176877291</v>
      </c>
      <c r="BQ15" s="11">
        <v>64.657771213702006</v>
      </c>
      <c r="BR15" s="11">
        <v>94.129873927854661</v>
      </c>
      <c r="BS15" s="11">
        <v>4.1944560528605876</v>
      </c>
      <c r="BT15" s="11">
        <v>100</v>
      </c>
      <c r="BU15" s="11">
        <v>100</v>
      </c>
      <c r="BV15" s="11">
        <v>3.2131963261596024</v>
      </c>
      <c r="BW15" s="11">
        <v>100</v>
      </c>
      <c r="BX15" s="11">
        <v>44.135626794299426</v>
      </c>
      <c r="BY15" s="11">
        <v>45.899512093844081</v>
      </c>
      <c r="BZ15" s="11">
        <v>72</v>
      </c>
      <c r="CA15" s="11">
        <v>0</v>
      </c>
      <c r="CB15" s="11">
        <v>29.539142518454643</v>
      </c>
      <c r="CC15" s="11">
        <v>93.934966456670125</v>
      </c>
      <c r="CD15" s="11">
        <v>55.939369428253251</v>
      </c>
      <c r="CE15" s="11">
        <v>60.660736489338994</v>
      </c>
      <c r="CF15" s="11">
        <v>85.54569695911411</v>
      </c>
      <c r="CG15" s="11">
        <v>35.513153750214585</v>
      </c>
      <c r="CH15" s="11">
        <v>34.437805540467139</v>
      </c>
      <c r="CI15" s="11">
        <v>38.289856821186746</v>
      </c>
      <c r="CJ15" s="11">
        <v>92.242166108913906</v>
      </c>
      <c r="CK15" s="11">
        <v>97.490112564648612</v>
      </c>
      <c r="CL15" s="11">
        <v>98.159415880742316</v>
      </c>
      <c r="CM15" s="11">
        <v>96.645877700030425</v>
      </c>
      <c r="CN15" s="11">
        <v>98.532096136294484</v>
      </c>
      <c r="CO15" s="11">
        <v>80.73</v>
      </c>
      <c r="CP15" s="11">
        <v>82.67</v>
      </c>
      <c r="CQ15" s="11">
        <v>64.975474030427065</v>
      </c>
      <c r="CR15" s="11">
        <v>0</v>
      </c>
      <c r="CS15" s="11">
        <v>72.168644313018433</v>
      </c>
      <c r="CT15" s="11">
        <v>83.981320990318267</v>
      </c>
      <c r="CU15" s="11">
        <v>88.01076229559574</v>
      </c>
      <c r="CV15" s="11">
        <v>67.823641823109625</v>
      </c>
      <c r="CW15" s="11">
        <v>64.200792190788206</v>
      </c>
      <c r="CX15" s="11">
        <v>96.844871400466246</v>
      </c>
      <c r="CY15" s="11">
        <v>94.290506028237203</v>
      </c>
      <c r="CZ15" s="11">
        <v>97.930899617916594</v>
      </c>
      <c r="DA15" s="11">
        <v>54.300686441949807</v>
      </c>
      <c r="DB15" s="11">
        <v>96.93207861631285</v>
      </c>
      <c r="DC15" s="11">
        <v>98.406460845338756</v>
      </c>
      <c r="DD15" s="11">
        <v>98.423015826570051</v>
      </c>
      <c r="DE15" s="11">
        <v>50.503259280457449</v>
      </c>
      <c r="DF15" s="11">
        <v>97.693646164829559</v>
      </c>
      <c r="DG15" s="11">
        <v>100</v>
      </c>
      <c r="DH15" s="11">
        <v>65.979769026339056</v>
      </c>
      <c r="DI15" s="11">
        <v>76</v>
      </c>
      <c r="DJ15" s="11">
        <v>68.268938241557649</v>
      </c>
      <c r="DK15" s="11">
        <v>43.557955582598112</v>
      </c>
      <c r="DL15" s="11">
        <v>35.039549741405537</v>
      </c>
      <c r="DM15" s="11">
        <v>85.747763101832135</v>
      </c>
      <c r="DN15" s="11">
        <v>64.705882352941174</v>
      </c>
      <c r="DO15" s="11">
        <v>93.23028896858581</v>
      </c>
      <c r="DP15" s="11">
        <v>83.333333333333343</v>
      </c>
      <c r="DQ15" s="11">
        <v>61.907032057884649</v>
      </c>
      <c r="DR15" s="11">
        <v>86.544342507645254</v>
      </c>
      <c r="DS15" s="11">
        <v>88.097909951869084</v>
      </c>
      <c r="DT15" s="11">
        <v>64.822124412681475</v>
      </c>
      <c r="DU15" s="11">
        <v>39.226917396159806</v>
      </c>
      <c r="DV15" s="11">
        <v>3.6776351974170147</v>
      </c>
      <c r="DW15" s="11">
        <v>0</v>
      </c>
      <c r="DX15" s="11">
        <v>0</v>
      </c>
      <c r="DY15" s="11">
        <v>4.4882656436810464</v>
      </c>
      <c r="DZ15" s="11">
        <v>7.5666611124878047</v>
      </c>
      <c r="EA15" s="11">
        <v>63.993715466467535</v>
      </c>
      <c r="EB15" s="11">
        <v>72.676840859042443</v>
      </c>
      <c r="EC15" s="11">
        <v>38.113553082318319</v>
      </c>
      <c r="ED15" s="11">
        <v>56.266909707891955</v>
      </c>
      <c r="EE15" s="11">
        <v>17.886178861788618</v>
      </c>
      <c r="EF15" s="11">
        <v>60.902797127315353</v>
      </c>
      <c r="EG15" s="11">
        <v>66.845842184303933</v>
      </c>
      <c r="EH15" s="11">
        <v>72.361809045226138</v>
      </c>
      <c r="EI15" s="11">
        <v>82.513786764705884</v>
      </c>
      <c r="EJ15" s="11">
        <v>44.421768707482997</v>
      </c>
      <c r="EK15" s="11">
        <v>57.278911564625844</v>
      </c>
      <c r="EL15" s="11">
        <v>88.860642477467067</v>
      </c>
      <c r="EM15" s="11">
        <v>83.49896001848856</v>
      </c>
      <c r="EN15" s="11">
        <v>47.238271319620985</v>
      </c>
      <c r="EO15" s="11">
        <v>96.48</v>
      </c>
      <c r="EP15" s="11">
        <v>100</v>
      </c>
      <c r="EQ15" s="11">
        <v>99.779735682819378</v>
      </c>
      <c r="ER15" s="11">
        <v>99.568034557235421</v>
      </c>
      <c r="ES15" s="11">
        <v>80.865603644646924</v>
      </c>
      <c r="ET15" s="11">
        <v>100</v>
      </c>
      <c r="EU15" s="11">
        <v>100</v>
      </c>
      <c r="EV15" s="11">
        <v>100</v>
      </c>
      <c r="EW15" s="11">
        <v>0</v>
      </c>
      <c r="EX15" s="11">
        <v>43.586527589129979</v>
      </c>
      <c r="EY15" s="11">
        <v>28.119617165300042</v>
      </c>
      <c r="EZ15" s="11">
        <v>19.672710820214174</v>
      </c>
      <c r="FA15" s="11">
        <v>15.491605718171575</v>
      </c>
      <c r="FB15" s="11">
        <v>2.6998937811630017</v>
      </c>
      <c r="FC15" s="11">
        <v>42.687056540503306</v>
      </c>
      <c r="FD15" s="11">
        <v>3.1857431799352347</v>
      </c>
      <c r="FE15" s="11">
        <v>47.381251966027058</v>
      </c>
      <c r="FF15" s="11">
        <v>0</v>
      </c>
      <c r="FG15" s="11">
        <v>100</v>
      </c>
      <c r="FH15" s="11">
        <v>29.43416232889917</v>
      </c>
      <c r="FI15" s="11">
        <v>100</v>
      </c>
      <c r="FJ15" s="11">
        <v>48.599570074355988</v>
      </c>
      <c r="FK15" s="11">
        <v>77.937861879670621</v>
      </c>
      <c r="FL15" s="11">
        <v>31.360796464671974</v>
      </c>
      <c r="FM15" s="11">
        <v>44.930943007920554</v>
      </c>
      <c r="FN15" s="11">
        <v>56.788675973082249</v>
      </c>
      <c r="FO15" s="11">
        <v>84.715233719827907</v>
      </c>
      <c r="FP15" s="11">
        <v>58.213025344882894</v>
      </c>
      <c r="FQ15" s="11">
        <v>96.673862284682144</v>
      </c>
      <c r="FR15" s="11">
        <v>92.229269188864521</v>
      </c>
      <c r="FS15" s="11">
        <v>87.389720760825568</v>
      </c>
      <c r="FT15" s="11">
        <v>55.901077375122433</v>
      </c>
      <c r="FU15" s="11">
        <v>3.269897325223988</v>
      </c>
      <c r="FV15" s="11">
        <v>106.27166306977961</v>
      </c>
      <c r="FW15" s="11">
        <v>349.87901379896675</v>
      </c>
      <c r="FX15" s="11">
        <v>130.7958930089595</v>
      </c>
      <c r="FY15" s="11">
        <v>71.937741154927735</v>
      </c>
      <c r="FZ15" s="11">
        <v>129.16094434634755</v>
      </c>
      <c r="GA15" s="11">
        <v>71.96732218043087</v>
      </c>
      <c r="GB15" s="11">
        <v>-4.0873221804308741</v>
      </c>
      <c r="GC15" s="11">
        <v>65.927599232405015</v>
      </c>
      <c r="GD15" s="11">
        <v>8.7801244849302762</v>
      </c>
      <c r="GE15" s="11">
        <v>55.000000000000007</v>
      </c>
      <c r="GF15" s="11">
        <v>36.363636363636367</v>
      </c>
      <c r="GG15" s="11">
        <v>50</v>
      </c>
      <c r="GH15" s="11">
        <v>100</v>
      </c>
      <c r="GI15" s="11">
        <v>50</v>
      </c>
      <c r="GJ15" s="11">
        <v>90</v>
      </c>
      <c r="GK15" s="11">
        <v>5</v>
      </c>
      <c r="GL15" s="11">
        <v>10</v>
      </c>
      <c r="GM15" s="11">
        <v>5.333333333333333</v>
      </c>
      <c r="GN15" s="11">
        <v>84.289411076787289</v>
      </c>
      <c r="GO15" s="11">
        <v>48.122300448969909</v>
      </c>
      <c r="GP15" s="11">
        <v>30.309063233299703</v>
      </c>
      <c r="GQ15" s="11">
        <v>84.082827040000012</v>
      </c>
      <c r="GR15" s="11">
        <v>77.228179176877291</v>
      </c>
      <c r="GS15" s="11">
        <v>35.342228786297994</v>
      </c>
      <c r="GT15" s="11">
        <v>5.870126072145335</v>
      </c>
      <c r="GU15" s="11">
        <v>4.1944560528605876</v>
      </c>
      <c r="GV15" s="11" t="s">
        <v>727</v>
      </c>
      <c r="GW15" s="11" t="s">
        <v>727</v>
      </c>
      <c r="GX15" s="11">
        <v>3.2131963261596024</v>
      </c>
      <c r="GY15" s="11">
        <v>1</v>
      </c>
      <c r="GZ15" s="11">
        <v>4244.9390770411592</v>
      </c>
      <c r="HA15" s="11">
        <v>45.899512093844081</v>
      </c>
      <c r="HB15" s="11" t="s">
        <v>727</v>
      </c>
      <c r="HC15" s="11">
        <v>0</v>
      </c>
      <c r="HD15" s="11">
        <v>2912925.6708190595</v>
      </c>
      <c r="HE15" s="11">
        <v>27.18650793650794</v>
      </c>
      <c r="HF15" s="11">
        <v>199.66095238095238</v>
      </c>
      <c r="HG15" s="11">
        <v>194.08904761904759</v>
      </c>
      <c r="HH15" s="11">
        <v>69.190476190476204</v>
      </c>
      <c r="HI15" s="12">
        <v>296.15485451379664</v>
      </c>
      <c r="HJ15" s="12">
        <v>65.562194459532861</v>
      </c>
      <c r="HK15" s="12">
        <v>250.15244407622203</v>
      </c>
      <c r="HL15" s="11">
        <v>92.242166108913906</v>
      </c>
      <c r="HM15" s="11">
        <v>97.490112564648612</v>
      </c>
      <c r="HN15" s="11">
        <v>98.159415880742316</v>
      </c>
      <c r="HO15" s="11">
        <v>96.645877700030425</v>
      </c>
      <c r="HP15" s="11">
        <v>98.532096136294484</v>
      </c>
      <c r="HQ15" s="11">
        <v>80.73</v>
      </c>
      <c r="HR15" s="11">
        <v>82.67</v>
      </c>
      <c r="HS15" s="11">
        <v>64.975474030427065</v>
      </c>
      <c r="HT15" s="11">
        <v>0</v>
      </c>
      <c r="HU15" s="11">
        <v>72.168644313018433</v>
      </c>
      <c r="HV15" s="11">
        <v>83.981320990318267</v>
      </c>
      <c r="HW15" s="11">
        <v>88.01076229559574</v>
      </c>
      <c r="HX15" s="11">
        <v>67.823641823109625</v>
      </c>
      <c r="HY15" s="11">
        <v>64.200792190788206</v>
      </c>
      <c r="HZ15" s="11">
        <v>96.844871400466246</v>
      </c>
      <c r="IA15" s="11">
        <v>94.290506028237203</v>
      </c>
      <c r="IB15" s="11">
        <v>97.930899617916594</v>
      </c>
      <c r="IC15" s="11">
        <v>54.300686441949807</v>
      </c>
      <c r="ID15" s="11">
        <v>96.93207861631285</v>
      </c>
      <c r="IE15" s="11">
        <v>98.406460845338756</v>
      </c>
      <c r="IF15" s="11">
        <v>98.423015826570051</v>
      </c>
      <c r="IG15" s="11">
        <v>50.503259280457449</v>
      </c>
      <c r="IH15" s="11">
        <v>97.693646164829559</v>
      </c>
      <c r="II15" s="11">
        <v>154.09187709157285</v>
      </c>
      <c r="IJ15" s="11">
        <v>4.2127462579085435</v>
      </c>
      <c r="IK15" s="11">
        <v>21</v>
      </c>
      <c r="IL15" s="11">
        <v>68.268938241557649</v>
      </c>
      <c r="IM15" s="11">
        <v>43.557955582598112</v>
      </c>
      <c r="IN15" s="11">
        <v>35.039549741405537</v>
      </c>
      <c r="IO15" s="11">
        <v>85.747763101832135</v>
      </c>
      <c r="IP15" s="11">
        <v>64.705882352941174</v>
      </c>
      <c r="IQ15" s="11">
        <v>6.9639401934916449</v>
      </c>
      <c r="IR15" s="11">
        <v>83.333333333333343</v>
      </c>
      <c r="IS15" s="11">
        <v>80.661731321000218</v>
      </c>
      <c r="IT15" s="11">
        <v>6.1162079510703364</v>
      </c>
      <c r="IU15" s="11">
        <v>39.755351681957187</v>
      </c>
      <c r="IV15" s="11">
        <v>8.6414856442955443</v>
      </c>
      <c r="IW15" s="11">
        <v>39.226917396159806</v>
      </c>
      <c r="IX15" s="11">
        <v>20.583986793231531</v>
      </c>
      <c r="IY15" s="11">
        <v>0</v>
      </c>
      <c r="IZ15" s="11">
        <v>0</v>
      </c>
      <c r="JA15" s="11">
        <v>43.17994222038795</v>
      </c>
      <c r="JB15" s="11">
        <v>3.9215686274509802</v>
      </c>
      <c r="JC15" s="11">
        <v>53.342963268675192</v>
      </c>
      <c r="JD15" s="11">
        <v>39.929839042509286</v>
      </c>
      <c r="JE15" s="11">
        <v>12.329756500206356</v>
      </c>
      <c r="JF15" s="11">
        <v>5.7263722657862157</v>
      </c>
      <c r="JG15" s="11">
        <v>5.3658536585365857</v>
      </c>
      <c r="JH15" s="11">
        <v>12.652046783625732</v>
      </c>
      <c r="JI15" s="11">
        <v>12.512195121951219</v>
      </c>
      <c r="JJ15" s="11">
        <v>72.361809045226138</v>
      </c>
      <c r="JK15" s="11">
        <v>82.513786764705884</v>
      </c>
      <c r="JL15" s="11">
        <v>44.421768707482997</v>
      </c>
      <c r="JM15" s="11">
        <v>57.278911564625844</v>
      </c>
      <c r="JN15" s="11">
        <v>88.860642477467067</v>
      </c>
      <c r="JO15" s="11">
        <v>83.49896001848856</v>
      </c>
      <c r="JP15" s="11">
        <v>47.238271319620985</v>
      </c>
      <c r="JQ15" s="11">
        <v>96.48</v>
      </c>
      <c r="JR15" s="11">
        <v>100</v>
      </c>
      <c r="JS15" s="11">
        <v>99.779735682819378</v>
      </c>
      <c r="JT15" s="11">
        <v>99.568034557235421</v>
      </c>
      <c r="JU15" s="11">
        <v>80.865603644646924</v>
      </c>
      <c r="JV15" s="11">
        <v>1</v>
      </c>
      <c r="JW15" s="11">
        <v>1</v>
      </c>
      <c r="JX15" s="11">
        <v>1.9507673000000001</v>
      </c>
      <c r="JY15" s="11">
        <v>0.21831510000000001</v>
      </c>
      <c r="JZ15" s="11">
        <v>12.747271321545043</v>
      </c>
      <c r="KA15" s="11">
        <v>475551.57432347548</v>
      </c>
      <c r="KB15" s="11">
        <v>249234.53655815849</v>
      </c>
      <c r="KC15" s="11">
        <v>1.239607876187278</v>
      </c>
      <c r="KD15" s="11">
        <v>20.665501950000007</v>
      </c>
      <c r="KE15" s="11">
        <v>110.99426046999999</v>
      </c>
      <c r="KF15" s="11">
        <v>9.2576844099999995</v>
      </c>
      <c r="KG15" s="13">
        <v>0.33100245985461985</v>
      </c>
      <c r="KH15" s="11">
        <v>51.325089676257363</v>
      </c>
      <c r="KI15" s="11">
        <v>200</v>
      </c>
      <c r="KJ15" s="11">
        <v>-82.263350684403321</v>
      </c>
      <c r="KK15" s="11">
        <v>200</v>
      </c>
      <c r="KL15" s="11">
        <v>8.5556666666666672</v>
      </c>
      <c r="KM15" s="11">
        <v>7.0176666666666669</v>
      </c>
      <c r="KN15" s="11">
        <v>83.581666666666678</v>
      </c>
      <c r="KO15" s="11">
        <v>123.85000000000001</v>
      </c>
      <c r="KP15" s="11">
        <v>113.32833333333333</v>
      </c>
      <c r="KQ15" s="11">
        <v>15.284766280172098</v>
      </c>
      <c r="KR15" s="11">
        <v>41.786974655117099</v>
      </c>
      <c r="KS15" s="11">
        <v>96.673862284682144</v>
      </c>
      <c r="KT15" s="11">
        <v>7.9843552345412068</v>
      </c>
      <c r="KU15" s="11">
        <v>87.389720760825568</v>
      </c>
      <c r="KV15" s="11">
        <v>55.901077375122433</v>
      </c>
    </row>
    <row r="16" spans="1:308" x14ac:dyDescent="0.3">
      <c r="A16" t="s">
        <v>1</v>
      </c>
      <c r="B16" s="2" t="s">
        <v>20</v>
      </c>
      <c r="C16" s="2" t="s">
        <v>21</v>
      </c>
      <c r="D16" s="2" t="s">
        <v>346</v>
      </c>
      <c r="E16" s="2" t="s">
        <v>347</v>
      </c>
      <c r="F16" s="2" t="s">
        <v>357</v>
      </c>
      <c r="G16" s="2" t="s">
        <v>344</v>
      </c>
      <c r="H16" s="17" t="s">
        <v>487</v>
      </c>
      <c r="I16" s="11">
        <v>55.452739654739389</v>
      </c>
      <c r="J16" s="11">
        <v>62.559266002299196</v>
      </c>
      <c r="K16" s="11">
        <v>62.814502892390109</v>
      </c>
      <c r="L16" s="11">
        <v>69.325758608398729</v>
      </c>
      <c r="M16" s="11">
        <v>58.174688776918686</v>
      </c>
      <c r="N16" s="11">
        <v>42.609084416944825</v>
      </c>
      <c r="O16" s="11">
        <v>37.233137231484733</v>
      </c>
      <c r="P16" s="11">
        <v>84.133852190715288</v>
      </c>
      <c r="Q16" s="11">
        <v>70.356080585294933</v>
      </c>
      <c r="R16" s="11">
        <v>37.727272727272727</v>
      </c>
      <c r="S16" s="11">
        <v>78.200767964893032</v>
      </c>
      <c r="T16" s="11">
        <v>76.189683523378164</v>
      </c>
      <c r="U16" s="11">
        <v>73.884195392676887</v>
      </c>
      <c r="V16" s="11">
        <v>17.423009631863355</v>
      </c>
      <c r="W16" s="11">
        <v>22.211785048852345</v>
      </c>
      <c r="X16" s="11">
        <v>70.141663008602265</v>
      </c>
      <c r="Y16" s="11">
        <v>94.972063512105819</v>
      </c>
      <c r="Z16" s="11">
        <v>63.932500000000005</v>
      </c>
      <c r="AA16" s="11">
        <v>76.041710111745019</v>
      </c>
      <c r="AB16" s="11">
        <v>86.916522301372311</v>
      </c>
      <c r="AC16" s="11">
        <v>57.245994731124306</v>
      </c>
      <c r="AD16" s="11">
        <v>51.22005113797784</v>
      </c>
      <c r="AE16" s="11">
        <v>75.204514759774113</v>
      </c>
      <c r="AF16" s="11">
        <v>58.174688776918686</v>
      </c>
      <c r="AG16" s="11">
        <v>33.207008029523365</v>
      </c>
      <c r="AH16" s="11">
        <v>4.3347040175472573</v>
      </c>
      <c r="AI16" s="11">
        <v>19.963671307044319</v>
      </c>
      <c r="AJ16" s="11">
        <v>49.188896422845559</v>
      </c>
      <c r="AK16" s="11">
        <v>55.834476435972853</v>
      </c>
      <c r="AL16" s="11">
        <v>93.125750288735588</v>
      </c>
      <c r="AM16" s="11">
        <v>48.192063833453957</v>
      </c>
      <c r="AN16" s="11">
        <v>5.0584842568981196</v>
      </c>
      <c r="AO16" s="11">
        <v>5.0524620529555128E-4</v>
      </c>
      <c r="AP16" s="11">
        <v>35.763567384239366</v>
      </c>
      <c r="AQ16" s="11">
        <v>58.21499338094965</v>
      </c>
      <c r="AR16" s="11">
        <v>76.169209287162019</v>
      </c>
      <c r="AS16" s="11">
        <v>92.750599770522584</v>
      </c>
      <c r="AT16" s="11">
        <v>78.684743074995538</v>
      </c>
      <c r="AU16" s="11">
        <v>89.989826657435685</v>
      </c>
      <c r="AV16" s="11">
        <v>93.766007854564265</v>
      </c>
      <c r="AW16" s="11">
        <v>60.250474214696595</v>
      </c>
      <c r="AX16" s="11">
        <v>89.361461572077033</v>
      </c>
      <c r="AY16" s="11">
        <v>64.108236895688549</v>
      </c>
      <c r="AZ16" s="11">
        <v>61.42262228656881</v>
      </c>
      <c r="BA16" s="11">
        <v>80.041530339135647</v>
      </c>
      <c r="BB16" s="11">
        <v>75.851932819786754</v>
      </c>
      <c r="BC16" s="11">
        <v>45</v>
      </c>
      <c r="BD16" s="11">
        <v>54.54545454545454</v>
      </c>
      <c r="BE16" s="11">
        <v>13.636363636363635</v>
      </c>
      <c r="BF16" s="11">
        <v>100</v>
      </c>
      <c r="BG16" s="11">
        <v>25</v>
      </c>
      <c r="BH16" s="11">
        <v>100</v>
      </c>
      <c r="BI16" s="11">
        <v>91.003839824465175</v>
      </c>
      <c r="BJ16" s="11">
        <v>75</v>
      </c>
      <c r="BK16" s="11">
        <v>82.10526315789474</v>
      </c>
      <c r="BL16" s="11">
        <v>97.090407217551274</v>
      </c>
      <c r="BM16" s="11">
        <v>60.80349050838322</v>
      </c>
      <c r="BN16" s="11">
        <v>48.157102653061571</v>
      </c>
      <c r="BO16" s="11">
        <v>92.792154079999989</v>
      </c>
      <c r="BP16" s="11">
        <v>74.860019790572323</v>
      </c>
      <c r="BQ16" s="11">
        <v>58.627289472497715</v>
      </c>
      <c r="BR16" s="11">
        <v>88.165276914960629</v>
      </c>
      <c r="BS16" s="11">
        <v>0.13707962249102751</v>
      </c>
      <c r="BT16" s="11">
        <v>100</v>
      </c>
      <c r="BU16" s="11">
        <v>2.52</v>
      </c>
      <c r="BV16" s="11">
        <v>1.5111916597104129</v>
      </c>
      <c r="BW16" s="11">
        <v>0</v>
      </c>
      <c r="BX16" s="11">
        <v>0.36978650897869858</v>
      </c>
      <c r="BY16" s="11">
        <v>18.52941176470588</v>
      </c>
      <c r="BZ16" s="11">
        <v>0</v>
      </c>
      <c r="CA16" s="11">
        <v>0</v>
      </c>
      <c r="CB16" s="11">
        <v>70.317728430703497</v>
      </c>
      <c r="CC16" s="11">
        <v>93.931517138734137</v>
      </c>
      <c r="CD16" s="11">
        <v>53.270297881801824</v>
      </c>
      <c r="CE16" s="11">
        <v>62.851660736819412</v>
      </c>
      <c r="CF16" s="11">
        <v>82.412305523984145</v>
      </c>
      <c r="CG16" s="11">
        <v>82.908873576591461</v>
      </c>
      <c r="CH16" s="11">
        <v>37.994542974079124</v>
      </c>
      <c r="CI16" s="11">
        <v>77.622443228205753</v>
      </c>
      <c r="CJ16" s="11">
        <v>95.568041920515171</v>
      </c>
      <c r="CK16" s="11">
        <v>93.304712901291083</v>
      </c>
      <c r="CL16" s="11">
        <v>96.792828056441166</v>
      </c>
      <c r="CM16" s="11">
        <v>92.155686732535742</v>
      </c>
      <c r="CN16" s="11">
        <v>97.039047949745893</v>
      </c>
      <c r="CO16" s="11">
        <v>84.08</v>
      </c>
      <c r="CP16" s="11">
        <v>71.650000000000006</v>
      </c>
      <c r="CQ16" s="11">
        <v>100</v>
      </c>
      <c r="CR16" s="11">
        <v>0</v>
      </c>
      <c r="CS16" s="11">
        <v>67.478731961001245</v>
      </c>
      <c r="CT16" s="11">
        <v>88.54077832841709</v>
      </c>
      <c r="CU16" s="11">
        <v>85.807451657255541</v>
      </c>
      <c r="CV16" s="11">
        <v>59.388611417780311</v>
      </c>
      <c r="CW16" s="11">
        <v>57.783145566418746</v>
      </c>
      <c r="CX16" s="11">
        <v>97.251541739597187</v>
      </c>
      <c r="CY16" s="11">
        <v>95.671631824544875</v>
      </c>
      <c r="CZ16" s="11">
        <v>97.572528294592274</v>
      </c>
      <c r="DA16" s="11">
        <v>56.322530895830894</v>
      </c>
      <c r="DB16" s="11">
        <v>95.737321603819353</v>
      </c>
      <c r="DC16" s="11">
        <v>98.334742112209085</v>
      </c>
      <c r="DD16" s="11">
        <v>98.500006469031391</v>
      </c>
      <c r="DE16" s="11">
        <v>58.140824557228832</v>
      </c>
      <c r="DF16" s="11">
        <v>95.052592653721831</v>
      </c>
      <c r="DG16" s="11">
        <v>50.885444616307332</v>
      </c>
      <c r="DH16" s="11">
        <v>72.852539577065571</v>
      </c>
      <c r="DI16" s="11">
        <v>48</v>
      </c>
      <c r="DJ16" s="11">
        <v>90.309037532750409</v>
      </c>
      <c r="DK16" s="11">
        <v>28.92452413270621</v>
      </c>
      <c r="DL16" s="11">
        <v>34.426591748476909</v>
      </c>
      <c r="DM16" s="11">
        <v>81.520128824476643</v>
      </c>
      <c r="DN16" s="11">
        <v>45</v>
      </c>
      <c r="DO16" s="11">
        <v>88.583644500334103</v>
      </c>
      <c r="DP16" s="11">
        <v>85.714285714285708</v>
      </c>
      <c r="DQ16" s="11">
        <v>45.802863336358271</v>
      </c>
      <c r="DR16" s="11">
        <v>74.84116899618806</v>
      </c>
      <c r="DS16" s="11">
        <v>53.880033998209719</v>
      </c>
      <c r="DT16" s="11">
        <v>40.879846287073114</v>
      </c>
      <c r="DU16" s="11">
        <v>25.534169771973609</v>
      </c>
      <c r="DV16" s="11">
        <v>8.3367398268137141</v>
      </c>
      <c r="DW16" s="11">
        <v>0</v>
      </c>
      <c r="DX16" s="11">
        <v>0</v>
      </c>
      <c r="DY16" s="11">
        <v>4.5844155514263685</v>
      </c>
      <c r="DZ16" s="11">
        <v>8.752364709496204</v>
      </c>
      <c r="EA16" s="11">
        <v>20.913228481616891</v>
      </c>
      <c r="EB16" s="11">
        <v>22.815886795917891</v>
      </c>
      <c r="EC16" s="11">
        <v>10.948818094595193</v>
      </c>
      <c r="ED16" s="11">
        <v>8.4737564964249703</v>
      </c>
      <c r="EE16" s="11">
        <v>36.666666666666664</v>
      </c>
      <c r="EF16" s="11">
        <v>8.1371679305575491</v>
      </c>
      <c r="EG16" s="11">
        <v>38.421882944834948</v>
      </c>
      <c r="EH16" s="11">
        <v>76.962283384301728</v>
      </c>
      <c r="EI16" s="11">
        <v>73.234251431688023</v>
      </c>
      <c r="EJ16" s="11">
        <v>43.463351907415344</v>
      </c>
      <c r="EK16" s="11">
        <v>51.43591941705958</v>
      </c>
      <c r="EL16" s="11">
        <v>89.898989898989896</v>
      </c>
      <c r="EM16" s="11">
        <v>92.379491113668337</v>
      </c>
      <c r="EN16" s="11">
        <v>1.9946298427311087</v>
      </c>
      <c r="EO16" s="11">
        <v>94.84</v>
      </c>
      <c r="EP16" s="11">
        <v>100</v>
      </c>
      <c r="EQ16" s="11">
        <v>99.827882960413078</v>
      </c>
      <c r="ER16" s="11">
        <v>92.671394799054369</v>
      </c>
      <c r="ES16" s="11">
        <v>78.289473684210535</v>
      </c>
      <c r="ET16" s="11">
        <v>52.272723037190346</v>
      </c>
      <c r="EU16" s="11">
        <v>90.322585338189143</v>
      </c>
      <c r="EV16" s="11">
        <v>24.701721742215387</v>
      </c>
      <c r="EW16" s="11">
        <v>25.471225216220937</v>
      </c>
      <c r="EX16" s="11">
        <v>1.33745241804036</v>
      </c>
      <c r="EY16" s="11">
        <v>7.7564258833209108</v>
      </c>
      <c r="EZ16" s="11">
        <v>6.0815744693330895</v>
      </c>
      <c r="FA16" s="11">
        <v>7.0405003912201271E-4</v>
      </c>
      <c r="FB16" s="11">
        <v>1.3169347820601925E-3</v>
      </c>
      <c r="FC16" s="11">
        <v>0</v>
      </c>
      <c r="FD16" s="11">
        <v>0</v>
      </c>
      <c r="FE16" s="11">
        <v>11.090179873602333</v>
      </c>
      <c r="FF16" s="11">
        <v>100</v>
      </c>
      <c r="FG16" s="11">
        <v>5.2782643350439082</v>
      </c>
      <c r="FH16" s="11">
        <v>26.467611336032391</v>
      </c>
      <c r="FI16" s="11">
        <v>35.981781376518214</v>
      </c>
      <c r="FJ16" s="11">
        <v>74.129214007201355</v>
      </c>
      <c r="FK16" s="11">
        <v>83.865337451872136</v>
      </c>
      <c r="FL16" s="11">
        <v>31.360796464671974</v>
      </c>
      <c r="FM16" s="11">
        <v>44.930943007920554</v>
      </c>
      <c r="FN16" s="11">
        <v>56.788675973082249</v>
      </c>
      <c r="FO16" s="11">
        <v>86.198620876149278</v>
      </c>
      <c r="FP16" s="11">
        <v>70.574390942052034</v>
      </c>
      <c r="FQ16" s="11">
        <v>90.076247421724716</v>
      </c>
      <c r="FR16" s="11">
        <v>90.998282211286224</v>
      </c>
      <c r="FS16" s="11">
        <v>85.437772125705919</v>
      </c>
      <c r="FT16" s="11">
        <v>33.729942146053929</v>
      </c>
      <c r="FU16" s="11">
        <v>5.2153958485449046</v>
      </c>
      <c r="FV16" s="11">
        <v>205.48659643266922</v>
      </c>
      <c r="FW16" s="11">
        <v>184.62501303848961</v>
      </c>
      <c r="FX16" s="11">
        <v>94.920204443517264</v>
      </c>
      <c r="FY16" s="11">
        <v>80.317096067591535</v>
      </c>
      <c r="FZ16" s="11">
        <v>52.153958485449046</v>
      </c>
      <c r="GA16" s="11">
        <v>64.108236895688549</v>
      </c>
      <c r="GB16" s="11">
        <v>-5.5182368956885455</v>
      </c>
      <c r="GC16" s="11">
        <v>80.041530339135647</v>
      </c>
      <c r="GD16" s="11">
        <v>12.163432601159883</v>
      </c>
      <c r="GE16" s="11">
        <v>45</v>
      </c>
      <c r="GF16" s="11">
        <v>54.54545454545454</v>
      </c>
      <c r="GG16" s="11">
        <v>13.636363636363635</v>
      </c>
      <c r="GH16" s="11">
        <v>100</v>
      </c>
      <c r="GI16" s="11">
        <v>25</v>
      </c>
      <c r="GJ16" s="11">
        <v>100</v>
      </c>
      <c r="GK16" s="11">
        <v>7</v>
      </c>
      <c r="GL16" s="11">
        <v>12</v>
      </c>
      <c r="GM16" s="11">
        <v>5.666666666666667</v>
      </c>
      <c r="GN16" s="11">
        <v>97.090407217551274</v>
      </c>
      <c r="GO16" s="11">
        <v>60.80349050838322</v>
      </c>
      <c r="GP16" s="11">
        <v>48.157102653061571</v>
      </c>
      <c r="GQ16" s="11">
        <v>92.792154079999989</v>
      </c>
      <c r="GR16" s="11">
        <v>74.860019790572323</v>
      </c>
      <c r="GS16" s="11">
        <v>41.372710527502285</v>
      </c>
      <c r="GT16" s="11">
        <v>11.834723085039377</v>
      </c>
      <c r="GU16" s="11">
        <v>0.13707962249102751</v>
      </c>
      <c r="GV16" s="11">
        <v>100</v>
      </c>
      <c r="GW16" s="11" t="s">
        <v>727</v>
      </c>
      <c r="GX16" s="11">
        <v>1.5111916597104129</v>
      </c>
      <c r="GY16" s="11">
        <v>0</v>
      </c>
      <c r="GZ16" s="11">
        <v>35.565852716723057</v>
      </c>
      <c r="HA16" s="11">
        <v>18.52941176470588</v>
      </c>
      <c r="HB16" s="11">
        <v>0</v>
      </c>
      <c r="HC16" s="11">
        <v>0</v>
      </c>
      <c r="HD16" s="11">
        <v>6934199.8039215682</v>
      </c>
      <c r="HE16" s="11">
        <v>27.197142857142854</v>
      </c>
      <c r="HF16" s="11">
        <v>210.7125396825397</v>
      </c>
      <c r="HG16" s="11">
        <v>183.55317460317463</v>
      </c>
      <c r="HH16" s="11">
        <v>78.760793650793659</v>
      </c>
      <c r="HI16" s="12">
        <v>158.57718677549903</v>
      </c>
      <c r="HJ16" s="12">
        <v>62.005457025920876</v>
      </c>
      <c r="HK16" s="12">
        <v>92.537037037037038</v>
      </c>
      <c r="HL16" s="11">
        <v>95.568041920515171</v>
      </c>
      <c r="HM16" s="11">
        <v>93.304712901291083</v>
      </c>
      <c r="HN16" s="11">
        <v>96.792828056441166</v>
      </c>
      <c r="HO16" s="11">
        <v>92.155686732535742</v>
      </c>
      <c r="HP16" s="11">
        <v>97.039047949745893</v>
      </c>
      <c r="HQ16" s="11">
        <v>84.08</v>
      </c>
      <c r="HR16" s="11">
        <v>71.650000000000006</v>
      </c>
      <c r="HS16" s="11" t="s">
        <v>727</v>
      </c>
      <c r="HT16" s="11">
        <v>0</v>
      </c>
      <c r="HU16" s="11">
        <v>67.478731961001245</v>
      </c>
      <c r="HV16" s="11">
        <v>88.54077832841709</v>
      </c>
      <c r="HW16" s="11">
        <v>85.807451657255541</v>
      </c>
      <c r="HX16" s="11">
        <v>59.388611417780311</v>
      </c>
      <c r="HY16" s="11">
        <v>57.783145566418746</v>
      </c>
      <c r="HZ16" s="11">
        <v>97.251541739597187</v>
      </c>
      <c r="IA16" s="11">
        <v>95.671631824544875</v>
      </c>
      <c r="IB16" s="11">
        <v>97.572528294592274</v>
      </c>
      <c r="IC16" s="11">
        <v>56.322530895830894</v>
      </c>
      <c r="ID16" s="11">
        <v>95.737321603819353</v>
      </c>
      <c r="IE16" s="11">
        <v>98.334742112209085</v>
      </c>
      <c r="IF16" s="11">
        <v>98.500006469031391</v>
      </c>
      <c r="IG16" s="11">
        <v>58.140824557228832</v>
      </c>
      <c r="IH16" s="11">
        <v>95.052592653721831</v>
      </c>
      <c r="II16" s="11">
        <v>50.885444616307332</v>
      </c>
      <c r="IJ16" s="11">
        <v>8.1298631607190774</v>
      </c>
      <c r="IK16" s="11">
        <v>14</v>
      </c>
      <c r="IL16" s="11">
        <v>90.309037532750409</v>
      </c>
      <c r="IM16" s="11">
        <v>28.92452413270621</v>
      </c>
      <c r="IN16" s="11">
        <v>34.426591748476909</v>
      </c>
      <c r="IO16" s="11">
        <v>81.520128824476643</v>
      </c>
      <c r="IP16" s="11">
        <v>45</v>
      </c>
      <c r="IQ16" s="11">
        <v>9.9863739591218774</v>
      </c>
      <c r="IR16" s="11">
        <v>85.714285714285708</v>
      </c>
      <c r="IS16" s="11">
        <v>78.910270703584317</v>
      </c>
      <c r="IT16" s="11">
        <v>11.435832274459974</v>
      </c>
      <c r="IU16" s="11">
        <v>86.404066073697592</v>
      </c>
      <c r="IV16" s="11">
        <v>7.5245290759290278</v>
      </c>
      <c r="IW16" s="11">
        <v>25.534169771973609</v>
      </c>
      <c r="IX16" s="11">
        <v>46.661328076875698</v>
      </c>
      <c r="IY16" s="11">
        <v>0</v>
      </c>
      <c r="IZ16" s="11">
        <v>0</v>
      </c>
      <c r="JA16" s="11">
        <v>44.104964888505606</v>
      </c>
      <c r="JB16" s="11">
        <v>4.536082474226804</v>
      </c>
      <c r="JC16" s="11">
        <v>17.432548971294814</v>
      </c>
      <c r="JD16" s="11">
        <v>12.535419489959345</v>
      </c>
      <c r="JE16" s="11">
        <v>3.5419489959344586</v>
      </c>
      <c r="JF16" s="11">
        <v>0.86238758161882467</v>
      </c>
      <c r="JG16" s="11">
        <v>11</v>
      </c>
      <c r="JH16" s="11">
        <v>19.31111111111111</v>
      </c>
      <c r="JI16" s="11">
        <v>16.425076452599388</v>
      </c>
      <c r="JJ16" s="11">
        <v>76.962283384301728</v>
      </c>
      <c r="JK16" s="11">
        <v>73.234251431688023</v>
      </c>
      <c r="JL16" s="11">
        <v>43.463351907415344</v>
      </c>
      <c r="JM16" s="11">
        <v>51.43591941705958</v>
      </c>
      <c r="JN16" s="11">
        <v>89.898989898989896</v>
      </c>
      <c r="JO16" s="11">
        <v>92.379491113668337</v>
      </c>
      <c r="JP16" s="11">
        <v>1.9946298427311087</v>
      </c>
      <c r="JQ16" s="11">
        <v>94.84</v>
      </c>
      <c r="JR16" s="11">
        <v>100</v>
      </c>
      <c r="JS16" s="11">
        <v>99.827882960413078</v>
      </c>
      <c r="JT16" s="11">
        <v>92.671394799054369</v>
      </c>
      <c r="JU16" s="11">
        <v>78.289473684210535</v>
      </c>
      <c r="JV16" s="11">
        <v>0.74390239999999996</v>
      </c>
      <c r="JW16" s="11">
        <v>0.92682929999999997</v>
      </c>
      <c r="JX16" s="11">
        <v>1.191668094</v>
      </c>
      <c r="JY16" s="11">
        <v>0.2847789</v>
      </c>
      <c r="JZ16" s="11">
        <v>2.5336460876345814</v>
      </c>
      <c r="KA16" s="11">
        <v>139617.98489713346</v>
      </c>
      <c r="KB16" s="11">
        <v>82569.910078464804</v>
      </c>
      <c r="KC16" s="11">
        <v>5.6336701927669218E-5</v>
      </c>
      <c r="KD16" s="11">
        <v>1.008007E-2</v>
      </c>
      <c r="KE16" s="11">
        <v>0</v>
      </c>
      <c r="KF16" s="11">
        <v>0</v>
      </c>
      <c r="KG16" s="13">
        <v>8.6999782494535327E-2</v>
      </c>
      <c r="KH16" s="11">
        <v>11.921115266916015</v>
      </c>
      <c r="KI16" s="11">
        <v>-77.929554435209155</v>
      </c>
      <c r="KJ16" s="11">
        <v>-94.129554655870436</v>
      </c>
      <c r="KK16" s="11">
        <v>-56.072874493927131</v>
      </c>
      <c r="KL16" s="11">
        <v>5.105882352941177</v>
      </c>
      <c r="KM16" s="11">
        <v>5.8905882352941186</v>
      </c>
      <c r="KN16" s="11">
        <v>83.581666666666678</v>
      </c>
      <c r="KO16" s="11">
        <v>123.85000000000001</v>
      </c>
      <c r="KP16" s="11">
        <v>113.32833333333333</v>
      </c>
      <c r="KQ16" s="11">
        <v>13.80137912385073</v>
      </c>
      <c r="KR16" s="11">
        <v>29.425609057947966</v>
      </c>
      <c r="KS16" s="11">
        <v>90.076247421724716</v>
      </c>
      <c r="KT16" s="11">
        <v>7.9339914136231275</v>
      </c>
      <c r="KU16" s="11">
        <v>85.437772125705919</v>
      </c>
      <c r="KV16" s="11">
        <v>33.729942146053929</v>
      </c>
    </row>
    <row r="17" spans="1:308" x14ac:dyDescent="0.3">
      <c r="A17" t="s">
        <v>1</v>
      </c>
      <c r="B17" s="2" t="s">
        <v>22</v>
      </c>
      <c r="C17" s="2" t="s">
        <v>23</v>
      </c>
      <c r="D17" s="2" t="s">
        <v>346</v>
      </c>
      <c r="E17" s="2" t="s">
        <v>347</v>
      </c>
      <c r="F17" s="2" t="s">
        <v>357</v>
      </c>
      <c r="G17" s="2" t="s">
        <v>344</v>
      </c>
      <c r="H17" s="17" t="s">
        <v>487</v>
      </c>
      <c r="I17" s="11">
        <v>58.725384077415185</v>
      </c>
      <c r="J17" s="11">
        <v>54.243450578753176</v>
      </c>
      <c r="K17" s="11">
        <v>60.17692143808884</v>
      </c>
      <c r="L17" s="11">
        <v>74.308137659602565</v>
      </c>
      <c r="M17" s="11">
        <v>70.981617437290552</v>
      </c>
      <c r="N17" s="11">
        <v>53.28304090145965</v>
      </c>
      <c r="O17" s="11">
        <v>39.359136449296358</v>
      </c>
      <c r="P17" s="11">
        <v>89.79732967249673</v>
      </c>
      <c r="Q17" s="11">
        <v>61.902458702314135</v>
      </c>
      <c r="R17" s="11">
        <v>21.666666666666668</v>
      </c>
      <c r="S17" s="11">
        <v>46.234229292375204</v>
      </c>
      <c r="T17" s="11">
        <v>55.077179242238358</v>
      </c>
      <c r="U17" s="11">
        <v>70.011824032567361</v>
      </c>
      <c r="V17" s="11">
        <v>35.014466442613823</v>
      </c>
      <c r="W17" s="11">
        <v>20.089922437453268</v>
      </c>
      <c r="X17" s="11">
        <v>63.42513062429525</v>
      </c>
      <c r="Y17" s="11">
        <v>94.786754064867608</v>
      </c>
      <c r="Z17" s="11">
        <v>62.405878625739227</v>
      </c>
      <c r="AA17" s="11">
        <v>75.220688950705593</v>
      </c>
      <c r="AB17" s="11">
        <v>89.153259717255096</v>
      </c>
      <c r="AC17" s="11">
        <v>68.455080106725504</v>
      </c>
      <c r="AD17" s="11">
        <v>56.928009988365829</v>
      </c>
      <c r="AE17" s="11">
        <v>81.783649534960745</v>
      </c>
      <c r="AF17" s="11">
        <v>70.981617437290552</v>
      </c>
      <c r="AG17" s="11">
        <v>36.912499578415606</v>
      </c>
      <c r="AH17" s="11">
        <v>1.5502310248898534</v>
      </c>
      <c r="AI17" s="11">
        <v>56.111291545314906</v>
      </c>
      <c r="AJ17" s="11">
        <v>66.411801562224994</v>
      </c>
      <c r="AK17" s="11">
        <v>65.389776569742523</v>
      </c>
      <c r="AL17" s="11">
        <v>93.322645128170024</v>
      </c>
      <c r="AM17" s="11">
        <v>58.220115210509192</v>
      </c>
      <c r="AN17" s="11">
        <v>9.8777446324380698</v>
      </c>
      <c r="AO17" s="11">
        <v>5.5047034142480446E-2</v>
      </c>
      <c r="AP17" s="11">
        <v>40.874345849180699</v>
      </c>
      <c r="AQ17" s="11">
        <v>52.725054533867308</v>
      </c>
      <c r="AR17" s="11">
        <v>74.402511435640406</v>
      </c>
      <c r="AS17" s="11">
        <v>100</v>
      </c>
      <c r="AT17" s="11">
        <v>87.662897619345898</v>
      </c>
      <c r="AU17" s="11">
        <v>95.938020692201803</v>
      </c>
      <c r="AV17" s="11">
        <v>94.690700178185253</v>
      </c>
      <c r="AW17" s="11">
        <v>72.622638542510202</v>
      </c>
      <c r="AX17" s="11">
        <v>87.869721002737151</v>
      </c>
      <c r="AY17" s="11">
        <v>72.727945404260993</v>
      </c>
      <c r="AZ17" s="11">
        <v>64.223701247781989</v>
      </c>
      <c r="BA17" s="11">
        <v>73.238949612624552</v>
      </c>
      <c r="BB17" s="11">
        <v>37.419238544588993</v>
      </c>
      <c r="BC17" s="11">
        <v>15</v>
      </c>
      <c r="BD17" s="11">
        <v>27.27272727272727</v>
      </c>
      <c r="BE17" s="11">
        <v>22.727272727272727</v>
      </c>
      <c r="BF17" s="11">
        <v>33.333333333333329</v>
      </c>
      <c r="BG17" s="11">
        <v>50</v>
      </c>
      <c r="BH17" s="11">
        <v>0</v>
      </c>
      <c r="BI17" s="11">
        <v>89.504479795209363</v>
      </c>
      <c r="BJ17" s="11">
        <v>58.333333333333336</v>
      </c>
      <c r="BK17" s="11">
        <v>96.84210526315789</v>
      </c>
      <c r="BL17" s="11">
        <v>56.578958117403019</v>
      </c>
      <c r="BM17" s="11">
        <v>33.396478837615007</v>
      </c>
      <c r="BN17" s="11">
        <v>25.965392983015871</v>
      </c>
      <c r="BO17" s="11">
        <v>62.602961010000016</v>
      </c>
      <c r="BP17" s="11">
        <v>64.058706713407943</v>
      </c>
      <c r="BQ17" s="11">
        <v>56.008136338093486</v>
      </c>
      <c r="BR17" s="11">
        <v>89.968629046200675</v>
      </c>
      <c r="BS17" s="11">
        <v>0.43766463079283291</v>
      </c>
      <c r="BT17" s="11">
        <v>100</v>
      </c>
      <c r="BU17" s="11">
        <v>100</v>
      </c>
      <c r="BV17" s="11">
        <v>6.2202468013273542</v>
      </c>
      <c r="BW17" s="11">
        <v>0</v>
      </c>
      <c r="BX17" s="11">
        <v>3.4288872235627452</v>
      </c>
      <c r="BY17" s="11">
        <v>39.990718719183249</v>
      </c>
      <c r="BZ17" s="11">
        <v>7.1428571428571423</v>
      </c>
      <c r="CA17" s="11">
        <v>0</v>
      </c>
      <c r="CB17" s="11">
        <v>33.226113887772676</v>
      </c>
      <c r="CC17" s="11">
        <v>89.408843536364316</v>
      </c>
      <c r="CD17" s="11">
        <v>48.247804844388817</v>
      </c>
      <c r="CE17" s="11">
        <v>65.218252376807541</v>
      </c>
      <c r="CF17" s="11">
        <v>74.552400492877851</v>
      </c>
      <c r="CG17" s="11">
        <v>49.493504628397375</v>
      </c>
      <c r="CH17" s="11">
        <v>42.398833394094062</v>
      </c>
      <c r="CI17" s="11">
        <v>74.656275097136742</v>
      </c>
      <c r="CJ17" s="11">
        <v>93.419596492721553</v>
      </c>
      <c r="CK17" s="11">
        <v>94.985953860560144</v>
      </c>
      <c r="CL17" s="11">
        <v>96.322465310291989</v>
      </c>
      <c r="CM17" s="11">
        <v>93.002468715416697</v>
      </c>
      <c r="CN17" s="11">
        <v>96.203285945347744</v>
      </c>
      <c r="CO17" s="11">
        <v>62.519999999999996</v>
      </c>
      <c r="CP17" s="11">
        <v>83.08</v>
      </c>
      <c r="CQ17" s="11">
        <v>100</v>
      </c>
      <c r="CR17" s="11">
        <v>4.0235145029569139</v>
      </c>
      <c r="CS17" s="11">
        <v>68.863360224542703</v>
      </c>
      <c r="CT17" s="11">
        <v>79.113972500806781</v>
      </c>
      <c r="CU17" s="11">
        <v>85.196012402782628</v>
      </c>
      <c r="CV17" s="11">
        <v>68.622116509362101</v>
      </c>
      <c r="CW17" s="11">
        <v>53.249241788440038</v>
      </c>
      <c r="CX17" s="11">
        <v>96.279430278299287</v>
      </c>
      <c r="CY17" s="11">
        <v>96.707875151012118</v>
      </c>
      <c r="CZ17" s="11">
        <v>92.823054320208229</v>
      </c>
      <c r="DA17" s="11">
        <v>62.315607791578806</v>
      </c>
      <c r="DB17" s="11">
        <v>97.810829928024972</v>
      </c>
      <c r="DC17" s="11">
        <v>96.128994327615615</v>
      </c>
      <c r="DD17" s="11">
        <v>99.011866106794955</v>
      </c>
      <c r="DE17" s="11">
        <v>70.53294977307138</v>
      </c>
      <c r="DF17" s="11">
        <v>97.894900339734832</v>
      </c>
      <c r="DG17" s="11">
        <v>100</v>
      </c>
      <c r="DH17" s="11">
        <v>57.365240320176504</v>
      </c>
      <c r="DI17" s="11">
        <v>48</v>
      </c>
      <c r="DJ17" s="11">
        <v>88.150165999829738</v>
      </c>
      <c r="DK17" s="11">
        <v>36.196475695922366</v>
      </c>
      <c r="DL17" s="11">
        <v>46.437388269345362</v>
      </c>
      <c r="DM17" s="11">
        <v>90.731657469854895</v>
      </c>
      <c r="DN17" s="11">
        <v>68.75</v>
      </c>
      <c r="DO17" s="11">
        <v>84.319607336654698</v>
      </c>
      <c r="DP17" s="11">
        <v>83.333333333333343</v>
      </c>
      <c r="DQ17" s="11">
        <v>55.286155198623277</v>
      </c>
      <c r="DR17" s="11">
        <v>78.109452736318403</v>
      </c>
      <c r="DS17" s="11">
        <v>79.549244376929991</v>
      </c>
      <c r="DT17" s="11">
        <v>45.560749301217903</v>
      </c>
      <c r="DU17" s="11">
        <v>28.264249855613311</v>
      </c>
      <c r="DV17" s="11">
        <v>4.5593279302414379E-2</v>
      </c>
      <c r="DW17" s="11">
        <v>0</v>
      </c>
      <c r="DX17" s="11">
        <v>0</v>
      </c>
      <c r="DY17" s="11">
        <v>7.7055618451468524</v>
      </c>
      <c r="DZ17" s="11">
        <v>0</v>
      </c>
      <c r="EA17" s="11">
        <v>70.259419227753625</v>
      </c>
      <c r="EB17" s="11">
        <v>63.942403347658129</v>
      </c>
      <c r="EC17" s="11">
        <v>54.561143152268755</v>
      </c>
      <c r="ED17" s="11">
        <v>67.283688077325365</v>
      </c>
      <c r="EE17" s="11">
        <v>24.509803921568629</v>
      </c>
      <c r="EF17" s="11">
        <v>48.107193163618234</v>
      </c>
      <c r="EG17" s="11">
        <v>76.452636426080488</v>
      </c>
      <c r="EH17" s="11">
        <v>70.168281489036204</v>
      </c>
      <c r="EI17" s="11">
        <v>70.919095170165065</v>
      </c>
      <c r="EJ17" s="11">
        <v>70.090215128383065</v>
      </c>
      <c r="EK17" s="11">
        <v>33.795975017349065</v>
      </c>
      <c r="EL17" s="11">
        <v>86.885919835560117</v>
      </c>
      <c r="EM17" s="11">
        <v>98.992805755395679</v>
      </c>
      <c r="EN17" s="11">
        <v>37.183967112024668</v>
      </c>
      <c r="EO17" s="11">
        <v>88.32</v>
      </c>
      <c r="EP17" s="11">
        <v>99.68</v>
      </c>
      <c r="EQ17" s="11">
        <v>99.36</v>
      </c>
      <c r="ER17" s="11">
        <v>97.28601252609603</v>
      </c>
      <c r="ES17" s="11">
        <v>81.967213114754102</v>
      </c>
      <c r="ET17" s="11">
        <v>75.000009318181213</v>
      </c>
      <c r="EU17" s="11">
        <v>96.774199521331639</v>
      </c>
      <c r="EV17" s="11">
        <v>47.381510992440226</v>
      </c>
      <c r="EW17" s="11">
        <v>13.724741010083671</v>
      </c>
      <c r="EX17" s="11">
        <v>9.7546513918210547</v>
      </c>
      <c r="EY17" s="11">
        <v>9.0637441778435264</v>
      </c>
      <c r="EZ17" s="11">
        <v>10.814838327649628</v>
      </c>
      <c r="FA17" s="11">
        <v>5.7345287009437404E-2</v>
      </c>
      <c r="FB17" s="11">
        <v>3.6343600497622447E-2</v>
      </c>
      <c r="FC17" s="11">
        <v>0.10564785948380627</v>
      </c>
      <c r="FD17" s="11">
        <v>2.0851389579055662E-2</v>
      </c>
      <c r="FE17" s="11">
        <v>4.3717292459035137</v>
      </c>
      <c r="FF17" s="11">
        <v>0</v>
      </c>
      <c r="FG17" s="11">
        <v>100</v>
      </c>
      <c r="FH17" s="11">
        <v>0</v>
      </c>
      <c r="FI17" s="11">
        <v>100</v>
      </c>
      <c r="FJ17" s="11">
        <v>44.736727548615399</v>
      </c>
      <c r="FK17" s="11">
        <v>85.808129675046345</v>
      </c>
      <c r="FL17" s="11">
        <v>31.360796464671974</v>
      </c>
      <c r="FM17" s="11">
        <v>44.930943007920554</v>
      </c>
      <c r="FN17" s="11">
        <v>56.788675973082249</v>
      </c>
      <c r="FO17" s="11">
        <v>84.834204438351463</v>
      </c>
      <c r="FP17" s="11">
        <v>63.23705349512904</v>
      </c>
      <c r="FQ17" s="11">
        <v>94.115685947657951</v>
      </c>
      <c r="FR17" s="11">
        <v>81.172507861842362</v>
      </c>
      <c r="FS17" s="11">
        <v>89.107365792759055</v>
      </c>
      <c r="FT17" s="11">
        <v>33.948251078102537</v>
      </c>
      <c r="FU17" s="11">
        <v>0</v>
      </c>
      <c r="FV17" s="11">
        <v>118.93401927837476</v>
      </c>
      <c r="FW17" s="11">
        <v>95.423806165207651</v>
      </c>
      <c r="FX17" s="11">
        <v>88.509037602511441</v>
      </c>
      <c r="FY17" s="11">
        <v>55.318148501569645</v>
      </c>
      <c r="FZ17" s="11">
        <v>59.467009639187381</v>
      </c>
      <c r="GA17" s="11">
        <v>72.727945404260993</v>
      </c>
      <c r="GB17" s="11">
        <v>-5.037945404260995</v>
      </c>
      <c r="GC17" s="11">
        <v>73.238949612624552</v>
      </c>
      <c r="GD17" s="11">
        <v>3.5311261185062648</v>
      </c>
      <c r="GE17" s="11">
        <v>15</v>
      </c>
      <c r="GF17" s="11">
        <v>27.27272727272727</v>
      </c>
      <c r="GG17" s="11">
        <v>22.727272727272727</v>
      </c>
      <c r="GH17" s="11">
        <v>33.333333333333329</v>
      </c>
      <c r="GI17" s="11">
        <v>50</v>
      </c>
      <c r="GJ17" s="11">
        <v>0</v>
      </c>
      <c r="GK17" s="11">
        <v>8</v>
      </c>
      <c r="GL17" s="11">
        <v>20</v>
      </c>
      <c r="GM17" s="11">
        <v>1</v>
      </c>
      <c r="GN17" s="11">
        <v>56.578958117403026</v>
      </c>
      <c r="GO17" s="11">
        <v>33.396478837615007</v>
      </c>
      <c r="GP17" s="11">
        <v>25.965392983015871</v>
      </c>
      <c r="GQ17" s="11">
        <v>62.602961010000008</v>
      </c>
      <c r="GR17" s="11">
        <v>64.058706713407943</v>
      </c>
      <c r="GS17" s="11">
        <v>43.991863661906514</v>
      </c>
      <c r="GT17" s="11">
        <v>10.031370953799323</v>
      </c>
      <c r="GU17" s="11">
        <v>0.43766463079283291</v>
      </c>
      <c r="GV17" s="11">
        <v>100</v>
      </c>
      <c r="GW17" s="14">
        <v>100</v>
      </c>
      <c r="GX17" s="11">
        <v>6.2202468013273542</v>
      </c>
      <c r="GY17" s="11">
        <v>0</v>
      </c>
      <c r="GZ17" s="11">
        <v>329.78839144862098</v>
      </c>
      <c r="HA17" s="11">
        <v>39.990718719183249</v>
      </c>
      <c r="HB17" s="11">
        <v>7.1428571428571423</v>
      </c>
      <c r="HC17" s="11">
        <v>0</v>
      </c>
      <c r="HD17" s="11">
        <v>3276506.757932595</v>
      </c>
      <c r="HE17" s="11">
        <v>41.141428571428577</v>
      </c>
      <c r="HF17" s="11">
        <v>231.50873015873017</v>
      </c>
      <c r="HG17" s="11">
        <v>172.17253968253968</v>
      </c>
      <c r="HH17" s="11">
        <v>102.76730158730157</v>
      </c>
      <c r="HI17" s="12">
        <v>255.57346710098136</v>
      </c>
      <c r="HJ17" s="12">
        <v>57.601166605905938</v>
      </c>
      <c r="HK17" s="12">
        <v>104.42320675105485</v>
      </c>
      <c r="HL17" s="11">
        <v>93.419596492721553</v>
      </c>
      <c r="HM17" s="11">
        <v>94.985953860560144</v>
      </c>
      <c r="HN17" s="11">
        <v>96.322465310291989</v>
      </c>
      <c r="HO17" s="11">
        <v>93.002468715416697</v>
      </c>
      <c r="HP17" s="11">
        <v>96.203285945347744</v>
      </c>
      <c r="HQ17" s="11">
        <v>62.519999999999996</v>
      </c>
      <c r="HR17" s="11">
        <v>83.08</v>
      </c>
      <c r="HS17" s="11">
        <v>100.00461127207012</v>
      </c>
      <c r="HT17" s="11">
        <v>4.0235145029569139</v>
      </c>
      <c r="HU17" s="11">
        <v>68.863360224542703</v>
      </c>
      <c r="HV17" s="11">
        <v>79.113972500806781</v>
      </c>
      <c r="HW17" s="11">
        <v>85.196012402782628</v>
      </c>
      <c r="HX17" s="11">
        <v>68.622116509362101</v>
      </c>
      <c r="HY17" s="11">
        <v>53.249241788440038</v>
      </c>
      <c r="HZ17" s="11">
        <v>96.279430278299287</v>
      </c>
      <c r="IA17" s="11">
        <v>96.707875151012118</v>
      </c>
      <c r="IB17" s="11">
        <v>92.823054320208229</v>
      </c>
      <c r="IC17" s="11">
        <v>62.315607791578806</v>
      </c>
      <c r="ID17" s="11">
        <v>97.810829928024972</v>
      </c>
      <c r="IE17" s="11">
        <v>96.128994327615615</v>
      </c>
      <c r="IF17" s="11">
        <v>99.011866106794955</v>
      </c>
      <c r="IG17" s="11">
        <v>70.53294977307138</v>
      </c>
      <c r="IH17" s="11">
        <v>97.894900339734832</v>
      </c>
      <c r="II17" s="11">
        <v>135.82191197752618</v>
      </c>
      <c r="IJ17" s="11">
        <v>-0.69708097342378783</v>
      </c>
      <c r="IK17" s="11">
        <v>14</v>
      </c>
      <c r="IL17" s="11">
        <v>88.150165999829738</v>
      </c>
      <c r="IM17" s="11">
        <v>36.196475695922366</v>
      </c>
      <c r="IN17" s="11">
        <v>46.437388269345362</v>
      </c>
      <c r="IO17" s="11">
        <v>90.731657469854895</v>
      </c>
      <c r="IP17" s="11">
        <v>68.75</v>
      </c>
      <c r="IQ17" s="11">
        <v>12.759938837920489</v>
      </c>
      <c r="IR17" s="11">
        <v>83.333333333333343</v>
      </c>
      <c r="IS17" s="11">
        <v>79.941656583068792</v>
      </c>
      <c r="IT17" s="11">
        <v>9.9502487562189046</v>
      </c>
      <c r="IU17" s="11">
        <v>51.40961857379768</v>
      </c>
      <c r="IV17" s="11">
        <v>7.7429028388644543</v>
      </c>
      <c r="IW17" s="11">
        <v>28.264249855613311</v>
      </c>
      <c r="IX17" s="11">
        <v>0.2551888397414086</v>
      </c>
      <c r="IY17" s="11">
        <v>0</v>
      </c>
      <c r="IZ17" s="11">
        <v>0</v>
      </c>
      <c r="JA17" s="11">
        <v>74.132357944879217</v>
      </c>
      <c r="JB17" s="11">
        <v>0</v>
      </c>
      <c r="JC17" s="11">
        <v>58.565838720653282</v>
      </c>
      <c r="JD17" s="11">
        <v>35.130996937733926</v>
      </c>
      <c r="JE17" s="11">
        <v>17.650561415447431</v>
      </c>
      <c r="JF17" s="11">
        <v>6.8475671997277985</v>
      </c>
      <c r="JG17" s="11">
        <v>7.3529411764705888</v>
      </c>
      <c r="JH17" s="11">
        <v>14.266862170087977</v>
      </c>
      <c r="JI17" s="11">
        <v>11.189710610932476</v>
      </c>
      <c r="JJ17" s="11">
        <v>70.168281489036204</v>
      </c>
      <c r="JK17" s="11">
        <v>70.919095170165065</v>
      </c>
      <c r="JL17" s="11">
        <v>70.090215128383065</v>
      </c>
      <c r="JM17" s="11">
        <v>33.795975017349065</v>
      </c>
      <c r="JN17" s="11">
        <v>86.885919835560117</v>
      </c>
      <c r="JO17" s="11">
        <v>98.992805755395679</v>
      </c>
      <c r="JP17" s="11">
        <v>37.183967112024668</v>
      </c>
      <c r="JQ17" s="11">
        <v>88.32</v>
      </c>
      <c r="JR17" s="11">
        <v>99.68</v>
      </c>
      <c r="JS17" s="11">
        <v>99.36</v>
      </c>
      <c r="JT17" s="11">
        <v>97.28601252609603</v>
      </c>
      <c r="JU17" s="11">
        <v>81.967213114754102</v>
      </c>
      <c r="JV17" s="11">
        <v>0.86585369999999995</v>
      </c>
      <c r="JW17" s="11">
        <v>0.97560979999999997</v>
      </c>
      <c r="JX17" s="11">
        <v>1.4203082490000001</v>
      </c>
      <c r="JY17" s="11">
        <v>0.25412800000000002</v>
      </c>
      <c r="JZ17" s="11">
        <v>4.5684862702731763</v>
      </c>
      <c r="KA17" s="11">
        <v>161184.9446688251</v>
      </c>
      <c r="KB17" s="11">
        <v>140612.7133150771</v>
      </c>
      <c r="KC17" s="11">
        <v>4.5886572852635588E-3</v>
      </c>
      <c r="KD17" s="11">
        <v>0.27818085000000004</v>
      </c>
      <c r="KE17" s="11">
        <v>0.27470401999999999</v>
      </c>
      <c r="KF17" s="11">
        <v>6.0593580000000008E-2</v>
      </c>
      <c r="KG17" s="13">
        <v>4.1828343725928689E-2</v>
      </c>
      <c r="KH17" s="11">
        <v>-30.6377221573089</v>
      </c>
      <c r="KI17" s="11">
        <v>200</v>
      </c>
      <c r="KJ17" s="11">
        <v>-200</v>
      </c>
      <c r="KK17" s="11">
        <v>200</v>
      </c>
      <c r="KL17" s="11">
        <v>9.0776470588235281</v>
      </c>
      <c r="KM17" s="11">
        <v>5.5211764705882347</v>
      </c>
      <c r="KN17" s="11">
        <v>83.581666666666678</v>
      </c>
      <c r="KO17" s="11">
        <v>123.85000000000001</v>
      </c>
      <c r="KP17" s="11">
        <v>113.32833333333333</v>
      </c>
      <c r="KQ17" s="11">
        <v>15.165795561648531</v>
      </c>
      <c r="KR17" s="11">
        <v>36.76294650487096</v>
      </c>
      <c r="KS17" s="11">
        <v>94.115685947657951</v>
      </c>
      <c r="KT17" s="11">
        <v>7.531985910128375</v>
      </c>
      <c r="KU17" s="11">
        <v>89.107365792759055</v>
      </c>
      <c r="KV17" s="11">
        <v>33.948251078102537</v>
      </c>
    </row>
    <row r="18" spans="1:308" x14ac:dyDescent="0.3">
      <c r="A18" t="s">
        <v>1</v>
      </c>
      <c r="B18" s="2" t="s">
        <v>24</v>
      </c>
      <c r="C18" s="2" t="s">
        <v>25</v>
      </c>
      <c r="D18" s="2" t="s">
        <v>346</v>
      </c>
      <c r="E18" s="2" t="s">
        <v>347</v>
      </c>
      <c r="F18" s="2" t="s">
        <v>357</v>
      </c>
      <c r="G18" s="2" t="s">
        <v>355</v>
      </c>
      <c r="H18" s="17" t="s">
        <v>488</v>
      </c>
      <c r="I18" s="11">
        <v>50.69029707366527</v>
      </c>
      <c r="J18" s="11">
        <v>51.609644564606292</v>
      </c>
      <c r="K18" s="11">
        <v>55.789443016630045</v>
      </c>
      <c r="L18" s="11">
        <v>63.843045292848899</v>
      </c>
      <c r="M18" s="11">
        <v>56.303325367405641</v>
      </c>
      <c r="N18" s="11">
        <v>51.715496074169288</v>
      </c>
      <c r="O18" s="11">
        <v>24.880828126331409</v>
      </c>
      <c r="P18" s="11">
        <v>95.619697128956702</v>
      </c>
      <c r="Q18" s="11">
        <v>65.164705804164981</v>
      </c>
      <c r="R18" s="11">
        <v>26.36363636363636</v>
      </c>
      <c r="S18" s="11">
        <v>28.387045163649656</v>
      </c>
      <c r="T18" s="11">
        <v>40.427792809700556</v>
      </c>
      <c r="U18" s="11">
        <v>54.450225862375099</v>
      </c>
      <c r="V18" s="11">
        <v>50.854408819760671</v>
      </c>
      <c r="W18" s="11">
        <v>15.449324238202699</v>
      </c>
      <c r="X18" s="11">
        <v>71.253308943853042</v>
      </c>
      <c r="Y18" s="11">
        <v>89.778265642151482</v>
      </c>
      <c r="Z18" s="11">
        <v>46.676873242312965</v>
      </c>
      <c r="AA18" s="11">
        <v>67.945513284952071</v>
      </c>
      <c r="AB18" s="11">
        <v>81.534620570148221</v>
      </c>
      <c r="AC18" s="11">
        <v>49.225074757292326</v>
      </c>
      <c r="AD18" s="11">
        <v>49.582875960482987</v>
      </c>
      <c r="AE18" s="11">
        <v>70.92714189136889</v>
      </c>
      <c r="AF18" s="11">
        <v>56.303325367405641</v>
      </c>
      <c r="AG18" s="11">
        <v>31.800902538184673</v>
      </c>
      <c r="AH18" s="11">
        <v>8.1252948768443609</v>
      </c>
      <c r="AI18" s="11">
        <v>30.490539953516723</v>
      </c>
      <c r="AJ18" s="11">
        <v>93.221759903682113</v>
      </c>
      <c r="AK18" s="11">
        <v>54.192878363064821</v>
      </c>
      <c r="AL18" s="11">
        <v>92.461600809723024</v>
      </c>
      <c r="AM18" s="11">
        <v>33.55254149843914</v>
      </c>
      <c r="AN18" s="11">
        <v>1.2392187892539692</v>
      </c>
      <c r="AO18" s="11">
        <v>4.223784369807448</v>
      </c>
      <c r="AP18" s="11">
        <v>23.626443790271203</v>
      </c>
      <c r="AQ18" s="11">
        <v>18.010209460840475</v>
      </c>
      <c r="AR18" s="11">
        <v>68.6327708493762</v>
      </c>
      <c r="AS18" s="11">
        <v>100</v>
      </c>
      <c r="AT18" s="11">
        <v>98.592592233830715</v>
      </c>
      <c r="AU18" s="11">
        <v>97.777419415094386</v>
      </c>
      <c r="AV18" s="11">
        <v>88.539600897493997</v>
      </c>
      <c r="AW18" s="11">
        <v>88.80857022732107</v>
      </c>
      <c r="AX18" s="11">
        <v>100</v>
      </c>
      <c r="AY18" s="11">
        <v>68.961420644819867</v>
      </c>
      <c r="AZ18" s="11">
        <v>54.7555294780434</v>
      </c>
      <c r="BA18" s="11">
        <v>64.465424358592713</v>
      </c>
      <c r="BB18" s="11">
        <v>72.476448735203974</v>
      </c>
      <c r="BC18" s="11">
        <v>20</v>
      </c>
      <c r="BD18" s="11">
        <v>31.818181818181817</v>
      </c>
      <c r="BE18" s="11">
        <v>27.27272727272727</v>
      </c>
      <c r="BF18" s="11">
        <v>0</v>
      </c>
      <c r="BG18" s="11">
        <v>0</v>
      </c>
      <c r="BH18" s="11">
        <v>0</v>
      </c>
      <c r="BI18" s="11">
        <v>56.518559151581641</v>
      </c>
      <c r="BJ18" s="11">
        <v>85.416666666666657</v>
      </c>
      <c r="BK18" s="11">
        <v>98.947368421052644</v>
      </c>
      <c r="BL18" s="11">
        <v>53.599055347659387</v>
      </c>
      <c r="BM18" s="11">
        <v>15.233407627988047</v>
      </c>
      <c r="BN18" s="11">
        <v>24.249543891802688</v>
      </c>
      <c r="BO18" s="11">
        <v>10.109588759999999</v>
      </c>
      <c r="BP18" s="11">
        <v>75.234049033517664</v>
      </c>
      <c r="BQ18" s="11">
        <v>33.105021169829158</v>
      </c>
      <c r="BR18" s="11">
        <v>55.011607383778468</v>
      </c>
      <c r="BS18" s="11">
        <v>6.8415831423391378</v>
      </c>
      <c r="BT18" s="11">
        <v>94.835680751173712</v>
      </c>
      <c r="BU18" s="11">
        <v>94.835680751173712</v>
      </c>
      <c r="BV18" s="11">
        <v>7.9815987754201148</v>
      </c>
      <c r="BW18" s="11">
        <v>100</v>
      </c>
      <c r="BX18" s="11">
        <v>0.63190949845741196</v>
      </c>
      <c r="BY18" s="11">
        <v>17.901922858118102</v>
      </c>
      <c r="BZ18" s="11">
        <v>12.5</v>
      </c>
      <c r="CA18" s="11">
        <v>0</v>
      </c>
      <c r="CB18" s="11">
        <v>31.395374094692695</v>
      </c>
      <c r="CC18" s="11">
        <v>80.022992020749442</v>
      </c>
      <c r="CD18" s="11">
        <v>43.675594239789021</v>
      </c>
      <c r="CE18" s="11">
        <v>53.610407220253308</v>
      </c>
      <c r="CF18" s="11">
        <v>67.777928489057075</v>
      </c>
      <c r="CG18" s="11">
        <v>87.615501331488815</v>
      </c>
      <c r="CH18" s="11">
        <v>66.762304127124253</v>
      </c>
      <c r="CI18" s="11">
        <v>99.308435178509413</v>
      </c>
      <c r="CJ18" s="11">
        <v>90.043907793633366</v>
      </c>
      <c r="CK18" s="11">
        <v>97.080131723380902</v>
      </c>
      <c r="CL18" s="11">
        <v>97.574094401756312</v>
      </c>
      <c r="CM18" s="11">
        <v>95.806805708013172</v>
      </c>
      <c r="CN18" s="11">
        <v>68.386388583973655</v>
      </c>
      <c r="CO18" s="11">
        <v>72.989999999999995</v>
      </c>
      <c r="CP18" s="11">
        <v>66.8</v>
      </c>
      <c r="CQ18" s="11">
        <v>2.7300027300027301</v>
      </c>
      <c r="CR18" s="11">
        <v>44.187490239249144</v>
      </c>
      <c r="CS18" s="11">
        <v>52.051393577076752</v>
      </c>
      <c r="CT18" s="11">
        <v>66.787863590772318</v>
      </c>
      <c r="CU18" s="11">
        <v>89.757048894324257</v>
      </c>
      <c r="CV18" s="11">
        <v>32.614635592491368</v>
      </c>
      <c r="CW18" s="11">
        <v>75.916269368295602</v>
      </c>
      <c r="CX18" s="11">
        <v>90.545868686752158</v>
      </c>
      <c r="CY18" s="11">
        <v>100</v>
      </c>
      <c r="CZ18" s="11">
        <v>99.339685723838173</v>
      </c>
      <c r="DA18" s="11">
        <v>60.877075671458812</v>
      </c>
      <c r="DB18" s="11">
        <v>100</v>
      </c>
      <c r="DC18" s="11">
        <v>84.414911400869272</v>
      </c>
      <c r="DD18" s="11">
        <v>92.283039594975392</v>
      </c>
      <c r="DE18" s="11">
        <v>17.824903281272388</v>
      </c>
      <c r="DF18" s="11">
        <v>97.537348888771575</v>
      </c>
      <c r="DG18" s="11">
        <v>55.521405049396265</v>
      </c>
      <c r="DH18" s="11">
        <v>72.153819222480692</v>
      </c>
      <c r="DI18" s="11">
        <v>20</v>
      </c>
      <c r="DJ18" s="11">
        <v>89.769484083424814</v>
      </c>
      <c r="DK18" s="11">
        <v>30.768386388583973</v>
      </c>
      <c r="DL18" s="11">
        <v>28.210757409440173</v>
      </c>
      <c r="DM18" s="11">
        <v>79.407375826049886</v>
      </c>
      <c r="DN18" s="11">
        <v>14.285714285714285</v>
      </c>
      <c r="DO18" s="11">
        <v>95.187891246814829</v>
      </c>
      <c r="DP18" s="11">
        <v>94.827586206896555</v>
      </c>
      <c r="DQ18" s="11">
        <v>41.180581134412954</v>
      </c>
      <c r="DR18" s="11">
        <v>69.014084507042256</v>
      </c>
      <c r="DS18" s="11">
        <v>58.715310460761714</v>
      </c>
      <c r="DT18" s="11">
        <v>35.616356004618218</v>
      </c>
      <c r="DU18" s="11">
        <v>27.985449071751127</v>
      </c>
      <c r="DV18" s="11">
        <v>11.88812913496163</v>
      </c>
      <c r="DW18" s="11">
        <v>4.3802461642882244</v>
      </c>
      <c r="DX18" s="11">
        <v>0</v>
      </c>
      <c r="DY18" s="11">
        <v>20.163536946527625</v>
      </c>
      <c r="DZ18" s="11">
        <v>4.1945621384443266</v>
      </c>
      <c r="EA18" s="11">
        <v>22.872702139997479</v>
      </c>
      <c r="EB18" s="11">
        <v>25.851900627808831</v>
      </c>
      <c r="EC18" s="11">
        <v>21.359432750115001</v>
      </c>
      <c r="ED18" s="11">
        <v>49.035330916328995</v>
      </c>
      <c r="EE18" s="11">
        <v>33.333333333333329</v>
      </c>
      <c r="EF18" s="11">
        <v>91.932202985644125</v>
      </c>
      <c r="EG18" s="11">
        <v>84.338931383737474</v>
      </c>
      <c r="EH18" s="11">
        <v>96.615905245346866</v>
      </c>
      <c r="EI18" s="11">
        <v>100</v>
      </c>
      <c r="EJ18" s="11">
        <v>13.660245183887914</v>
      </c>
      <c r="EK18" s="11">
        <v>71.453590192644484</v>
      </c>
      <c r="EL18" s="11">
        <v>80.922098569157399</v>
      </c>
      <c r="EM18" s="11">
        <v>74.403815580286164</v>
      </c>
      <c r="EN18" s="11">
        <v>30.524642289348169</v>
      </c>
      <c r="EO18" s="11">
        <v>89.47</v>
      </c>
      <c r="EP18" s="11">
        <v>99.3</v>
      </c>
      <c r="EQ18" s="11">
        <v>99.298245614035082</v>
      </c>
      <c r="ER18" s="11">
        <v>96.715328467153284</v>
      </c>
      <c r="ES18" s="11">
        <v>77.524429967426713</v>
      </c>
      <c r="ET18" s="11">
        <v>31.81817842975229</v>
      </c>
      <c r="EU18" s="11">
        <v>25.80645673256997</v>
      </c>
      <c r="EV18" s="11">
        <v>4.1744335848979635</v>
      </c>
      <c r="EW18" s="11">
        <v>72.411097246536343</v>
      </c>
      <c r="EX18" s="11">
        <v>1.4649317497818772</v>
      </c>
      <c r="EY18" s="11">
        <v>1.168232246706739</v>
      </c>
      <c r="EZ18" s="11">
        <v>1.0844923712732915</v>
      </c>
      <c r="FA18" s="11">
        <v>7.9656116194554034</v>
      </c>
      <c r="FB18" s="11">
        <v>5.7532391806175585E-3</v>
      </c>
      <c r="FC18" s="11">
        <v>0.14282113590600298</v>
      </c>
      <c r="FD18" s="11">
        <v>8.7809514846877672</v>
      </c>
      <c r="FE18" s="11">
        <v>0.73207698247018782</v>
      </c>
      <c r="FF18" s="11">
        <v>14.621787826649493</v>
      </c>
      <c r="FG18" s="11">
        <v>37.778354142236324</v>
      </c>
      <c r="FH18" s="11">
        <v>0</v>
      </c>
      <c r="FI18" s="11">
        <v>65</v>
      </c>
      <c r="FJ18" s="11">
        <v>5.4637718767119567</v>
      </c>
      <c r="FK18" s="11">
        <v>30.822722446147203</v>
      </c>
      <c r="FL18" s="11">
        <v>2.5681922080560158</v>
      </c>
      <c r="FM18" s="11">
        <v>23.748052904358651</v>
      </c>
      <c r="FN18" s="11">
        <v>27.448307868928545</v>
      </c>
      <c r="FO18" s="11">
        <v>91.573693482090434</v>
      </c>
      <c r="FP18" s="11">
        <v>75.215517241379303</v>
      </c>
      <c r="FQ18" s="11">
        <v>90.402784684236707</v>
      </c>
      <c r="FR18" s="11">
        <v>30.319720975415759</v>
      </c>
      <c r="FS18" s="11">
        <v>89.991714995857492</v>
      </c>
      <c r="FT18" s="11">
        <v>34.293193717277489</v>
      </c>
      <c r="FU18" s="11">
        <v>0</v>
      </c>
      <c r="FV18" s="11">
        <v>13.567907376418976</v>
      </c>
      <c r="FW18" s="11">
        <v>67.83953688209489</v>
      </c>
      <c r="FX18" s="11">
        <v>131.1564379720501</v>
      </c>
      <c r="FY18" s="11">
        <v>22.613178960698296</v>
      </c>
      <c r="FZ18" s="11">
        <v>0</v>
      </c>
      <c r="GA18" s="11">
        <v>68.961420644819867</v>
      </c>
      <c r="GB18" s="11">
        <v>-6.6614206448198701</v>
      </c>
      <c r="GC18" s="11">
        <v>64.465424358592713</v>
      </c>
      <c r="GD18" s="11">
        <v>11.405270476568944</v>
      </c>
      <c r="GE18" s="11">
        <v>20</v>
      </c>
      <c r="GF18" s="11">
        <v>31.818181818181817</v>
      </c>
      <c r="GG18" s="11">
        <v>27.27272727272727</v>
      </c>
      <c r="GH18" s="11">
        <v>0</v>
      </c>
      <c r="GI18" s="11">
        <v>0</v>
      </c>
      <c r="GJ18" s="11">
        <v>0</v>
      </c>
      <c r="GK18" s="11">
        <v>30</v>
      </c>
      <c r="GL18" s="11">
        <v>7</v>
      </c>
      <c r="GM18" s="11">
        <v>0.33333333333333331</v>
      </c>
      <c r="GN18" s="11">
        <v>53.59905534765938</v>
      </c>
      <c r="GO18" s="11">
        <v>15.233407627988047</v>
      </c>
      <c r="GP18" s="11">
        <v>24.249543891802688</v>
      </c>
      <c r="GQ18" s="11">
        <v>10.109588759999999</v>
      </c>
      <c r="GR18" s="11">
        <v>75.234049033517664</v>
      </c>
      <c r="GS18" s="11">
        <v>66.894978830170842</v>
      </c>
      <c r="GT18" s="11">
        <v>44.988392616221525</v>
      </c>
      <c r="GU18" s="11">
        <v>6.8415831423391378</v>
      </c>
      <c r="GV18" s="11">
        <v>94.835680751173712</v>
      </c>
      <c r="GW18" s="11">
        <v>94.835680751173712</v>
      </c>
      <c r="GX18" s="11">
        <v>7.9815987754201148</v>
      </c>
      <c r="GY18" s="11">
        <v>1</v>
      </c>
      <c r="GZ18" s="11">
        <v>60.77669035170041</v>
      </c>
      <c r="HA18" s="11">
        <v>17.901922858118102</v>
      </c>
      <c r="HB18" s="11" t="s">
        <v>727</v>
      </c>
      <c r="HC18" s="11">
        <v>0</v>
      </c>
      <c r="HD18" s="11">
        <v>3095973.1173057235</v>
      </c>
      <c r="HE18" s="11">
        <v>70.079841269841268</v>
      </c>
      <c r="HF18" s="11">
        <v>250.44047619047615</v>
      </c>
      <c r="HG18" s="11">
        <v>227.99317460317459</v>
      </c>
      <c r="HH18" s="11">
        <v>123.4585714285714</v>
      </c>
      <c r="HI18" s="12">
        <v>144.91504867941819</v>
      </c>
      <c r="HJ18" s="12">
        <v>33.237695872875747</v>
      </c>
      <c r="HK18" s="12">
        <v>5.6359008410801232</v>
      </c>
      <c r="HL18" s="11">
        <v>90.043907793633366</v>
      </c>
      <c r="HM18" s="11">
        <v>97.080131723380902</v>
      </c>
      <c r="HN18" s="11">
        <v>97.574094401756312</v>
      </c>
      <c r="HO18" s="11">
        <v>95.806805708013172</v>
      </c>
      <c r="HP18" s="11">
        <v>68.386388583973655</v>
      </c>
      <c r="HQ18" s="11" t="s">
        <v>727</v>
      </c>
      <c r="HR18" s="14" t="s">
        <v>727</v>
      </c>
      <c r="HS18" s="11">
        <v>2.7300027300027301</v>
      </c>
      <c r="HT18" s="11">
        <v>44.187490239249144</v>
      </c>
      <c r="HU18" s="11">
        <v>52.051393577076752</v>
      </c>
      <c r="HV18" s="11">
        <v>66.787863590772318</v>
      </c>
      <c r="HW18" s="11">
        <v>89.757048894324257</v>
      </c>
      <c r="HX18" s="11">
        <v>32.614635592491368</v>
      </c>
      <c r="HY18" s="11">
        <v>75.916269368295602</v>
      </c>
      <c r="HZ18" s="11">
        <v>90.545868686752158</v>
      </c>
      <c r="IA18" s="11">
        <v>100</v>
      </c>
      <c r="IB18" s="11">
        <v>99.339685723838173</v>
      </c>
      <c r="IC18" s="11">
        <v>60.877075671458812</v>
      </c>
      <c r="ID18" s="11">
        <v>100</v>
      </c>
      <c r="IE18" s="11">
        <v>84.414911400869272</v>
      </c>
      <c r="IF18" s="11">
        <v>92.283039594975392</v>
      </c>
      <c r="IG18" s="11">
        <v>17.824903281272388</v>
      </c>
      <c r="IH18" s="11">
        <v>97.537348888771575</v>
      </c>
      <c r="II18" s="11">
        <v>55.521405049396265</v>
      </c>
      <c r="IJ18" s="11">
        <v>7.7316293929712456</v>
      </c>
      <c r="IK18" s="11">
        <v>7</v>
      </c>
      <c r="IL18" s="11">
        <v>89.769484083424814</v>
      </c>
      <c r="IM18" s="11">
        <v>30.768386388583973</v>
      </c>
      <c r="IN18" s="11">
        <v>28.210757409440173</v>
      </c>
      <c r="IO18" s="11">
        <v>79.407375826049886</v>
      </c>
      <c r="IP18" s="11">
        <v>14.285714285714285</v>
      </c>
      <c r="IQ18" s="11">
        <v>5.6906077348066297</v>
      </c>
      <c r="IR18" s="11">
        <v>94.827586206896555</v>
      </c>
      <c r="IS18" s="11">
        <v>78.407559549765608</v>
      </c>
      <c r="IT18" s="11">
        <v>14.084507042253522</v>
      </c>
      <c r="IU18" s="11">
        <v>79.812206572769952</v>
      </c>
      <c r="IV18" s="11">
        <v>7.2789764174611138</v>
      </c>
      <c r="IW18" s="11">
        <v>27.985449071751127</v>
      </c>
      <c r="IX18" s="11">
        <v>66.538707613563659</v>
      </c>
      <c r="IY18" s="11">
        <v>7.8055022392834292</v>
      </c>
      <c r="IZ18" s="11">
        <v>0</v>
      </c>
      <c r="JA18" s="11">
        <v>193.98592450415867</v>
      </c>
      <c r="JB18" s="11">
        <v>2.1739130434782608</v>
      </c>
      <c r="JC18" s="11">
        <v>19.06589891234805</v>
      </c>
      <c r="JD18" s="11">
        <v>14.203454894433781</v>
      </c>
      <c r="JE18" s="11">
        <v>6.90978886756238</v>
      </c>
      <c r="JF18" s="11">
        <v>4.9904030710172744</v>
      </c>
      <c r="JG18" s="11">
        <v>10</v>
      </c>
      <c r="JH18" s="11">
        <v>8.7361111111111107</v>
      </c>
      <c r="JI18" s="11">
        <v>10.104072398190045</v>
      </c>
      <c r="JJ18" s="11">
        <v>96.615905245346866</v>
      </c>
      <c r="JK18" s="11">
        <v>165.53002223869532</v>
      </c>
      <c r="JL18" s="11">
        <v>13.660245183887914</v>
      </c>
      <c r="JM18" s="11">
        <v>71.453590192644484</v>
      </c>
      <c r="JN18" s="11">
        <v>80.922098569157399</v>
      </c>
      <c r="JO18" s="11">
        <v>74.403815580286164</v>
      </c>
      <c r="JP18" s="11">
        <v>30.524642289348169</v>
      </c>
      <c r="JQ18" s="11">
        <v>89.47</v>
      </c>
      <c r="JR18" s="11">
        <v>99.3</v>
      </c>
      <c r="JS18" s="11">
        <v>99.298245614035082</v>
      </c>
      <c r="JT18" s="11">
        <v>96.715328467153284</v>
      </c>
      <c r="JU18" s="11">
        <v>77.524429967426713</v>
      </c>
      <c r="JV18" s="11">
        <v>0.63414630000000005</v>
      </c>
      <c r="JW18" s="11">
        <v>0.43902439999999998</v>
      </c>
      <c r="JX18" s="11">
        <v>0.98472779600000004</v>
      </c>
      <c r="JY18" s="11">
        <v>0.40726230000000002</v>
      </c>
      <c r="JZ18" s="11">
        <v>2.5644639484801641</v>
      </c>
      <c r="KA18" s="11">
        <v>30931.900013071001</v>
      </c>
      <c r="KB18" s="11">
        <v>21291.971290991052</v>
      </c>
      <c r="KC18" s="11">
        <v>0.63739260356616156</v>
      </c>
      <c r="KD18" s="11">
        <v>4.4036389999999995E-2</v>
      </c>
      <c r="KE18" s="11">
        <v>0.37136142999999999</v>
      </c>
      <c r="KF18" s="11">
        <v>25.517209979999997</v>
      </c>
      <c r="KG18" s="13">
        <v>1.7357176418562228E-2</v>
      </c>
      <c r="KH18" s="11">
        <v>-10.366462284329103</v>
      </c>
      <c r="KI18" s="11">
        <v>17.431192660550458</v>
      </c>
      <c r="KJ18" s="11">
        <v>-200</v>
      </c>
      <c r="KK18" s="11">
        <v>60</v>
      </c>
      <c r="KL18" s="11">
        <v>14.384545454545453</v>
      </c>
      <c r="KM18" s="11">
        <v>15.976363636363637</v>
      </c>
      <c r="KN18" s="11">
        <v>88.305333333333323</v>
      </c>
      <c r="KO18" s="11">
        <v>142.54866666666669</v>
      </c>
      <c r="KP18" s="11">
        <v>133.34800000000001</v>
      </c>
      <c r="KQ18" s="11">
        <v>8.4263065179095715</v>
      </c>
      <c r="KR18" s="11">
        <v>24.78448275862069</v>
      </c>
      <c r="KS18" s="11">
        <v>90.402784684236707</v>
      </c>
      <c r="KT18" s="11">
        <v>5.4514272213827528</v>
      </c>
      <c r="KU18" s="11">
        <v>89.991714995857492</v>
      </c>
      <c r="KV18" s="11">
        <v>34.293193717277489</v>
      </c>
    </row>
    <row r="19" spans="1:308" x14ac:dyDescent="0.3">
      <c r="A19" t="s">
        <v>1</v>
      </c>
      <c r="B19" s="2" t="s">
        <v>26</v>
      </c>
      <c r="C19" s="2" t="s">
        <v>27</v>
      </c>
      <c r="D19" s="2" t="s">
        <v>346</v>
      </c>
      <c r="E19" s="2" t="s">
        <v>347</v>
      </c>
      <c r="F19" s="2" t="s">
        <v>357</v>
      </c>
      <c r="G19" s="2" t="s">
        <v>344</v>
      </c>
      <c r="H19" s="17" t="s">
        <v>487</v>
      </c>
      <c r="I19" s="11">
        <v>59.637401607914285</v>
      </c>
      <c r="J19" s="11">
        <v>56.47037051758425</v>
      </c>
      <c r="K19" s="11">
        <v>60.055977584255203</v>
      </c>
      <c r="L19" s="11">
        <v>74.334698410367565</v>
      </c>
      <c r="M19" s="11">
        <v>66.318910842554814</v>
      </c>
      <c r="N19" s="11">
        <v>55.855262960193706</v>
      </c>
      <c r="O19" s="11">
        <v>44.789189332530164</v>
      </c>
      <c r="P19" s="11">
        <v>79.883846408005255</v>
      </c>
      <c r="Q19" s="11">
        <v>71.159746297693488</v>
      </c>
      <c r="R19" s="11">
        <v>16.969696969696965</v>
      </c>
      <c r="S19" s="11">
        <v>61.701407935637221</v>
      </c>
      <c r="T19" s="11">
        <v>39.886957238922434</v>
      </c>
      <c r="U19" s="11">
        <v>73.350522106017536</v>
      </c>
      <c r="V19" s="11">
        <v>52.340416667116877</v>
      </c>
      <c r="W19" s="11">
        <v>35.17825094604575</v>
      </c>
      <c r="X19" s="11">
        <v>63.923075798424414</v>
      </c>
      <c r="Y19" s="11">
        <v>95.468380114981386</v>
      </c>
      <c r="Z19" s="11">
        <v>45.654203477569276</v>
      </c>
      <c r="AA19" s="11">
        <v>83.497035887703063</v>
      </c>
      <c r="AB19" s="11">
        <v>88.345955017125135</v>
      </c>
      <c r="AC19" s="11">
        <v>72.097016055497349</v>
      </c>
      <c r="AD19" s="11">
        <v>51.020178108443247</v>
      </c>
      <c r="AE19" s="11">
        <v>76.713306983069032</v>
      </c>
      <c r="AF19" s="11">
        <v>66.318910842554814</v>
      </c>
      <c r="AG19" s="11">
        <v>65.255615063446186</v>
      </c>
      <c r="AH19" s="11">
        <v>10.778065355315922</v>
      </c>
      <c r="AI19" s="11">
        <v>45.913844293419984</v>
      </c>
      <c r="AJ19" s="11">
        <v>56.022613730192276</v>
      </c>
      <c r="AK19" s="11">
        <v>65.285623518424472</v>
      </c>
      <c r="AL19" s="11">
        <v>91.875815800363426</v>
      </c>
      <c r="AM19" s="11">
        <v>67.606597913172934</v>
      </c>
      <c r="AN19" s="11">
        <v>10.211634795767212</v>
      </c>
      <c r="AO19" s="11">
        <v>1.9838693154919262</v>
      </c>
      <c r="AP19" s="11">
        <v>47.834668619746935</v>
      </c>
      <c r="AQ19" s="11">
        <v>59.826438595742033</v>
      </c>
      <c r="AR19" s="11">
        <v>81.27192675525994</v>
      </c>
      <c r="AS19" s="11">
        <v>86.992935011463075</v>
      </c>
      <c r="AT19" s="11">
        <v>75.733251362490677</v>
      </c>
      <c r="AU19" s="11">
        <v>88.807332190619192</v>
      </c>
      <c r="AV19" s="11">
        <v>94.972129190151193</v>
      </c>
      <c r="AW19" s="11">
        <v>50.215181494131564</v>
      </c>
      <c r="AX19" s="11">
        <v>82.582249199175791</v>
      </c>
      <c r="AY19" s="11">
        <v>70.127752352655335</v>
      </c>
      <c r="AZ19" s="11">
        <v>58.975991560463861</v>
      </c>
      <c r="BA19" s="11">
        <v>82.735081993649231</v>
      </c>
      <c r="BB19" s="11">
        <v>72.800159284005531</v>
      </c>
      <c r="BC19" s="11">
        <v>10</v>
      </c>
      <c r="BD19" s="11">
        <v>27.27272727272727</v>
      </c>
      <c r="BE19" s="11">
        <v>13.636363636363635</v>
      </c>
      <c r="BF19" s="11">
        <v>0</v>
      </c>
      <c r="BG19" s="11">
        <v>25</v>
      </c>
      <c r="BH19" s="11">
        <v>100</v>
      </c>
      <c r="BI19" s="11">
        <v>83.507039678186132</v>
      </c>
      <c r="BJ19" s="11">
        <v>100</v>
      </c>
      <c r="BK19" s="11">
        <v>74.73684210526315</v>
      </c>
      <c r="BL19" s="11">
        <v>63.09550410635272</v>
      </c>
      <c r="BM19" s="11">
        <v>22.442901058266774</v>
      </c>
      <c r="BN19" s="11">
        <v>22.873598884729525</v>
      </c>
      <c r="BO19" s="11">
        <v>16.285940040000003</v>
      </c>
      <c r="BP19" s="11">
        <v>61.365577669201478</v>
      </c>
      <c r="BQ19" s="11">
        <v>64.428635597320834</v>
      </c>
      <c r="BR19" s="11">
        <v>94.257353051530288</v>
      </c>
      <c r="BS19" s="11">
        <v>2.520536626961638</v>
      </c>
      <c r="BT19" s="11">
        <v>99.08</v>
      </c>
      <c r="BU19" s="11">
        <v>99.08</v>
      </c>
      <c r="BV19" s="11">
        <v>7.3932873239435395</v>
      </c>
      <c r="BW19" s="11">
        <v>100</v>
      </c>
      <c r="BX19" s="11">
        <v>5.9686760517961028</v>
      </c>
      <c r="BY19" s="11">
        <v>86.125933831376727</v>
      </c>
      <c r="BZ19" s="11">
        <v>20</v>
      </c>
      <c r="CA19" s="11">
        <v>0</v>
      </c>
      <c r="CB19" s="11">
        <v>34.587069952806274</v>
      </c>
      <c r="CC19" s="11">
        <v>94.381730352916719</v>
      </c>
      <c r="CD19" s="11">
        <v>52.565777998416785</v>
      </c>
      <c r="CE19" s="11">
        <v>66.180627141173289</v>
      </c>
      <c r="CF19" s="11">
        <v>81.375463891916112</v>
      </c>
      <c r="CG19" s="11">
        <v>82.245208002184739</v>
      </c>
      <c r="CH19" s="11">
        <v>8.9365504915102747</v>
      </c>
      <c r="CI19" s="11">
        <v>61.776172710853004</v>
      </c>
      <c r="CJ19" s="11">
        <v>96.449103821440644</v>
      </c>
      <c r="CK19" s="11">
        <v>96.362143098700429</v>
      </c>
      <c r="CL19" s="11">
        <v>97.569930914536926</v>
      </c>
      <c r="CM19" s="11">
        <v>90.042997246243786</v>
      </c>
      <c r="CN19" s="11">
        <v>96.917725493985216</v>
      </c>
      <c r="CO19" s="11">
        <v>58.18</v>
      </c>
      <c r="CP19" s="11">
        <v>47.42</v>
      </c>
      <c r="CQ19" s="11">
        <v>68.999875606418698</v>
      </c>
      <c r="CR19" s="11">
        <v>8.016938303858403</v>
      </c>
      <c r="CS19" s="11">
        <v>78.333933281274398</v>
      </c>
      <c r="CT19" s="11">
        <v>91.082408605420767</v>
      </c>
      <c r="CU19" s="11">
        <v>87.559781751133485</v>
      </c>
      <c r="CV19" s="11">
        <v>75.634490478336787</v>
      </c>
      <c r="CW19" s="11">
        <v>70.702657759377743</v>
      </c>
      <c r="CX19" s="11">
        <v>97.668943450675187</v>
      </c>
      <c r="CY19" s="11">
        <v>96.305162081438269</v>
      </c>
      <c r="CZ19" s="11">
        <v>98.677243255715524</v>
      </c>
      <c r="DA19" s="11">
        <v>58.997511875230188</v>
      </c>
      <c r="DB19" s="11">
        <v>98.021033066976926</v>
      </c>
      <c r="DC19" s="11">
        <v>98.703726810808433</v>
      </c>
      <c r="DD19" s="11">
        <v>98.466476725473328</v>
      </c>
      <c r="DE19" s="11">
        <v>59.232079357705224</v>
      </c>
      <c r="DF19" s="11">
        <v>98.364406963653224</v>
      </c>
      <c r="DG19" s="11">
        <v>80.023189526064058</v>
      </c>
      <c r="DH19" s="11">
        <v>56.26785864042796</v>
      </c>
      <c r="DI19" s="11">
        <v>80</v>
      </c>
      <c r="DJ19" s="11">
        <v>71.23049422677424</v>
      </c>
      <c r="DK19" s="11">
        <v>40.446398376733178</v>
      </c>
      <c r="DL19" s="11">
        <v>41.383641721822315</v>
      </c>
      <c r="DM19" s="11">
        <v>74.04803749267721</v>
      </c>
      <c r="DN19" s="11">
        <v>66.666666666666657</v>
      </c>
      <c r="DO19" s="11">
        <v>81.927997457142794</v>
      </c>
      <c r="DP19" s="11">
        <v>84.210526315789465</v>
      </c>
      <c r="DQ19" s="11">
        <v>66.505590590202772</v>
      </c>
      <c r="DR19" s="11">
        <v>79.375</v>
      </c>
      <c r="DS19" s="11">
        <v>53.076141937461685</v>
      </c>
      <c r="DT19" s="11">
        <v>84.072825962102868</v>
      </c>
      <c r="DU19" s="11">
        <v>46.43840416478951</v>
      </c>
      <c r="DV19" s="11">
        <v>13.964269443879077</v>
      </c>
      <c r="DW19" s="11">
        <v>0</v>
      </c>
      <c r="DX19" s="11">
        <v>8.8987243129305309</v>
      </c>
      <c r="DY19" s="11">
        <v>1.7275397119699978</v>
      </c>
      <c r="DZ19" s="11">
        <v>29.299793307800005</v>
      </c>
      <c r="EA19" s="11">
        <v>56.126158639668134</v>
      </c>
      <c r="EB19" s="11">
        <v>68.36195786415928</v>
      </c>
      <c r="EC19" s="11">
        <v>44.432907721541959</v>
      </c>
      <c r="ED19" s="11">
        <v>39.383829425638616</v>
      </c>
      <c r="EE19" s="11">
        <v>21.264367816091958</v>
      </c>
      <c r="EF19" s="11">
        <v>43.230117916389624</v>
      </c>
      <c r="EG19" s="11">
        <v>67.438888461834111</v>
      </c>
      <c r="EH19" s="11">
        <v>62.171209947393592</v>
      </c>
      <c r="EI19" s="11">
        <v>51.250238595151743</v>
      </c>
      <c r="EJ19" s="11">
        <v>61.07165913492576</v>
      </c>
      <c r="EK19" s="11">
        <v>44.803098773402198</v>
      </c>
      <c r="EL19" s="11">
        <v>97.023947919088585</v>
      </c>
      <c r="EM19" s="11">
        <v>94.861660079051376</v>
      </c>
      <c r="EN19" s="11">
        <v>28.667751685654498</v>
      </c>
      <c r="EO19" s="11">
        <v>86.39</v>
      </c>
      <c r="EP19" s="11">
        <v>100</v>
      </c>
      <c r="EQ19" s="11">
        <v>99.738219895287955</v>
      </c>
      <c r="ER19" s="11">
        <v>97.250859106529205</v>
      </c>
      <c r="ES19" s="11">
        <v>76</v>
      </c>
      <c r="ET19" s="11">
        <v>88.636366177685787</v>
      </c>
      <c r="EU19" s="11">
        <v>100</v>
      </c>
      <c r="EV19" s="11">
        <v>76.428114084968243</v>
      </c>
      <c r="EW19" s="11">
        <v>5.3619113900377346</v>
      </c>
      <c r="EX19" s="11">
        <v>8.7945182035647438</v>
      </c>
      <c r="EY19" s="11">
        <v>12.312358604148537</v>
      </c>
      <c r="EZ19" s="11">
        <v>9.528027579588354</v>
      </c>
      <c r="FA19" s="11">
        <v>2.7930697061353009</v>
      </c>
      <c r="FB19" s="11">
        <v>3.5931571412965853</v>
      </c>
      <c r="FC19" s="11">
        <v>1.5333529969457584</v>
      </c>
      <c r="FD19" s="11">
        <v>1.589741759006047E-2</v>
      </c>
      <c r="FE19" s="11">
        <v>0.64485687323057572</v>
      </c>
      <c r="FF19" s="11">
        <v>0</v>
      </c>
      <c r="FG19" s="11">
        <v>38.528486225504118</v>
      </c>
      <c r="FH19" s="11">
        <v>100</v>
      </c>
      <c r="FI19" s="11">
        <v>100</v>
      </c>
      <c r="FJ19" s="11">
        <v>72.919408061218292</v>
      </c>
      <c r="FK19" s="11">
        <v>93.132369471817128</v>
      </c>
      <c r="FL19" s="11">
        <v>31.360796464671974</v>
      </c>
      <c r="FM19" s="11">
        <v>44.930943007920554</v>
      </c>
      <c r="FN19" s="11">
        <v>56.788675973082249</v>
      </c>
      <c r="FO19" s="11">
        <v>86.487284175316049</v>
      </c>
      <c r="FP19" s="11">
        <v>73.298517520215626</v>
      </c>
      <c r="FQ19" s="11">
        <v>96.281357900204725</v>
      </c>
      <c r="FR19" s="11">
        <v>96.405800281106224</v>
      </c>
      <c r="FS19" s="11">
        <v>86.784548422198043</v>
      </c>
      <c r="FT19" s="11">
        <v>48.374052232518956</v>
      </c>
      <c r="FU19" s="11">
        <v>9.3576007111776534</v>
      </c>
      <c r="FV19" s="11">
        <v>233.94001777944135</v>
      </c>
      <c r="FW19" s="11">
        <v>202.35811537921677</v>
      </c>
      <c r="FX19" s="11">
        <v>86.557806578393297</v>
      </c>
      <c r="FY19" s="11">
        <v>100.59420764515978</v>
      </c>
      <c r="FZ19" s="11">
        <v>85.388106489496096</v>
      </c>
      <c r="GA19" s="11">
        <v>70.127752352655335</v>
      </c>
      <c r="GB19" s="11">
        <v>-5.9377523526553375</v>
      </c>
      <c r="GC19" s="11">
        <v>82.735081993649231</v>
      </c>
      <c r="GD19" s="11">
        <v>11.477978589326113</v>
      </c>
      <c r="GE19" s="11">
        <v>10</v>
      </c>
      <c r="GF19" s="11">
        <v>27.27272727272727</v>
      </c>
      <c r="GG19" s="11">
        <v>13.636363636363635</v>
      </c>
      <c r="GH19" s="11">
        <v>0</v>
      </c>
      <c r="GI19" s="11">
        <v>25</v>
      </c>
      <c r="GJ19" s="11">
        <v>100</v>
      </c>
      <c r="GK19" s="11">
        <v>12</v>
      </c>
      <c r="GL19" s="11">
        <v>0</v>
      </c>
      <c r="GM19" s="11">
        <v>8</v>
      </c>
      <c r="GN19" s="11">
        <v>63.095504106352713</v>
      </c>
      <c r="GO19" s="11">
        <v>22.442901058266774</v>
      </c>
      <c r="GP19" s="11">
        <v>22.873598884729525</v>
      </c>
      <c r="GQ19" s="11">
        <v>16.285940040000003</v>
      </c>
      <c r="GR19" s="11">
        <v>61.365577669201478</v>
      </c>
      <c r="GS19" s="11">
        <v>35.571364402679166</v>
      </c>
      <c r="GT19" s="11">
        <v>5.7426469484697185</v>
      </c>
      <c r="GU19" s="11">
        <v>2.520536626961638</v>
      </c>
      <c r="GV19" s="11" t="s">
        <v>727</v>
      </c>
      <c r="GW19" s="11" t="s">
        <v>727</v>
      </c>
      <c r="GX19" s="11">
        <v>7.3932873239435395</v>
      </c>
      <c r="GY19" s="11">
        <v>1</v>
      </c>
      <c r="GZ19" s="11">
        <v>574.06381308583821</v>
      </c>
      <c r="HA19" s="11">
        <v>86.125933831376727</v>
      </c>
      <c r="HB19" s="11">
        <v>20</v>
      </c>
      <c r="HC19" s="11">
        <v>0</v>
      </c>
      <c r="HD19" s="11">
        <v>3410713.8987193168</v>
      </c>
      <c r="HE19" s="11">
        <v>25.809047619047618</v>
      </c>
      <c r="HF19" s="11">
        <v>213.62968253968248</v>
      </c>
      <c r="HG19" s="11">
        <v>167.54460317460314</v>
      </c>
      <c r="HH19" s="11">
        <v>81.927619047619061</v>
      </c>
      <c r="HI19" s="12">
        <v>160.50363840909696</v>
      </c>
      <c r="HJ19" s="12">
        <v>91.063449508489725</v>
      </c>
      <c r="HK19" s="12">
        <v>156.03696434412822</v>
      </c>
      <c r="HL19" s="11">
        <v>96.449103821440644</v>
      </c>
      <c r="HM19" s="11">
        <v>96.362143098700429</v>
      </c>
      <c r="HN19" s="11">
        <v>97.569930914536926</v>
      </c>
      <c r="HO19" s="11">
        <v>90.042997246243786</v>
      </c>
      <c r="HP19" s="11">
        <v>96.917725493985216</v>
      </c>
      <c r="HQ19" s="11">
        <v>58.18</v>
      </c>
      <c r="HR19" s="11">
        <v>47.42</v>
      </c>
      <c r="HS19" s="11">
        <v>68.999875606418698</v>
      </c>
      <c r="HT19" s="11">
        <v>8.016938303858403</v>
      </c>
      <c r="HU19" s="11">
        <v>78.333933281274398</v>
      </c>
      <c r="HV19" s="11">
        <v>91.082408605420767</v>
      </c>
      <c r="HW19" s="11">
        <v>87.559781751133485</v>
      </c>
      <c r="HX19" s="11">
        <v>75.634490478336787</v>
      </c>
      <c r="HY19" s="11">
        <v>70.702657759377743</v>
      </c>
      <c r="HZ19" s="11">
        <v>97.668943450675187</v>
      </c>
      <c r="IA19" s="11">
        <v>96.305162081438269</v>
      </c>
      <c r="IB19" s="11">
        <v>98.677243255715524</v>
      </c>
      <c r="IC19" s="11">
        <v>58.997511875230188</v>
      </c>
      <c r="ID19" s="11">
        <v>98.021033066976926</v>
      </c>
      <c r="IE19" s="11">
        <v>98.703726810808433</v>
      </c>
      <c r="IF19" s="11">
        <v>98.466476725473328</v>
      </c>
      <c r="IG19" s="11">
        <v>59.232079357705224</v>
      </c>
      <c r="IH19" s="11">
        <v>98.364406963653224</v>
      </c>
      <c r="II19" s="11">
        <v>80.023189526064058</v>
      </c>
      <c r="IJ19" s="11">
        <v>-1.3225306803288455</v>
      </c>
      <c r="IK19" s="11">
        <v>22</v>
      </c>
      <c r="IL19" s="11">
        <v>71.23049422677424</v>
      </c>
      <c r="IM19" s="11">
        <v>40.446398376733178</v>
      </c>
      <c r="IN19" s="11">
        <v>41.383641721822315</v>
      </c>
      <c r="IO19" s="11">
        <v>74.04803749267721</v>
      </c>
      <c r="IP19" s="11">
        <v>66.666666666666657</v>
      </c>
      <c r="IQ19" s="11">
        <v>14.315573770491802</v>
      </c>
      <c r="IR19" s="11">
        <v>84.210526315789465</v>
      </c>
      <c r="IS19" s="11">
        <v>81.161862330896497</v>
      </c>
      <c r="IT19" s="11">
        <v>9.375</v>
      </c>
      <c r="IU19" s="11">
        <v>87.5</v>
      </c>
      <c r="IV19" s="11">
        <v>9.5395705060819935</v>
      </c>
      <c r="IW19" s="11">
        <v>46.43840416478951</v>
      </c>
      <c r="IX19" s="11">
        <v>78.159013164714423</v>
      </c>
      <c r="IY19" s="11">
        <v>0</v>
      </c>
      <c r="IZ19" s="11">
        <v>11.713486057841816</v>
      </c>
      <c r="JA19" s="11">
        <v>16.620020040772605</v>
      </c>
      <c r="JB19" s="11">
        <v>15.185185185185187</v>
      </c>
      <c r="JC19" s="11">
        <v>46.784838118931617</v>
      </c>
      <c r="JD19" s="11">
        <v>37.559172108773019</v>
      </c>
      <c r="JE19" s="11">
        <v>14.374071386614146</v>
      </c>
      <c r="JF19" s="11">
        <v>4.0081545212674055</v>
      </c>
      <c r="JG19" s="11">
        <v>6.3793103448275872</v>
      </c>
      <c r="JH19" s="11">
        <v>14.882352941176471</v>
      </c>
      <c r="JI19" s="11">
        <v>12.430555555555555</v>
      </c>
      <c r="JJ19" s="11">
        <v>62.171209947393592</v>
      </c>
      <c r="JK19" s="11">
        <v>51.250238595151743</v>
      </c>
      <c r="JL19" s="11">
        <v>61.07165913492576</v>
      </c>
      <c r="JM19" s="11">
        <v>44.803098773402198</v>
      </c>
      <c r="JN19" s="11">
        <v>97.023947919088585</v>
      </c>
      <c r="JO19" s="11">
        <v>94.861660079051376</v>
      </c>
      <c r="JP19" s="11">
        <v>28.667751685654498</v>
      </c>
      <c r="JQ19" s="11">
        <v>86.39</v>
      </c>
      <c r="JR19" s="11">
        <v>100</v>
      </c>
      <c r="JS19" s="11">
        <v>99.738219895287955</v>
      </c>
      <c r="JT19" s="11">
        <v>97.250859106529205</v>
      </c>
      <c r="JU19" s="11">
        <v>76</v>
      </c>
      <c r="JV19" s="11">
        <v>0.93902439999999998</v>
      </c>
      <c r="JW19" s="11">
        <v>1</v>
      </c>
      <c r="JX19" s="11">
        <v>1.713133714</v>
      </c>
      <c r="JY19" s="11">
        <v>0.23230629999999999</v>
      </c>
      <c r="JZ19" s="11">
        <v>4.3363760875111179</v>
      </c>
      <c r="KA19" s="11">
        <v>214777.65957184852</v>
      </c>
      <c r="KB19" s="11">
        <v>124832.88246511406</v>
      </c>
      <c r="KC19" s="11">
        <v>0.22349595448353887</v>
      </c>
      <c r="KD19" s="11">
        <v>27.502710080000011</v>
      </c>
      <c r="KE19" s="11">
        <v>3.9870020500000001</v>
      </c>
      <c r="KF19" s="11">
        <v>4.619746999999999E-2</v>
      </c>
      <c r="KG19" s="13">
        <v>1.6770752845295934E-2</v>
      </c>
      <c r="KH19" s="11">
        <v>-22.415353974289335</v>
      </c>
      <c r="KI19" s="11">
        <v>19.632206759443342</v>
      </c>
      <c r="KJ19" s="11">
        <v>200</v>
      </c>
      <c r="KK19" s="11">
        <v>200</v>
      </c>
      <c r="KL19" s="11">
        <v>5.2693617021276591</v>
      </c>
      <c r="KM19" s="11">
        <v>4.1285106382978718</v>
      </c>
      <c r="KN19" s="11">
        <v>83.581666666666678</v>
      </c>
      <c r="KO19" s="11">
        <v>123.85000000000001</v>
      </c>
      <c r="KP19" s="11">
        <v>113.32833333333333</v>
      </c>
      <c r="KQ19" s="11">
        <v>13.51271582468395</v>
      </c>
      <c r="KR19" s="11">
        <v>26.701482479784367</v>
      </c>
      <c r="KS19" s="11">
        <v>96.281357900204725</v>
      </c>
      <c r="KT19" s="11">
        <v>8.1552311802821293</v>
      </c>
      <c r="KU19" s="11">
        <v>86.784548422198043</v>
      </c>
      <c r="KV19" s="11">
        <v>48.374052232518956</v>
      </c>
    </row>
    <row r="20" spans="1:308" x14ac:dyDescent="0.3">
      <c r="A20" t="s">
        <v>1</v>
      </c>
      <c r="B20" s="2" t="s">
        <v>28</v>
      </c>
      <c r="C20" s="2" t="s">
        <v>29</v>
      </c>
      <c r="D20" s="2" t="s">
        <v>346</v>
      </c>
      <c r="E20" s="2" t="s">
        <v>347</v>
      </c>
      <c r="F20" s="2" t="s">
        <v>357</v>
      </c>
      <c r="G20" s="2" t="s">
        <v>344</v>
      </c>
      <c r="H20" s="17" t="s">
        <v>486</v>
      </c>
      <c r="I20" s="11">
        <v>63.08217055968354</v>
      </c>
      <c r="J20" s="11">
        <v>61.909139501859919</v>
      </c>
      <c r="K20" s="11">
        <v>64.656750377182036</v>
      </c>
      <c r="L20" s="11">
        <v>77.185219866409852</v>
      </c>
      <c r="M20" s="11">
        <v>68.958317454539753</v>
      </c>
      <c r="N20" s="11">
        <v>62.361784366502427</v>
      </c>
      <c r="O20" s="11">
        <v>43.421811791607318</v>
      </c>
      <c r="P20" s="11">
        <v>83.277675351307138</v>
      </c>
      <c r="Q20" s="11">
        <v>72.676644136789776</v>
      </c>
      <c r="R20" s="11">
        <v>59.393939393939398</v>
      </c>
      <c r="S20" s="11">
        <v>63.301791918083744</v>
      </c>
      <c r="T20" s="11">
        <v>41.035068601248575</v>
      </c>
      <c r="U20" s="11">
        <v>79.351913607736392</v>
      </c>
      <c r="V20" s="11">
        <v>34.326943503914443</v>
      </c>
      <c r="W20" s="11">
        <v>37.300834172597831</v>
      </c>
      <c r="X20" s="11">
        <v>68.286846775264252</v>
      </c>
      <c r="Y20" s="11">
        <v>96.265443515572969</v>
      </c>
      <c r="Z20" s="11">
        <v>56.773877045293105</v>
      </c>
      <c r="AA20" s="11">
        <v>80.158045853860145</v>
      </c>
      <c r="AB20" s="11">
        <v>88.633530599261803</v>
      </c>
      <c r="AC20" s="11">
        <v>76.94044114345273</v>
      </c>
      <c r="AD20" s="11">
        <v>53.478335922665281</v>
      </c>
      <c r="AE20" s="11">
        <v>86.715745812809274</v>
      </c>
      <c r="AF20" s="11">
        <v>68.958317454539753</v>
      </c>
      <c r="AG20" s="11">
        <v>51.667009543555189</v>
      </c>
      <c r="AH20" s="11">
        <v>3.8319551598562711</v>
      </c>
      <c r="AI20" s="11">
        <v>66.247888582508054</v>
      </c>
      <c r="AJ20" s="11">
        <v>83.471559836299207</v>
      </c>
      <c r="AK20" s="11">
        <v>72.569562594020823</v>
      </c>
      <c r="AL20" s="11">
        <v>96.382730482774988</v>
      </c>
      <c r="AM20" s="11">
        <v>72.840391104538824</v>
      </c>
      <c r="AN20" s="11">
        <v>9.49691314782938</v>
      </c>
      <c r="AO20" s="11">
        <v>4.4855647199185746</v>
      </c>
      <c r="AP20" s="11">
        <v>30.289542165918384</v>
      </c>
      <c r="AQ20" s="11">
        <v>66.505951507743205</v>
      </c>
      <c r="AR20" s="11">
        <v>76.912508103695558</v>
      </c>
      <c r="AS20" s="11">
        <v>93.378429878048777</v>
      </c>
      <c r="AT20" s="11">
        <v>84.846260126425051</v>
      </c>
      <c r="AU20" s="11">
        <v>91.606650361505032</v>
      </c>
      <c r="AV20" s="11">
        <v>94.860053924161122</v>
      </c>
      <c r="AW20" s="11">
        <v>65.421865590183671</v>
      </c>
      <c r="AX20" s="11">
        <v>69.552792227519163</v>
      </c>
      <c r="AY20" s="11">
        <v>73.059266484387109</v>
      </c>
      <c r="AZ20" s="11">
        <v>65.440724956384628</v>
      </c>
      <c r="BA20" s="11">
        <v>79.57567674476897</v>
      </c>
      <c r="BB20" s="11">
        <v>72.630908361618395</v>
      </c>
      <c r="BC20" s="11">
        <v>60</v>
      </c>
      <c r="BD20" s="11">
        <v>59.090909090909093</v>
      </c>
      <c r="BE20" s="11">
        <v>59.090909090909093</v>
      </c>
      <c r="BF20" s="11">
        <v>100</v>
      </c>
      <c r="BG20" s="11">
        <v>50</v>
      </c>
      <c r="BH20" s="11">
        <v>0</v>
      </c>
      <c r="BI20" s="11">
        <v>79.008959590418726</v>
      </c>
      <c r="BJ20" s="11">
        <v>87.5</v>
      </c>
      <c r="BK20" s="11">
        <v>85.263157894736835</v>
      </c>
      <c r="BL20" s="11">
        <v>67.876332550536858</v>
      </c>
      <c r="BM20" s="11">
        <v>15.55122438595583</v>
      </c>
      <c r="BN20" s="11">
        <v>27.217269135013357</v>
      </c>
      <c r="BO20" s="11">
        <v>9.2673590400000005</v>
      </c>
      <c r="BP20" s="11">
        <v>72.370166295208847</v>
      </c>
      <c r="BQ20" s="11">
        <v>74.391108253203157</v>
      </c>
      <c r="BR20" s="11">
        <v>91.294466274797159</v>
      </c>
      <c r="BS20" s="11">
        <v>1.8654339885356073</v>
      </c>
      <c r="BT20" s="11">
        <v>98.322286661143337</v>
      </c>
      <c r="BU20" s="11">
        <v>98.322286661143337</v>
      </c>
      <c r="BV20" s="11">
        <v>0.73451867145606786</v>
      </c>
      <c r="BW20" s="11">
        <v>0</v>
      </c>
      <c r="BX20" s="11">
        <v>6.7171350412082775</v>
      </c>
      <c r="BY20" s="11">
        <v>82.492001421969434</v>
      </c>
      <c r="BZ20" s="11">
        <v>22.222222222222221</v>
      </c>
      <c r="CA20" s="11">
        <v>0</v>
      </c>
      <c r="CB20" s="11">
        <v>44.489113046199677</v>
      </c>
      <c r="CC20" s="11">
        <v>92.712208989540329</v>
      </c>
      <c r="CD20" s="11">
        <v>51.240806797554981</v>
      </c>
      <c r="CE20" s="11">
        <v>65.673462638001396</v>
      </c>
      <c r="CF20" s="11">
        <v>79.263531144485881</v>
      </c>
      <c r="CG20" s="11">
        <v>90.220077055923369</v>
      </c>
      <c r="CH20" s="11">
        <v>25.190839694656493</v>
      </c>
      <c r="CI20" s="11">
        <v>73.707001106687258</v>
      </c>
      <c r="CJ20" s="11">
        <v>94.821336095287407</v>
      </c>
      <c r="CK20" s="11">
        <v>97.203521491455206</v>
      </c>
      <c r="CL20" s="11">
        <v>96.508100909965236</v>
      </c>
      <c r="CM20" s="11">
        <v>94.717762817193162</v>
      </c>
      <c r="CN20" s="11">
        <v>98.076496263963904</v>
      </c>
      <c r="CO20" s="11">
        <v>72.58</v>
      </c>
      <c r="CP20" s="11">
        <v>82.75</v>
      </c>
      <c r="CQ20" s="11">
        <v>60.015911019962743</v>
      </c>
      <c r="CR20" s="11">
        <v>11.749597161209694</v>
      </c>
      <c r="CS20" s="11">
        <v>75.963402663981043</v>
      </c>
      <c r="CT20" s="11">
        <v>90.528068677715794</v>
      </c>
      <c r="CU20" s="11">
        <v>87.951725327233859</v>
      </c>
      <c r="CV20" s="11">
        <v>66.334122489086738</v>
      </c>
      <c r="CW20" s="11">
        <v>64.668678266878473</v>
      </c>
      <c r="CX20" s="11">
        <v>95.502277698265033</v>
      </c>
      <c r="CY20" s="11">
        <v>96.196559902476082</v>
      </c>
      <c r="CZ20" s="11">
        <v>98.668319940496346</v>
      </c>
      <c r="DA20" s="11">
        <v>58.822643817876454</v>
      </c>
      <c r="DB20" s="11">
        <v>98.178640787472901</v>
      </c>
      <c r="DC20" s="11">
        <v>97.449284461416099</v>
      </c>
      <c r="DD20" s="11">
        <v>98.452293488497361</v>
      </c>
      <c r="DE20" s="11">
        <v>63.776505759167293</v>
      </c>
      <c r="DF20" s="11">
        <v>97.523996636691848</v>
      </c>
      <c r="DG20" s="11">
        <v>100</v>
      </c>
      <c r="DH20" s="11">
        <v>66.821323430358191</v>
      </c>
      <c r="DI20" s="11">
        <v>64</v>
      </c>
      <c r="DJ20" s="11">
        <v>75.031441887992898</v>
      </c>
      <c r="DK20" s="11">
        <v>49.944514315306648</v>
      </c>
      <c r="DL20" s="11">
        <v>35.45905156469631</v>
      </c>
      <c r="DM20" s="11">
        <v>81.149370317232581</v>
      </c>
      <c r="DN20" s="11">
        <v>84.615384615384613</v>
      </c>
      <c r="DO20" s="11">
        <v>88.241085461477084</v>
      </c>
      <c r="DP20" s="11">
        <v>92.857142857142861</v>
      </c>
      <c r="DQ20" s="11">
        <v>57.495996661941959</v>
      </c>
      <c r="DR20" s="11">
        <v>70.20316027088036</v>
      </c>
      <c r="DS20" s="11">
        <v>79.175795430796938</v>
      </c>
      <c r="DT20" s="11">
        <v>64.313412699467463</v>
      </c>
      <c r="DU20" s="11">
        <v>39.020606387642914</v>
      </c>
      <c r="DV20" s="11">
        <v>4.8633702187700507</v>
      </c>
      <c r="DW20" s="11">
        <v>4.6630517612074867</v>
      </c>
      <c r="DX20" s="11">
        <v>0</v>
      </c>
      <c r="DY20" s="11">
        <v>3.2016918736891853</v>
      </c>
      <c r="DZ20" s="11">
        <v>6.4316619456146338</v>
      </c>
      <c r="EA20" s="11">
        <v>78.946472322577989</v>
      </c>
      <c r="EB20" s="11">
        <v>95.17785725407083</v>
      </c>
      <c r="EC20" s="11">
        <v>67.167573100107617</v>
      </c>
      <c r="ED20" s="11">
        <v>76.01719197707736</v>
      </c>
      <c r="EE20" s="11">
        <v>13.930348258706465</v>
      </c>
      <c r="EF20" s="11">
        <v>75.167326433602028</v>
      </c>
      <c r="EG20" s="11">
        <v>71.195163703235039</v>
      </c>
      <c r="EH20" s="11">
        <v>87.523749208359732</v>
      </c>
      <c r="EI20" s="11">
        <v>100</v>
      </c>
      <c r="EJ20" s="11">
        <v>84.185207456404086</v>
      </c>
      <c r="EK20" s="11">
        <v>64.882742032471441</v>
      </c>
      <c r="EL20" s="11">
        <v>100</v>
      </c>
      <c r="EM20" s="11">
        <v>94.432593856655288</v>
      </c>
      <c r="EN20" s="11">
        <v>19.347269624573379</v>
      </c>
      <c r="EO20" s="11">
        <v>97</v>
      </c>
      <c r="EP20" s="11">
        <v>100</v>
      </c>
      <c r="EQ20" s="11">
        <v>100</v>
      </c>
      <c r="ER20" s="11">
        <v>98.134328358208961</v>
      </c>
      <c r="ES20" s="11">
        <v>86.779324055666009</v>
      </c>
      <c r="ET20" s="11">
        <v>97.727276962809654</v>
      </c>
      <c r="EU20" s="11">
        <v>100</v>
      </c>
      <c r="EV20" s="11">
        <v>92.601355343048724</v>
      </c>
      <c r="EW20" s="11">
        <v>1.0329321122969179</v>
      </c>
      <c r="EX20" s="11">
        <v>11.224485601952582</v>
      </c>
      <c r="EY20" s="11">
        <v>11.80383777562797</v>
      </c>
      <c r="EZ20" s="11">
        <v>5.4624160659075871</v>
      </c>
      <c r="FA20" s="11">
        <v>4.6528337127400707</v>
      </c>
      <c r="FB20" s="11">
        <v>1.62695679273491</v>
      </c>
      <c r="FC20" s="11">
        <v>11.282294404519211</v>
      </c>
      <c r="FD20" s="11">
        <v>0.38017396968010903</v>
      </c>
      <c r="FE20" s="11">
        <v>1.4477108295919245</v>
      </c>
      <c r="FF20" s="11">
        <v>0</v>
      </c>
      <c r="FG20" s="11">
        <v>0</v>
      </c>
      <c r="FH20" s="11">
        <v>50</v>
      </c>
      <c r="FI20" s="11">
        <v>100</v>
      </c>
      <c r="FJ20" s="11">
        <v>76.40272051309158</v>
      </c>
      <c r="FK20" s="11">
        <v>98.527437741670497</v>
      </c>
      <c r="FL20" s="11">
        <v>36.223904099151653</v>
      </c>
      <c r="FM20" s="11">
        <v>55.94475440633645</v>
      </c>
      <c r="FN20" s="11">
        <v>65.430940778465811</v>
      </c>
      <c r="FO20" s="11">
        <v>84.759542510679353</v>
      </c>
      <c r="FP20" s="11">
        <v>62.129742962056298</v>
      </c>
      <c r="FQ20" s="11">
        <v>96.38198375584544</v>
      </c>
      <c r="FR20" s="11">
        <v>84.24867461757502</v>
      </c>
      <c r="FS20" s="11">
        <v>90.305130589130258</v>
      </c>
      <c r="FT20" s="11">
        <v>43.649974186886936</v>
      </c>
      <c r="FU20" s="11">
        <v>4.7637195121951219</v>
      </c>
      <c r="FV20" s="11">
        <v>146.08739837398375</v>
      </c>
      <c r="FW20" s="11">
        <v>160.3785569105691</v>
      </c>
      <c r="FX20" s="11">
        <v>87.33485772357723</v>
      </c>
      <c r="FY20" s="11">
        <v>69.867886178861795</v>
      </c>
      <c r="FZ20" s="11">
        <v>149.26321138211384</v>
      </c>
      <c r="GA20" s="11">
        <v>73.059266484387109</v>
      </c>
      <c r="GB20" s="11">
        <v>-4.8292664843871052</v>
      </c>
      <c r="GC20" s="11">
        <v>79.57567674476897</v>
      </c>
      <c r="GD20" s="11">
        <v>11.439963408187477</v>
      </c>
      <c r="GE20" s="11">
        <v>60</v>
      </c>
      <c r="GF20" s="11">
        <v>59.090909090909093</v>
      </c>
      <c r="GG20" s="11">
        <v>59.090909090909093</v>
      </c>
      <c r="GH20" s="11">
        <v>100</v>
      </c>
      <c r="GI20" s="11">
        <v>50</v>
      </c>
      <c r="GJ20" s="11">
        <v>0</v>
      </c>
      <c r="GK20" s="11">
        <v>15</v>
      </c>
      <c r="GL20" s="11">
        <v>6</v>
      </c>
      <c r="GM20" s="11">
        <v>4.666666666666667</v>
      </c>
      <c r="GN20" s="11">
        <v>67.876332550536858</v>
      </c>
      <c r="GO20" s="11">
        <v>15.551224385955832</v>
      </c>
      <c r="GP20" s="11">
        <v>27.217269135013353</v>
      </c>
      <c r="GQ20" s="11">
        <v>9.2673590400000005</v>
      </c>
      <c r="GR20" s="11">
        <v>72.370166295208847</v>
      </c>
      <c r="GS20" s="11">
        <v>25.608891746796846</v>
      </c>
      <c r="GT20" s="11">
        <v>8.7055337252028444</v>
      </c>
      <c r="GU20" s="11">
        <v>1.8654339885356073</v>
      </c>
      <c r="GV20" s="11">
        <v>98.322286661143337</v>
      </c>
      <c r="GW20" s="11">
        <v>98.322286661143337</v>
      </c>
      <c r="GX20" s="11">
        <v>0.73451867145606786</v>
      </c>
      <c r="GY20" s="11">
        <v>0</v>
      </c>
      <c r="GZ20" s="11">
        <v>646.05016611818803</v>
      </c>
      <c r="HA20" s="11">
        <v>82.492001421969434</v>
      </c>
      <c r="HB20" s="11">
        <v>22.222222222222221</v>
      </c>
      <c r="HC20" s="11">
        <v>0</v>
      </c>
      <c r="HD20" s="11">
        <v>4387178.1106469957</v>
      </c>
      <c r="HE20" s="11">
        <v>30.956507936507929</v>
      </c>
      <c r="HF20" s="11">
        <v>219.11587301587306</v>
      </c>
      <c r="HG20" s="11">
        <v>169.98349206349204</v>
      </c>
      <c r="HH20" s="11">
        <v>88.378095238095227</v>
      </c>
      <c r="HI20" s="12">
        <v>137.35463067272568</v>
      </c>
      <c r="HJ20" s="12">
        <v>74.809160305343511</v>
      </c>
      <c r="HK20" s="12">
        <v>108.22718253968254</v>
      </c>
      <c r="HL20" s="11">
        <v>94.821336095287407</v>
      </c>
      <c r="HM20" s="11">
        <v>97.203521491455206</v>
      </c>
      <c r="HN20" s="11">
        <v>96.508100909965236</v>
      </c>
      <c r="HO20" s="11">
        <v>94.717762817193162</v>
      </c>
      <c r="HP20" s="11">
        <v>98.076496263963904</v>
      </c>
      <c r="HQ20" s="11">
        <v>72.58</v>
      </c>
      <c r="HR20" s="11">
        <v>82.75</v>
      </c>
      <c r="HS20" s="11">
        <v>60.015911019962743</v>
      </c>
      <c r="HT20" s="11">
        <v>11.749597161209694</v>
      </c>
      <c r="HU20" s="11">
        <v>75.963402663981043</v>
      </c>
      <c r="HV20" s="11">
        <v>90.528068677715794</v>
      </c>
      <c r="HW20" s="11">
        <v>87.951725327233859</v>
      </c>
      <c r="HX20" s="11">
        <v>66.334122489086738</v>
      </c>
      <c r="HY20" s="11">
        <v>64.668678266878473</v>
      </c>
      <c r="HZ20" s="11">
        <v>95.502277698265033</v>
      </c>
      <c r="IA20" s="11">
        <v>96.196559902476082</v>
      </c>
      <c r="IB20" s="11">
        <v>98.668319940496346</v>
      </c>
      <c r="IC20" s="11">
        <v>58.822643817876454</v>
      </c>
      <c r="ID20" s="11">
        <v>98.178640787472901</v>
      </c>
      <c r="IE20" s="11">
        <v>97.449284461416099</v>
      </c>
      <c r="IF20" s="11">
        <v>98.452293488497361</v>
      </c>
      <c r="IG20" s="11">
        <v>63.776505759167293</v>
      </c>
      <c r="IH20" s="11">
        <v>97.523996636691848</v>
      </c>
      <c r="II20" s="11">
        <v>111.41525486424501</v>
      </c>
      <c r="IJ20" s="11">
        <v>4.6923879040667362</v>
      </c>
      <c r="IK20" s="11">
        <v>18</v>
      </c>
      <c r="IL20" s="11">
        <v>75.031441887992898</v>
      </c>
      <c r="IM20" s="11">
        <v>49.944514315306648</v>
      </c>
      <c r="IN20" s="11">
        <v>35.45905156469631</v>
      </c>
      <c r="IO20" s="11">
        <v>81.149370317232581</v>
      </c>
      <c r="IP20" s="11">
        <v>84.615384615384613</v>
      </c>
      <c r="IQ20" s="11">
        <v>10.209193245778611</v>
      </c>
      <c r="IR20" s="11">
        <v>92.857142857142861</v>
      </c>
      <c r="IS20" s="11">
        <v>80.181994992375309</v>
      </c>
      <c r="IT20" s="11">
        <v>13.544018058690744</v>
      </c>
      <c r="IU20" s="11">
        <v>51.918735891647856</v>
      </c>
      <c r="IV20" s="11">
        <v>8.6177531955077402</v>
      </c>
      <c r="IW20" s="11">
        <v>39.020606387642914</v>
      </c>
      <c r="IX20" s="11">
        <v>27.220630372492838</v>
      </c>
      <c r="IY20" s="11">
        <v>8.3094555873925504</v>
      </c>
      <c r="IZ20" s="11">
        <v>0</v>
      </c>
      <c r="JA20" s="11">
        <v>30.802292263610315</v>
      </c>
      <c r="JB20" s="11">
        <v>3.333333333333333</v>
      </c>
      <c r="JC20" s="11">
        <v>65.807067812798479</v>
      </c>
      <c r="JD20" s="11">
        <v>52.292263610315189</v>
      </c>
      <c r="JE20" s="11">
        <v>21.728748806112705</v>
      </c>
      <c r="JF20" s="11">
        <v>7.7363896848137532</v>
      </c>
      <c r="JG20" s="11">
        <v>4.1791044776119399</v>
      </c>
      <c r="JH20" s="11">
        <v>10.851851851851851</v>
      </c>
      <c r="JI20" s="11">
        <v>11.913461538461538</v>
      </c>
      <c r="JJ20" s="11">
        <v>87.523749208359732</v>
      </c>
      <c r="JK20" s="11">
        <v>161.1183355006502</v>
      </c>
      <c r="JL20" s="11">
        <v>84.185207456404086</v>
      </c>
      <c r="JM20" s="11">
        <v>64.882742032471441</v>
      </c>
      <c r="JN20" s="11">
        <v>100</v>
      </c>
      <c r="JO20" s="11">
        <v>94.432593856655288</v>
      </c>
      <c r="JP20" s="11">
        <v>19.347269624573379</v>
      </c>
      <c r="JQ20" s="11">
        <v>97</v>
      </c>
      <c r="JR20" s="11">
        <v>100</v>
      </c>
      <c r="JS20" s="11">
        <v>100</v>
      </c>
      <c r="JT20" s="11">
        <v>98.134328358208961</v>
      </c>
      <c r="JU20" s="11">
        <v>86.779324055666009</v>
      </c>
      <c r="JV20" s="11">
        <v>0.98780489999999999</v>
      </c>
      <c r="JW20" s="11">
        <v>1</v>
      </c>
      <c r="JX20" s="11">
        <v>1.8761798670000001</v>
      </c>
      <c r="JY20" s="11">
        <v>0.2210104</v>
      </c>
      <c r="JZ20" s="11">
        <v>4.9238156051159168</v>
      </c>
      <c r="KA20" s="11">
        <v>206388.54094808199</v>
      </c>
      <c r="KB20" s="11">
        <v>74977.329048109299</v>
      </c>
      <c r="KC20" s="11">
        <v>0.37231061917208597</v>
      </c>
      <c r="KD20" s="11">
        <v>12.453037600000002</v>
      </c>
      <c r="KE20" s="11">
        <v>29.336057000000018</v>
      </c>
      <c r="KF20" s="11">
        <v>1.1047753800000002</v>
      </c>
      <c r="KG20" s="13">
        <v>2.2168733769706177E-2</v>
      </c>
      <c r="KH20" s="11">
        <v>-34.005845196568302</v>
      </c>
      <c r="KI20" s="11">
        <v>-93.416872573243921</v>
      </c>
      <c r="KJ20" s="11">
        <v>0</v>
      </c>
      <c r="KK20" s="11">
        <v>200</v>
      </c>
      <c r="KL20" s="11">
        <v>4.7986666666666666</v>
      </c>
      <c r="KM20" s="11">
        <v>3.1026666666666669</v>
      </c>
      <c r="KN20" s="11">
        <v>82.783833333333334</v>
      </c>
      <c r="KO20" s="11">
        <v>114.12783333333334</v>
      </c>
      <c r="KP20" s="11">
        <v>107.4315</v>
      </c>
      <c r="KQ20" s="11">
        <v>15.240457489320654</v>
      </c>
      <c r="KR20" s="11">
        <v>37.870257037943695</v>
      </c>
      <c r="KS20" s="11">
        <v>96.38198375584544</v>
      </c>
      <c r="KT20" s="11">
        <v>7.6578422468904872</v>
      </c>
      <c r="KU20" s="11">
        <v>90.305130589130258</v>
      </c>
      <c r="KV20" s="11">
        <v>43.649974186886936</v>
      </c>
    </row>
    <row r="21" spans="1:308" x14ac:dyDescent="0.3">
      <c r="A21" t="s">
        <v>1</v>
      </c>
      <c r="B21" s="2" t="s">
        <v>30</v>
      </c>
      <c r="C21" s="2" t="s">
        <v>31</v>
      </c>
      <c r="D21" s="2" t="s">
        <v>346</v>
      </c>
      <c r="E21" s="2" t="s">
        <v>347</v>
      </c>
      <c r="F21" s="2" t="s">
        <v>357</v>
      </c>
      <c r="G21" s="2" t="s">
        <v>344</v>
      </c>
      <c r="H21" s="17" t="s">
        <v>485</v>
      </c>
      <c r="I21" s="11">
        <v>69.13267794974324</v>
      </c>
      <c r="J21" s="11">
        <v>65.05470758545394</v>
      </c>
      <c r="K21" s="11">
        <v>61.779439299534985</v>
      </c>
      <c r="L21" s="11">
        <v>80.047428914160832</v>
      </c>
      <c r="M21" s="11">
        <v>89.278943419274583</v>
      </c>
      <c r="N21" s="11">
        <v>70.2011567880662</v>
      </c>
      <c r="O21" s="11">
        <v>48.434391691968905</v>
      </c>
      <c r="P21" s="11">
        <v>64.301808733347045</v>
      </c>
      <c r="Q21" s="11">
        <v>70.310202775825289</v>
      </c>
      <c r="R21" s="11">
        <v>51.515151515151508</v>
      </c>
      <c r="S21" s="11">
        <v>58.901535929786064</v>
      </c>
      <c r="T21" s="11">
        <v>75.920327241723044</v>
      </c>
      <c r="U21" s="11">
        <v>80.382016656643486</v>
      </c>
      <c r="V21" s="11">
        <v>54.051910245701151</v>
      </c>
      <c r="W21" s="11">
        <v>20.709349732692459</v>
      </c>
      <c r="X21" s="11">
        <v>59.671558693258589</v>
      </c>
      <c r="Y21" s="11">
        <v>93.313338332083646</v>
      </c>
      <c r="Z21" s="11">
        <v>73.423510440105261</v>
      </c>
      <c r="AA21" s="11">
        <v>82.817521683752531</v>
      </c>
      <c r="AB21" s="11">
        <v>89.488910748982818</v>
      </c>
      <c r="AC21" s="11">
        <v>77.832451293921778</v>
      </c>
      <c r="AD21" s="11">
        <v>56.399788941653476</v>
      </c>
      <c r="AE21" s="11">
        <v>93.698471902493537</v>
      </c>
      <c r="AF21" s="11">
        <v>89.278943419274583</v>
      </c>
      <c r="AG21" s="11">
        <v>77.003221892129375</v>
      </c>
      <c r="AH21" s="11">
        <v>8.120206142114835</v>
      </c>
      <c r="AI21" s="11">
        <v>79.861592705445275</v>
      </c>
      <c r="AJ21" s="11">
        <v>84.549899482120139</v>
      </c>
      <c r="AK21" s="11">
        <v>76.525499233522424</v>
      </c>
      <c r="AL21" s="11">
        <v>95.146521273065105</v>
      </c>
      <c r="AM21" s="11">
        <v>71.876727522504581</v>
      </c>
      <c r="AN21" s="11">
        <v>30.380456237626998</v>
      </c>
      <c r="AO21" s="11">
        <v>2.706769274680207</v>
      </c>
      <c r="AP21" s="11">
        <v>50.68783806660052</v>
      </c>
      <c r="AQ21" s="11">
        <v>54.24331727869982</v>
      </c>
      <c r="AR21" s="11">
        <v>80.711241771701353</v>
      </c>
      <c r="AS21" s="11">
        <v>97.783447616010193</v>
      </c>
      <c r="AT21" s="11">
        <v>59.142929356886221</v>
      </c>
      <c r="AU21" s="11">
        <v>63.169753020664722</v>
      </c>
      <c r="AV21" s="11">
        <v>77.786797925501077</v>
      </c>
      <c r="AW21" s="11">
        <v>41.599189685619287</v>
      </c>
      <c r="AX21" s="11">
        <v>46.32873479540077</v>
      </c>
      <c r="AY21" s="11">
        <v>73.636082466462767</v>
      </c>
      <c r="AZ21" s="11">
        <v>66.100818622443796</v>
      </c>
      <c r="BA21" s="11">
        <v>78.326495635770272</v>
      </c>
      <c r="BB21" s="11">
        <v>63.177414378624341</v>
      </c>
      <c r="BC21" s="11">
        <v>50</v>
      </c>
      <c r="BD21" s="11">
        <v>50</v>
      </c>
      <c r="BE21" s="11">
        <v>54.54545454545454</v>
      </c>
      <c r="BF21" s="11">
        <v>100</v>
      </c>
      <c r="BG21" s="11">
        <v>75</v>
      </c>
      <c r="BH21" s="11">
        <v>37.5</v>
      </c>
      <c r="BI21" s="11">
        <v>82.007679648930335</v>
      </c>
      <c r="BJ21" s="11">
        <v>0</v>
      </c>
      <c r="BK21" s="11">
        <v>95.789473684210535</v>
      </c>
      <c r="BL21" s="11">
        <v>96.46504265216133</v>
      </c>
      <c r="BM21" s="11">
        <v>70.974606256480342</v>
      </c>
      <c r="BN21" s="11">
        <v>26.580182655763007</v>
      </c>
      <c r="BO21" s="11">
        <v>89.792330960000001</v>
      </c>
      <c r="BP21" s="11">
        <v>80.797511733365397</v>
      </c>
      <c r="BQ21" s="11">
        <v>64.981286679828131</v>
      </c>
      <c r="BR21" s="11">
        <v>95.367251556736932</v>
      </c>
      <c r="BS21" s="11">
        <v>5.9108898250989403</v>
      </c>
      <c r="BT21" s="11">
        <v>100</v>
      </c>
      <c r="BU21" s="11">
        <v>100</v>
      </c>
      <c r="BV21" s="11">
        <v>9.4314579574575195</v>
      </c>
      <c r="BW21" s="11">
        <v>100</v>
      </c>
      <c r="BX21" s="11">
        <v>8.9691136916504508</v>
      </c>
      <c r="BY21" s="11">
        <v>30.940637660736304</v>
      </c>
      <c r="BZ21" s="11">
        <v>20</v>
      </c>
      <c r="CA21" s="11">
        <v>0</v>
      </c>
      <c r="CB21" s="11">
        <v>31.896761270033537</v>
      </c>
      <c r="CC21" s="11">
        <v>93.331387300229139</v>
      </c>
      <c r="CD21" s="11">
        <v>52.507355520329988</v>
      </c>
      <c r="CE21" s="11">
        <v>64.701218548126505</v>
      </c>
      <c r="CF21" s="11">
        <v>81.473426223450801</v>
      </c>
      <c r="CG21" s="11">
        <v>69.556372164380193</v>
      </c>
      <c r="CH21" s="11">
        <v>17.343976777939048</v>
      </c>
      <c r="CI21" s="11">
        <v>38.787174318354481</v>
      </c>
      <c r="CJ21" s="11">
        <v>89.927518120469884</v>
      </c>
      <c r="CK21" s="11">
        <v>93.260018328751144</v>
      </c>
      <c r="CL21" s="11">
        <v>94.942930933933184</v>
      </c>
      <c r="CM21" s="11">
        <v>93.168374573023414</v>
      </c>
      <c r="CN21" s="11">
        <v>95.267849704240604</v>
      </c>
      <c r="CO21" s="11">
        <v>92.91</v>
      </c>
      <c r="CP21" s="11">
        <v>90.18</v>
      </c>
      <c r="CQ21" s="11">
        <v>100</v>
      </c>
      <c r="CR21" s="11">
        <v>10.604041760421017</v>
      </c>
      <c r="CS21" s="11">
        <v>80.007898707740495</v>
      </c>
      <c r="CT21" s="11">
        <v>89.53117239447559</v>
      </c>
      <c r="CU21" s="11">
        <v>85.61616069468225</v>
      </c>
      <c r="CV21" s="11">
        <v>74.098753558751767</v>
      </c>
      <c r="CW21" s="11">
        <v>69.706921086514313</v>
      </c>
      <c r="CX21" s="11">
        <v>97.944223660350829</v>
      </c>
      <c r="CY21" s="11">
        <v>95.459982100324098</v>
      </c>
      <c r="CZ21" s="11">
        <v>97.504890302630656</v>
      </c>
      <c r="DA21" s="11">
        <v>61.20727376907216</v>
      </c>
      <c r="DB21" s="11">
        <v>97.483888936131109</v>
      </c>
      <c r="DC21" s="11">
        <v>98.783827391192958</v>
      </c>
      <c r="DD21" s="11">
        <v>98.714480812767732</v>
      </c>
      <c r="DE21" s="11">
        <v>68.573728796396438</v>
      </c>
      <c r="DF21" s="11">
        <v>98.183213883347378</v>
      </c>
      <c r="DG21" s="11">
        <v>100</v>
      </c>
      <c r="DH21" s="11">
        <v>65.497353881765306</v>
      </c>
      <c r="DI21" s="11">
        <v>68</v>
      </c>
      <c r="DJ21" s="11">
        <v>61.059735066233443</v>
      </c>
      <c r="DK21" s="11">
        <v>53.011747063234196</v>
      </c>
      <c r="DL21" s="11">
        <v>55.127884695492789</v>
      </c>
      <c r="DM21" s="11">
        <v>95.994361564665809</v>
      </c>
      <c r="DN21" s="11">
        <v>100</v>
      </c>
      <c r="DO21" s="11">
        <v>90.564231927661297</v>
      </c>
      <c r="DP21" s="11">
        <v>88.235294117647058</v>
      </c>
      <c r="DQ21" s="11">
        <v>90.133139821819057</v>
      </c>
      <c r="DR21" s="11">
        <v>80.224719101123597</v>
      </c>
      <c r="DS21" s="11">
        <v>97.478971334881066</v>
      </c>
      <c r="DT21" s="11">
        <v>100</v>
      </c>
      <c r="DU21" s="11">
        <v>54.006443784258749</v>
      </c>
      <c r="DV21" s="11">
        <v>0.84388537410203268</v>
      </c>
      <c r="DW21" s="11">
        <v>0</v>
      </c>
      <c r="DX21" s="11">
        <v>0</v>
      </c>
      <c r="DY21" s="11">
        <v>1.1671736627843412</v>
      </c>
      <c r="DZ21" s="11">
        <v>38.589971673687806</v>
      </c>
      <c r="EA21" s="11">
        <v>91.196392096877616</v>
      </c>
      <c r="EB21" s="11">
        <v>100</v>
      </c>
      <c r="EC21" s="11">
        <v>100</v>
      </c>
      <c r="ED21" s="11">
        <v>88.880802199579506</v>
      </c>
      <c r="EE21" s="11">
        <v>19.230769230769226</v>
      </c>
      <c r="EF21" s="11">
        <v>75.840839778721289</v>
      </c>
      <c r="EG21" s="11">
        <v>82.119237191675452</v>
      </c>
      <c r="EH21" s="11">
        <v>80.23952095808383</v>
      </c>
      <c r="EI21" s="11">
        <v>100</v>
      </c>
      <c r="EJ21" s="11">
        <v>72.222222222222214</v>
      </c>
      <c r="EK21" s="11">
        <v>65.114379084967325</v>
      </c>
      <c r="EL21" s="11">
        <v>100</v>
      </c>
      <c r="EM21" s="11">
        <v>93.816853639446904</v>
      </c>
      <c r="EN21" s="11">
        <v>51.474041220975742</v>
      </c>
      <c r="EO21" s="11">
        <v>97.11</v>
      </c>
      <c r="EP21" s="11">
        <v>99.86</v>
      </c>
      <c r="EQ21" s="11">
        <v>100</v>
      </c>
      <c r="ER21" s="11">
        <v>98.263386396526769</v>
      </c>
      <c r="ES21" s="11">
        <v>80.499219968798755</v>
      </c>
      <c r="ET21" s="11">
        <v>97.727276962809654</v>
      </c>
      <c r="EU21" s="11">
        <v>100</v>
      </c>
      <c r="EV21" s="11">
        <v>88.74670101491175</v>
      </c>
      <c r="EW21" s="11">
        <v>1.0329321122969179</v>
      </c>
      <c r="EX21" s="11">
        <v>43.217997031467021</v>
      </c>
      <c r="EY21" s="11">
        <v>38.340289164540863</v>
      </c>
      <c r="EZ21" s="11">
        <v>9.5830825168731</v>
      </c>
      <c r="FA21" s="11">
        <v>3.7201341545550757</v>
      </c>
      <c r="FB21" s="11">
        <v>2.2803403935413322</v>
      </c>
      <c r="FC21" s="11">
        <v>4.5917513716424025</v>
      </c>
      <c r="FD21" s="11">
        <v>0.23485117898201757</v>
      </c>
      <c r="FE21" s="11">
        <v>5.6442849380880205</v>
      </c>
      <c r="FF21" s="11">
        <v>20.878273389368825</v>
      </c>
      <c r="FG21" s="11">
        <v>76.916632005545765</v>
      </c>
      <c r="FH21" s="11">
        <v>50</v>
      </c>
      <c r="FI21" s="11">
        <v>100</v>
      </c>
      <c r="FJ21" s="11">
        <v>46.431605003080477</v>
      </c>
      <c r="FK21" s="11">
        <v>91.704565944743862</v>
      </c>
      <c r="FL21" s="11">
        <v>31.360796464671974</v>
      </c>
      <c r="FM21" s="11">
        <v>44.930943007920554</v>
      </c>
      <c r="FN21" s="11">
        <v>56.788675973082249</v>
      </c>
      <c r="FO21" s="11">
        <v>85.221723966118589</v>
      </c>
      <c r="FP21" s="11">
        <v>63.545468973178856</v>
      </c>
      <c r="FQ21" s="11">
        <v>97.714351346694997</v>
      </c>
      <c r="FR21" s="11">
        <v>95.530923090523416</v>
      </c>
      <c r="FS21" s="11">
        <v>86.351117004998471</v>
      </c>
      <c r="FT21" s="11">
        <v>55.903866248693831</v>
      </c>
      <c r="FU21" s="11">
        <v>1.5946420028703556</v>
      </c>
      <c r="FV21" s="11">
        <v>393.87657470897784</v>
      </c>
      <c r="FW21" s="11">
        <v>586.82825705629079</v>
      </c>
      <c r="FX21" s="11">
        <v>205.70881837027585</v>
      </c>
      <c r="FY21" s="11">
        <v>118.0035082124063</v>
      </c>
      <c r="FZ21" s="11">
        <v>263.11593047360867</v>
      </c>
      <c r="GA21" s="11">
        <v>73.636082466462767</v>
      </c>
      <c r="GB21" s="11">
        <v>-4.7160824664627654</v>
      </c>
      <c r="GC21" s="11">
        <v>78.326495635770272</v>
      </c>
      <c r="GD21" s="11">
        <v>9.316629123872417</v>
      </c>
      <c r="GE21" s="11">
        <v>50</v>
      </c>
      <c r="GF21" s="11">
        <v>50</v>
      </c>
      <c r="GG21" s="11">
        <v>54.54545454545454</v>
      </c>
      <c r="GH21" s="11">
        <v>100</v>
      </c>
      <c r="GI21" s="11">
        <v>75</v>
      </c>
      <c r="GJ21" s="11">
        <v>37.5</v>
      </c>
      <c r="GK21" s="11">
        <v>13</v>
      </c>
      <c r="GL21" s="11">
        <v>48</v>
      </c>
      <c r="GM21" s="11">
        <v>1.3333333333333333</v>
      </c>
      <c r="GN21" s="11">
        <v>96.46504265216133</v>
      </c>
      <c r="GO21" s="11">
        <v>70.974606256480342</v>
      </c>
      <c r="GP21" s="11">
        <v>26.580182655763007</v>
      </c>
      <c r="GQ21" s="11">
        <v>89.792330960000001</v>
      </c>
      <c r="GR21" s="11">
        <v>80.797511733365397</v>
      </c>
      <c r="GS21" s="11">
        <v>35.018713320171869</v>
      </c>
      <c r="GT21" s="11">
        <v>4.6327484432630746</v>
      </c>
      <c r="GU21" s="11">
        <v>5.9108898250989403</v>
      </c>
      <c r="GV21" s="11">
        <v>100</v>
      </c>
      <c r="GW21" s="11">
        <v>100</v>
      </c>
      <c r="GX21" s="11">
        <v>9.4314579574575195</v>
      </c>
      <c r="GY21" s="11">
        <v>1</v>
      </c>
      <c r="GZ21" s="11">
        <v>862.64417119435711</v>
      </c>
      <c r="HA21" s="11">
        <v>30.940637660736304</v>
      </c>
      <c r="HB21" s="11">
        <v>20</v>
      </c>
      <c r="HC21" s="11">
        <v>0</v>
      </c>
      <c r="HD21" s="11">
        <v>3145416.1088603134</v>
      </c>
      <c r="HE21" s="11">
        <v>29.047460317460317</v>
      </c>
      <c r="HF21" s="11">
        <v>213.87158730158728</v>
      </c>
      <c r="HG21" s="11">
        <v>174.65888888888881</v>
      </c>
      <c r="HH21" s="11">
        <v>81.628412698412674</v>
      </c>
      <c r="HI21" s="12">
        <v>197.33608756851984</v>
      </c>
      <c r="HJ21" s="12">
        <v>82.656023222060952</v>
      </c>
      <c r="HK21" s="12">
        <v>248.15956979806847</v>
      </c>
      <c r="HL21" s="11">
        <v>89.927518120469884</v>
      </c>
      <c r="HM21" s="11">
        <v>93.260018328751144</v>
      </c>
      <c r="HN21" s="11">
        <v>94.942930933933184</v>
      </c>
      <c r="HO21" s="11">
        <v>93.168374573023414</v>
      </c>
      <c r="HP21" s="11">
        <v>95.267849704240604</v>
      </c>
      <c r="HQ21" s="11">
        <v>92.91</v>
      </c>
      <c r="HR21" s="11">
        <v>90.18</v>
      </c>
      <c r="HS21" s="11">
        <v>100</v>
      </c>
      <c r="HT21" s="11">
        <v>10.604041760421017</v>
      </c>
      <c r="HU21" s="11">
        <v>80.007898707740495</v>
      </c>
      <c r="HV21" s="11">
        <v>89.53117239447559</v>
      </c>
      <c r="HW21" s="11">
        <v>85.61616069468225</v>
      </c>
      <c r="HX21" s="11">
        <v>74.098753558751767</v>
      </c>
      <c r="HY21" s="11">
        <v>69.706921086514313</v>
      </c>
      <c r="HZ21" s="11">
        <v>97.944223660350829</v>
      </c>
      <c r="IA21" s="11">
        <v>95.459982100324098</v>
      </c>
      <c r="IB21" s="11">
        <v>97.504890302630656</v>
      </c>
      <c r="IC21" s="11">
        <v>61.20727376907216</v>
      </c>
      <c r="ID21" s="11">
        <v>97.483888936131109</v>
      </c>
      <c r="IE21" s="11">
        <v>98.783827391192958</v>
      </c>
      <c r="IF21" s="11">
        <v>98.714480812767732</v>
      </c>
      <c r="IG21" s="11">
        <v>68.573728796396438</v>
      </c>
      <c r="IH21" s="11">
        <v>98.183213883347378</v>
      </c>
      <c r="II21" s="11">
        <v>155.9110222444389</v>
      </c>
      <c r="IJ21" s="11">
        <v>3.9377950569286306</v>
      </c>
      <c r="IK21" s="11">
        <v>19</v>
      </c>
      <c r="IL21" s="11">
        <v>61.059735066233443</v>
      </c>
      <c r="IM21" s="11">
        <v>53.011747063234196</v>
      </c>
      <c r="IN21" s="11">
        <v>55.127884695492789</v>
      </c>
      <c r="IO21" s="11">
        <v>95.994361564665809</v>
      </c>
      <c r="IP21" s="11">
        <v>100</v>
      </c>
      <c r="IQ21" s="11">
        <v>8.6980906921241044</v>
      </c>
      <c r="IR21" s="11">
        <v>88.235294117647058</v>
      </c>
      <c r="IS21" s="11">
        <v>83.731552370837221</v>
      </c>
      <c r="IT21" s="11">
        <v>8.9887640449438209</v>
      </c>
      <c r="IU21" s="11">
        <v>26.966292134831463</v>
      </c>
      <c r="IV21" s="11">
        <v>10.282605966776853</v>
      </c>
      <c r="IW21" s="11">
        <v>54.006443784258749</v>
      </c>
      <c r="IX21" s="11">
        <v>4.7232866945904997</v>
      </c>
      <c r="IY21" s="11">
        <v>0</v>
      </c>
      <c r="IZ21" s="11">
        <v>0</v>
      </c>
      <c r="JA21" s="11">
        <v>11.228945726762321</v>
      </c>
      <c r="JB21" s="11">
        <v>20</v>
      </c>
      <c r="JC21" s="11">
        <v>76.018180197843336</v>
      </c>
      <c r="JD21" s="11">
        <v>54.941627305944216</v>
      </c>
      <c r="JE21" s="11">
        <v>32.350057927100977</v>
      </c>
      <c r="JF21" s="11">
        <v>9.0455396132252037</v>
      </c>
      <c r="JG21" s="11">
        <v>5.7692307692307683</v>
      </c>
      <c r="JH21" s="11">
        <v>10.76685393258427</v>
      </c>
      <c r="JI21" s="11">
        <v>10.409638554216867</v>
      </c>
      <c r="JJ21" s="11">
        <v>80.23952095808383</v>
      </c>
      <c r="JK21" s="11">
        <v>105.46231309124198</v>
      </c>
      <c r="JL21" s="11">
        <v>72.222222222222214</v>
      </c>
      <c r="JM21" s="11">
        <v>65.114379084967325</v>
      </c>
      <c r="JN21" s="11">
        <v>100</v>
      </c>
      <c r="JO21" s="11">
        <v>93.816853639446904</v>
      </c>
      <c r="JP21" s="11">
        <v>51.474041220975742</v>
      </c>
      <c r="JQ21" s="11">
        <v>97.11</v>
      </c>
      <c r="JR21" s="11">
        <v>99.86</v>
      </c>
      <c r="JS21" s="11">
        <v>100</v>
      </c>
      <c r="JT21" s="11">
        <v>98.263386396526769</v>
      </c>
      <c r="JU21" s="11">
        <v>80.499219968798755</v>
      </c>
      <c r="JV21" s="11">
        <v>0.98780489999999999</v>
      </c>
      <c r="JW21" s="11">
        <v>1</v>
      </c>
      <c r="JX21" s="11">
        <v>1.8373202129999999</v>
      </c>
      <c r="JY21" s="11">
        <v>0.2210104</v>
      </c>
      <c r="JZ21" s="11">
        <v>12.658179832844498</v>
      </c>
      <c r="KA21" s="11">
        <v>644163.01560050179</v>
      </c>
      <c r="KB21" s="11">
        <v>125508.00706996951</v>
      </c>
      <c r="KC21" s="11">
        <v>0.29767783161757705</v>
      </c>
      <c r="KD21" s="11">
        <v>17.454160300000012</v>
      </c>
      <c r="KE21" s="11">
        <v>11.939404799999998</v>
      </c>
      <c r="KF21" s="11">
        <v>0.68247124000000026</v>
      </c>
      <c r="KG21" s="13">
        <v>5.0384359794895944E-2</v>
      </c>
      <c r="KH21" s="11">
        <v>-8.7332363871384704</v>
      </c>
      <c r="KI21" s="11">
        <v>132.26950354609929</v>
      </c>
      <c r="KJ21" s="11">
        <v>0</v>
      </c>
      <c r="KK21" s="11">
        <v>200</v>
      </c>
      <c r="KL21" s="11">
        <v>8.8486206896551689</v>
      </c>
      <c r="KM21" s="11">
        <v>4.3999999999999995</v>
      </c>
      <c r="KN21" s="11">
        <v>83.581666666666678</v>
      </c>
      <c r="KO21" s="11">
        <v>123.85000000000001</v>
      </c>
      <c r="KP21" s="11">
        <v>113.32833333333333</v>
      </c>
      <c r="KQ21" s="11">
        <v>14.778276033881415</v>
      </c>
      <c r="KR21" s="11">
        <v>36.454531026821144</v>
      </c>
      <c r="KS21" s="11">
        <v>97.714351346694997</v>
      </c>
      <c r="KT21" s="11">
        <v>8.1194370094627857</v>
      </c>
      <c r="KU21" s="11">
        <v>86.351117004998471</v>
      </c>
      <c r="KV21" s="11">
        <v>55.903866248693831</v>
      </c>
    </row>
    <row r="22" spans="1:308" x14ac:dyDescent="0.3">
      <c r="A22" t="s">
        <v>1</v>
      </c>
      <c r="B22" s="2" t="s">
        <v>32</v>
      </c>
      <c r="C22" s="2" t="s">
        <v>33</v>
      </c>
      <c r="D22" s="2" t="s">
        <v>346</v>
      </c>
      <c r="E22" s="2" t="s">
        <v>347</v>
      </c>
      <c r="F22" s="2" t="s">
        <v>357</v>
      </c>
      <c r="G22" s="2" t="s">
        <v>355</v>
      </c>
      <c r="H22" s="17" t="s">
        <v>489</v>
      </c>
      <c r="I22" s="11">
        <v>49.678654967784773</v>
      </c>
      <c r="J22" s="11">
        <v>46.605087538531734</v>
      </c>
      <c r="K22" s="11">
        <v>55.976867208383226</v>
      </c>
      <c r="L22" s="11">
        <v>57.623870022573364</v>
      </c>
      <c r="M22" s="11">
        <v>66.722362223759788</v>
      </c>
      <c r="N22" s="11">
        <v>45.61048982726269</v>
      </c>
      <c r="O22" s="11">
        <v>25.533252986197784</v>
      </c>
      <c r="P22" s="11">
        <v>62.014811778598506</v>
      </c>
      <c r="Q22" s="11">
        <v>40.297391515929462</v>
      </c>
      <c r="R22" s="11">
        <v>14.090909090909088</v>
      </c>
      <c r="S22" s="11">
        <v>74.384485280672877</v>
      </c>
      <c r="T22" s="11">
        <v>22.679765770752653</v>
      </c>
      <c r="U22" s="11">
        <v>59.267306973321375</v>
      </c>
      <c r="V22" s="11">
        <v>53.500942359538179</v>
      </c>
      <c r="W22" s="11">
        <v>16.122117422564763</v>
      </c>
      <c r="X22" s="11">
        <v>76.607781175584691</v>
      </c>
      <c r="Y22" s="11">
        <v>89.597570235383458</v>
      </c>
      <c r="Z22" s="11">
        <v>41.58</v>
      </c>
      <c r="AA22" s="11">
        <v>78.600777902047923</v>
      </c>
      <c r="AB22" s="11">
        <v>75.211619394480479</v>
      </c>
      <c r="AC22" s="11">
        <v>39.389537394261033</v>
      </c>
      <c r="AD22" s="11">
        <v>36.155403695267019</v>
      </c>
      <c r="AE22" s="11">
        <v>58.7620117268104</v>
      </c>
      <c r="AF22" s="11">
        <v>66.722362223759788</v>
      </c>
      <c r="AG22" s="11">
        <v>28.782098408567471</v>
      </c>
      <c r="AH22" s="11">
        <v>7.2817375347841899</v>
      </c>
      <c r="AI22" s="11">
        <v>19.991665219232885</v>
      </c>
      <c r="AJ22" s="11">
        <v>97.114497655469293</v>
      </c>
      <c r="AK22" s="11">
        <v>26.322389420884633</v>
      </c>
      <c r="AL22" s="11">
        <v>94.170550724637678</v>
      </c>
      <c r="AM22" s="11">
        <v>25.5681854183882</v>
      </c>
      <c r="AN22" s="11">
        <v>1.2022862755935637</v>
      </c>
      <c r="AO22" s="11">
        <v>0</v>
      </c>
      <c r="AP22" s="11">
        <v>14.259857925274559</v>
      </c>
      <c r="AQ22" s="11">
        <v>47.424370945510397</v>
      </c>
      <c r="AR22" s="11">
        <v>64.744817352419986</v>
      </c>
      <c r="AS22" s="11">
        <v>0</v>
      </c>
      <c r="AT22" s="11">
        <v>100</v>
      </c>
      <c r="AU22" s="11">
        <v>88.868631532361348</v>
      </c>
      <c r="AV22" s="11">
        <v>43.123010291406075</v>
      </c>
      <c r="AW22" s="11">
        <v>43.032240873967496</v>
      </c>
      <c r="AX22" s="11">
        <v>97.064987973856176</v>
      </c>
      <c r="AY22" s="11">
        <v>70.50037656838181</v>
      </c>
      <c r="AZ22" s="11">
        <v>32.13330521862909</v>
      </c>
      <c r="BA22" s="11">
        <v>32.093834284522217</v>
      </c>
      <c r="BB22" s="11">
        <v>26.462049992184749</v>
      </c>
      <c r="BC22" s="11">
        <v>15</v>
      </c>
      <c r="BD22" s="11">
        <v>13.636363636363635</v>
      </c>
      <c r="BE22" s="11">
        <v>13.636363636363635</v>
      </c>
      <c r="BF22" s="11">
        <v>100</v>
      </c>
      <c r="BG22" s="11">
        <v>0</v>
      </c>
      <c r="BH22" s="11">
        <v>100</v>
      </c>
      <c r="BI22" s="11">
        <v>86.505759736697755</v>
      </c>
      <c r="BJ22" s="11">
        <v>85.416666666666657</v>
      </c>
      <c r="BK22" s="11">
        <v>49.473684210526322</v>
      </c>
      <c r="BL22" s="11">
        <v>35.297709639102912</v>
      </c>
      <c r="BM22" s="11">
        <v>8.721561362615164</v>
      </c>
      <c r="BN22" s="11">
        <v>19.905873641518866</v>
      </c>
      <c r="BO22" s="11">
        <v>0</v>
      </c>
      <c r="BP22" s="11">
        <v>93.97589661022576</v>
      </c>
      <c r="BQ22" s="11">
        <v>53.489115165165138</v>
      </c>
      <c r="BR22" s="11">
        <v>30.336909144573227</v>
      </c>
      <c r="BS22" s="11">
        <v>1.1712038043225872</v>
      </c>
      <c r="BT22" s="11">
        <v>92.09</v>
      </c>
      <c r="BU22" s="11">
        <v>92.09</v>
      </c>
      <c r="BV22" s="11">
        <v>4.3748830609092586</v>
      </c>
      <c r="BW22" s="11">
        <v>100</v>
      </c>
      <c r="BX22" s="11">
        <v>31.279567291997196</v>
      </c>
      <c r="BY22" s="11">
        <v>19.228931603513544</v>
      </c>
      <c r="BZ22" s="11">
        <v>0</v>
      </c>
      <c r="CA22" s="11">
        <v>0</v>
      </c>
      <c r="CB22" s="11">
        <v>45.259538086745501</v>
      </c>
      <c r="CC22" s="11">
        <v>87.103000237333674</v>
      </c>
      <c r="CD22" s="11">
        <v>60.522582166193551</v>
      </c>
      <c r="CE22" s="11">
        <v>51.916811158213214</v>
      </c>
      <c r="CF22" s="11">
        <v>90.912473645014657</v>
      </c>
      <c r="CG22" s="11">
        <v>74.879512480923083</v>
      </c>
      <c r="CH22" s="11">
        <v>72.02539422486177</v>
      </c>
      <c r="CI22" s="11">
        <v>98.894694316552801</v>
      </c>
      <c r="CJ22" s="11">
        <v>90.850417615793461</v>
      </c>
      <c r="CK22" s="11">
        <v>94.988610478359917</v>
      </c>
      <c r="CL22" s="11">
        <v>94.343204252088071</v>
      </c>
      <c r="CM22" s="11">
        <v>93.81169324221716</v>
      </c>
      <c r="CN22" s="11">
        <v>73.993925588458623</v>
      </c>
      <c r="CO22" s="11">
        <v>66.320000000000007</v>
      </c>
      <c r="CP22" s="11">
        <v>0</v>
      </c>
      <c r="CQ22" s="11">
        <v>100</v>
      </c>
      <c r="CR22" s="11">
        <v>0</v>
      </c>
      <c r="CS22" s="11">
        <v>37.849913376493113</v>
      </c>
      <c r="CT22" s="11">
        <v>90.700673448918167</v>
      </c>
      <c r="CU22" s="11">
        <v>84.218435548388769</v>
      </c>
      <c r="CV22" s="11">
        <v>97.297183500025923</v>
      </c>
      <c r="CW22" s="11">
        <v>61.53846153846154</v>
      </c>
      <c r="CX22" s="11">
        <v>100</v>
      </c>
      <c r="CY22" s="11">
        <v>69.389928025835744</v>
      </c>
      <c r="CZ22" s="11">
        <v>89.422884036725563</v>
      </c>
      <c r="DA22" s="11">
        <v>62.63791374122367</v>
      </c>
      <c r="DB22" s="11">
        <v>94.662559105889088</v>
      </c>
      <c r="DC22" s="11">
        <v>81.171077334567812</v>
      </c>
      <c r="DD22" s="11">
        <v>88.969472520124469</v>
      </c>
      <c r="DE22" s="11">
        <v>34.432464058843195</v>
      </c>
      <c r="DF22" s="11">
        <v>81.006656332634265</v>
      </c>
      <c r="DG22" s="11">
        <v>52.619589977220961</v>
      </c>
      <c r="DH22" s="11">
        <v>61.549022205562146</v>
      </c>
      <c r="DI22" s="11">
        <v>4</v>
      </c>
      <c r="DJ22" s="11">
        <v>77.94229309035687</v>
      </c>
      <c r="DK22" s="11">
        <v>14.236902050113894</v>
      </c>
      <c r="DL22" s="11">
        <v>16.287015945330296</v>
      </c>
      <c r="DM22" s="11">
        <v>33.15669947009841</v>
      </c>
      <c r="DN22" s="11">
        <v>17.647058823529413</v>
      </c>
      <c r="DO22" s="11">
        <v>93.067818025378472</v>
      </c>
      <c r="DP22" s="11">
        <v>91.17647058823529</v>
      </c>
      <c r="DQ22" s="11">
        <v>53.438734551296342</v>
      </c>
      <c r="DR22" s="11">
        <v>100</v>
      </c>
      <c r="DS22" s="11">
        <v>46.728352119983022</v>
      </c>
      <c r="DT22" s="11">
        <v>33.812446933793829</v>
      </c>
      <c r="DU22" s="11">
        <v>23.751749883341112</v>
      </c>
      <c r="DV22" s="11">
        <v>3.4289937879515939</v>
      </c>
      <c r="DW22" s="11">
        <v>12.565275079077212</v>
      </c>
      <c r="DX22" s="11">
        <v>0</v>
      </c>
      <c r="DY22" s="11">
        <v>5.9431794292592235</v>
      </c>
      <c r="DZ22" s="11">
        <v>14.471239377632926</v>
      </c>
      <c r="EA22" s="11">
        <v>20.146322741806291</v>
      </c>
      <c r="EB22" s="11">
        <v>25.471401058392541</v>
      </c>
      <c r="EC22" s="11">
        <v>11.12381493683518</v>
      </c>
      <c r="ED22" s="11">
        <v>43.216787359130414</v>
      </c>
      <c r="EE22" s="11">
        <v>0</v>
      </c>
      <c r="EF22" s="11">
        <v>100</v>
      </c>
      <c r="EG22" s="11">
        <v>88.457990621877173</v>
      </c>
      <c r="EH22" s="11">
        <v>100</v>
      </c>
      <c r="EI22" s="11">
        <v>100</v>
      </c>
      <c r="EJ22" s="11">
        <v>8.3333333333333321</v>
      </c>
      <c r="EK22" s="11">
        <v>18.627450980392158</v>
      </c>
      <c r="EL22" s="11">
        <v>68.438538205980066</v>
      </c>
      <c r="EM22" s="11">
        <v>36.212624584717609</v>
      </c>
      <c r="EN22" s="11">
        <v>0</v>
      </c>
      <c r="EO22" s="11">
        <v>96.36</v>
      </c>
      <c r="EP22" s="11">
        <v>100</v>
      </c>
      <c r="EQ22" s="11">
        <v>100</v>
      </c>
      <c r="ER22" s="11">
        <v>93.333333333333329</v>
      </c>
      <c r="ES22" s="11">
        <v>81.159420289855078</v>
      </c>
      <c r="ET22" s="11">
        <v>2.2727416735528059</v>
      </c>
      <c r="EU22" s="11">
        <v>0</v>
      </c>
      <c r="EV22" s="11">
        <v>0</v>
      </c>
      <c r="EW22" s="11">
        <v>100</v>
      </c>
      <c r="EX22" s="11">
        <v>3.5583539309215899</v>
      </c>
      <c r="EY22" s="11">
        <v>4.8504895859100797E-2</v>
      </c>
      <c r="EZ22" s="11">
        <v>0</v>
      </c>
      <c r="FA22" s="11">
        <v>0</v>
      </c>
      <c r="FB22" s="11">
        <v>0</v>
      </c>
      <c r="FC22" s="11">
        <v>0</v>
      </c>
      <c r="FD22" s="11">
        <v>0</v>
      </c>
      <c r="FE22" s="11">
        <v>0.48221281706654462</v>
      </c>
      <c r="FF22" s="11">
        <v>0</v>
      </c>
      <c r="FG22" s="11">
        <v>34.222873910755538</v>
      </c>
      <c r="FH22" s="11">
        <v>0</v>
      </c>
      <c r="FI22" s="11">
        <v>36.594202898550719</v>
      </c>
      <c r="FJ22" s="11">
        <v>55.085104133629336</v>
      </c>
      <c r="FK22" s="11">
        <v>47.625368140564582</v>
      </c>
      <c r="FL22" s="11">
        <v>6.4204805201399955</v>
      </c>
      <c r="FM22" s="11">
        <v>59.370132260896668</v>
      </c>
      <c r="FN22" s="11">
        <v>68.620769672321387</v>
      </c>
      <c r="FO22" s="11">
        <v>88.977635782747598</v>
      </c>
      <c r="FP22" s="11">
        <v>71.428571428571431</v>
      </c>
      <c r="FQ22" s="11">
        <v>82.800608828006091</v>
      </c>
      <c r="FR22" s="11">
        <v>32.019551728909548</v>
      </c>
      <c r="FS22" s="11">
        <v>87.436084733382032</v>
      </c>
      <c r="FT22" s="11">
        <v>25.806451612903224</v>
      </c>
      <c r="FU22" s="11">
        <v>71.942446043165475</v>
      </c>
      <c r="FV22" s="11">
        <v>0</v>
      </c>
      <c r="FW22" s="11">
        <v>201.43884892086331</v>
      </c>
      <c r="FX22" s="11">
        <v>446.04316546762595</v>
      </c>
      <c r="FY22" s="11">
        <v>115.10791366906474</v>
      </c>
      <c r="FZ22" s="11">
        <v>14.388489208633093</v>
      </c>
      <c r="GA22" s="11">
        <v>70.50037656838181</v>
      </c>
      <c r="GB22" s="11">
        <v>-10.540376568381809</v>
      </c>
      <c r="GC22" s="11">
        <v>32.093834284522217</v>
      </c>
      <c r="GD22" s="11">
        <v>1.0700493827641822</v>
      </c>
      <c r="GE22" s="11">
        <v>15</v>
      </c>
      <c r="GF22" s="11">
        <v>13.636363636363635</v>
      </c>
      <c r="GG22" s="11">
        <v>13.636363636363635</v>
      </c>
      <c r="GH22" s="11">
        <v>100</v>
      </c>
      <c r="GI22" s="11">
        <v>0</v>
      </c>
      <c r="GJ22" s="11">
        <v>100</v>
      </c>
      <c r="GK22" s="11">
        <v>10</v>
      </c>
      <c r="GL22" s="11">
        <v>7</v>
      </c>
      <c r="GM22" s="11">
        <v>16</v>
      </c>
      <c r="GN22" s="11">
        <v>35.297709639102912</v>
      </c>
      <c r="GO22" s="11">
        <v>8.721561362615164</v>
      </c>
      <c r="GP22" s="11">
        <v>19.905873641518866</v>
      </c>
      <c r="GQ22" s="11">
        <v>0</v>
      </c>
      <c r="GR22" s="11">
        <v>93.97589661022576</v>
      </c>
      <c r="GS22" s="11">
        <v>46.510884834834862</v>
      </c>
      <c r="GT22" s="11">
        <v>69.663090855426773</v>
      </c>
      <c r="GU22" s="11">
        <v>1.1712038043225872</v>
      </c>
      <c r="GV22" s="11" t="s">
        <v>727</v>
      </c>
      <c r="GW22" s="11" t="s">
        <v>727</v>
      </c>
      <c r="GX22" s="11">
        <v>4.3748830609092586</v>
      </c>
      <c r="GY22" s="11">
        <v>1</v>
      </c>
      <c r="GZ22" s="11">
        <v>3008.4507042253517</v>
      </c>
      <c r="HA22" s="11">
        <v>19.228931603513544</v>
      </c>
      <c r="HB22" s="11">
        <v>0</v>
      </c>
      <c r="HC22" s="11">
        <v>0</v>
      </c>
      <c r="HD22" s="11">
        <v>4463151.5711713042</v>
      </c>
      <c r="HE22" s="11">
        <v>48.250793650793646</v>
      </c>
      <c r="HF22" s="11">
        <v>180.6836507936508</v>
      </c>
      <c r="HG22" s="11">
        <v>236.13746031746027</v>
      </c>
      <c r="HH22" s="11">
        <v>52.798730158730166</v>
      </c>
      <c r="HI22" s="12">
        <v>181.88437098996698</v>
      </c>
      <c r="HJ22" s="12">
        <v>27.974605775138233</v>
      </c>
      <c r="HK22" s="12">
        <v>7.2938628599316733</v>
      </c>
      <c r="HL22" s="11">
        <v>90.850417615793461</v>
      </c>
      <c r="HM22" s="11">
        <v>94.988610478359917</v>
      </c>
      <c r="HN22" s="11">
        <v>94.343204252088071</v>
      </c>
      <c r="HO22" s="11">
        <v>93.81169324221716</v>
      </c>
      <c r="HP22" s="11">
        <v>73.993925588458623</v>
      </c>
      <c r="HQ22" s="11">
        <v>66.320000000000007</v>
      </c>
      <c r="HR22" s="11">
        <v>0</v>
      </c>
      <c r="HS22" s="11">
        <v>100</v>
      </c>
      <c r="HT22" s="11">
        <v>0</v>
      </c>
      <c r="HU22" s="11">
        <v>37.849913376493113</v>
      </c>
      <c r="HV22" s="11">
        <v>90.700673448918167</v>
      </c>
      <c r="HW22" s="11">
        <v>84.218435548388769</v>
      </c>
      <c r="HX22" s="11">
        <v>97.297183500025923</v>
      </c>
      <c r="HY22" s="11">
        <v>61.53846153846154</v>
      </c>
      <c r="HZ22" s="11">
        <v>100</v>
      </c>
      <c r="IA22" s="11">
        <v>69.389928025835744</v>
      </c>
      <c r="IB22" s="11">
        <v>89.422884036725563</v>
      </c>
      <c r="IC22" s="11">
        <v>62.63791374122367</v>
      </c>
      <c r="ID22" s="11">
        <v>94.662559105889088</v>
      </c>
      <c r="IE22" s="11">
        <v>81.171077334567812</v>
      </c>
      <c r="IF22" s="11">
        <v>88.969472520124469</v>
      </c>
      <c r="IG22" s="11">
        <v>34.432464058843195</v>
      </c>
      <c r="IH22" s="11">
        <v>81.006656332634265</v>
      </c>
      <c r="II22" s="11">
        <v>52.619589977220961</v>
      </c>
      <c r="IJ22" s="11">
        <v>1.6874541452677916</v>
      </c>
      <c r="IK22" s="11">
        <v>3</v>
      </c>
      <c r="IL22" s="11">
        <v>77.94229309035687</v>
      </c>
      <c r="IM22" s="11">
        <v>14.236902050113894</v>
      </c>
      <c r="IN22" s="11">
        <v>16.287015945330296</v>
      </c>
      <c r="IO22" s="11">
        <v>33.15669947009841</v>
      </c>
      <c r="IP22" s="11">
        <v>17.647058823529413</v>
      </c>
      <c r="IQ22" s="11">
        <v>7.0696202531645573</v>
      </c>
      <c r="IR22" s="11">
        <v>91.17647058823529</v>
      </c>
      <c r="IS22" s="11">
        <v>79.74073441418534</v>
      </c>
      <c r="IT22" s="11">
        <v>0</v>
      </c>
      <c r="IU22" s="11">
        <v>96.15384615384616</v>
      </c>
      <c r="IV22" s="11">
        <v>7.1948203453103128</v>
      </c>
      <c r="IW22" s="11">
        <v>23.751749883341112</v>
      </c>
      <c r="IX22" s="11">
        <v>19.192323070771693</v>
      </c>
      <c r="IY22" s="11">
        <v>22.391043582566972</v>
      </c>
      <c r="IZ22" s="11">
        <v>0</v>
      </c>
      <c r="JA22" s="11">
        <v>57.177129148340669</v>
      </c>
      <c r="JB22" s="11">
        <v>7.5</v>
      </c>
      <c r="JC22" s="11">
        <v>16.793282686925231</v>
      </c>
      <c r="JD22" s="11">
        <v>13.994402239104359</v>
      </c>
      <c r="JE22" s="11">
        <v>3.5985605757696919</v>
      </c>
      <c r="JF22" s="11">
        <v>4.3982407037185123</v>
      </c>
      <c r="JG22" s="11">
        <v>0</v>
      </c>
      <c r="JH22" s="11">
        <v>7.7179487179487181</v>
      </c>
      <c r="JI22" s="11">
        <v>9.5370370370370363</v>
      </c>
      <c r="JJ22" s="11">
        <v>115.90909090909092</v>
      </c>
      <c r="JK22" s="11">
        <v>127.47524752475248</v>
      </c>
      <c r="JL22" s="11">
        <v>8.3333333333333321</v>
      </c>
      <c r="JM22" s="11">
        <v>18.627450980392158</v>
      </c>
      <c r="JN22" s="11">
        <v>68.438538205980066</v>
      </c>
      <c r="JO22" s="11">
        <v>36.212624584717609</v>
      </c>
      <c r="JP22" s="11">
        <v>0</v>
      </c>
      <c r="JQ22" s="11">
        <v>96.36</v>
      </c>
      <c r="JR22" s="11">
        <v>100</v>
      </c>
      <c r="JS22" s="11">
        <v>100</v>
      </c>
      <c r="JT22" s="11">
        <v>93.333333333333329</v>
      </c>
      <c r="JU22" s="11">
        <v>81.159420289855078</v>
      </c>
      <c r="JV22" s="11">
        <v>0.47560980000000003</v>
      </c>
      <c r="JW22" s="11">
        <v>0.24390239999999999</v>
      </c>
      <c r="JX22" s="11">
        <v>0.94264437400000001</v>
      </c>
      <c r="JY22" s="11">
        <v>0.47925190000000001</v>
      </c>
      <c r="JZ22" s="11">
        <v>3.0705443662865028</v>
      </c>
      <c r="KA22" s="11">
        <v>12459.646674176021</v>
      </c>
      <c r="KB22" s="11">
        <v>7993.1189130864614</v>
      </c>
      <c r="KC22" s="11">
        <v>0</v>
      </c>
      <c r="KD22" s="11">
        <v>0</v>
      </c>
      <c r="KE22" s="11">
        <v>0</v>
      </c>
      <c r="KF22" s="11">
        <v>0</v>
      </c>
      <c r="KG22" s="13">
        <v>1.5677217083672309E-2</v>
      </c>
      <c r="KH22" s="11">
        <v>72.140394860545285</v>
      </c>
      <c r="KI22" s="11">
        <v>6.9988137603795959</v>
      </c>
      <c r="KJ22" s="11">
        <v>-200</v>
      </c>
      <c r="KK22" s="11">
        <v>-53.623188405797109</v>
      </c>
      <c r="KL22" s="11">
        <v>7.679285714285716</v>
      </c>
      <c r="KM22" s="11">
        <v>12.781428571428572</v>
      </c>
      <c r="KN22" s="11">
        <v>87.673333333333346</v>
      </c>
      <c r="KO22" s="11">
        <v>111.10416666666667</v>
      </c>
      <c r="KP22" s="11">
        <v>105.255</v>
      </c>
      <c r="KQ22" s="11">
        <v>11.022364217252397</v>
      </c>
      <c r="KR22" s="11">
        <v>28.571428571428569</v>
      </c>
      <c r="KS22" s="11">
        <v>82.800608828006091</v>
      </c>
      <c r="KT22" s="11">
        <v>5.5209730193638364</v>
      </c>
      <c r="KU22" s="11">
        <v>87.436084733382032</v>
      </c>
      <c r="KV22" s="11">
        <v>25.806451612903224</v>
      </c>
    </row>
    <row r="23" spans="1:308" x14ac:dyDescent="0.3">
      <c r="A23" t="s">
        <v>1</v>
      </c>
      <c r="B23" s="2" t="s">
        <v>34</v>
      </c>
      <c r="C23" s="2" t="s">
        <v>35</v>
      </c>
      <c r="D23" s="2" t="s">
        <v>346</v>
      </c>
      <c r="E23" s="2" t="s">
        <v>347</v>
      </c>
      <c r="F23" s="2" t="s">
        <v>357</v>
      </c>
      <c r="G23" s="2" t="s">
        <v>355</v>
      </c>
      <c r="H23" s="17" t="s">
        <v>488</v>
      </c>
      <c r="I23" s="11">
        <v>50.924231730124177</v>
      </c>
      <c r="J23" s="11">
        <v>56.672562279447888</v>
      </c>
      <c r="K23" s="11">
        <v>64.682749961130668</v>
      </c>
      <c r="L23" s="11">
        <v>67.702066019259149</v>
      </c>
      <c r="M23" s="11">
        <v>35.768909790353646</v>
      </c>
      <c r="N23" s="11">
        <v>54.083978938955084</v>
      </c>
      <c r="O23" s="11">
        <v>26.635123391598679</v>
      </c>
      <c r="P23" s="11">
        <v>93.134666960318498</v>
      </c>
      <c r="Q23" s="11">
        <v>79.28049675973358</v>
      </c>
      <c r="R23" s="11">
        <v>23.333333333333332</v>
      </c>
      <c r="S23" s="11">
        <v>70.519943578089482</v>
      </c>
      <c r="T23" s="11">
        <v>28.605891584266338</v>
      </c>
      <c r="U23" s="11">
        <v>76.127287500950601</v>
      </c>
      <c r="V23" s="11">
        <v>25.70631623944335</v>
      </c>
      <c r="W23" s="11">
        <v>56.426407740772916</v>
      </c>
      <c r="X23" s="11">
        <v>60.425140169564187</v>
      </c>
      <c r="Y23" s="11">
        <v>85.387429331559701</v>
      </c>
      <c r="Z23" s="11">
        <v>56.492022602625894</v>
      </c>
      <c r="AA23" s="11">
        <v>81.490025971424629</v>
      </c>
      <c r="AB23" s="11">
        <v>79.746879527471307</v>
      </c>
      <c r="AC23" s="11">
        <v>48.255399581381766</v>
      </c>
      <c r="AD23" s="11">
        <v>56.689945682296866</v>
      </c>
      <c r="AE23" s="11">
        <v>72.328079333721192</v>
      </c>
      <c r="AF23" s="11">
        <v>35.768909790353646</v>
      </c>
      <c r="AG23" s="11">
        <v>36.172024909542316</v>
      </c>
      <c r="AH23" s="11">
        <v>14.043650566063837</v>
      </c>
      <c r="AI23" s="11">
        <v>44.861377780964617</v>
      </c>
      <c r="AJ23" s="11">
        <v>89.110194239165196</v>
      </c>
      <c r="AK23" s="11">
        <v>51.438746438746435</v>
      </c>
      <c r="AL23" s="11">
        <v>88.877879699248112</v>
      </c>
      <c r="AM23" s="11">
        <v>31.563088812571365</v>
      </c>
      <c r="AN23" s="11">
        <v>2.8635876056330214</v>
      </c>
      <c r="AO23" s="11">
        <v>2.5553400892304716</v>
      </c>
      <c r="AP23" s="11">
        <v>34.137810766325103</v>
      </c>
      <c r="AQ23" s="11">
        <v>21.716049394455574</v>
      </c>
      <c r="AR23" s="11">
        <v>66.974863681376519</v>
      </c>
      <c r="AS23" s="11">
        <v>100</v>
      </c>
      <c r="AT23" s="11">
        <v>96.111559025644226</v>
      </c>
      <c r="AU23" s="11">
        <v>95.635366544851337</v>
      </c>
      <c r="AV23" s="11">
        <v>69.609912075671289</v>
      </c>
      <c r="AW23" s="11">
        <v>100</v>
      </c>
      <c r="AX23" s="11">
        <v>97.451164115744149</v>
      </c>
      <c r="AY23" s="11">
        <v>66.183505024894401</v>
      </c>
      <c r="AZ23" s="11">
        <v>100</v>
      </c>
      <c r="BA23" s="11">
        <v>60.504004546061488</v>
      </c>
      <c r="BB23" s="11">
        <v>90.434477467978454</v>
      </c>
      <c r="BC23" s="11">
        <v>20</v>
      </c>
      <c r="BD23" s="11">
        <v>31.818181818181817</v>
      </c>
      <c r="BE23" s="11">
        <v>18.181818181818183</v>
      </c>
      <c r="BF23" s="11">
        <v>33.333333333333329</v>
      </c>
      <c r="BG23" s="11">
        <v>50</v>
      </c>
      <c r="BH23" s="11">
        <v>96.428571428571431</v>
      </c>
      <c r="BI23" s="11">
        <v>89.504479795209363</v>
      </c>
      <c r="BJ23" s="11">
        <v>83.333333333333343</v>
      </c>
      <c r="BK23" s="11">
        <v>100</v>
      </c>
      <c r="BL23" s="11">
        <v>27.57517214462883</v>
      </c>
      <c r="BM23" s="11">
        <v>0</v>
      </c>
      <c r="BN23" s="11">
        <v>15.454285776702864</v>
      </c>
      <c r="BO23" s="11">
        <v>0</v>
      </c>
      <c r="BP23" s="11">
        <v>100</v>
      </c>
      <c r="BQ23" s="11">
        <v>92.711867171243014</v>
      </c>
      <c r="BR23" s="11">
        <v>35.669995331608789</v>
      </c>
      <c r="BS23" s="11">
        <v>15.862471713263743</v>
      </c>
      <c r="BT23" s="11">
        <v>63.834126444595519</v>
      </c>
      <c r="BU23" s="11">
        <v>63.834126444595519</v>
      </c>
      <c r="BV23" s="11">
        <v>7.7648017415150576</v>
      </c>
      <c r="BW23" s="11">
        <v>0</v>
      </c>
      <c r="BX23" s="11">
        <v>2.9423710926902791</v>
      </c>
      <c r="BY23" s="11">
        <v>66.544288143453386</v>
      </c>
      <c r="BZ23" s="11">
        <v>25</v>
      </c>
      <c r="CA23" s="11">
        <v>100</v>
      </c>
      <c r="CB23" s="11">
        <v>34.161342819638271</v>
      </c>
      <c r="CC23" s="11">
        <v>66.40575408010551</v>
      </c>
      <c r="CD23" s="11">
        <v>32.046492638729404</v>
      </c>
      <c r="CE23" s="11">
        <v>51.491505943545476</v>
      </c>
      <c r="CF23" s="11">
        <v>52.47558867046147</v>
      </c>
      <c r="CG23" s="11">
        <v>71.750129663830847</v>
      </c>
      <c r="CH23" s="11">
        <v>58.136924803591469</v>
      </c>
      <c r="CI23" s="11">
        <v>90.669585386685142</v>
      </c>
      <c r="CJ23" s="11">
        <v>58.796142334552712</v>
      </c>
      <c r="CK23" s="11">
        <v>97.339541070834727</v>
      </c>
      <c r="CL23" s="11">
        <v>96.242101762554043</v>
      </c>
      <c r="CM23" s="11">
        <v>96.341868972397734</v>
      </c>
      <c r="CN23" s="11">
        <v>78.217492517459263</v>
      </c>
      <c r="CO23" s="11">
        <v>0</v>
      </c>
      <c r="CP23" s="11">
        <v>100</v>
      </c>
      <c r="CQ23" s="11">
        <v>25.968090410503574</v>
      </c>
      <c r="CR23" s="11">
        <v>100</v>
      </c>
      <c r="CS23" s="11">
        <v>47.107393609399615</v>
      </c>
      <c r="CT23" s="11">
        <v>71.292448774896116</v>
      </c>
      <c r="CU23" s="11">
        <v>84.181691912208564</v>
      </c>
      <c r="CV23" s="11">
        <v>98.775013565286017</v>
      </c>
      <c r="CW23" s="11">
        <v>88.031953001862732</v>
      </c>
      <c r="CX23" s="11">
        <v>99.551654964894666</v>
      </c>
      <c r="CY23" s="11">
        <v>84.604090047921531</v>
      </c>
      <c r="CZ23" s="11">
        <v>87.472417251755274</v>
      </c>
      <c r="DA23" s="11">
        <v>43.31828819792711</v>
      </c>
      <c r="DB23" s="11">
        <v>100</v>
      </c>
      <c r="DC23" s="11">
        <v>85.974590437980609</v>
      </c>
      <c r="DD23" s="11">
        <v>100</v>
      </c>
      <c r="DE23" s="11">
        <v>36.605650284185884</v>
      </c>
      <c r="DF23" s="11">
        <v>100</v>
      </c>
      <c r="DG23" s="11">
        <v>63.618224143664783</v>
      </c>
      <c r="DH23" s="11">
        <v>77.147974600480524</v>
      </c>
      <c r="DI23" s="11">
        <v>4</v>
      </c>
      <c r="DJ23" s="11">
        <v>87.429331559694049</v>
      </c>
      <c r="DK23" s="11">
        <v>35.882939807116728</v>
      </c>
      <c r="DL23" s="11">
        <v>46.757565680079814</v>
      </c>
      <c r="DM23" s="11">
        <v>82.009080590238369</v>
      </c>
      <c r="DN23" s="11">
        <v>15.384615384615385</v>
      </c>
      <c r="DO23" s="11">
        <v>99.610929052338719</v>
      </c>
      <c r="DP23" s="11">
        <v>92.307692307692307</v>
      </c>
      <c r="DQ23" s="11">
        <v>56.731231907151447</v>
      </c>
      <c r="DR23" s="11">
        <v>0</v>
      </c>
      <c r="DS23" s="11">
        <v>50.575497463909493</v>
      </c>
      <c r="DT23" s="11">
        <v>44.555187130893081</v>
      </c>
      <c r="DU23" s="11">
        <v>27.788862688191546</v>
      </c>
      <c r="DV23" s="11">
        <v>0.69169517547965342</v>
      </c>
      <c r="DW23" s="11">
        <v>48.88276657038967</v>
      </c>
      <c r="DX23" s="11">
        <v>0</v>
      </c>
      <c r="DY23" s="11">
        <v>20.64379108444987</v>
      </c>
      <c r="DZ23" s="11">
        <v>0</v>
      </c>
      <c r="EA23" s="11">
        <v>39.013513880958214</v>
      </c>
      <c r="EB23" s="11">
        <v>50.030221307890287</v>
      </c>
      <c r="EC23" s="11">
        <v>28.721807879235811</v>
      </c>
      <c r="ED23" s="11">
        <v>87.493726789119748</v>
      </c>
      <c r="EE23" s="11">
        <v>19.047619047619044</v>
      </c>
      <c r="EF23" s="11">
        <v>79.353690252750113</v>
      </c>
      <c r="EG23" s="11">
        <v>99.354293181643484</v>
      </c>
      <c r="EH23" s="11">
        <v>77.732793522267201</v>
      </c>
      <c r="EI23" s="11">
        <v>100</v>
      </c>
      <c r="EJ23" s="11">
        <v>0</v>
      </c>
      <c r="EK23" s="11">
        <v>75</v>
      </c>
      <c r="EL23" s="11">
        <v>90.313390313390315</v>
      </c>
      <c r="EM23" s="11">
        <v>82.621082621082621</v>
      </c>
      <c r="EN23" s="11">
        <v>9.2592592592592595</v>
      </c>
      <c r="EO23" s="11">
        <v>68.75</v>
      </c>
      <c r="EP23" s="11">
        <v>96.88</v>
      </c>
      <c r="EQ23" s="11">
        <v>100</v>
      </c>
      <c r="ER23" s="11">
        <v>89.285714285714292</v>
      </c>
      <c r="ES23" s="11">
        <v>89.473684210526315</v>
      </c>
      <c r="ET23" s="11">
        <v>18.18182157024772</v>
      </c>
      <c r="EU23" s="11">
        <v>41.93548557752333</v>
      </c>
      <c r="EV23" s="11">
        <v>7.896118216043817</v>
      </c>
      <c r="EW23" s="11">
        <v>58.238929886470594</v>
      </c>
      <c r="EX23" s="11">
        <v>7.7088370127761126</v>
      </c>
      <c r="EY23" s="11">
        <v>0.14937304300561477</v>
      </c>
      <c r="EZ23" s="11">
        <v>0.73255276111733647</v>
      </c>
      <c r="FA23" s="11">
        <v>7.274340353091671</v>
      </c>
      <c r="FB23" s="11">
        <v>0</v>
      </c>
      <c r="FC23" s="11">
        <v>0</v>
      </c>
      <c r="FD23" s="11">
        <v>2.9470200038302155</v>
      </c>
      <c r="FE23" s="11">
        <v>0.72457033372415569</v>
      </c>
      <c r="FF23" s="11">
        <v>0</v>
      </c>
      <c r="FG23" s="11">
        <v>34.438167708427699</v>
      </c>
      <c r="FH23" s="11">
        <v>100</v>
      </c>
      <c r="FI23" s="11">
        <v>35.526315789473685</v>
      </c>
      <c r="FJ23" s="11">
        <v>35.666208549177149</v>
      </c>
      <c r="FK23" s="11">
        <v>46.031761932429113</v>
      </c>
      <c r="FL23" s="11">
        <v>1.2840961040279646</v>
      </c>
      <c r="FM23" s="11">
        <v>11.874026452179343</v>
      </c>
      <c r="FN23" s="11">
        <v>13.724153934464292</v>
      </c>
      <c r="FO23" s="11">
        <v>88.424124513618679</v>
      </c>
      <c r="FP23" s="11">
        <v>73.417721518987349</v>
      </c>
      <c r="FQ23" s="11">
        <v>88.638613861386133</v>
      </c>
      <c r="FR23" s="11">
        <v>34.597057686043925</v>
      </c>
      <c r="FS23" s="11">
        <v>72.552255225522558</v>
      </c>
      <c r="FT23" s="11">
        <v>44.219409282700425</v>
      </c>
      <c r="FU23" s="11">
        <v>0</v>
      </c>
      <c r="FV23" s="11">
        <v>37.485942771460699</v>
      </c>
      <c r="FW23" s="11">
        <v>99.962514057228546</v>
      </c>
      <c r="FX23" s="11">
        <v>262.40159940022488</v>
      </c>
      <c r="FY23" s="11">
        <v>0</v>
      </c>
      <c r="FZ23" s="11">
        <v>12.495314257153568</v>
      </c>
      <c r="GA23" s="11">
        <v>66.183505024894401</v>
      </c>
      <c r="GB23" s="11">
        <v>1.0964949751055997</v>
      </c>
      <c r="GC23" s="11">
        <v>60.504004546061481</v>
      </c>
      <c r="GD23" s="11">
        <v>15.43879481747495</v>
      </c>
      <c r="GE23" s="11">
        <v>20</v>
      </c>
      <c r="GF23" s="11">
        <v>31.818181818181817</v>
      </c>
      <c r="GG23" s="11">
        <v>18.181818181818183</v>
      </c>
      <c r="GH23" s="11">
        <v>33.333333333333329</v>
      </c>
      <c r="GI23" s="11">
        <v>50</v>
      </c>
      <c r="GJ23" s="11">
        <v>96.428571428571431</v>
      </c>
      <c r="GK23" s="11">
        <v>8</v>
      </c>
      <c r="GL23" s="11">
        <v>8</v>
      </c>
      <c r="GM23" s="11">
        <v>0</v>
      </c>
      <c r="GN23" s="11">
        <v>27.57517214462883</v>
      </c>
      <c r="GO23" s="11">
        <v>0</v>
      </c>
      <c r="GP23" s="11">
        <v>15.454285776702864</v>
      </c>
      <c r="GQ23" s="11">
        <v>0</v>
      </c>
      <c r="GR23" s="11">
        <v>106.59141888445849</v>
      </c>
      <c r="GS23" s="11">
        <v>7.2881328287569893</v>
      </c>
      <c r="GT23" s="11">
        <v>64.330004668391211</v>
      </c>
      <c r="GU23" s="11">
        <v>15.862471713263743</v>
      </c>
      <c r="GV23" s="11">
        <v>63.834126444595519</v>
      </c>
      <c r="GW23" s="11">
        <v>63.834126444595519</v>
      </c>
      <c r="GX23" s="11">
        <v>7.7648017415150576</v>
      </c>
      <c r="GY23" s="11">
        <v>0</v>
      </c>
      <c r="GZ23" s="11">
        <v>282.99555116164112</v>
      </c>
      <c r="HA23" s="11">
        <v>66.544288143453386</v>
      </c>
      <c r="HB23" s="11">
        <v>25</v>
      </c>
      <c r="HC23" s="11">
        <v>100</v>
      </c>
      <c r="HD23" s="11">
        <v>3368731.9253362189</v>
      </c>
      <c r="HE23" s="11">
        <v>112.06444444444446</v>
      </c>
      <c r="HF23" s="11">
        <v>298.59206349206357</v>
      </c>
      <c r="HG23" s="11">
        <v>238.18269841269839</v>
      </c>
      <c r="HH23" s="11">
        <v>170.19650793650797</v>
      </c>
      <c r="HI23" s="12">
        <v>190.96816992820467</v>
      </c>
      <c r="HJ23" s="12">
        <v>41.863075196408531</v>
      </c>
      <c r="HK23" s="12">
        <v>40.253909740840037</v>
      </c>
      <c r="HL23" s="11">
        <v>58.796142334552712</v>
      </c>
      <c r="HM23" s="11">
        <v>97.339541070834727</v>
      </c>
      <c r="HN23" s="11">
        <v>96.242101762554043</v>
      </c>
      <c r="HO23" s="11">
        <v>96.341868972397734</v>
      </c>
      <c r="HP23" s="11">
        <v>78.217492517459263</v>
      </c>
      <c r="HQ23" s="11" t="s">
        <v>727</v>
      </c>
      <c r="HR23" s="11">
        <v>100</v>
      </c>
      <c r="HS23" s="11">
        <v>25.968090410503574</v>
      </c>
      <c r="HT23" s="11">
        <v>117.64241925085001</v>
      </c>
      <c r="HU23" s="11">
        <v>47.107393609399615</v>
      </c>
      <c r="HV23" s="11">
        <v>71.292448774896116</v>
      </c>
      <c r="HW23" s="11">
        <v>84.181691912208564</v>
      </c>
      <c r="HX23" s="11">
        <v>98.775013565286017</v>
      </c>
      <c r="HY23" s="11">
        <v>88.031953001862732</v>
      </c>
      <c r="HZ23" s="11">
        <v>99.551654964894666</v>
      </c>
      <c r="IA23" s="11">
        <v>84.604090047921531</v>
      </c>
      <c r="IB23" s="11">
        <v>87.472417251755274</v>
      </c>
      <c r="IC23" s="11">
        <v>43.31828819792711</v>
      </c>
      <c r="ID23" s="11">
        <v>100</v>
      </c>
      <c r="IE23" s="11">
        <v>85.974590437980609</v>
      </c>
      <c r="IF23" s="11">
        <v>100</v>
      </c>
      <c r="IG23" s="11">
        <v>36.605650284185884</v>
      </c>
      <c r="IH23" s="11">
        <v>100</v>
      </c>
      <c r="II23" s="11">
        <v>63.618224143664783</v>
      </c>
      <c r="IJ23" s="11">
        <v>10.578034682080926</v>
      </c>
      <c r="IK23" s="11">
        <v>3</v>
      </c>
      <c r="IL23" s="11">
        <v>87.429331559694049</v>
      </c>
      <c r="IM23" s="11">
        <v>35.882939807116728</v>
      </c>
      <c r="IN23" s="11">
        <v>46.757565680079814</v>
      </c>
      <c r="IO23" s="11">
        <v>82.009080590238369</v>
      </c>
      <c r="IP23" s="11">
        <v>15.384615384615385</v>
      </c>
      <c r="IQ23" s="11">
        <v>2.8136200716845878</v>
      </c>
      <c r="IR23" s="11">
        <v>92.307692307692307</v>
      </c>
      <c r="IS23" s="11">
        <v>80.098820544021891</v>
      </c>
      <c r="IT23" s="11">
        <v>45.454545454545453</v>
      </c>
      <c r="IU23" s="11">
        <v>90.909090909090907</v>
      </c>
      <c r="IV23" s="11">
        <v>7.6959912933067294</v>
      </c>
      <c r="IW23" s="11">
        <v>27.788862688191546</v>
      </c>
      <c r="IX23" s="11">
        <v>3.8714672861014323</v>
      </c>
      <c r="IY23" s="11">
        <v>87.108013937282237</v>
      </c>
      <c r="IZ23" s="11">
        <v>0</v>
      </c>
      <c r="JA23" s="11">
        <v>198.60627177700349</v>
      </c>
      <c r="JB23" s="11">
        <v>0</v>
      </c>
      <c r="JC23" s="11">
        <v>32.520325203252035</v>
      </c>
      <c r="JD23" s="11">
        <v>27.487417731320171</v>
      </c>
      <c r="JE23" s="11">
        <v>9.2915214866434379</v>
      </c>
      <c r="JF23" s="11">
        <v>8.9043747580332955</v>
      </c>
      <c r="JG23" s="11">
        <v>5.7142857142857135</v>
      </c>
      <c r="JH23" s="11">
        <v>10.323529411764707</v>
      </c>
      <c r="JI23" s="11">
        <v>8.0370370370370363</v>
      </c>
      <c r="JJ23" s="11">
        <v>77.732793522267201</v>
      </c>
      <c r="JK23" s="11">
        <v>150.43327556325823</v>
      </c>
      <c r="JL23" s="11">
        <v>0</v>
      </c>
      <c r="JM23" s="11">
        <v>75</v>
      </c>
      <c r="JN23" s="11">
        <v>90.313390313390315</v>
      </c>
      <c r="JO23" s="11">
        <v>82.621082621082621</v>
      </c>
      <c r="JP23" s="11">
        <v>9.2592592592592595</v>
      </c>
      <c r="JQ23" s="11">
        <v>68.75</v>
      </c>
      <c r="JR23" s="11">
        <v>96.88</v>
      </c>
      <c r="JS23" s="11">
        <v>100</v>
      </c>
      <c r="JT23" s="11">
        <v>89.285714285714292</v>
      </c>
      <c r="JU23" s="11">
        <v>89.473684210526315</v>
      </c>
      <c r="JV23" s="11">
        <v>0.56097560000000002</v>
      </c>
      <c r="JW23" s="11">
        <v>0.56097560000000002</v>
      </c>
      <c r="JX23" s="11">
        <v>1.0222469519999999</v>
      </c>
      <c r="JY23" s="11">
        <v>0.3702819</v>
      </c>
      <c r="JZ23" s="11">
        <v>4.0739149386855793</v>
      </c>
      <c r="KA23" s="11">
        <v>14123.678517735836</v>
      </c>
      <c r="KB23" s="11">
        <v>16976.22592903324</v>
      </c>
      <c r="KC23" s="11">
        <v>0.58207843394710834</v>
      </c>
      <c r="KD23" s="11">
        <v>0</v>
      </c>
      <c r="KE23" s="11">
        <v>0</v>
      </c>
      <c r="KF23" s="11">
        <v>8.5639612500000002</v>
      </c>
      <c r="KG23" s="13">
        <v>1.7306705537256523E-2</v>
      </c>
      <c r="KH23" s="11">
        <v>-16.353132869204561</v>
      </c>
      <c r="KI23" s="11">
        <v>7.6305220883534144</v>
      </c>
      <c r="KJ23" s="11">
        <v>200</v>
      </c>
      <c r="KK23" s="11">
        <v>-57.894736842105267</v>
      </c>
      <c r="KL23" s="11">
        <v>10.303333333333335</v>
      </c>
      <c r="KM23" s="11">
        <v>13.084444444444442</v>
      </c>
      <c r="KN23" s="11">
        <v>88.515999999999991</v>
      </c>
      <c r="KO23" s="11">
        <v>153.03016666666667</v>
      </c>
      <c r="KP23" s="11">
        <v>142.71233333333333</v>
      </c>
      <c r="KQ23" s="11">
        <v>11.575875486381323</v>
      </c>
      <c r="KR23" s="11">
        <v>26.582278481012654</v>
      </c>
      <c r="KS23" s="11">
        <v>88.638613861386133</v>
      </c>
      <c r="KT23" s="11">
        <v>5.6264274642969401</v>
      </c>
      <c r="KU23" s="11">
        <v>72.552255225522558</v>
      </c>
      <c r="KV23" s="11">
        <v>44.219409282700425</v>
      </c>
    </row>
    <row r="24" spans="1:308" x14ac:dyDescent="0.3">
      <c r="A24" t="s">
        <v>1</v>
      </c>
      <c r="B24" s="2" t="s">
        <v>36</v>
      </c>
      <c r="C24" s="2" t="s">
        <v>37</v>
      </c>
      <c r="D24" s="2" t="s">
        <v>346</v>
      </c>
      <c r="E24" s="2" t="s">
        <v>347</v>
      </c>
      <c r="F24" s="2" t="s">
        <v>357</v>
      </c>
      <c r="G24" s="2" t="s">
        <v>344</v>
      </c>
      <c r="H24" s="17" t="s">
        <v>486</v>
      </c>
      <c r="I24" s="11">
        <v>63.694596058479981</v>
      </c>
      <c r="J24" s="11">
        <v>66.035679847075954</v>
      </c>
      <c r="K24" s="11">
        <v>60.586801797580307</v>
      </c>
      <c r="L24" s="11">
        <v>74.500111935957079</v>
      </c>
      <c r="M24" s="11">
        <v>77.986175175406728</v>
      </c>
      <c r="N24" s="11">
        <v>59.119650478876736</v>
      </c>
      <c r="O24" s="11">
        <v>43.939157115983029</v>
      </c>
      <c r="P24" s="11">
        <v>80.835184236371461</v>
      </c>
      <c r="Q24" s="11">
        <v>64.745719007980114</v>
      </c>
      <c r="R24" s="11">
        <v>46.818181818181813</v>
      </c>
      <c r="S24" s="11">
        <v>93.586917326452564</v>
      </c>
      <c r="T24" s="11">
        <v>43.317823389264191</v>
      </c>
      <c r="U24" s="11">
        <v>76.640948820207143</v>
      </c>
      <c r="V24" s="11">
        <v>56.304984331074365</v>
      </c>
      <c r="W24" s="11">
        <v>24.845404184477164</v>
      </c>
      <c r="X24" s="11">
        <v>59.4035354840479</v>
      </c>
      <c r="Y24" s="11">
        <v>96.716636554519269</v>
      </c>
      <c r="Z24" s="11">
        <v>61.381630967276877</v>
      </c>
      <c r="AA24" s="11">
        <v>77.288462446510081</v>
      </c>
      <c r="AB24" s="11">
        <v>88.331063305359777</v>
      </c>
      <c r="AC24" s="11">
        <v>71.69759356981325</v>
      </c>
      <c r="AD24" s="11">
        <v>53.591483959177687</v>
      </c>
      <c r="AE24" s="11">
        <v>81.591956398924594</v>
      </c>
      <c r="AF24" s="11">
        <v>77.986175175406728</v>
      </c>
      <c r="AG24" s="11">
        <v>56.756151685369076</v>
      </c>
      <c r="AH24" s="11">
        <v>8.7909226203468975</v>
      </c>
      <c r="AI24" s="11">
        <v>59.948819026673434</v>
      </c>
      <c r="AJ24" s="11">
        <v>73.780372117014906</v>
      </c>
      <c r="AK24" s="11">
        <v>61.264623228275696</v>
      </c>
      <c r="AL24" s="11">
        <v>94.177014195580369</v>
      </c>
      <c r="AM24" s="11">
        <v>72.921976938844111</v>
      </c>
      <c r="AN24" s="11">
        <v>18.794357029717613</v>
      </c>
      <c r="AO24" s="11">
        <v>3.7459267056217289</v>
      </c>
      <c r="AP24" s="11">
        <v>34.264449541019516</v>
      </c>
      <c r="AQ24" s="11">
        <v>58.324095416248575</v>
      </c>
      <c r="AR24" s="11">
        <v>75.584137064446622</v>
      </c>
      <c r="AS24" s="11">
        <v>94.796800718715303</v>
      </c>
      <c r="AT24" s="11">
        <v>76.184522109772388</v>
      </c>
      <c r="AU24" s="11">
        <v>88.988374728785274</v>
      </c>
      <c r="AV24" s="11">
        <v>93.958915137886066</v>
      </c>
      <c r="AW24" s="11">
        <v>77.151374325800035</v>
      </c>
      <c r="AX24" s="11">
        <v>53.931118397269749</v>
      </c>
      <c r="AY24" s="11">
        <v>71.81096875193748</v>
      </c>
      <c r="AZ24" s="11">
        <v>59.073874183211274</v>
      </c>
      <c r="BA24" s="11">
        <v>77.047915288063336</v>
      </c>
      <c r="BB24" s="11">
        <v>51.050117808708393</v>
      </c>
      <c r="BC24" s="11">
        <v>45</v>
      </c>
      <c r="BD24" s="11">
        <v>54.54545454545454</v>
      </c>
      <c r="BE24" s="11">
        <v>40.909090909090914</v>
      </c>
      <c r="BF24" s="11">
        <v>100</v>
      </c>
      <c r="BG24" s="11">
        <v>100</v>
      </c>
      <c r="BH24" s="11">
        <v>91.845493562231766</v>
      </c>
      <c r="BI24" s="11">
        <v>86.505759736697755</v>
      </c>
      <c r="BJ24" s="11">
        <v>89.583333333333343</v>
      </c>
      <c r="BK24" s="11">
        <v>95.789473684210535</v>
      </c>
      <c r="BL24" s="11">
        <v>65.805438397720408</v>
      </c>
      <c r="BM24" s="11">
        <v>24.116012335376627</v>
      </c>
      <c r="BN24" s="11">
        <v>11.956562289013355</v>
      </c>
      <c r="BO24" s="11">
        <v>18.921630240000006</v>
      </c>
      <c r="BP24" s="11">
        <v>79.683716093861364</v>
      </c>
      <c r="BQ24" s="11">
        <v>54.0784808813886</v>
      </c>
      <c r="BR24" s="11">
        <v>96.160649485371465</v>
      </c>
      <c r="BS24" s="11">
        <v>0.42561464250418485</v>
      </c>
      <c r="BT24" s="11">
        <v>100</v>
      </c>
      <c r="BU24" s="11">
        <v>100</v>
      </c>
      <c r="BV24" s="11">
        <v>9.5265440139792243</v>
      </c>
      <c r="BW24" s="11">
        <v>100</v>
      </c>
      <c r="BX24" s="11">
        <v>27.877747329962826</v>
      </c>
      <c r="BY24" s="11">
        <v>67.397865292602148</v>
      </c>
      <c r="BZ24" s="11">
        <v>0</v>
      </c>
      <c r="CA24" s="11">
        <v>0</v>
      </c>
      <c r="CB24" s="11">
        <v>31.983751445306506</v>
      </c>
      <c r="CC24" s="11">
        <v>91.440491800662372</v>
      </c>
      <c r="CD24" s="11">
        <v>51.276343304895192</v>
      </c>
      <c r="CE24" s="11">
        <v>63.068389804689673</v>
      </c>
      <c r="CF24" s="11">
        <v>79.422557528833948</v>
      </c>
      <c r="CG24" s="11">
        <v>68.561879068553054</v>
      </c>
      <c r="CH24" s="11">
        <v>19.015509103169251</v>
      </c>
      <c r="CI24" s="11">
        <v>43.039577777531882</v>
      </c>
      <c r="CJ24" s="11">
        <v>97.158064358611256</v>
      </c>
      <c r="CK24" s="11">
        <v>96.381659260706087</v>
      </c>
      <c r="CL24" s="11">
        <v>98.027247424190634</v>
      </c>
      <c r="CM24" s="11">
        <v>94.04267786513013</v>
      </c>
      <c r="CN24" s="11">
        <v>97.97353386395821</v>
      </c>
      <c r="CO24" s="11">
        <v>65.03</v>
      </c>
      <c r="CP24" s="11">
        <v>72.14</v>
      </c>
      <c r="CQ24" s="11">
        <v>100</v>
      </c>
      <c r="CR24" s="11">
        <v>8.3565238691074768</v>
      </c>
      <c r="CS24" s="11">
        <v>73.113176037163299</v>
      </c>
      <c r="CT24" s="11">
        <v>84.035972108667153</v>
      </c>
      <c r="CU24" s="11">
        <v>86.326460598604896</v>
      </c>
      <c r="CV24" s="11">
        <v>66.087450117200646</v>
      </c>
      <c r="CW24" s="11">
        <v>57.85619677215665</v>
      </c>
      <c r="CX24" s="11">
        <v>96.311519045267843</v>
      </c>
      <c r="CY24" s="11">
        <v>96.560398853013623</v>
      </c>
      <c r="CZ24" s="11">
        <v>98.520565427475319</v>
      </c>
      <c r="DA24" s="11">
        <v>57.191439150849313</v>
      </c>
      <c r="DB24" s="11">
        <v>97.474559172378747</v>
      </c>
      <c r="DC24" s="11">
        <v>98.162880642784444</v>
      </c>
      <c r="DD24" s="11">
        <v>97.984614923737382</v>
      </c>
      <c r="DE24" s="11">
        <v>62.473352081976394</v>
      </c>
      <c r="DF24" s="11">
        <v>98.280696190662979</v>
      </c>
      <c r="DG24" s="11">
        <v>88.226964207236676</v>
      </c>
      <c r="DH24" s="11">
        <v>66.865816502203089</v>
      </c>
      <c r="DI24" s="11">
        <v>60</v>
      </c>
      <c r="DJ24" s="11">
        <v>70.574735094487039</v>
      </c>
      <c r="DK24" s="11">
        <v>45.680941452219351</v>
      </c>
      <c r="DL24" s="11">
        <v>44.518775330826699</v>
      </c>
      <c r="DM24" s="11">
        <v>85.109593392630245</v>
      </c>
      <c r="DN24" s="11">
        <v>78.571428571428569</v>
      </c>
      <c r="DO24" s="11">
        <v>92.098568337521883</v>
      </c>
      <c r="DP24" s="11">
        <v>70.588235294117652</v>
      </c>
      <c r="DQ24" s="11">
        <v>73.541046010028182</v>
      </c>
      <c r="DR24" s="11">
        <v>86.885245901639337</v>
      </c>
      <c r="DS24" s="11">
        <v>73.532233614552624</v>
      </c>
      <c r="DT24" s="11">
        <v>72.10032932845219</v>
      </c>
      <c r="DU24" s="11">
        <v>41.411974042285955</v>
      </c>
      <c r="DV24" s="11">
        <v>13.459047356878905</v>
      </c>
      <c r="DW24" s="11">
        <v>0</v>
      </c>
      <c r="DX24" s="11">
        <v>8.1432681416884911</v>
      </c>
      <c r="DY24" s="11">
        <v>9.9347324606437866</v>
      </c>
      <c r="DZ24" s="11">
        <v>12.417565142523305</v>
      </c>
      <c r="EA24" s="11">
        <v>73.762375005165865</v>
      </c>
      <c r="EB24" s="11">
        <v>82.984929717373475</v>
      </c>
      <c r="EC24" s="11">
        <v>54.99427668212433</v>
      </c>
      <c r="ED24" s="11">
        <v>68.753687437623697</v>
      </c>
      <c r="EE24" s="11">
        <v>19.248826291079812</v>
      </c>
      <c r="EF24" s="11">
        <v>46.597676747846279</v>
      </c>
      <c r="EG24" s="11">
        <v>72.566818289679063</v>
      </c>
      <c r="EH24" s="11">
        <v>84.112149532710276</v>
      </c>
      <c r="EI24" s="11">
        <v>91.844843897824035</v>
      </c>
      <c r="EJ24" s="11">
        <v>68.64209052729818</v>
      </c>
      <c r="EK24" s="11">
        <v>31.264582361175925</v>
      </c>
      <c r="EL24" s="11">
        <v>97.390527256479004</v>
      </c>
      <c r="EM24" s="11">
        <v>88.847184986595167</v>
      </c>
      <c r="EN24" s="11">
        <v>20.178731009830205</v>
      </c>
      <c r="EO24" s="11">
        <v>85.79</v>
      </c>
      <c r="EP24" s="11">
        <v>100</v>
      </c>
      <c r="EQ24" s="11">
        <v>98.093587521663778</v>
      </c>
      <c r="ER24" s="11">
        <v>97.236614853195164</v>
      </c>
      <c r="ES24" s="11">
        <v>89.764868603042885</v>
      </c>
      <c r="ET24" s="11">
        <v>97.727276962809654</v>
      </c>
      <c r="EU24" s="11">
        <v>100</v>
      </c>
      <c r="EV24" s="11">
        <v>92.92769868026987</v>
      </c>
      <c r="EW24" s="11">
        <v>1.0329321122969179</v>
      </c>
      <c r="EX24" s="11">
        <v>20.851104956982606</v>
      </c>
      <c r="EY24" s="11">
        <v>21.448077139808959</v>
      </c>
      <c r="EZ24" s="11">
        <v>14.08388899236127</v>
      </c>
      <c r="FA24" s="11">
        <v>4.9430264083557507</v>
      </c>
      <c r="FB24" s="11">
        <v>6.3172147506865048</v>
      </c>
      <c r="FC24" s="11">
        <v>3.3418116938972848</v>
      </c>
      <c r="FD24" s="11">
        <v>0.38165396954737524</v>
      </c>
      <c r="FE24" s="11">
        <v>12.841016328748323</v>
      </c>
      <c r="FF24" s="11">
        <v>0</v>
      </c>
      <c r="FG24" s="11">
        <v>17.85414665320047</v>
      </c>
      <c r="FH24" s="11">
        <v>40.627084723148769</v>
      </c>
      <c r="FI24" s="11">
        <v>100</v>
      </c>
      <c r="FJ24" s="11">
        <v>73.323184268950214</v>
      </c>
      <c r="FK24" s="11">
        <v>85.216877366617908</v>
      </c>
      <c r="FL24" s="11">
        <v>31.360796464671974</v>
      </c>
      <c r="FM24" s="11">
        <v>44.930943007920554</v>
      </c>
      <c r="FN24" s="11">
        <v>56.788675973082249</v>
      </c>
      <c r="FO24" s="11">
        <v>84.422316891649132</v>
      </c>
      <c r="FP24" s="11">
        <v>63.249536369256134</v>
      </c>
      <c r="FQ24" s="11">
        <v>96.003125375646121</v>
      </c>
      <c r="FR24" s="11">
        <v>85.616693380749936</v>
      </c>
      <c r="FS24" s="11">
        <v>78.4580118528458</v>
      </c>
      <c r="FT24" s="11">
        <v>45.755138516532618</v>
      </c>
      <c r="FU24" s="11">
        <v>3.7433088354566215</v>
      </c>
      <c r="FV24" s="11">
        <v>229.58960857467278</v>
      </c>
      <c r="FW24" s="11">
        <v>199.64313789101979</v>
      </c>
      <c r="FX24" s="11">
        <v>93.58272088641553</v>
      </c>
      <c r="FY24" s="11">
        <v>46.167475637298331</v>
      </c>
      <c r="FZ24" s="11">
        <v>225.84629973921616</v>
      </c>
      <c r="GA24" s="11">
        <v>71.81096875193748</v>
      </c>
      <c r="GB24" s="11">
        <v>-5.9209687519374796</v>
      </c>
      <c r="GC24" s="11">
        <v>77.047915288063336</v>
      </c>
      <c r="GD24" s="11">
        <v>6.5927362828465128</v>
      </c>
      <c r="GE24" s="11">
        <v>45</v>
      </c>
      <c r="GF24" s="11">
        <v>54.54545454545454</v>
      </c>
      <c r="GG24" s="11">
        <v>40.909090909090914</v>
      </c>
      <c r="GH24" s="11">
        <v>100</v>
      </c>
      <c r="GI24" s="11">
        <v>100</v>
      </c>
      <c r="GJ24" s="11">
        <v>91.845493562231766</v>
      </c>
      <c r="GK24" s="11">
        <v>10</v>
      </c>
      <c r="GL24" s="11">
        <v>5</v>
      </c>
      <c r="GM24" s="11">
        <v>1.3333333333333333</v>
      </c>
      <c r="GN24" s="11">
        <v>65.805438397720408</v>
      </c>
      <c r="GO24" s="11">
        <v>24.116012335376627</v>
      </c>
      <c r="GP24" s="11">
        <v>11.956562289013355</v>
      </c>
      <c r="GQ24" s="11">
        <v>18.921630240000006</v>
      </c>
      <c r="GR24" s="11">
        <v>79.683716093861364</v>
      </c>
      <c r="GS24" s="11">
        <v>45.921519118611393</v>
      </c>
      <c r="GT24" s="11">
        <v>3.839350514628538</v>
      </c>
      <c r="GU24" s="11">
        <v>0.42561464250418485</v>
      </c>
      <c r="GV24" s="11">
        <v>100</v>
      </c>
      <c r="GW24" s="11">
        <v>100</v>
      </c>
      <c r="GX24" s="11">
        <v>9.5265440139792243</v>
      </c>
      <c r="GY24" s="11">
        <v>1</v>
      </c>
      <c r="GZ24" s="11">
        <v>2681.2656263470985</v>
      </c>
      <c r="HA24" s="11">
        <v>67.397865292602148</v>
      </c>
      <c r="HB24" s="11" t="s">
        <v>727</v>
      </c>
      <c r="HC24" s="11">
        <v>0</v>
      </c>
      <c r="HD24" s="11">
        <v>3153994.4186234819</v>
      </c>
      <c r="HE24" s="11">
        <v>34.877460317460312</v>
      </c>
      <c r="HF24" s="11">
        <v>218.96873015873015</v>
      </c>
      <c r="HG24" s="11">
        <v>182.5109523809524</v>
      </c>
      <c r="HH24" s="11">
        <v>87.892380952380918</v>
      </c>
      <c r="HI24" s="12">
        <v>200.22284698913725</v>
      </c>
      <c r="HJ24" s="12">
        <v>80.984490896830749</v>
      </c>
      <c r="HK24" s="12">
        <v>231.11913683041908</v>
      </c>
      <c r="HL24" s="11">
        <v>97.158064358611256</v>
      </c>
      <c r="HM24" s="11">
        <v>96.381659260706087</v>
      </c>
      <c r="HN24" s="11">
        <v>98.027247424190634</v>
      </c>
      <c r="HO24" s="11">
        <v>94.04267786513013</v>
      </c>
      <c r="HP24" s="11">
        <v>97.97353386395821</v>
      </c>
      <c r="HQ24" s="11">
        <v>65.03</v>
      </c>
      <c r="HR24" s="11">
        <v>72.14</v>
      </c>
      <c r="HS24" s="11">
        <v>100</v>
      </c>
      <c r="HT24" s="11">
        <v>8.3565238691074768</v>
      </c>
      <c r="HU24" s="11">
        <v>73.113176037163299</v>
      </c>
      <c r="HV24" s="11">
        <v>84.035972108667153</v>
      </c>
      <c r="HW24" s="11">
        <v>86.326460598604896</v>
      </c>
      <c r="HX24" s="11">
        <v>66.087450117200646</v>
      </c>
      <c r="HY24" s="11">
        <v>57.85619677215665</v>
      </c>
      <c r="HZ24" s="11">
        <v>96.311519045267843</v>
      </c>
      <c r="IA24" s="11">
        <v>96.560398853013623</v>
      </c>
      <c r="IB24" s="11">
        <v>98.520565427475319</v>
      </c>
      <c r="IC24" s="11">
        <v>57.191439150849313</v>
      </c>
      <c r="ID24" s="11">
        <v>97.474559172378747</v>
      </c>
      <c r="IE24" s="11">
        <v>98.162880642784444</v>
      </c>
      <c r="IF24" s="11">
        <v>97.984614923737382</v>
      </c>
      <c r="IG24" s="11">
        <v>62.473352081976394</v>
      </c>
      <c r="IH24" s="11">
        <v>98.280696190662979</v>
      </c>
      <c r="II24" s="11">
        <v>88.226964207236676</v>
      </c>
      <c r="IJ24" s="11">
        <v>4.7177466094818588</v>
      </c>
      <c r="IK24" s="11">
        <v>17</v>
      </c>
      <c r="IL24" s="11">
        <v>70.574735094487039</v>
      </c>
      <c r="IM24" s="11">
        <v>45.680941452219351</v>
      </c>
      <c r="IN24" s="11">
        <v>44.518775330826699</v>
      </c>
      <c r="IO24" s="11">
        <v>85.109593392630245</v>
      </c>
      <c r="IP24" s="11">
        <v>78.571428571428569</v>
      </c>
      <c r="IQ24" s="11">
        <v>7.7000736919675754</v>
      </c>
      <c r="IR24" s="11">
        <v>70.588235294117652</v>
      </c>
      <c r="IS24" s="11">
        <v>81.927025892362309</v>
      </c>
      <c r="IT24" s="11">
        <v>5.9612518628912072</v>
      </c>
      <c r="IU24" s="11">
        <v>59.612518628912071</v>
      </c>
      <c r="IV24" s="11">
        <v>8.9810288884236975</v>
      </c>
      <c r="IW24" s="11">
        <v>41.411974042285955</v>
      </c>
      <c r="IX24" s="11">
        <v>75.331249069525086</v>
      </c>
      <c r="IY24" s="11">
        <v>0</v>
      </c>
      <c r="IZ24" s="11">
        <v>10.719071013845467</v>
      </c>
      <c r="JA24" s="11">
        <v>95.578383206788743</v>
      </c>
      <c r="JB24" s="11">
        <v>6.435643564356436</v>
      </c>
      <c r="JC24" s="11">
        <v>61.485782343308024</v>
      </c>
      <c r="JD24" s="11">
        <v>45.593270805419081</v>
      </c>
      <c r="JE24" s="11">
        <v>17.790680363257408</v>
      </c>
      <c r="JF24" s="11">
        <v>6.9971713562602345</v>
      </c>
      <c r="JG24" s="11">
        <v>5.774647887323944</v>
      </c>
      <c r="JH24" s="11">
        <v>14.457364341085272</v>
      </c>
      <c r="JI24" s="11">
        <v>11.72463768115942</v>
      </c>
      <c r="JJ24" s="11">
        <v>84.112149532710276</v>
      </c>
      <c r="JK24" s="11">
        <v>91.844843897824035</v>
      </c>
      <c r="JL24" s="11">
        <v>68.64209052729818</v>
      </c>
      <c r="JM24" s="11">
        <v>31.264582361175925</v>
      </c>
      <c r="JN24" s="11">
        <v>97.390527256479004</v>
      </c>
      <c r="JO24" s="11">
        <v>88.847184986595167</v>
      </c>
      <c r="JP24" s="11">
        <v>20.178731009830205</v>
      </c>
      <c r="JQ24" s="11">
        <v>85.79</v>
      </c>
      <c r="JR24" s="11">
        <v>100</v>
      </c>
      <c r="JS24" s="11">
        <v>98.093587521663778</v>
      </c>
      <c r="JT24" s="11">
        <v>97.236614853195164</v>
      </c>
      <c r="JU24" s="11">
        <v>89.764868603042885</v>
      </c>
      <c r="JV24" s="11">
        <v>0.98780489999999999</v>
      </c>
      <c r="JW24" s="11">
        <v>1</v>
      </c>
      <c r="JX24" s="11">
        <v>1.8794698089999999</v>
      </c>
      <c r="JY24" s="11">
        <v>0.2210104</v>
      </c>
      <c r="JZ24" s="11">
        <v>7.2510306261222501</v>
      </c>
      <c r="KA24" s="11">
        <v>365490.51578261086</v>
      </c>
      <c r="KB24" s="11">
        <v>180700.24491739523</v>
      </c>
      <c r="KC24" s="11">
        <v>0.39553126896407348</v>
      </c>
      <c r="KD24" s="11">
        <v>48.353166580000028</v>
      </c>
      <c r="KE24" s="11">
        <v>8.6893299200000005</v>
      </c>
      <c r="KF24" s="11">
        <v>1.1090762200000002</v>
      </c>
      <c r="KG24" s="13">
        <v>9.8771514715266129E-2</v>
      </c>
      <c r="KH24" s="11">
        <v>-77.748705135491619</v>
      </c>
      <c r="KI24" s="11">
        <v>-41.029793838782602</v>
      </c>
      <c r="KJ24" s="11">
        <v>-37.491661107404937</v>
      </c>
      <c r="KK24" s="11">
        <v>200</v>
      </c>
      <c r="KL24" s="11">
        <v>5.2147999999999994</v>
      </c>
      <c r="KM24" s="11">
        <v>5.6336000000000004</v>
      </c>
      <c r="KN24" s="11">
        <v>83.581666666666678</v>
      </c>
      <c r="KO24" s="11">
        <v>123.85000000000001</v>
      </c>
      <c r="KP24" s="11">
        <v>113.32833333333333</v>
      </c>
      <c r="KQ24" s="11">
        <v>15.57768310835087</v>
      </c>
      <c r="KR24" s="11">
        <v>36.750463630743866</v>
      </c>
      <c r="KS24" s="11">
        <v>96.003125375646121</v>
      </c>
      <c r="KT24" s="11">
        <v>7.7138124994244794</v>
      </c>
      <c r="KU24" s="11">
        <v>78.4580118528458</v>
      </c>
      <c r="KV24" s="11">
        <v>45.755138516532618</v>
      </c>
    </row>
    <row r="25" spans="1:308" x14ac:dyDescent="0.3">
      <c r="A25" t="s">
        <v>1</v>
      </c>
      <c r="B25" s="2" t="s">
        <v>38</v>
      </c>
      <c r="C25" s="2" t="s">
        <v>39</v>
      </c>
      <c r="D25" s="2" t="s">
        <v>346</v>
      </c>
      <c r="E25" s="2" t="s">
        <v>348</v>
      </c>
      <c r="F25" s="2" t="s">
        <v>357</v>
      </c>
      <c r="G25" s="2" t="s">
        <v>355</v>
      </c>
      <c r="H25" s="17" t="s">
        <v>487</v>
      </c>
      <c r="I25" s="11">
        <v>58.160516349606816</v>
      </c>
      <c r="J25" s="11">
        <v>56.760725987477542</v>
      </c>
      <c r="K25" s="11">
        <v>55.591822938706329</v>
      </c>
      <c r="L25" s="11">
        <v>70.374835564906476</v>
      </c>
      <c r="M25" s="11">
        <v>68.152015029188291</v>
      </c>
      <c r="N25" s="11">
        <v>56.186959395507493</v>
      </c>
      <c r="O25" s="11">
        <v>41.89673918185477</v>
      </c>
      <c r="P25" s="11">
        <v>80.663200107472832</v>
      </c>
      <c r="Q25" s="11">
        <v>60.871566361292828</v>
      </c>
      <c r="R25" s="11">
        <v>13.939393939393939</v>
      </c>
      <c r="S25" s="11">
        <v>79.012856630148917</v>
      </c>
      <c r="T25" s="11">
        <v>38.712886658077146</v>
      </c>
      <c r="U25" s="11">
        <v>79.577937764656113</v>
      </c>
      <c r="V25" s="11">
        <v>44.547240451301029</v>
      </c>
      <c r="W25" s="11">
        <v>25.659318572764214</v>
      </c>
      <c r="X25" s="11">
        <v>54.560517808005258</v>
      </c>
      <c r="Y25" s="11">
        <v>88.395255264670524</v>
      </c>
      <c r="Z25" s="11">
        <v>53.752200109385342</v>
      </c>
      <c r="AA25" s="11">
        <v>75.046000634630232</v>
      </c>
      <c r="AB25" s="11">
        <v>84.168263248501376</v>
      </c>
      <c r="AC25" s="11">
        <v>71.295248923066524</v>
      </c>
      <c r="AD25" s="11">
        <v>48.658503306567269</v>
      </c>
      <c r="AE25" s="11">
        <v>72.706161711767052</v>
      </c>
      <c r="AF25" s="11">
        <v>68.152015029188291</v>
      </c>
      <c r="AG25" s="11">
        <v>37.785942850291171</v>
      </c>
      <c r="AH25" s="11">
        <v>28.834000020441607</v>
      </c>
      <c r="AI25" s="11">
        <v>34.934713149593414</v>
      </c>
      <c r="AJ25" s="11">
        <v>88.993075703326383</v>
      </c>
      <c r="AK25" s="11">
        <v>51.713781215212919</v>
      </c>
      <c r="AL25" s="11">
        <v>94.860243434179409</v>
      </c>
      <c r="AM25" s="11">
        <v>67.057113457151416</v>
      </c>
      <c r="AN25" s="11">
        <v>12.787688569119432</v>
      </c>
      <c r="AO25" s="11">
        <v>2.8712867672954232</v>
      </c>
      <c r="AP25" s="11">
        <v>53.116643635075981</v>
      </c>
      <c r="AQ25" s="11">
        <v>46.710484456981661</v>
      </c>
      <c r="AR25" s="11">
        <v>68.837218205504712</v>
      </c>
      <c r="AS25" s="11">
        <v>94.177075551397436</v>
      </c>
      <c r="AT25" s="11">
        <v>85.515210997102869</v>
      </c>
      <c r="AU25" s="11">
        <v>80.838155554901206</v>
      </c>
      <c r="AV25" s="11">
        <v>60.328262794423473</v>
      </c>
      <c r="AW25" s="11">
        <v>71.665672388999695</v>
      </c>
      <c r="AX25" s="11">
        <v>91.454823358012305</v>
      </c>
      <c r="AY25" s="11">
        <v>64.54975146237598</v>
      </c>
      <c r="AZ25" s="11">
        <v>61.705391250002783</v>
      </c>
      <c r="BA25" s="11">
        <v>68.629766723093269</v>
      </c>
      <c r="BB25" s="11">
        <v>48.60135600969928</v>
      </c>
      <c r="BC25" s="11">
        <v>10</v>
      </c>
      <c r="BD25" s="11">
        <v>18.181818181818183</v>
      </c>
      <c r="BE25" s="11">
        <v>13.636363636363635</v>
      </c>
      <c r="BF25" s="11">
        <v>33.333333333333329</v>
      </c>
      <c r="BG25" s="11">
        <v>75</v>
      </c>
      <c r="BH25" s="11">
        <v>99.562363238512035</v>
      </c>
      <c r="BI25" s="11">
        <v>95.50191991223258</v>
      </c>
      <c r="BJ25" s="11">
        <v>91.666666666666657</v>
      </c>
      <c r="BK25" s="11">
        <v>76.842105263157904</v>
      </c>
      <c r="BL25" s="11">
        <v>57.113781805851168</v>
      </c>
      <c r="BM25" s="11">
        <v>24.116012335376627</v>
      </c>
      <c r="BN25" s="11">
        <v>15.260706846</v>
      </c>
      <c r="BO25" s="11">
        <v>20.231827040000002</v>
      </c>
      <c r="BP25" s="11">
        <v>88.202222637689445</v>
      </c>
      <c r="BQ25" s="11">
        <v>81.165528609369062</v>
      </c>
      <c r="BR25" s="11">
        <v>69.36606204690986</v>
      </c>
      <c r="BS25" s="11">
        <v>4.3414508671803294</v>
      </c>
      <c r="BT25" s="11">
        <v>69.511108063631383</v>
      </c>
      <c r="BU25" s="11">
        <v>69.511108063631383</v>
      </c>
      <c r="BV25" s="11">
        <v>16.268401449697876</v>
      </c>
      <c r="BW25" s="11">
        <v>100</v>
      </c>
      <c r="BX25" s="11">
        <v>7.6513742636652324</v>
      </c>
      <c r="BY25" s="11">
        <v>34.933387761160795</v>
      </c>
      <c r="BZ25" s="11">
        <v>50.306748466257666</v>
      </c>
      <c r="CA25" s="11">
        <v>0</v>
      </c>
      <c r="CB25" s="11">
        <v>17.397138063638387</v>
      </c>
      <c r="CC25" s="11">
        <v>42.222122689664843</v>
      </c>
      <c r="CD25" s="11">
        <v>26.667982833605215</v>
      </c>
      <c r="CE25" s="11">
        <v>35.527789413019384</v>
      </c>
      <c r="CF25" s="11">
        <v>45.537049249847605</v>
      </c>
      <c r="CG25" s="11">
        <v>85.345649297172585</v>
      </c>
      <c r="CH25" s="11">
        <v>57.089039352441077</v>
      </c>
      <c r="CI25" s="11">
        <v>89.533991820286076</v>
      </c>
      <c r="CJ25" s="11">
        <v>89.9200501646026</v>
      </c>
      <c r="CK25" s="11">
        <v>97.580603020327118</v>
      </c>
      <c r="CL25" s="11">
        <v>97.995157722387688</v>
      </c>
      <c r="CM25" s="11">
        <v>96.565118182926611</v>
      </c>
      <c r="CN25" s="11">
        <v>59.915347233108641</v>
      </c>
      <c r="CO25" s="11">
        <v>90.59</v>
      </c>
      <c r="CP25" s="11">
        <v>92.39</v>
      </c>
      <c r="CQ25" s="11">
        <v>6.0334894211674719</v>
      </c>
      <c r="CR25" s="11">
        <v>25.995311016373861</v>
      </c>
      <c r="CS25" s="11">
        <v>69.582295821811229</v>
      </c>
      <c r="CT25" s="11">
        <v>83.6790106810476</v>
      </c>
      <c r="CU25" s="11">
        <v>83.801998329322998</v>
      </c>
      <c r="CV25" s="11">
        <v>56.310388436100098</v>
      </c>
      <c r="CW25" s="11">
        <v>64.839656918300449</v>
      </c>
      <c r="CX25" s="11">
        <v>92.062653621199004</v>
      </c>
      <c r="CY25" s="11">
        <v>93.43299616807559</v>
      </c>
      <c r="CZ25" s="11">
        <v>95.77183047221682</v>
      </c>
      <c r="DA25" s="11">
        <v>49.636320731846027</v>
      </c>
      <c r="DB25" s="11">
        <v>97.54453885780481</v>
      </c>
      <c r="DC25" s="11">
        <v>93.538619393998019</v>
      </c>
      <c r="DD25" s="11">
        <v>96.934265926085146</v>
      </c>
      <c r="DE25" s="11">
        <v>49.262825926392914</v>
      </c>
      <c r="DF25" s="11">
        <v>97.224708511591587</v>
      </c>
      <c r="DG25" s="11">
        <v>57.205065231401655</v>
      </c>
      <c r="DH25" s="11">
        <v>76.680681537797938</v>
      </c>
      <c r="DI25" s="11">
        <v>80</v>
      </c>
      <c r="DJ25" s="11">
        <v>93.516921844245886</v>
      </c>
      <c r="DK25" s="11">
        <v>28.438800926651687</v>
      </c>
      <c r="DL25" s="11">
        <v>24.019787148804237</v>
      </c>
      <c r="DM25" s="11">
        <v>60.527500225042765</v>
      </c>
      <c r="DN25" s="11">
        <v>40.329218106995881</v>
      </c>
      <c r="DO25" s="11">
        <v>93.567928515029564</v>
      </c>
      <c r="DP25" s="11">
        <v>96.399999999999991</v>
      </c>
      <c r="DQ25" s="11">
        <v>63.356162466735775</v>
      </c>
      <c r="DR25" s="11">
        <v>77.935103244837762</v>
      </c>
      <c r="DS25" s="11">
        <v>63.164779375991351</v>
      </c>
      <c r="DT25" s="11">
        <v>46.472918111515739</v>
      </c>
      <c r="DU25" s="11">
        <v>29.0989675890666</v>
      </c>
      <c r="DV25" s="11">
        <v>26.759902776942408</v>
      </c>
      <c r="DW25" s="11">
        <v>40.669853602843261</v>
      </c>
      <c r="DX25" s="11">
        <v>27.709914802569635</v>
      </c>
      <c r="DY25" s="11">
        <v>28.58683202129194</v>
      </c>
      <c r="DZ25" s="11">
        <v>20.443496898560802</v>
      </c>
      <c r="EA25" s="11">
        <v>42.862078710614796</v>
      </c>
      <c r="EB25" s="11">
        <v>45.630218246535456</v>
      </c>
      <c r="EC25" s="11">
        <v>22.755220806966879</v>
      </c>
      <c r="ED25" s="11">
        <v>45.436629994431961</v>
      </c>
      <c r="EE25" s="11">
        <v>17.989417989417987</v>
      </c>
      <c r="EF25" s="11">
        <v>82.84600563442936</v>
      </c>
      <c r="EG25" s="11">
        <v>73.126297178876172</v>
      </c>
      <c r="EH25" s="11">
        <v>100</v>
      </c>
      <c r="EI25" s="11">
        <v>100</v>
      </c>
      <c r="EJ25" s="11">
        <v>15.335538752362949</v>
      </c>
      <c r="EK25" s="11">
        <v>57.679584120982987</v>
      </c>
      <c r="EL25" s="11">
        <v>95.15916499063735</v>
      </c>
      <c r="EM25" s="11">
        <v>77.439489562382974</v>
      </c>
      <c r="EN25" s="11">
        <v>12.955128649698313</v>
      </c>
      <c r="EO25" s="11">
        <v>89.42</v>
      </c>
      <c r="EP25" s="11">
        <v>99.78</v>
      </c>
      <c r="EQ25" s="11">
        <v>99.203187250996024</v>
      </c>
      <c r="ER25" s="11">
        <v>98.230958230958237</v>
      </c>
      <c r="ES25" s="11">
        <v>87.667071688942883</v>
      </c>
      <c r="ET25" s="11">
        <v>90.909089214876133</v>
      </c>
      <c r="EU25" s="11">
        <v>98.387099760665819</v>
      </c>
      <c r="EV25" s="11">
        <v>73.570353463025995</v>
      </c>
      <c r="EW25" s="11">
        <v>5.3619113900377346</v>
      </c>
      <c r="EX25" s="11">
        <v>5.7571602693746353</v>
      </c>
      <c r="EY25" s="11">
        <v>15.742902283475976</v>
      </c>
      <c r="EZ25" s="11">
        <v>16.863003154507684</v>
      </c>
      <c r="FA25" s="11">
        <v>1.4527571852786003</v>
      </c>
      <c r="FB25" s="11">
        <v>0.24207030573407509</v>
      </c>
      <c r="FC25" s="11">
        <v>5.7081314646598526E-2</v>
      </c>
      <c r="FD25" s="11">
        <v>9.7332382635224182</v>
      </c>
      <c r="FE25" s="11">
        <v>36.388301066659047</v>
      </c>
      <c r="FF25" s="11">
        <v>30.391522281481322</v>
      </c>
      <c r="FG25" s="11">
        <v>54.145706501072908</v>
      </c>
      <c r="FH25" s="11">
        <v>76.279761904761898</v>
      </c>
      <c r="FI25" s="11">
        <v>68.37792642140468</v>
      </c>
      <c r="FJ25" s="11">
        <v>47.479649011523428</v>
      </c>
      <c r="FK25" s="11">
        <v>51.661390820026853</v>
      </c>
      <c r="FL25" s="11">
        <v>6.4204805201399955</v>
      </c>
      <c r="FM25" s="11">
        <v>59.370132260896668</v>
      </c>
      <c r="FN25" s="11">
        <v>68.620769672321387</v>
      </c>
      <c r="FO25" s="11">
        <v>88.695402573793231</v>
      </c>
      <c r="FP25" s="11">
        <v>74.550929839391387</v>
      </c>
      <c r="FQ25" s="11">
        <v>93.386258414519844</v>
      </c>
      <c r="FR25" s="11">
        <v>35.599766372691995</v>
      </c>
      <c r="FS25" s="11">
        <v>78.312784294948528</v>
      </c>
      <c r="FT25" s="11">
        <v>42.478167737683307</v>
      </c>
      <c r="FU25" s="11">
        <v>4.189154279570193</v>
      </c>
      <c r="FV25" s="11">
        <v>139.6384759856731</v>
      </c>
      <c r="FW25" s="11">
        <v>321.86668714697646</v>
      </c>
      <c r="FX25" s="11">
        <v>326.75403380647504</v>
      </c>
      <c r="FY25" s="11">
        <v>57.251775154125973</v>
      </c>
      <c r="FZ25" s="11">
        <v>41.89154279570193</v>
      </c>
      <c r="GA25" s="11">
        <v>64.54975146237598</v>
      </c>
      <c r="GB25" s="11">
        <v>-5.4697514623759815</v>
      </c>
      <c r="GC25" s="11">
        <v>68.629766723093269</v>
      </c>
      <c r="GD25" s="11">
        <v>6.0427237804520999</v>
      </c>
      <c r="GE25" s="11">
        <v>10</v>
      </c>
      <c r="GF25" s="11">
        <v>18.181818181818183</v>
      </c>
      <c r="GG25" s="11">
        <v>13.636363636363635</v>
      </c>
      <c r="GH25" s="11">
        <v>33.333333333333329</v>
      </c>
      <c r="GI25" s="11">
        <v>75</v>
      </c>
      <c r="GJ25" s="11">
        <v>99.562363238512035</v>
      </c>
      <c r="GK25" s="11">
        <v>4</v>
      </c>
      <c r="GL25" s="11">
        <v>4</v>
      </c>
      <c r="GM25" s="11">
        <v>7.333333333333333</v>
      </c>
      <c r="GN25" s="11">
        <v>57.113781805851175</v>
      </c>
      <c r="GO25" s="11">
        <v>24.116012335376627</v>
      </c>
      <c r="GP25" s="11">
        <v>15.260706846</v>
      </c>
      <c r="GQ25" s="11">
        <v>20.231827040000002</v>
      </c>
      <c r="GR25" s="11">
        <v>88.202222637689445</v>
      </c>
      <c r="GS25" s="11">
        <v>18.834471390630934</v>
      </c>
      <c r="GT25" s="11">
        <v>30.633937953090147</v>
      </c>
      <c r="GU25" s="11">
        <v>4.3414508671803294</v>
      </c>
      <c r="GV25" s="11">
        <v>69.511108063631383</v>
      </c>
      <c r="GW25" s="11">
        <v>69.511108063631383</v>
      </c>
      <c r="GX25" s="11">
        <v>16.268401449697876</v>
      </c>
      <c r="GY25" s="11">
        <v>1</v>
      </c>
      <c r="GZ25" s="11">
        <v>735.90475459373454</v>
      </c>
      <c r="HA25" s="11">
        <v>34.933387761160795</v>
      </c>
      <c r="HB25" s="11">
        <v>50.306748466257666</v>
      </c>
      <c r="HC25" s="11">
        <v>0</v>
      </c>
      <c r="HD25" s="11">
        <v>1715573.4982048091</v>
      </c>
      <c r="HE25" s="11">
        <v>186.62730158730162</v>
      </c>
      <c r="HF25" s="11">
        <v>320.86238095238087</v>
      </c>
      <c r="HG25" s="11">
        <v>314.95015873015876</v>
      </c>
      <c r="HH25" s="11">
        <v>191.38888888888889</v>
      </c>
      <c r="HI25" s="12">
        <v>151.50384931661125</v>
      </c>
      <c r="HJ25" s="12">
        <v>42.910960647558923</v>
      </c>
      <c r="HK25" s="12">
        <v>44.804514177245224</v>
      </c>
      <c r="HL25" s="11">
        <v>89.9200501646026</v>
      </c>
      <c r="HM25" s="11">
        <v>97.580603020327118</v>
      </c>
      <c r="HN25" s="11">
        <v>97.995157722387688</v>
      </c>
      <c r="HO25" s="11">
        <v>96.565118182926611</v>
      </c>
      <c r="HP25" s="11">
        <v>59.915347233108641</v>
      </c>
      <c r="HQ25" s="11">
        <v>90.59</v>
      </c>
      <c r="HR25" s="11">
        <v>92.39</v>
      </c>
      <c r="HS25" s="11">
        <v>6.0334894211674719</v>
      </c>
      <c r="HT25" s="11">
        <v>25.995311016373861</v>
      </c>
      <c r="HU25" s="11">
        <v>69.582295821811229</v>
      </c>
      <c r="HV25" s="11">
        <v>83.6790106810476</v>
      </c>
      <c r="HW25" s="11">
        <v>83.801998329322998</v>
      </c>
      <c r="HX25" s="11">
        <v>56.310388436100098</v>
      </c>
      <c r="HY25" s="11">
        <v>64.839656918300449</v>
      </c>
      <c r="HZ25" s="11">
        <v>92.062653621199004</v>
      </c>
      <c r="IA25" s="11">
        <v>93.43299616807559</v>
      </c>
      <c r="IB25" s="11">
        <v>95.77183047221682</v>
      </c>
      <c r="IC25" s="11">
        <v>49.636320731846027</v>
      </c>
      <c r="ID25" s="11">
        <v>97.54453885780481</v>
      </c>
      <c r="IE25" s="11">
        <v>93.538619393998019</v>
      </c>
      <c r="IF25" s="11">
        <v>96.934265926085146</v>
      </c>
      <c r="IG25" s="11">
        <v>49.262825926392914</v>
      </c>
      <c r="IH25" s="11">
        <v>97.224708511591587</v>
      </c>
      <c r="II25" s="11">
        <v>57.205065231401655</v>
      </c>
      <c r="IJ25" s="11">
        <v>10.311702270589816</v>
      </c>
      <c r="IK25" s="11">
        <v>22</v>
      </c>
      <c r="IL25" s="11">
        <v>93.516921844245886</v>
      </c>
      <c r="IM25" s="11">
        <v>28.438800926651687</v>
      </c>
      <c r="IN25" s="11">
        <v>24.019787148804237</v>
      </c>
      <c r="IO25" s="11">
        <v>60.527500225042765</v>
      </c>
      <c r="IP25" s="11">
        <v>40.329218106995881</v>
      </c>
      <c r="IQ25" s="11">
        <v>6.7443208159480763</v>
      </c>
      <c r="IR25" s="11">
        <v>96.399999999999991</v>
      </c>
      <c r="IS25" s="11">
        <v>80.819336155157842</v>
      </c>
      <c r="IT25" s="11">
        <v>10.029498525073747</v>
      </c>
      <c r="IU25" s="11">
        <v>73.746312684365776</v>
      </c>
      <c r="IV25" s="11">
        <v>7.7854573918930354</v>
      </c>
      <c r="IW25" s="11">
        <v>29.0989675890666</v>
      </c>
      <c r="IX25" s="11">
        <v>149.77708657335407</v>
      </c>
      <c r="IY25" s="11">
        <v>72.472783825816478</v>
      </c>
      <c r="IZ25" s="11">
        <v>36.474857439087614</v>
      </c>
      <c r="JA25" s="11">
        <v>275.02332814930014</v>
      </c>
      <c r="JB25" s="11">
        <v>10.595238095238095</v>
      </c>
      <c r="JC25" s="11">
        <v>35.728356661482636</v>
      </c>
      <c r="JD25" s="11">
        <v>25.069984447900467</v>
      </c>
      <c r="JE25" s="11">
        <v>7.3613271124935196</v>
      </c>
      <c r="JF25" s="11">
        <v>4.6241575946086053</v>
      </c>
      <c r="JG25" s="11">
        <v>5.3968253968253963</v>
      </c>
      <c r="JH25" s="11">
        <v>9.8827964359150098</v>
      </c>
      <c r="JI25" s="11">
        <v>11.647619047619047</v>
      </c>
      <c r="JJ25" s="11">
        <v>106.23422513881877</v>
      </c>
      <c r="JK25" s="11">
        <v>154.77747310693945</v>
      </c>
      <c r="JL25" s="11">
        <v>15.335538752362949</v>
      </c>
      <c r="JM25" s="11">
        <v>57.679584120982987</v>
      </c>
      <c r="JN25" s="11">
        <v>95.15916499063735</v>
      </c>
      <c r="JO25" s="11">
        <v>77.439489562382974</v>
      </c>
      <c r="JP25" s="11">
        <v>12.955128649698313</v>
      </c>
      <c r="JQ25" s="11">
        <v>89.42</v>
      </c>
      <c r="JR25" s="11">
        <v>99.78</v>
      </c>
      <c r="JS25" s="11">
        <v>99.203187250996024</v>
      </c>
      <c r="JT25" s="11">
        <v>98.230958230958237</v>
      </c>
      <c r="JU25" s="11">
        <v>87.667071688942883</v>
      </c>
      <c r="JV25" s="11">
        <v>0.9512195</v>
      </c>
      <c r="JW25" s="11">
        <v>0.98780489999999999</v>
      </c>
      <c r="JX25" s="11">
        <v>1.684323974</v>
      </c>
      <c r="JY25" s="11">
        <v>0.23230629999999999</v>
      </c>
      <c r="JZ25" s="11">
        <v>3.6021011829023086</v>
      </c>
      <c r="KA25" s="11">
        <v>271371.67943454999</v>
      </c>
      <c r="KB25" s="11">
        <v>214779.81058583412</v>
      </c>
      <c r="KC25" s="11">
        <v>0.11624677788866175</v>
      </c>
      <c r="KD25" s="11">
        <v>1.85285229</v>
      </c>
      <c r="KE25" s="11">
        <v>0.148422</v>
      </c>
      <c r="KF25" s="11">
        <v>28.284529870000014</v>
      </c>
      <c r="KG25" s="13">
        <v>0.2570914592453642</v>
      </c>
      <c r="KH25" s="11">
        <v>-6.2498478615418316</v>
      </c>
      <c r="KI25" s="11">
        <v>65.455766074891841</v>
      </c>
      <c r="KJ25" s="11">
        <v>105.11904761904762</v>
      </c>
      <c r="KK25" s="11">
        <v>73.511705685618736</v>
      </c>
      <c r="KL25" s="11">
        <v>8.706999999999999</v>
      </c>
      <c r="KM25" s="11">
        <v>12.013999999999999</v>
      </c>
      <c r="KN25" s="11">
        <v>87.673333333333346</v>
      </c>
      <c r="KO25" s="11">
        <v>111.10416666666667</v>
      </c>
      <c r="KP25" s="11">
        <v>105.255</v>
      </c>
      <c r="KQ25" s="11">
        <v>11.304597426206763</v>
      </c>
      <c r="KR25" s="11">
        <v>25.44907016060862</v>
      </c>
      <c r="KS25" s="11">
        <v>93.386258414519844</v>
      </c>
      <c r="KT25" s="11">
        <v>5.6674516519180749</v>
      </c>
      <c r="KU25" s="11">
        <v>78.312784294948528</v>
      </c>
      <c r="KV25" s="11">
        <v>42.478167737683307</v>
      </c>
    </row>
    <row r="26" spans="1:308" x14ac:dyDescent="0.3">
      <c r="A26" t="s">
        <v>1</v>
      </c>
      <c r="B26" s="2" t="s">
        <v>40</v>
      </c>
      <c r="C26" s="2" t="s">
        <v>41</v>
      </c>
      <c r="D26" s="2" t="s">
        <v>346</v>
      </c>
      <c r="E26" s="2" t="s">
        <v>347</v>
      </c>
      <c r="F26" s="2" t="s">
        <v>357</v>
      </c>
      <c r="G26" s="2" t="s">
        <v>355</v>
      </c>
      <c r="H26" s="17" t="s">
        <v>488</v>
      </c>
      <c r="I26" s="11">
        <v>54.157878452838496</v>
      </c>
      <c r="J26" s="11">
        <v>53.53668938390507</v>
      </c>
      <c r="K26" s="11">
        <v>54.188171937626237</v>
      </c>
      <c r="L26" s="11">
        <v>66.917451465951416</v>
      </c>
      <c r="M26" s="11">
        <v>65.148207654503224</v>
      </c>
      <c r="N26" s="11">
        <v>60.778825703686074</v>
      </c>
      <c r="O26" s="11">
        <v>24.377924571358875</v>
      </c>
      <c r="P26" s="11">
        <v>91.580598014216619</v>
      </c>
      <c r="Q26" s="11">
        <v>49.477597366556807</v>
      </c>
      <c r="R26" s="11">
        <v>3.0303030303030307</v>
      </c>
      <c r="S26" s="11">
        <v>77.051791918083751</v>
      </c>
      <c r="T26" s="11">
        <v>30.730800413984404</v>
      </c>
      <c r="U26" s="11">
        <v>64.461791577233058</v>
      </c>
      <c r="V26" s="11">
        <v>58.423943366957793</v>
      </c>
      <c r="W26" s="11">
        <v>22.548259738459837</v>
      </c>
      <c r="X26" s="11">
        <v>64.232100703723091</v>
      </c>
      <c r="Y26" s="11">
        <v>90.020829388373414</v>
      </c>
      <c r="Z26" s="11">
        <v>39.951497919948608</v>
      </c>
      <c r="AA26" s="11">
        <v>82.282306005678052</v>
      </c>
      <c r="AB26" s="11">
        <v>80.562190159022606</v>
      </c>
      <c r="AC26" s="11">
        <v>45.348326064041281</v>
      </c>
      <c r="AD26" s="11">
        <v>49.851669507037805</v>
      </c>
      <c r="AE26" s="11">
        <v>76.542765593977293</v>
      </c>
      <c r="AF26" s="11">
        <v>65.148207654503224</v>
      </c>
      <c r="AG26" s="11">
        <v>28.687073772179211</v>
      </c>
      <c r="AH26" s="11">
        <v>67.380698664258574</v>
      </c>
      <c r="AI26" s="11">
        <v>25.29932116754151</v>
      </c>
      <c r="AJ26" s="11">
        <v>91.451900780771183</v>
      </c>
      <c r="AK26" s="11">
        <v>55.515181552587649</v>
      </c>
      <c r="AL26" s="11">
        <v>96.338778284778272</v>
      </c>
      <c r="AM26" s="11">
        <v>19.755216669934768</v>
      </c>
      <c r="AN26" s="11">
        <v>5.8392166759753108</v>
      </c>
      <c r="AO26" s="11">
        <v>1.4668486740200535E-3</v>
      </c>
      <c r="AP26" s="11">
        <v>34.024582366115361</v>
      </c>
      <c r="AQ26" s="11">
        <v>24.826623655533822</v>
      </c>
      <c r="AR26" s="11">
        <v>61.820441211919977</v>
      </c>
      <c r="AS26" s="11">
        <v>100</v>
      </c>
      <c r="AT26" s="11">
        <v>98.505106734026555</v>
      </c>
      <c r="AU26" s="11">
        <v>89.808324712371473</v>
      </c>
      <c r="AV26" s="11">
        <v>76.278041274102819</v>
      </c>
      <c r="AW26" s="11">
        <v>89.30161246417191</v>
      </c>
      <c r="AX26" s="11">
        <v>95.590502900627001</v>
      </c>
      <c r="AY26" s="11">
        <v>66.654359855576871</v>
      </c>
      <c r="AZ26" s="11">
        <v>77.949905191640411</v>
      </c>
      <c r="BA26" s="11">
        <v>53.306124419009961</v>
      </c>
      <c r="BB26" s="11">
        <v>0</v>
      </c>
      <c r="BC26" s="11">
        <v>0</v>
      </c>
      <c r="BD26" s="11">
        <v>9.0909090909090917</v>
      </c>
      <c r="BE26" s="11">
        <v>0</v>
      </c>
      <c r="BF26" s="11">
        <v>100</v>
      </c>
      <c r="BG26" s="11">
        <v>50</v>
      </c>
      <c r="BH26" s="11">
        <v>66.666666666666657</v>
      </c>
      <c r="BI26" s="11">
        <v>79.008959590418726</v>
      </c>
      <c r="BJ26" s="11">
        <v>89.583333333333343</v>
      </c>
      <c r="BK26" s="11">
        <v>95.789473684210535</v>
      </c>
      <c r="BL26" s="11">
        <v>33.142883569008625</v>
      </c>
      <c r="BM26" s="11">
        <v>0</v>
      </c>
      <c r="BN26" s="11">
        <v>15.454285776702864</v>
      </c>
      <c r="BO26" s="11">
        <v>9.2673590400000005</v>
      </c>
      <c r="BP26" s="11">
        <v>70.282922023037159</v>
      </c>
      <c r="BQ26" s="11">
        <v>72.471180450418558</v>
      </c>
      <c r="BR26" s="11">
        <v>50.631272258243456</v>
      </c>
      <c r="BS26" s="11">
        <v>9.9714016691132166</v>
      </c>
      <c r="BT26" s="11">
        <v>100</v>
      </c>
      <c r="BU26" s="11">
        <v>100</v>
      </c>
      <c r="BV26" s="11">
        <v>36.781254414450046</v>
      </c>
      <c r="BW26" s="11">
        <v>100</v>
      </c>
      <c r="BX26" s="11">
        <v>3.7910041181835172</v>
      </c>
      <c r="BY26" s="11">
        <v>7.311581085257628</v>
      </c>
      <c r="BZ26" s="11">
        <v>41.666666666666671</v>
      </c>
      <c r="CA26" s="11">
        <v>0</v>
      </c>
      <c r="CB26" s="11">
        <v>41.214791201915048</v>
      </c>
      <c r="CC26" s="11">
        <v>68.029404663168933</v>
      </c>
      <c r="CD26" s="11">
        <v>33.321781732241817</v>
      </c>
      <c r="CE26" s="11">
        <v>50.003614351649681</v>
      </c>
      <c r="CF26" s="11">
        <v>54.150770524407697</v>
      </c>
      <c r="CG26" s="11">
        <v>86.370763990296467</v>
      </c>
      <c r="CH26" s="11">
        <v>58.439950474618243</v>
      </c>
      <c r="CI26" s="11">
        <v>99.308419189678858</v>
      </c>
      <c r="CJ26" s="11">
        <v>87.956826358644193</v>
      </c>
      <c r="CK26" s="11">
        <v>96.951334974436662</v>
      </c>
      <c r="CL26" s="11">
        <v>97.803446316985415</v>
      </c>
      <c r="CM26" s="11">
        <v>95.644764249195219</v>
      </c>
      <c r="CN26" s="11">
        <v>71.747775042605568</v>
      </c>
      <c r="CO26" s="11">
        <v>0</v>
      </c>
      <c r="CP26" s="11">
        <v>17.580000000000002</v>
      </c>
      <c r="CQ26" s="11">
        <v>100</v>
      </c>
      <c r="CR26" s="11">
        <v>42.225991679794433</v>
      </c>
      <c r="CS26" s="11">
        <v>61.839442819267546</v>
      </c>
      <c r="CT26" s="11">
        <v>86.288431859044621</v>
      </c>
      <c r="CU26" s="11">
        <v>91.656887438815104</v>
      </c>
      <c r="CV26" s="11">
        <v>74.152963976804429</v>
      </c>
      <c r="CW26" s="11">
        <v>81.25440031044711</v>
      </c>
      <c r="CX26" s="11">
        <v>98.501709629689515</v>
      </c>
      <c r="CY26" s="11">
        <v>98.705077244601071</v>
      </c>
      <c r="CZ26" s="11">
        <v>99.352538622300528</v>
      </c>
      <c r="DA26" s="11">
        <v>34.339537308434572</v>
      </c>
      <c r="DB26" s="11">
        <v>99.338150591684993</v>
      </c>
      <c r="DC26" s="11">
        <v>97.484119023737875</v>
      </c>
      <c r="DD26" s="11">
        <v>95.297002117463492</v>
      </c>
      <c r="DE26" s="11">
        <v>23.169337558128934</v>
      </c>
      <c r="DF26" s="11">
        <v>96.811758805829243</v>
      </c>
      <c r="DG26" s="11">
        <v>49.308843022154896</v>
      </c>
      <c r="DH26" s="11">
        <v>86.736135169968932</v>
      </c>
      <c r="DI26" s="11">
        <v>0</v>
      </c>
      <c r="DJ26" s="11">
        <v>83.77201287634918</v>
      </c>
      <c r="DK26" s="11">
        <v>29.501988259799276</v>
      </c>
      <c r="DL26" s="11">
        <v>36.281007384964973</v>
      </c>
      <c r="DM26" s="11">
        <v>88.841807909604526</v>
      </c>
      <c r="DN26" s="11">
        <v>21.428571428571427</v>
      </c>
      <c r="DO26" s="11">
        <v>99.4721116091618</v>
      </c>
      <c r="DP26" s="11">
        <v>96.428571428571431</v>
      </c>
      <c r="DQ26" s="11">
        <v>82.962031214363648</v>
      </c>
      <c r="DR26" s="11">
        <v>52.857142857142861</v>
      </c>
      <c r="DS26" s="11">
        <v>59.625448892003163</v>
      </c>
      <c r="DT26" s="11">
        <v>34.225620539448443</v>
      </c>
      <c r="DU26" s="11">
        <v>23.148527004909983</v>
      </c>
      <c r="DV26" s="11">
        <v>77.349083124444533</v>
      </c>
      <c r="DW26" s="11">
        <v>45.083170819215425</v>
      </c>
      <c r="DX26" s="11">
        <v>100</v>
      </c>
      <c r="DY26" s="11">
        <v>100</v>
      </c>
      <c r="DZ26" s="11">
        <v>14.471239377632926</v>
      </c>
      <c r="EA26" s="11">
        <v>25.581759845820478</v>
      </c>
      <c r="EB26" s="11">
        <v>27.529612248021142</v>
      </c>
      <c r="EC26" s="11">
        <v>23.760655036718422</v>
      </c>
      <c r="ED26" s="11">
        <v>46.291245373814185</v>
      </c>
      <c r="EE26" s="11">
        <v>3.3333333333333335</v>
      </c>
      <c r="EF26" s="11">
        <v>94.305336958076978</v>
      </c>
      <c r="EG26" s="11">
        <v>94.238684676074172</v>
      </c>
      <c r="EH26" s="11">
        <v>77.263581488933596</v>
      </c>
      <c r="EI26" s="11">
        <v>100</v>
      </c>
      <c r="EJ26" s="11">
        <v>32.03125</v>
      </c>
      <c r="EK26" s="11">
        <v>68.75</v>
      </c>
      <c r="EL26" s="11">
        <v>91.235392320534231</v>
      </c>
      <c r="EM26" s="11">
        <v>67.779632721202006</v>
      </c>
      <c r="EN26" s="11">
        <v>17.779632721202006</v>
      </c>
      <c r="EO26" s="11">
        <v>95.27</v>
      </c>
      <c r="EP26" s="11">
        <v>100</v>
      </c>
      <c r="EQ26" s="11">
        <v>99.324324324324323</v>
      </c>
      <c r="ER26" s="11">
        <v>96.19047619047619</v>
      </c>
      <c r="ES26" s="11">
        <v>90.909090909090907</v>
      </c>
      <c r="ET26" s="11">
        <v>0</v>
      </c>
      <c r="EU26" s="11">
        <v>11.29032812695081</v>
      </c>
      <c r="EV26" s="11">
        <v>0.86630169543430791</v>
      </c>
      <c r="EW26" s="11">
        <v>66.864236857353958</v>
      </c>
      <c r="EX26" s="11">
        <v>13.44685985305348</v>
      </c>
      <c r="EY26" s="11">
        <v>0.4497838473716701</v>
      </c>
      <c r="EZ26" s="11">
        <v>3.6210063275007807</v>
      </c>
      <c r="FA26" s="11">
        <v>3.4397432922604011E-3</v>
      </c>
      <c r="FB26" s="11">
        <v>0</v>
      </c>
      <c r="FC26" s="11">
        <v>0</v>
      </c>
      <c r="FD26" s="11">
        <v>2.4276514038198134E-3</v>
      </c>
      <c r="FE26" s="11">
        <v>0</v>
      </c>
      <c r="FF26" s="11">
        <v>16.766605871332416</v>
      </c>
      <c r="FG26" s="11">
        <v>3.3563059592444002</v>
      </c>
      <c r="FH26" s="11">
        <v>100</v>
      </c>
      <c r="FI26" s="11">
        <v>50</v>
      </c>
      <c r="FJ26" s="11">
        <v>53.134580822497099</v>
      </c>
      <c r="FK26" s="11">
        <v>70.998537455172013</v>
      </c>
      <c r="FL26" s="11">
        <v>0</v>
      </c>
      <c r="FM26" s="11">
        <v>0</v>
      </c>
      <c r="FN26" s="11">
        <v>0</v>
      </c>
      <c r="FO26" s="11">
        <v>90.076530612244895</v>
      </c>
      <c r="FP26" s="11">
        <v>77.515527950310556</v>
      </c>
      <c r="FQ26" s="11">
        <v>81.563880255193851</v>
      </c>
      <c r="FR26" s="11">
        <v>13.253851760563723</v>
      </c>
      <c r="FS26" s="11">
        <v>73.148744365743724</v>
      </c>
      <c r="FT26" s="11">
        <v>35.364112327463118</v>
      </c>
      <c r="FU26" s="11">
        <v>0</v>
      </c>
      <c r="FV26" s="11">
        <v>14.411298457991066</v>
      </c>
      <c r="FW26" s="11">
        <v>187.34687995388384</v>
      </c>
      <c r="FX26" s="11">
        <v>216.16947686986597</v>
      </c>
      <c r="FY26" s="11">
        <v>21.616947686986595</v>
      </c>
      <c r="FZ26" s="11">
        <v>21.616947686986595</v>
      </c>
      <c r="GA26" s="11">
        <v>66.654359855576871</v>
      </c>
      <c r="GB26" s="11">
        <v>-2.6843598555768722</v>
      </c>
      <c r="GC26" s="11">
        <v>53.306124419009961</v>
      </c>
      <c r="GD26" s="11">
        <v>-4.873549680475449</v>
      </c>
      <c r="GE26" s="11">
        <v>0</v>
      </c>
      <c r="GF26" s="11">
        <v>9.0909090909090917</v>
      </c>
      <c r="GG26" s="11">
        <v>0</v>
      </c>
      <c r="GH26" s="11">
        <v>100</v>
      </c>
      <c r="GI26" s="11">
        <v>50</v>
      </c>
      <c r="GJ26" s="11">
        <v>66.666666666666657</v>
      </c>
      <c r="GK26" s="11">
        <v>15</v>
      </c>
      <c r="GL26" s="11">
        <v>5</v>
      </c>
      <c r="GM26" s="11">
        <v>1.3333333333333333</v>
      </c>
      <c r="GN26" s="11">
        <v>33.142883569008625</v>
      </c>
      <c r="GO26" s="11">
        <v>0</v>
      </c>
      <c r="GP26" s="11">
        <v>15.454285776702864</v>
      </c>
      <c r="GQ26" s="11">
        <v>9.2673590400000005</v>
      </c>
      <c r="GR26" s="11">
        <v>70.282922023037159</v>
      </c>
      <c r="GS26" s="11">
        <v>27.528819549581435</v>
      </c>
      <c r="GT26" s="11">
        <v>49.368727741756544</v>
      </c>
      <c r="GU26" s="11">
        <v>9.9714016691132166</v>
      </c>
      <c r="GV26" s="11">
        <v>100</v>
      </c>
      <c r="GW26" s="11">
        <v>100</v>
      </c>
      <c r="GX26" s="11">
        <v>36.781254414450046</v>
      </c>
      <c r="GY26" s="11">
        <v>1</v>
      </c>
      <c r="GZ26" s="11">
        <v>364.61658508902599</v>
      </c>
      <c r="HA26" s="11">
        <v>7.311581085257628</v>
      </c>
      <c r="HB26" s="11">
        <v>41.666666666666671</v>
      </c>
      <c r="HC26" s="11">
        <v>0</v>
      </c>
      <c r="HD26" s="11">
        <v>4064289.3826217488</v>
      </c>
      <c r="HE26" s="11">
        <v>107.05841269841271</v>
      </c>
      <c r="HF26" s="11">
        <v>293.31158730158728</v>
      </c>
      <c r="HG26" s="11">
        <v>245.33777777777777</v>
      </c>
      <c r="HH26" s="11">
        <v>165.08</v>
      </c>
      <c r="HI26" s="12">
        <v>148.52820322112237</v>
      </c>
      <c r="HJ26" s="12">
        <v>41.560049525381757</v>
      </c>
      <c r="HK26" s="12">
        <v>5.6359649122807021</v>
      </c>
      <c r="HL26" s="11">
        <v>87.956826358644193</v>
      </c>
      <c r="HM26" s="11">
        <v>96.951334974436662</v>
      </c>
      <c r="HN26" s="11">
        <v>97.803446316985415</v>
      </c>
      <c r="HO26" s="11">
        <v>95.644764249195219</v>
      </c>
      <c r="HP26" s="11">
        <v>71.747775042605568</v>
      </c>
      <c r="HQ26" s="11" t="s">
        <v>727</v>
      </c>
      <c r="HR26" s="11">
        <v>17.580000000000002</v>
      </c>
      <c r="HS26" s="11">
        <v>100</v>
      </c>
      <c r="HT26" s="11">
        <v>42.225991679794433</v>
      </c>
      <c r="HU26" s="11">
        <v>61.839442819267546</v>
      </c>
      <c r="HV26" s="11">
        <v>86.288431859044621</v>
      </c>
      <c r="HW26" s="11">
        <v>91.656887438815104</v>
      </c>
      <c r="HX26" s="11">
        <v>74.152963976804429</v>
      </c>
      <c r="HY26" s="11">
        <v>81.25440031044711</v>
      </c>
      <c r="HZ26" s="11">
        <v>98.501709629689515</v>
      </c>
      <c r="IA26" s="11">
        <v>98.705077244601071</v>
      </c>
      <c r="IB26" s="11">
        <v>99.352538622300528</v>
      </c>
      <c r="IC26" s="11">
        <v>34.339537308434572</v>
      </c>
      <c r="ID26" s="11">
        <v>99.338150591684993</v>
      </c>
      <c r="IE26" s="11">
        <v>97.484119023737875</v>
      </c>
      <c r="IF26" s="11">
        <v>95.297002117463492</v>
      </c>
      <c r="IG26" s="11">
        <v>23.169337558128934</v>
      </c>
      <c r="IH26" s="11">
        <v>96.811758805829243</v>
      </c>
      <c r="II26" s="11">
        <v>49.308843022154896</v>
      </c>
      <c r="IJ26" s="11">
        <v>16.042780748663102</v>
      </c>
      <c r="IK26" s="11">
        <v>2</v>
      </c>
      <c r="IL26" s="11">
        <v>83.77201287634918</v>
      </c>
      <c r="IM26" s="11">
        <v>29.501988259799276</v>
      </c>
      <c r="IN26" s="11">
        <v>36.281007384964973</v>
      </c>
      <c r="IO26" s="11">
        <v>88.841807909604526</v>
      </c>
      <c r="IP26" s="11">
        <v>21.428571428571427</v>
      </c>
      <c r="IQ26" s="11">
        <v>2.9039145907473309</v>
      </c>
      <c r="IR26" s="11">
        <v>96.428571428571431</v>
      </c>
      <c r="IS26" s="11">
        <v>82.951635411051427</v>
      </c>
      <c r="IT26" s="11">
        <v>21.428571428571427</v>
      </c>
      <c r="IU26" s="11">
        <v>78.571428571428569</v>
      </c>
      <c r="IV26" s="11">
        <v>7.2140957446808507</v>
      </c>
      <c r="IW26" s="11">
        <v>23.148527004909983</v>
      </c>
      <c r="IX26" s="11">
        <v>432.92834118522194</v>
      </c>
      <c r="IY26" s="11">
        <v>80.337217951896861</v>
      </c>
      <c r="IZ26" s="11">
        <v>242.99528886684851</v>
      </c>
      <c r="JA26" s="11">
        <v>962.06298041160437</v>
      </c>
      <c r="JB26" s="11">
        <v>7.5</v>
      </c>
      <c r="JC26" s="11">
        <v>21.324076369947932</v>
      </c>
      <c r="JD26" s="11">
        <v>15.125216960079346</v>
      </c>
      <c r="JE26" s="11">
        <v>7.6865856682370453</v>
      </c>
      <c r="JF26" s="11">
        <v>4.7111331515001247</v>
      </c>
      <c r="JG26" s="11">
        <v>1</v>
      </c>
      <c r="JH26" s="11">
        <v>8.4366197183098599</v>
      </c>
      <c r="JI26" s="11">
        <v>8.7412587412587417</v>
      </c>
      <c r="JJ26" s="11">
        <v>77.263581488933596</v>
      </c>
      <c r="JK26" s="11">
        <v>108.22510822510823</v>
      </c>
      <c r="JL26" s="11">
        <v>32.03125</v>
      </c>
      <c r="JM26" s="11">
        <v>68.75</v>
      </c>
      <c r="JN26" s="11">
        <v>91.235392320534231</v>
      </c>
      <c r="JO26" s="11">
        <v>67.779632721202006</v>
      </c>
      <c r="JP26" s="11">
        <v>17.779632721202006</v>
      </c>
      <c r="JQ26" s="11">
        <v>95.27</v>
      </c>
      <c r="JR26" s="11">
        <v>100</v>
      </c>
      <c r="JS26" s="11">
        <v>99.324324324324323</v>
      </c>
      <c r="JT26" s="11">
        <v>96.19047619047619</v>
      </c>
      <c r="JU26" s="11">
        <v>90.909090909090907</v>
      </c>
      <c r="JV26" s="11">
        <v>0.46341460000000001</v>
      </c>
      <c r="JW26" s="11">
        <v>0.32926830000000001</v>
      </c>
      <c r="JX26" s="11">
        <v>0.95137775999999996</v>
      </c>
      <c r="JY26" s="11">
        <v>0.39278849999999998</v>
      </c>
      <c r="JZ26" s="11">
        <v>5.4610699151408904</v>
      </c>
      <c r="KA26" s="11">
        <v>19079.5853997015</v>
      </c>
      <c r="KB26" s="11">
        <v>52396.592726694536</v>
      </c>
      <c r="KC26" s="11">
        <v>2.7524150528481238E-4</v>
      </c>
      <c r="KD26" s="11">
        <v>0</v>
      </c>
      <c r="KE26" s="11">
        <v>0</v>
      </c>
      <c r="KF26" s="11">
        <v>7.0546899999999997E-3</v>
      </c>
      <c r="KG26" s="13">
        <v>1.2435063803605784E-2</v>
      </c>
      <c r="KH26" s="11">
        <v>-9.8065677013045427</v>
      </c>
      <c r="KI26" s="11">
        <v>-83.568904593639587</v>
      </c>
      <c r="KJ26" s="11">
        <v>200</v>
      </c>
      <c r="KK26" s="11">
        <v>0</v>
      </c>
      <c r="KL26" s="11">
        <v>7.9428571428571422</v>
      </c>
      <c r="KM26" s="11">
        <v>8.3371428571428563</v>
      </c>
      <c r="KN26" s="11">
        <v>88.726666666666645</v>
      </c>
      <c r="KO26" s="11">
        <v>163.51166666666668</v>
      </c>
      <c r="KP26" s="11">
        <v>152.07666666666668</v>
      </c>
      <c r="KQ26" s="11">
        <v>9.9234693877551017</v>
      </c>
      <c r="KR26" s="11">
        <v>22.48447204968944</v>
      </c>
      <c r="KS26" s="11">
        <v>81.563880255193851</v>
      </c>
      <c r="KT26" s="11">
        <v>4.7532050658250586</v>
      </c>
      <c r="KU26" s="11">
        <v>73.148744365743724</v>
      </c>
      <c r="KV26" s="11">
        <v>35.364112327463118</v>
      </c>
    </row>
    <row r="27" spans="1:308" x14ac:dyDescent="0.3">
      <c r="A27" t="s">
        <v>1</v>
      </c>
      <c r="B27" s="2" t="s">
        <v>42</v>
      </c>
      <c r="C27" s="2" t="s">
        <v>43</v>
      </c>
      <c r="D27" s="2" t="s">
        <v>43</v>
      </c>
      <c r="E27" s="2" t="s">
        <v>347</v>
      </c>
      <c r="F27" s="2" t="s">
        <v>357</v>
      </c>
      <c r="G27" s="2" t="s">
        <v>344</v>
      </c>
      <c r="H27" s="17" t="s">
        <v>486</v>
      </c>
      <c r="I27" s="11">
        <v>62.401144026442552</v>
      </c>
      <c r="J27" s="11">
        <v>57.90823718874082</v>
      </c>
      <c r="K27" s="11">
        <v>58.623794067605075</v>
      </c>
      <c r="L27" s="11">
        <v>78.421052054326168</v>
      </c>
      <c r="M27" s="11">
        <v>60.639344788507259</v>
      </c>
      <c r="N27" s="11">
        <v>50.743308673331533</v>
      </c>
      <c r="O27" s="11">
        <v>68.07112738614444</v>
      </c>
      <c r="P27" s="13">
        <v>68.582948928294684</v>
      </c>
      <c r="Q27" s="13">
        <v>65.074022197439547</v>
      </c>
      <c r="R27" s="13">
        <v>48.787878787878789</v>
      </c>
      <c r="S27" s="13">
        <v>78.439627783770788</v>
      </c>
      <c r="T27" s="13">
        <v>42.181082740752679</v>
      </c>
      <c r="U27" s="13">
        <v>67.520941962180544</v>
      </c>
      <c r="V27" s="13">
        <v>34.771157920868731</v>
      </c>
      <c r="W27" s="13">
        <v>26.521605991862199</v>
      </c>
      <c r="X27" s="13">
        <v>60.632663805410672</v>
      </c>
      <c r="Y27" s="13">
        <v>94.663406473199942</v>
      </c>
      <c r="Z27" s="13">
        <v>52.677499999947486</v>
      </c>
      <c r="AA27" s="11">
        <v>79.315834320468568</v>
      </c>
      <c r="AB27" s="11">
        <v>90.697649448293504</v>
      </c>
      <c r="AC27" s="11">
        <v>89.137044769161733</v>
      </c>
      <c r="AD27" s="11">
        <v>52.274628402290716</v>
      </c>
      <c r="AE27" s="11">
        <v>80.680103331416348</v>
      </c>
      <c r="AF27" s="11">
        <v>60.639344788507259</v>
      </c>
      <c r="AG27" s="11">
        <v>28.470200168501584</v>
      </c>
      <c r="AH27" s="11">
        <v>14.941044459208745</v>
      </c>
      <c r="AI27" s="11">
        <v>36.69435625499991</v>
      </c>
      <c r="AJ27" s="11">
        <v>68.722180540942915</v>
      </c>
      <c r="AK27" s="11">
        <v>60.575908225642664</v>
      </c>
      <c r="AL27" s="11">
        <v>95.056162390693359</v>
      </c>
      <c r="AM27" s="11">
        <v>71.876727522504581</v>
      </c>
      <c r="AN27" s="11">
        <v>68.642276756831635</v>
      </c>
      <c r="AO27" s="11">
        <v>93.535365997785874</v>
      </c>
      <c r="AP27" s="11">
        <v>41.522000423441504</v>
      </c>
      <c r="AQ27" s="11">
        <v>59.088916708484817</v>
      </c>
      <c r="AR27" s="11">
        <v>73.761476907818206</v>
      </c>
      <c r="AS27" s="11">
        <v>80.772676829440826</v>
      </c>
      <c r="AT27" s="11">
        <v>74.335479500302995</v>
      </c>
      <c r="AU27" s="11">
        <v>84.419209693926831</v>
      </c>
      <c r="AV27" s="11">
        <v>77.983456681705945</v>
      </c>
      <c r="AW27" s="11">
        <v>6.4917831638780701</v>
      </c>
      <c r="AX27" s="11">
        <v>87.49508770051338</v>
      </c>
      <c r="AY27" s="11">
        <v>68.036247505497926</v>
      </c>
      <c r="AZ27" s="11">
        <v>56.068748126390346</v>
      </c>
      <c r="BA27" s="11">
        <v>78.139758920838233</v>
      </c>
      <c r="BB27" s="11">
        <v>58.051334237031682</v>
      </c>
      <c r="BC27" s="11">
        <v>60</v>
      </c>
      <c r="BD27" s="11">
        <v>40.909090909090914</v>
      </c>
      <c r="BE27" s="11">
        <v>45.454545454545453</v>
      </c>
      <c r="BF27" s="11">
        <v>66.666666666666657</v>
      </c>
      <c r="BG27" s="11">
        <v>50</v>
      </c>
      <c r="BH27" s="11">
        <v>99.442379182156131</v>
      </c>
      <c r="BI27" s="11">
        <v>86.505759736697755</v>
      </c>
      <c r="BJ27" s="11">
        <v>89.583333333333343</v>
      </c>
      <c r="BK27" s="11">
        <v>69.473684210526315</v>
      </c>
      <c r="BL27" s="11">
        <v>60.582557479312406</v>
      </c>
      <c r="BM27" s="11">
        <v>37.45612079649861</v>
      </c>
      <c r="BN27" s="11">
        <v>16.627342097426059</v>
      </c>
      <c r="BO27" s="11">
        <v>26.765709120000004</v>
      </c>
      <c r="BP27" s="11">
        <v>67.094757128679944</v>
      </c>
      <c r="BQ27" s="11">
        <v>38.820558738007385</v>
      </c>
      <c r="BR27" s="11">
        <v>96.647510019854309</v>
      </c>
      <c r="BS27" s="11">
        <v>1.3698660771441538</v>
      </c>
      <c r="BT27" s="11">
        <v>100</v>
      </c>
      <c r="BU27" s="11">
        <v>100</v>
      </c>
      <c r="BV27" s="11">
        <v>2.6522620566267729</v>
      </c>
      <c r="BW27" s="11">
        <v>0</v>
      </c>
      <c r="BX27" s="11">
        <v>4.6048193914414819</v>
      </c>
      <c r="BY27" s="11">
        <v>85.500478647645281</v>
      </c>
      <c r="BZ27" s="11">
        <v>0</v>
      </c>
      <c r="CA27" s="11">
        <v>0</v>
      </c>
      <c r="CB27" s="11">
        <v>20.585945319803511</v>
      </c>
      <c r="CC27" s="11">
        <v>100</v>
      </c>
      <c r="CD27" s="11">
        <v>55.324208335170219</v>
      </c>
      <c r="CE27" s="11">
        <v>59.825309637709935</v>
      </c>
      <c r="CF27" s="11">
        <v>85.1376331781007</v>
      </c>
      <c r="CG27" s="11">
        <v>49.686586757948369</v>
      </c>
      <c r="CH27" s="11">
        <v>32.458642327438682</v>
      </c>
      <c r="CI27" s="11">
        <v>41.996266401506787</v>
      </c>
      <c r="CJ27" s="11">
        <v>88.823113055787914</v>
      </c>
      <c r="CK27" s="11">
        <v>95.888295476481574</v>
      </c>
      <c r="CL27" s="11">
        <v>96.579370696866349</v>
      </c>
      <c r="CM27" s="11">
        <v>95.352937391416262</v>
      </c>
      <c r="CN27" s="11">
        <v>96.673315745447525</v>
      </c>
      <c r="CO27" s="11">
        <v>45.61</v>
      </c>
      <c r="CP27" s="11">
        <v>55.1</v>
      </c>
      <c r="CQ27" s="11">
        <v>100</v>
      </c>
      <c r="CR27" s="11">
        <v>9.9999999997899245</v>
      </c>
      <c r="CS27" s="11">
        <v>69.703641074641979</v>
      </c>
      <c r="CT27" s="11">
        <v>93.793103724117685</v>
      </c>
      <c r="CU27" s="11">
        <v>84.841675528982606</v>
      </c>
      <c r="CV27" s="11">
        <v>65.257096861058812</v>
      </c>
      <c r="CW27" s="11">
        <v>65.807264600204135</v>
      </c>
      <c r="CX27" s="11">
        <v>96.492224133806246</v>
      </c>
      <c r="CY27" s="11">
        <v>97.317031270461669</v>
      </c>
      <c r="CZ27" s="11">
        <v>98.449749827896454</v>
      </c>
      <c r="DA27" s="11">
        <v>68.101789107074694</v>
      </c>
      <c r="DB27" s="11">
        <v>97.877152854207864</v>
      </c>
      <c r="DC27" s="11">
        <v>98.584565690522112</v>
      </c>
      <c r="DD27" s="11">
        <v>98.321146268018438</v>
      </c>
      <c r="DE27" s="11">
        <v>68.734411930824066</v>
      </c>
      <c r="DF27" s="11">
        <v>98.195348637342676</v>
      </c>
      <c r="DG27" s="11">
        <v>100</v>
      </c>
      <c r="DH27" s="11">
        <v>71.411134307485199</v>
      </c>
      <c r="DI27" s="11">
        <v>96</v>
      </c>
      <c r="DJ27" s="11">
        <v>83.977865002252102</v>
      </c>
      <c r="DK27" s="11">
        <v>32.873045492568046</v>
      </c>
      <c r="DL27" s="11">
        <v>39.972974712051993</v>
      </c>
      <c r="DM27" s="11">
        <v>83.086766647482989</v>
      </c>
      <c r="DN27" s="11">
        <v>78.350515463917532</v>
      </c>
      <c r="DO27" s="11">
        <v>81.653501584635251</v>
      </c>
      <c r="DP27" s="11">
        <v>79.629629629629633</v>
      </c>
      <c r="DQ27" s="11">
        <v>55.882299476413309</v>
      </c>
      <c r="DR27" s="11">
        <v>75.952732644017729</v>
      </c>
      <c r="DS27" s="11">
        <v>50.083002245090746</v>
      </c>
      <c r="DT27" s="11">
        <v>30.579604863116149</v>
      </c>
      <c r="DU27" s="11">
        <v>26.360795473887023</v>
      </c>
      <c r="DV27" s="11">
        <v>15.853408333151952</v>
      </c>
      <c r="DW27" s="11">
        <v>5.3076933602374021</v>
      </c>
      <c r="DX27" s="11">
        <v>15.759411447838273</v>
      </c>
      <c r="DY27" s="11">
        <v>24.434664900134901</v>
      </c>
      <c r="DZ27" s="11">
        <v>13.350044254681187</v>
      </c>
      <c r="EA27" s="11">
        <v>49.626209976261336</v>
      </c>
      <c r="EB27" s="11">
        <v>45.656391491209583</v>
      </c>
      <c r="EC27" s="11">
        <v>38.654295279205797</v>
      </c>
      <c r="ED27" s="11">
        <v>30.487265480703801</v>
      </c>
      <c r="EE27" s="11">
        <v>19.047619047619044</v>
      </c>
      <c r="EF27" s="11">
        <v>32.039812993568198</v>
      </c>
      <c r="EG27" s="11">
        <v>50.070940938001428</v>
      </c>
      <c r="EH27" s="11">
        <v>92.777968232202028</v>
      </c>
      <c r="EI27" s="11">
        <v>100</v>
      </c>
      <c r="EJ27" s="11">
        <v>27.538948108234745</v>
      </c>
      <c r="EK27" s="11">
        <v>68.419819608761856</v>
      </c>
      <c r="EL27" s="11">
        <v>99.016599504602752</v>
      </c>
      <c r="EM27" s="11">
        <v>94.062627084180562</v>
      </c>
      <c r="EN27" s="11">
        <v>13.841546822433362</v>
      </c>
      <c r="EO27" s="11">
        <v>92.91</v>
      </c>
      <c r="EP27" s="11">
        <v>99.86</v>
      </c>
      <c r="EQ27" s="11">
        <v>99.340048627995841</v>
      </c>
      <c r="ER27" s="11">
        <v>98.029556650246306</v>
      </c>
      <c r="ES27" s="11">
        <v>85.141206675224652</v>
      </c>
      <c r="ET27" s="11">
        <v>97.727276962809654</v>
      </c>
      <c r="EU27" s="11">
        <v>100</v>
      </c>
      <c r="EV27" s="11">
        <v>88.74670101491175</v>
      </c>
      <c r="EW27" s="11">
        <v>1.0329321122969179</v>
      </c>
      <c r="EX27" s="11">
        <v>39.200021920063634</v>
      </c>
      <c r="EY27" s="11">
        <v>66.726808350431298</v>
      </c>
      <c r="EZ27" s="11">
        <v>100</v>
      </c>
      <c r="FA27" s="11">
        <v>90.860771642786801</v>
      </c>
      <c r="FB27" s="11">
        <v>100</v>
      </c>
      <c r="FC27" s="11">
        <v>83.280692348356666</v>
      </c>
      <c r="FD27" s="11">
        <v>100</v>
      </c>
      <c r="FE27" s="11">
        <v>100</v>
      </c>
      <c r="FF27" s="11">
        <v>0</v>
      </c>
      <c r="FG27" s="11">
        <v>25.04478157144991</v>
      </c>
      <c r="FH27" s="11">
        <v>40.56797536669427</v>
      </c>
      <c r="FI27" s="11">
        <v>41.997245179063363</v>
      </c>
      <c r="FJ27" s="11">
        <v>81.341376552286803</v>
      </c>
      <c r="FK27" s="11">
        <v>80.224211339852531</v>
      </c>
      <c r="FL27" s="11">
        <v>16.396606897952804</v>
      </c>
      <c r="FM27" s="11">
        <v>53.594456559706231</v>
      </c>
      <c r="FN27" s="11">
        <v>63.88793219262574</v>
      </c>
      <c r="FO27" s="11">
        <v>86.512315396475486</v>
      </c>
      <c r="FP27" s="11">
        <v>68.105082013636263</v>
      </c>
      <c r="FQ27" s="11">
        <v>93.276597868676532</v>
      </c>
      <c r="FR27" s="11">
        <v>69.252815619379703</v>
      </c>
      <c r="FS27" s="11">
        <v>89.127270610153715</v>
      </c>
      <c r="FT27" s="11">
        <v>36.29477993858751</v>
      </c>
      <c r="FU27" s="11">
        <v>13.832606597524592</v>
      </c>
      <c r="FV27" s="11">
        <v>247.4150316420876</v>
      </c>
      <c r="FW27" s="11">
        <v>268.1639415383745</v>
      </c>
      <c r="FX27" s="11">
        <v>204.34532473615874</v>
      </c>
      <c r="FY27" s="11">
        <v>188.9408310252791</v>
      </c>
      <c r="FZ27" s="11">
        <v>61.303597420847623</v>
      </c>
      <c r="GA27" s="11">
        <v>68.036247505497926</v>
      </c>
      <c r="GB27" s="11">
        <v>-6.4362475054979242</v>
      </c>
      <c r="GC27" s="11">
        <v>78.139758920838233</v>
      </c>
      <c r="GD27" s="11">
        <v>8.1652683964662032</v>
      </c>
      <c r="GE27" s="11">
        <v>60</v>
      </c>
      <c r="GF27" s="11">
        <v>40.909090909090914</v>
      </c>
      <c r="GG27" s="11">
        <v>45.454545454545453</v>
      </c>
      <c r="GH27" s="11">
        <v>66.666666666666657</v>
      </c>
      <c r="GI27" s="11">
        <v>50</v>
      </c>
      <c r="GJ27" s="11">
        <v>99.442379182156131</v>
      </c>
      <c r="GK27" s="11">
        <v>10</v>
      </c>
      <c r="GL27" s="11">
        <v>5</v>
      </c>
      <c r="GM27" s="11">
        <v>9.6666666666666661</v>
      </c>
      <c r="GN27" s="11">
        <v>60.582557479312399</v>
      </c>
      <c r="GO27" s="11">
        <v>37.45612079649861</v>
      </c>
      <c r="GP27" s="11">
        <v>16.627342097426059</v>
      </c>
      <c r="GQ27" s="11">
        <v>26.765709120000004</v>
      </c>
      <c r="GR27" s="11">
        <v>67.094757128679944</v>
      </c>
      <c r="GS27" s="11">
        <v>61.179441261992615</v>
      </c>
      <c r="GT27" s="11">
        <v>3.3524899801456849</v>
      </c>
      <c r="GU27" s="11">
        <v>1.3698660771441538</v>
      </c>
      <c r="GV27" s="11" t="s">
        <v>727</v>
      </c>
      <c r="GW27" s="11" t="s">
        <v>727</v>
      </c>
      <c r="GX27" s="11">
        <v>2.6522620566267729</v>
      </c>
      <c r="GY27" s="11">
        <v>0</v>
      </c>
      <c r="GZ27" s="11">
        <v>442.88886772922319</v>
      </c>
      <c r="HA27" s="11">
        <v>85.500478647645281</v>
      </c>
      <c r="HB27" s="11">
        <v>0</v>
      </c>
      <c r="HC27" s="11">
        <v>0</v>
      </c>
      <c r="HD27" s="11">
        <v>2030029.4276541595</v>
      </c>
      <c r="HE27" s="11">
        <v>8.4868253968253953</v>
      </c>
      <c r="HF27" s="11">
        <v>202.20809523809521</v>
      </c>
      <c r="HG27" s="11">
        <v>198.10650793650794</v>
      </c>
      <c r="HH27" s="11">
        <v>70.436825396825412</v>
      </c>
      <c r="HI27" s="12">
        <v>255.01299900042545</v>
      </c>
      <c r="HJ27" s="12">
        <v>67.541357672561318</v>
      </c>
      <c r="HK27" s="12">
        <v>235.29994369369371</v>
      </c>
      <c r="HL27" s="11">
        <v>88.823113055787914</v>
      </c>
      <c r="HM27" s="11">
        <v>95.888295476481574</v>
      </c>
      <c r="HN27" s="11">
        <v>96.579370696866349</v>
      </c>
      <c r="HO27" s="11">
        <v>95.352937391416262</v>
      </c>
      <c r="HP27" s="11">
        <v>96.673315745447525</v>
      </c>
      <c r="HQ27" s="11">
        <v>45.61</v>
      </c>
      <c r="HR27" s="11">
        <v>55.1</v>
      </c>
      <c r="HS27" s="11" t="s">
        <v>727</v>
      </c>
      <c r="HT27" s="11">
        <v>9.9999999997899245</v>
      </c>
      <c r="HU27" s="11">
        <v>69.703641074641979</v>
      </c>
      <c r="HV27" s="11">
        <v>93.793103724117685</v>
      </c>
      <c r="HW27" s="11">
        <v>84.841675528982606</v>
      </c>
      <c r="HX27" s="11">
        <v>65.257096861058812</v>
      </c>
      <c r="HY27" s="11">
        <v>65.807264600204135</v>
      </c>
      <c r="HZ27" s="11">
        <v>96.492224133806246</v>
      </c>
      <c r="IA27" s="11">
        <v>97.317031270461669</v>
      </c>
      <c r="IB27" s="11">
        <v>98.449749827896454</v>
      </c>
      <c r="IC27" s="11">
        <v>68.101789107074694</v>
      </c>
      <c r="ID27" s="11">
        <v>97.877152854207864</v>
      </c>
      <c r="IE27" s="11">
        <v>98.584565690522112</v>
      </c>
      <c r="IF27" s="11">
        <v>98.321146268018438</v>
      </c>
      <c r="IG27" s="11">
        <v>68.734411930824066</v>
      </c>
      <c r="IH27" s="11">
        <v>98.195348637342676</v>
      </c>
      <c r="II27" s="11">
        <v>105.26864423138792</v>
      </c>
      <c r="IJ27" s="11">
        <v>7.3083381434643435</v>
      </c>
      <c r="IK27" s="11">
        <v>26</v>
      </c>
      <c r="IL27" s="11">
        <v>83.977865002252102</v>
      </c>
      <c r="IM27" s="11">
        <v>32.873045492568046</v>
      </c>
      <c r="IN27" s="11">
        <v>39.972974712051993</v>
      </c>
      <c r="IO27" s="11">
        <v>83.086766647482989</v>
      </c>
      <c r="IP27" s="11">
        <v>78.350515463917532</v>
      </c>
      <c r="IQ27" s="11">
        <v>14.494121020934902</v>
      </c>
      <c r="IR27" s="11">
        <v>79.629629629629633</v>
      </c>
      <c r="IS27" s="11">
        <v>80.006492169611761</v>
      </c>
      <c r="IT27" s="11">
        <v>10.930576070901035</v>
      </c>
      <c r="IU27" s="11">
        <v>91.580502215657305</v>
      </c>
      <c r="IV27" s="11">
        <v>7.0440016067428735</v>
      </c>
      <c r="IW27" s="11">
        <v>26.360795473887023</v>
      </c>
      <c r="IX27" s="11">
        <v>88.732658417697792</v>
      </c>
      <c r="IY27" s="11">
        <v>9.458192725909262</v>
      </c>
      <c r="IZ27" s="11">
        <v>20.744281964754403</v>
      </c>
      <c r="JA27" s="11">
        <v>235.076865391826</v>
      </c>
      <c r="JB27" s="11">
        <v>6.9189189189189193</v>
      </c>
      <c r="JC27" s="11">
        <v>41.366704161979754</v>
      </c>
      <c r="JD27" s="11">
        <v>25.084364454443197</v>
      </c>
      <c r="JE27" s="11">
        <v>12.504686914135734</v>
      </c>
      <c r="JF27" s="11">
        <v>3.1027371578552683</v>
      </c>
      <c r="JG27" s="11">
        <v>5.7142857142857135</v>
      </c>
      <c r="JH27" s="11">
        <v>16.294578313253012</v>
      </c>
      <c r="JI27" s="11">
        <v>14.821451104100946</v>
      </c>
      <c r="JJ27" s="11">
        <v>92.777968232202028</v>
      </c>
      <c r="JK27" s="11">
        <v>107.28410284513861</v>
      </c>
      <c r="JL27" s="11">
        <v>27.538948108234745</v>
      </c>
      <c r="JM27" s="11">
        <v>68.419819608761856</v>
      </c>
      <c r="JN27" s="11">
        <v>99.016599504602752</v>
      </c>
      <c r="JO27" s="11">
        <v>94.062627084180562</v>
      </c>
      <c r="JP27" s="11">
        <v>13.841546822433362</v>
      </c>
      <c r="JQ27" s="11">
        <v>92.91</v>
      </c>
      <c r="JR27" s="11">
        <v>99.86</v>
      </c>
      <c r="JS27" s="11">
        <v>99.340048627995841</v>
      </c>
      <c r="JT27" s="11">
        <v>98.029556650246306</v>
      </c>
      <c r="JU27" s="11">
        <v>85.141206675224652</v>
      </c>
      <c r="JV27" s="11">
        <v>0.98780489999999999</v>
      </c>
      <c r="JW27" s="11">
        <v>1</v>
      </c>
      <c r="JX27" s="11">
        <v>1.8373202129999999</v>
      </c>
      <c r="JY27" s="11">
        <v>0.2210104</v>
      </c>
      <c r="JZ27" s="11">
        <v>11.686842784143003</v>
      </c>
      <c r="KA27" s="11">
        <v>1112458.2424824976</v>
      </c>
      <c r="KB27" s="11">
        <v>2239232.0417333459</v>
      </c>
      <c r="KC27" s="11">
        <v>7.2705005674612382</v>
      </c>
      <c r="KD27" s="11">
        <v>3762.0150077930057</v>
      </c>
      <c r="KE27" s="11">
        <v>216.54523894999966</v>
      </c>
      <c r="KF27" s="11">
        <v>323.49971850000009</v>
      </c>
      <c r="KG27" s="13">
        <v>0.68478411080521484</v>
      </c>
      <c r="KH27" s="11">
        <v>-21.492218345145673</v>
      </c>
      <c r="KI27" s="11">
        <v>-19.931257743495465</v>
      </c>
      <c r="KJ27" s="11">
        <v>-37.728098533222905</v>
      </c>
      <c r="KK27" s="11">
        <v>-32.011019283746556</v>
      </c>
      <c r="KL27" s="11">
        <v>4.1313131313131306</v>
      </c>
      <c r="KM27" s="11">
        <v>6.582929292929296</v>
      </c>
      <c r="KN27" s="11">
        <v>86.036666666666676</v>
      </c>
      <c r="KO27" s="11">
        <v>116.2025</v>
      </c>
      <c r="KP27" s="11">
        <v>108.48433333333332</v>
      </c>
      <c r="KQ27" s="11">
        <v>13.48768460352451</v>
      </c>
      <c r="KR27" s="11">
        <v>31.894917986363737</v>
      </c>
      <c r="KS27" s="11">
        <v>93.276597868676532</v>
      </c>
      <c r="KT27" s="11">
        <v>7.0443111772250173</v>
      </c>
      <c r="KU27" s="11">
        <v>89.127270610153715</v>
      </c>
      <c r="KV27" s="11">
        <v>36.29477993858751</v>
      </c>
    </row>
    <row r="28" spans="1:308" x14ac:dyDescent="0.3">
      <c r="A28" t="s">
        <v>1</v>
      </c>
      <c r="B28" s="2" t="s">
        <v>44</v>
      </c>
      <c r="C28" s="2" t="s">
        <v>45</v>
      </c>
      <c r="D28" s="2" t="s">
        <v>43</v>
      </c>
      <c r="E28" s="2" t="s">
        <v>347</v>
      </c>
      <c r="F28" s="2" t="s">
        <v>357</v>
      </c>
      <c r="G28" s="2" t="s">
        <v>356</v>
      </c>
      <c r="H28" s="17" t="s">
        <v>487</v>
      </c>
      <c r="I28" s="11">
        <v>58.343032029224226</v>
      </c>
      <c r="J28" s="11">
        <v>54.446926069445389</v>
      </c>
      <c r="K28" s="11">
        <v>62.588204766179473</v>
      </c>
      <c r="L28" s="11">
        <v>68.499514765542855</v>
      </c>
      <c r="M28" s="11">
        <v>64.305434873566938</v>
      </c>
      <c r="N28" s="11">
        <v>58.728859431649425</v>
      </c>
      <c r="O28" s="11">
        <v>41.48925226896133</v>
      </c>
      <c r="P28" s="11">
        <v>75.507921262589875</v>
      </c>
      <c r="Q28" s="11">
        <v>64.199720909145086</v>
      </c>
      <c r="R28" s="11">
        <v>34.242424242424242</v>
      </c>
      <c r="S28" s="11">
        <v>62.324626125743315</v>
      </c>
      <c r="T28" s="11">
        <v>37.4493982777323</v>
      </c>
      <c r="U28" s="11">
        <v>72.998780941836131</v>
      </c>
      <c r="V28" s="11">
        <v>34.405610726646771</v>
      </c>
      <c r="W28" s="11">
        <v>11.995468629527551</v>
      </c>
      <c r="X28" s="11">
        <v>73.554964107294055</v>
      </c>
      <c r="Y28" s="11">
        <v>95.17438881017695</v>
      </c>
      <c r="Z28" s="11">
        <v>69.627997517719336</v>
      </c>
      <c r="AA28" s="11">
        <v>71.677859892289845</v>
      </c>
      <c r="AB28" s="11">
        <v>84.190643829380946</v>
      </c>
      <c r="AC28" s="11">
        <v>63.7200478863939</v>
      </c>
      <c r="AD28" s="11">
        <v>48.469136546790061</v>
      </c>
      <c r="AE28" s="11">
        <v>74.43988567285956</v>
      </c>
      <c r="AF28" s="11">
        <v>64.305434873566938</v>
      </c>
      <c r="AG28" s="11">
        <v>39.499772529098856</v>
      </c>
      <c r="AH28" s="11">
        <v>18.645729253510453</v>
      </c>
      <c r="AI28" s="11">
        <v>57.923526349413862</v>
      </c>
      <c r="AJ28" s="11">
        <v>84.796487505113717</v>
      </c>
      <c r="AK28" s="11">
        <v>59.222803838879273</v>
      </c>
      <c r="AL28" s="11">
        <v>92.2848371138804</v>
      </c>
      <c r="AM28" s="11">
        <v>69.061385702436041</v>
      </c>
      <c r="AN28" s="11">
        <v>10.633476514858506</v>
      </c>
      <c r="AO28" s="11">
        <v>2.6600781085617395</v>
      </c>
      <c r="AP28" s="11">
        <v>34.798382067285594</v>
      </c>
      <c r="AQ28" s="11">
        <v>61.121596261573515</v>
      </c>
      <c r="AR28" s="11">
        <v>70.660594959052588</v>
      </c>
      <c r="AS28" s="11">
        <v>79.481447897006575</v>
      </c>
      <c r="AT28" s="11">
        <v>77.906612084824857</v>
      </c>
      <c r="AU28" s="11">
        <v>84.653297895284382</v>
      </c>
      <c r="AV28" s="11">
        <v>56.662715090862157</v>
      </c>
      <c r="AW28" s="11">
        <v>66.602973319477769</v>
      </c>
      <c r="AX28" s="11">
        <v>87.740481288083515</v>
      </c>
      <c r="AY28" s="11">
        <v>71.54024837027842</v>
      </c>
      <c r="AZ28" s="11">
        <v>49.513530657589932</v>
      </c>
      <c r="BA28" s="11">
        <v>70.890851529052455</v>
      </c>
      <c r="BB28" s="11">
        <v>64.854253079659557</v>
      </c>
      <c r="BC28" s="11">
        <v>30</v>
      </c>
      <c r="BD28" s="11">
        <v>50</v>
      </c>
      <c r="BE28" s="11">
        <v>22.727272727272727</v>
      </c>
      <c r="BF28" s="11">
        <v>100</v>
      </c>
      <c r="BG28" s="11">
        <v>25</v>
      </c>
      <c r="BH28" s="11">
        <v>20.950704225352112</v>
      </c>
      <c r="BI28" s="11">
        <v>86.505759736697755</v>
      </c>
      <c r="BJ28" s="11">
        <v>79.166666666666657</v>
      </c>
      <c r="BK28" s="11">
        <v>92.631578947368425</v>
      </c>
      <c r="BL28" s="11">
        <v>56.155410575321376</v>
      </c>
      <c r="BM28" s="11">
        <v>11.589060273466178</v>
      </c>
      <c r="BN28" s="11">
        <v>7.949311352505509</v>
      </c>
      <c r="BO28" s="11">
        <v>18.921630240000006</v>
      </c>
      <c r="BP28" s="11">
        <v>73.138056904613876</v>
      </c>
      <c r="BQ28" s="11">
        <v>63.620982292030149</v>
      </c>
      <c r="BR28" s="11">
        <v>82.237303628864353</v>
      </c>
      <c r="BS28" s="11">
        <v>0.93350692521741863</v>
      </c>
      <c r="BT28" s="11">
        <v>100</v>
      </c>
      <c r="BU28" s="11">
        <v>100</v>
      </c>
      <c r="BV28" s="11">
        <v>6.5500874663974293E-2</v>
      </c>
      <c r="BW28" s="11">
        <v>0</v>
      </c>
      <c r="BX28" s="11">
        <v>5.4346565599992438</v>
      </c>
      <c r="BY28" s="11">
        <v>30</v>
      </c>
      <c r="BZ28" s="11">
        <v>0</v>
      </c>
      <c r="CA28" s="11">
        <v>0</v>
      </c>
      <c r="CB28" s="11">
        <v>17.9818745181102</v>
      </c>
      <c r="CC28" s="11">
        <v>88.042810668997788</v>
      </c>
      <c r="CD28" s="11">
        <v>62.822986408340142</v>
      </c>
      <c r="CE28" s="11">
        <v>51.308411801072694</v>
      </c>
      <c r="CF28" s="11">
        <v>86.633780426138742</v>
      </c>
      <c r="CG28" s="11">
        <v>83.695541115403373</v>
      </c>
      <c r="CH28" s="11">
        <v>53.410142989404378</v>
      </c>
      <c r="CI28" s="11">
        <v>88.971075341701194</v>
      </c>
      <c r="CJ28" s="11">
        <v>93.654478039369366</v>
      </c>
      <c r="CK28" s="11">
        <v>96.931239260844663</v>
      </c>
      <c r="CL28" s="11">
        <v>97.259819732915318</v>
      </c>
      <c r="CM28" s="11">
        <v>96.608687788261534</v>
      </c>
      <c r="CN28" s="11">
        <v>91.417719229493869</v>
      </c>
      <c r="CO28" s="11">
        <v>78.02</v>
      </c>
      <c r="CP28" s="11">
        <v>98.429999999999993</v>
      </c>
      <c r="CQ28" s="11">
        <v>100</v>
      </c>
      <c r="CR28" s="11">
        <v>2.0619900708773722</v>
      </c>
      <c r="CS28" s="11">
        <v>43.847152066085002</v>
      </c>
      <c r="CT28" s="11">
        <v>86.642478607922101</v>
      </c>
      <c r="CU28" s="11">
        <v>85.891505566464048</v>
      </c>
      <c r="CV28" s="11">
        <v>59.498025984332237</v>
      </c>
      <c r="CW28" s="11">
        <v>58.217660503296941</v>
      </c>
      <c r="CX28" s="11">
        <v>95.970336625638723</v>
      </c>
      <c r="CY28" s="11">
        <v>92.201233298118268</v>
      </c>
      <c r="CZ28" s="11">
        <v>96.770020059871257</v>
      </c>
      <c r="DA28" s="11">
        <v>54.254605858215562</v>
      </c>
      <c r="DB28" s="11">
        <v>98.023520321730743</v>
      </c>
      <c r="DC28" s="11">
        <v>91.637974788182476</v>
      </c>
      <c r="DD28" s="11">
        <v>96.514793141361693</v>
      </c>
      <c r="DE28" s="11">
        <v>47.459052577901772</v>
      </c>
      <c r="DF28" s="11">
        <v>96.663950589665831</v>
      </c>
      <c r="DG28" s="11">
        <v>78.295601844873843</v>
      </c>
      <c r="DH28" s="11">
        <v>64.86454181430787</v>
      </c>
      <c r="DI28" s="11">
        <v>48</v>
      </c>
      <c r="DJ28" s="11">
        <v>82.648539474874156</v>
      </c>
      <c r="DK28" s="11">
        <v>32.442046242426073</v>
      </c>
      <c r="DL28" s="11">
        <v>30.316823923069968</v>
      </c>
      <c r="DM28" s="11">
        <v>77.838650768073904</v>
      </c>
      <c r="DN28" s="11">
        <v>38.775510204081634</v>
      </c>
      <c r="DO28" s="11">
        <v>90.949303287910155</v>
      </c>
      <c r="DP28" s="11">
        <v>90.196078431372555</v>
      </c>
      <c r="DQ28" s="11">
        <v>56.017303445756184</v>
      </c>
      <c r="DR28" s="11">
        <v>78.08764940239044</v>
      </c>
      <c r="DS28" s="11">
        <v>58.811351772554175</v>
      </c>
      <c r="DT28" s="11">
        <v>46.246705885957681</v>
      </c>
      <c r="DU28" s="11">
        <v>32.75283917224003</v>
      </c>
      <c r="DV28" s="11">
        <v>22.3288172755177</v>
      </c>
      <c r="DW28" s="11">
        <v>1.1140825467223998</v>
      </c>
      <c r="DX28" s="11">
        <v>33.764402535630609</v>
      </c>
      <c r="DY28" s="11">
        <v>13.060310763837309</v>
      </c>
      <c r="DZ28" s="11">
        <v>22.961033145844244</v>
      </c>
      <c r="EA28" s="11">
        <v>56.429993456681849</v>
      </c>
      <c r="EB28" s="11">
        <v>59.971080274830868</v>
      </c>
      <c r="EC28" s="11">
        <v>72.553259430388053</v>
      </c>
      <c r="ED28" s="11">
        <v>72.679759490518364</v>
      </c>
      <c r="EE28" s="11">
        <v>27.983539094650205</v>
      </c>
      <c r="EF28" s="11">
        <v>64.663328086993857</v>
      </c>
      <c r="EG28" s="11">
        <v>74.522621933461025</v>
      </c>
      <c r="EH28" s="11">
        <v>100</v>
      </c>
      <c r="EI28" s="11">
        <v>100</v>
      </c>
      <c r="EJ28" s="11">
        <v>44.909502262443439</v>
      </c>
      <c r="EK28" s="11">
        <v>58.861236802413273</v>
      </c>
      <c r="EL28" s="11">
        <v>96.79620633819107</v>
      </c>
      <c r="EM28" s="11">
        <v>92.551468887346758</v>
      </c>
      <c r="EN28" s="11">
        <v>2.9956049040018504</v>
      </c>
      <c r="EO28" s="11">
        <v>90.28</v>
      </c>
      <c r="EP28" s="11">
        <v>99.8</v>
      </c>
      <c r="EQ28" s="11">
        <v>99.705593719332668</v>
      </c>
      <c r="ER28" s="11">
        <v>95.302713987473908</v>
      </c>
      <c r="ES28" s="11">
        <v>76.335877862595424</v>
      </c>
      <c r="ET28" s="11">
        <v>90.909089214876133</v>
      </c>
      <c r="EU28" s="11">
        <v>100</v>
      </c>
      <c r="EV28" s="11">
        <v>81.087378723098311</v>
      </c>
      <c r="EW28" s="11">
        <v>4.2490748717697153</v>
      </c>
      <c r="EX28" s="11">
        <v>7.8534193706656499</v>
      </c>
      <c r="EY28" s="11">
        <v>11.84669293365166</v>
      </c>
      <c r="EZ28" s="11">
        <v>12.200317240258206</v>
      </c>
      <c r="FA28" s="11">
        <v>2.284017983903853</v>
      </c>
      <c r="FB28" s="11">
        <v>1.6576761814089429</v>
      </c>
      <c r="FC28" s="11">
        <v>5.948631239803448E-2</v>
      </c>
      <c r="FD28" s="11">
        <v>6.6391319565361275</v>
      </c>
      <c r="FE28" s="11">
        <v>18.460636563813669</v>
      </c>
      <c r="FF28" s="11">
        <v>8.4261756664833936</v>
      </c>
      <c r="FG28" s="11">
        <v>21.568242757796757</v>
      </c>
      <c r="FH28" s="11">
        <v>32.008244994110719</v>
      </c>
      <c r="FI28" s="11">
        <v>93.528610354223432</v>
      </c>
      <c r="FJ28" s="11">
        <v>71.115985951063664</v>
      </c>
      <c r="FK28" s="11">
        <v>78.341939975557466</v>
      </c>
      <c r="FL28" s="11">
        <v>18.302433077665341</v>
      </c>
      <c r="FM28" s="11">
        <v>64.283704815580549</v>
      </c>
      <c r="FN28" s="11">
        <v>73.563917488000598</v>
      </c>
      <c r="FO28" s="11">
        <v>85.550989914082933</v>
      </c>
      <c r="FP28" s="11">
        <v>70.753076976566305</v>
      </c>
      <c r="FQ28" s="11">
        <v>86.827104307451847</v>
      </c>
      <c r="FR28" s="11">
        <v>64.412781632879827</v>
      </c>
      <c r="FS28" s="11">
        <v>85.781402357946988</v>
      </c>
      <c r="FT28" s="11">
        <v>30.638214565387628</v>
      </c>
      <c r="FU28" s="11">
        <v>14.761548275534842</v>
      </c>
      <c r="FV28" s="11">
        <v>212.98805368985987</v>
      </c>
      <c r="FW28" s="11">
        <v>264.65347265423185</v>
      </c>
      <c r="FX28" s="11">
        <v>352.1683660020455</v>
      </c>
      <c r="FY28" s="11">
        <v>67.481363545302145</v>
      </c>
      <c r="FZ28" s="11">
        <v>60.100589407534713</v>
      </c>
      <c r="GA28" s="11">
        <v>71.54024837027842</v>
      </c>
      <c r="GB28" s="11">
        <v>-7.5602483702784227</v>
      </c>
      <c r="GC28" s="11">
        <v>70.890851529052455</v>
      </c>
      <c r="GD28" s="11">
        <v>9.693261203987916</v>
      </c>
      <c r="GE28" s="11">
        <v>30</v>
      </c>
      <c r="GF28" s="11">
        <v>50</v>
      </c>
      <c r="GG28" s="11">
        <v>22.727272727272727</v>
      </c>
      <c r="GH28" s="11">
        <v>100</v>
      </c>
      <c r="GI28" s="11">
        <v>25</v>
      </c>
      <c r="GJ28" s="11">
        <v>20.950704225352112</v>
      </c>
      <c r="GK28" s="11">
        <v>10</v>
      </c>
      <c r="GL28" s="11">
        <v>10</v>
      </c>
      <c r="GM28" s="11">
        <v>2.3333333333333335</v>
      </c>
      <c r="GN28" s="11">
        <v>56.155410575321369</v>
      </c>
      <c r="GO28" s="11">
        <v>11.589060273466178</v>
      </c>
      <c r="GP28" s="11">
        <v>7.949311352505509</v>
      </c>
      <c r="GQ28" s="11">
        <v>18.921630240000006</v>
      </c>
      <c r="GR28" s="11">
        <v>73.138056904613876</v>
      </c>
      <c r="GS28" s="11">
        <v>36.379017707969851</v>
      </c>
      <c r="GT28" s="11">
        <v>17.762696371135647</v>
      </c>
      <c r="GU28" s="11">
        <v>0.93350692521741863</v>
      </c>
      <c r="GV28" s="11">
        <v>100</v>
      </c>
      <c r="GW28" s="11">
        <v>100</v>
      </c>
      <c r="GX28" s="11">
        <v>6.5500874663974293E-2</v>
      </c>
      <c r="GY28" s="11">
        <v>0</v>
      </c>
      <c r="GZ28" s="11">
        <v>522.70212699955528</v>
      </c>
      <c r="HA28" s="11">
        <v>30</v>
      </c>
      <c r="HB28" s="11">
        <v>0</v>
      </c>
      <c r="HC28" s="11">
        <v>0</v>
      </c>
      <c r="HD28" s="11">
        <v>1773235.7620240964</v>
      </c>
      <c r="HE28" s="11">
        <v>45.353174603174601</v>
      </c>
      <c r="HF28" s="11">
        <v>171.15857142857146</v>
      </c>
      <c r="HG28" s="11">
        <v>239.06317460317459</v>
      </c>
      <c r="HH28" s="11">
        <v>65.867142857142866</v>
      </c>
      <c r="HI28" s="12">
        <v>156.29369185925685</v>
      </c>
      <c r="HJ28" s="12">
        <v>46.589857010595622</v>
      </c>
      <c r="HK28" s="12">
        <v>47.060259807168613</v>
      </c>
      <c r="HL28" s="11">
        <v>93.654478039369366</v>
      </c>
      <c r="HM28" s="11">
        <v>96.931239260844663</v>
      </c>
      <c r="HN28" s="11">
        <v>97.259819732915318</v>
      </c>
      <c r="HO28" s="11">
        <v>96.608687788261534</v>
      </c>
      <c r="HP28" s="11">
        <v>91.417719229493869</v>
      </c>
      <c r="HQ28" s="11">
        <v>78.02</v>
      </c>
      <c r="HR28" s="11">
        <v>98.429999999999993</v>
      </c>
      <c r="HS28" s="11">
        <v>100</v>
      </c>
      <c r="HT28" s="11">
        <v>2.0619900708773722</v>
      </c>
      <c r="HU28" s="11">
        <v>43.847152066085002</v>
      </c>
      <c r="HV28" s="11">
        <v>86.642478607922101</v>
      </c>
      <c r="HW28" s="11">
        <v>85.891505566464048</v>
      </c>
      <c r="HX28" s="11">
        <v>59.498025984332237</v>
      </c>
      <c r="HY28" s="11">
        <v>58.217660503296941</v>
      </c>
      <c r="HZ28" s="11">
        <v>95.970336625638723</v>
      </c>
      <c r="IA28" s="11">
        <v>92.201233298118268</v>
      </c>
      <c r="IB28" s="11">
        <v>96.770020059871257</v>
      </c>
      <c r="IC28" s="11">
        <v>54.254605858215562</v>
      </c>
      <c r="ID28" s="11">
        <v>98.023520321730743</v>
      </c>
      <c r="IE28" s="11">
        <v>91.637974788182476</v>
      </c>
      <c r="IF28" s="11">
        <v>96.514793141361693</v>
      </c>
      <c r="IG28" s="11">
        <v>47.459052577901772</v>
      </c>
      <c r="IH28" s="11">
        <v>96.663950589665831</v>
      </c>
      <c r="II28" s="11">
        <v>78.295601844873843</v>
      </c>
      <c r="IJ28" s="11">
        <v>3.5771255383633753</v>
      </c>
      <c r="IK28" s="11">
        <v>14</v>
      </c>
      <c r="IL28" s="11">
        <v>82.648539474874156</v>
      </c>
      <c r="IM28" s="11">
        <v>32.442046242426073</v>
      </c>
      <c r="IN28" s="11">
        <v>30.316823923069968</v>
      </c>
      <c r="IO28" s="11">
        <v>77.838650768073904</v>
      </c>
      <c r="IP28" s="11">
        <v>38.775510204081634</v>
      </c>
      <c r="IQ28" s="11">
        <v>8.4476190476190478</v>
      </c>
      <c r="IR28" s="11">
        <v>90.196078431372555</v>
      </c>
      <c r="IS28" s="11">
        <v>80.02117496011077</v>
      </c>
      <c r="IT28" s="11">
        <v>9.9601593625498008</v>
      </c>
      <c r="IU28" s="11">
        <v>79.681274900398407</v>
      </c>
      <c r="IV28" s="11">
        <v>7.7749041258313722</v>
      </c>
      <c r="IW28" s="11">
        <v>32.75283917224003</v>
      </c>
      <c r="IX28" s="11">
        <v>124.97598463016331</v>
      </c>
      <c r="IY28" s="11">
        <v>1.9852705731668268</v>
      </c>
      <c r="IZ28" s="11">
        <v>44.444444444444443</v>
      </c>
      <c r="JA28" s="11">
        <v>125.64841498559079</v>
      </c>
      <c r="JB28" s="11">
        <v>11.899999999999999</v>
      </c>
      <c r="JC28" s="11">
        <v>47.038104386807554</v>
      </c>
      <c r="JD28" s="11">
        <v>32.949087415946202</v>
      </c>
      <c r="JE28" s="11">
        <v>23.471021453730387</v>
      </c>
      <c r="JF28" s="11">
        <v>7.3967339097022098</v>
      </c>
      <c r="JG28" s="11">
        <v>8.3950617283950617</v>
      </c>
      <c r="JH28" s="11">
        <v>12.177464788732394</v>
      </c>
      <c r="JI28" s="11">
        <v>11.455399061032864</v>
      </c>
      <c r="JJ28" s="11">
        <v>100.43290043290042</v>
      </c>
      <c r="JK28" s="11">
        <v>114.98586239396795</v>
      </c>
      <c r="JL28" s="11">
        <v>44.909502262443439</v>
      </c>
      <c r="JM28" s="11">
        <v>58.861236802413273</v>
      </c>
      <c r="JN28" s="11">
        <v>96.79620633819107</v>
      </c>
      <c r="JO28" s="11">
        <v>92.551468887346758</v>
      </c>
      <c r="JP28" s="11">
        <v>2.9956049040018504</v>
      </c>
      <c r="JQ28" s="11">
        <v>90.28</v>
      </c>
      <c r="JR28" s="11">
        <v>99.8</v>
      </c>
      <c r="JS28" s="11">
        <v>99.705593719332668</v>
      </c>
      <c r="JT28" s="11">
        <v>95.302713987473908</v>
      </c>
      <c r="JU28" s="11">
        <v>76.335877862595424</v>
      </c>
      <c r="JV28" s="11">
        <v>0.9512195</v>
      </c>
      <c r="JW28" s="11">
        <v>1</v>
      </c>
      <c r="JX28" s="11">
        <v>1.7601048290000001</v>
      </c>
      <c r="JY28" s="11">
        <v>0.22940250000000001</v>
      </c>
      <c r="JZ28" s="11">
        <v>4.1088674201999993</v>
      </c>
      <c r="KA28" s="11">
        <v>207095.52674716309</v>
      </c>
      <c r="KB28" s="11">
        <v>157602.48661320395</v>
      </c>
      <c r="KC28" s="11">
        <v>0.18276263504947832</v>
      </c>
      <c r="KD28" s="11">
        <v>12.68816966</v>
      </c>
      <c r="KE28" s="11">
        <v>0.15467544000000003</v>
      </c>
      <c r="KF28" s="11">
        <v>19.293139759999999</v>
      </c>
      <c r="KG28" s="13">
        <v>0.13655497781083756</v>
      </c>
      <c r="KH28" s="11">
        <v>-11.98379746835443</v>
      </c>
      <c r="KI28" s="11">
        <v>-30.132009204311494</v>
      </c>
      <c r="KJ28" s="11">
        <v>-71.967020023557126</v>
      </c>
      <c r="KK28" s="11">
        <v>174.11444141689373</v>
      </c>
      <c r="KL28" s="11">
        <v>5.5130555555555549</v>
      </c>
      <c r="KM28" s="11">
        <v>6.9408333333333321</v>
      </c>
      <c r="KN28" s="11">
        <v>85.724000000000004</v>
      </c>
      <c r="KO28" s="11">
        <v>106.76683333333334</v>
      </c>
      <c r="KP28" s="11">
        <v>101.88216666666668</v>
      </c>
      <c r="KQ28" s="11">
        <v>14.449010085917072</v>
      </c>
      <c r="KR28" s="11">
        <v>29.246923023433695</v>
      </c>
      <c r="KS28" s="11">
        <v>86.827104307451847</v>
      </c>
      <c r="KT28" s="11">
        <v>6.8462890946412944</v>
      </c>
      <c r="KU28" s="11">
        <v>85.781402357946988</v>
      </c>
      <c r="KV28" s="11">
        <v>30.638214565387628</v>
      </c>
    </row>
    <row r="29" spans="1:308" x14ac:dyDescent="0.3">
      <c r="A29" t="s">
        <v>1</v>
      </c>
      <c r="B29" s="2" t="s">
        <v>46</v>
      </c>
      <c r="C29" s="2" t="s">
        <v>47</v>
      </c>
      <c r="D29" s="2" t="s">
        <v>43</v>
      </c>
      <c r="E29" s="2" t="s">
        <v>347</v>
      </c>
      <c r="F29" s="2" t="s">
        <v>357</v>
      </c>
      <c r="G29" s="2" t="s">
        <v>356</v>
      </c>
      <c r="H29" s="17" t="s">
        <v>486</v>
      </c>
      <c r="I29" s="11">
        <v>61.40766967737008</v>
      </c>
      <c r="J29" s="11">
        <v>57.628521120668687</v>
      </c>
      <c r="K29" s="11">
        <v>66.992872839450342</v>
      </c>
      <c r="L29" s="11">
        <v>72.302127538001315</v>
      </c>
      <c r="M29" s="11">
        <v>67.818212643240926</v>
      </c>
      <c r="N29" s="11">
        <v>56.558347262755156</v>
      </c>
      <c r="O29" s="11">
        <v>47.145936660104041</v>
      </c>
      <c r="P29" s="11">
        <v>78.699293935808114</v>
      </c>
      <c r="Q29" s="11">
        <v>70.089983570504529</v>
      </c>
      <c r="R29" s="11">
        <v>32.727272727272727</v>
      </c>
      <c r="S29" s="11">
        <v>44.661567582837783</v>
      </c>
      <c r="T29" s="11">
        <v>47.931195942329893</v>
      </c>
      <c r="U29" s="11">
        <v>85.223112383455302</v>
      </c>
      <c r="V29" s="11">
        <v>44.067221702472473</v>
      </c>
      <c r="W29" s="11">
        <v>48.760097138957917</v>
      </c>
      <c r="X29" s="11">
        <v>66.925352511790749</v>
      </c>
      <c r="Y29" s="11">
        <v>94.94685850625406</v>
      </c>
      <c r="Z29" s="11">
        <v>57.339183200798615</v>
      </c>
      <c r="AA29" s="11">
        <v>77.022198503047463</v>
      </c>
      <c r="AB29" s="11">
        <v>89.159910938718042</v>
      </c>
      <c r="AC29" s="11">
        <v>61.476086634796154</v>
      </c>
      <c r="AD29" s="11">
        <v>51.947316414816953</v>
      </c>
      <c r="AE29" s="11">
        <v>81.905125198627957</v>
      </c>
      <c r="AF29" s="11">
        <v>67.818212643240926</v>
      </c>
      <c r="AG29" s="11">
        <v>38.110934986177128</v>
      </c>
      <c r="AH29" s="11">
        <v>17.273739121556169</v>
      </c>
      <c r="AI29" s="11">
        <v>45.85016084614611</v>
      </c>
      <c r="AJ29" s="11">
        <v>71.42504296550814</v>
      </c>
      <c r="AK29" s="11">
        <v>71.857522386163978</v>
      </c>
      <c r="AL29" s="11">
        <v>94.832683270979416</v>
      </c>
      <c r="AM29" s="11">
        <v>71.802111115376192</v>
      </c>
      <c r="AN29" s="11">
        <v>12.819582718775431</v>
      </c>
      <c r="AO29" s="11">
        <v>7.8167676829566624</v>
      </c>
      <c r="AP29" s="11">
        <v>60.639219781895214</v>
      </c>
      <c r="AQ29" s="11">
        <v>59.191091764610164</v>
      </c>
      <c r="AR29" s="11">
        <v>70.60684689701057</v>
      </c>
      <c r="AS29" s="11">
        <v>91.188254386854652</v>
      </c>
      <c r="AT29" s="11">
        <v>89.347065952685767</v>
      </c>
      <c r="AU29" s="11">
        <v>92.240216876501023</v>
      </c>
      <c r="AV29" s="11">
        <v>82.769335469768848</v>
      </c>
      <c r="AW29" s="11">
        <v>21.564781004759702</v>
      </c>
      <c r="AX29" s="11">
        <v>95.086109924278688</v>
      </c>
      <c r="AY29" s="11">
        <v>72.312683943303085</v>
      </c>
      <c r="AZ29" s="11">
        <v>69.153299496496089</v>
      </c>
      <c r="BA29" s="11">
        <v>70.536252728291203</v>
      </c>
      <c r="BB29" s="11">
        <v>68.357698113927768</v>
      </c>
      <c r="BC29" s="11">
        <v>30</v>
      </c>
      <c r="BD29" s="11">
        <v>54.54545454545454</v>
      </c>
      <c r="BE29" s="11">
        <v>13.636363636363635</v>
      </c>
      <c r="BF29" s="11">
        <v>33.333333333333329</v>
      </c>
      <c r="BG29" s="11">
        <v>25</v>
      </c>
      <c r="BH29" s="11">
        <v>8.1405312767780647</v>
      </c>
      <c r="BI29" s="11">
        <v>98.500639970744203</v>
      </c>
      <c r="BJ29" s="11">
        <v>58.333333333333336</v>
      </c>
      <c r="BK29" s="11">
        <v>74.73684210526315</v>
      </c>
      <c r="BL29" s="11">
        <v>66.117700915206399</v>
      </c>
      <c r="BM29" s="11">
        <v>28.696848457880204</v>
      </c>
      <c r="BN29" s="11">
        <v>30.309063233299703</v>
      </c>
      <c r="BO29" s="11">
        <v>39.795525000000005</v>
      </c>
      <c r="BP29" s="11">
        <v>81.810997379384091</v>
      </c>
      <c r="BQ29" s="11">
        <v>84.703626199456167</v>
      </c>
      <c r="BR29" s="11">
        <v>89.154713571525662</v>
      </c>
      <c r="BS29" s="11">
        <v>2.4647303379139571</v>
      </c>
      <c r="BT29" s="11">
        <v>100</v>
      </c>
      <c r="BU29" s="11">
        <v>36.889151407757431</v>
      </c>
      <c r="BV29" s="11">
        <v>20.638649338594178</v>
      </c>
      <c r="BW29" s="11">
        <v>100</v>
      </c>
      <c r="BX29" s="11">
        <v>4.4107991305692575</v>
      </c>
      <c r="BY29" s="11">
        <v>54.835527563835043</v>
      </c>
      <c r="BZ29" s="11">
        <v>6.666666666666667</v>
      </c>
      <c r="CA29" s="11">
        <v>100</v>
      </c>
      <c r="CB29" s="11">
        <v>33.538194325329947</v>
      </c>
      <c r="CC29" s="11">
        <v>92.014314154610787</v>
      </c>
      <c r="CD29" s="11">
        <v>56.251684342277521</v>
      </c>
      <c r="CE29" s="11">
        <v>53.963986534147033</v>
      </c>
      <c r="CF29" s="11">
        <v>83.501012623888585</v>
      </c>
      <c r="CG29" s="11">
        <v>57.350462633730736</v>
      </c>
      <c r="CH29" s="11">
        <v>37.928082191780824</v>
      </c>
      <c r="CI29" s="11">
        <v>87.46792510209977</v>
      </c>
      <c r="CJ29" s="11">
        <v>93.077145542621636</v>
      </c>
      <c r="CK29" s="11">
        <v>97.52729376039332</v>
      </c>
      <c r="CL29" s="11">
        <v>96.471694020678186</v>
      </c>
      <c r="CM29" s="11">
        <v>96.392162533439375</v>
      </c>
      <c r="CN29" s="11">
        <v>91.26599667413781</v>
      </c>
      <c r="CO29" s="11">
        <v>30.97</v>
      </c>
      <c r="CP29" s="11">
        <v>74.98</v>
      </c>
      <c r="CQ29" s="11">
        <v>100</v>
      </c>
      <c r="CR29" s="11">
        <v>23.406732803194476</v>
      </c>
      <c r="CS29" s="11">
        <v>68.366448614488291</v>
      </c>
      <c r="CT29" s="11">
        <v>91.681647724872732</v>
      </c>
      <c r="CU29" s="11">
        <v>84.017566668601205</v>
      </c>
      <c r="CV29" s="11">
        <v>56.148880678022508</v>
      </c>
      <c r="CW29" s="11">
        <v>65.448034780019483</v>
      </c>
      <c r="CX29" s="11">
        <v>96.470612552280571</v>
      </c>
      <c r="CY29" s="11">
        <v>94.705201379631518</v>
      </c>
      <c r="CZ29" s="11">
        <v>98.132104999537944</v>
      </c>
      <c r="DA29" s="11">
        <v>61.230307128480717</v>
      </c>
      <c r="DB29" s="11">
        <v>97.99298551657013</v>
      </c>
      <c r="DC29" s="11">
        <v>94.164330338496754</v>
      </c>
      <c r="DD29" s="11">
        <v>95.935499090737594</v>
      </c>
      <c r="DE29" s="11">
        <v>73.770973849995471</v>
      </c>
      <c r="DF29" s="11">
        <v>97.347885206294222</v>
      </c>
      <c r="DG29" s="11">
        <v>77.192538500469951</v>
      </c>
      <c r="DH29" s="11">
        <v>63.235721403918511</v>
      </c>
      <c r="DI29" s="11">
        <v>44</v>
      </c>
      <c r="DJ29" s="11">
        <v>86.964066228038462</v>
      </c>
      <c r="DK29" s="11">
        <v>33.471910924734296</v>
      </c>
      <c r="DL29" s="11">
        <v>35.405972091678109</v>
      </c>
      <c r="DM29" s="11">
        <v>80.767858417184044</v>
      </c>
      <c r="DN29" s="11">
        <v>65.909090909090907</v>
      </c>
      <c r="DO29" s="11">
        <v>85.387995912681333</v>
      </c>
      <c r="DP29" s="11">
        <v>95.555555555555557</v>
      </c>
      <c r="DQ29" s="11">
        <v>59.164047987121634</v>
      </c>
      <c r="DR29" s="11">
        <v>82.945736434108525</v>
      </c>
      <c r="DS29" s="11">
        <v>61.344853508492591</v>
      </c>
      <c r="DT29" s="11">
        <v>43.988622778461604</v>
      </c>
      <c r="DU29" s="11">
        <v>32.233247193892652</v>
      </c>
      <c r="DV29" s="11">
        <v>18.388317000213064</v>
      </c>
      <c r="DW29" s="11">
        <v>4.0088936721312614</v>
      </c>
      <c r="DX29" s="11">
        <v>37.293356796095352</v>
      </c>
      <c r="DY29" s="11">
        <v>9.6202421096675703</v>
      </c>
      <c r="DZ29" s="11">
        <v>17.057886029673597</v>
      </c>
      <c r="EA29" s="11">
        <v>55.554116621722606</v>
      </c>
      <c r="EB29" s="11">
        <v>55.806996392562311</v>
      </c>
      <c r="EC29" s="11">
        <v>54.131883090261908</v>
      </c>
      <c r="ED29" s="11">
        <v>46.899570578291019</v>
      </c>
      <c r="EE29" s="11">
        <v>16.85823754789272</v>
      </c>
      <c r="EF29" s="11">
        <v>59.939128330409865</v>
      </c>
      <c r="EG29" s="11">
        <v>63.607682768294524</v>
      </c>
      <c r="EH29" s="11">
        <v>73.032849503437731</v>
      </c>
      <c r="EI29" s="11">
        <v>89.120511259890449</v>
      </c>
      <c r="EJ29" s="11">
        <v>36.447638603696099</v>
      </c>
      <c r="EK29" s="11">
        <v>92.5564681724846</v>
      </c>
      <c r="EL29" s="11">
        <v>100</v>
      </c>
      <c r="EM29" s="11">
        <v>99.548969072164951</v>
      </c>
      <c r="EN29" s="11">
        <v>30.734536082474229</v>
      </c>
      <c r="EO29" s="11">
        <v>94</v>
      </c>
      <c r="EP29" s="11">
        <v>99.79</v>
      </c>
      <c r="EQ29" s="11">
        <v>99.793174767321617</v>
      </c>
      <c r="ER29" s="11">
        <v>96.973684210526315</v>
      </c>
      <c r="ES29" s="11">
        <v>83.606557377049185</v>
      </c>
      <c r="ET29" s="11">
        <v>95.454553925619294</v>
      </c>
      <c r="EU29" s="11">
        <v>100</v>
      </c>
      <c r="EV29" s="11">
        <v>89.668826259784908</v>
      </c>
      <c r="EW29" s="11">
        <v>2.0850642761005704</v>
      </c>
      <c r="EX29" s="11">
        <v>12.860204449371885</v>
      </c>
      <c r="EY29" s="11">
        <v>9.6881375944513142</v>
      </c>
      <c r="EZ29" s="11">
        <v>15.910406112503098</v>
      </c>
      <c r="FA29" s="11">
        <v>11.65257567577968</v>
      </c>
      <c r="FB29" s="11">
        <v>16.783241751144093</v>
      </c>
      <c r="FC29" s="11">
        <v>0.98327164150803659</v>
      </c>
      <c r="FD29" s="11">
        <v>1.8479816633948418</v>
      </c>
      <c r="FE29" s="11">
        <v>41.821684920929968</v>
      </c>
      <c r="FF29" s="11">
        <v>42.352995662857637</v>
      </c>
      <c r="FG29" s="11">
        <v>19.021418325688437</v>
      </c>
      <c r="FH29" s="11">
        <v>100</v>
      </c>
      <c r="FI29" s="11">
        <v>100</v>
      </c>
      <c r="FJ29" s="11">
        <v>75.940125495171102</v>
      </c>
      <c r="FK29" s="11">
        <v>85.603950874521672</v>
      </c>
      <c r="FL29" s="11">
        <v>6.4204805201399955</v>
      </c>
      <c r="FM29" s="11">
        <v>59.370132260896668</v>
      </c>
      <c r="FN29" s="11">
        <v>68.620769672321387</v>
      </c>
      <c r="FO29" s="11">
        <v>87.049115913555994</v>
      </c>
      <c r="FP29" s="11">
        <v>71.644772220941846</v>
      </c>
      <c r="FQ29" s="11">
        <v>92.192071731949028</v>
      </c>
      <c r="FR29" s="11">
        <v>52.90136002993129</v>
      </c>
      <c r="FS29" s="11">
        <v>84.658819441428136</v>
      </c>
      <c r="FT29" s="11">
        <v>35.194942044257111</v>
      </c>
      <c r="FU29" s="11">
        <v>6.3393853331980932</v>
      </c>
      <c r="FV29" s="11">
        <v>102.69804239780912</v>
      </c>
      <c r="FW29" s="11">
        <v>150.87737093011461</v>
      </c>
      <c r="FX29" s="11">
        <v>171.16340399634851</v>
      </c>
      <c r="FY29" s="11">
        <v>158.48463332995232</v>
      </c>
      <c r="FZ29" s="11">
        <v>24.089664266152752</v>
      </c>
      <c r="GA29" s="11">
        <v>72.312683943303085</v>
      </c>
      <c r="GB29" s="11">
        <v>-4.1926839433030807</v>
      </c>
      <c r="GC29" s="11">
        <v>70.536252728291203</v>
      </c>
      <c r="GD29" s="11">
        <v>10.48016443446091</v>
      </c>
      <c r="GE29" s="11">
        <v>30</v>
      </c>
      <c r="GF29" s="11">
        <v>54.54545454545454</v>
      </c>
      <c r="GG29" s="11">
        <v>13.636363636363635</v>
      </c>
      <c r="GH29" s="11">
        <v>33.333333333333329</v>
      </c>
      <c r="GI29" s="11">
        <v>25</v>
      </c>
      <c r="GJ29" s="11">
        <v>8.1405312767780647</v>
      </c>
      <c r="GK29" s="11">
        <v>2</v>
      </c>
      <c r="GL29" s="11">
        <v>20</v>
      </c>
      <c r="GM29" s="11">
        <v>8</v>
      </c>
      <c r="GN29" s="11">
        <v>66.117700915206399</v>
      </c>
      <c r="GO29" s="11">
        <v>28.696848457880201</v>
      </c>
      <c r="GP29" s="11">
        <v>30.309063233299703</v>
      </c>
      <c r="GQ29" s="11">
        <v>39.795525000000005</v>
      </c>
      <c r="GR29" s="11">
        <v>81.810997379384091</v>
      </c>
      <c r="GS29" s="11">
        <v>15.296373800543828</v>
      </c>
      <c r="GT29" s="11">
        <v>10.845286428474344</v>
      </c>
      <c r="GU29" s="11">
        <v>2.4647303379139571</v>
      </c>
      <c r="GV29" s="11">
        <v>100</v>
      </c>
      <c r="GW29" s="11">
        <v>36.889151407757431</v>
      </c>
      <c r="GX29" s="11">
        <v>20.638649338594178</v>
      </c>
      <c r="GY29" s="11">
        <v>1</v>
      </c>
      <c r="GZ29" s="11">
        <v>424.22811117187888</v>
      </c>
      <c r="HA29" s="11">
        <v>54.835527563835043</v>
      </c>
      <c r="HB29" s="11">
        <v>6.666666666666667</v>
      </c>
      <c r="HC29" s="11">
        <v>100</v>
      </c>
      <c r="HD29" s="11">
        <v>3307281.7581667108</v>
      </c>
      <c r="HE29" s="11">
        <v>33.108253968253962</v>
      </c>
      <c r="HF29" s="11">
        <v>198.36777777777777</v>
      </c>
      <c r="HG29" s="11">
        <v>226.2928571428572</v>
      </c>
      <c r="HH29" s="11">
        <v>75.435555555555553</v>
      </c>
      <c r="HI29" s="12">
        <v>232.76672501854674</v>
      </c>
      <c r="HJ29" s="12">
        <v>62.071917808219176</v>
      </c>
      <c r="HK29" s="12">
        <v>53.083754789272035</v>
      </c>
      <c r="HL29" s="11">
        <v>93.077145542621636</v>
      </c>
      <c r="HM29" s="11">
        <v>97.52729376039332</v>
      </c>
      <c r="HN29" s="11">
        <v>96.471694020678186</v>
      </c>
      <c r="HO29" s="11">
        <v>96.392162533439375</v>
      </c>
      <c r="HP29" s="11">
        <v>91.26599667413781</v>
      </c>
      <c r="HQ29" s="11">
        <v>30.97</v>
      </c>
      <c r="HR29" s="11">
        <v>74.98</v>
      </c>
      <c r="HS29" s="11">
        <v>100</v>
      </c>
      <c r="HT29" s="11">
        <v>23.406732803194476</v>
      </c>
      <c r="HU29" s="11">
        <v>68.366448614488291</v>
      </c>
      <c r="HV29" s="11">
        <v>91.681647724872732</v>
      </c>
      <c r="HW29" s="11">
        <v>84.017566668601205</v>
      </c>
      <c r="HX29" s="11">
        <v>56.148880678022508</v>
      </c>
      <c r="HY29" s="11">
        <v>65.448034780019483</v>
      </c>
      <c r="HZ29" s="11">
        <v>96.470612552280571</v>
      </c>
      <c r="IA29" s="11">
        <v>94.705201379631518</v>
      </c>
      <c r="IB29" s="11">
        <v>98.132104999537944</v>
      </c>
      <c r="IC29" s="11">
        <v>61.230307128480717</v>
      </c>
      <c r="ID29" s="11">
        <v>97.99298551657013</v>
      </c>
      <c r="IE29" s="11">
        <v>94.164330338496754</v>
      </c>
      <c r="IF29" s="11">
        <v>95.935499090737594</v>
      </c>
      <c r="IG29" s="11">
        <v>73.770973849995471</v>
      </c>
      <c r="IH29" s="11">
        <v>97.347885206294222</v>
      </c>
      <c r="II29" s="11">
        <v>77.192538500469951</v>
      </c>
      <c r="IJ29" s="11">
        <v>2.6487837707912703</v>
      </c>
      <c r="IK29" s="11">
        <v>13</v>
      </c>
      <c r="IL29" s="11">
        <v>86.964066228038462</v>
      </c>
      <c r="IM29" s="11">
        <v>33.471910924734296</v>
      </c>
      <c r="IN29" s="11">
        <v>35.405972091678109</v>
      </c>
      <c r="IO29" s="11">
        <v>80.767858417184044</v>
      </c>
      <c r="IP29" s="11">
        <v>65.909090909090907</v>
      </c>
      <c r="IQ29" s="11">
        <v>12.065</v>
      </c>
      <c r="IR29" s="11">
        <v>95.555555555555557</v>
      </c>
      <c r="IS29" s="11">
        <v>80.363409274254721</v>
      </c>
      <c r="IT29" s="11">
        <v>7.7519379844961236</v>
      </c>
      <c r="IU29" s="11">
        <v>76.227390180878558</v>
      </c>
      <c r="IV29" s="11">
        <v>7.6695598997889256</v>
      </c>
      <c r="IW29" s="11">
        <v>32.233247193892652</v>
      </c>
      <c r="IX29" s="11">
        <v>102.92072322670376</v>
      </c>
      <c r="IY29" s="11">
        <v>7.1437602731065875</v>
      </c>
      <c r="IZ29" s="11">
        <v>49.089644708559867</v>
      </c>
      <c r="JA29" s="11">
        <v>92.552787963080036</v>
      </c>
      <c r="JB29" s="11">
        <v>8.8405797101449277</v>
      </c>
      <c r="JC29" s="11">
        <v>46.308003540270576</v>
      </c>
      <c r="JD29" s="11">
        <v>30.661271968643319</v>
      </c>
      <c r="JE29" s="11">
        <v>17.511695536730308</v>
      </c>
      <c r="JF29" s="11">
        <v>4.7730433683145783</v>
      </c>
      <c r="JG29" s="11">
        <v>5.0574712643678161</v>
      </c>
      <c r="JH29" s="11">
        <v>12.77366255144033</v>
      </c>
      <c r="JI29" s="11">
        <v>12.957964601769911</v>
      </c>
      <c r="JJ29" s="11">
        <v>73.032849503437731</v>
      </c>
      <c r="JK29" s="11">
        <v>89.120511259890449</v>
      </c>
      <c r="JL29" s="11">
        <v>36.447638603696099</v>
      </c>
      <c r="JM29" s="11">
        <v>92.5564681724846</v>
      </c>
      <c r="JN29" s="11">
        <v>100</v>
      </c>
      <c r="JO29" s="11">
        <v>99.548969072164951</v>
      </c>
      <c r="JP29" s="11">
        <v>30.734536082474229</v>
      </c>
      <c r="JQ29" s="11">
        <v>94</v>
      </c>
      <c r="JR29" s="11">
        <v>99.79</v>
      </c>
      <c r="JS29" s="11">
        <v>99.793174767321617</v>
      </c>
      <c r="JT29" s="11">
        <v>96.973684210526315</v>
      </c>
      <c r="JU29" s="11">
        <v>83.606557377049185</v>
      </c>
      <c r="JV29" s="11">
        <v>0.97560979999999997</v>
      </c>
      <c r="JW29" s="11">
        <v>1</v>
      </c>
      <c r="JX29" s="11">
        <v>1.8466163689999999</v>
      </c>
      <c r="JY29" s="11">
        <v>0.2237558</v>
      </c>
      <c r="JZ29" s="11">
        <v>5.3192472028001374</v>
      </c>
      <c r="KA29" s="11">
        <v>171485.62488886795</v>
      </c>
      <c r="KB29" s="11">
        <v>203098.35687272623</v>
      </c>
      <c r="KC29" s="11">
        <v>0.93241622904340449</v>
      </c>
      <c r="KD29" s="11">
        <v>128.46213341999999</v>
      </c>
      <c r="KE29" s="11">
        <v>2.5566885500000009</v>
      </c>
      <c r="KF29" s="11">
        <v>5.3701852500000005</v>
      </c>
      <c r="KG29" s="13">
        <v>0.29362276380949404</v>
      </c>
      <c r="KH29" s="11">
        <v>-3.127361938865278</v>
      </c>
      <c r="KI29" s="11">
        <v>-37.604821802935014</v>
      </c>
      <c r="KJ29" s="11">
        <v>200</v>
      </c>
      <c r="KK29" s="11">
        <v>200</v>
      </c>
      <c r="KL29" s="11">
        <v>4.8611764705882354</v>
      </c>
      <c r="KM29" s="11">
        <v>5.56</v>
      </c>
      <c r="KN29" s="11">
        <v>87.673333333333346</v>
      </c>
      <c r="KO29" s="11">
        <v>111.10416666666667</v>
      </c>
      <c r="KP29" s="11">
        <v>105.255</v>
      </c>
      <c r="KQ29" s="11">
        <v>12.95088408644401</v>
      </c>
      <c r="KR29" s="11">
        <v>28.355227779058158</v>
      </c>
      <c r="KS29" s="11">
        <v>92.192071731949028</v>
      </c>
      <c r="KT29" s="11">
        <v>6.3753180878935538</v>
      </c>
      <c r="KU29" s="11">
        <v>84.658819441428136</v>
      </c>
      <c r="KV29" s="11">
        <v>35.194942044257111</v>
      </c>
    </row>
    <row r="30" spans="1:308" x14ac:dyDescent="0.3">
      <c r="A30" t="s">
        <v>1</v>
      </c>
      <c r="B30" s="2" t="s">
        <v>48</v>
      </c>
      <c r="C30" s="2" t="s">
        <v>49</v>
      </c>
      <c r="D30" s="2" t="s">
        <v>43</v>
      </c>
      <c r="E30" s="2" t="s">
        <v>349</v>
      </c>
      <c r="F30" s="2" t="s">
        <v>357</v>
      </c>
      <c r="G30" s="2" t="s">
        <v>355</v>
      </c>
      <c r="H30" s="17" t="s">
        <v>487</v>
      </c>
      <c r="I30" s="11">
        <v>57.109911052904323</v>
      </c>
      <c r="J30" s="11">
        <v>52.714218922201617</v>
      </c>
      <c r="K30" s="11">
        <v>60.25416553896747</v>
      </c>
      <c r="L30" s="11">
        <v>67.174952534392986</v>
      </c>
      <c r="M30" s="11">
        <v>79.013067136725937</v>
      </c>
      <c r="N30" s="11">
        <v>51.387893053719303</v>
      </c>
      <c r="O30" s="11">
        <v>32.115169131418625</v>
      </c>
      <c r="P30" s="11">
        <v>80.463325510659743</v>
      </c>
      <c r="Q30" s="11">
        <v>61.997586704075047</v>
      </c>
      <c r="R30" s="11">
        <v>7.7272727272727275</v>
      </c>
      <c r="S30" s="11">
        <v>58.826234352838853</v>
      </c>
      <c r="T30" s="11">
        <v>45.686731041364382</v>
      </c>
      <c r="U30" s="11">
        <v>63.986856732984052</v>
      </c>
      <c r="V30" s="11">
        <v>50.311525386216566</v>
      </c>
      <c r="W30" s="11">
        <v>14.373698071256653</v>
      </c>
      <c r="X30" s="11">
        <v>76.03392137368941</v>
      </c>
      <c r="Y30" s="11">
        <v>89.771863117870708</v>
      </c>
      <c r="Z30" s="11">
        <v>60.837179593053108</v>
      </c>
      <c r="AA30" s="11">
        <v>82.910457750549639</v>
      </c>
      <c r="AB30" s="11">
        <v>85.938764085539106</v>
      </c>
      <c r="AC30" s="11">
        <v>59.246166361298869</v>
      </c>
      <c r="AD30" s="11">
        <v>36.343472750316856</v>
      </c>
      <c r="AE30" s="11">
        <v>71.435901724260404</v>
      </c>
      <c r="AF30" s="11">
        <v>79.013067136725937</v>
      </c>
      <c r="AG30" s="11">
        <v>38.170301008168131</v>
      </c>
      <c r="AH30" s="11">
        <v>11.474009923121491</v>
      </c>
      <c r="AI30" s="11">
        <v>36.761992432533567</v>
      </c>
      <c r="AJ30" s="11">
        <v>85.496994758273061</v>
      </c>
      <c r="AK30" s="11">
        <v>42.731942714819425</v>
      </c>
      <c r="AL30" s="11">
        <v>93.692117485400189</v>
      </c>
      <c r="AM30" s="11">
        <v>30.087557525327526</v>
      </c>
      <c r="AN30" s="11">
        <v>4.3347732024806716</v>
      </c>
      <c r="AO30" s="11">
        <v>1.7138761410706532E-3</v>
      </c>
      <c r="AP30" s="11">
        <v>44.151751558107406</v>
      </c>
      <c r="AQ30" s="11">
        <v>50.713177486464573</v>
      </c>
      <c r="AR30" s="11">
        <v>63.40204113999053</v>
      </c>
      <c r="AS30" s="11">
        <v>100</v>
      </c>
      <c r="AT30" s="11">
        <v>92.804478098924989</v>
      </c>
      <c r="AU30" s="11">
        <v>91.199676023940867</v>
      </c>
      <c r="AV30" s="11">
        <v>67.436649025361078</v>
      </c>
      <c r="AW30" s="11">
        <v>31.339149915731486</v>
      </c>
      <c r="AX30" s="11">
        <v>100</v>
      </c>
      <c r="AY30" s="11">
        <v>68.373162898145438</v>
      </c>
      <c r="AZ30" s="11">
        <v>34.099948671597836</v>
      </c>
      <c r="BA30" s="11">
        <v>49.27327348814292</v>
      </c>
      <c r="BB30" s="11">
        <v>96.243961758414017</v>
      </c>
      <c r="BC30" s="11">
        <v>5</v>
      </c>
      <c r="BD30" s="11">
        <v>9.0909090909090917</v>
      </c>
      <c r="BE30" s="11">
        <v>9.0909090909090917</v>
      </c>
      <c r="BF30" s="11">
        <v>33.333333333333329</v>
      </c>
      <c r="BG30" s="11">
        <v>50</v>
      </c>
      <c r="BH30" s="11">
        <v>58.445945945945944</v>
      </c>
      <c r="BI30" s="11">
        <v>56.518559151581641</v>
      </c>
      <c r="BJ30" s="11">
        <v>95.833333333333343</v>
      </c>
      <c r="BK30" s="11">
        <v>95.263157894736835</v>
      </c>
      <c r="BL30" s="11">
        <v>46.156348355656071</v>
      </c>
      <c r="BM30" s="11">
        <v>31.346515070428964</v>
      </c>
      <c r="BN30" s="11">
        <v>15.260706846</v>
      </c>
      <c r="BO30" s="11">
        <v>40.406927039999999</v>
      </c>
      <c r="BP30" s="11">
        <v>68.396787896722373</v>
      </c>
      <c r="BQ30" s="11">
        <v>54.49427403192891</v>
      </c>
      <c r="BR30" s="11">
        <v>69.069508270300872</v>
      </c>
      <c r="BS30" s="11">
        <v>2.0130850528434827</v>
      </c>
      <c r="BT30" s="11">
        <v>100</v>
      </c>
      <c r="BU30" s="11">
        <v>89.101407434139304</v>
      </c>
      <c r="BV30" s="11">
        <v>7.722487342567443</v>
      </c>
      <c r="BW30" s="11">
        <v>100</v>
      </c>
      <c r="BX30" s="11">
        <v>3.0321724877491487</v>
      </c>
      <c r="BY30" s="11">
        <v>19.033253823488145</v>
      </c>
      <c r="BZ30" s="11">
        <v>38.461538461538467</v>
      </c>
      <c r="CA30" s="11">
        <v>0</v>
      </c>
      <c r="CB30" s="11">
        <v>0</v>
      </c>
      <c r="CC30" s="11">
        <v>87.128895863032213</v>
      </c>
      <c r="CD30" s="11">
        <v>67.403055679611754</v>
      </c>
      <c r="CE30" s="11">
        <v>51.756558397855301</v>
      </c>
      <c r="CF30" s="11">
        <v>98.727581047588913</v>
      </c>
      <c r="CG30" s="11">
        <v>87.518910354796702</v>
      </c>
      <c r="CH30" s="11">
        <v>43.679163034001746</v>
      </c>
      <c r="CI30" s="11">
        <v>96.023285238939181</v>
      </c>
      <c r="CJ30" s="11">
        <v>87.595057034220531</v>
      </c>
      <c r="CK30" s="11">
        <v>92.965779467680605</v>
      </c>
      <c r="CL30" s="11">
        <v>93.726235741444867</v>
      </c>
      <c r="CM30" s="11">
        <v>91.112167300380236</v>
      </c>
      <c r="CN30" s="11">
        <v>83.460076045627375</v>
      </c>
      <c r="CO30" s="11">
        <v>37.29</v>
      </c>
      <c r="CP30" s="11">
        <v>98.54</v>
      </c>
      <c r="CQ30" s="11">
        <v>100</v>
      </c>
      <c r="CR30" s="11">
        <v>7.51871837221241</v>
      </c>
      <c r="CS30" s="11">
        <v>65.120210910515368</v>
      </c>
      <c r="CT30" s="11">
        <v>78.912805724866899</v>
      </c>
      <c r="CU30" s="11">
        <v>90.608208657780921</v>
      </c>
      <c r="CV30" s="11">
        <v>82.682991537492939</v>
      </c>
      <c r="CW30" s="11">
        <v>81.249865267039894</v>
      </c>
      <c r="CX30" s="11">
        <v>98.888664405601759</v>
      </c>
      <c r="CY30" s="11">
        <v>98.231893535511588</v>
      </c>
      <c r="CZ30" s="11">
        <v>98.540094700118146</v>
      </c>
      <c r="DA30" s="11">
        <v>55.781747030443348</v>
      </c>
      <c r="DB30" s="11">
        <v>98.033203664599711</v>
      </c>
      <c r="DC30" s="11">
        <v>97.842716943668293</v>
      </c>
      <c r="DD30" s="11">
        <v>97.250433765018414</v>
      </c>
      <c r="DE30" s="11">
        <v>43.434837488283407</v>
      </c>
      <c r="DF30" s="11">
        <v>98.39518555667</v>
      </c>
      <c r="DG30" s="11">
        <v>100</v>
      </c>
      <c r="DH30" s="11">
        <v>65.738499083896613</v>
      </c>
      <c r="DI30" s="11">
        <v>12</v>
      </c>
      <c r="DJ30" s="11">
        <v>80.370722433460074</v>
      </c>
      <c r="DK30" s="11">
        <v>11.311787072243346</v>
      </c>
      <c r="DL30" s="11">
        <v>17.34790874524715</v>
      </c>
      <c r="DM30" s="11">
        <v>70.200235571260308</v>
      </c>
      <c r="DN30" s="11">
        <v>23.076923076923077</v>
      </c>
      <c r="DO30" s="11">
        <v>92.466448248858214</v>
      </c>
      <c r="DP30" s="11">
        <v>100</v>
      </c>
      <c r="DQ30" s="11">
        <v>100</v>
      </c>
      <c r="DR30" s="11">
        <v>65.625</v>
      </c>
      <c r="DS30" s="11">
        <v>71.41420141017781</v>
      </c>
      <c r="DT30" s="11">
        <v>47.469550747563609</v>
      </c>
      <c r="DU30" s="11">
        <v>28.871051268772657</v>
      </c>
      <c r="DV30" s="11">
        <v>9.2612456411090012</v>
      </c>
      <c r="DW30" s="11">
        <v>13.817247141684744</v>
      </c>
      <c r="DX30" s="11">
        <v>0</v>
      </c>
      <c r="DY30" s="11">
        <v>14.996570995969805</v>
      </c>
      <c r="DZ30" s="11">
        <v>19.294985836843903</v>
      </c>
      <c r="EA30" s="11">
        <v>36.274984288882308</v>
      </c>
      <c r="EB30" s="11">
        <v>48.746021486164324</v>
      </c>
      <c r="EC30" s="11">
        <v>22.699843516650894</v>
      </c>
      <c r="ED30" s="11">
        <v>59.422446204303647</v>
      </c>
      <c r="EE30" s="11">
        <v>16.666666666666664</v>
      </c>
      <c r="EF30" s="11">
        <v>58.32174369246912</v>
      </c>
      <c r="EG30" s="11">
        <v>87.491371952644997</v>
      </c>
      <c r="EH30" s="11">
        <v>96.174863387978135</v>
      </c>
      <c r="EI30" s="11">
        <v>100</v>
      </c>
      <c r="EJ30" s="11">
        <v>0</v>
      </c>
      <c r="EK30" s="11">
        <v>33.522727272727273</v>
      </c>
      <c r="EL30" s="11">
        <v>90.06849315068493</v>
      </c>
      <c r="EM30" s="11">
        <v>62.671232876712324</v>
      </c>
      <c r="EN30" s="11">
        <v>27.397260273972602</v>
      </c>
      <c r="EO30" s="11">
        <v>85.07</v>
      </c>
      <c r="EP30" s="11">
        <v>100</v>
      </c>
      <c r="EQ30" s="11">
        <v>100</v>
      </c>
      <c r="ER30" s="11">
        <v>94.366197183098592</v>
      </c>
      <c r="ES30" s="11">
        <v>89.024390243902445</v>
      </c>
      <c r="ET30" s="11">
        <v>25.000009318181228</v>
      </c>
      <c r="EU30" s="11">
        <v>32.258070915712466</v>
      </c>
      <c r="EV30" s="11">
        <v>2.6047061645734266</v>
      </c>
      <c r="EW30" s="11">
        <v>60.487443702842988</v>
      </c>
      <c r="EX30" s="11">
        <v>11.802190896899086</v>
      </c>
      <c r="EY30" s="11">
        <v>5.2651833648583141E-2</v>
      </c>
      <c r="EZ30" s="11">
        <v>1.1494768768943455</v>
      </c>
      <c r="FA30" s="11">
        <v>5.0136190513254972E-3</v>
      </c>
      <c r="FB30" s="11">
        <v>0</v>
      </c>
      <c r="FC30" s="11">
        <v>0</v>
      </c>
      <c r="FD30" s="11">
        <v>1.8418855129571159E-3</v>
      </c>
      <c r="FE30" s="11">
        <v>5.2839657982784756</v>
      </c>
      <c r="FF30" s="11">
        <v>0</v>
      </c>
      <c r="FG30" s="11">
        <v>49.195722224816699</v>
      </c>
      <c r="FH30" s="11">
        <v>100</v>
      </c>
      <c r="FI30" s="11">
        <v>66.279069767441854</v>
      </c>
      <c r="FJ30" s="11">
        <v>60.021613748223324</v>
      </c>
      <c r="FK30" s="11">
        <v>59.132891230741514</v>
      </c>
      <c r="FL30" s="11">
        <v>6.4204805201399955</v>
      </c>
      <c r="FM30" s="11">
        <v>59.370132260896668</v>
      </c>
      <c r="FN30" s="11">
        <v>68.620769672321387</v>
      </c>
      <c r="FO30" s="11">
        <v>87.429643527204504</v>
      </c>
      <c r="FP30" s="11">
        <v>66.544117647058826</v>
      </c>
      <c r="FQ30" s="11">
        <v>86.433260393873084</v>
      </c>
      <c r="FR30" s="11">
        <v>31.788032490559363</v>
      </c>
      <c r="FS30" s="11">
        <v>86.060100166944906</v>
      </c>
      <c r="FT30" s="11">
        <v>22.157092614302464</v>
      </c>
      <c r="FU30" s="11">
        <v>0</v>
      </c>
      <c r="FV30" s="11">
        <v>69.367369589345174</v>
      </c>
      <c r="FW30" s="11">
        <v>166.48168701442842</v>
      </c>
      <c r="FX30" s="11">
        <v>277.46947835738069</v>
      </c>
      <c r="FY30" s="11">
        <v>138.73473917869035</v>
      </c>
      <c r="FZ30" s="11">
        <v>0</v>
      </c>
      <c r="GA30" s="11">
        <v>68.373162898145438</v>
      </c>
      <c r="GB30" s="11">
        <v>-10.203162898145436</v>
      </c>
      <c r="GC30" s="11">
        <v>49.27327348814292</v>
      </c>
      <c r="GD30" s="11">
        <v>16.743653866442656</v>
      </c>
      <c r="GE30" s="11">
        <v>5</v>
      </c>
      <c r="GF30" s="11">
        <v>9.0909090909090917</v>
      </c>
      <c r="GG30" s="11">
        <v>9.0909090909090917</v>
      </c>
      <c r="GH30" s="11">
        <v>33.333333333333329</v>
      </c>
      <c r="GI30" s="11">
        <v>50</v>
      </c>
      <c r="GJ30" s="11">
        <v>58.445945945945944</v>
      </c>
      <c r="GK30" s="11">
        <v>30</v>
      </c>
      <c r="GL30" s="11">
        <v>2</v>
      </c>
      <c r="GM30" s="11">
        <v>1.5</v>
      </c>
      <c r="GN30" s="11">
        <v>46.156348355656071</v>
      </c>
      <c r="GO30" s="11">
        <v>31.346515070428968</v>
      </c>
      <c r="GP30" s="11">
        <v>15.260706846</v>
      </c>
      <c r="GQ30" s="11">
        <v>40.406927039999999</v>
      </c>
      <c r="GR30" s="11">
        <v>68.396787896722373</v>
      </c>
      <c r="GS30" s="11">
        <v>45.50572596807109</v>
      </c>
      <c r="GT30" s="11">
        <v>30.930491729699128</v>
      </c>
      <c r="GU30" s="11">
        <v>2.0130850528434827</v>
      </c>
      <c r="GV30" s="11">
        <v>100</v>
      </c>
      <c r="GW30" s="11">
        <v>89.101407434139304</v>
      </c>
      <c r="GX30" s="11">
        <v>7.722487342567443</v>
      </c>
      <c r="GY30" s="11">
        <v>1</v>
      </c>
      <c r="GZ30" s="11">
        <v>291.63259743799404</v>
      </c>
      <c r="HA30" s="11">
        <v>19.033253823488145</v>
      </c>
      <c r="HB30" s="11">
        <v>38.461538461538467</v>
      </c>
      <c r="HC30" s="11">
        <v>0</v>
      </c>
      <c r="HD30" s="11">
        <v>0</v>
      </c>
      <c r="HE30" s="11">
        <v>48.170952380952372</v>
      </c>
      <c r="HF30" s="11">
        <v>152.19428571428568</v>
      </c>
      <c r="HG30" s="11">
        <v>236.90809523809517</v>
      </c>
      <c r="HH30" s="11">
        <v>28.929047619047623</v>
      </c>
      <c r="HI30" s="12">
        <v>145.19542761124038</v>
      </c>
      <c r="HJ30" s="12">
        <v>56.320836965998254</v>
      </c>
      <c r="HK30" s="12">
        <v>18.800309597523221</v>
      </c>
      <c r="HL30" s="11">
        <v>87.595057034220531</v>
      </c>
      <c r="HM30" s="11">
        <v>92.965779467680605</v>
      </c>
      <c r="HN30" s="11">
        <v>93.726235741444867</v>
      </c>
      <c r="HO30" s="11">
        <v>91.112167300380236</v>
      </c>
      <c r="HP30" s="11">
        <v>83.460076045627375</v>
      </c>
      <c r="HQ30" s="11">
        <v>37.29</v>
      </c>
      <c r="HR30" s="11">
        <v>98.54</v>
      </c>
      <c r="HS30" s="11" t="s">
        <v>727</v>
      </c>
      <c r="HT30" s="11">
        <v>7.51871837221241</v>
      </c>
      <c r="HU30" s="11">
        <v>65.120210910515368</v>
      </c>
      <c r="HV30" s="11">
        <v>78.912805724866899</v>
      </c>
      <c r="HW30" s="11">
        <v>90.608208657780921</v>
      </c>
      <c r="HX30" s="11">
        <v>82.682991537492939</v>
      </c>
      <c r="HY30" s="11">
        <v>81.249865267039894</v>
      </c>
      <c r="HZ30" s="11">
        <v>98.888664405601759</v>
      </c>
      <c r="IA30" s="11">
        <v>98.231893535511588</v>
      </c>
      <c r="IB30" s="11">
        <v>98.540094700118146</v>
      </c>
      <c r="IC30" s="11">
        <v>55.781747030443348</v>
      </c>
      <c r="ID30" s="11">
        <v>98.033203664599711</v>
      </c>
      <c r="IE30" s="11">
        <v>97.842716943668293</v>
      </c>
      <c r="IF30" s="11">
        <v>97.250433765018414</v>
      </c>
      <c r="IG30" s="11">
        <v>43.434837488283407</v>
      </c>
      <c r="IH30" s="11">
        <v>98.39518555667</v>
      </c>
      <c r="II30" s="11">
        <v>110.45627376425855</v>
      </c>
      <c r="IJ30" s="11">
        <v>4.0752351097178678</v>
      </c>
      <c r="IK30" s="11">
        <v>5</v>
      </c>
      <c r="IL30" s="11">
        <v>80.370722433460074</v>
      </c>
      <c r="IM30" s="11">
        <v>11.311787072243346</v>
      </c>
      <c r="IN30" s="11">
        <v>17.34790874524715</v>
      </c>
      <c r="IO30" s="11">
        <v>70.200235571260308</v>
      </c>
      <c r="IP30" s="11">
        <v>23.076923076923077</v>
      </c>
      <c r="IQ30" s="11">
        <v>7.4607843137254903</v>
      </c>
      <c r="IR30" s="11">
        <v>100</v>
      </c>
      <c r="IS30" s="11">
        <v>84.80465445505304</v>
      </c>
      <c r="IT30" s="11">
        <v>15.625</v>
      </c>
      <c r="IU30" s="11">
        <v>62.5</v>
      </c>
      <c r="IV30" s="11">
        <v>7.831952356292077</v>
      </c>
      <c r="IW30" s="11">
        <v>28.871051268772657</v>
      </c>
      <c r="IX30" s="11">
        <v>51.83585313174946</v>
      </c>
      <c r="IY30" s="11">
        <v>24.622030237580994</v>
      </c>
      <c r="IZ30" s="11">
        <v>0</v>
      </c>
      <c r="JA30" s="11">
        <v>144.27645788336932</v>
      </c>
      <c r="JB30" s="11">
        <v>10</v>
      </c>
      <c r="JC30" s="11">
        <v>30.23758099352052</v>
      </c>
      <c r="JD30" s="11">
        <v>26.781857451403891</v>
      </c>
      <c r="JE30" s="11">
        <v>7.3434125269978399</v>
      </c>
      <c r="JF30" s="11">
        <v>6.0475161987041037</v>
      </c>
      <c r="JG30" s="11">
        <v>5</v>
      </c>
      <c r="JH30" s="11">
        <v>12.977777777777778</v>
      </c>
      <c r="JI30" s="11">
        <v>9.6701030927835046</v>
      </c>
      <c r="JJ30" s="11">
        <v>96.174863387978135</v>
      </c>
      <c r="JK30" s="11">
        <v>214.64530892448514</v>
      </c>
      <c r="JL30" s="11">
        <v>0</v>
      </c>
      <c r="JM30" s="11">
        <v>33.522727272727273</v>
      </c>
      <c r="JN30" s="11">
        <v>90.06849315068493</v>
      </c>
      <c r="JO30" s="11">
        <v>62.671232876712324</v>
      </c>
      <c r="JP30" s="11">
        <v>27.397260273972602</v>
      </c>
      <c r="JQ30" s="11">
        <v>85.07</v>
      </c>
      <c r="JR30" s="11">
        <v>100</v>
      </c>
      <c r="JS30" s="11">
        <v>100</v>
      </c>
      <c r="JT30" s="11">
        <v>94.366197183098592</v>
      </c>
      <c r="JU30" s="11">
        <v>89.024390243902445</v>
      </c>
      <c r="JV30" s="11">
        <v>0.59756100000000001</v>
      </c>
      <c r="JW30" s="11">
        <v>0.48780489999999999</v>
      </c>
      <c r="JX30" s="11">
        <v>0.96890301400000001</v>
      </c>
      <c r="JY30" s="11">
        <v>0.37614910000000001</v>
      </c>
      <c r="JZ30" s="11">
        <v>5.0634746474579106</v>
      </c>
      <c r="KA30" s="11">
        <v>12528.059118839417</v>
      </c>
      <c r="KB30" s="11">
        <v>22088.859650925606</v>
      </c>
      <c r="KC30" s="11">
        <v>4.0117995366584902E-4</v>
      </c>
      <c r="KD30" s="11">
        <v>0</v>
      </c>
      <c r="KE30" s="11">
        <v>0</v>
      </c>
      <c r="KF30" s="11">
        <v>5.3524699999999998E-3</v>
      </c>
      <c r="KG30" s="13">
        <v>4.7961757492222076E-2</v>
      </c>
      <c r="KH30" s="11">
        <v>61.131751929122601</v>
      </c>
      <c r="KI30" s="11">
        <v>50.931677018633536</v>
      </c>
      <c r="KJ30" s="11">
        <v>200</v>
      </c>
      <c r="KK30" s="11">
        <v>65.116279069767444</v>
      </c>
      <c r="KL30" s="11">
        <v>7.0122222222222232</v>
      </c>
      <c r="KM30" s="11">
        <v>10.59333333333333</v>
      </c>
      <c r="KN30" s="11">
        <v>87.673333333333346</v>
      </c>
      <c r="KO30" s="11">
        <v>111.10416666666667</v>
      </c>
      <c r="KP30" s="11">
        <v>105.255</v>
      </c>
      <c r="KQ30" s="11">
        <v>12.570356472795496</v>
      </c>
      <c r="KR30" s="11">
        <v>33.455882352941174</v>
      </c>
      <c r="KS30" s="11">
        <v>86.433260393873084</v>
      </c>
      <c r="KT30" s="11">
        <v>5.5115007879984832</v>
      </c>
      <c r="KU30" s="11">
        <v>86.060100166944906</v>
      </c>
      <c r="KV30" s="11">
        <v>22.157092614302464</v>
      </c>
    </row>
    <row r="31" spans="1:308" x14ac:dyDescent="0.3">
      <c r="A31" t="s">
        <v>1</v>
      </c>
      <c r="B31" s="2" t="s">
        <v>50</v>
      </c>
      <c r="C31" s="2" t="s">
        <v>51</v>
      </c>
      <c r="D31" s="2" t="s">
        <v>43</v>
      </c>
      <c r="E31" s="2" t="s">
        <v>347</v>
      </c>
      <c r="F31" s="2" t="s">
        <v>357</v>
      </c>
      <c r="G31" s="2" t="s">
        <v>344</v>
      </c>
      <c r="H31" s="17" t="s">
        <v>486</v>
      </c>
      <c r="I31" s="11">
        <v>61.410840823029538</v>
      </c>
      <c r="J31" s="11">
        <v>53.095971350323573</v>
      </c>
      <c r="K31" s="11">
        <v>68.746574823331414</v>
      </c>
      <c r="L31" s="11">
        <v>68.974650167330154</v>
      </c>
      <c r="M31" s="11">
        <v>80.566924100504124</v>
      </c>
      <c r="N31" s="11">
        <v>59.741675254797848</v>
      </c>
      <c r="O31" s="11">
        <v>37.339249241890094</v>
      </c>
      <c r="P31" s="11">
        <v>76.715919592537958</v>
      </c>
      <c r="Q31" s="11">
        <v>67.615140675454597</v>
      </c>
      <c r="R31" s="11">
        <v>12.727272727272727</v>
      </c>
      <c r="S31" s="11">
        <v>46.884485280672884</v>
      </c>
      <c r="T31" s="11">
        <v>37.586255041768773</v>
      </c>
      <c r="U31" s="11">
        <v>76.334969483646816</v>
      </c>
      <c r="V31" s="11">
        <v>53.807756650911308</v>
      </c>
      <c r="W31" s="11">
        <v>42.117777138737424</v>
      </c>
      <c r="X31" s="11">
        <v>69.025821985292467</v>
      </c>
      <c r="Y31" s="11">
        <v>93.789720147173597</v>
      </c>
      <c r="Z31" s="11">
        <v>70.052980022122156</v>
      </c>
      <c r="AA31" s="11">
        <v>74.767489458649962</v>
      </c>
      <c r="AB31" s="11">
        <v>81.078927134990863</v>
      </c>
      <c r="AC31" s="11">
        <v>57.803994555261454</v>
      </c>
      <c r="AD31" s="11">
        <v>57.026052700040886</v>
      </c>
      <c r="AE31" s="11">
        <v>74.196786987707583</v>
      </c>
      <c r="AF31" s="11">
        <v>80.566924100504124</v>
      </c>
      <c r="AG31" s="11">
        <v>42.709941501773955</v>
      </c>
      <c r="AH31" s="11">
        <v>8.3073432190702565</v>
      </c>
      <c r="AI31" s="11">
        <v>63.179753643599113</v>
      </c>
      <c r="AJ31" s="11">
        <v>88.55429271796605</v>
      </c>
      <c r="AK31" s="11">
        <v>60.849703153592998</v>
      </c>
      <c r="AL31" s="11">
        <v>94.849017292784737</v>
      </c>
      <c r="AM31" s="11">
        <v>51.924192361014171</v>
      </c>
      <c r="AN31" s="11">
        <v>4.0650144277870686</v>
      </c>
      <c r="AO31" s="11">
        <v>0.31424450994890685</v>
      </c>
      <c r="AP31" s="11">
        <v>44.338018053475253</v>
      </c>
      <c r="AQ31" s="11">
        <v>51.000773127298459</v>
      </c>
      <c r="AR31" s="11">
        <v>72.393252971816693</v>
      </c>
      <c r="AS31" s="11">
        <v>85.916444324360825</v>
      </c>
      <c r="AT31" s="11">
        <v>96.846986411114599</v>
      </c>
      <c r="AU31" s="11">
        <v>86.98677031359054</v>
      </c>
      <c r="AV31" s="11">
        <v>74.819417499861089</v>
      </c>
      <c r="AW31" s="11">
        <v>28.126520589960759</v>
      </c>
      <c r="AX31" s="11">
        <v>87.599378416339945</v>
      </c>
      <c r="AY31" s="11">
        <v>74.584236529051751</v>
      </c>
      <c r="AZ31" s="11">
        <v>47.507378119716471</v>
      </c>
      <c r="BA31" s="11">
        <v>59.827764588314167</v>
      </c>
      <c r="BB31" s="11">
        <v>88.541183464735994</v>
      </c>
      <c r="BC31" s="11">
        <v>20</v>
      </c>
      <c r="BD31" s="11">
        <v>13.636363636363635</v>
      </c>
      <c r="BE31" s="11">
        <v>4.5454545454545459</v>
      </c>
      <c r="BF31" s="11">
        <v>33.333333333333329</v>
      </c>
      <c r="BG31" s="11">
        <v>25</v>
      </c>
      <c r="BH31" s="11">
        <v>0</v>
      </c>
      <c r="BI31" s="11">
        <v>86.505759736697755</v>
      </c>
      <c r="BJ31" s="11">
        <v>89.583333333333343</v>
      </c>
      <c r="BK31" s="11">
        <v>91.578947368421055</v>
      </c>
      <c r="BL31" s="11">
        <v>40.562557234421412</v>
      </c>
      <c r="BM31" s="11">
        <v>14.992651010365869</v>
      </c>
      <c r="BN31" s="11">
        <v>31.529760555635516</v>
      </c>
      <c r="BO31" s="11">
        <v>9.2673590400000005</v>
      </c>
      <c r="BP31" s="11">
        <v>82.16403738055557</v>
      </c>
      <c r="BQ31" s="11">
        <v>70.655000000000001</v>
      </c>
      <c r="BR31" s="11">
        <v>76.185871070384835</v>
      </c>
      <c r="BS31" s="11">
        <v>6.7197738661184632</v>
      </c>
      <c r="BT31" s="11">
        <v>100</v>
      </c>
      <c r="BU31" s="11">
        <v>100</v>
      </c>
      <c r="BV31" s="11">
        <v>9.0911212752030259</v>
      </c>
      <c r="BW31" s="11">
        <v>100</v>
      </c>
      <c r="BX31" s="11">
        <v>7.0356447641464346</v>
      </c>
      <c r="BY31" s="11">
        <v>70.512820512820511</v>
      </c>
      <c r="BZ31" s="11">
        <v>61.53846153846154</v>
      </c>
      <c r="CA31" s="11">
        <v>0</v>
      </c>
      <c r="CB31" s="11">
        <v>36.419826503667664</v>
      </c>
      <c r="CC31" s="11">
        <v>93.287266920062834</v>
      </c>
      <c r="CD31" s="11">
        <v>60.91413544124498</v>
      </c>
      <c r="CE31" s="11">
        <v>56.459242491308224</v>
      </c>
      <c r="CF31" s="11">
        <v>91.55912897195681</v>
      </c>
      <c r="CG31" s="11">
        <v>63.575056753435121</v>
      </c>
      <c r="CH31" s="11">
        <v>28.643006263048022</v>
      </c>
      <c r="CI31" s="11">
        <v>88.742917055991171</v>
      </c>
      <c r="CJ31" s="11">
        <v>83.91124986063106</v>
      </c>
      <c r="CK31" s="11">
        <v>96.643995986174602</v>
      </c>
      <c r="CL31" s="11">
        <v>97.569405730850718</v>
      </c>
      <c r="CM31" s="11">
        <v>96.945032891069232</v>
      </c>
      <c r="CN31" s="11">
        <v>93.878916267142372</v>
      </c>
      <c r="CO31" s="11">
        <v>70.069999999999993</v>
      </c>
      <c r="CP31" s="11">
        <v>99.89</v>
      </c>
      <c r="CQ31" s="11">
        <v>100</v>
      </c>
      <c r="CR31" s="11">
        <v>10.251920088488657</v>
      </c>
      <c r="CS31" s="11">
        <v>69.511873162741196</v>
      </c>
      <c r="CT31" s="11">
        <v>80.33341671301261</v>
      </c>
      <c r="CU31" s="11">
        <v>85.934440193030653</v>
      </c>
      <c r="CV31" s="11">
        <v>53.673356908225422</v>
      </c>
      <c r="CW31" s="11">
        <v>62.627780970929223</v>
      </c>
      <c r="CX31" s="11">
        <v>96.524068803960745</v>
      </c>
      <c r="CY31" s="11">
        <v>85.00700675933453</v>
      </c>
      <c r="CZ31" s="11">
        <v>94.379673684247692</v>
      </c>
      <c r="DA31" s="11">
        <v>49.510773540468925</v>
      </c>
      <c r="DB31" s="11">
        <v>92.957229007623866</v>
      </c>
      <c r="DC31" s="11">
        <v>86.604136441237529</v>
      </c>
      <c r="DD31" s="11">
        <v>95.893584586558973</v>
      </c>
      <c r="DE31" s="11">
        <v>48.127510862591109</v>
      </c>
      <c r="DF31" s="11">
        <v>96.151502197864218</v>
      </c>
      <c r="DG31" s="11">
        <v>70.732523135243625</v>
      </c>
      <c r="DH31" s="11">
        <v>70.679460530540723</v>
      </c>
      <c r="DI31" s="11">
        <v>32</v>
      </c>
      <c r="DJ31" s="11">
        <v>85.137696510201806</v>
      </c>
      <c r="DK31" s="11">
        <v>43.639201694726282</v>
      </c>
      <c r="DL31" s="11">
        <v>42.301259895194562</v>
      </c>
      <c r="DM31" s="11">
        <v>86.45438046526975</v>
      </c>
      <c r="DN31" s="11">
        <v>24</v>
      </c>
      <c r="DO31" s="11">
        <v>90.178921331714434</v>
      </c>
      <c r="DP31" s="11">
        <v>96.15384615384616</v>
      </c>
      <c r="DQ31" s="11">
        <v>59.510221201192628</v>
      </c>
      <c r="DR31" s="11">
        <v>100</v>
      </c>
      <c r="DS31" s="11">
        <v>82.190551100319752</v>
      </c>
      <c r="DT31" s="11">
        <v>51.331730961493726</v>
      </c>
      <c r="DU31" s="11">
        <v>34.08815204205419</v>
      </c>
      <c r="DV31" s="11">
        <v>5.6212108301186108</v>
      </c>
      <c r="DW31" s="11">
        <v>0</v>
      </c>
      <c r="DX31" s="11">
        <v>0</v>
      </c>
      <c r="DY31" s="11">
        <v>28.335332257901136</v>
      </c>
      <c r="DZ31" s="11">
        <v>7.5801730073315339</v>
      </c>
      <c r="EA31" s="11">
        <v>84.015461454211533</v>
      </c>
      <c r="EB31" s="11">
        <v>82.18762946533819</v>
      </c>
      <c r="EC31" s="11">
        <v>50.728125636190278</v>
      </c>
      <c r="ED31" s="11">
        <v>81.138094297914506</v>
      </c>
      <c r="EE31" s="11">
        <v>17.829457364341085</v>
      </c>
      <c r="EF31" s="11">
        <v>85.01655827821601</v>
      </c>
      <c r="EG31" s="11">
        <v>69.200612593648188</v>
      </c>
      <c r="EH31" s="11">
        <v>100</v>
      </c>
      <c r="EI31" s="11">
        <v>100</v>
      </c>
      <c r="EJ31" s="11">
        <v>34.382566585956411</v>
      </c>
      <c r="EK31" s="11">
        <v>44.309927360774822</v>
      </c>
      <c r="EL31" s="11">
        <v>99.664288711707925</v>
      </c>
      <c r="EM31" s="11">
        <v>91.187578682333196</v>
      </c>
      <c r="EN31" s="11">
        <v>34.704154427192613</v>
      </c>
      <c r="EO31" s="11">
        <v>93.75</v>
      </c>
      <c r="EP31" s="11">
        <v>99.38</v>
      </c>
      <c r="EQ31" s="11">
        <v>100</v>
      </c>
      <c r="ER31" s="11">
        <v>94.961240310077528</v>
      </c>
      <c r="ES31" s="11">
        <v>86.15384615384616</v>
      </c>
      <c r="ET31" s="11">
        <v>75.000009318181213</v>
      </c>
      <c r="EU31" s="11">
        <v>85.483871394380827</v>
      </c>
      <c r="EV31" s="11">
        <v>34.511805557331407</v>
      </c>
      <c r="EW31" s="11">
        <v>12.701083174163236</v>
      </c>
      <c r="EX31" s="11">
        <v>6.2453897919489751</v>
      </c>
      <c r="EY31" s="11">
        <v>2.2109849038379306</v>
      </c>
      <c r="EZ31" s="11">
        <v>3.7386685875742982</v>
      </c>
      <c r="FA31" s="11">
        <v>0.52850079614099343</v>
      </c>
      <c r="FB31" s="11">
        <v>4.701872121113107E-2</v>
      </c>
      <c r="FC31" s="11">
        <v>7.2541750759797796E-2</v>
      </c>
      <c r="FD31" s="11">
        <v>0.60891677168370528</v>
      </c>
      <c r="FE31" s="11">
        <v>9.4680288255311833</v>
      </c>
      <c r="FF31" s="11">
        <v>68.508293154064603</v>
      </c>
      <c r="FG31" s="11">
        <v>56.128804363850804</v>
      </c>
      <c r="FH31" s="11">
        <v>60.550458715596335</v>
      </c>
      <c r="FI31" s="11">
        <v>27.034505208333336</v>
      </c>
      <c r="FJ31" s="11">
        <v>61.333121894492024</v>
      </c>
      <c r="FK31" s="11">
        <v>59.259361288642232</v>
      </c>
      <c r="FL31" s="11">
        <v>6.4204805201399955</v>
      </c>
      <c r="FM31" s="11">
        <v>59.370132260896668</v>
      </c>
      <c r="FN31" s="11">
        <v>68.620769672321387</v>
      </c>
      <c r="FO31" s="11">
        <v>86.477052359405306</v>
      </c>
      <c r="FP31" s="11">
        <v>73.14914742067775</v>
      </c>
      <c r="FQ31" s="11">
        <v>94.258227074902649</v>
      </c>
      <c r="FR31" s="11">
        <v>50.260761945063045</v>
      </c>
      <c r="FS31" s="11">
        <v>87.696903856599675</v>
      </c>
      <c r="FT31" s="11">
        <v>42.517425174251741</v>
      </c>
      <c r="FU31" s="11">
        <v>10.132054442905874</v>
      </c>
      <c r="FV31" s="11">
        <v>30.396163328717616</v>
      </c>
      <c r="FW31" s="11">
        <v>229.65990070586648</v>
      </c>
      <c r="FX31" s="11">
        <v>226.28254922489785</v>
      </c>
      <c r="FY31" s="11">
        <v>145.22611368165084</v>
      </c>
      <c r="FZ31" s="11">
        <v>60.792326657435233</v>
      </c>
      <c r="GA31" s="11">
        <v>74.584236529051751</v>
      </c>
      <c r="GB31" s="11">
        <v>-7.9042365290517438</v>
      </c>
      <c r="GC31" s="11">
        <v>59.827764588314167</v>
      </c>
      <c r="GD31" s="11">
        <v>15.013545055365341</v>
      </c>
      <c r="GE31" s="11">
        <v>20</v>
      </c>
      <c r="GF31" s="11">
        <v>13.636363636363635</v>
      </c>
      <c r="GG31" s="11">
        <v>4.5454545454545459</v>
      </c>
      <c r="GH31" s="11">
        <v>33.333333333333329</v>
      </c>
      <c r="GI31" s="11">
        <v>25</v>
      </c>
      <c r="GJ31" s="11">
        <v>0</v>
      </c>
      <c r="GK31" s="11">
        <v>10</v>
      </c>
      <c r="GL31" s="11">
        <v>5</v>
      </c>
      <c r="GM31" s="11">
        <v>2.6666666666666665</v>
      </c>
      <c r="GN31" s="11">
        <v>40.562557234421412</v>
      </c>
      <c r="GO31" s="11">
        <v>14.992651010365867</v>
      </c>
      <c r="GP31" s="11">
        <v>31.529760555635516</v>
      </c>
      <c r="GQ31" s="11">
        <v>9.2673590400000005</v>
      </c>
      <c r="GR31" s="11">
        <v>82.16403738055557</v>
      </c>
      <c r="GS31" s="11">
        <v>29.344999999999999</v>
      </c>
      <c r="GT31" s="11">
        <v>23.814128929615165</v>
      </c>
      <c r="GU31" s="11">
        <v>6.7197738661184632</v>
      </c>
      <c r="GV31" s="11">
        <v>100</v>
      </c>
      <c r="GW31" s="11">
        <v>100</v>
      </c>
      <c r="GX31" s="11">
        <v>9.0911212752030259</v>
      </c>
      <c r="GY31" s="11">
        <v>1</v>
      </c>
      <c r="GZ31" s="11">
        <v>676.68424718877498</v>
      </c>
      <c r="HA31" s="11">
        <v>70.512820512820511</v>
      </c>
      <c r="HB31" s="11">
        <v>61.53846153846154</v>
      </c>
      <c r="HC31" s="11">
        <v>0</v>
      </c>
      <c r="HD31" s="11">
        <v>3591446.4166666665</v>
      </c>
      <c r="HE31" s="11">
        <v>29.183492063492064</v>
      </c>
      <c r="HF31" s="11">
        <v>179.06238095238089</v>
      </c>
      <c r="HG31" s="11">
        <v>214.29349206349207</v>
      </c>
      <c r="HH31" s="11">
        <v>50.823650793650785</v>
      </c>
      <c r="HI31" s="12">
        <v>214.69831831972363</v>
      </c>
      <c r="HJ31" s="12">
        <v>71.356993736951978</v>
      </c>
      <c r="HK31" s="12">
        <v>47.974546518431829</v>
      </c>
      <c r="HL31" s="11">
        <v>83.91124986063106</v>
      </c>
      <c r="HM31" s="11">
        <v>96.643995986174602</v>
      </c>
      <c r="HN31" s="11">
        <v>97.569405730850718</v>
      </c>
      <c r="HO31" s="11">
        <v>96.945032891069232</v>
      </c>
      <c r="HP31" s="11">
        <v>93.878916267142372</v>
      </c>
      <c r="HQ31" s="11">
        <v>70.069999999999993</v>
      </c>
      <c r="HR31" s="11">
        <v>99.89</v>
      </c>
      <c r="HS31" s="11">
        <v>100</v>
      </c>
      <c r="HT31" s="11">
        <v>10.251920088488657</v>
      </c>
      <c r="HU31" s="11">
        <v>69.511873162741196</v>
      </c>
      <c r="HV31" s="11">
        <v>80.33341671301261</v>
      </c>
      <c r="HW31" s="11">
        <v>85.934440193030653</v>
      </c>
      <c r="HX31" s="11">
        <v>53.673356908225422</v>
      </c>
      <c r="HY31" s="11">
        <v>62.627780970929223</v>
      </c>
      <c r="HZ31" s="11">
        <v>96.524068803960745</v>
      </c>
      <c r="IA31" s="11">
        <v>85.00700675933453</v>
      </c>
      <c r="IB31" s="11">
        <v>94.379673684247692</v>
      </c>
      <c r="IC31" s="11">
        <v>49.510773540468925</v>
      </c>
      <c r="ID31" s="11">
        <v>92.957229007623866</v>
      </c>
      <c r="IE31" s="11">
        <v>86.604136441237529</v>
      </c>
      <c r="IF31" s="11">
        <v>95.893584586558973</v>
      </c>
      <c r="IG31" s="11">
        <v>48.127510862591109</v>
      </c>
      <c r="IH31" s="11">
        <v>96.151502197864218</v>
      </c>
      <c r="II31" s="11">
        <v>70.732523135243625</v>
      </c>
      <c r="IJ31" s="11">
        <v>6.8913226621735459</v>
      </c>
      <c r="IK31" s="11">
        <v>10</v>
      </c>
      <c r="IL31" s="11">
        <v>85.137696510201806</v>
      </c>
      <c r="IM31" s="11">
        <v>43.639201694726282</v>
      </c>
      <c r="IN31" s="11">
        <v>42.301259895194562</v>
      </c>
      <c r="IO31" s="11">
        <v>86.45438046526975</v>
      </c>
      <c r="IP31" s="11">
        <v>24</v>
      </c>
      <c r="IQ31" s="11">
        <v>8.9487179487179489</v>
      </c>
      <c r="IR31" s="11">
        <v>96.15384615384616</v>
      </c>
      <c r="IS31" s="11">
        <v>80.401058454521888</v>
      </c>
      <c r="IT31" s="11">
        <v>0</v>
      </c>
      <c r="IU31" s="11">
        <v>47.808764940239044</v>
      </c>
      <c r="IV31" s="11">
        <v>8.0121310149615859</v>
      </c>
      <c r="IW31" s="11">
        <v>34.08815204205419</v>
      </c>
      <c r="IX31" s="11">
        <v>31.462318386118952</v>
      </c>
      <c r="IY31" s="11">
        <v>0</v>
      </c>
      <c r="IZ31" s="11">
        <v>0</v>
      </c>
      <c r="JA31" s="11">
        <v>272.60374202989442</v>
      </c>
      <c r="JB31" s="11">
        <v>3.9285714285714284</v>
      </c>
      <c r="JC31" s="11">
        <v>70.032403052158472</v>
      </c>
      <c r="JD31" s="11">
        <v>45.155221072436504</v>
      </c>
      <c r="JE31" s="11">
        <v>16.410578028640117</v>
      </c>
      <c r="JF31" s="11">
        <v>8.2575520016724155</v>
      </c>
      <c r="JG31" s="11">
        <v>5.3488372093023253</v>
      </c>
      <c r="JH31" s="11">
        <v>9.6088709677419359</v>
      </c>
      <c r="JI31" s="11">
        <v>12.188034188034187</v>
      </c>
      <c r="JJ31" s="11">
        <v>100.52219321148826</v>
      </c>
      <c r="JK31" s="11">
        <v>152.51336898395721</v>
      </c>
      <c r="JL31" s="11">
        <v>34.382566585956411</v>
      </c>
      <c r="JM31" s="11">
        <v>44.309927360774822</v>
      </c>
      <c r="JN31" s="11">
        <v>99.664288711707925</v>
      </c>
      <c r="JO31" s="11">
        <v>91.187578682333196</v>
      </c>
      <c r="JP31" s="11">
        <v>34.704154427192613</v>
      </c>
      <c r="JQ31" s="11">
        <v>93.75</v>
      </c>
      <c r="JR31" s="11">
        <v>99.38</v>
      </c>
      <c r="JS31" s="11">
        <v>100</v>
      </c>
      <c r="JT31" s="11">
        <v>94.961240310077528</v>
      </c>
      <c r="JU31" s="11">
        <v>86.15384615384616</v>
      </c>
      <c r="JV31" s="11">
        <v>0.86585369999999995</v>
      </c>
      <c r="JW31" s="11">
        <v>0.89024389999999998</v>
      </c>
      <c r="JX31" s="11">
        <v>1.290565798</v>
      </c>
      <c r="JY31" s="11">
        <v>0.25145689999999998</v>
      </c>
      <c r="JZ31" s="11">
        <v>3.7201296450996915</v>
      </c>
      <c r="KA31" s="11">
        <v>48134.294183180231</v>
      </c>
      <c r="KB31" s="11">
        <v>53839.454906841675</v>
      </c>
      <c r="KC31" s="11">
        <v>4.2289596145553443E-2</v>
      </c>
      <c r="KD31" s="11">
        <v>0.35989026000000002</v>
      </c>
      <c r="KE31" s="11">
        <v>0.18862200000000001</v>
      </c>
      <c r="KF31" s="11">
        <v>1.7694958399999996</v>
      </c>
      <c r="KG31" s="13">
        <v>7.6093265381902336E-2</v>
      </c>
      <c r="KH31" s="11">
        <v>3.7003544816609999</v>
      </c>
      <c r="KI31" s="11">
        <v>71.274509803921575</v>
      </c>
      <c r="KJ31" s="11">
        <v>42.201834862385326</v>
      </c>
      <c r="KK31" s="11">
        <v>-91.861979166666657</v>
      </c>
      <c r="KL31" s="11">
        <v>6.835</v>
      </c>
      <c r="KM31" s="11">
        <v>10.569285714285716</v>
      </c>
      <c r="KN31" s="11">
        <v>87.673333333333346</v>
      </c>
      <c r="KO31" s="11">
        <v>111.10416666666667</v>
      </c>
      <c r="KP31" s="11">
        <v>105.255</v>
      </c>
      <c r="KQ31" s="11">
        <v>13.522947640594699</v>
      </c>
      <c r="KR31" s="11">
        <v>26.850852579322254</v>
      </c>
      <c r="KS31" s="11">
        <v>94.258227074902649</v>
      </c>
      <c r="KT31" s="11">
        <v>6.2672823316383921</v>
      </c>
      <c r="KU31" s="11">
        <v>87.696903856599675</v>
      </c>
      <c r="KV31" s="11">
        <v>42.517425174251741</v>
      </c>
    </row>
    <row r="32" spans="1:308" x14ac:dyDescent="0.3">
      <c r="A32" t="s">
        <v>1</v>
      </c>
      <c r="B32" s="2" t="s">
        <v>52</v>
      </c>
      <c r="C32" s="2" t="s">
        <v>53</v>
      </c>
      <c r="D32" s="2" t="s">
        <v>43</v>
      </c>
      <c r="E32" s="2" t="s">
        <v>347</v>
      </c>
      <c r="F32" s="2" t="s">
        <v>357</v>
      </c>
      <c r="G32" s="2" t="s">
        <v>356</v>
      </c>
      <c r="H32" s="17" t="s">
        <v>487</v>
      </c>
      <c r="I32" s="11">
        <v>58.337191681091042</v>
      </c>
      <c r="J32" s="11">
        <v>53.898231387764653</v>
      </c>
      <c r="K32" s="11">
        <v>63.409186114497892</v>
      </c>
      <c r="L32" s="11">
        <v>65.780773741800473</v>
      </c>
      <c r="M32" s="11">
        <v>67.732025795435035</v>
      </c>
      <c r="N32" s="11">
        <v>61.95273272922244</v>
      </c>
      <c r="O32" s="11">
        <v>37.250200317825765</v>
      </c>
      <c r="P32" s="11">
        <v>86.685295116983937</v>
      </c>
      <c r="Q32" s="11">
        <v>65.598713688818506</v>
      </c>
      <c r="R32" s="11">
        <v>1.5151515151515154</v>
      </c>
      <c r="S32" s="11">
        <v>64.801151947339548</v>
      </c>
      <c r="T32" s="11">
        <v>41.151433471403962</v>
      </c>
      <c r="U32" s="11">
        <v>81.043040070067761</v>
      </c>
      <c r="V32" s="11">
        <v>36.492833904587322</v>
      </c>
      <c r="W32" s="11">
        <v>32.184141468368026</v>
      </c>
      <c r="X32" s="11">
        <v>73.463124546753306</v>
      </c>
      <c r="Y32" s="11">
        <v>95.524861878453038</v>
      </c>
      <c r="Z32" s="11">
        <v>52.464616564417184</v>
      </c>
      <c r="AA32" s="11">
        <v>67.597181638027337</v>
      </c>
      <c r="AB32" s="11">
        <v>84.842893854706233</v>
      </c>
      <c r="AC32" s="11">
        <v>49.49177052847034</v>
      </c>
      <c r="AD32" s="11">
        <v>50.562077961939842</v>
      </c>
      <c r="AE32" s="11">
        <v>76.409944725858608</v>
      </c>
      <c r="AF32" s="11">
        <v>67.732025795435035</v>
      </c>
      <c r="AG32" s="11">
        <v>34.421510162501036</v>
      </c>
      <c r="AH32" s="11">
        <v>52.494145190515134</v>
      </c>
      <c r="AI32" s="11">
        <v>46.242794991872429</v>
      </c>
      <c r="AJ32" s="11">
        <v>80.832162767808512</v>
      </c>
      <c r="AK32" s="11">
        <v>61.846976904006986</v>
      </c>
      <c r="AL32" s="11">
        <v>95.878806358630555</v>
      </c>
      <c r="AM32" s="11">
        <v>60.921018521029538</v>
      </c>
      <c r="AN32" s="11">
        <v>4.9119041381941537</v>
      </c>
      <c r="AO32" s="11">
        <v>1.1133477602345487</v>
      </c>
      <c r="AP32" s="11">
        <v>22.303169324399001</v>
      </c>
      <c r="AQ32" s="11">
        <v>64.221779657167275</v>
      </c>
      <c r="AR32" s="11">
        <v>70.02998250593005</v>
      </c>
      <c r="AS32" s="11">
        <v>91.539351147361373</v>
      </c>
      <c r="AT32" s="11">
        <v>93.475663044001834</v>
      </c>
      <c r="AU32" s="11">
        <v>96.21287689348182</v>
      </c>
      <c r="AV32" s="11">
        <v>87.557243294382616</v>
      </c>
      <c r="AW32" s="11">
        <v>53.809846935823359</v>
      </c>
      <c r="AX32" s="11">
        <v>97.516789386852594</v>
      </c>
      <c r="AY32" s="11">
        <v>71.176490150940026</v>
      </c>
      <c r="AZ32" s="11">
        <v>55.834051427607726</v>
      </c>
      <c r="BA32" s="11">
        <v>66.532856486380865</v>
      </c>
      <c r="BB32" s="11">
        <v>68.851456690345401</v>
      </c>
      <c r="BC32" s="11">
        <v>0</v>
      </c>
      <c r="BD32" s="11">
        <v>4.5454545454545459</v>
      </c>
      <c r="BE32" s="11">
        <v>0</v>
      </c>
      <c r="BF32" s="11">
        <v>33.333333333333329</v>
      </c>
      <c r="BG32" s="11">
        <v>25</v>
      </c>
      <c r="BH32" s="11">
        <v>100</v>
      </c>
      <c r="BI32" s="11">
        <v>86.505759736697755</v>
      </c>
      <c r="BJ32" s="11">
        <v>79.166666666666657</v>
      </c>
      <c r="BK32" s="11">
        <v>90.526315789473685</v>
      </c>
      <c r="BL32" s="11">
        <v>62.695958132704042</v>
      </c>
      <c r="BM32" s="11">
        <v>16.050265259828695</v>
      </c>
      <c r="BN32" s="11">
        <v>27.217269135013357</v>
      </c>
      <c r="BO32" s="11">
        <v>9.2673590400000005</v>
      </c>
      <c r="BP32" s="11">
        <v>82.460906893486381</v>
      </c>
      <c r="BQ32" s="11">
        <v>81.02</v>
      </c>
      <c r="BR32" s="11">
        <v>79.64821331671692</v>
      </c>
      <c r="BS32" s="11">
        <v>2.1195172210774214</v>
      </c>
      <c r="BT32" s="11">
        <v>100</v>
      </c>
      <c r="BU32" s="11">
        <v>100</v>
      </c>
      <c r="BV32" s="11">
        <v>16.2</v>
      </c>
      <c r="BW32" s="11">
        <v>0</v>
      </c>
      <c r="BX32" s="11">
        <v>0.6374862064465221</v>
      </c>
      <c r="BY32" s="11">
        <v>68.07849781166172</v>
      </c>
      <c r="BZ32" s="11">
        <v>25</v>
      </c>
      <c r="CA32" s="11">
        <v>4.3499999999999996</v>
      </c>
      <c r="CB32" s="11">
        <v>31.308068061810403</v>
      </c>
      <c r="CC32" s="11">
        <v>91.09288292448619</v>
      </c>
      <c r="CD32" s="11">
        <v>59.745762549428136</v>
      </c>
      <c r="CE32" s="11">
        <v>53.430811902208518</v>
      </c>
      <c r="CF32" s="11">
        <v>82.542592826454936</v>
      </c>
      <c r="CG32" s="11">
        <v>92.81007919094381</v>
      </c>
      <c r="CH32" s="11">
        <v>42.560086416419118</v>
      </c>
      <c r="CI32" s="11">
        <v>92.059656017332443</v>
      </c>
      <c r="CJ32" s="11">
        <v>90.377532228360963</v>
      </c>
      <c r="CK32" s="11">
        <v>97.398710865561696</v>
      </c>
      <c r="CL32" s="11">
        <v>97.795810313075506</v>
      </c>
      <c r="CM32" s="11">
        <v>96.08080110497238</v>
      </c>
      <c r="CN32" s="11">
        <v>95.971454880294658</v>
      </c>
      <c r="CO32" s="11">
        <v>87.91</v>
      </c>
      <c r="CP32" s="11">
        <v>58.930000000000007</v>
      </c>
      <c r="CQ32" s="11">
        <v>56.748466257668717</v>
      </c>
      <c r="CR32" s="11">
        <v>6.2700000000000005</v>
      </c>
      <c r="CS32" s="11">
        <v>49.691662673137351</v>
      </c>
      <c r="CT32" s="11">
        <v>84.348762382788408</v>
      </c>
      <c r="CU32" s="11">
        <v>85.914106648527593</v>
      </c>
      <c r="CV32" s="11">
        <v>39.733743698957866</v>
      </c>
      <c r="CW32" s="11">
        <v>52.342006407274511</v>
      </c>
      <c r="CX32" s="11">
        <v>93.552808017478213</v>
      </c>
      <c r="CY32" s="11">
        <v>92.446794628333564</v>
      </c>
      <c r="CZ32" s="11">
        <v>92.35284043112469</v>
      </c>
      <c r="DA32" s="11">
        <v>53.503484097761181</v>
      </c>
      <c r="DB32" s="11">
        <v>96.746461025970135</v>
      </c>
      <c r="DC32" s="11">
        <v>94.702873513101721</v>
      </c>
      <c r="DD32" s="11">
        <v>94.871807711779809</v>
      </c>
      <c r="DE32" s="11">
        <v>58.05058689956708</v>
      </c>
      <c r="DF32" s="11">
        <v>96.068302530011678</v>
      </c>
      <c r="DG32" s="11">
        <v>55.90469613259669</v>
      </c>
      <c r="DH32" s="11">
        <v>52.570615452814316</v>
      </c>
      <c r="DI32" s="11">
        <v>40</v>
      </c>
      <c r="DJ32" s="11">
        <v>85.88858195211786</v>
      </c>
      <c r="DK32" s="11">
        <v>32.769337016574582</v>
      </c>
      <c r="DL32" s="11">
        <v>33.028314917127069</v>
      </c>
      <c r="DM32" s="11">
        <v>81.168760240305843</v>
      </c>
      <c r="DN32" s="11">
        <v>35.294117647058826</v>
      </c>
      <c r="DO32" s="11">
        <v>89.176901016069749</v>
      </c>
      <c r="DP32" s="11">
        <v>100</v>
      </c>
      <c r="DQ32" s="11">
        <v>73.445322290154209</v>
      </c>
      <c r="DR32" s="11">
        <v>80.91106290672451</v>
      </c>
      <c r="DS32" s="11">
        <v>48.839692189426401</v>
      </c>
      <c r="DT32" s="11">
        <v>39.294183744915486</v>
      </c>
      <c r="DU32" s="11">
        <v>29.548836580086579</v>
      </c>
      <c r="DV32" s="11">
        <v>100</v>
      </c>
      <c r="DW32" s="11">
        <v>5.8589698080541153</v>
      </c>
      <c r="DX32" s="11">
        <v>100</v>
      </c>
      <c r="DY32" s="11">
        <v>34.012104225124276</v>
      </c>
      <c r="DZ32" s="11">
        <v>22.599651919397278</v>
      </c>
      <c r="EA32" s="11">
        <v>53.358691110783681</v>
      </c>
      <c r="EB32" s="11">
        <v>51.736480345125813</v>
      </c>
      <c r="EC32" s="11">
        <v>47.571035975600623</v>
      </c>
      <c r="ED32" s="11">
        <v>58.706497686582168</v>
      </c>
      <c r="EE32" s="11">
        <v>19.841269841269842</v>
      </c>
      <c r="EF32" s="11">
        <v>62.953956394103606</v>
      </c>
      <c r="EG32" s="11">
        <v>68.566576595949641</v>
      </c>
      <c r="EH32" s="11">
        <v>91.808118081180808</v>
      </c>
      <c r="EI32" s="11">
        <v>100</v>
      </c>
      <c r="EJ32" s="11">
        <v>25.530243519245875</v>
      </c>
      <c r="EK32" s="11">
        <v>79.18303220738413</v>
      </c>
      <c r="EL32" s="11">
        <v>100</v>
      </c>
      <c r="EM32" s="11">
        <v>97.676742443167626</v>
      </c>
      <c r="EN32" s="11">
        <v>6.8448663502373215</v>
      </c>
      <c r="EO32" s="11">
        <v>91.43</v>
      </c>
      <c r="EP32" s="11">
        <v>100</v>
      </c>
      <c r="EQ32" s="11">
        <v>99.663865546218489</v>
      </c>
      <c r="ER32" s="11">
        <v>96.958174904942965</v>
      </c>
      <c r="ES32" s="11">
        <v>91.341991341991346</v>
      </c>
      <c r="ET32" s="11">
        <v>81.81817842975228</v>
      </c>
      <c r="EU32" s="11">
        <v>98.387099760665819</v>
      </c>
      <c r="EV32" s="11">
        <v>53.447286348093634</v>
      </c>
      <c r="EW32" s="11">
        <v>10.031509545606447</v>
      </c>
      <c r="EX32" s="11">
        <v>5.2083480576618841</v>
      </c>
      <c r="EY32" s="11">
        <v>4.0605734493183121</v>
      </c>
      <c r="EZ32" s="11">
        <v>5.4667909076022676</v>
      </c>
      <c r="FA32" s="11">
        <v>1.4650107176491776</v>
      </c>
      <c r="FB32" s="11">
        <v>0.46356990901670647</v>
      </c>
      <c r="FC32" s="11">
        <v>0.58344193063333916</v>
      </c>
      <c r="FD32" s="11">
        <v>1.9413684836389715</v>
      </c>
      <c r="FE32" s="11">
        <v>7.1416826331893972</v>
      </c>
      <c r="FF32" s="11">
        <v>34.637797765450564</v>
      </c>
      <c r="FG32" s="11">
        <v>11.808117114445917</v>
      </c>
      <c r="FH32" s="11">
        <v>26.597777005904828</v>
      </c>
      <c r="FI32" s="11">
        <v>31.330472103004293</v>
      </c>
      <c r="FJ32" s="11">
        <v>73.745169209806065</v>
      </c>
      <c r="FK32" s="11">
        <v>84.624190535977064</v>
      </c>
      <c r="FL32" s="11">
        <v>25.771321176410666</v>
      </c>
      <c r="FM32" s="11">
        <v>64.515940222983758</v>
      </c>
      <c r="FN32" s="11">
        <v>72.452277140658779</v>
      </c>
      <c r="FO32" s="11">
        <v>87.559458470545195</v>
      </c>
      <c r="FP32" s="11">
        <v>71.858314884750627</v>
      </c>
      <c r="FQ32" s="11">
        <v>90.398228338672055</v>
      </c>
      <c r="FR32" s="11">
        <v>53.124298893726682</v>
      </c>
      <c r="FS32" s="11">
        <v>84.585701255875961</v>
      </c>
      <c r="FT32" s="11">
        <v>32.653893192009789</v>
      </c>
      <c r="FU32" s="11">
        <v>6.0867977357112419</v>
      </c>
      <c r="FV32" s="11">
        <v>62.896909935682835</v>
      </c>
      <c r="FW32" s="11">
        <v>91.301966035668642</v>
      </c>
      <c r="FX32" s="11">
        <v>137.96741534278814</v>
      </c>
      <c r="FY32" s="11">
        <v>93.330898614239047</v>
      </c>
      <c r="FZ32" s="11">
        <v>12.173595471422484</v>
      </c>
      <c r="GA32" s="11">
        <v>71.176490150940026</v>
      </c>
      <c r="GB32" s="11">
        <v>-6.4764901509400232</v>
      </c>
      <c r="GC32" s="11">
        <v>66.532856486380865</v>
      </c>
      <c r="GD32" s="11">
        <v>10.591066764897484</v>
      </c>
      <c r="GE32" s="11">
        <v>0</v>
      </c>
      <c r="GF32" s="11">
        <v>4.5454545454545459</v>
      </c>
      <c r="GG32" s="11">
        <v>0</v>
      </c>
      <c r="GH32" s="11">
        <v>33.333333333333329</v>
      </c>
      <c r="GI32" s="11">
        <v>25</v>
      </c>
      <c r="GJ32" s="11">
        <v>100</v>
      </c>
      <c r="GK32" s="11">
        <v>10</v>
      </c>
      <c r="GL32" s="11">
        <v>10</v>
      </c>
      <c r="GM32" s="11">
        <v>3</v>
      </c>
      <c r="GN32" s="11">
        <v>62.695958132704042</v>
      </c>
      <c r="GO32" s="11">
        <v>16.050265259828695</v>
      </c>
      <c r="GP32" s="11">
        <v>27.217269135013353</v>
      </c>
      <c r="GQ32" s="11">
        <v>9.2673590400000005</v>
      </c>
      <c r="GR32" s="11">
        <v>82.460906893486381</v>
      </c>
      <c r="GS32" s="11">
        <v>18.98</v>
      </c>
      <c r="GT32" s="11">
        <v>20.35178668328308</v>
      </c>
      <c r="GU32" s="11">
        <v>2.1195172210774214</v>
      </c>
      <c r="GV32" s="11" t="s">
        <v>727</v>
      </c>
      <c r="GW32" s="11" t="s">
        <v>727</v>
      </c>
      <c r="GX32" s="11" t="s">
        <v>727</v>
      </c>
      <c r="GY32" s="11">
        <v>0</v>
      </c>
      <c r="GZ32" s="11">
        <v>61.313054903053718</v>
      </c>
      <c r="HA32" s="11">
        <v>68.07849781166172</v>
      </c>
      <c r="HB32" s="11">
        <v>25</v>
      </c>
      <c r="HC32" s="11">
        <v>4.3499999999999996</v>
      </c>
      <c r="HD32" s="11">
        <v>3087363.660066356</v>
      </c>
      <c r="HE32" s="11">
        <v>35.949206349206349</v>
      </c>
      <c r="HF32" s="11">
        <v>183.90015873015872</v>
      </c>
      <c r="HG32" s="11">
        <v>228.85682539682543</v>
      </c>
      <c r="HH32" s="11">
        <v>78.362857142857152</v>
      </c>
      <c r="HI32" s="12">
        <v>129.83651607337697</v>
      </c>
      <c r="HJ32" s="12">
        <v>57.439913583580882</v>
      </c>
      <c r="HK32" s="12">
        <v>34.683552734681086</v>
      </c>
      <c r="HL32" s="11">
        <v>90.377532228360963</v>
      </c>
      <c r="HM32" s="11">
        <v>97.398710865561696</v>
      </c>
      <c r="HN32" s="11">
        <v>97.795810313075506</v>
      </c>
      <c r="HO32" s="11">
        <v>96.08080110497238</v>
      </c>
      <c r="HP32" s="11">
        <v>95.971454880294658</v>
      </c>
      <c r="HQ32" s="11">
        <v>87.91</v>
      </c>
      <c r="HR32" s="11">
        <v>58.930000000000007</v>
      </c>
      <c r="HS32" s="11">
        <v>56.748466257668717</v>
      </c>
      <c r="HT32" s="11" t="s">
        <v>727</v>
      </c>
      <c r="HU32" s="11">
        <v>49.691662673137351</v>
      </c>
      <c r="HV32" s="11">
        <v>84.348762382788408</v>
      </c>
      <c r="HW32" s="11">
        <v>85.914106648527593</v>
      </c>
      <c r="HX32" s="11">
        <v>39.733743698957866</v>
      </c>
      <c r="HY32" s="11">
        <v>52.342006407274511</v>
      </c>
      <c r="HZ32" s="11">
        <v>93.552808017478213</v>
      </c>
      <c r="IA32" s="11">
        <v>92.446794628333564</v>
      </c>
      <c r="IB32" s="11">
        <v>92.35284043112469</v>
      </c>
      <c r="IC32" s="11">
        <v>53.503484097761181</v>
      </c>
      <c r="ID32" s="11">
        <v>96.746461025970135</v>
      </c>
      <c r="IE32" s="11">
        <v>94.702873513101721</v>
      </c>
      <c r="IF32" s="11">
        <v>94.871807711779809</v>
      </c>
      <c r="IG32" s="11">
        <v>58.05058689956708</v>
      </c>
      <c r="IH32" s="11">
        <v>96.068302530011678</v>
      </c>
      <c r="II32" s="11">
        <v>55.90469613259669</v>
      </c>
      <c r="IJ32" s="11">
        <v>-3.4297643900984194</v>
      </c>
      <c r="IK32" s="11">
        <v>12</v>
      </c>
      <c r="IL32" s="11">
        <v>85.88858195211786</v>
      </c>
      <c r="IM32" s="11">
        <v>32.769337016574582</v>
      </c>
      <c r="IN32" s="11">
        <v>33.028314917127069</v>
      </c>
      <c r="IO32" s="11">
        <v>81.168760240305843</v>
      </c>
      <c r="IP32" s="11">
        <v>35.294117647058826</v>
      </c>
      <c r="IQ32" s="11">
        <v>9.6004872107186365</v>
      </c>
      <c r="IR32" s="11">
        <v>100</v>
      </c>
      <c r="IS32" s="11">
        <v>81.916615151614934</v>
      </c>
      <c r="IT32" s="11">
        <v>8.676789587852495</v>
      </c>
      <c r="IU32" s="11">
        <v>93.275488069414308</v>
      </c>
      <c r="IV32" s="11">
        <v>7.4505546536796539</v>
      </c>
      <c r="IW32" s="11">
        <v>29.548836580086579</v>
      </c>
      <c r="IX32" s="11">
        <v>608.26795413397701</v>
      </c>
      <c r="IY32" s="11">
        <v>10.440555220277609</v>
      </c>
      <c r="IZ32" s="11">
        <v>167.10923355461676</v>
      </c>
      <c r="JA32" s="11">
        <v>327.21786360893179</v>
      </c>
      <c r="JB32" s="11">
        <v>11.712707182320441</v>
      </c>
      <c r="JC32" s="11">
        <v>44.477972238986119</v>
      </c>
      <c r="JD32" s="11">
        <v>28.424864212432109</v>
      </c>
      <c r="JE32" s="11">
        <v>15.389257694628848</v>
      </c>
      <c r="JF32" s="11">
        <v>5.9746529873264933</v>
      </c>
      <c r="JG32" s="11">
        <v>5.9523809523809526</v>
      </c>
      <c r="JH32" s="11">
        <v>12.393188854489164</v>
      </c>
      <c r="JI32" s="11">
        <v>12.275316455696203</v>
      </c>
      <c r="JJ32" s="11">
        <v>91.808118081180808</v>
      </c>
      <c r="JK32" s="11">
        <v>116.10296318467526</v>
      </c>
      <c r="JL32" s="11">
        <v>25.530243519245875</v>
      </c>
      <c r="JM32" s="11">
        <v>79.18303220738413</v>
      </c>
      <c r="JN32" s="11">
        <v>100</v>
      </c>
      <c r="JO32" s="11">
        <v>97.676742443167626</v>
      </c>
      <c r="JP32" s="11">
        <v>6.8448663502373215</v>
      </c>
      <c r="JQ32" s="11">
        <v>91.43</v>
      </c>
      <c r="JR32" s="11">
        <v>100</v>
      </c>
      <c r="JS32" s="11">
        <v>99.663865546218489</v>
      </c>
      <c r="JT32" s="11">
        <v>96.958174904942965</v>
      </c>
      <c r="JU32" s="11">
        <v>91.341991341991346</v>
      </c>
      <c r="JV32" s="11">
        <v>0.90243899999999999</v>
      </c>
      <c r="JW32" s="11">
        <v>0.98780489999999999</v>
      </c>
      <c r="JX32" s="11">
        <v>1.4814587210000001</v>
      </c>
      <c r="JY32" s="11">
        <v>0.24449100000000001</v>
      </c>
      <c r="JZ32" s="11">
        <v>3.4694269827800959</v>
      </c>
      <c r="KA32" s="11">
        <v>78647.140153199653</v>
      </c>
      <c r="KB32" s="11">
        <v>75030.976612089798</v>
      </c>
      <c r="KC32" s="11">
        <v>0.11722728149261458</v>
      </c>
      <c r="KD32" s="11">
        <v>3.5482524999999998</v>
      </c>
      <c r="KE32" s="11">
        <v>1.5170571800000001</v>
      </c>
      <c r="KF32" s="11">
        <v>5.6415648500000009</v>
      </c>
      <c r="KG32" s="13">
        <v>6.0452098927734114E-2</v>
      </c>
      <c r="KH32" s="11">
        <v>-5.1413777759799366</v>
      </c>
      <c r="KI32" s="11">
        <v>-58.769864626250737</v>
      </c>
      <c r="KJ32" s="11">
        <v>-93.60889197638069</v>
      </c>
      <c r="KK32" s="11">
        <v>-74.678111587982826</v>
      </c>
      <c r="KL32" s="11">
        <v>5.1577777777777776</v>
      </c>
      <c r="KM32" s="11">
        <v>5.7462962962962951</v>
      </c>
      <c r="KN32" s="11">
        <v>84.498666666666679</v>
      </c>
      <c r="KO32" s="11">
        <v>106.56183333333334</v>
      </c>
      <c r="KP32" s="11">
        <v>102.64066666666668</v>
      </c>
      <c r="KQ32" s="11">
        <v>12.440541529454812</v>
      </c>
      <c r="KR32" s="11">
        <v>28.141685115249381</v>
      </c>
      <c r="KS32" s="11">
        <v>90.398228338672055</v>
      </c>
      <c r="KT32" s="11">
        <v>6.3844392672531924</v>
      </c>
      <c r="KU32" s="11">
        <v>84.585701255875961</v>
      </c>
      <c r="KV32" s="11">
        <v>32.653893192009789</v>
      </c>
    </row>
    <row r="33" spans="1:308" x14ac:dyDescent="0.3">
      <c r="A33" t="s">
        <v>1</v>
      </c>
      <c r="B33" s="2" t="s">
        <v>54</v>
      </c>
      <c r="C33" s="2" t="s">
        <v>55</v>
      </c>
      <c r="D33" s="2" t="s">
        <v>43</v>
      </c>
      <c r="E33" s="2" t="s">
        <v>347</v>
      </c>
      <c r="F33" s="2" t="s">
        <v>357</v>
      </c>
      <c r="G33" s="2" t="s">
        <v>356</v>
      </c>
      <c r="H33" s="17" t="s">
        <v>486</v>
      </c>
      <c r="I33" s="11">
        <v>60.395634167247657</v>
      </c>
      <c r="J33" s="11">
        <v>68.743235859443459</v>
      </c>
      <c r="K33" s="11">
        <v>65.183888805447097</v>
      </c>
      <c r="L33" s="11">
        <v>71.007829505134353</v>
      </c>
      <c r="M33" s="11">
        <v>60.359145444730053</v>
      </c>
      <c r="N33" s="11">
        <v>58.523149834401032</v>
      </c>
      <c r="O33" s="11">
        <v>38.556555554329911</v>
      </c>
      <c r="P33" s="11">
        <v>88.891561435738083</v>
      </c>
      <c r="Q33" s="11">
        <v>60.821690862234149</v>
      </c>
      <c r="R33" s="11">
        <v>71.666666666666671</v>
      </c>
      <c r="S33" s="11">
        <v>79.801151947339548</v>
      </c>
      <c r="T33" s="11">
        <v>56.829720161284492</v>
      </c>
      <c r="U33" s="11">
        <v>72.418165858487029</v>
      </c>
      <c r="V33" s="11">
        <v>50.773694084354169</v>
      </c>
      <c r="W33" s="11">
        <v>47.714188084250949</v>
      </c>
      <c r="X33" s="11">
        <v>71.873442441992509</v>
      </c>
      <c r="Y33" s="11">
        <v>94.635424695544941</v>
      </c>
      <c r="Z33" s="11">
        <v>46.512500000000003</v>
      </c>
      <c r="AA33" s="11">
        <v>78.984283703518855</v>
      </c>
      <c r="AB33" s="11">
        <v>87.613689990043156</v>
      </c>
      <c r="AC33" s="11">
        <v>55.14893322203136</v>
      </c>
      <c r="AD33" s="11">
        <v>50.010276964184776</v>
      </c>
      <c r="AE33" s="11">
        <v>83.281963645893612</v>
      </c>
      <c r="AF33" s="11">
        <v>60.359145444730053</v>
      </c>
      <c r="AG33" s="11">
        <v>35.611764386146234</v>
      </c>
      <c r="AH33" s="11">
        <v>1.5504944220693389</v>
      </c>
      <c r="AI33" s="11">
        <v>63.085903426675429</v>
      </c>
      <c r="AJ33" s="11">
        <v>85.451861997166773</v>
      </c>
      <c r="AK33" s="11">
        <v>74.002458068247535</v>
      </c>
      <c r="AL33" s="11">
        <v>91.436416706100914</v>
      </c>
      <c r="AM33" s="11">
        <v>67.812506786121517</v>
      </c>
      <c r="AN33" s="11">
        <v>5.4601395031742461</v>
      </c>
      <c r="AO33" s="11">
        <v>1.6562101837760845</v>
      </c>
      <c r="AP33" s="11">
        <v>23.835433559529186</v>
      </c>
      <c r="AQ33" s="11">
        <v>57.154199282168747</v>
      </c>
      <c r="AR33" s="11">
        <v>75.420844011209667</v>
      </c>
      <c r="AS33" s="11">
        <v>96.64015856517851</v>
      </c>
      <c r="AT33" s="11">
        <v>89.970690220115785</v>
      </c>
      <c r="AU33" s="11">
        <v>95.692665649007722</v>
      </c>
      <c r="AV33" s="11">
        <v>80.960649670257794</v>
      </c>
      <c r="AW33" s="11">
        <v>78.467203274435391</v>
      </c>
      <c r="AX33" s="11">
        <v>91.61800123543324</v>
      </c>
      <c r="AY33" s="11">
        <v>74.664739718999726</v>
      </c>
      <c r="AZ33" s="11">
        <v>50.303822467738257</v>
      </c>
      <c r="BA33" s="11">
        <v>61.60219087298011</v>
      </c>
      <c r="BB33" s="11">
        <v>56.716010389218496</v>
      </c>
      <c r="BC33" s="11">
        <v>65</v>
      </c>
      <c r="BD33" s="11">
        <v>72.727272727272734</v>
      </c>
      <c r="BE33" s="11">
        <v>77.272727272727266</v>
      </c>
      <c r="BF33" s="11">
        <v>100</v>
      </c>
      <c r="BG33" s="11">
        <v>75</v>
      </c>
      <c r="BH33" s="11">
        <v>100</v>
      </c>
      <c r="BI33" s="11">
        <v>86.505759736697755</v>
      </c>
      <c r="BJ33" s="11">
        <v>37.5</v>
      </c>
      <c r="BK33" s="11">
        <v>85.263157894736835</v>
      </c>
      <c r="BL33" s="11">
        <v>80.395248273882373</v>
      </c>
      <c r="BM33" s="11">
        <v>22.042588875144936</v>
      </c>
      <c r="BN33" s="11">
        <v>25.069525042658324</v>
      </c>
      <c r="BO33" s="11">
        <v>71.378080720000014</v>
      </c>
      <c r="BP33" s="11">
        <v>62.800573235581027</v>
      </c>
      <c r="BQ33" s="11">
        <v>64.94399153695349</v>
      </c>
      <c r="BR33" s="11">
        <v>89.509932802926571</v>
      </c>
      <c r="BS33" s="11">
        <v>1.1671431157507279</v>
      </c>
      <c r="BT33" s="11">
        <v>100</v>
      </c>
      <c r="BU33" s="11">
        <v>100</v>
      </c>
      <c r="BV33" s="11">
        <v>0</v>
      </c>
      <c r="BW33" s="11">
        <v>100</v>
      </c>
      <c r="BX33" s="11">
        <v>3.4750213903743306</v>
      </c>
      <c r="BY33" s="11">
        <v>26.665550719785735</v>
      </c>
      <c r="BZ33" s="11">
        <v>100</v>
      </c>
      <c r="CA33" s="11">
        <v>16.400000000000002</v>
      </c>
      <c r="CB33" s="11">
        <v>47.791201617218078</v>
      </c>
      <c r="CC33" s="11">
        <v>89.50897672122251</v>
      </c>
      <c r="CD33" s="11">
        <v>61.796721210924701</v>
      </c>
      <c r="CE33" s="11">
        <v>52.277487144295812</v>
      </c>
      <c r="CF33" s="11">
        <v>85.319058376714807</v>
      </c>
      <c r="CG33" s="11">
        <v>90.202868496604623</v>
      </c>
      <c r="CH33" s="11">
        <v>28.205128205128204</v>
      </c>
      <c r="CI33" s="11">
        <v>95.803856939056885</v>
      </c>
      <c r="CJ33" s="11">
        <v>85.486357330044711</v>
      </c>
      <c r="CK33" s="11">
        <v>97.387081856019734</v>
      </c>
      <c r="CL33" s="11">
        <v>97.610605827038682</v>
      </c>
      <c r="CM33" s="11">
        <v>96.616309542161247</v>
      </c>
      <c r="CN33" s="11">
        <v>96.076768922460303</v>
      </c>
      <c r="CO33" s="11">
        <v>64.73</v>
      </c>
      <c r="CP33" s="11">
        <v>21.32</v>
      </c>
      <c r="CQ33" s="11">
        <v>100</v>
      </c>
      <c r="CR33" s="11">
        <v>0</v>
      </c>
      <c r="CS33" s="11">
        <v>72.23582790494325</v>
      </c>
      <c r="CT33" s="11">
        <v>90.899152708301074</v>
      </c>
      <c r="CU33" s="11">
        <v>85.989689671276764</v>
      </c>
      <c r="CV33" s="11">
        <v>76.680513650357184</v>
      </c>
      <c r="CW33" s="11">
        <v>49.068616359158348</v>
      </c>
      <c r="CX33" s="11">
        <v>99.031901927076532</v>
      </c>
      <c r="CY33" s="11">
        <v>94.797052000714757</v>
      </c>
      <c r="CZ33" s="11">
        <v>98.135200775396996</v>
      </c>
      <c r="DA33" s="11">
        <v>52.421162585652034</v>
      </c>
      <c r="DB33" s="11">
        <v>97.964431468352316</v>
      </c>
      <c r="DC33" s="11">
        <v>97.624378680376765</v>
      </c>
      <c r="DD33" s="11">
        <v>98.599713970326363</v>
      </c>
      <c r="DE33" s="11">
        <v>64.404785019650504</v>
      </c>
      <c r="DF33" s="11">
        <v>96.962795419875519</v>
      </c>
      <c r="DG33" s="11">
        <v>64.906736550023126</v>
      </c>
      <c r="DH33" s="11">
        <v>68.540063116070968</v>
      </c>
      <c r="DI33" s="11">
        <v>32</v>
      </c>
      <c r="DJ33" s="11">
        <v>75.173423770618157</v>
      </c>
      <c r="DK33" s="11">
        <v>35.979651610914139</v>
      </c>
      <c r="DL33" s="11">
        <v>38.877755511022045</v>
      </c>
      <c r="DM33" s="11">
        <v>94.309471222554237</v>
      </c>
      <c r="DN33" s="11">
        <v>62.5</v>
      </c>
      <c r="DO33" s="11">
        <v>87.429494472131324</v>
      </c>
      <c r="DP33" s="11">
        <v>88.888888888888886</v>
      </c>
      <c r="DQ33" s="11">
        <v>61.045923339386675</v>
      </c>
      <c r="DR33" s="11">
        <v>55.619596541786741</v>
      </c>
      <c r="DS33" s="11">
        <v>64.411916453016744</v>
      </c>
      <c r="DT33" s="11">
        <v>37.783727992734221</v>
      </c>
      <c r="DU33" s="11">
        <v>33.439800779558247</v>
      </c>
      <c r="DV33" s="11">
        <v>1.1392584184080914</v>
      </c>
      <c r="DW33" s="11">
        <v>4.0776353304924147</v>
      </c>
      <c r="DX33" s="11">
        <v>0</v>
      </c>
      <c r="DY33" s="11">
        <v>2.5355783614461882</v>
      </c>
      <c r="DZ33" s="11">
        <v>0</v>
      </c>
      <c r="EA33" s="11">
        <v>92.507761096837228</v>
      </c>
      <c r="EB33" s="11">
        <v>75.573781030076063</v>
      </c>
      <c r="EC33" s="11">
        <v>77.010307446350225</v>
      </c>
      <c r="ED33" s="11">
        <v>53.912546787166789</v>
      </c>
      <c r="EE33" s="11">
        <v>16.425120772946862</v>
      </c>
      <c r="EF33" s="11">
        <v>67.928602088996996</v>
      </c>
      <c r="EG33" s="11">
        <v>85.536405098212924</v>
      </c>
      <c r="EH33" s="11">
        <v>88.342440801457187</v>
      </c>
      <c r="EI33" s="11">
        <v>100</v>
      </c>
      <c r="EJ33" s="11">
        <v>63.076923076923073</v>
      </c>
      <c r="EK33" s="11">
        <v>86.634615384615387</v>
      </c>
      <c r="EL33" s="11">
        <v>99.934619156587118</v>
      </c>
      <c r="EM33" s="11">
        <v>89.212160836874801</v>
      </c>
      <c r="EN33" s="11">
        <v>31.153971886237329</v>
      </c>
      <c r="EO33" s="11">
        <v>83.7</v>
      </c>
      <c r="EP33" s="11">
        <v>99.82</v>
      </c>
      <c r="EQ33" s="11">
        <v>98.53479853479854</v>
      </c>
      <c r="ER33" s="11">
        <v>98.903508771929822</v>
      </c>
      <c r="ES33" s="11">
        <v>76.223776223776213</v>
      </c>
      <c r="ET33" s="11">
        <v>88.636366177685787</v>
      </c>
      <c r="EU33" s="11">
        <v>98.387099760665819</v>
      </c>
      <c r="EV33" s="11">
        <v>77.730505456236401</v>
      </c>
      <c r="EW33" s="11">
        <v>6.496055749898054</v>
      </c>
      <c r="EX33" s="11">
        <v>7.222872986567082</v>
      </c>
      <c r="EY33" s="11">
        <v>3.991987304740805</v>
      </c>
      <c r="EZ33" s="11">
        <v>5.1655582182148514</v>
      </c>
      <c r="FA33" s="11">
        <v>2.3006065172938928</v>
      </c>
      <c r="FB33" s="11">
        <v>0.35635491803751135</v>
      </c>
      <c r="FC33" s="11">
        <v>0.41775550966600711</v>
      </c>
      <c r="FD33" s="11">
        <v>3.5501237901069267</v>
      </c>
      <c r="FE33" s="11">
        <v>5.1266836340758966</v>
      </c>
      <c r="FF33" s="11">
        <v>0</v>
      </c>
      <c r="FG33" s="11">
        <v>9.1870999118879269</v>
      </c>
      <c r="FH33" s="11">
        <v>55.718085106382972</v>
      </c>
      <c r="FI33" s="11">
        <v>49.145299145299148</v>
      </c>
      <c r="FJ33" s="11">
        <v>73.839729358283108</v>
      </c>
      <c r="FK33" s="11">
        <v>77.519884599202612</v>
      </c>
      <c r="FL33" s="11">
        <v>6.4204805201399955</v>
      </c>
      <c r="FM33" s="11">
        <v>59.370132260896668</v>
      </c>
      <c r="FN33" s="11">
        <v>68.620769672321387</v>
      </c>
      <c r="FO33" s="11">
        <v>86.382723455308934</v>
      </c>
      <c r="FP33" s="11">
        <v>67.057986481679109</v>
      </c>
      <c r="FQ33" s="11">
        <v>92.94689906769355</v>
      </c>
      <c r="FR33" s="11">
        <v>63.791298000848393</v>
      </c>
      <c r="FS33" s="11">
        <v>93.563469956227621</v>
      </c>
      <c r="FT33" s="11">
        <v>48.78268710550045</v>
      </c>
      <c r="FU33" s="11">
        <v>2.4171521113823693</v>
      </c>
      <c r="FV33" s="11">
        <v>96.686084455294775</v>
      </c>
      <c r="FW33" s="11">
        <v>99.10323656667714</v>
      </c>
      <c r="FX33" s="11">
        <v>183.70356046506006</v>
      </c>
      <c r="FY33" s="11">
        <v>43.508738004882645</v>
      </c>
      <c r="FZ33" s="11">
        <v>41.09158589350028</v>
      </c>
      <c r="GA33" s="11">
        <v>74.664739718999726</v>
      </c>
      <c r="GB33" s="11">
        <v>-7.4247397189997315</v>
      </c>
      <c r="GC33" s="11">
        <v>61.602190872980117</v>
      </c>
      <c r="GD33" s="11">
        <v>7.8653434256749009</v>
      </c>
      <c r="GE33" s="11">
        <v>65</v>
      </c>
      <c r="GF33" s="11">
        <v>72.727272727272734</v>
      </c>
      <c r="GG33" s="11">
        <v>77.272727272727266</v>
      </c>
      <c r="GH33" s="11">
        <v>100</v>
      </c>
      <c r="GI33" s="11">
        <v>75</v>
      </c>
      <c r="GJ33" s="11">
        <v>100</v>
      </c>
      <c r="GK33" s="11">
        <v>10</v>
      </c>
      <c r="GL33" s="11">
        <v>30</v>
      </c>
      <c r="GM33" s="11">
        <v>4.666666666666667</v>
      </c>
      <c r="GN33" s="11">
        <v>80.395248273882373</v>
      </c>
      <c r="GO33" s="11">
        <v>22.042588875144936</v>
      </c>
      <c r="GP33" s="11">
        <v>25.069525042658324</v>
      </c>
      <c r="GQ33" s="11">
        <v>71.378080720000014</v>
      </c>
      <c r="GR33" s="11">
        <v>62.800573235581027</v>
      </c>
      <c r="GS33" s="11">
        <v>35.056008463046517</v>
      </c>
      <c r="GT33" s="11">
        <v>10.490067197073429</v>
      </c>
      <c r="GU33" s="11">
        <v>1.1671431157507279</v>
      </c>
      <c r="GV33" s="11">
        <v>100</v>
      </c>
      <c r="GW33" s="11">
        <v>100</v>
      </c>
      <c r="GX33" s="11">
        <v>0</v>
      </c>
      <c r="GY33" s="11">
        <v>1</v>
      </c>
      <c r="GZ33" s="11">
        <v>334.2255489494753</v>
      </c>
      <c r="HA33" s="11">
        <v>26.665550719785735</v>
      </c>
      <c r="HB33" s="11">
        <v>100</v>
      </c>
      <c r="HC33" s="11">
        <v>16.400000000000002</v>
      </c>
      <c r="HD33" s="11">
        <v>4712804.9821727481</v>
      </c>
      <c r="HE33" s="11">
        <v>40.83269841269842</v>
      </c>
      <c r="HF33" s="11">
        <v>175.40793650793648</v>
      </c>
      <c r="HG33" s="11">
        <v>234.40301587301587</v>
      </c>
      <c r="HH33" s="11">
        <v>69.882698412698417</v>
      </c>
      <c r="HI33" s="12">
        <v>137.40458272461734</v>
      </c>
      <c r="HJ33" s="12">
        <v>71.794871794871796</v>
      </c>
      <c r="HK33" s="12">
        <v>19.679613095238096</v>
      </c>
      <c r="HL33" s="11">
        <v>85.486357330044711</v>
      </c>
      <c r="HM33" s="11">
        <v>97.387081856019734</v>
      </c>
      <c r="HN33" s="11">
        <v>97.610605827038682</v>
      </c>
      <c r="HO33" s="11">
        <v>96.616309542161247</v>
      </c>
      <c r="HP33" s="11">
        <v>96.076768922460303</v>
      </c>
      <c r="HQ33" s="11">
        <v>64.73</v>
      </c>
      <c r="HR33" s="11">
        <v>21.32</v>
      </c>
      <c r="HS33" s="11">
        <v>100</v>
      </c>
      <c r="HT33" s="11">
        <v>0</v>
      </c>
      <c r="HU33" s="11">
        <v>72.23582790494325</v>
      </c>
      <c r="HV33" s="11">
        <v>90.899152708301074</v>
      </c>
      <c r="HW33" s="11">
        <v>85.989689671276764</v>
      </c>
      <c r="HX33" s="11">
        <v>76.680513650357184</v>
      </c>
      <c r="HY33" s="11">
        <v>49.068616359158348</v>
      </c>
      <c r="HZ33" s="11">
        <v>99.031901927076532</v>
      </c>
      <c r="IA33" s="11">
        <v>94.797052000714757</v>
      </c>
      <c r="IB33" s="11">
        <v>98.135200775396996</v>
      </c>
      <c r="IC33" s="11">
        <v>52.421162585652034</v>
      </c>
      <c r="ID33" s="11">
        <v>97.964431468352316</v>
      </c>
      <c r="IE33" s="11">
        <v>97.624378680376765</v>
      </c>
      <c r="IF33" s="11">
        <v>98.599713970326363</v>
      </c>
      <c r="IG33" s="11">
        <v>64.404785019650504</v>
      </c>
      <c r="IH33" s="11">
        <v>96.962795419875519</v>
      </c>
      <c r="II33" s="11">
        <v>64.906736550023126</v>
      </c>
      <c r="IJ33" s="11">
        <v>5.6719789183084446</v>
      </c>
      <c r="IK33" s="11">
        <v>10</v>
      </c>
      <c r="IL33" s="11">
        <v>75.173423770618157</v>
      </c>
      <c r="IM33" s="11">
        <v>35.979651610914139</v>
      </c>
      <c r="IN33" s="11">
        <v>38.877755511022045</v>
      </c>
      <c r="IO33" s="11">
        <v>94.309471222554237</v>
      </c>
      <c r="IP33" s="11">
        <v>62.5</v>
      </c>
      <c r="IQ33" s="11">
        <v>10.737096774193548</v>
      </c>
      <c r="IR33" s="11">
        <v>88.888888888888886</v>
      </c>
      <c r="IS33" s="11">
        <v>80.568078675288263</v>
      </c>
      <c r="IT33" s="11">
        <v>20.172910662824208</v>
      </c>
      <c r="IU33" s="11">
        <v>72.046109510086453</v>
      </c>
      <c r="IV33" s="11">
        <v>7.3800887830229538</v>
      </c>
      <c r="IW33" s="11">
        <v>33.439800779558247</v>
      </c>
      <c r="IX33" s="11">
        <v>6.3765107140209096</v>
      </c>
      <c r="IY33" s="11">
        <v>7.2662563950470824</v>
      </c>
      <c r="IZ33" s="11">
        <v>0</v>
      </c>
      <c r="JA33" s="11">
        <v>24.393860754800919</v>
      </c>
      <c r="JB33" s="11">
        <v>0</v>
      </c>
      <c r="JC33" s="11">
        <v>77.111292355601691</v>
      </c>
      <c r="JD33" s="11">
        <v>41.521465114554758</v>
      </c>
      <c r="JE33" s="11">
        <v>24.912879068732856</v>
      </c>
      <c r="JF33" s="11">
        <v>5.4867650329947359</v>
      </c>
      <c r="JG33" s="11">
        <v>4.9275362318840585</v>
      </c>
      <c r="JH33" s="11">
        <v>11.765384615384615</v>
      </c>
      <c r="JI33" s="11">
        <v>9.9392265193370157</v>
      </c>
      <c r="JJ33" s="11">
        <v>88.342440801457187</v>
      </c>
      <c r="JK33" s="11">
        <v>132.27941176470588</v>
      </c>
      <c r="JL33" s="11">
        <v>63.076923076923073</v>
      </c>
      <c r="JM33" s="11">
        <v>86.634615384615387</v>
      </c>
      <c r="JN33" s="11">
        <v>99.934619156587118</v>
      </c>
      <c r="JO33" s="11">
        <v>89.212160836874801</v>
      </c>
      <c r="JP33" s="11">
        <v>31.153971886237329</v>
      </c>
      <c r="JQ33" s="11">
        <v>83.7</v>
      </c>
      <c r="JR33" s="11">
        <v>99.82</v>
      </c>
      <c r="JS33" s="11">
        <v>98.53479853479854</v>
      </c>
      <c r="JT33" s="11">
        <v>98.903508771929822</v>
      </c>
      <c r="JU33" s="11">
        <v>76.223776223776213</v>
      </c>
      <c r="JV33" s="11">
        <v>0.93902439999999998</v>
      </c>
      <c r="JW33" s="11">
        <v>0.98780489999999999</v>
      </c>
      <c r="JX33" s="11">
        <v>1.72626342</v>
      </c>
      <c r="JY33" s="11">
        <v>0.23526569999999999</v>
      </c>
      <c r="JZ33" s="11">
        <v>3.9564341554788101</v>
      </c>
      <c r="KA33" s="11">
        <v>77515.667712864335</v>
      </c>
      <c r="KB33" s="11">
        <v>71337.037241304759</v>
      </c>
      <c r="KC33" s="11">
        <v>0.18409001692446167</v>
      </c>
      <c r="KD33" s="11">
        <v>2.7276085100000005</v>
      </c>
      <c r="KE33" s="11">
        <v>1.08624177</v>
      </c>
      <c r="KF33" s="11">
        <v>10.316564709999996</v>
      </c>
      <c r="KG33" s="13">
        <v>4.6904272360102528E-2</v>
      </c>
      <c r="KH33" s="11">
        <v>-25.515664106326053</v>
      </c>
      <c r="KI33" s="11">
        <v>-66.460371331603113</v>
      </c>
      <c r="KJ33" s="11">
        <v>22.872340425531913</v>
      </c>
      <c r="KK33" s="11">
        <v>-3.4188034188034191</v>
      </c>
      <c r="KL33" s="11">
        <v>5.1450000000000005</v>
      </c>
      <c r="KM33" s="11">
        <v>7.0971428571428561</v>
      </c>
      <c r="KN33" s="11">
        <v>87.673333333333346</v>
      </c>
      <c r="KO33" s="11">
        <v>111.10416666666667</v>
      </c>
      <c r="KP33" s="11">
        <v>105.255</v>
      </c>
      <c r="KQ33" s="11">
        <v>13.617276544691062</v>
      </c>
      <c r="KR33" s="11">
        <v>32.942013518320884</v>
      </c>
      <c r="KS33" s="11">
        <v>92.94689906769355</v>
      </c>
      <c r="KT33" s="11">
        <v>6.8208621072585967</v>
      </c>
      <c r="KU33" s="11">
        <v>93.563469956227621</v>
      </c>
      <c r="KV33" s="11">
        <v>48.78268710550045</v>
      </c>
    </row>
    <row r="34" spans="1:308" x14ac:dyDescent="0.3">
      <c r="A34" t="s">
        <v>1</v>
      </c>
      <c r="B34" s="2" t="s">
        <v>56</v>
      </c>
      <c r="C34" s="2" t="s">
        <v>57</v>
      </c>
      <c r="D34" s="2" t="s">
        <v>43</v>
      </c>
      <c r="E34" s="2" t="s">
        <v>347</v>
      </c>
      <c r="F34" s="2" t="s">
        <v>357</v>
      </c>
      <c r="G34" s="2" t="s">
        <v>344</v>
      </c>
      <c r="H34" s="17" t="s">
        <v>487</v>
      </c>
      <c r="I34" s="11">
        <v>58.308559568640597</v>
      </c>
      <c r="J34" s="11">
        <v>53.297488105230961</v>
      </c>
      <c r="K34" s="11">
        <v>68.287968204202187</v>
      </c>
      <c r="L34" s="11">
        <v>71.650048643767192</v>
      </c>
      <c r="M34" s="11">
        <v>67.625004336631079</v>
      </c>
      <c r="N34" s="11">
        <v>50.660242077126036</v>
      </c>
      <c r="O34" s="11">
        <v>38.330606044886103</v>
      </c>
      <c r="P34" s="11">
        <v>80.148967901362539</v>
      </c>
      <c r="Q34" s="11">
        <v>64.949105941499866</v>
      </c>
      <c r="R34" s="11">
        <v>0</v>
      </c>
      <c r="S34" s="11">
        <v>61.051151947339555</v>
      </c>
      <c r="T34" s="11">
        <v>42.873012975496437</v>
      </c>
      <c r="U34" s="11">
        <v>73.755138172551412</v>
      </c>
      <c r="V34" s="11">
        <v>50.305039798366927</v>
      </c>
      <c r="W34" s="11">
        <v>39.844252903900774</v>
      </c>
      <c r="X34" s="11">
        <v>73.791718101739136</v>
      </c>
      <c r="Y34" s="11">
        <v>97.308401811168864</v>
      </c>
      <c r="Z34" s="11">
        <v>62.207499999999996</v>
      </c>
      <c r="AA34" s="11">
        <v>77.359118237414108</v>
      </c>
      <c r="AB34" s="11">
        <v>85.868019008941317</v>
      </c>
      <c r="AC34" s="11">
        <v>61.616940473527571</v>
      </c>
      <c r="AD34" s="11">
        <v>48.893174576555424</v>
      </c>
      <c r="AE34" s="11">
        <v>84.51299092239752</v>
      </c>
      <c r="AF34" s="11">
        <v>67.625004336631079</v>
      </c>
      <c r="AG34" s="11">
        <v>26.73577387003802</v>
      </c>
      <c r="AH34" s="11">
        <v>1.4648923606174744</v>
      </c>
      <c r="AI34" s="11">
        <v>39.766683176837432</v>
      </c>
      <c r="AJ34" s="11">
        <v>77.171663096254349</v>
      </c>
      <c r="AK34" s="11">
        <v>64.197016901240232</v>
      </c>
      <c r="AL34" s="11">
        <v>94.6254230577687</v>
      </c>
      <c r="AM34" s="11">
        <v>55.28656266591458</v>
      </c>
      <c r="AN34" s="11">
        <v>5.2683763034761943</v>
      </c>
      <c r="AO34" s="11">
        <v>0.84924094650680959</v>
      </c>
      <c r="AP34" s="11">
        <v>37.520838038495455</v>
      </c>
      <c r="AQ34" s="11">
        <v>59.875817496444952</v>
      </c>
      <c r="AR34" s="11">
        <v>71.182800818478611</v>
      </c>
      <c r="AS34" s="11">
        <v>79.837539889759213</v>
      </c>
      <c r="AT34" s="11">
        <v>90.972093670505018</v>
      </c>
      <c r="AU34" s="11">
        <v>96.110693192205559</v>
      </c>
      <c r="AV34" s="11">
        <v>87.372034488946298</v>
      </c>
      <c r="AW34" s="11">
        <v>32.519152456779373</v>
      </c>
      <c r="AX34" s="11">
        <v>94.082293709979837</v>
      </c>
      <c r="AY34" s="11">
        <v>74.551627875403966</v>
      </c>
      <c r="AZ34" s="11">
        <v>55.687447224981845</v>
      </c>
      <c r="BA34" s="11">
        <v>66.238689054350601</v>
      </c>
      <c r="BB34" s="11">
        <v>63.318659611263037</v>
      </c>
      <c r="BC34" s="11">
        <v>0</v>
      </c>
      <c r="BD34" s="11">
        <v>0</v>
      </c>
      <c r="BE34" s="11">
        <v>0</v>
      </c>
      <c r="BF34" s="11">
        <v>33.333333333333329</v>
      </c>
      <c r="BG34" s="11">
        <v>0</v>
      </c>
      <c r="BH34" s="11">
        <v>100</v>
      </c>
      <c r="BI34" s="11">
        <v>86.505759736697755</v>
      </c>
      <c r="BJ34" s="11">
        <v>85.416666666666657</v>
      </c>
      <c r="BK34" s="11">
        <v>92.631578947368425</v>
      </c>
      <c r="BL34" s="11">
        <v>59.120191098229654</v>
      </c>
      <c r="BM34" s="11">
        <v>31.984278705884105</v>
      </c>
      <c r="BN34" s="11">
        <v>15.260706846</v>
      </c>
      <c r="BO34" s="11">
        <v>15.368309280000004</v>
      </c>
      <c r="BP34" s="11">
        <v>52.579851953814568</v>
      </c>
      <c r="BQ34" s="11">
        <v>82.143530846050595</v>
      </c>
      <c r="BR34" s="11">
        <v>86.542031717789044</v>
      </c>
      <c r="BS34" s="11">
        <v>5.2636185030776312</v>
      </c>
      <c r="BT34" s="11">
        <v>100</v>
      </c>
      <c r="BU34" s="11">
        <v>95.625747309685138</v>
      </c>
      <c r="BV34" s="11">
        <v>0</v>
      </c>
      <c r="BW34" s="11">
        <v>100</v>
      </c>
      <c r="BX34" s="11">
        <v>0.94087297743882647</v>
      </c>
      <c r="BY34" s="11">
        <v>66.576517765550676</v>
      </c>
      <c r="BZ34" s="11">
        <v>22.222222222222221</v>
      </c>
      <c r="CA34" s="11">
        <v>0</v>
      </c>
      <c r="CB34" s="11">
        <v>70.57827162783019</v>
      </c>
      <c r="CC34" s="11">
        <v>93.515797103911467</v>
      </c>
      <c r="CD34" s="11">
        <v>52.225440229089713</v>
      </c>
      <c r="CE34" s="11">
        <v>54.935306406248507</v>
      </c>
      <c r="CF34" s="11">
        <v>80.897137473112338</v>
      </c>
      <c r="CG34" s="11">
        <v>98.309528544475441</v>
      </c>
      <c r="CH34" s="11">
        <v>42.732376793512159</v>
      </c>
      <c r="CI34" s="11">
        <v>93.926440161824402</v>
      </c>
      <c r="CJ34" s="11">
        <v>96.780144222706681</v>
      </c>
      <c r="CK34" s="11">
        <v>97.635418413550227</v>
      </c>
      <c r="CL34" s="11">
        <v>97.987590139191681</v>
      </c>
      <c r="CM34" s="11">
        <v>96.704678852926378</v>
      </c>
      <c r="CN34" s="11">
        <v>97.434177427469393</v>
      </c>
      <c r="CO34" s="11">
        <v>56.3</v>
      </c>
      <c r="CP34" s="11">
        <v>92.53</v>
      </c>
      <c r="CQ34" s="11">
        <v>100</v>
      </c>
      <c r="CR34" s="11">
        <v>0</v>
      </c>
      <c r="CS34" s="11">
        <v>65.77755597104678</v>
      </c>
      <c r="CT34" s="11">
        <v>91.381620173879298</v>
      </c>
      <c r="CU34" s="11">
        <v>88.190554296963029</v>
      </c>
      <c r="CV34" s="11">
        <v>58.094007217870235</v>
      </c>
      <c r="CW34" s="11">
        <v>62.903223037598899</v>
      </c>
      <c r="CX34" s="11">
        <v>97.807748727126381</v>
      </c>
      <c r="CY34" s="11">
        <v>94.074785157181651</v>
      </c>
      <c r="CZ34" s="11">
        <v>98.002065206291292</v>
      </c>
      <c r="DA34" s="11">
        <v>57.424250710333304</v>
      </c>
      <c r="DB34" s="11">
        <v>98.262786294901204</v>
      </c>
      <c r="DC34" s="11">
        <v>94.990857933420543</v>
      </c>
      <c r="DD34" s="11">
        <v>94.786043660981733</v>
      </c>
      <c r="DE34" s="11">
        <v>51.191616253981095</v>
      </c>
      <c r="DF34" s="11">
        <v>98.211746854439625</v>
      </c>
      <c r="DG34" s="11">
        <v>47.115545866174749</v>
      </c>
      <c r="DH34" s="11">
        <v>97.735275554407963</v>
      </c>
      <c r="DI34" s="11">
        <v>40</v>
      </c>
      <c r="DJ34" s="11">
        <v>86.02213650846889</v>
      </c>
      <c r="DK34" s="11">
        <v>29.280563474761028</v>
      </c>
      <c r="DL34" s="11">
        <v>31.376823746436354</v>
      </c>
      <c r="DM34" s="11">
        <v>87.932564330079856</v>
      </c>
      <c r="DN34" s="11">
        <v>75</v>
      </c>
      <c r="DO34" s="11">
        <v>84.643208883319758</v>
      </c>
      <c r="DP34" s="11">
        <v>90.476190476190482</v>
      </c>
      <c r="DQ34" s="11">
        <v>53.801741995101274</v>
      </c>
      <c r="DR34" s="11">
        <v>77.889447236180914</v>
      </c>
      <c r="DS34" s="11">
        <v>71.183823778611028</v>
      </c>
      <c r="DT34" s="11">
        <v>28.540540677070286</v>
      </c>
      <c r="DU34" s="11">
        <v>24.931007063005755</v>
      </c>
      <c r="DV34" s="11">
        <v>2.0465443879864322</v>
      </c>
      <c r="DW34" s="11">
        <v>0</v>
      </c>
      <c r="DX34" s="11">
        <v>0</v>
      </c>
      <c r="DY34" s="11">
        <v>3.0079190813545988</v>
      </c>
      <c r="DZ34" s="11">
        <v>2.2699983337463414</v>
      </c>
      <c r="EA34" s="11">
        <v>38.848871543505197</v>
      </c>
      <c r="EB34" s="11">
        <v>41.854303359030503</v>
      </c>
      <c r="EC34" s="11">
        <v>45.791382874556348</v>
      </c>
      <c r="ED34" s="11">
        <v>44.005524773761785</v>
      </c>
      <c r="EE34" s="11">
        <v>28.333333333333332</v>
      </c>
      <c r="EF34" s="11">
        <v>53.051734358072899</v>
      </c>
      <c r="EG34" s="11">
        <v>60.856592903791771</v>
      </c>
      <c r="EH34" s="11">
        <v>94.778325123152712</v>
      </c>
      <c r="EI34" s="11">
        <v>100</v>
      </c>
      <c r="EJ34" s="11">
        <v>25.190114068441066</v>
      </c>
      <c r="EK34" s="11">
        <v>84.50570342205323</v>
      </c>
      <c r="EL34" s="11">
        <v>99.967277486911001</v>
      </c>
      <c r="EM34" s="11">
        <v>96.073298429319379</v>
      </c>
      <c r="EN34" s="11">
        <v>15.248691099476439</v>
      </c>
      <c r="EO34" s="11">
        <v>91.96</v>
      </c>
      <c r="EP34" s="11">
        <v>100</v>
      </c>
      <c r="EQ34" s="11">
        <v>99.702380952380949</v>
      </c>
      <c r="ER34" s="11">
        <v>97.785977859778598</v>
      </c>
      <c r="ES34" s="11">
        <v>83.67875647668393</v>
      </c>
      <c r="ET34" s="11">
        <v>68.18182157024772</v>
      </c>
      <c r="EU34" s="11">
        <v>95.161286056191685</v>
      </c>
      <c r="EV34" s="11">
        <v>41.187357145769354</v>
      </c>
      <c r="EW34" s="11">
        <v>16.615785891449576</v>
      </c>
      <c r="EX34" s="11">
        <v>7.5998706155016986</v>
      </c>
      <c r="EY34" s="11">
        <v>2.1388122106823335</v>
      </c>
      <c r="EZ34" s="11">
        <v>6.0664460842445518</v>
      </c>
      <c r="FA34" s="11">
        <v>1.2972793669829499</v>
      </c>
      <c r="FB34" s="11">
        <v>0.13751254668431395</v>
      </c>
      <c r="FC34" s="11">
        <v>0.26300198224667953</v>
      </c>
      <c r="FD34" s="11">
        <v>1.6991698901132952</v>
      </c>
      <c r="FE34" s="11">
        <v>5.2857530955989596</v>
      </c>
      <c r="FF34" s="11">
        <v>0</v>
      </c>
      <c r="FG34" s="11">
        <v>57.355025318398035</v>
      </c>
      <c r="FH34" s="11">
        <v>71.367521367521363</v>
      </c>
      <c r="FI34" s="11">
        <v>53.595890410958901</v>
      </c>
      <c r="FJ34" s="11">
        <v>81.229205922775066</v>
      </c>
      <c r="FK34" s="11">
        <v>83.738499106091652</v>
      </c>
      <c r="FL34" s="11">
        <v>6.4204805201399955</v>
      </c>
      <c r="FM34" s="11">
        <v>59.370132260896668</v>
      </c>
      <c r="FN34" s="11">
        <v>68.620769672321387</v>
      </c>
      <c r="FO34" s="11">
        <v>88.231625835189305</v>
      </c>
      <c r="FP34" s="11">
        <v>73.633111905978538</v>
      </c>
      <c r="FQ34" s="11">
        <v>92.433048433048441</v>
      </c>
      <c r="FR34" s="11">
        <v>54.850571312917062</v>
      </c>
      <c r="FS34" s="11">
        <v>83.194349063082512</v>
      </c>
      <c r="FT34" s="11">
        <v>34.754098360655739</v>
      </c>
      <c r="FU34" s="11">
        <v>14.505366985784741</v>
      </c>
      <c r="FV34" s="11">
        <v>87.032201914708438</v>
      </c>
      <c r="FW34" s="11">
        <v>92.834348709022336</v>
      </c>
      <c r="FX34" s="11">
        <v>139.25152306353351</v>
      </c>
      <c r="FY34" s="11">
        <v>136.35044966637656</v>
      </c>
      <c r="FZ34" s="11">
        <v>29.010733971569483</v>
      </c>
      <c r="GA34" s="11">
        <v>74.551627875403966</v>
      </c>
      <c r="GB34" s="11">
        <v>-6.5016278754039689</v>
      </c>
      <c r="GC34" s="11">
        <v>66.238689054350601</v>
      </c>
      <c r="GD34" s="11">
        <v>9.3483539914713489</v>
      </c>
      <c r="GE34" s="11">
        <v>0</v>
      </c>
      <c r="GF34" s="11">
        <v>0</v>
      </c>
      <c r="GG34" s="11">
        <v>0</v>
      </c>
      <c r="GH34" s="11">
        <v>33.333333333333329</v>
      </c>
      <c r="GI34" s="11">
        <v>0</v>
      </c>
      <c r="GJ34" s="11">
        <v>100</v>
      </c>
      <c r="GK34" s="11">
        <v>10</v>
      </c>
      <c r="GL34" s="11">
        <v>7</v>
      </c>
      <c r="GM34" s="11">
        <v>2.3333333333333335</v>
      </c>
      <c r="GN34" s="11">
        <v>59.120191098229654</v>
      </c>
      <c r="GO34" s="11">
        <v>31.984278705884108</v>
      </c>
      <c r="GP34" s="11">
        <v>15.260706846</v>
      </c>
      <c r="GQ34" s="11">
        <v>15.368309280000002</v>
      </c>
      <c r="GR34" s="11">
        <v>52.579851953814568</v>
      </c>
      <c r="GS34" s="11">
        <v>17.856469153949405</v>
      </c>
      <c r="GT34" s="11">
        <v>13.457968282210953</v>
      </c>
      <c r="GU34" s="11">
        <v>5.2636185030776312</v>
      </c>
      <c r="GV34" s="11">
        <v>100</v>
      </c>
      <c r="GW34" s="11">
        <v>95.625747309685138</v>
      </c>
      <c r="GX34" s="11">
        <v>0</v>
      </c>
      <c r="GY34" s="11">
        <v>1</v>
      </c>
      <c r="GZ34" s="11">
        <v>90.492619195746855</v>
      </c>
      <c r="HA34" s="11">
        <v>66.576517765550676</v>
      </c>
      <c r="HB34" s="11">
        <v>22.222222222222221</v>
      </c>
      <c r="HC34" s="11">
        <v>0</v>
      </c>
      <c r="HD34" s="11">
        <v>6959892.5933041126</v>
      </c>
      <c r="HE34" s="11">
        <v>28.478888888888889</v>
      </c>
      <c r="HF34" s="11">
        <v>215.03888888888889</v>
      </c>
      <c r="HG34" s="11">
        <v>221.62190476190474</v>
      </c>
      <c r="HH34" s="11">
        <v>83.388571428571439</v>
      </c>
      <c r="HI34" s="12">
        <v>113.8730193974028</v>
      </c>
      <c r="HJ34" s="12">
        <v>57.267623206487841</v>
      </c>
      <c r="HK34" s="12">
        <v>27.20288671023965</v>
      </c>
      <c r="HL34" s="11">
        <v>96.780144222706681</v>
      </c>
      <c r="HM34" s="11">
        <v>97.635418413550227</v>
      </c>
      <c r="HN34" s="11">
        <v>97.987590139191681</v>
      </c>
      <c r="HO34" s="11">
        <v>96.704678852926378</v>
      </c>
      <c r="HP34" s="11">
        <v>97.434177427469393</v>
      </c>
      <c r="HQ34" s="11">
        <v>56.3</v>
      </c>
      <c r="HR34" s="11">
        <v>92.53</v>
      </c>
      <c r="HS34" s="11">
        <v>100</v>
      </c>
      <c r="HT34" s="11">
        <v>0</v>
      </c>
      <c r="HU34" s="11">
        <v>65.77755597104678</v>
      </c>
      <c r="HV34" s="11">
        <v>91.381620173879298</v>
      </c>
      <c r="HW34" s="11">
        <v>88.190554296963029</v>
      </c>
      <c r="HX34" s="11">
        <v>58.094007217870235</v>
      </c>
      <c r="HY34" s="11">
        <v>62.903223037598899</v>
      </c>
      <c r="HZ34" s="11">
        <v>97.807748727126381</v>
      </c>
      <c r="IA34" s="11">
        <v>94.074785157181651</v>
      </c>
      <c r="IB34" s="11">
        <v>98.002065206291292</v>
      </c>
      <c r="IC34" s="11">
        <v>57.424250710333304</v>
      </c>
      <c r="ID34" s="11">
        <v>98.262786294901204</v>
      </c>
      <c r="IE34" s="11">
        <v>94.990857933420543</v>
      </c>
      <c r="IF34" s="11">
        <v>94.786043660981733</v>
      </c>
      <c r="IG34" s="11">
        <v>51.191616253981095</v>
      </c>
      <c r="IH34" s="11">
        <v>98.211746854439625</v>
      </c>
      <c r="II34" s="11">
        <v>47.115545866174749</v>
      </c>
      <c r="IJ34" s="11">
        <v>22.311710927296474</v>
      </c>
      <c r="IK34" s="11">
        <v>12</v>
      </c>
      <c r="IL34" s="11">
        <v>86.02213650846889</v>
      </c>
      <c r="IM34" s="11">
        <v>29.280563474761028</v>
      </c>
      <c r="IN34" s="11">
        <v>31.376823746436354</v>
      </c>
      <c r="IO34" s="11">
        <v>87.932564330079856</v>
      </c>
      <c r="IP34" s="11">
        <v>75</v>
      </c>
      <c r="IQ34" s="11">
        <v>12.549450549450549</v>
      </c>
      <c r="IR34" s="11">
        <v>90.476190476190482</v>
      </c>
      <c r="IS34" s="11">
        <v>79.780214455201261</v>
      </c>
      <c r="IT34" s="11">
        <v>10.050251256281408</v>
      </c>
      <c r="IU34" s="11">
        <v>62.814070351758787</v>
      </c>
      <c r="IV34" s="11">
        <v>6.94887506431545</v>
      </c>
      <c r="IW34" s="11">
        <v>24.931007063005755</v>
      </c>
      <c r="IX34" s="11">
        <v>11.454655068469554</v>
      </c>
      <c r="IY34" s="11">
        <v>0</v>
      </c>
      <c r="IZ34" s="11">
        <v>0</v>
      </c>
      <c r="JA34" s="11">
        <v>28.938075962449403</v>
      </c>
      <c r="JB34" s="11">
        <v>1.1764705882352942</v>
      </c>
      <c r="JC34" s="11">
        <v>32.38308500559814</v>
      </c>
      <c r="JD34" s="11">
        <v>22.99543536301783</v>
      </c>
      <c r="JE34" s="11">
        <v>14.813538885539575</v>
      </c>
      <c r="JF34" s="11">
        <v>4.4785117560933596</v>
      </c>
      <c r="JG34" s="11">
        <v>8.5</v>
      </c>
      <c r="JH34" s="11">
        <v>13.642857142857142</v>
      </c>
      <c r="JI34" s="11">
        <v>13.336683417085426</v>
      </c>
      <c r="JJ34" s="11">
        <v>94.778325123152712</v>
      </c>
      <c r="JK34" s="11">
        <v>105.94810379241517</v>
      </c>
      <c r="JL34" s="11">
        <v>25.190114068441066</v>
      </c>
      <c r="JM34" s="11">
        <v>84.50570342205323</v>
      </c>
      <c r="JN34" s="11">
        <v>99.967277486911001</v>
      </c>
      <c r="JO34" s="11">
        <v>96.073298429319379</v>
      </c>
      <c r="JP34" s="11">
        <v>15.248691099476439</v>
      </c>
      <c r="JQ34" s="11">
        <v>91.96</v>
      </c>
      <c r="JR34" s="11">
        <v>100</v>
      </c>
      <c r="JS34" s="11">
        <v>99.702380952380949</v>
      </c>
      <c r="JT34" s="11">
        <v>97.785977859778598</v>
      </c>
      <c r="JU34" s="11">
        <v>83.67875647668393</v>
      </c>
      <c r="JV34" s="11">
        <v>0.82926829999999996</v>
      </c>
      <c r="JW34" s="11">
        <v>0.96341460000000001</v>
      </c>
      <c r="JX34" s="11">
        <v>1.3578635640000001</v>
      </c>
      <c r="JY34" s="11">
        <v>0.26167180000000001</v>
      </c>
      <c r="JZ34" s="11">
        <v>4.0475725408853114</v>
      </c>
      <c r="KA34" s="11">
        <v>46943.654094670041</v>
      </c>
      <c r="KB34" s="11">
        <v>82384.394564167233</v>
      </c>
      <c r="KC34" s="11">
        <v>0.10380574810531079</v>
      </c>
      <c r="KD34" s="11">
        <v>1.0525472599999999</v>
      </c>
      <c r="KE34" s="11">
        <v>0.68385391000000006</v>
      </c>
      <c r="KF34" s="11">
        <v>4.9377422200000005</v>
      </c>
      <c r="KG34" s="13">
        <v>4.7973774368723437E-2</v>
      </c>
      <c r="KH34" s="11">
        <v>-22.941299570995081</v>
      </c>
      <c r="KI34" s="11">
        <v>74.872448979591837</v>
      </c>
      <c r="KJ34" s="11">
        <v>85.470085470085465</v>
      </c>
      <c r="KK34" s="11">
        <v>14.383561643835616</v>
      </c>
      <c r="KL34" s="11">
        <v>4.1464705882352941</v>
      </c>
      <c r="KM34" s="11">
        <v>5.9147058823529415</v>
      </c>
      <c r="KN34" s="11">
        <v>87.673333333333346</v>
      </c>
      <c r="KO34" s="11">
        <v>111.10416666666667</v>
      </c>
      <c r="KP34" s="11">
        <v>105.255</v>
      </c>
      <c r="KQ34" s="11">
        <v>11.768374164810691</v>
      </c>
      <c r="KR34" s="11">
        <v>26.366888094021462</v>
      </c>
      <c r="KS34" s="11">
        <v>92.433048433048441</v>
      </c>
      <c r="KT34" s="11">
        <v>6.4550668827840756</v>
      </c>
      <c r="KU34" s="11">
        <v>83.194349063082512</v>
      </c>
      <c r="KV34" s="11">
        <v>34.754098360655739</v>
      </c>
    </row>
    <row r="35" spans="1:308" x14ac:dyDescent="0.3">
      <c r="A35" t="s">
        <v>1</v>
      </c>
      <c r="B35" s="2" t="s">
        <v>58</v>
      </c>
      <c r="C35" s="2" t="s">
        <v>59</v>
      </c>
      <c r="D35" s="2" t="s">
        <v>43</v>
      </c>
      <c r="E35" s="2" t="s">
        <v>349</v>
      </c>
      <c r="F35" s="2" t="s">
        <v>357</v>
      </c>
      <c r="G35" s="2" t="s">
        <v>355</v>
      </c>
      <c r="H35" s="17" t="s">
        <v>488</v>
      </c>
      <c r="I35" s="11">
        <v>54.062492542150615</v>
      </c>
      <c r="J35" s="11">
        <v>57.734969680245435</v>
      </c>
      <c r="K35" s="11">
        <v>56.89057544282096</v>
      </c>
      <c r="L35" s="11">
        <v>66.176335758284452</v>
      </c>
      <c r="M35" s="11">
        <v>58.430225414397228</v>
      </c>
      <c r="N35" s="11">
        <v>50.340574254705473</v>
      </c>
      <c r="O35" s="11">
        <v>34.802274702450156</v>
      </c>
      <c r="P35" s="11">
        <v>60.2547665564691</v>
      </c>
      <c r="Q35" s="11">
        <v>60.18476047273861</v>
      </c>
      <c r="R35" s="11">
        <v>46.515151515151508</v>
      </c>
      <c r="S35" s="11">
        <v>77.766838221849341</v>
      </c>
      <c r="T35" s="11">
        <v>47.64892895102254</v>
      </c>
      <c r="U35" s="11">
        <v>72.089127618505799</v>
      </c>
      <c r="V35" s="11">
        <v>39.685214425981165</v>
      </c>
      <c r="W35" s="11">
        <v>22.721203387058434</v>
      </c>
      <c r="X35" s="11">
        <v>62.194160017562247</v>
      </c>
      <c r="Y35" s="11">
        <v>96.004917025199759</v>
      </c>
      <c r="Z35" s="11">
        <v>46.642021341463412</v>
      </c>
      <c r="AA35" s="11">
        <v>71.601230874703134</v>
      </c>
      <c r="AB35" s="11">
        <v>85.561976944128574</v>
      </c>
      <c r="AC35" s="11">
        <v>66.530940577300242</v>
      </c>
      <c r="AD35" s="11">
        <v>39.254251178037286</v>
      </c>
      <c r="AE35" s="11">
        <v>67.933279217253045</v>
      </c>
      <c r="AF35" s="11">
        <v>58.430225414397228</v>
      </c>
      <c r="AG35" s="11">
        <v>41.48839965154226</v>
      </c>
      <c r="AH35" s="11">
        <v>30.846836856006178</v>
      </c>
      <c r="AI35" s="11">
        <v>34.711870855326246</v>
      </c>
      <c r="AJ35" s="11">
        <v>59.119413532298324</v>
      </c>
      <c r="AK35" s="11">
        <v>45.926672298594575</v>
      </c>
      <c r="AL35" s="11">
        <v>89.950252334465205</v>
      </c>
      <c r="AM35" s="11">
        <v>47.937371390789188</v>
      </c>
      <c r="AN35" s="11">
        <v>3.6530107465625172</v>
      </c>
      <c r="AO35" s="11">
        <v>13.110227340189262</v>
      </c>
      <c r="AP35" s="11">
        <v>28.042983615238292</v>
      </c>
      <c r="AQ35" s="11">
        <v>44.043622988943859</v>
      </c>
      <c r="AR35" s="11">
        <v>72.026432132977803</v>
      </c>
      <c r="AS35" s="11">
        <v>88.469992949276261</v>
      </c>
      <c r="AT35" s="11">
        <v>76.337831674653259</v>
      </c>
      <c r="AU35" s="11">
        <v>70.772603648051458</v>
      </c>
      <c r="AV35" s="11">
        <v>29.092556137913544</v>
      </c>
      <c r="AW35" s="11">
        <v>28.158271082662438</v>
      </c>
      <c r="AX35" s="11">
        <v>68.697343846257667</v>
      </c>
      <c r="AY35" s="11">
        <v>64.665770025035314</v>
      </c>
      <c r="AZ35" s="11">
        <v>25.919888470444874</v>
      </c>
      <c r="BA35" s="11">
        <v>66.135870765077271</v>
      </c>
      <c r="BB35" s="11">
        <v>84.017512630396965</v>
      </c>
      <c r="BC35" s="11">
        <v>35</v>
      </c>
      <c r="BD35" s="11">
        <v>63.636363636363633</v>
      </c>
      <c r="BE35" s="11">
        <v>40.909090909090914</v>
      </c>
      <c r="BF35" s="11">
        <v>100</v>
      </c>
      <c r="BG35" s="11">
        <v>75</v>
      </c>
      <c r="BH35" s="11">
        <v>35.661764705882355</v>
      </c>
      <c r="BI35" s="11">
        <v>86.505759736697755</v>
      </c>
      <c r="BJ35" s="11">
        <v>91.666666666666657</v>
      </c>
      <c r="BK35" s="11">
        <v>87.368421052631589</v>
      </c>
      <c r="BL35" s="11">
        <v>70.121951052227942</v>
      </c>
      <c r="BM35" s="11">
        <v>42.239858665966786</v>
      </c>
      <c r="BN35" s="11">
        <v>18.352500944286348</v>
      </c>
      <c r="BO35" s="11">
        <v>20.161913040000005</v>
      </c>
      <c r="BP35" s="11">
        <v>63.932580120903118</v>
      </c>
      <c r="BQ35" s="11">
        <v>69.330660442815869</v>
      </c>
      <c r="BR35" s="11">
        <v>83.004142291798416</v>
      </c>
      <c r="BS35" s="11">
        <v>2.7934910785293843</v>
      </c>
      <c r="BT35" s="11">
        <v>84.45</v>
      </c>
      <c r="BU35" s="11">
        <v>44.17</v>
      </c>
      <c r="BV35" s="11">
        <v>4.7790682354081442</v>
      </c>
      <c r="BW35" s="11">
        <v>100</v>
      </c>
      <c r="BX35" s="11">
        <v>1.9187272419494583</v>
      </c>
      <c r="BY35" s="11">
        <v>40.841180163214055</v>
      </c>
      <c r="BZ35" s="11">
        <v>50</v>
      </c>
      <c r="CA35" s="11">
        <v>0</v>
      </c>
      <c r="CB35" s="11">
        <v>4.3633385019681323E-2</v>
      </c>
      <c r="CC35" s="11">
        <v>87.696231439966681</v>
      </c>
      <c r="CD35" s="11">
        <v>66.884076999599387</v>
      </c>
      <c r="CE35" s="11">
        <v>52.350005231732744</v>
      </c>
      <c r="CF35" s="11">
        <v>99.373976527497788</v>
      </c>
      <c r="CG35" s="11">
        <v>18.877874437710879</v>
      </c>
      <c r="CH35" s="11">
        <v>38.482023968042611</v>
      </c>
      <c r="CI35" s="11">
        <v>71.694931518385644</v>
      </c>
      <c r="CJ35" s="11">
        <v>96.299938537185</v>
      </c>
      <c r="CK35" s="11">
        <v>97.012907191149353</v>
      </c>
      <c r="CL35" s="11">
        <v>97.443146896127843</v>
      </c>
      <c r="CM35" s="11">
        <v>95.992624462200368</v>
      </c>
      <c r="CN35" s="11">
        <v>93.275968039336192</v>
      </c>
      <c r="CO35" s="11">
        <v>60.760000000000005</v>
      </c>
      <c r="CP35" s="11">
        <v>88.52</v>
      </c>
      <c r="CQ35" s="11">
        <v>37.288085365853654</v>
      </c>
      <c r="CR35" s="11">
        <v>0</v>
      </c>
      <c r="CS35" s="11">
        <v>54.109140875423655</v>
      </c>
      <c r="CT35" s="11">
        <v>77.494481979981074</v>
      </c>
      <c r="CU35" s="11">
        <v>82.738931857552387</v>
      </c>
      <c r="CV35" s="11">
        <v>68.432625189640447</v>
      </c>
      <c r="CW35" s="11">
        <v>52.331061580969326</v>
      </c>
      <c r="CX35" s="11">
        <v>94.501143764651928</v>
      </c>
      <c r="CY35" s="11">
        <v>92.019669364241324</v>
      </c>
      <c r="CZ35" s="11">
        <v>97.06905036095354</v>
      </c>
      <c r="DA35" s="11">
        <v>53.756384324471327</v>
      </c>
      <c r="DB35" s="11">
        <v>97.02231276820811</v>
      </c>
      <c r="DC35" s="11">
        <v>93.857301879131398</v>
      </c>
      <c r="DD35" s="11">
        <v>95.710311090495324</v>
      </c>
      <c r="DE35" s="11">
        <v>59.930377117793633</v>
      </c>
      <c r="DF35" s="11">
        <v>95.130408647733972</v>
      </c>
      <c r="DG35" s="11">
        <v>74.800245851259987</v>
      </c>
      <c r="DH35" s="11">
        <v>76.79257588064074</v>
      </c>
      <c r="DI35" s="11">
        <v>48</v>
      </c>
      <c r="DJ35" s="11">
        <v>79.545175169022741</v>
      </c>
      <c r="DK35" s="11">
        <v>15.390288875230485</v>
      </c>
      <c r="DL35" s="11">
        <v>22.827289489858636</v>
      </c>
      <c r="DM35" s="11">
        <v>69.034852546916895</v>
      </c>
      <c r="DN35" s="11">
        <v>31.578947368421051</v>
      </c>
      <c r="DO35" s="11">
        <v>81.119316953674257</v>
      </c>
      <c r="DP35" s="11">
        <v>90</v>
      </c>
      <c r="DQ35" s="11">
        <v>54.22400940900566</v>
      </c>
      <c r="DR35" s="11">
        <v>72.950819672131146</v>
      </c>
      <c r="DS35" s="11">
        <v>48.115847162054862</v>
      </c>
      <c r="DT35" s="11">
        <v>52.044446154006977</v>
      </c>
      <c r="DU35" s="11">
        <v>30.932353149077542</v>
      </c>
      <c r="DV35" s="11">
        <v>42.95867751675955</v>
      </c>
      <c r="DW35" s="11">
        <v>33.443639617144797</v>
      </c>
      <c r="DX35" s="11">
        <v>24.055344064192997</v>
      </c>
      <c r="DY35" s="11">
        <v>37.020351170990168</v>
      </c>
      <c r="DZ35" s="11">
        <v>16.75617191094339</v>
      </c>
      <c r="EA35" s="11">
        <v>33.354068631397148</v>
      </c>
      <c r="EB35" s="11">
        <v>47.792915821474011</v>
      </c>
      <c r="EC35" s="11">
        <v>23.873223629832058</v>
      </c>
      <c r="ED35" s="11">
        <v>50.59042824521007</v>
      </c>
      <c r="EE35" s="11">
        <v>17.948717948717945</v>
      </c>
      <c r="EF35" s="11">
        <v>29.384906440279167</v>
      </c>
      <c r="EG35" s="11">
        <v>7.6545454417231218</v>
      </c>
      <c r="EH35" s="11">
        <v>99.438202247191015</v>
      </c>
      <c r="EI35" s="11">
        <v>100</v>
      </c>
      <c r="EJ35" s="11">
        <v>2.0689655172413794</v>
      </c>
      <c r="EK35" s="11">
        <v>31.172413793103448</v>
      </c>
      <c r="EL35" s="11">
        <v>90.645879732739417</v>
      </c>
      <c r="EM35" s="11">
        <v>72.917594654788417</v>
      </c>
      <c r="EN35" s="11">
        <v>32.828507795100222</v>
      </c>
      <c r="EO35" s="11">
        <v>69.92</v>
      </c>
      <c r="EP35" s="11">
        <v>98.44</v>
      </c>
      <c r="EQ35" s="11">
        <v>97.265625</v>
      </c>
      <c r="ER35" s="11">
        <v>95.967741935483872</v>
      </c>
      <c r="ES35" s="11">
        <v>88.157894736842096</v>
      </c>
      <c r="ET35" s="11">
        <v>68.18182157024772</v>
      </c>
      <c r="EU35" s="11">
        <v>74.19354326743003</v>
      </c>
      <c r="EV35" s="11">
        <v>28.189182456902088</v>
      </c>
      <c r="EW35" s="11">
        <v>21.184938268576918</v>
      </c>
      <c r="EX35" s="11">
        <v>6.3370409486905697</v>
      </c>
      <c r="EY35" s="11">
        <v>1.7205764627162137</v>
      </c>
      <c r="EZ35" s="11">
        <v>2.9014148282807692</v>
      </c>
      <c r="FA35" s="11">
        <v>33.934153472349244</v>
      </c>
      <c r="FB35" s="11">
        <v>14.474651154851614</v>
      </c>
      <c r="FC35" s="11">
        <v>0.81532317413512101</v>
      </c>
      <c r="FD35" s="11">
        <v>3.2167815594210678</v>
      </c>
      <c r="FE35" s="11">
        <v>8.956861791872802</v>
      </c>
      <c r="FF35" s="11">
        <v>37.09248931610194</v>
      </c>
      <c r="FG35" s="11">
        <v>20.43218792747939</v>
      </c>
      <c r="FH35" s="11">
        <v>37.55437113275746</v>
      </c>
      <c r="FI35" s="11">
        <v>36.179007907979873</v>
      </c>
      <c r="FJ35" s="11">
        <v>44.526905592557355</v>
      </c>
      <c r="FK35" s="11">
        <v>41.279826898803897</v>
      </c>
      <c r="FL35" s="11">
        <v>6.4204805201399955</v>
      </c>
      <c r="FM35" s="11">
        <v>59.370132260896668</v>
      </c>
      <c r="FN35" s="11">
        <v>68.620769672321387</v>
      </c>
      <c r="FO35" s="11">
        <v>85.367636310480918</v>
      </c>
      <c r="FP35" s="11">
        <v>69.067266816704176</v>
      </c>
      <c r="FQ35" s="11">
        <v>88.421706710853357</v>
      </c>
      <c r="FR35" s="11">
        <v>64.07470086027233</v>
      </c>
      <c r="FS35" s="11">
        <v>87.509104151493077</v>
      </c>
      <c r="FT35" s="11">
        <v>37.718177948063001</v>
      </c>
      <c r="FU35" s="11">
        <v>8.2949691012400972</v>
      </c>
      <c r="FV35" s="11">
        <v>228.11165028410267</v>
      </c>
      <c r="FW35" s="11">
        <v>472.81323877068559</v>
      </c>
      <c r="FX35" s="11">
        <v>543.32047613122643</v>
      </c>
      <c r="FY35" s="11">
        <v>145.1619592717017</v>
      </c>
      <c r="FZ35" s="11">
        <v>153.4569283729418</v>
      </c>
      <c r="GA35" s="11">
        <v>64.665770025035314</v>
      </c>
      <c r="GB35" s="11">
        <v>-11.605770025035312</v>
      </c>
      <c r="GC35" s="11">
        <v>66.135870765077271</v>
      </c>
      <c r="GD35" s="11">
        <v>13.997490526660172</v>
      </c>
      <c r="GE35" s="11">
        <v>35</v>
      </c>
      <c r="GF35" s="11">
        <v>63.636363636363633</v>
      </c>
      <c r="GG35" s="11">
        <v>40.909090909090914</v>
      </c>
      <c r="GH35" s="11">
        <v>100</v>
      </c>
      <c r="GI35" s="11">
        <v>75</v>
      </c>
      <c r="GJ35" s="11">
        <v>35.661764705882355</v>
      </c>
      <c r="GK35" s="11">
        <v>10</v>
      </c>
      <c r="GL35" s="11">
        <v>4</v>
      </c>
      <c r="GM35" s="11">
        <v>4</v>
      </c>
      <c r="GN35" s="11">
        <v>70.121951052227942</v>
      </c>
      <c r="GO35" s="11">
        <v>42.239858665966786</v>
      </c>
      <c r="GP35" s="11">
        <v>18.352500944286348</v>
      </c>
      <c r="GQ35" s="11">
        <v>20.161913040000005</v>
      </c>
      <c r="GR35" s="11">
        <v>63.932580120903118</v>
      </c>
      <c r="GS35" s="11">
        <v>30.669339557184134</v>
      </c>
      <c r="GT35" s="11">
        <v>16.99585770820158</v>
      </c>
      <c r="GU35" s="11">
        <v>2.7934910785293843</v>
      </c>
      <c r="GV35" s="11" t="s">
        <v>727</v>
      </c>
      <c r="GW35" s="11" t="s">
        <v>727</v>
      </c>
      <c r="GX35" s="11">
        <v>4.7790682354081442</v>
      </c>
      <c r="GY35" s="11">
        <v>1</v>
      </c>
      <c r="GZ35" s="11">
        <v>184.54207720885157</v>
      </c>
      <c r="HA35" s="11">
        <v>40.841180163214055</v>
      </c>
      <c r="HB35" s="11">
        <v>50</v>
      </c>
      <c r="HC35" s="11">
        <v>0</v>
      </c>
      <c r="HD35" s="11">
        <v>4302.79271814187</v>
      </c>
      <c r="HE35" s="11">
        <v>46.421746031746032</v>
      </c>
      <c r="HF35" s="11">
        <v>154.34317460317462</v>
      </c>
      <c r="HG35" s="11">
        <v>234.05428571428578</v>
      </c>
      <c r="HH35" s="11">
        <v>26.954761904761909</v>
      </c>
      <c r="HI35" s="12">
        <v>344.44282098784362</v>
      </c>
      <c r="HJ35" s="12">
        <v>61.517976031957389</v>
      </c>
      <c r="HK35" s="12">
        <v>116.29004329004329</v>
      </c>
      <c r="HL35" s="11">
        <v>96.299938537185</v>
      </c>
      <c r="HM35" s="11">
        <v>97.012907191149353</v>
      </c>
      <c r="HN35" s="11">
        <v>97.443146896127843</v>
      </c>
      <c r="HO35" s="11">
        <v>95.992624462200368</v>
      </c>
      <c r="HP35" s="11">
        <v>93.275968039336192</v>
      </c>
      <c r="HQ35" s="11">
        <v>60.760000000000005</v>
      </c>
      <c r="HR35" s="11">
        <v>88.52</v>
      </c>
      <c r="HS35" s="11">
        <v>37.288085365853654</v>
      </c>
      <c r="HT35" s="11">
        <v>0</v>
      </c>
      <c r="HU35" s="11">
        <v>54.109140875423655</v>
      </c>
      <c r="HV35" s="11">
        <v>77.494481979981074</v>
      </c>
      <c r="HW35" s="11">
        <v>82.738931857552387</v>
      </c>
      <c r="HX35" s="11">
        <v>68.432625189640447</v>
      </c>
      <c r="HY35" s="11">
        <v>52.331061580969326</v>
      </c>
      <c r="HZ35" s="11">
        <v>94.501143764651928</v>
      </c>
      <c r="IA35" s="11">
        <v>92.019669364241324</v>
      </c>
      <c r="IB35" s="11">
        <v>97.06905036095354</v>
      </c>
      <c r="IC35" s="11">
        <v>53.756384324471327</v>
      </c>
      <c r="ID35" s="11">
        <v>97.02231276820811</v>
      </c>
      <c r="IE35" s="11">
        <v>93.857301879131398</v>
      </c>
      <c r="IF35" s="11">
        <v>95.710311090495324</v>
      </c>
      <c r="IG35" s="11">
        <v>59.930377117793633</v>
      </c>
      <c r="IH35" s="11">
        <v>95.130408647733972</v>
      </c>
      <c r="II35" s="11">
        <v>74.800245851259987</v>
      </c>
      <c r="IJ35" s="11">
        <v>10.375476147288227</v>
      </c>
      <c r="IK35" s="11">
        <v>14</v>
      </c>
      <c r="IL35" s="11">
        <v>79.545175169022741</v>
      </c>
      <c r="IM35" s="11">
        <v>15.390288875230485</v>
      </c>
      <c r="IN35" s="11">
        <v>22.827289489858636</v>
      </c>
      <c r="IO35" s="11">
        <v>69.034852546916895</v>
      </c>
      <c r="IP35" s="11">
        <v>31.578947368421051</v>
      </c>
      <c r="IQ35" s="11">
        <v>14.841584158415841</v>
      </c>
      <c r="IR35" s="11">
        <v>90</v>
      </c>
      <c r="IS35" s="11">
        <v>79.826139504687546</v>
      </c>
      <c r="IT35" s="11">
        <v>12.295081967213115</v>
      </c>
      <c r="IU35" s="11">
        <v>94.26229508196721</v>
      </c>
      <c r="IV35" s="11">
        <v>8.0453806460733723</v>
      </c>
      <c r="IW35" s="11">
        <v>30.932353149077542</v>
      </c>
      <c r="IX35" s="11">
        <v>240.44278542927017</v>
      </c>
      <c r="IY35" s="11">
        <v>59.595829579096403</v>
      </c>
      <c r="IZ35" s="11">
        <v>31.664306860599815</v>
      </c>
      <c r="JA35" s="11">
        <v>356.1590938344703</v>
      </c>
      <c r="JB35" s="11">
        <v>8.6842105263157894</v>
      </c>
      <c r="JC35" s="11">
        <v>27.802806023941308</v>
      </c>
      <c r="JD35" s="11">
        <v>26.258205689277897</v>
      </c>
      <c r="JE35" s="11">
        <v>7.7230016733170288</v>
      </c>
      <c r="JF35" s="11">
        <v>5.1486677822113531</v>
      </c>
      <c r="JG35" s="11">
        <v>5.3846153846153841</v>
      </c>
      <c r="JH35" s="11">
        <v>16.62962962962963</v>
      </c>
      <c r="JI35" s="11">
        <v>20.660550458715598</v>
      </c>
      <c r="JJ35" s="11">
        <v>99.438202247191015</v>
      </c>
      <c r="JK35" s="11">
        <v>131.61893629456458</v>
      </c>
      <c r="JL35" s="11">
        <v>2.0689655172413794</v>
      </c>
      <c r="JM35" s="11">
        <v>31.172413793103448</v>
      </c>
      <c r="JN35" s="11">
        <v>90.645879732739417</v>
      </c>
      <c r="JO35" s="11">
        <v>72.917594654788417</v>
      </c>
      <c r="JP35" s="11">
        <v>32.828507795100222</v>
      </c>
      <c r="JQ35" s="11">
        <v>69.92</v>
      </c>
      <c r="JR35" s="11">
        <v>98.44</v>
      </c>
      <c r="JS35" s="11">
        <v>97.265625</v>
      </c>
      <c r="JT35" s="11">
        <v>95.967741935483872</v>
      </c>
      <c r="JU35" s="11">
        <v>88.157894736842096</v>
      </c>
      <c r="JV35" s="11">
        <v>0.82926829999999996</v>
      </c>
      <c r="JW35" s="11">
        <v>0.80487799999999998</v>
      </c>
      <c r="JX35" s="11">
        <v>1.2268259850000001</v>
      </c>
      <c r="JY35" s="11">
        <v>0.27359440000000002</v>
      </c>
      <c r="JZ35" s="11">
        <v>3.7422861198490747</v>
      </c>
      <c r="KA35" s="11">
        <v>40043.977413588727</v>
      </c>
      <c r="KB35" s="11">
        <v>43572.42634801707</v>
      </c>
      <c r="KC35" s="11">
        <v>2.7153443407567432</v>
      </c>
      <c r="KD35" s="11">
        <v>110.79174067999998</v>
      </c>
      <c r="KE35" s="11">
        <v>2.1199914</v>
      </c>
      <c r="KF35" s="11">
        <v>9.3478811099999994</v>
      </c>
      <c r="KG35" s="13">
        <v>7.2656438702513815E-2</v>
      </c>
      <c r="KH35" s="11">
        <v>-4.5005921831819977</v>
      </c>
      <c r="KI35" s="11">
        <v>-33.465385758145985</v>
      </c>
      <c r="KJ35" s="11">
        <v>-49.782515468970161</v>
      </c>
      <c r="KK35" s="11">
        <v>-55.283968368080515</v>
      </c>
      <c r="KL35" s="11">
        <v>9.1059999999999999</v>
      </c>
      <c r="KM35" s="11">
        <v>13.988000000000005</v>
      </c>
      <c r="KN35" s="11">
        <v>87.673333333333346</v>
      </c>
      <c r="KO35" s="11">
        <v>111.10416666666667</v>
      </c>
      <c r="KP35" s="11">
        <v>105.255</v>
      </c>
      <c r="KQ35" s="11">
        <v>14.632363689519076</v>
      </c>
      <c r="KR35" s="11">
        <v>30.932733183295824</v>
      </c>
      <c r="KS35" s="11">
        <v>88.421706710853357</v>
      </c>
      <c r="KT35" s="11">
        <v>6.8324570722092233</v>
      </c>
      <c r="KU35" s="11">
        <v>87.509104151493077</v>
      </c>
      <c r="KV35" s="11">
        <v>37.718177948063001</v>
      </c>
    </row>
    <row r="36" spans="1:308" x14ac:dyDescent="0.3">
      <c r="A36" t="s">
        <v>1</v>
      </c>
      <c r="B36" s="2" t="s">
        <v>60</v>
      </c>
      <c r="C36" s="2" t="s">
        <v>61</v>
      </c>
      <c r="D36" s="2" t="s">
        <v>43</v>
      </c>
      <c r="E36" s="2" t="s">
        <v>350</v>
      </c>
      <c r="F36" s="2" t="s">
        <v>358</v>
      </c>
      <c r="G36" s="2" t="s">
        <v>355</v>
      </c>
      <c r="H36" s="17" t="s">
        <v>486</v>
      </c>
      <c r="I36" s="11">
        <v>60.245106712685377</v>
      </c>
      <c r="J36" s="11">
        <v>66.537158114691906</v>
      </c>
      <c r="K36" s="11">
        <v>70.881238606012744</v>
      </c>
      <c r="L36" s="11">
        <v>66.760982850293999</v>
      </c>
      <c r="M36" s="11">
        <v>53.647386339216574</v>
      </c>
      <c r="N36" s="11">
        <v>50.617924984001206</v>
      </c>
      <c r="O36" s="11">
        <v>53.025949381895806</v>
      </c>
      <c r="P36" s="11">
        <v>82.052849589455491</v>
      </c>
      <c r="Q36" s="11">
        <v>59.008001936641492</v>
      </c>
      <c r="R36" s="11">
        <v>60.606060606060602</v>
      </c>
      <c r="S36" s="11">
        <v>93.983589321631001</v>
      </c>
      <c r="T36" s="11">
        <v>49.840208532060608</v>
      </c>
      <c r="U36" s="11">
        <v>82.832894932947681</v>
      </c>
      <c r="V36" s="11">
        <v>37.436501884046415</v>
      </c>
      <c r="W36" s="11">
        <v>50.938972149352765</v>
      </c>
      <c r="X36" s="11">
        <v>70.548072157250346</v>
      </c>
      <c r="Y36" s="11">
        <v>89.48424936667034</v>
      </c>
      <c r="Z36" s="11">
        <v>72.553660750777482</v>
      </c>
      <c r="AA36" s="11">
        <v>73.4005451534005</v>
      </c>
      <c r="AB36" s="11">
        <v>84.78735528672604</v>
      </c>
      <c r="AC36" s="11">
        <v>58.678550832083118</v>
      </c>
      <c r="AD36" s="11">
        <v>48.35793222454749</v>
      </c>
      <c r="AE36" s="11">
        <v>68.580530754712782</v>
      </c>
      <c r="AF36" s="11">
        <v>53.647386339216574</v>
      </c>
      <c r="AG36" s="11">
        <v>26.380500706018687</v>
      </c>
      <c r="AH36" s="11">
        <v>26.445428709077341</v>
      </c>
      <c r="AI36" s="11">
        <v>32.988122953778365</v>
      </c>
      <c r="AJ36" s="11">
        <v>77.628504584438957</v>
      </c>
      <c r="AK36" s="11">
        <v>47.852577382602405</v>
      </c>
      <c r="AL36" s="11">
        <v>92.412415568091518</v>
      </c>
      <c r="AM36" s="11">
        <v>70.370662615612588</v>
      </c>
      <c r="AN36" s="11">
        <v>25.316296613311518</v>
      </c>
      <c r="AO36" s="11">
        <v>47.057917500329957</v>
      </c>
      <c r="AP36" s="11">
        <v>54.556074183494573</v>
      </c>
      <c r="AQ36" s="11">
        <v>56.71533241885237</v>
      </c>
      <c r="AR36" s="11">
        <v>64.139412959773836</v>
      </c>
      <c r="AS36" s="11">
        <v>88.36820083682008</v>
      </c>
      <c r="AT36" s="11">
        <v>86.621989339805509</v>
      </c>
      <c r="AU36" s="11">
        <v>84.937017076980041</v>
      </c>
      <c r="AV36" s="11">
        <v>75.791586828657302</v>
      </c>
      <c r="AW36" s="11">
        <v>66.137273133335157</v>
      </c>
      <c r="AX36" s="11">
        <v>90.461030321134871</v>
      </c>
      <c r="AY36" s="11">
        <v>69.875490029232992</v>
      </c>
      <c r="AZ36" s="11">
        <v>55.839884176932287</v>
      </c>
      <c r="BA36" s="11">
        <v>66.437712439109958</v>
      </c>
      <c r="BB36" s="11">
        <v>43.878921101290743</v>
      </c>
      <c r="BC36" s="11">
        <v>50</v>
      </c>
      <c r="BD36" s="11">
        <v>54.54545454545454</v>
      </c>
      <c r="BE36" s="11">
        <v>77.272727272727266</v>
      </c>
      <c r="BF36" s="11">
        <v>100</v>
      </c>
      <c r="BG36" s="11">
        <v>75</v>
      </c>
      <c r="BH36" s="11">
        <v>100</v>
      </c>
      <c r="BI36" s="11">
        <v>97.001279941488392</v>
      </c>
      <c r="BJ36" s="11">
        <v>97.916666666666657</v>
      </c>
      <c r="BK36" s="11">
        <v>92.631578947368425</v>
      </c>
      <c r="BL36" s="11">
        <v>67.878477246238134</v>
      </c>
      <c r="BM36" s="11">
        <v>44.854378180696507</v>
      </c>
      <c r="BN36" s="11">
        <v>15.260706846</v>
      </c>
      <c r="BO36" s="11">
        <v>28.575901440000006</v>
      </c>
      <c r="BP36" s="11">
        <v>81.557875191868106</v>
      </c>
      <c r="BQ36" s="11">
        <v>89.667012279651047</v>
      </c>
      <c r="BR36" s="11">
        <v>77.273797327323891</v>
      </c>
      <c r="BS36" s="11">
        <v>9.4928422362977347</v>
      </c>
      <c r="BT36" s="11">
        <v>52.248365431659472</v>
      </c>
      <c r="BU36" s="11">
        <v>50.522617088466838</v>
      </c>
      <c r="BV36" s="11">
        <v>4.1803418753800976</v>
      </c>
      <c r="BW36" s="11">
        <v>100</v>
      </c>
      <c r="BX36" s="11">
        <v>8.1748446724743626</v>
      </c>
      <c r="BY36" s="11">
        <v>67.219419873122646</v>
      </c>
      <c r="BZ36" s="11">
        <v>36.518771331058019</v>
      </c>
      <c r="CA36" s="11">
        <v>100</v>
      </c>
      <c r="CB36" s="11">
        <v>1.7697393230365704E-2</v>
      </c>
      <c r="CC36" s="11">
        <v>69.878187594502322</v>
      </c>
      <c r="CD36" s="11">
        <v>53.803920516295221</v>
      </c>
      <c r="CE36" s="11">
        <v>57.681157411120786</v>
      </c>
      <c r="CF36" s="11">
        <v>64.366708605977848</v>
      </c>
      <c r="CG36" s="11">
        <v>91.455933446104623</v>
      </c>
      <c r="CH36" s="11">
        <v>64.547113299135873</v>
      </c>
      <c r="CI36" s="11">
        <v>92.103484227615752</v>
      </c>
      <c r="CJ36" s="11">
        <v>91.341282079524177</v>
      </c>
      <c r="CK36" s="11">
        <v>95.592851635642688</v>
      </c>
      <c r="CL36" s="11">
        <v>96.402412159929511</v>
      </c>
      <c r="CM36" s="11">
        <v>94.284888203546643</v>
      </c>
      <c r="CN36" s="11">
        <v>69.799812754708668</v>
      </c>
      <c r="CO36" s="11">
        <v>85.009999999999991</v>
      </c>
      <c r="CP36" s="11">
        <v>92.29</v>
      </c>
      <c r="CQ36" s="11">
        <v>100</v>
      </c>
      <c r="CR36" s="11">
        <v>12.91464300310993</v>
      </c>
      <c r="CS36" s="11">
        <v>59.747255654333962</v>
      </c>
      <c r="CT36" s="11">
        <v>75.542881304203746</v>
      </c>
      <c r="CU36" s="11">
        <v>85.815145119375728</v>
      </c>
      <c r="CV36" s="11">
        <v>60.443237836663776</v>
      </c>
      <c r="CW36" s="11">
        <v>65.246744492068544</v>
      </c>
      <c r="CX36" s="11">
        <v>93.608006513757161</v>
      </c>
      <c r="CY36" s="11">
        <v>97.605814357020066</v>
      </c>
      <c r="CZ36" s="11">
        <v>96.193452294953332</v>
      </c>
      <c r="DA36" s="11">
        <v>55.50435240530657</v>
      </c>
      <c r="DB36" s="11">
        <v>98.335677576433071</v>
      </c>
      <c r="DC36" s="11">
        <v>95.567550635100048</v>
      </c>
      <c r="DD36" s="11">
        <v>96.396755495255675</v>
      </c>
      <c r="DE36" s="11">
        <v>41.221595914677835</v>
      </c>
      <c r="DF36" s="11">
        <v>97.473643615061718</v>
      </c>
      <c r="DG36" s="11">
        <v>53.592080625619566</v>
      </c>
      <c r="DH36" s="11">
        <v>74.443571870629796</v>
      </c>
      <c r="DI36" s="11">
        <v>48</v>
      </c>
      <c r="DJ36" s="11">
        <v>89.808899658552704</v>
      </c>
      <c r="DK36" s="11">
        <v>22.074292322943055</v>
      </c>
      <c r="DL36" s="11">
        <v>33.190604692146714</v>
      </c>
      <c r="DM36" s="11">
        <v>64.824120603015075</v>
      </c>
      <c r="DN36" s="11">
        <v>21.804511278195488</v>
      </c>
      <c r="DO36" s="11">
        <v>94.88773574195713</v>
      </c>
      <c r="DP36" s="11">
        <v>92.805755395683448</v>
      </c>
      <c r="DQ36" s="11">
        <v>50.918953378439809</v>
      </c>
      <c r="DR36" s="11">
        <v>78.610010803024849</v>
      </c>
      <c r="DS36" s="11">
        <v>31.413194836185042</v>
      </c>
      <c r="DT36" s="11">
        <v>29.37023900595187</v>
      </c>
      <c r="DU36" s="11">
        <v>23.390762406085503</v>
      </c>
      <c r="DV36" s="11">
        <v>34.152289580942494</v>
      </c>
      <c r="DW36" s="11">
        <v>19.62494489669735</v>
      </c>
      <c r="DX36" s="11">
        <v>24.662049103807853</v>
      </c>
      <c r="DY36" s="11">
        <v>34.986352025735599</v>
      </c>
      <c r="DZ36" s="11">
        <v>18.801507938203393</v>
      </c>
      <c r="EA36" s="11">
        <v>23.046742198710923</v>
      </c>
      <c r="EB36" s="11">
        <v>34.491139787314722</v>
      </c>
      <c r="EC36" s="11">
        <v>22.140394935021394</v>
      </c>
      <c r="ED36" s="11">
        <v>58.410485995992943</v>
      </c>
      <c r="EE36" s="11">
        <v>26.851851851851848</v>
      </c>
      <c r="EF36" s="11">
        <v>44.317089101236647</v>
      </c>
      <c r="EG36" s="11">
        <v>67.937533056605432</v>
      </c>
      <c r="EH36" s="11">
        <v>98.259396179913736</v>
      </c>
      <c r="EI36" s="11">
        <v>100</v>
      </c>
      <c r="EJ36" s="11">
        <v>19.922057677318783</v>
      </c>
      <c r="EK36" s="11">
        <v>45.502727981293845</v>
      </c>
      <c r="EL36" s="11">
        <v>91.300424149444993</v>
      </c>
      <c r="EM36" s="11">
        <v>69.916975002256109</v>
      </c>
      <c r="EN36" s="11">
        <v>12.620702102698312</v>
      </c>
      <c r="EO36" s="11">
        <v>89.23</v>
      </c>
      <c r="EP36" s="11">
        <v>99.64</v>
      </c>
      <c r="EQ36" s="11">
        <v>99.601275917065394</v>
      </c>
      <c r="ER36" s="11">
        <v>94.516272848863125</v>
      </c>
      <c r="ES36" s="11">
        <v>79.074529074529082</v>
      </c>
      <c r="ET36" s="11">
        <v>95.454553925619294</v>
      </c>
      <c r="EU36" s="11">
        <v>100</v>
      </c>
      <c r="EV36" s="11">
        <v>83.943032260730476</v>
      </c>
      <c r="EW36" s="11">
        <v>2.0850642761005704</v>
      </c>
      <c r="EX36" s="11">
        <v>10.854970621290237</v>
      </c>
      <c r="EY36" s="11">
        <v>21.673342505529266</v>
      </c>
      <c r="EZ36" s="11">
        <v>43.420576713115047</v>
      </c>
      <c r="FA36" s="11">
        <v>23.568518370564156</v>
      </c>
      <c r="FB36" s="11">
        <v>9.4692946077372636E-2</v>
      </c>
      <c r="FC36" s="11">
        <v>64.568458684678291</v>
      </c>
      <c r="FD36" s="11">
        <v>100</v>
      </c>
      <c r="FE36" s="11">
        <v>49.252194801109567</v>
      </c>
      <c r="FF36" s="11">
        <v>66.189665651515014</v>
      </c>
      <c r="FG36" s="11">
        <v>5.936155894211165</v>
      </c>
      <c r="FH36" s="11">
        <v>100</v>
      </c>
      <c r="FI36" s="11">
        <v>51.402354570637122</v>
      </c>
      <c r="FJ36" s="11">
        <v>61.935840058263146</v>
      </c>
      <c r="FK36" s="11">
        <v>56.931060044477377</v>
      </c>
      <c r="FL36" s="11">
        <v>15.246609437699869</v>
      </c>
      <c r="FM36" s="11">
        <v>68.732806555458012</v>
      </c>
      <c r="FN36" s="11">
        <v>80.730345998363461</v>
      </c>
      <c r="FO36" s="11">
        <v>83.421997606064636</v>
      </c>
      <c r="FP36" s="11">
        <v>70.951571547924289</v>
      </c>
      <c r="FQ36" s="11">
        <v>88.567186340014842</v>
      </c>
      <c r="FR36" s="11">
        <v>29.624240802722845</v>
      </c>
      <c r="FS36" s="11">
        <v>79.074046966813739</v>
      </c>
      <c r="FT36" s="11">
        <v>33.197434495102669</v>
      </c>
      <c r="FU36" s="11">
        <v>8.3682008368200851</v>
      </c>
      <c r="FV36" s="11">
        <v>128.96874230863892</v>
      </c>
      <c r="FW36" s="11">
        <v>260.39872015751911</v>
      </c>
      <c r="FX36" s="11">
        <v>219.54221018951515</v>
      </c>
      <c r="FY36" s="11">
        <v>68.422348018705392</v>
      </c>
      <c r="FZ36" s="11">
        <v>46.763475264582823</v>
      </c>
      <c r="GA36" s="11">
        <v>69.875490029232992</v>
      </c>
      <c r="GB36" s="11">
        <v>-6.4754900292329935</v>
      </c>
      <c r="GC36" s="11">
        <v>66.437712439109958</v>
      </c>
      <c r="GD36" s="11">
        <v>4.982025168435392</v>
      </c>
      <c r="GE36" s="11">
        <v>50</v>
      </c>
      <c r="GF36" s="11">
        <v>54.54545454545454</v>
      </c>
      <c r="GG36" s="11">
        <v>77.272727272727266</v>
      </c>
      <c r="GH36" s="11">
        <v>100</v>
      </c>
      <c r="GI36" s="11">
        <v>75</v>
      </c>
      <c r="GJ36" s="11">
        <v>100</v>
      </c>
      <c r="GK36" s="11">
        <v>3</v>
      </c>
      <c r="GL36" s="11">
        <v>1</v>
      </c>
      <c r="GM36" s="11">
        <v>2.3333333333333335</v>
      </c>
      <c r="GN36" s="11">
        <v>67.878477246238134</v>
      </c>
      <c r="GO36" s="11">
        <v>44.854378180696507</v>
      </c>
      <c r="GP36" s="11">
        <v>15.260706846</v>
      </c>
      <c r="GQ36" s="11">
        <v>28.575901440000006</v>
      </c>
      <c r="GR36" s="11">
        <v>81.557875191868106</v>
      </c>
      <c r="GS36" s="11">
        <v>10.332987720348957</v>
      </c>
      <c r="GT36" s="11">
        <v>22.726202672676106</v>
      </c>
      <c r="GU36" s="11">
        <v>9.4928422362977347</v>
      </c>
      <c r="GV36" s="11">
        <v>52.248365431659472</v>
      </c>
      <c r="GW36" s="11">
        <v>50.522617088466838</v>
      </c>
      <c r="GX36" s="11">
        <v>4.1803418753800976</v>
      </c>
      <c r="GY36" s="11">
        <v>1</v>
      </c>
      <c r="GZ36" s="11">
        <v>786.25183597506418</v>
      </c>
      <c r="HA36" s="11">
        <v>67.219419873122646</v>
      </c>
      <c r="HB36" s="11">
        <v>36.518771331058019</v>
      </c>
      <c r="HC36" s="11">
        <v>100</v>
      </c>
      <c r="HD36" s="11">
        <v>1745.182380128502</v>
      </c>
      <c r="HE36" s="11">
        <v>101.35825396825392</v>
      </c>
      <c r="HF36" s="11">
        <v>208.5030158730159</v>
      </c>
      <c r="HG36" s="11">
        <v>208.4174603174603</v>
      </c>
      <c r="HH36" s="11">
        <v>133.87746031746028</v>
      </c>
      <c r="HI36" s="12">
        <v>133.76725526322755</v>
      </c>
      <c r="HJ36" s="12">
        <v>35.45288670086412</v>
      </c>
      <c r="HK36" s="12">
        <v>34.507922250275129</v>
      </c>
      <c r="HL36" s="11">
        <v>91.341282079524177</v>
      </c>
      <c r="HM36" s="11">
        <v>95.592851635642688</v>
      </c>
      <c r="HN36" s="11">
        <v>96.402412159929511</v>
      </c>
      <c r="HO36" s="11">
        <v>94.284888203546643</v>
      </c>
      <c r="HP36" s="11">
        <v>69.799812754708668</v>
      </c>
      <c r="HQ36" s="11">
        <v>85.009999999999991</v>
      </c>
      <c r="HR36" s="11">
        <v>92.29</v>
      </c>
      <c r="HS36" s="11">
        <v>100</v>
      </c>
      <c r="HT36" s="11">
        <v>12.91464300310993</v>
      </c>
      <c r="HU36" s="11">
        <v>59.747255654333962</v>
      </c>
      <c r="HV36" s="11">
        <v>75.542881304203746</v>
      </c>
      <c r="HW36" s="11">
        <v>85.815145119375728</v>
      </c>
      <c r="HX36" s="11">
        <v>60.443237836663776</v>
      </c>
      <c r="HY36" s="11">
        <v>65.246744492068544</v>
      </c>
      <c r="HZ36" s="11">
        <v>93.608006513757161</v>
      </c>
      <c r="IA36" s="11">
        <v>97.605814357020066</v>
      </c>
      <c r="IB36" s="11">
        <v>96.193452294953332</v>
      </c>
      <c r="IC36" s="11">
        <v>55.50435240530657</v>
      </c>
      <c r="ID36" s="11">
        <v>98.335677576433071</v>
      </c>
      <c r="IE36" s="11">
        <v>95.567550635100048</v>
      </c>
      <c r="IF36" s="11">
        <v>96.396755495255675</v>
      </c>
      <c r="IG36" s="11">
        <v>41.221595914677835</v>
      </c>
      <c r="IH36" s="11">
        <v>97.473643615061718</v>
      </c>
      <c r="II36" s="11">
        <v>53.592080625619566</v>
      </c>
      <c r="IJ36" s="11">
        <v>9.0366676937729338</v>
      </c>
      <c r="IK36" s="11">
        <v>14</v>
      </c>
      <c r="IL36" s="11">
        <v>89.808899658552704</v>
      </c>
      <c r="IM36" s="11">
        <v>22.074292322943055</v>
      </c>
      <c r="IN36" s="11">
        <v>33.190604692146714</v>
      </c>
      <c r="IO36" s="11">
        <v>64.824120603015075</v>
      </c>
      <c r="IP36" s="11">
        <v>21.804511278195488</v>
      </c>
      <c r="IQ36" s="11">
        <v>5.8858454249333727</v>
      </c>
      <c r="IR36" s="11">
        <v>92.805755395683448</v>
      </c>
      <c r="IS36" s="11">
        <v>79.466687515827587</v>
      </c>
      <c r="IT36" s="11">
        <v>9.7227223622614343</v>
      </c>
      <c r="IU36" s="11">
        <v>117.0327691753691</v>
      </c>
      <c r="IV36" s="11">
        <v>6.9875821995907597</v>
      </c>
      <c r="IW36" s="11">
        <v>23.390762406085503</v>
      </c>
      <c r="IX36" s="11">
        <v>191.1528033521335</v>
      </c>
      <c r="IY36" s="11">
        <v>34.97121978802685</v>
      </c>
      <c r="IZ36" s="11">
        <v>32.462919197923767</v>
      </c>
      <c r="JA36" s="11">
        <v>336.59074103608759</v>
      </c>
      <c r="JB36" s="11">
        <v>9.7442455242966748</v>
      </c>
      <c r="JC36" s="11">
        <v>19.21097272766815</v>
      </c>
      <c r="JD36" s="11">
        <v>18.949993475518696</v>
      </c>
      <c r="JE36" s="11">
        <v>7.1624305867683518</v>
      </c>
      <c r="JF36" s="11">
        <v>5.9445274100708998</v>
      </c>
      <c r="JG36" s="11">
        <v>8.0555555555555554</v>
      </c>
      <c r="JH36" s="11">
        <v>14.74517631403859</v>
      </c>
      <c r="JI36" s="11">
        <v>12.361911454673226</v>
      </c>
      <c r="JJ36" s="11">
        <v>98.259396179913736</v>
      </c>
      <c r="JK36" s="11">
        <v>106.60566026301437</v>
      </c>
      <c r="JL36" s="11">
        <v>19.922057677318783</v>
      </c>
      <c r="JM36" s="11">
        <v>45.502727981293845</v>
      </c>
      <c r="JN36" s="11">
        <v>91.300424149444993</v>
      </c>
      <c r="JO36" s="11">
        <v>69.916975002256109</v>
      </c>
      <c r="JP36" s="11">
        <v>12.620702102698312</v>
      </c>
      <c r="JQ36" s="11">
        <v>89.23</v>
      </c>
      <c r="JR36" s="11">
        <v>99.64</v>
      </c>
      <c r="JS36" s="11">
        <v>99.601275917065394</v>
      </c>
      <c r="JT36" s="11">
        <v>94.516272848863125</v>
      </c>
      <c r="JU36" s="11">
        <v>79.074529074529082</v>
      </c>
      <c r="JV36" s="11">
        <v>0.97560979999999997</v>
      </c>
      <c r="JW36" s="11">
        <v>1</v>
      </c>
      <c r="JX36" s="11">
        <v>1.788893327</v>
      </c>
      <c r="JY36" s="11">
        <v>0.2237558</v>
      </c>
      <c r="JZ36" s="11">
        <v>4.8344861342217609</v>
      </c>
      <c r="KA36" s="11">
        <v>369206.74089840741</v>
      </c>
      <c r="KB36" s="11">
        <v>540448.53784169338</v>
      </c>
      <c r="KC36" s="11">
        <v>1.8859065699010131</v>
      </c>
      <c r="KD36" s="11">
        <v>0.72479786999999996</v>
      </c>
      <c r="KE36" s="11">
        <v>167.8899624900001</v>
      </c>
      <c r="KF36" s="11">
        <v>548.08802786000001</v>
      </c>
      <c r="KG36" s="13">
        <v>0.34358172617624194</v>
      </c>
      <c r="KH36" s="11">
        <v>3.0950877636065162</v>
      </c>
      <c r="KI36" s="11">
        <v>-75.999189597377239</v>
      </c>
      <c r="KJ36" s="11">
        <v>200</v>
      </c>
      <c r="KK36" s="11">
        <v>5.609418282548476</v>
      </c>
      <c r="KL36" s="11">
        <v>6.7535555555555549</v>
      </c>
      <c r="KM36" s="11">
        <v>11.012000000000002</v>
      </c>
      <c r="KN36" s="11">
        <v>86.225333333333339</v>
      </c>
      <c r="KO36" s="11">
        <v>102.8395</v>
      </c>
      <c r="KP36" s="11">
        <v>96.992333333333335</v>
      </c>
      <c r="KQ36" s="11">
        <v>16.578002393935364</v>
      </c>
      <c r="KR36" s="11">
        <v>29.048428452075708</v>
      </c>
      <c r="KS36" s="11">
        <v>88.567186340014842</v>
      </c>
      <c r="KT36" s="11">
        <v>5.4229727864394288</v>
      </c>
      <c r="KU36" s="11">
        <v>79.074046966813739</v>
      </c>
      <c r="KV36" s="11">
        <v>33.197434495102669</v>
      </c>
    </row>
    <row r="37" spans="1:308" x14ac:dyDescent="0.3">
      <c r="A37" t="s">
        <v>1</v>
      </c>
      <c r="B37" s="2" t="s">
        <v>62</v>
      </c>
      <c r="C37" s="2" t="s">
        <v>63</v>
      </c>
      <c r="D37" s="2" t="s">
        <v>43</v>
      </c>
      <c r="E37" s="2" t="s">
        <v>347</v>
      </c>
      <c r="F37" s="2" t="s">
        <v>357</v>
      </c>
      <c r="G37" s="2" t="s">
        <v>355</v>
      </c>
      <c r="H37" s="17" t="s">
        <v>487</v>
      </c>
      <c r="I37" s="11">
        <v>56.557151286481719</v>
      </c>
      <c r="J37" s="11">
        <v>52.869015671739632</v>
      </c>
      <c r="K37" s="11">
        <v>55.503757935716521</v>
      </c>
      <c r="L37" s="11">
        <v>66.203147379708781</v>
      </c>
      <c r="M37" s="11">
        <v>70.37392487968792</v>
      </c>
      <c r="N37" s="11">
        <v>57.264474651684814</v>
      </c>
      <c r="O37" s="11">
        <v>37.12858720035269</v>
      </c>
      <c r="P37" s="11">
        <v>90.445285389835178</v>
      </c>
      <c r="Q37" s="11">
        <v>55.867082619919877</v>
      </c>
      <c r="R37" s="11">
        <v>9.545454545454545</v>
      </c>
      <c r="S37" s="11">
        <v>66.467818614006205</v>
      </c>
      <c r="T37" s="11">
        <v>41.330819392383141</v>
      </c>
      <c r="U37" s="11">
        <v>70.334888077231042</v>
      </c>
      <c r="V37" s="11">
        <v>36.091761063347477</v>
      </c>
      <c r="W37" s="11">
        <v>27.284432835197016</v>
      </c>
      <c r="X37" s="11">
        <v>70.155635868886876</v>
      </c>
      <c r="Y37" s="11">
        <v>97.010066395373741</v>
      </c>
      <c r="Z37" s="11">
        <v>27.564896643408449</v>
      </c>
      <c r="AA37" s="11">
        <v>71.385717269084907</v>
      </c>
      <c r="AB37" s="11">
        <v>82.942833376176424</v>
      </c>
      <c r="AC37" s="11">
        <v>58.644106518169487</v>
      </c>
      <c r="AD37" s="11">
        <v>49.653744556293283</v>
      </c>
      <c r="AE37" s="11">
        <v>68.389335178819792</v>
      </c>
      <c r="AF37" s="11">
        <v>70.37392487968792</v>
      </c>
      <c r="AG37" s="11">
        <v>26.359886157582146</v>
      </c>
      <c r="AH37" s="11">
        <v>2.7510061531732708</v>
      </c>
      <c r="AI37" s="11">
        <v>49.973473116105502</v>
      </c>
      <c r="AJ37" s="11">
        <v>93.308234601868207</v>
      </c>
      <c r="AK37" s="11">
        <v>74.003735442759847</v>
      </c>
      <c r="AL37" s="11">
        <v>97.190512438619891</v>
      </c>
      <c r="AM37" s="11">
        <v>54.40910672851092</v>
      </c>
      <c r="AN37" s="11">
        <v>7.8778661915315071</v>
      </c>
      <c r="AO37" s="11">
        <v>1.0493896532046148E-2</v>
      </c>
      <c r="AP37" s="11">
        <v>23.860679468277059</v>
      </c>
      <c r="AQ37" s="11">
        <v>67.407376823526448</v>
      </c>
      <c r="AR37" s="11">
        <v>69.20600009373814</v>
      </c>
      <c r="AS37" s="11">
        <v>90.406515287459456</v>
      </c>
      <c r="AT37" s="11">
        <v>93.556658199095338</v>
      </c>
      <c r="AU37" s="11">
        <v>100</v>
      </c>
      <c r="AV37" s="11">
        <v>98.497395345948263</v>
      </c>
      <c r="AW37" s="11">
        <v>65.842542107294662</v>
      </c>
      <c r="AX37" s="11">
        <v>94.368601399213333</v>
      </c>
      <c r="AY37" s="11">
        <v>81.362255980009266</v>
      </c>
      <c r="AZ37" s="11">
        <v>65.190008518784396</v>
      </c>
      <c r="BA37" s="11">
        <v>52.726128885665787</v>
      </c>
      <c r="BB37" s="11">
        <v>24.189937095220078</v>
      </c>
      <c r="BC37" s="11">
        <v>15</v>
      </c>
      <c r="BD37" s="11">
        <v>0</v>
      </c>
      <c r="BE37" s="11">
        <v>13.636363636363635</v>
      </c>
      <c r="BF37" s="11">
        <v>66.666666666666657</v>
      </c>
      <c r="BG37" s="11">
        <v>0</v>
      </c>
      <c r="BH37" s="11">
        <v>100</v>
      </c>
      <c r="BI37" s="11">
        <v>86.505759736697755</v>
      </c>
      <c r="BJ37" s="11">
        <v>79.166666666666657</v>
      </c>
      <c r="BK37" s="11">
        <v>95.263157894736835</v>
      </c>
      <c r="BL37" s="11">
        <v>58.870748942879182</v>
      </c>
      <c r="BM37" s="11">
        <v>12.943767850999999</v>
      </c>
      <c r="BN37" s="11">
        <v>30.309063233299703</v>
      </c>
      <c r="BO37" s="11">
        <v>9.2673590400000005</v>
      </c>
      <c r="BP37" s="11">
        <v>52.077309104141001</v>
      </c>
      <c r="BQ37" s="11">
        <v>78.695783258610021</v>
      </c>
      <c r="BR37" s="11">
        <v>80.23157186894214</v>
      </c>
      <c r="BS37" s="11">
        <v>2.6458845786734999</v>
      </c>
      <c r="BT37" s="11">
        <v>100</v>
      </c>
      <c r="BU37" s="11">
        <v>100</v>
      </c>
      <c r="BV37" s="11">
        <v>10.031947854864935</v>
      </c>
      <c r="BW37" s="11">
        <v>0</v>
      </c>
      <c r="BX37" s="11">
        <v>3.8727339465464321</v>
      </c>
      <c r="BY37" s="11">
        <v>43.21215356986847</v>
      </c>
      <c r="BZ37" s="11">
        <v>0</v>
      </c>
      <c r="CA37" s="11">
        <v>27.27</v>
      </c>
      <c r="CB37" s="11">
        <v>38.655577770919599</v>
      </c>
      <c r="CC37" s="11">
        <v>83.739348943813695</v>
      </c>
      <c r="CD37" s="11">
        <v>54.937791944674984</v>
      </c>
      <c r="CE37" s="11">
        <v>49.842701435739315</v>
      </c>
      <c r="CF37" s="11">
        <v>74.918057238065103</v>
      </c>
      <c r="CG37" s="11">
        <v>81.455758066613711</v>
      </c>
      <c r="CH37" s="11">
        <v>71.067157313707455</v>
      </c>
      <c r="CI37" s="11">
        <v>75.128636139593823</v>
      </c>
      <c r="CJ37" s="11">
        <v>95.652173913043484</v>
      </c>
      <c r="CK37" s="11">
        <v>98.179481687727559</v>
      </c>
      <c r="CL37" s="11">
        <v>98.350824587706143</v>
      </c>
      <c r="CM37" s="11">
        <v>98.093810237738282</v>
      </c>
      <c r="CN37" s="11">
        <v>94.774041550653237</v>
      </c>
      <c r="CO37" s="11">
        <v>68.47</v>
      </c>
      <c r="CP37" s="11">
        <v>33.31</v>
      </c>
      <c r="CQ37" s="11">
        <v>0.92604669362201641</v>
      </c>
      <c r="CR37" s="11">
        <v>7.5535398800117806</v>
      </c>
      <c r="CS37" s="11">
        <v>51.816532228408406</v>
      </c>
      <c r="CT37" s="11">
        <v>83.524242103002777</v>
      </c>
      <c r="CU37" s="11">
        <v>86.619056982210111</v>
      </c>
      <c r="CV37" s="11">
        <v>44.688498677371214</v>
      </c>
      <c r="CW37" s="11">
        <v>64.363629089722252</v>
      </c>
      <c r="CX37" s="11">
        <v>97.302344533794709</v>
      </c>
      <c r="CY37" s="11">
        <v>96.521072433891547</v>
      </c>
      <c r="CZ37" s="11">
        <v>82.481372689497064</v>
      </c>
      <c r="DA37" s="11">
        <v>48.006501066621688</v>
      </c>
      <c r="DB37" s="11">
        <v>97.940670109919225</v>
      </c>
      <c r="DC37" s="11">
        <v>94.105925037415147</v>
      </c>
      <c r="DD37" s="11">
        <v>98.19639760178768</v>
      </c>
      <c r="DE37" s="11">
        <v>48.056431635918585</v>
      </c>
      <c r="DF37" s="11">
        <v>98.234296434360544</v>
      </c>
      <c r="DG37" s="11">
        <v>63.932319554508467</v>
      </c>
      <c r="DH37" s="11">
        <v>100</v>
      </c>
      <c r="DI37" s="11">
        <v>12</v>
      </c>
      <c r="DJ37" s="11">
        <v>77.254230027843221</v>
      </c>
      <c r="DK37" s="11">
        <v>35.489398158063821</v>
      </c>
      <c r="DL37" s="11">
        <v>36.2176054829728</v>
      </c>
      <c r="DM37" s="11">
        <v>70.264834059671472</v>
      </c>
      <c r="DN37" s="11">
        <v>31.578947368421051</v>
      </c>
      <c r="DO37" s="11">
        <v>81.713559287186627</v>
      </c>
      <c r="DP37" s="11">
        <v>90</v>
      </c>
      <c r="DQ37" s="11">
        <v>69.194089750005446</v>
      </c>
      <c r="DR37" s="11">
        <v>88.108108108108112</v>
      </c>
      <c r="DS37" s="11">
        <v>53.819576780950172</v>
      </c>
      <c r="DT37" s="11">
        <v>25.346426810828369</v>
      </c>
      <c r="DU37" s="11">
        <v>27.373345504335923</v>
      </c>
      <c r="DV37" s="11">
        <v>3.2386380149799612</v>
      </c>
      <c r="DW37" s="11">
        <v>0</v>
      </c>
      <c r="DX37" s="11">
        <v>0</v>
      </c>
      <c r="DY37" s="11">
        <v>6.6573955835176131</v>
      </c>
      <c r="DZ37" s="11">
        <v>3.8589971673687806</v>
      </c>
      <c r="EA37" s="11">
        <v>46.633524975834185</v>
      </c>
      <c r="EB37" s="11">
        <v>59.02080173542452</v>
      </c>
      <c r="EC37" s="11">
        <v>40.468680210509369</v>
      </c>
      <c r="ED37" s="11">
        <v>87.077691992092781</v>
      </c>
      <c r="EE37" s="11">
        <v>16.666666666666664</v>
      </c>
      <c r="EF37" s="11">
        <v>81.196945849972039</v>
      </c>
      <c r="EG37" s="11">
        <v>95.565404322206646</v>
      </c>
      <c r="EH37" s="11">
        <v>96.470588235294116</v>
      </c>
      <c r="EI37" s="11">
        <v>100</v>
      </c>
      <c r="EJ37" s="11">
        <v>55.609756097560982</v>
      </c>
      <c r="EK37" s="11">
        <v>64.634146341463421</v>
      </c>
      <c r="EL37" s="11">
        <v>97.072072072072075</v>
      </c>
      <c r="EM37" s="11">
        <v>95.495495495495504</v>
      </c>
      <c r="EN37" s="11">
        <v>57.207207207207212</v>
      </c>
      <c r="EO37" s="11">
        <v>97.24</v>
      </c>
      <c r="EP37" s="11">
        <v>100</v>
      </c>
      <c r="EQ37" s="11">
        <v>100</v>
      </c>
      <c r="ER37" s="11">
        <v>98.136645962732914</v>
      </c>
      <c r="ES37" s="11">
        <v>90.575916230366488</v>
      </c>
      <c r="ET37" s="11">
        <v>70.454544607438066</v>
      </c>
      <c r="EU37" s="11">
        <v>95.161286056191685</v>
      </c>
      <c r="EV37" s="11">
        <v>37.781631106363719</v>
      </c>
      <c r="EW37" s="11">
        <v>14.238965144050214</v>
      </c>
      <c r="EX37" s="11">
        <v>18.329801968638311</v>
      </c>
      <c r="EY37" s="11">
        <v>1.3659038839136413</v>
      </c>
      <c r="EZ37" s="11">
        <v>3.9378927220425695</v>
      </c>
      <c r="FA37" s="11">
        <v>2.370340481948385E-2</v>
      </c>
      <c r="FB37" s="11">
        <v>5.2258953839018677E-4</v>
      </c>
      <c r="FC37" s="11">
        <v>1.5234806047057677E-2</v>
      </c>
      <c r="FD37" s="11">
        <v>2.5147857232528737E-3</v>
      </c>
      <c r="FE37" s="11">
        <v>0.49651119563041551</v>
      </c>
      <c r="FF37" s="11">
        <v>0</v>
      </c>
      <c r="FG37" s="11">
        <v>18.806886145754881</v>
      </c>
      <c r="FH37" s="11">
        <v>0</v>
      </c>
      <c r="FI37" s="11">
        <v>100</v>
      </c>
      <c r="FJ37" s="11">
        <v>68.069210980723838</v>
      </c>
      <c r="FK37" s="11">
        <v>63.735900466812268</v>
      </c>
      <c r="FL37" s="11">
        <v>54.797582160816759</v>
      </c>
      <c r="FM37" s="11">
        <v>72.234652166114415</v>
      </c>
      <c r="FN37" s="11">
        <v>78.199538343164903</v>
      </c>
      <c r="FO37" s="11">
        <v>87.375160051216383</v>
      </c>
      <c r="FP37" s="11">
        <v>75.505406676069583</v>
      </c>
      <c r="FQ37" s="11">
        <v>91.803278688524586</v>
      </c>
      <c r="FR37" s="11">
        <v>31.205732535804557</v>
      </c>
      <c r="FS37" s="11">
        <v>90.344018764659893</v>
      </c>
      <c r="FT37" s="11">
        <v>39.002403846153847</v>
      </c>
      <c r="FU37" s="11">
        <v>6.9017875629788108</v>
      </c>
      <c r="FV37" s="11">
        <v>62.116088066809311</v>
      </c>
      <c r="FW37" s="11">
        <v>34.508937814894061</v>
      </c>
      <c r="FX37" s="11">
        <v>62.116088066809311</v>
      </c>
      <c r="FY37" s="11">
        <v>69.017875629788122</v>
      </c>
      <c r="FZ37" s="11">
        <v>27.607150251915243</v>
      </c>
      <c r="GA37" s="11">
        <v>81.362255980009266</v>
      </c>
      <c r="GB37" s="11">
        <v>-4.8722559800092711</v>
      </c>
      <c r="GC37" s="11">
        <v>52.726128885665787</v>
      </c>
      <c r="GD37" s="11">
        <v>0.5597137099813736</v>
      </c>
      <c r="GE37" s="11">
        <v>15</v>
      </c>
      <c r="GF37" s="11">
        <v>0</v>
      </c>
      <c r="GG37" s="11">
        <v>13.636363636363635</v>
      </c>
      <c r="GH37" s="11">
        <v>66.666666666666657</v>
      </c>
      <c r="GI37" s="11">
        <v>0</v>
      </c>
      <c r="GJ37" s="11">
        <v>100</v>
      </c>
      <c r="GK37" s="11">
        <v>10</v>
      </c>
      <c r="GL37" s="11">
        <v>10</v>
      </c>
      <c r="GM37" s="11">
        <v>1.5</v>
      </c>
      <c r="GN37" s="11">
        <v>58.870748942879182</v>
      </c>
      <c r="GO37" s="11">
        <v>12.943767850999999</v>
      </c>
      <c r="GP37" s="11">
        <v>30.309063233299703</v>
      </c>
      <c r="GQ37" s="11">
        <v>9.2673590400000005</v>
      </c>
      <c r="GR37" s="11">
        <v>52.077309104141001</v>
      </c>
      <c r="GS37" s="11">
        <v>21.304216741389983</v>
      </c>
      <c r="GT37" s="11">
        <v>19.768428131057856</v>
      </c>
      <c r="GU37" s="11">
        <v>2.6458845786734999</v>
      </c>
      <c r="GV37" s="11">
        <v>109.22482492151656</v>
      </c>
      <c r="GW37" s="11">
        <v>109.22482492151656</v>
      </c>
      <c r="GX37" s="11">
        <v>10.031947854864935</v>
      </c>
      <c r="GY37" s="11">
        <v>0</v>
      </c>
      <c r="GZ37" s="11">
        <v>372.47731274549642</v>
      </c>
      <c r="HA37" s="11">
        <v>43.21215356986847</v>
      </c>
      <c r="HB37" s="11">
        <v>0</v>
      </c>
      <c r="HC37" s="11">
        <v>27.27</v>
      </c>
      <c r="HD37" s="11">
        <v>3811919.2098723482</v>
      </c>
      <c r="HE37" s="11">
        <v>58.62158730158729</v>
      </c>
      <c r="HF37" s="11">
        <v>203.80809523809526</v>
      </c>
      <c r="HG37" s="11">
        <v>246.11158730158726</v>
      </c>
      <c r="HH37" s="11">
        <v>101.6504761904762</v>
      </c>
      <c r="HI37" s="12">
        <v>162.7952099123863</v>
      </c>
      <c r="HJ37" s="12">
        <v>28.932842686292549</v>
      </c>
      <c r="HK37" s="12">
        <v>102.5303391626921</v>
      </c>
      <c r="HL37" s="11">
        <v>95.652173913043484</v>
      </c>
      <c r="HM37" s="11">
        <v>98.179481687727559</v>
      </c>
      <c r="HN37" s="11">
        <v>98.350824587706143</v>
      </c>
      <c r="HO37" s="11">
        <v>98.093810237738282</v>
      </c>
      <c r="HP37" s="11">
        <v>94.774041550653237</v>
      </c>
      <c r="HQ37" s="11">
        <v>68.47</v>
      </c>
      <c r="HR37" s="11">
        <v>33.31</v>
      </c>
      <c r="HS37" s="11">
        <v>0.92604669362201641</v>
      </c>
      <c r="HT37" s="11">
        <v>7.5535398800117806</v>
      </c>
      <c r="HU37" s="11">
        <v>51.816532228408406</v>
      </c>
      <c r="HV37" s="11">
        <v>83.524242103002777</v>
      </c>
      <c r="HW37" s="11">
        <v>86.619056982210111</v>
      </c>
      <c r="HX37" s="11">
        <v>44.688498677371214</v>
      </c>
      <c r="HY37" s="11">
        <v>64.363629089722252</v>
      </c>
      <c r="HZ37" s="11">
        <v>97.302344533794709</v>
      </c>
      <c r="IA37" s="11">
        <v>96.521072433891547</v>
      </c>
      <c r="IB37" s="11">
        <v>82.481372689497064</v>
      </c>
      <c r="IC37" s="11">
        <v>48.006501066621688</v>
      </c>
      <c r="ID37" s="11">
        <v>97.940670109919225</v>
      </c>
      <c r="IE37" s="11">
        <v>94.105925037415147</v>
      </c>
      <c r="IF37" s="11">
        <v>98.19639760178768</v>
      </c>
      <c r="IG37" s="11">
        <v>48.056431635918585</v>
      </c>
      <c r="IH37" s="11">
        <v>98.234296434360544</v>
      </c>
      <c r="II37" s="11">
        <v>63.932319554508467</v>
      </c>
      <c r="IJ37" s="11">
        <v>23.602484472049689</v>
      </c>
      <c r="IK37" s="11">
        <v>5</v>
      </c>
      <c r="IL37" s="11">
        <v>77.254230027843221</v>
      </c>
      <c r="IM37" s="11">
        <v>35.489398158063821</v>
      </c>
      <c r="IN37" s="11">
        <v>36.2176054829728</v>
      </c>
      <c r="IO37" s="11">
        <v>70.264834059671472</v>
      </c>
      <c r="IP37" s="11">
        <v>31.578947368421051</v>
      </c>
      <c r="IQ37" s="11">
        <v>14.455056179775282</v>
      </c>
      <c r="IR37" s="11">
        <v>90</v>
      </c>
      <c r="IS37" s="11">
        <v>81.454258696072174</v>
      </c>
      <c r="IT37" s="11">
        <v>5.4054054054054053</v>
      </c>
      <c r="IU37" s="11">
        <v>86.486486486486484</v>
      </c>
      <c r="IV37" s="11">
        <v>6.7998630762209036</v>
      </c>
      <c r="IW37" s="11">
        <v>27.373345504335923</v>
      </c>
      <c r="IX37" s="11">
        <v>18.126888217522659</v>
      </c>
      <c r="IY37" s="11">
        <v>0</v>
      </c>
      <c r="IZ37" s="11">
        <v>0</v>
      </c>
      <c r="JA37" s="11">
        <v>64.048338368580062</v>
      </c>
      <c r="JB37" s="11">
        <v>2</v>
      </c>
      <c r="JC37" s="11">
        <v>38.87210473313192</v>
      </c>
      <c r="JD37" s="11">
        <v>32.426988922457198</v>
      </c>
      <c r="JE37" s="11">
        <v>13.091641490433032</v>
      </c>
      <c r="JF37" s="11">
        <v>8.8620342396777438</v>
      </c>
      <c r="JG37" s="11">
        <v>5</v>
      </c>
      <c r="JH37" s="11">
        <v>10.090909090909092</v>
      </c>
      <c r="JI37" s="11">
        <v>8.5586206896551715</v>
      </c>
      <c r="JJ37" s="11">
        <v>96.470588235294116</v>
      </c>
      <c r="JK37" s="11">
        <v>118.64244741873804</v>
      </c>
      <c r="JL37" s="11">
        <v>55.609756097560982</v>
      </c>
      <c r="JM37" s="11">
        <v>64.634146341463421</v>
      </c>
      <c r="JN37" s="11">
        <v>97.072072072072075</v>
      </c>
      <c r="JO37" s="11">
        <v>95.495495495495504</v>
      </c>
      <c r="JP37" s="11">
        <v>57.207207207207212</v>
      </c>
      <c r="JQ37" s="11">
        <v>97.24</v>
      </c>
      <c r="JR37" s="11">
        <v>100</v>
      </c>
      <c r="JS37" s="11">
        <v>100</v>
      </c>
      <c r="JT37" s="11">
        <v>98.136645962732914</v>
      </c>
      <c r="JU37" s="11">
        <v>90.575916230366488</v>
      </c>
      <c r="JV37" s="11">
        <v>0.84146339999999997</v>
      </c>
      <c r="JW37" s="11">
        <v>0.96341460000000001</v>
      </c>
      <c r="JX37" s="11">
        <v>1.3235296590000001</v>
      </c>
      <c r="JY37" s="11">
        <v>0.25546980000000002</v>
      </c>
      <c r="JZ37" s="11">
        <v>6.6415109213759411</v>
      </c>
      <c r="KA37" s="11">
        <v>34192.908648464145</v>
      </c>
      <c r="KB37" s="11">
        <v>56282.489477291128</v>
      </c>
      <c r="KC37" s="11">
        <v>1.8966999187322226E-3</v>
      </c>
      <c r="KD37" s="11">
        <v>4.0000000000000001E-3</v>
      </c>
      <c r="KE37" s="11">
        <v>3.961332E-2</v>
      </c>
      <c r="KF37" s="11">
        <v>7.3079000000000009E-3</v>
      </c>
      <c r="KG37" s="13">
        <v>1.5773352095683178E-2</v>
      </c>
      <c r="KH37" s="11">
        <v>-39.422558014031303</v>
      </c>
      <c r="KI37" s="11">
        <v>-38.234295415959252</v>
      </c>
      <c r="KJ37" s="11">
        <v>-200</v>
      </c>
      <c r="KK37" s="11">
        <v>200</v>
      </c>
      <c r="KL37" s="11">
        <v>5.9247619047619029</v>
      </c>
      <c r="KM37" s="11">
        <v>9.7180952380952359</v>
      </c>
      <c r="KN37" s="11">
        <v>79.736666666666665</v>
      </c>
      <c r="KO37" s="11">
        <v>99.748333333333335</v>
      </c>
      <c r="KP37" s="11">
        <v>98.71916666666668</v>
      </c>
      <c r="KQ37" s="11">
        <v>12.624839948783611</v>
      </c>
      <c r="KR37" s="11">
        <v>24.49459332393042</v>
      </c>
      <c r="KS37" s="11">
        <v>91.803278688524586</v>
      </c>
      <c r="KT37" s="11">
        <v>5.4876769367506242</v>
      </c>
      <c r="KU37" s="11">
        <v>90.344018764659893</v>
      </c>
      <c r="KV37" s="11">
        <v>39.002403846153847</v>
      </c>
    </row>
    <row r="38" spans="1:308" x14ac:dyDescent="0.3">
      <c r="A38" t="s">
        <v>1</v>
      </c>
      <c r="B38" s="2" t="s">
        <v>64</v>
      </c>
      <c r="C38" s="2" t="s">
        <v>65</v>
      </c>
      <c r="D38" s="2" t="s">
        <v>43</v>
      </c>
      <c r="E38" s="2" t="s">
        <v>347</v>
      </c>
      <c r="F38" s="2" t="s">
        <v>357</v>
      </c>
      <c r="G38" s="2" t="s">
        <v>356</v>
      </c>
      <c r="H38" s="17" t="s">
        <v>487</v>
      </c>
      <c r="I38" s="11">
        <v>58.438604598479287</v>
      </c>
      <c r="J38" s="11">
        <v>52.471654026504098</v>
      </c>
      <c r="K38" s="11">
        <v>65.92161379802387</v>
      </c>
      <c r="L38" s="11">
        <v>63.952310876728689</v>
      </c>
      <c r="M38" s="11">
        <v>70.722587656660792</v>
      </c>
      <c r="N38" s="11">
        <v>58.813844407822394</v>
      </c>
      <c r="O38" s="11">
        <v>38.74961682513586</v>
      </c>
      <c r="P38" s="11">
        <v>87.688680530948503</v>
      </c>
      <c r="Q38" s="11">
        <v>53.244058026436306</v>
      </c>
      <c r="R38" s="11">
        <v>37.272727272727273</v>
      </c>
      <c r="S38" s="11">
        <v>66.186560658115638</v>
      </c>
      <c r="T38" s="11">
        <v>38.943440233856315</v>
      </c>
      <c r="U38" s="11">
        <v>77.224539012160889</v>
      </c>
      <c r="V38" s="11">
        <v>6.7415724512837256</v>
      </c>
      <c r="W38" s="11">
        <v>32.888228599504671</v>
      </c>
      <c r="X38" s="11">
        <v>73.401287379658541</v>
      </c>
      <c r="Y38" s="11">
        <v>96.73059595829578</v>
      </c>
      <c r="Z38" s="11">
        <v>60.666343254636509</v>
      </c>
      <c r="AA38" s="11">
        <v>76.964396666215549</v>
      </c>
      <c r="AB38" s="11">
        <v>86.07561473132877</v>
      </c>
      <c r="AC38" s="11">
        <v>24.375290217897447</v>
      </c>
      <c r="AD38" s="11">
        <v>50.152314755223756</v>
      </c>
      <c r="AE38" s="11">
        <v>82.193938012977895</v>
      </c>
      <c r="AF38" s="11">
        <v>70.722587656660792</v>
      </c>
      <c r="AG38" s="11">
        <v>31.278258301235418</v>
      </c>
      <c r="AH38" s="11">
        <v>35.832121432655121</v>
      </c>
      <c r="AI38" s="11">
        <v>34.049839809581954</v>
      </c>
      <c r="AJ38" s="11">
        <v>82.392309621279765</v>
      </c>
      <c r="AK38" s="11">
        <v>77.227010715382804</v>
      </c>
      <c r="AL38" s="11">
        <v>92.103526566799303</v>
      </c>
      <c r="AM38" s="11">
        <v>48.830352405742964</v>
      </c>
      <c r="AN38" s="11">
        <v>4.1874353891053175</v>
      </c>
      <c r="AO38" s="11">
        <v>4.2973477999086098</v>
      </c>
      <c r="AP38" s="11">
        <v>37.117718836244329</v>
      </c>
      <c r="AQ38" s="11">
        <v>67.513712583493913</v>
      </c>
      <c r="AR38" s="11">
        <v>70.551133936319999</v>
      </c>
      <c r="AS38" s="11">
        <v>87.585960525140663</v>
      </c>
      <c r="AT38" s="11">
        <v>95.367926956957334</v>
      </c>
      <c r="AU38" s="11">
        <v>98.132358509742872</v>
      </c>
      <c r="AV38" s="11">
        <v>80.405837723092546</v>
      </c>
      <c r="AW38" s="11">
        <v>64.639999470757701</v>
      </c>
      <c r="AX38" s="11">
        <v>100</v>
      </c>
      <c r="AY38" s="11">
        <v>69.535567209504549</v>
      </c>
      <c r="AZ38" s="11">
        <v>52.456851134416617</v>
      </c>
      <c r="BA38" s="11">
        <v>54.588603397614989</v>
      </c>
      <c r="BB38" s="11">
        <v>36.395210364209035</v>
      </c>
      <c r="BC38" s="11">
        <v>30</v>
      </c>
      <c r="BD38" s="11">
        <v>45.454545454545453</v>
      </c>
      <c r="BE38" s="11">
        <v>36.363636363636367</v>
      </c>
      <c r="BF38" s="11">
        <v>66.666666666666657</v>
      </c>
      <c r="BG38" s="11">
        <v>50</v>
      </c>
      <c r="BH38" s="11">
        <v>66.507177033492823</v>
      </c>
      <c r="BI38" s="11">
        <v>79.008959590418726</v>
      </c>
      <c r="BJ38" s="11">
        <v>68.75</v>
      </c>
      <c r="BK38" s="11">
        <v>86.31578947368422</v>
      </c>
      <c r="BL38" s="11">
        <v>59.364856682708513</v>
      </c>
      <c r="BM38" s="11">
        <v>12.551926837875477</v>
      </c>
      <c r="BN38" s="11">
        <v>27.217269135013357</v>
      </c>
      <c r="BO38" s="11">
        <v>9.2673590400000005</v>
      </c>
      <c r="BP38" s="11">
        <v>68.192481198716777</v>
      </c>
      <c r="BQ38" s="11">
        <v>83.065041609415402</v>
      </c>
      <c r="BR38" s="11">
        <v>80.416094228350488</v>
      </c>
      <c r="BS38" s="11">
        <v>3.5245976418127647</v>
      </c>
      <c r="BT38" s="11">
        <v>8.7779948895235229</v>
      </c>
      <c r="BU38" s="11">
        <v>8.7779948895235229</v>
      </c>
      <c r="BV38" s="11">
        <v>10.128685428605092</v>
      </c>
      <c r="BW38" s="11">
        <v>0</v>
      </c>
      <c r="BX38" s="11">
        <v>9.2401618582374532</v>
      </c>
      <c r="BY38" s="11">
        <v>48.170212765957451</v>
      </c>
      <c r="BZ38" s="11">
        <v>0</v>
      </c>
      <c r="CA38" s="11">
        <v>6.8199999999999994</v>
      </c>
      <c r="CB38" s="11">
        <v>76.56270163206122</v>
      </c>
      <c r="CC38" s="11">
        <v>90.057212343615902</v>
      </c>
      <c r="CD38" s="11">
        <v>58.348913299739124</v>
      </c>
      <c r="CE38" s="11">
        <v>52.846376191622049</v>
      </c>
      <c r="CF38" s="11">
        <v>81.007624431649575</v>
      </c>
      <c r="CG38" s="11">
        <v>97.902380995370947</v>
      </c>
      <c r="CH38" s="11">
        <v>37.102234258632357</v>
      </c>
      <c r="CI38" s="11">
        <v>96.544270136979804</v>
      </c>
      <c r="CJ38" s="11">
        <v>95.456300682198474</v>
      </c>
      <c r="CK38" s="11">
        <v>97.502896125627487</v>
      </c>
      <c r="CL38" s="11">
        <v>97.837559531471229</v>
      </c>
      <c r="CM38" s="11">
        <v>95.829579096408807</v>
      </c>
      <c r="CN38" s="11">
        <v>97.026644355772945</v>
      </c>
      <c r="CO38" s="11">
        <v>58.879999999999995</v>
      </c>
      <c r="CP38" s="11">
        <v>73.8</v>
      </c>
      <c r="CQ38" s="11">
        <v>100</v>
      </c>
      <c r="CR38" s="11">
        <v>9.9853730185460208</v>
      </c>
      <c r="CS38" s="11">
        <v>68.928008706904947</v>
      </c>
      <c r="CT38" s="11">
        <v>80.313310188145962</v>
      </c>
      <c r="CU38" s="11">
        <v>90.13150056865598</v>
      </c>
      <c r="CV38" s="11">
        <v>58.179937745627022</v>
      </c>
      <c r="CW38" s="11">
        <v>65.72376407913552</v>
      </c>
      <c r="CX38" s="11">
        <v>98.509858708823856</v>
      </c>
      <c r="CY38" s="11">
        <v>96.243888770135527</v>
      </c>
      <c r="CZ38" s="11">
        <v>96.219224613731896</v>
      </c>
      <c r="DA38" s="11">
        <v>50.573872459422397</v>
      </c>
      <c r="DB38" s="11">
        <v>98.059259299638029</v>
      </c>
      <c r="DC38" s="11">
        <v>97.21707233295615</v>
      </c>
      <c r="DD38" s="11">
        <v>97.739238471967155</v>
      </c>
      <c r="DE38" s="11">
        <v>55.507060656807582</v>
      </c>
      <c r="DF38" s="11">
        <v>97.045301245971444</v>
      </c>
      <c r="DG38" s="11">
        <v>25.563135538679365</v>
      </c>
      <c r="DH38" s="11">
        <v>35.562735115012984</v>
      </c>
      <c r="DI38" s="11">
        <v>12</v>
      </c>
      <c r="DJ38" s="11">
        <v>92.766121765993049</v>
      </c>
      <c r="DK38" s="11">
        <v>24.752220362981078</v>
      </c>
      <c r="DL38" s="11">
        <v>32.938602136697135</v>
      </c>
      <c r="DM38" s="11">
        <v>81.004969630038644</v>
      </c>
      <c r="DN38" s="11">
        <v>64.705882352941174</v>
      </c>
      <c r="DO38" s="11">
        <v>94.176011180042877</v>
      </c>
      <c r="DP38" s="11">
        <v>88.888888888888886</v>
      </c>
      <c r="DQ38" s="11">
        <v>49.377896460339372</v>
      </c>
      <c r="DR38" s="11">
        <v>100</v>
      </c>
      <c r="DS38" s="11">
        <v>62.789866509642998</v>
      </c>
      <c r="DT38" s="11">
        <v>35.116679375220436</v>
      </c>
      <c r="DU38" s="11">
        <v>27.439837227250401</v>
      </c>
      <c r="DV38" s="11">
        <v>48.972716653850604</v>
      </c>
      <c r="DW38" s="11">
        <v>5.3742575199789604</v>
      </c>
      <c r="DX38" s="11">
        <v>65.774384517610955</v>
      </c>
      <c r="DY38" s="11">
        <v>38.701290427594223</v>
      </c>
      <c r="DZ38" s="11">
        <v>20.337958044240871</v>
      </c>
      <c r="EA38" s="11">
        <v>35.708952623667265</v>
      </c>
      <c r="EB38" s="11">
        <v>38.630596770931305</v>
      </c>
      <c r="EC38" s="11">
        <v>41.205126312835993</v>
      </c>
      <c r="ED38" s="11">
        <v>34.334152970104824</v>
      </c>
      <c r="EE38" s="11">
        <v>20.370370370370374</v>
      </c>
      <c r="EF38" s="11">
        <v>78.379852012345935</v>
      </c>
      <c r="EG38" s="11">
        <v>78.625254631409021</v>
      </c>
      <c r="EH38" s="11">
        <v>78.311258278145687</v>
      </c>
      <c r="EI38" s="11">
        <v>94.252873563218387</v>
      </c>
      <c r="EJ38" s="11">
        <v>47.357293868921772</v>
      </c>
      <c r="EK38" s="11">
        <v>70.401691331923885</v>
      </c>
      <c r="EL38" s="11">
        <v>100</v>
      </c>
      <c r="EM38" s="11">
        <v>97.89173789173789</v>
      </c>
      <c r="EN38" s="11">
        <v>70.484330484330485</v>
      </c>
      <c r="EO38" s="11">
        <v>90.51</v>
      </c>
      <c r="EP38" s="11">
        <v>100</v>
      </c>
      <c r="EQ38" s="11">
        <v>98.734177215189874</v>
      </c>
      <c r="ER38" s="11">
        <v>98.692810457516345</v>
      </c>
      <c r="ES38" s="11">
        <v>72.58064516129032</v>
      </c>
      <c r="ET38" s="11">
        <v>54.545464710743161</v>
      </c>
      <c r="EU38" s="11">
        <v>83.870971155046647</v>
      </c>
      <c r="EV38" s="11">
        <v>25.484376892347342</v>
      </c>
      <c r="EW38" s="11">
        <v>31.4205968648347</v>
      </c>
      <c r="EX38" s="11">
        <v>7.8204147507125743</v>
      </c>
      <c r="EY38" s="11">
        <v>1.8971440603131176</v>
      </c>
      <c r="EZ38" s="11">
        <v>2.8447473562902603</v>
      </c>
      <c r="FA38" s="11">
        <v>8.0647388242013758</v>
      </c>
      <c r="FB38" s="11">
        <v>4.9259240242652845E-2</v>
      </c>
      <c r="FC38" s="11">
        <v>5.7964213233291859E-3</v>
      </c>
      <c r="FD38" s="11">
        <v>9.0695967138670817</v>
      </c>
      <c r="FE38" s="11">
        <v>2.5644141954302384</v>
      </c>
      <c r="FF38" s="11">
        <v>0</v>
      </c>
      <c r="FG38" s="11">
        <v>32.190846652458092</v>
      </c>
      <c r="FH38" s="11">
        <v>100</v>
      </c>
      <c r="FI38" s="11">
        <v>50.833333333333329</v>
      </c>
      <c r="FJ38" s="11">
        <v>71.27180463051063</v>
      </c>
      <c r="FK38" s="11">
        <v>67.654468775669656</v>
      </c>
      <c r="FL38" s="11">
        <v>47.328694062071349</v>
      </c>
      <c r="FM38" s="11">
        <v>72.002416758711192</v>
      </c>
      <c r="FN38" s="11">
        <v>79.311178690506694</v>
      </c>
      <c r="FO38" s="11">
        <v>86.390618213406697</v>
      </c>
      <c r="FP38" s="11">
        <v>68.568696206566784</v>
      </c>
      <c r="FQ38" s="11">
        <v>88.464516129032262</v>
      </c>
      <c r="FR38" s="11">
        <v>68.147314931013753</v>
      </c>
      <c r="FS38" s="11">
        <v>78.803619302949059</v>
      </c>
      <c r="FT38" s="11">
        <v>32.932038834951456</v>
      </c>
      <c r="FU38" s="11">
        <v>8.9309636509779402</v>
      </c>
      <c r="FV38" s="11">
        <v>44.654818254889705</v>
      </c>
      <c r="FW38" s="11">
        <v>62.516745556845585</v>
      </c>
      <c r="FX38" s="11">
        <v>187.55023667053675</v>
      </c>
      <c r="FY38" s="11">
        <v>71.447709207823522</v>
      </c>
      <c r="FZ38" s="11">
        <v>0</v>
      </c>
      <c r="GA38" s="11">
        <v>69.535567209504549</v>
      </c>
      <c r="GB38" s="11">
        <v>-7.0555672095045523</v>
      </c>
      <c r="GC38" s="11">
        <v>54.588603397614989</v>
      </c>
      <c r="GD38" s="11">
        <v>3.3011207736658292</v>
      </c>
      <c r="GE38" s="11">
        <v>30</v>
      </c>
      <c r="GF38" s="11">
        <v>45.454545454545453</v>
      </c>
      <c r="GG38" s="11">
        <v>36.363636363636367</v>
      </c>
      <c r="GH38" s="11">
        <v>66.666666666666657</v>
      </c>
      <c r="GI38" s="11">
        <v>50</v>
      </c>
      <c r="GJ38" s="11">
        <v>66.507177033492823</v>
      </c>
      <c r="GK38" s="11">
        <v>15</v>
      </c>
      <c r="GL38" s="11">
        <v>15</v>
      </c>
      <c r="GM38" s="11">
        <v>4.333333333333333</v>
      </c>
      <c r="GN38" s="11">
        <v>59.364856682708513</v>
      </c>
      <c r="GO38" s="11">
        <v>12.551926837875476</v>
      </c>
      <c r="GP38" s="11">
        <v>27.217269135013353</v>
      </c>
      <c r="GQ38" s="11">
        <v>9.2673590400000005</v>
      </c>
      <c r="GR38" s="11">
        <v>68.192481198716777</v>
      </c>
      <c r="GS38" s="11">
        <v>16.934958390584605</v>
      </c>
      <c r="GT38" s="11">
        <v>19.583905771649512</v>
      </c>
      <c r="GU38" s="11">
        <v>3.5245976418127647</v>
      </c>
      <c r="GV38" s="11">
        <v>8.7779948895235229</v>
      </c>
      <c r="GW38" s="11">
        <v>8.7779948895235229</v>
      </c>
      <c r="GX38" s="11">
        <v>10.128685428605092</v>
      </c>
      <c r="GY38" s="11">
        <v>0</v>
      </c>
      <c r="GZ38" s="11">
        <v>888.71342720533414</v>
      </c>
      <c r="HA38" s="11">
        <v>48.170212765957451</v>
      </c>
      <c r="HB38" s="11">
        <v>0</v>
      </c>
      <c r="HC38" s="11">
        <v>6.8199999999999994</v>
      </c>
      <c r="HD38" s="11">
        <v>7550031.5851063831</v>
      </c>
      <c r="HE38" s="11">
        <v>39.142380952380947</v>
      </c>
      <c r="HF38" s="11">
        <v>189.68396825396826</v>
      </c>
      <c r="HG38" s="11">
        <v>231.66730158730152</v>
      </c>
      <c r="HH38" s="11">
        <v>83.051111111111126</v>
      </c>
      <c r="HI38" s="12">
        <v>115.05486472935165</v>
      </c>
      <c r="HJ38" s="12">
        <v>62.897765741367643</v>
      </c>
      <c r="HK38" s="12">
        <v>16.712594187298169</v>
      </c>
      <c r="HL38" s="11">
        <v>95.456300682198474</v>
      </c>
      <c r="HM38" s="11">
        <v>97.502896125627487</v>
      </c>
      <c r="HN38" s="11">
        <v>97.837559531471229</v>
      </c>
      <c r="HO38" s="11">
        <v>95.829579096408807</v>
      </c>
      <c r="HP38" s="11">
        <v>97.026644355772945</v>
      </c>
      <c r="HQ38" s="11">
        <v>58.879999999999995</v>
      </c>
      <c r="HR38" s="11">
        <v>73.8</v>
      </c>
      <c r="HS38" s="11">
        <v>100</v>
      </c>
      <c r="HT38" s="11">
        <v>9.9853730185460208</v>
      </c>
      <c r="HU38" s="11">
        <v>68.928008706904947</v>
      </c>
      <c r="HV38" s="11">
        <v>80.313310188145962</v>
      </c>
      <c r="HW38" s="11">
        <v>90.13150056865598</v>
      </c>
      <c r="HX38" s="11">
        <v>58.179937745627022</v>
      </c>
      <c r="HY38" s="11">
        <v>65.72376407913552</v>
      </c>
      <c r="HZ38" s="11">
        <v>98.509858708823856</v>
      </c>
      <c r="IA38" s="11">
        <v>96.243888770135527</v>
      </c>
      <c r="IB38" s="11">
        <v>96.219224613731896</v>
      </c>
      <c r="IC38" s="11">
        <v>50.573872459422397</v>
      </c>
      <c r="ID38" s="11">
        <v>98.059259299638029</v>
      </c>
      <c r="IE38" s="11">
        <v>97.21707233295615</v>
      </c>
      <c r="IF38" s="11">
        <v>97.739238471967155</v>
      </c>
      <c r="IG38" s="11">
        <v>55.507060656807582</v>
      </c>
      <c r="IH38" s="11">
        <v>97.045301245971444</v>
      </c>
      <c r="II38" s="11">
        <v>25.563135538679365</v>
      </c>
      <c r="IJ38" s="11">
        <v>-13.123359580052494</v>
      </c>
      <c r="IK38" s="11">
        <v>5</v>
      </c>
      <c r="IL38" s="11">
        <v>92.766121765993049</v>
      </c>
      <c r="IM38" s="11">
        <v>24.752220362981078</v>
      </c>
      <c r="IN38" s="11">
        <v>32.938602136697135</v>
      </c>
      <c r="IO38" s="11">
        <v>81.004969630038644</v>
      </c>
      <c r="IP38" s="11">
        <v>64.705882352941174</v>
      </c>
      <c r="IQ38" s="11">
        <v>6.348790322580645</v>
      </c>
      <c r="IR38" s="11">
        <v>88.888888888888886</v>
      </c>
      <c r="IS38" s="11">
        <v>79.299084918765786</v>
      </c>
      <c r="IT38" s="11">
        <v>0</v>
      </c>
      <c r="IU38" s="11">
        <v>74.257425742574256</v>
      </c>
      <c r="IV38" s="11">
        <v>7.2556654739353119</v>
      </c>
      <c r="IW38" s="11">
        <v>27.439837227250401</v>
      </c>
      <c r="IX38" s="11">
        <v>274.10379189853762</v>
      </c>
      <c r="IY38" s="11">
        <v>9.5768085932444666</v>
      </c>
      <c r="IZ38" s="11">
        <v>86.579526336223637</v>
      </c>
      <c r="JA38" s="11">
        <v>372.33078814546394</v>
      </c>
      <c r="JB38" s="11">
        <v>10.54054054054054</v>
      </c>
      <c r="JC38" s="11">
        <v>29.765756438462535</v>
      </c>
      <c r="JD38" s="11">
        <v>21.2242785039472</v>
      </c>
      <c r="JE38" s="11">
        <v>13.329882231137571</v>
      </c>
      <c r="JF38" s="11">
        <v>3.4942409732108191</v>
      </c>
      <c r="JG38" s="11">
        <v>6.1111111111111116</v>
      </c>
      <c r="JH38" s="11">
        <v>10.446428571428571</v>
      </c>
      <c r="JI38" s="11">
        <v>10.890625</v>
      </c>
      <c r="JJ38" s="11">
        <v>78.311258278145687</v>
      </c>
      <c r="JK38" s="11">
        <v>94.252873563218387</v>
      </c>
      <c r="JL38" s="11">
        <v>47.357293868921772</v>
      </c>
      <c r="JM38" s="11">
        <v>70.401691331923885</v>
      </c>
      <c r="JN38" s="11">
        <v>100</v>
      </c>
      <c r="JO38" s="11">
        <v>97.89173789173789</v>
      </c>
      <c r="JP38" s="11">
        <v>70.484330484330485</v>
      </c>
      <c r="JQ38" s="11">
        <v>90.51</v>
      </c>
      <c r="JR38" s="11">
        <v>100</v>
      </c>
      <c r="JS38" s="11">
        <v>98.734177215189874</v>
      </c>
      <c r="JT38" s="11">
        <v>98.692810457516345</v>
      </c>
      <c r="JU38" s="11">
        <v>72.58064516129032</v>
      </c>
      <c r="JV38" s="11">
        <v>0.75609760000000004</v>
      </c>
      <c r="JW38" s="11">
        <v>0.87804879999999996</v>
      </c>
      <c r="JX38" s="11">
        <v>1.1995582199999999</v>
      </c>
      <c r="JY38" s="11">
        <v>0.30030299999999999</v>
      </c>
      <c r="JZ38" s="11">
        <v>4.1008886226092054</v>
      </c>
      <c r="KA38" s="11">
        <v>42956.830611093486</v>
      </c>
      <c r="KB38" s="11">
        <v>42877.527642785964</v>
      </c>
      <c r="KC38" s="11">
        <v>0.6453245678817392</v>
      </c>
      <c r="KD38" s="11">
        <v>0.37703961999999991</v>
      </c>
      <c r="KE38" s="11">
        <v>1.5071770000000002E-2</v>
      </c>
      <c r="KF38" s="11">
        <v>26.356005290000013</v>
      </c>
      <c r="KG38" s="13">
        <v>2.9676878207754973E-2</v>
      </c>
      <c r="KH38" s="11">
        <v>-45.500410653525755</v>
      </c>
      <c r="KI38" s="11">
        <v>1.0365029292474088</v>
      </c>
      <c r="KJ38" s="11">
        <v>200</v>
      </c>
      <c r="KK38" s="11">
        <v>3.3333333333333335</v>
      </c>
      <c r="KL38" s="11">
        <v>5.492</v>
      </c>
      <c r="KM38" s="11">
        <v>8.9730000000000008</v>
      </c>
      <c r="KN38" s="11">
        <v>80.962000000000003</v>
      </c>
      <c r="KO38" s="11">
        <v>99.953333333333347</v>
      </c>
      <c r="KP38" s="11">
        <v>97.960666666666697</v>
      </c>
      <c r="KQ38" s="11">
        <v>13.60938178659331</v>
      </c>
      <c r="KR38" s="11">
        <v>31.431303793433219</v>
      </c>
      <c r="KS38" s="11">
        <v>88.464516129032262</v>
      </c>
      <c r="KT38" s="11">
        <v>6.9990814228020994</v>
      </c>
      <c r="KU38" s="11">
        <v>78.803619302949059</v>
      </c>
      <c r="KV38" s="11">
        <v>32.932038834951456</v>
      </c>
    </row>
    <row r="39" spans="1:308" x14ac:dyDescent="0.3">
      <c r="A39" t="s">
        <v>1</v>
      </c>
      <c r="B39" s="2" t="s">
        <v>66</v>
      </c>
      <c r="C39" s="2" t="s">
        <v>67</v>
      </c>
      <c r="D39" s="2" t="s">
        <v>43</v>
      </c>
      <c r="E39" s="2" t="s">
        <v>350</v>
      </c>
      <c r="F39" s="2" t="s">
        <v>358</v>
      </c>
      <c r="G39" s="2" t="s">
        <v>355</v>
      </c>
      <c r="H39" s="17" t="s">
        <v>489</v>
      </c>
      <c r="I39" s="11">
        <v>48.744224049035346</v>
      </c>
      <c r="J39" s="11">
        <v>52.454528916651483</v>
      </c>
      <c r="K39" s="11">
        <v>54.241475076647134</v>
      </c>
      <c r="L39" s="11">
        <v>56.026827878585735</v>
      </c>
      <c r="M39" s="11">
        <v>53.296391480969525</v>
      </c>
      <c r="N39" s="11">
        <v>42.971195175671845</v>
      </c>
      <c r="O39" s="11">
        <v>33.474925765686379</v>
      </c>
      <c r="P39" s="11">
        <v>78.483656560891021</v>
      </c>
      <c r="Q39" s="11">
        <v>49.808690390979727</v>
      </c>
      <c r="R39" s="11">
        <v>29.848484848484855</v>
      </c>
      <c r="S39" s="11">
        <v>67.443737498670345</v>
      </c>
      <c r="T39" s="11">
        <v>34.132367144301249</v>
      </c>
      <c r="U39" s="11">
        <v>67.736591450189039</v>
      </c>
      <c r="V39" s="11">
        <v>39.72817452304411</v>
      </c>
      <c r="W39" s="11">
        <v>9.899442537073547</v>
      </c>
      <c r="X39" s="11">
        <v>64.620266437252283</v>
      </c>
      <c r="Y39" s="11">
        <v>79.527900441589708</v>
      </c>
      <c r="Z39" s="11">
        <v>62.91829089067302</v>
      </c>
      <c r="AA39" s="11">
        <v>68.589756989019932</v>
      </c>
      <c r="AB39" s="11">
        <v>79.335923015384409</v>
      </c>
      <c r="AC39" s="11">
        <v>34.410333902871251</v>
      </c>
      <c r="AD39" s="11">
        <v>41.073196841964403</v>
      </c>
      <c r="AE39" s="11">
        <v>56.724928643688678</v>
      </c>
      <c r="AF39" s="11">
        <v>53.296391480969525</v>
      </c>
      <c r="AG39" s="11">
        <v>16.51191606081186</v>
      </c>
      <c r="AH39" s="11">
        <v>21.455487530524014</v>
      </c>
      <c r="AI39" s="11">
        <v>19.620776052844157</v>
      </c>
      <c r="AJ39" s="11">
        <v>77.203144317653212</v>
      </c>
      <c r="AK39" s="11">
        <v>32.971085831949473</v>
      </c>
      <c r="AL39" s="11">
        <v>90.064761260248332</v>
      </c>
      <c r="AM39" s="11">
        <v>42.192590462774682</v>
      </c>
      <c r="AN39" s="11">
        <v>4.1396550813907371</v>
      </c>
      <c r="AO39" s="11">
        <v>4.7555560957112064</v>
      </c>
      <c r="AP39" s="11">
        <v>52.96877647173666</v>
      </c>
      <c r="AQ39" s="11">
        <v>39.463344687820872</v>
      </c>
      <c r="AR39" s="11">
        <v>57.329631794684133</v>
      </c>
      <c r="AS39" s="11">
        <v>94.923765178489916</v>
      </c>
      <c r="AT39" s="11">
        <v>88.635371818581504</v>
      </c>
      <c r="AU39" s="11">
        <v>80.384019243547712</v>
      </c>
      <c r="AV39" s="11">
        <v>64.001365787389204</v>
      </c>
      <c r="AW39" s="11">
        <v>46.682119899503256</v>
      </c>
      <c r="AX39" s="11">
        <v>96.275297437834467</v>
      </c>
      <c r="AY39" s="11">
        <v>58.160650166317588</v>
      </c>
      <c r="AZ39" s="11">
        <v>34.639486580123211</v>
      </c>
      <c r="BA39" s="11">
        <v>63.163791789457754</v>
      </c>
      <c r="BB39" s="11">
        <v>43.270833028020341</v>
      </c>
      <c r="BC39" s="11">
        <v>35</v>
      </c>
      <c r="BD39" s="11">
        <v>18.181818181818183</v>
      </c>
      <c r="BE39" s="11">
        <v>36.363636363636367</v>
      </c>
      <c r="BF39" s="11">
        <v>33.333333333333329</v>
      </c>
      <c r="BG39" s="11">
        <v>50</v>
      </c>
      <c r="BH39" s="11">
        <v>88.212927756653997</v>
      </c>
      <c r="BI39" s="11">
        <v>86.505759736697755</v>
      </c>
      <c r="BJ39" s="11">
        <v>79.166666666666657</v>
      </c>
      <c r="BK39" s="11">
        <v>92.631578947368425</v>
      </c>
      <c r="BL39" s="11">
        <v>51.102931726402424</v>
      </c>
      <c r="BM39" s="11">
        <v>9.8158871277354205</v>
      </c>
      <c r="BN39" s="11">
        <v>0</v>
      </c>
      <c r="BO39" s="11">
        <v>17.11143792</v>
      </c>
      <c r="BP39" s="11">
        <v>74.027547952211464</v>
      </c>
      <c r="BQ39" s="11">
        <v>63.884228652013043</v>
      </c>
      <c r="BR39" s="11">
        <v>65.297997746342588</v>
      </c>
      <c r="BS39" s="11">
        <v>2.6946107784431139</v>
      </c>
      <c r="BT39" s="11">
        <v>64.023293654192003</v>
      </c>
      <c r="BU39" s="11">
        <v>64.023293654192003</v>
      </c>
      <c r="BV39" s="11">
        <v>2.8135776408217716</v>
      </c>
      <c r="BW39" s="11">
        <v>100</v>
      </c>
      <c r="BX39" s="11">
        <v>4.8142714106157998</v>
      </c>
      <c r="BY39" s="11">
        <v>6.8738107809246776</v>
      </c>
      <c r="BZ39" s="11">
        <v>4.6875</v>
      </c>
      <c r="CA39" s="11">
        <v>0</v>
      </c>
      <c r="CB39" s="11">
        <v>28.03645936736951</v>
      </c>
      <c r="CC39" s="11">
        <v>32.700100339114279</v>
      </c>
      <c r="CD39" s="11">
        <v>78.452456025009738</v>
      </c>
      <c r="CE39" s="11">
        <v>40.609996933577449</v>
      </c>
      <c r="CF39" s="11">
        <v>58.561102250327281</v>
      </c>
      <c r="CG39" s="11">
        <v>73.088943154526973</v>
      </c>
      <c r="CH39" s="11">
        <v>71.306140160555429</v>
      </c>
      <c r="CI39" s="11">
        <v>97.62312619765477</v>
      </c>
      <c r="CJ39" s="11">
        <v>92.645523885989562</v>
      </c>
      <c r="CK39" s="11">
        <v>91.682055399437985</v>
      </c>
      <c r="CL39" s="11">
        <v>93.938177438779604</v>
      </c>
      <c r="CM39" s="11">
        <v>89.144921718185472</v>
      </c>
      <c r="CN39" s="11">
        <v>30.228823765556001</v>
      </c>
      <c r="CO39" s="11">
        <v>62.4</v>
      </c>
      <c r="CP39" s="11">
        <v>79.600000000000009</v>
      </c>
      <c r="CQ39" s="11">
        <v>100</v>
      </c>
      <c r="CR39" s="11">
        <v>9.6731635626920855</v>
      </c>
      <c r="CS39" s="11">
        <v>50.701568886092083</v>
      </c>
      <c r="CT39" s="11">
        <v>71.631194813950046</v>
      </c>
      <c r="CU39" s="11">
        <v>87.752096653494974</v>
      </c>
      <c r="CV39" s="11">
        <v>55.134334348057919</v>
      </c>
      <c r="CW39" s="11">
        <v>49.970084925641387</v>
      </c>
      <c r="CX39" s="11">
        <v>96.349262306883205</v>
      </c>
      <c r="CY39" s="11">
        <v>98.071210740284641</v>
      </c>
      <c r="CZ39" s="11">
        <v>97.387897903722205</v>
      </c>
      <c r="DA39" s="11">
        <v>28.264209792082372</v>
      </c>
      <c r="DB39" s="11">
        <v>94.706688407236911</v>
      </c>
      <c r="DC39" s="11">
        <v>95.559551392905462</v>
      </c>
      <c r="DD39" s="11">
        <v>95.014232684379891</v>
      </c>
      <c r="DE39" s="11">
        <v>30.028530060656923</v>
      </c>
      <c r="DF39" s="11">
        <v>95.655063141806878</v>
      </c>
      <c r="DG39" s="11">
        <v>13.761541549578482</v>
      </c>
      <c r="DH39" s="11">
        <v>57.469460159035265</v>
      </c>
      <c r="DI39" s="11">
        <v>32</v>
      </c>
      <c r="DJ39" s="11">
        <v>91.3970293054998</v>
      </c>
      <c r="DK39" s="11">
        <v>12.569249297470893</v>
      </c>
      <c r="DL39" s="11">
        <v>19.253311922922521</v>
      </c>
      <c r="DM39" s="11">
        <v>30.24983119513842</v>
      </c>
      <c r="DN39" s="11">
        <v>19.53125</v>
      </c>
      <c r="DO39" s="11">
        <v>90.162111640485861</v>
      </c>
      <c r="DP39" s="11">
        <v>86.956521739130437</v>
      </c>
      <c r="DQ39" s="11">
        <v>58.545662327462708</v>
      </c>
      <c r="DR39" s="11">
        <v>76.626826029216474</v>
      </c>
      <c r="DS39" s="11">
        <v>24.71668608622938</v>
      </c>
      <c r="DT39" s="11">
        <v>15.122442884729598</v>
      </c>
      <c r="DU39" s="11">
        <v>17.901389236894122</v>
      </c>
      <c r="DV39" s="11">
        <v>20.569967874749366</v>
      </c>
      <c r="DW39" s="11">
        <v>18.191171940407642</v>
      </c>
      <c r="DX39" s="11">
        <v>17.674816578535104</v>
      </c>
      <c r="DY39" s="11">
        <v>26.284226557490253</v>
      </c>
      <c r="DZ39" s="11">
        <v>24.557254701437696</v>
      </c>
      <c r="EA39" s="11">
        <v>12.341057112224163</v>
      </c>
      <c r="EB39" s="11">
        <v>24.493154751510492</v>
      </c>
      <c r="EC39" s="11">
        <v>6.8405400239893499</v>
      </c>
      <c r="ED39" s="11">
        <v>25.857699805068222</v>
      </c>
      <c r="EE39" s="11">
        <v>28.571428571428569</v>
      </c>
      <c r="EF39" s="11">
        <v>38.474485880409468</v>
      </c>
      <c r="EG39" s="11">
        <v>82.641462176720253</v>
      </c>
      <c r="EH39" s="11">
        <v>100</v>
      </c>
      <c r="EI39" s="11">
        <v>87.696629213483149</v>
      </c>
      <c r="EJ39" s="11">
        <v>2.0459081836327346</v>
      </c>
      <c r="EK39" s="11">
        <v>38.223552894211579</v>
      </c>
      <c r="EL39" s="11">
        <v>71.815718157181578</v>
      </c>
      <c r="EM39" s="11">
        <v>52.770249924721469</v>
      </c>
      <c r="EN39" s="11">
        <v>0</v>
      </c>
      <c r="EO39" s="11">
        <v>86.66</v>
      </c>
      <c r="EP39" s="11">
        <v>98.82</v>
      </c>
      <c r="EQ39" s="11">
        <v>98.937426210153475</v>
      </c>
      <c r="ER39" s="11">
        <v>94.959349593495929</v>
      </c>
      <c r="ES39" s="11">
        <v>70.947030497592294</v>
      </c>
      <c r="ET39" s="11">
        <v>56.818187747933514</v>
      </c>
      <c r="EU39" s="11">
        <v>67.741942310093307</v>
      </c>
      <c r="EV39" s="11">
        <v>15.773844131385223</v>
      </c>
      <c r="EW39" s="11">
        <v>28.436387661686663</v>
      </c>
      <c r="EX39" s="11">
        <v>2.8354452144232893</v>
      </c>
      <c r="EY39" s="11">
        <v>3.3779896330792161</v>
      </c>
      <c r="EZ39" s="11">
        <v>6.2055303966697064</v>
      </c>
      <c r="FA39" s="11">
        <v>4.9892972489465492</v>
      </c>
      <c r="FB39" s="11">
        <v>0</v>
      </c>
      <c r="FC39" s="11">
        <v>1.4640248439755152E-2</v>
      </c>
      <c r="FD39" s="11">
        <v>14.018286885458522</v>
      </c>
      <c r="FE39" s="11">
        <v>9.2081557951328321</v>
      </c>
      <c r="FF39" s="11">
        <v>49.614646802500943</v>
      </c>
      <c r="FG39" s="11">
        <v>52.37017572766981</v>
      </c>
      <c r="FH39" s="11">
        <v>53.650904033379696</v>
      </c>
      <c r="FI39" s="11">
        <v>100</v>
      </c>
      <c r="FJ39" s="11">
        <v>28.878192571034127</v>
      </c>
      <c r="FK39" s="11">
        <v>34.027148414712173</v>
      </c>
      <c r="FL39" s="11">
        <v>6.4204805201399955</v>
      </c>
      <c r="FM39" s="11">
        <v>59.370132260896668</v>
      </c>
      <c r="FN39" s="11">
        <v>68.620769672321387</v>
      </c>
      <c r="FO39" s="11">
        <v>84.699580810433162</v>
      </c>
      <c r="FP39" s="11">
        <v>72.992437882607135</v>
      </c>
      <c r="FQ39" s="11">
        <v>76.393688955672417</v>
      </c>
      <c r="FR39" s="11">
        <v>22.143507113445494</v>
      </c>
      <c r="FS39" s="11">
        <v>74.214093247325877</v>
      </c>
      <c r="FT39" s="11">
        <v>13.534482758620689</v>
      </c>
      <c r="FU39" s="11">
        <v>3.6519674974892724</v>
      </c>
      <c r="FV39" s="11">
        <v>109.55902492467817</v>
      </c>
      <c r="FW39" s="11">
        <v>328.67707477403451</v>
      </c>
      <c r="FX39" s="11">
        <v>301.28731854286497</v>
      </c>
      <c r="FY39" s="11">
        <v>107.73304117593355</v>
      </c>
      <c r="FZ39" s="11">
        <v>18.259837487446362</v>
      </c>
      <c r="GA39" s="11">
        <v>58.160650166317581</v>
      </c>
      <c r="GB39" s="11">
        <v>-10.110650166317583</v>
      </c>
      <c r="GC39" s="11">
        <v>63.163791789457761</v>
      </c>
      <c r="GD39" s="11">
        <v>4.8454434711094265</v>
      </c>
      <c r="GE39" s="11">
        <v>35</v>
      </c>
      <c r="GF39" s="11">
        <v>18.181818181818183</v>
      </c>
      <c r="GG39" s="11">
        <v>36.363636363636367</v>
      </c>
      <c r="GH39" s="11">
        <v>33.333333333333329</v>
      </c>
      <c r="GI39" s="11">
        <v>50</v>
      </c>
      <c r="GJ39" s="11">
        <v>88.212927756653997</v>
      </c>
      <c r="GK39" s="11">
        <v>10</v>
      </c>
      <c r="GL39" s="11">
        <v>10</v>
      </c>
      <c r="GM39" s="11">
        <v>2.3333333333333335</v>
      </c>
      <c r="GN39" s="11">
        <v>51.102931726402424</v>
      </c>
      <c r="GO39" s="11">
        <v>9.8158871277354205</v>
      </c>
      <c r="GP39" s="11">
        <v>0</v>
      </c>
      <c r="GQ39" s="11">
        <v>17.11143792</v>
      </c>
      <c r="GR39" s="11">
        <v>74.027547952211464</v>
      </c>
      <c r="GS39" s="11">
        <v>36.115771347986957</v>
      </c>
      <c r="GT39" s="11">
        <v>34.702002253657405</v>
      </c>
      <c r="GU39" s="11">
        <v>2.6946107784431139</v>
      </c>
      <c r="GV39" s="11">
        <v>64.023293654192003</v>
      </c>
      <c r="GW39" s="11">
        <v>64.023293654192003</v>
      </c>
      <c r="GX39" s="11">
        <v>2.8135776408217716</v>
      </c>
      <c r="GY39" s="11">
        <v>1</v>
      </c>
      <c r="GZ39" s="11">
        <v>463.03384188133094</v>
      </c>
      <c r="HA39" s="11">
        <v>6.8738107809246776</v>
      </c>
      <c r="HB39" s="11">
        <v>4.6875</v>
      </c>
      <c r="HC39" s="11">
        <v>0</v>
      </c>
      <c r="HD39" s="11">
        <v>2764742.4822526178</v>
      </c>
      <c r="HE39" s="11">
        <v>215.98555555555552</v>
      </c>
      <c r="HF39" s="11">
        <v>106.44301587301585</v>
      </c>
      <c r="HG39" s="11">
        <v>290.51047619047625</v>
      </c>
      <c r="HH39" s="11">
        <v>151.60952380952384</v>
      </c>
      <c r="HI39" s="12">
        <v>187.08193635561031</v>
      </c>
      <c r="HJ39" s="12">
        <v>28.693859839444563</v>
      </c>
      <c r="HK39" s="12">
        <v>12.389350976685572</v>
      </c>
      <c r="HL39" s="11">
        <v>92.645523885989562</v>
      </c>
      <c r="HM39" s="11">
        <v>91.682055399437985</v>
      </c>
      <c r="HN39" s="11">
        <v>93.938177438779604</v>
      </c>
      <c r="HO39" s="11">
        <v>89.144921718185472</v>
      </c>
      <c r="HP39" s="11">
        <v>30.228823765556001</v>
      </c>
      <c r="HQ39" s="11">
        <v>62.4</v>
      </c>
      <c r="HR39" s="11">
        <v>79.600000000000009</v>
      </c>
      <c r="HS39" s="11">
        <v>100</v>
      </c>
      <c r="HT39" s="11">
        <v>9.6731635626920855</v>
      </c>
      <c r="HU39" s="11">
        <v>50.701568886092083</v>
      </c>
      <c r="HV39" s="11">
        <v>71.631194813950046</v>
      </c>
      <c r="HW39" s="11">
        <v>87.752096653494974</v>
      </c>
      <c r="HX39" s="11">
        <v>55.134334348057919</v>
      </c>
      <c r="HY39" s="11">
        <v>49.970084925641387</v>
      </c>
      <c r="HZ39" s="11">
        <v>96.349262306883205</v>
      </c>
      <c r="IA39" s="11">
        <v>98.071210740284641</v>
      </c>
      <c r="IB39" s="11">
        <v>97.387897903722205</v>
      </c>
      <c r="IC39" s="11">
        <v>28.264209792082372</v>
      </c>
      <c r="ID39" s="11">
        <v>94.706688407236911</v>
      </c>
      <c r="IE39" s="11">
        <v>95.559551392905462</v>
      </c>
      <c r="IF39" s="11">
        <v>95.014232684379891</v>
      </c>
      <c r="IG39" s="11">
        <v>30.028530060656923</v>
      </c>
      <c r="IH39" s="11">
        <v>95.655063141806878</v>
      </c>
      <c r="II39" s="11">
        <v>13.761541549578482</v>
      </c>
      <c r="IJ39" s="11">
        <v>-0.6376811594202898</v>
      </c>
      <c r="IK39" s="11">
        <v>10</v>
      </c>
      <c r="IL39" s="11">
        <v>91.3970293054998</v>
      </c>
      <c r="IM39" s="11">
        <v>12.569249297470893</v>
      </c>
      <c r="IN39" s="11">
        <v>19.253311922922521</v>
      </c>
      <c r="IO39" s="11">
        <v>30.24983119513842</v>
      </c>
      <c r="IP39" s="11">
        <v>19.53125</v>
      </c>
      <c r="IQ39" s="11">
        <v>8.9596518987341778</v>
      </c>
      <c r="IR39" s="11">
        <v>86.956521739130437</v>
      </c>
      <c r="IS39" s="11">
        <v>80.296154754757566</v>
      </c>
      <c r="IT39" s="11">
        <v>10.624169986719787</v>
      </c>
      <c r="IU39" s="11">
        <v>126.16201859229747</v>
      </c>
      <c r="IV39" s="11">
        <v>6.3228931763133716</v>
      </c>
      <c r="IW39" s="11">
        <v>17.901389236894122</v>
      </c>
      <c r="IX39" s="11">
        <v>115.13157894736842</v>
      </c>
      <c r="IY39" s="11">
        <v>32.41626794258373</v>
      </c>
      <c r="IZ39" s="11">
        <v>23.26555023923445</v>
      </c>
      <c r="JA39" s="11">
        <v>252.87081339712918</v>
      </c>
      <c r="JB39" s="11">
        <v>12.727272727272727</v>
      </c>
      <c r="JC39" s="11">
        <v>10.28708133971292</v>
      </c>
      <c r="JD39" s="11">
        <v>13.456937799043063</v>
      </c>
      <c r="JE39" s="11">
        <v>2.2129186602870816</v>
      </c>
      <c r="JF39" s="11">
        <v>2.6315789473684208</v>
      </c>
      <c r="JG39" s="11">
        <v>8.5714285714285712</v>
      </c>
      <c r="JH39" s="11">
        <v>15.482517482517483</v>
      </c>
      <c r="JI39" s="11">
        <v>10.33774834437086</v>
      </c>
      <c r="JJ39" s="11">
        <v>110.29168959823885</v>
      </c>
      <c r="JK39" s="11">
        <v>87.696629213483149</v>
      </c>
      <c r="JL39" s="11">
        <v>2.0459081836327346</v>
      </c>
      <c r="JM39" s="11">
        <v>38.223552894211579</v>
      </c>
      <c r="JN39" s="11">
        <v>71.815718157181578</v>
      </c>
      <c r="JO39" s="11">
        <v>52.770249924721469</v>
      </c>
      <c r="JP39" s="11">
        <v>0</v>
      </c>
      <c r="JQ39" s="11">
        <v>86.66</v>
      </c>
      <c r="JR39" s="11">
        <v>98.82</v>
      </c>
      <c r="JS39" s="11">
        <v>98.937426210153475</v>
      </c>
      <c r="JT39" s="11">
        <v>94.959349593495929</v>
      </c>
      <c r="JU39" s="11">
        <v>70.947030497592294</v>
      </c>
      <c r="JV39" s="11">
        <v>0.76829270000000005</v>
      </c>
      <c r="JW39" s="11">
        <v>0.75609760000000004</v>
      </c>
      <c r="JX39" s="11">
        <v>1.101664113</v>
      </c>
      <c r="JY39" s="11">
        <v>0.2925161</v>
      </c>
      <c r="JZ39" s="11">
        <v>2.8957827015934661</v>
      </c>
      <c r="KA39" s="11">
        <v>67386.487129895948</v>
      </c>
      <c r="KB39" s="11">
        <v>84089.949889423064</v>
      </c>
      <c r="KC39" s="11">
        <v>0.39923377078845701</v>
      </c>
      <c r="KD39" s="11">
        <v>0</v>
      </c>
      <c r="KE39" s="11">
        <v>3.8067360000000001E-2</v>
      </c>
      <c r="KF39" s="11">
        <v>40.736766469999992</v>
      </c>
      <c r="KG39" s="13">
        <v>7.4346011538604817E-2</v>
      </c>
      <c r="KH39" s="11">
        <v>-1.2317423328201074</v>
      </c>
      <c r="KI39" s="11">
        <v>60.246059207996929</v>
      </c>
      <c r="KJ39" s="11">
        <v>14.603616133518777</v>
      </c>
      <c r="KK39" s="11">
        <v>200</v>
      </c>
      <c r="KL39" s="11">
        <v>11.220588235294118</v>
      </c>
      <c r="KM39" s="11">
        <v>15.367058823529415</v>
      </c>
      <c r="KN39" s="11">
        <v>87.673333333333346</v>
      </c>
      <c r="KO39" s="11">
        <v>111.10416666666667</v>
      </c>
      <c r="KP39" s="11">
        <v>105.255</v>
      </c>
      <c r="KQ39" s="11">
        <v>15.300419189566838</v>
      </c>
      <c r="KR39" s="11">
        <v>27.007562117392869</v>
      </c>
      <c r="KS39" s="11">
        <v>76.393688955672417</v>
      </c>
      <c r="KT39" s="11">
        <v>5.1169107900698183</v>
      </c>
      <c r="KU39" s="11">
        <v>74.214093247325877</v>
      </c>
      <c r="KV39" s="11">
        <v>13.534482758620689</v>
      </c>
    </row>
    <row r="40" spans="1:308" x14ac:dyDescent="0.3">
      <c r="A40" t="s">
        <v>1</v>
      </c>
      <c r="B40" s="2" t="s">
        <v>68</v>
      </c>
      <c r="C40" s="2" t="s">
        <v>69</v>
      </c>
      <c r="D40" s="2" t="s">
        <v>43</v>
      </c>
      <c r="E40" s="2" t="s">
        <v>350</v>
      </c>
      <c r="F40" s="2" t="s">
        <v>358</v>
      </c>
      <c r="G40" s="2" t="s">
        <v>355</v>
      </c>
      <c r="H40" s="17" t="s">
        <v>489</v>
      </c>
      <c r="I40" s="11">
        <v>46.317099967038651</v>
      </c>
      <c r="J40" s="11">
        <v>55.047892660577226</v>
      </c>
      <c r="K40" s="11">
        <v>47.00623411929157</v>
      </c>
      <c r="L40" s="11">
        <v>53.032561890670308</v>
      </c>
      <c r="M40" s="11">
        <v>51.815242260665876</v>
      </c>
      <c r="N40" s="11">
        <v>35.860866785942456</v>
      </c>
      <c r="O40" s="11">
        <v>35.139802085084462</v>
      </c>
      <c r="P40" s="11">
        <v>79.606114765642459</v>
      </c>
      <c r="Q40" s="11">
        <v>36.379288082217428</v>
      </c>
      <c r="R40" s="11">
        <v>17.121212121212121</v>
      </c>
      <c r="S40" s="11">
        <v>72.899191163025833</v>
      </c>
      <c r="T40" s="11">
        <v>81.505125970279849</v>
      </c>
      <c r="U40" s="11">
        <v>63.151104254290708</v>
      </c>
      <c r="V40" s="11">
        <v>34.673212267372172</v>
      </c>
      <c r="W40" s="11">
        <v>14.496880522053079</v>
      </c>
      <c r="X40" s="11">
        <v>63.354892147713038</v>
      </c>
      <c r="Y40" s="11">
        <v>72.021440453453266</v>
      </c>
      <c r="Z40" s="11">
        <v>38.151723353946885</v>
      </c>
      <c r="AA40" s="11">
        <v>69.219895507072962</v>
      </c>
      <c r="AB40" s="11">
        <v>81.681291291961372</v>
      </c>
      <c r="AC40" s="11">
        <v>23.801953753731507</v>
      </c>
      <c r="AD40" s="11">
        <v>35.688908056599509</v>
      </c>
      <c r="AE40" s="11">
        <v>54.770760843986196</v>
      </c>
      <c r="AF40" s="11">
        <v>51.815242260665876</v>
      </c>
      <c r="AG40" s="11">
        <v>7.208316511909568</v>
      </c>
      <c r="AH40" s="11">
        <v>2.1447914886588002</v>
      </c>
      <c r="AI40" s="11">
        <v>24.048633654225306</v>
      </c>
      <c r="AJ40" s="11">
        <v>66.626214398449747</v>
      </c>
      <c r="AK40" s="11">
        <v>25.453998379318218</v>
      </c>
      <c r="AL40" s="11">
        <v>89.683246283093069</v>
      </c>
      <c r="AM40" s="11">
        <v>34.141876872175132</v>
      </c>
      <c r="AN40" s="11">
        <v>3.5030708270928614</v>
      </c>
      <c r="AO40" s="11">
        <v>13.630595894723912</v>
      </c>
      <c r="AP40" s="11">
        <v>61.261206710743387</v>
      </c>
      <c r="AQ40" s="11">
        <v>42.546065820122138</v>
      </c>
      <c r="AR40" s="11">
        <v>55.755996385649361</v>
      </c>
      <c r="AS40" s="11">
        <v>83.856450161145148</v>
      </c>
      <c r="AT40" s="11">
        <v>86.145554393335615</v>
      </c>
      <c r="AU40" s="11">
        <v>85.843894124722155</v>
      </c>
      <c r="AV40" s="11">
        <v>56.365510863660141</v>
      </c>
      <c r="AW40" s="11">
        <v>68.386623608597418</v>
      </c>
      <c r="AX40" s="11">
        <v>97.038655442394315</v>
      </c>
      <c r="AY40" s="11">
        <v>59.382799722930613</v>
      </c>
      <c r="AZ40" s="11">
        <v>15.381219850650114</v>
      </c>
      <c r="BA40" s="11">
        <v>58.079082473921503</v>
      </c>
      <c r="BB40" s="11">
        <v>12.674050281367514</v>
      </c>
      <c r="BC40" s="11">
        <v>15</v>
      </c>
      <c r="BD40" s="11">
        <v>13.636363636363635</v>
      </c>
      <c r="BE40" s="11">
        <v>22.727272727272727</v>
      </c>
      <c r="BF40" s="11">
        <v>100</v>
      </c>
      <c r="BG40" s="11">
        <v>0</v>
      </c>
      <c r="BH40" s="11">
        <v>98.82352941176471</v>
      </c>
      <c r="BI40" s="11">
        <v>86.505759736697755</v>
      </c>
      <c r="BJ40" s="11">
        <v>79.166666666666657</v>
      </c>
      <c r="BK40" s="11">
        <v>92.631578947368425</v>
      </c>
      <c r="BL40" s="11">
        <v>94.173957068277005</v>
      </c>
      <c r="BM40" s="11">
        <v>44.871613599307672</v>
      </c>
      <c r="BN40" s="11">
        <v>79.452353196446126</v>
      </c>
      <c r="BO40" s="11">
        <v>96.39612704000001</v>
      </c>
      <c r="BP40" s="11">
        <v>65.89134565159867</v>
      </c>
      <c r="BQ40" s="11">
        <v>98.18981290831411</v>
      </c>
      <c r="BR40" s="11">
        <v>25.372154202959337</v>
      </c>
      <c r="BS40" s="11">
        <v>8.0718481909735171</v>
      </c>
      <c r="BT40" s="11">
        <v>43.774633326872134</v>
      </c>
      <c r="BU40" s="11">
        <v>51.237319894036318</v>
      </c>
      <c r="BV40" s="11">
        <v>0</v>
      </c>
      <c r="BW40" s="11">
        <v>100</v>
      </c>
      <c r="BX40" s="11">
        <v>4.9554721923510501</v>
      </c>
      <c r="BY40" s="11">
        <v>52.005374007191683</v>
      </c>
      <c r="BZ40" s="11">
        <v>5.9602649006622519</v>
      </c>
      <c r="CA40" s="11">
        <v>0</v>
      </c>
      <c r="CB40" s="11">
        <v>2.1883180358382451E-2</v>
      </c>
      <c r="CC40" s="11">
        <v>36.719533899330351</v>
      </c>
      <c r="CD40" s="11">
        <v>56.363545753732389</v>
      </c>
      <c r="CE40" s="11">
        <v>46.564963102255781</v>
      </c>
      <c r="CF40" s="11">
        <v>33.05410171140452</v>
      </c>
      <c r="CG40" s="11">
        <v>86.559260048195881</v>
      </c>
      <c r="CH40" s="11">
        <v>85.917262710226169</v>
      </c>
      <c r="CI40" s="11">
        <v>98.305577808846195</v>
      </c>
      <c r="CJ40" s="11">
        <v>82.662805742098456</v>
      </c>
      <c r="CK40" s="11">
        <v>83.771794713819233</v>
      </c>
      <c r="CL40" s="11">
        <v>89.292095373051566</v>
      </c>
      <c r="CM40" s="11">
        <v>77.684677469040722</v>
      </c>
      <c r="CN40" s="11">
        <v>26.695828969256365</v>
      </c>
      <c r="CO40" s="11">
        <v>78.86999999999999</v>
      </c>
      <c r="CP40" s="11">
        <v>17.28</v>
      </c>
      <c r="CQ40" s="11">
        <v>56.456893415787555</v>
      </c>
      <c r="CR40" s="11">
        <v>0</v>
      </c>
      <c r="CS40" s="11">
        <v>47.113016560803167</v>
      </c>
      <c r="CT40" s="11">
        <v>69.130733249130103</v>
      </c>
      <c r="CU40" s="11">
        <v>85.619803541296562</v>
      </c>
      <c r="CV40" s="11">
        <v>53.874240439525764</v>
      </c>
      <c r="CW40" s="11">
        <v>60.952143564324366</v>
      </c>
      <c r="CX40" s="11">
        <v>98.629435687357841</v>
      </c>
      <c r="CY40" s="11">
        <v>99.105790014420151</v>
      </c>
      <c r="CZ40" s="11">
        <v>99.662818241959911</v>
      </c>
      <c r="DA40" s="11">
        <v>37.856463028419931</v>
      </c>
      <c r="DB40" s="11">
        <v>99.483232305612489</v>
      </c>
      <c r="DC40" s="11">
        <v>96.19713199819904</v>
      </c>
      <c r="DD40" s="11">
        <v>97.525893339261344</v>
      </c>
      <c r="DE40" s="11">
        <v>25.048862887682656</v>
      </c>
      <c r="DF40" s="11">
        <v>98.570138520135558</v>
      </c>
      <c r="DG40" s="11">
        <v>7.4856755591152737</v>
      </c>
      <c r="DH40" s="11">
        <v>51.920185702079245</v>
      </c>
      <c r="DI40" s="11">
        <v>12</v>
      </c>
      <c r="DJ40" s="11">
        <v>84.381738648265667</v>
      </c>
      <c r="DK40" s="11">
        <v>7.5472860575442056</v>
      </c>
      <c r="DL40" s="11">
        <v>15.137699463988664</v>
      </c>
      <c r="DM40" s="11">
        <v>15.234186383389666</v>
      </c>
      <c r="DN40" s="11">
        <v>35.443037974683541</v>
      </c>
      <c r="DO40" s="11">
        <v>90.905819017871593</v>
      </c>
      <c r="DP40" s="11">
        <v>77.5</v>
      </c>
      <c r="DQ40" s="11">
        <v>67.168639748249817</v>
      </c>
      <c r="DR40" s="11">
        <v>88.27708703374779</v>
      </c>
      <c r="DS40" s="11">
        <v>0</v>
      </c>
      <c r="DT40" s="11">
        <v>0</v>
      </c>
      <c r="DU40" s="11">
        <v>14.416633023819136</v>
      </c>
      <c r="DV40" s="11">
        <v>0</v>
      </c>
      <c r="DW40" s="11">
        <v>4.6062238690486392</v>
      </c>
      <c r="DX40" s="11">
        <v>0</v>
      </c>
      <c r="DY40" s="11">
        <v>6.1177335742453627</v>
      </c>
      <c r="DZ40" s="11">
        <v>0</v>
      </c>
      <c r="EA40" s="11">
        <v>6.7139197006219469</v>
      </c>
      <c r="EB40" s="11">
        <v>21.560901045942</v>
      </c>
      <c r="EC40" s="11">
        <v>6.0549273419511085</v>
      </c>
      <c r="ED40" s="11">
        <v>19.246753515944821</v>
      </c>
      <c r="EE40" s="11">
        <v>66.666666666666657</v>
      </c>
      <c r="EF40" s="11">
        <v>23.736900621488026</v>
      </c>
      <c r="EG40" s="11">
        <v>74.133772772695821</v>
      </c>
      <c r="EH40" s="11">
        <v>95.416348357524825</v>
      </c>
      <c r="EI40" s="11">
        <v>73.217835842090324</v>
      </c>
      <c r="EJ40" s="11">
        <v>6.8855084067253793</v>
      </c>
      <c r="EK40" s="11">
        <v>24.01921537229784</v>
      </c>
      <c r="EL40" s="11">
        <v>71.415750504823876</v>
      </c>
      <c r="EM40" s="11">
        <v>24.949517612744</v>
      </c>
      <c r="EN40" s="11">
        <v>0</v>
      </c>
      <c r="EO40" s="11">
        <v>87.32</v>
      </c>
      <c r="EP40" s="11">
        <v>99.14</v>
      </c>
      <c r="EQ40" s="11">
        <v>99.135446685878961</v>
      </c>
      <c r="ER40" s="11">
        <v>88.617886178861795</v>
      </c>
      <c r="ES40" s="11">
        <v>74.20289855072464</v>
      </c>
      <c r="ET40" s="11">
        <v>47.727276962809654</v>
      </c>
      <c r="EU40" s="11">
        <v>45.161299281997458</v>
      </c>
      <c r="EV40" s="11">
        <v>4.8259982731510611</v>
      </c>
      <c r="EW40" s="11">
        <v>38.852932970742344</v>
      </c>
      <c r="EX40" s="11">
        <v>4.0768936208298552</v>
      </c>
      <c r="EY40" s="11">
        <v>1.718149124028689</v>
      </c>
      <c r="EZ40" s="11">
        <v>4.7141697364200406</v>
      </c>
      <c r="FA40" s="11">
        <v>19.476504056649389</v>
      </c>
      <c r="FB40" s="11">
        <v>0</v>
      </c>
      <c r="FC40" s="11">
        <v>1.6939176830991576E-3</v>
      </c>
      <c r="FD40" s="11">
        <v>35.044185604563161</v>
      </c>
      <c r="FE40" s="11">
        <v>2.4450227344219164</v>
      </c>
      <c r="FF40" s="11">
        <v>62.091510534723206</v>
      </c>
      <c r="FG40" s="11">
        <v>47.13599243116866</v>
      </c>
      <c r="FH40" s="11">
        <v>100</v>
      </c>
      <c r="FI40" s="11">
        <v>94.633507853403145</v>
      </c>
      <c r="FJ40" s="11">
        <v>33.524589376159305</v>
      </c>
      <c r="FK40" s="11">
        <v>37.21976238655261</v>
      </c>
      <c r="FL40" s="11">
        <v>8.6270127495299214</v>
      </c>
      <c r="FM40" s="11">
        <v>61.710800834536997</v>
      </c>
      <c r="FN40" s="11">
        <v>71.648163753831881</v>
      </c>
      <c r="FO40" s="11">
        <v>85.690295209474982</v>
      </c>
      <c r="FP40" s="11">
        <v>73.636542626501281</v>
      </c>
      <c r="FQ40" s="11">
        <v>72.674733610258258</v>
      </c>
      <c r="FR40" s="11">
        <v>13.147719565981127</v>
      </c>
      <c r="FS40" s="11">
        <v>68.487746563060369</v>
      </c>
      <c r="FT40" s="11">
        <v>20.898940738620098</v>
      </c>
      <c r="FU40" s="11">
        <v>11.614064632269679</v>
      </c>
      <c r="FV40" s="11">
        <v>133.56174327110131</v>
      </c>
      <c r="FW40" s="11">
        <v>246.79887343573066</v>
      </c>
      <c r="FX40" s="11">
        <v>354.22897128422517</v>
      </c>
      <c r="FY40" s="11">
        <v>63.877355477483235</v>
      </c>
      <c r="FZ40" s="11">
        <v>14.517580790337098</v>
      </c>
      <c r="GA40" s="11">
        <v>59.382799722930613</v>
      </c>
      <c r="GB40" s="11">
        <v>-13.412799722930615</v>
      </c>
      <c r="GC40" s="11">
        <v>58.079082473921503</v>
      </c>
      <c r="GD40" s="11">
        <v>-2.0268513558167172</v>
      </c>
      <c r="GE40" s="11">
        <v>15</v>
      </c>
      <c r="GF40" s="11">
        <v>13.636363636363635</v>
      </c>
      <c r="GG40" s="11">
        <v>22.727272727272727</v>
      </c>
      <c r="GH40" s="11">
        <v>100</v>
      </c>
      <c r="GI40" s="11">
        <v>0</v>
      </c>
      <c r="GJ40" s="11">
        <v>98.82352941176471</v>
      </c>
      <c r="GK40" s="11">
        <v>10</v>
      </c>
      <c r="GL40" s="11">
        <v>10</v>
      </c>
      <c r="GM40" s="11">
        <v>2.3333333333333335</v>
      </c>
      <c r="GN40" s="11">
        <v>94.173957068277005</v>
      </c>
      <c r="GO40" s="11">
        <v>44.871613599307672</v>
      </c>
      <c r="GP40" s="11">
        <v>79.452353196446126</v>
      </c>
      <c r="GQ40" s="11">
        <v>96.39612704000001</v>
      </c>
      <c r="GR40" s="11">
        <v>65.89134565159867</v>
      </c>
      <c r="GS40" s="11">
        <v>1.8101870916858898</v>
      </c>
      <c r="GT40" s="11">
        <v>74.627845797040663</v>
      </c>
      <c r="GU40" s="11">
        <v>8.0718481909735171</v>
      </c>
      <c r="GV40" s="11">
        <v>43.774633326872134</v>
      </c>
      <c r="GW40" s="11">
        <v>51.237319894036318</v>
      </c>
      <c r="GX40" s="11">
        <v>0</v>
      </c>
      <c r="GY40" s="11">
        <v>1</v>
      </c>
      <c r="GZ40" s="11">
        <v>476.61445146211844</v>
      </c>
      <c r="HA40" s="11">
        <v>52.005374007191683</v>
      </c>
      <c r="HB40" s="11">
        <v>5.9602649006622519</v>
      </c>
      <c r="HC40" s="11">
        <v>0</v>
      </c>
      <c r="HD40" s="11">
        <v>2157.9528852359686</v>
      </c>
      <c r="HE40" s="11">
        <v>203.59285714285716</v>
      </c>
      <c r="HF40" s="11">
        <v>197.90460317460318</v>
      </c>
      <c r="HG40" s="11">
        <v>261.87380952380954</v>
      </c>
      <c r="HH40" s="11">
        <v>229.51555555555561</v>
      </c>
      <c r="HI40" s="12">
        <v>147.98104731508985</v>
      </c>
      <c r="HJ40" s="12">
        <v>14.082737289773824</v>
      </c>
      <c r="HK40" s="12">
        <v>9.654598490048043</v>
      </c>
      <c r="HL40" s="11">
        <v>82.662805742098456</v>
      </c>
      <c r="HM40" s="11">
        <v>83.771794713819233</v>
      </c>
      <c r="HN40" s="11">
        <v>89.292095373051566</v>
      </c>
      <c r="HO40" s="11">
        <v>77.684677469040722</v>
      </c>
      <c r="HP40" s="11">
        <v>26.695828969256365</v>
      </c>
      <c r="HQ40" s="11">
        <v>78.86999999999999</v>
      </c>
      <c r="HR40" s="11">
        <v>17.28</v>
      </c>
      <c r="HS40" s="11">
        <v>56.456893415787555</v>
      </c>
      <c r="HT40" s="11">
        <v>0</v>
      </c>
      <c r="HU40" s="11">
        <v>47.113016560803167</v>
      </c>
      <c r="HV40" s="11">
        <v>69.130733249130103</v>
      </c>
      <c r="HW40" s="11">
        <v>85.619803541296562</v>
      </c>
      <c r="HX40" s="11">
        <v>53.874240439525764</v>
      </c>
      <c r="HY40" s="11">
        <v>60.952143564324366</v>
      </c>
      <c r="HZ40" s="11">
        <v>98.629435687357841</v>
      </c>
      <c r="IA40" s="11">
        <v>99.105790014420151</v>
      </c>
      <c r="IB40" s="11">
        <v>99.662818241959911</v>
      </c>
      <c r="IC40" s="11">
        <v>37.856463028419931</v>
      </c>
      <c r="ID40" s="11">
        <v>99.483232305612489</v>
      </c>
      <c r="IE40" s="11">
        <v>96.19713199819904</v>
      </c>
      <c r="IF40" s="11">
        <v>97.525893339261344</v>
      </c>
      <c r="IG40" s="11">
        <v>25.048862887682656</v>
      </c>
      <c r="IH40" s="11">
        <v>98.570138520135558</v>
      </c>
      <c r="II40" s="11">
        <v>7.4856755591152737</v>
      </c>
      <c r="IJ40" s="11">
        <v>-3.800475059382423</v>
      </c>
      <c r="IK40" s="11">
        <v>5</v>
      </c>
      <c r="IL40" s="11">
        <v>84.381738648265667</v>
      </c>
      <c r="IM40" s="11">
        <v>7.5472860575442056</v>
      </c>
      <c r="IN40" s="11">
        <v>15.137699463988664</v>
      </c>
      <c r="IO40" s="11">
        <v>15.234186383389666</v>
      </c>
      <c r="IP40" s="11">
        <v>35.443037974683541</v>
      </c>
      <c r="IQ40" s="11">
        <v>8.475903614457831</v>
      </c>
      <c r="IR40" s="11">
        <v>77.5</v>
      </c>
      <c r="IS40" s="11">
        <v>81.233974372679683</v>
      </c>
      <c r="IT40" s="11">
        <v>5.3285968028419184</v>
      </c>
      <c r="IU40" s="11">
        <v>159.85790408525756</v>
      </c>
      <c r="IV40" s="11">
        <v>5.6174000807428337</v>
      </c>
      <c r="IW40" s="11">
        <v>14.416633023819136</v>
      </c>
      <c r="IX40" s="11">
        <v>0</v>
      </c>
      <c r="IY40" s="11">
        <v>8.2081895345583433</v>
      </c>
      <c r="IZ40" s="11">
        <v>0</v>
      </c>
      <c r="JA40" s="11">
        <v>58.856449958026303</v>
      </c>
      <c r="JB40" s="11">
        <v>0</v>
      </c>
      <c r="JC40" s="11">
        <v>5.596492864471597</v>
      </c>
      <c r="JD40" s="11">
        <v>11.845909896464882</v>
      </c>
      <c r="JE40" s="11">
        <v>1.9587725025650591</v>
      </c>
      <c r="JF40" s="11">
        <v>1.9587725025650591</v>
      </c>
      <c r="JG40" s="11">
        <v>20</v>
      </c>
      <c r="JH40" s="11">
        <v>17.342412451361866</v>
      </c>
      <c r="JI40" s="11">
        <v>11.508928571428571</v>
      </c>
      <c r="JJ40" s="11">
        <v>95.416348357524825</v>
      </c>
      <c r="JK40" s="11">
        <v>73.217835842090324</v>
      </c>
      <c r="JL40" s="11">
        <v>6.8855084067253793</v>
      </c>
      <c r="JM40" s="11">
        <v>24.01921537229784</v>
      </c>
      <c r="JN40" s="11">
        <v>71.415750504823876</v>
      </c>
      <c r="JO40" s="11">
        <v>24.949517612744</v>
      </c>
      <c r="JP40" s="11">
        <v>0</v>
      </c>
      <c r="JQ40" s="11">
        <v>87.32</v>
      </c>
      <c r="JR40" s="11">
        <v>99.14</v>
      </c>
      <c r="JS40" s="11">
        <v>99.135446685878961</v>
      </c>
      <c r="JT40" s="11">
        <v>88.617886178861795</v>
      </c>
      <c r="JU40" s="11">
        <v>74.20289855072464</v>
      </c>
      <c r="JV40" s="11">
        <v>0.71951220000000005</v>
      </c>
      <c r="JW40" s="11">
        <v>0.58536589999999999</v>
      </c>
      <c r="JX40" s="11">
        <v>0.99129636899999996</v>
      </c>
      <c r="JY40" s="11">
        <v>0.3196967</v>
      </c>
      <c r="JZ40" s="11">
        <v>3.195900247810159</v>
      </c>
      <c r="KA40" s="11">
        <v>40003.933366132609</v>
      </c>
      <c r="KB40" s="11">
        <v>65801.775819937946</v>
      </c>
      <c r="KC40" s="11">
        <v>1.5584716180128548</v>
      </c>
      <c r="KD40" s="11">
        <v>0</v>
      </c>
      <c r="KE40" s="11">
        <v>4.4044999999999996E-3</v>
      </c>
      <c r="KF40" s="11">
        <v>101.83746536000002</v>
      </c>
      <c r="KG40" s="13">
        <v>2.8874150857464222E-2</v>
      </c>
      <c r="KH40" s="11">
        <v>2.0252837977296179</v>
      </c>
      <c r="KI40" s="11">
        <v>44.888082274652149</v>
      </c>
      <c r="KJ40" s="11">
        <v>200</v>
      </c>
      <c r="KK40" s="11">
        <v>178.53403141361258</v>
      </c>
      <c r="KL40" s="11">
        <v>10.592727272727274</v>
      </c>
      <c r="KM40" s="11">
        <v>14.759999999999998</v>
      </c>
      <c r="KN40" s="11">
        <v>87.311333333333351</v>
      </c>
      <c r="KO40" s="11">
        <v>109.03800000000001</v>
      </c>
      <c r="KP40" s="11">
        <v>103.18933333333334</v>
      </c>
      <c r="KQ40" s="11">
        <v>14.309704790525013</v>
      </c>
      <c r="KR40" s="11">
        <v>26.363457373498722</v>
      </c>
      <c r="KS40" s="11">
        <v>72.674733610258258</v>
      </c>
      <c r="KT40" s="11">
        <v>4.7488628404896485</v>
      </c>
      <c r="KU40" s="11">
        <v>68.487746563060369</v>
      </c>
      <c r="KV40" s="11">
        <v>20.898940738620098</v>
      </c>
    </row>
    <row r="41" spans="1:308" x14ac:dyDescent="0.3">
      <c r="A41" t="s">
        <v>1</v>
      </c>
      <c r="B41" s="2" t="s">
        <v>70</v>
      </c>
      <c r="C41" s="2" t="s">
        <v>71</v>
      </c>
      <c r="D41" s="2" t="s">
        <v>43</v>
      </c>
      <c r="E41" s="2" t="s">
        <v>350</v>
      </c>
      <c r="F41" s="2" t="s">
        <v>357</v>
      </c>
      <c r="G41" s="2" t="s">
        <v>355</v>
      </c>
      <c r="H41" s="17" t="s">
        <v>489</v>
      </c>
      <c r="I41" s="11">
        <v>46.563253869603635</v>
      </c>
      <c r="J41" s="11">
        <v>47.723488389664567</v>
      </c>
      <c r="K41" s="11">
        <v>55.026373748710519</v>
      </c>
      <c r="L41" s="11">
        <v>53.388964736009392</v>
      </c>
      <c r="M41" s="11">
        <v>56.829270039987932</v>
      </c>
      <c r="N41" s="11">
        <v>39.946415285864759</v>
      </c>
      <c r="O41" s="11">
        <v>26.465011017384612</v>
      </c>
      <c r="P41" s="11">
        <v>87.595414938788124</v>
      </c>
      <c r="Q41" s="11">
        <v>55.384444046919604</v>
      </c>
      <c r="R41" s="11">
        <v>3.1818181818181821</v>
      </c>
      <c r="S41" s="11">
        <v>67.468458584750408</v>
      </c>
      <c r="T41" s="11">
        <v>63.539489952446822</v>
      </c>
      <c r="U41" s="11">
        <v>55.918322777367599</v>
      </c>
      <c r="V41" s="11">
        <v>0.97647024556116691</v>
      </c>
      <c r="W41" s="11">
        <v>19.122388136052081</v>
      </c>
      <c r="X41" s="11">
        <v>67.789438331056019</v>
      </c>
      <c r="Y41" s="11">
        <v>84.228668527733959</v>
      </c>
      <c r="Z41" s="11">
        <v>48.965000000000003</v>
      </c>
      <c r="AA41" s="11">
        <v>58.892748266377396</v>
      </c>
      <c r="AB41" s="11">
        <v>79.390246135150065</v>
      </c>
      <c r="AC41" s="11">
        <v>32.636773682644993</v>
      </c>
      <c r="AD41" s="11">
        <v>37.836306995185502</v>
      </c>
      <c r="AE41" s="11">
        <v>58.188748600689024</v>
      </c>
      <c r="AF41" s="11">
        <v>56.829270039987932</v>
      </c>
      <c r="AG41" s="11">
        <v>15.300700965337461</v>
      </c>
      <c r="AH41" s="11">
        <v>22.678831833892431</v>
      </c>
      <c r="AI41" s="11">
        <v>17.045240813570768</v>
      </c>
      <c r="AJ41" s="11">
        <v>76.033884583077665</v>
      </c>
      <c r="AK41" s="11">
        <v>16.458343846192662</v>
      </c>
      <c r="AL41" s="11">
        <v>92.161489673117586</v>
      </c>
      <c r="AM41" s="11">
        <v>35.057129131389189</v>
      </c>
      <c r="AN41" s="11">
        <v>1.6532043335306739</v>
      </c>
      <c r="AO41" s="11">
        <v>0.59057011629173073</v>
      </c>
      <c r="AP41" s="11">
        <v>39.181350866153814</v>
      </c>
      <c r="AQ41" s="11">
        <v>29.160589246250186</v>
      </c>
      <c r="AR41" s="11">
        <v>53.147222410692088</v>
      </c>
      <c r="AS41" s="11">
        <v>100</v>
      </c>
      <c r="AT41" s="11">
        <v>92.004318315064438</v>
      </c>
      <c r="AU41" s="11">
        <v>80.027837620862428</v>
      </c>
      <c r="AV41" s="11">
        <v>81.515572553335687</v>
      </c>
      <c r="AW41" s="11">
        <v>72.024761143466179</v>
      </c>
      <c r="AX41" s="11">
        <v>100</v>
      </c>
      <c r="AY41" s="11">
        <v>62.737881983580998</v>
      </c>
      <c r="AZ41" s="11">
        <v>50.69373942320864</v>
      </c>
      <c r="BA41" s="11">
        <v>58.035593738452192</v>
      </c>
      <c r="BB41" s="11">
        <v>50.070561042436587</v>
      </c>
      <c r="BC41" s="11">
        <v>5</v>
      </c>
      <c r="BD41" s="11">
        <v>0</v>
      </c>
      <c r="BE41" s="11">
        <v>4.5454545454545459</v>
      </c>
      <c r="BF41" s="11">
        <v>66.666666666666657</v>
      </c>
      <c r="BG41" s="11">
        <v>0</v>
      </c>
      <c r="BH41" s="11">
        <v>100</v>
      </c>
      <c r="BI41" s="11">
        <v>79.008959590418726</v>
      </c>
      <c r="BJ41" s="11">
        <v>91.666666666666657</v>
      </c>
      <c r="BK41" s="11">
        <v>94.73684210526315</v>
      </c>
      <c r="BL41" s="11">
        <v>88.963572519590343</v>
      </c>
      <c r="BM41" s="11">
        <v>42.981830117575377</v>
      </c>
      <c r="BN41" s="11">
        <v>22.997667739805213</v>
      </c>
      <c r="BO41" s="11">
        <v>68.017537279999999</v>
      </c>
      <c r="BP41" s="11">
        <v>93.284189754759836</v>
      </c>
      <c r="BQ41" s="11">
        <v>45.51</v>
      </c>
      <c r="BR41" s="11">
        <v>28.960778577342992</v>
      </c>
      <c r="BS41" s="11">
        <v>2.9353171100743913</v>
      </c>
      <c r="BT41" s="11">
        <v>0</v>
      </c>
      <c r="BU41" s="11">
        <v>0</v>
      </c>
      <c r="BV41" s="11">
        <v>0</v>
      </c>
      <c r="BW41" s="11">
        <v>0</v>
      </c>
      <c r="BX41" s="11">
        <v>2.9235043632926097</v>
      </c>
      <c r="BY41" s="11">
        <v>38.374291115311912</v>
      </c>
      <c r="BZ41" s="11">
        <v>7.3863636363636367</v>
      </c>
      <c r="CA41" s="11">
        <v>0</v>
      </c>
      <c r="CB41" s="11">
        <v>30.728897792532777</v>
      </c>
      <c r="CC41" s="11">
        <v>43.899006030128476</v>
      </c>
      <c r="CD41" s="11">
        <v>74.494448139508592</v>
      </c>
      <c r="CE41" s="11">
        <v>50.271340435946932</v>
      </c>
      <c r="CF41" s="11">
        <v>52.99590636983821</v>
      </c>
      <c r="CG41" s="11">
        <v>83.244408733870628</v>
      </c>
      <c r="CH41" s="11">
        <v>72.442963342732625</v>
      </c>
      <c r="CI41" s="11">
        <v>97.177995265366647</v>
      </c>
      <c r="CJ41" s="11">
        <v>95.751911639762113</v>
      </c>
      <c r="CK41" s="11">
        <v>95.909697778856668</v>
      </c>
      <c r="CL41" s="11">
        <v>94.380385969171016</v>
      </c>
      <c r="CM41" s="11">
        <v>93.28802039082413</v>
      </c>
      <c r="CN41" s="11">
        <v>41.813326860055831</v>
      </c>
      <c r="CO41" s="11">
        <v>100</v>
      </c>
      <c r="CP41" s="11">
        <v>95.86</v>
      </c>
      <c r="CQ41" s="11">
        <v>0</v>
      </c>
      <c r="CR41" s="11">
        <v>0</v>
      </c>
      <c r="CS41" s="11">
        <v>23.879450852557671</v>
      </c>
      <c r="CT41" s="11">
        <v>59.02176225646636</v>
      </c>
      <c r="CU41" s="11">
        <v>89.586768811285069</v>
      </c>
      <c r="CV41" s="11">
        <v>30.479755915353689</v>
      </c>
      <c r="CW41" s="11">
        <v>54.345488273723653</v>
      </c>
      <c r="CX41" s="11">
        <v>96.043263488877912</v>
      </c>
      <c r="CY41" s="11">
        <v>98.384394375538548</v>
      </c>
      <c r="CZ41" s="11">
        <v>96.5432900007211</v>
      </c>
      <c r="DA41" s="11">
        <v>52.848548551787289</v>
      </c>
      <c r="DB41" s="11">
        <v>98.525809988103831</v>
      </c>
      <c r="DC41" s="11">
        <v>79.524287147155761</v>
      </c>
      <c r="DD41" s="11">
        <v>92.980130868796863</v>
      </c>
      <c r="DE41" s="11">
        <v>22.31217461909538</v>
      </c>
      <c r="DF41" s="11">
        <v>94.003333530001768</v>
      </c>
      <c r="DG41" s="11">
        <v>20.536472872921472</v>
      </c>
      <c r="DH41" s="11">
        <v>65.373848175013521</v>
      </c>
      <c r="DI41" s="11">
        <v>12</v>
      </c>
      <c r="DJ41" s="11">
        <v>85.981308411214954</v>
      </c>
      <c r="DK41" s="11">
        <v>10.474572156815148</v>
      </c>
      <c r="DL41" s="11">
        <v>17.0530404175264</v>
      </c>
      <c r="DM41" s="11">
        <v>37.243816254416963</v>
      </c>
      <c r="DN41" s="11">
        <v>40.384615384615387</v>
      </c>
      <c r="DO41" s="11">
        <v>95.477439956706206</v>
      </c>
      <c r="DP41" s="11">
        <v>59.649122807017541</v>
      </c>
      <c r="DQ41" s="11">
        <v>54.038956307137077</v>
      </c>
      <c r="DR41" s="11">
        <v>79.146919431279613</v>
      </c>
      <c r="DS41" s="11">
        <v>37.301934381547106</v>
      </c>
      <c r="DT41" s="11">
        <v>13.708408992054604</v>
      </c>
      <c r="DU41" s="11">
        <v>16.892992938620317</v>
      </c>
      <c r="DV41" s="11">
        <v>2.5203951308526089</v>
      </c>
      <c r="DW41" s="11">
        <v>0</v>
      </c>
      <c r="DX41" s="11">
        <v>0</v>
      </c>
      <c r="DY41" s="11">
        <v>10.873764038609545</v>
      </c>
      <c r="DZ41" s="11">
        <v>100</v>
      </c>
      <c r="EA41" s="11">
        <v>5.5143922972490858</v>
      </c>
      <c r="EB41" s="11">
        <v>14.424738819156246</v>
      </c>
      <c r="EC41" s="11">
        <v>3.9197141518500613</v>
      </c>
      <c r="ED41" s="11">
        <v>28.03402546626512</v>
      </c>
      <c r="EE41" s="11">
        <v>33.333333333333329</v>
      </c>
      <c r="EF41" s="11">
        <v>46.369890780750708</v>
      </c>
      <c r="EG41" s="11">
        <v>66.875847738166385</v>
      </c>
      <c r="EH41" s="11">
        <v>96.661367249602549</v>
      </c>
      <c r="EI41" s="11">
        <v>94.228432563791003</v>
      </c>
      <c r="EJ41" s="11">
        <v>7.5657894736842106</v>
      </c>
      <c r="EK41" s="11">
        <v>14.802631578947366</v>
      </c>
      <c r="EL41" s="11">
        <v>44.870565675934806</v>
      </c>
      <c r="EM41" s="11">
        <v>15.052732502396932</v>
      </c>
      <c r="EN41" s="11">
        <v>0</v>
      </c>
      <c r="EO41" s="11">
        <v>96.43</v>
      </c>
      <c r="EP41" s="11">
        <v>98.57</v>
      </c>
      <c r="EQ41" s="11">
        <v>100</v>
      </c>
      <c r="ER41" s="11">
        <v>97.2027972027972</v>
      </c>
      <c r="ES41" s="11">
        <v>68.604651162790702</v>
      </c>
      <c r="ET41" s="11">
        <v>52.272723037190346</v>
      </c>
      <c r="EU41" s="11">
        <v>53.225813704474135</v>
      </c>
      <c r="EV41" s="11">
        <v>7.6083166072150137</v>
      </c>
      <c r="EW41" s="11">
        <v>27.121663176677263</v>
      </c>
      <c r="EX41" s="11">
        <v>2.5464440065252592</v>
      </c>
      <c r="EY41" s="11">
        <v>0.81714138580502282</v>
      </c>
      <c r="EZ41" s="11">
        <v>1.5960276082617397</v>
      </c>
      <c r="FA41" s="11">
        <v>1.1862512989728984</v>
      </c>
      <c r="FB41" s="11">
        <v>4.1456675332555096E-3</v>
      </c>
      <c r="FC41" s="11">
        <v>0</v>
      </c>
      <c r="FD41" s="11">
        <v>1.1718834986607691</v>
      </c>
      <c r="FE41" s="11">
        <v>2.0450255940976301</v>
      </c>
      <c r="FF41" s="11">
        <v>26.827034657760812</v>
      </c>
      <c r="FG41" s="11">
        <v>81.877919498574897</v>
      </c>
      <c r="FH41" s="11">
        <v>31.115107913669064</v>
      </c>
      <c r="FI41" s="11">
        <v>54.041666666666664</v>
      </c>
      <c r="FJ41" s="11">
        <v>6.3262501321492817</v>
      </c>
      <c r="FK41" s="11">
        <v>5.0653136457435863</v>
      </c>
      <c r="FL41" s="11">
        <v>6.4204805201399955</v>
      </c>
      <c r="FM41" s="11">
        <v>59.370132260896668</v>
      </c>
      <c r="FN41" s="11">
        <v>68.620769672321387</v>
      </c>
      <c r="FO41" s="11">
        <v>86.358099878197322</v>
      </c>
      <c r="FP41" s="11">
        <v>70.357686453576861</v>
      </c>
      <c r="FQ41" s="11">
        <v>72.864039519479064</v>
      </c>
      <c r="FR41" s="11">
        <v>0</v>
      </c>
      <c r="FS41" s="11">
        <v>72.863027806385176</v>
      </c>
      <c r="FT41" s="11">
        <v>16.440480806514152</v>
      </c>
      <c r="FU41" s="11">
        <v>0</v>
      </c>
      <c r="FV41" s="11">
        <v>77.081192189105849</v>
      </c>
      <c r="FW41" s="11">
        <v>334.01849948612539</v>
      </c>
      <c r="FX41" s="11">
        <v>179.85611510791367</v>
      </c>
      <c r="FY41" s="11">
        <v>56.52620760534429</v>
      </c>
      <c r="FZ41" s="11">
        <v>0</v>
      </c>
      <c r="GA41" s="11">
        <v>62.737881983581005</v>
      </c>
      <c r="GB41" s="11">
        <v>-7.3578819835810023</v>
      </c>
      <c r="GC41" s="11">
        <v>58.035593738452192</v>
      </c>
      <c r="GD41" s="11">
        <v>6.3727195917691901</v>
      </c>
      <c r="GE41" s="11">
        <v>5</v>
      </c>
      <c r="GF41" s="11">
        <v>0</v>
      </c>
      <c r="GG41" s="11">
        <v>4.5454545454545459</v>
      </c>
      <c r="GH41" s="11">
        <v>66.666666666666657</v>
      </c>
      <c r="GI41" s="11">
        <v>0</v>
      </c>
      <c r="GJ41" s="11">
        <v>100</v>
      </c>
      <c r="GK41" s="11">
        <v>15</v>
      </c>
      <c r="GL41" s="11" t="s">
        <v>727</v>
      </c>
      <c r="GM41" s="11">
        <v>1.6666666666666667</v>
      </c>
      <c r="GN41" s="11">
        <v>88.963572519590343</v>
      </c>
      <c r="GO41" s="11">
        <v>42.981830117575377</v>
      </c>
      <c r="GP41" s="11">
        <v>22.997667739805213</v>
      </c>
      <c r="GQ41" s="11">
        <v>68.017537279999999</v>
      </c>
      <c r="GR41" s="11">
        <v>93.284189754759836</v>
      </c>
      <c r="GS41" s="11">
        <v>54.49</v>
      </c>
      <c r="GT41" s="11">
        <v>71.039221422657008</v>
      </c>
      <c r="GU41" s="11">
        <v>2.9353171100743913</v>
      </c>
      <c r="GV41" s="11">
        <v>0</v>
      </c>
      <c r="GW41" s="11">
        <v>0</v>
      </c>
      <c r="GX41" s="11">
        <v>0</v>
      </c>
      <c r="GY41" s="11">
        <v>0</v>
      </c>
      <c r="GZ41" s="11">
        <v>281.18096003213498</v>
      </c>
      <c r="HA41" s="11">
        <v>38.374291115311912</v>
      </c>
      <c r="HB41" s="11">
        <v>7.3863636363636367</v>
      </c>
      <c r="HC41" s="11">
        <v>0</v>
      </c>
      <c r="HD41" s="11">
        <v>3030250.2911153119</v>
      </c>
      <c r="HE41" s="11">
        <v>181.45714285714288</v>
      </c>
      <c r="HF41" s="11">
        <v>122.83158730158728</v>
      </c>
      <c r="HG41" s="11">
        <v>244.05031746031742</v>
      </c>
      <c r="HH41" s="11">
        <v>168.60730158730158</v>
      </c>
      <c r="HI41" s="12">
        <v>157.60321392411552</v>
      </c>
      <c r="HJ41" s="12">
        <v>27.557036657267371</v>
      </c>
      <c r="HK41" s="12">
        <v>14.173100775193799</v>
      </c>
      <c r="HL41" s="11">
        <v>95.751911639762113</v>
      </c>
      <c r="HM41" s="11">
        <v>95.909697778856668</v>
      </c>
      <c r="HN41" s="11">
        <v>94.380385969171016</v>
      </c>
      <c r="HO41" s="11">
        <v>93.28802039082413</v>
      </c>
      <c r="HP41" s="11">
        <v>41.813326860055831</v>
      </c>
      <c r="HQ41" s="11">
        <v>102.78</v>
      </c>
      <c r="HR41" s="11" t="s">
        <v>727</v>
      </c>
      <c r="HS41" s="14" t="s">
        <v>727</v>
      </c>
      <c r="HT41" s="14" t="s">
        <v>727</v>
      </c>
      <c r="HU41" s="11">
        <v>23.879450852557671</v>
      </c>
      <c r="HV41" s="11">
        <v>59.02176225646636</v>
      </c>
      <c r="HW41" s="11">
        <v>89.586768811285069</v>
      </c>
      <c r="HX41" s="11">
        <v>30.479755915353689</v>
      </c>
      <c r="HY41" s="11">
        <v>54.345488273723653</v>
      </c>
      <c r="HZ41" s="11">
        <v>96.043263488877912</v>
      </c>
      <c r="IA41" s="11">
        <v>98.384394375538548</v>
      </c>
      <c r="IB41" s="11">
        <v>96.5432900007211</v>
      </c>
      <c r="IC41" s="11">
        <v>52.848548551787289</v>
      </c>
      <c r="ID41" s="11">
        <v>98.525809988103831</v>
      </c>
      <c r="IE41" s="11">
        <v>79.524287147155761</v>
      </c>
      <c r="IF41" s="11">
        <v>92.980130868796863</v>
      </c>
      <c r="IG41" s="11">
        <v>22.31217461909538</v>
      </c>
      <c r="IH41" s="11">
        <v>94.003333530001768</v>
      </c>
      <c r="II41" s="11">
        <v>20.536472872921472</v>
      </c>
      <c r="IJ41" s="11">
        <v>3.867403314917127</v>
      </c>
      <c r="IK41" s="11">
        <v>5</v>
      </c>
      <c r="IL41" s="11">
        <v>85.981308411214954</v>
      </c>
      <c r="IM41" s="11">
        <v>10.474572156815148</v>
      </c>
      <c r="IN41" s="11">
        <v>17.0530404175264</v>
      </c>
      <c r="IO41" s="11">
        <v>37.243816254416963</v>
      </c>
      <c r="IP41" s="11">
        <v>40.384615384615387</v>
      </c>
      <c r="IQ41" s="11">
        <v>5.5022692889561267</v>
      </c>
      <c r="IR41" s="11">
        <v>59.649122807017541</v>
      </c>
      <c r="IS41" s="11">
        <v>79.80601345995602</v>
      </c>
      <c r="IT41" s="11">
        <v>9.4786729857819907</v>
      </c>
      <c r="IU41" s="11">
        <v>109.00473933649289</v>
      </c>
      <c r="IV41" s="11">
        <v>6.2569255839217819</v>
      </c>
      <c r="IW41" s="11">
        <v>16.892992938620317</v>
      </c>
      <c r="IX41" s="11">
        <v>14.106831510540497</v>
      </c>
      <c r="IY41" s="11">
        <v>0</v>
      </c>
      <c r="IZ41" s="11">
        <v>0</v>
      </c>
      <c r="JA41" s="11">
        <v>104.61245839277224</v>
      </c>
      <c r="JB41" s="11">
        <v>60</v>
      </c>
      <c r="JC41" s="11">
        <v>4.5966080202884765</v>
      </c>
      <c r="JD41" s="11">
        <v>7.9251862418766841</v>
      </c>
      <c r="JE41" s="11">
        <v>1.2680297987002696</v>
      </c>
      <c r="JF41" s="11">
        <v>2.8530670470756063</v>
      </c>
      <c r="JG41" s="11">
        <v>10</v>
      </c>
      <c r="JH41" s="11">
        <v>14.486111111111111</v>
      </c>
      <c r="JI41" s="11">
        <v>12.508064516129032</v>
      </c>
      <c r="JJ41" s="11">
        <v>96.661367249602549</v>
      </c>
      <c r="JK41" s="11">
        <v>94.228432563791003</v>
      </c>
      <c r="JL41" s="11">
        <v>7.5657894736842106</v>
      </c>
      <c r="JM41" s="11">
        <v>14.802631578947366</v>
      </c>
      <c r="JN41" s="11">
        <v>44.870565675934806</v>
      </c>
      <c r="JO41" s="11">
        <v>15.052732502396932</v>
      </c>
      <c r="JP41" s="11">
        <v>0</v>
      </c>
      <c r="JQ41" s="11">
        <v>96.43</v>
      </c>
      <c r="JR41" s="11">
        <v>98.57</v>
      </c>
      <c r="JS41" s="11">
        <v>100</v>
      </c>
      <c r="JT41" s="11">
        <v>97.2027972027972</v>
      </c>
      <c r="JU41" s="11">
        <v>68.604651162790702</v>
      </c>
      <c r="JV41" s="11">
        <v>0.74390239999999996</v>
      </c>
      <c r="JW41" s="11">
        <v>0.64634150000000001</v>
      </c>
      <c r="JX41" s="11">
        <v>1.0193455579999999</v>
      </c>
      <c r="JY41" s="11">
        <v>0.2890855</v>
      </c>
      <c r="JZ41" s="11">
        <v>2.825917266251635</v>
      </c>
      <c r="KA41" s="11">
        <v>25139.919203959093</v>
      </c>
      <c r="KB41" s="11">
        <v>27564.796977001806</v>
      </c>
      <c r="KC41" s="11">
        <v>9.4921500075316342E-2</v>
      </c>
      <c r="KD41" s="11">
        <v>3.173173E-2</v>
      </c>
      <c r="KE41" s="11">
        <v>0</v>
      </c>
      <c r="KF41" s="11">
        <v>3.4054620799999999</v>
      </c>
      <c r="KG41" s="13">
        <v>2.6184773896460192E-2</v>
      </c>
      <c r="KH41" s="11">
        <v>-7.180340458210674</v>
      </c>
      <c r="KI41" s="11">
        <v>146.82675814751286</v>
      </c>
      <c r="KJ41" s="11">
        <v>-75.539568345323744</v>
      </c>
      <c r="KK41" s="11">
        <v>16.166666666666664</v>
      </c>
      <c r="KL41" s="11">
        <v>14.268000000000001</v>
      </c>
      <c r="KM41" s="11">
        <v>20.874000000000002</v>
      </c>
      <c r="KN41" s="11">
        <v>87.673333333333346</v>
      </c>
      <c r="KO41" s="11">
        <v>111.10416666666667</v>
      </c>
      <c r="KP41" s="11">
        <v>105.255</v>
      </c>
      <c r="KQ41" s="11">
        <v>13.64190012180268</v>
      </c>
      <c r="KR41" s="11">
        <v>29.642313546423139</v>
      </c>
      <c r="KS41" s="11">
        <v>72.864039519479064</v>
      </c>
      <c r="KT41" s="11">
        <v>4.2109453760783868</v>
      </c>
      <c r="KU41" s="11">
        <v>72.863027806385176</v>
      </c>
      <c r="KV41" s="11">
        <v>16.440480806514152</v>
      </c>
    </row>
    <row r="42" spans="1:308" x14ac:dyDescent="0.3">
      <c r="A42" t="s">
        <v>1</v>
      </c>
      <c r="B42" s="2" t="s">
        <v>72</v>
      </c>
      <c r="C42" s="2" t="s">
        <v>73</v>
      </c>
      <c r="D42" s="2" t="s">
        <v>43</v>
      </c>
      <c r="E42" s="2" t="s">
        <v>350</v>
      </c>
      <c r="F42" s="2" t="s">
        <v>357</v>
      </c>
      <c r="G42" s="2" t="s">
        <v>355</v>
      </c>
      <c r="H42" s="17" t="s">
        <v>489</v>
      </c>
      <c r="I42" s="11">
        <v>47.496545925709192</v>
      </c>
      <c r="J42" s="11">
        <v>53.482724470019427</v>
      </c>
      <c r="K42" s="11">
        <v>56.921719344200056</v>
      </c>
      <c r="L42" s="11">
        <v>45.122588257484288</v>
      </c>
      <c r="M42" s="11">
        <v>52.567740054478548</v>
      </c>
      <c r="N42" s="11">
        <v>34.545325440803026</v>
      </c>
      <c r="O42" s="11">
        <v>42.3391779872698</v>
      </c>
      <c r="P42" s="11">
        <v>80.611198313645744</v>
      </c>
      <c r="Q42" s="11">
        <v>56.809696363063914</v>
      </c>
      <c r="R42" s="11">
        <v>15.606060606060607</v>
      </c>
      <c r="S42" s="11">
        <v>80.211659497069604</v>
      </c>
      <c r="T42" s="11">
        <v>49.459491181548017</v>
      </c>
      <c r="U42" s="11">
        <v>67.505964383746786</v>
      </c>
      <c r="V42" s="11">
        <v>24.17500094500134</v>
      </c>
      <c r="W42" s="11">
        <v>47.532009235125827</v>
      </c>
      <c r="X42" s="11">
        <v>67.921721541897384</v>
      </c>
      <c r="Y42" s="11">
        <v>84.860646599777027</v>
      </c>
      <c r="Z42" s="11">
        <v>27.372500000000002</v>
      </c>
      <c r="AA42" s="11">
        <v>39.732363757940483</v>
      </c>
      <c r="AB42" s="11">
        <v>73.73132415348249</v>
      </c>
      <c r="AC42" s="11">
        <v>17.019695280564846</v>
      </c>
      <c r="AD42" s="11">
        <v>48.693174780131301</v>
      </c>
      <c r="AE42" s="11">
        <v>46.436383315302344</v>
      </c>
      <c r="AF42" s="11">
        <v>52.567740054478548</v>
      </c>
      <c r="AG42" s="11">
        <v>15.948692438746836</v>
      </c>
      <c r="AH42" s="11">
        <v>0</v>
      </c>
      <c r="AI42" s="11">
        <v>0</v>
      </c>
      <c r="AJ42" s="11">
        <v>61.789513704961962</v>
      </c>
      <c r="AK42" s="11">
        <v>36.436462680154101</v>
      </c>
      <c r="AL42" s="11">
        <v>93.097283820955241</v>
      </c>
      <c r="AM42" s="11">
        <v>54.114076787114598</v>
      </c>
      <c r="AN42" s="11">
        <v>4.123199402505989</v>
      </c>
      <c r="AO42" s="11">
        <v>19.875394881440002</v>
      </c>
      <c r="AP42" s="11">
        <v>54.148788927335637</v>
      </c>
      <c r="AQ42" s="11">
        <v>57.83918386614836</v>
      </c>
      <c r="AR42" s="11">
        <v>63.934424059074239</v>
      </c>
      <c r="AS42" s="11">
        <v>74.195544554455452</v>
      </c>
      <c r="AT42" s="11">
        <v>87.162049043824581</v>
      </c>
      <c r="AU42" s="11">
        <v>98.174739314825842</v>
      </c>
      <c r="AV42" s="11">
        <v>96.746231786225891</v>
      </c>
      <c r="AW42" s="11">
        <v>38.749083241657488</v>
      </c>
      <c r="AX42" s="11">
        <v>88.639541940885167</v>
      </c>
      <c r="AY42" s="11">
        <v>72.312683943303085</v>
      </c>
      <c r="AZ42" s="11">
        <v>69.153299496496089</v>
      </c>
      <c r="BA42" s="11">
        <v>64.074818364507664</v>
      </c>
      <c r="BB42" s="11">
        <v>21.697983647948803</v>
      </c>
      <c r="BC42" s="11">
        <v>15</v>
      </c>
      <c r="BD42" s="11">
        <v>18.181818181818183</v>
      </c>
      <c r="BE42" s="11">
        <v>13.636363636363635</v>
      </c>
      <c r="BF42" s="11">
        <v>100</v>
      </c>
      <c r="BG42" s="11">
        <v>25</v>
      </c>
      <c r="BH42" s="11">
        <v>89.473684210526315</v>
      </c>
      <c r="BI42" s="11">
        <v>97.001279941488392</v>
      </c>
      <c r="BJ42" s="11">
        <v>89.583333333333343</v>
      </c>
      <c r="BK42" s="11">
        <v>100</v>
      </c>
      <c r="BL42" s="11">
        <v>64.150831153537155</v>
      </c>
      <c r="BM42" s="11">
        <v>26.961172721976993</v>
      </c>
      <c r="BN42" s="11">
        <v>24.187549746892611</v>
      </c>
      <c r="BO42" s="11">
        <v>31.997902285333335</v>
      </c>
      <c r="BP42" s="11">
        <v>52.372401734132367</v>
      </c>
      <c r="BQ42" s="11">
        <v>100</v>
      </c>
      <c r="BR42" s="11">
        <v>50.145491417107976</v>
      </c>
      <c r="BS42" s="11">
        <v>43.933681411624988</v>
      </c>
      <c r="BT42" s="11">
        <v>0</v>
      </c>
      <c r="BU42" s="11">
        <v>0</v>
      </c>
      <c r="BV42" s="11">
        <v>0</v>
      </c>
      <c r="BW42" s="11">
        <v>100</v>
      </c>
      <c r="BX42" s="11">
        <v>1.1163242583830215</v>
      </c>
      <c r="BY42" s="11">
        <v>14.929377816027944</v>
      </c>
      <c r="BZ42" s="11">
        <v>25.641025641025639</v>
      </c>
      <c r="CA42" s="11">
        <v>100</v>
      </c>
      <c r="CB42" s="11">
        <v>49.557633483449706</v>
      </c>
      <c r="CC42" s="11">
        <v>73.95965739520895</v>
      </c>
      <c r="CD42" s="11">
        <v>50.694610296386742</v>
      </c>
      <c r="CE42" s="11">
        <v>62.737915935131795</v>
      </c>
      <c r="CF42" s="11">
        <v>56.450312829843341</v>
      </c>
      <c r="CG42" s="11">
        <v>80.339022210415152</v>
      </c>
      <c r="CH42" s="11">
        <v>53.987433542774291</v>
      </c>
      <c r="CI42" s="11">
        <v>97.283098583521479</v>
      </c>
      <c r="CJ42" s="11">
        <v>95.540691192865097</v>
      </c>
      <c r="CK42" s="11">
        <v>94.685990338164245</v>
      </c>
      <c r="CL42" s="11">
        <v>96.060943887030845</v>
      </c>
      <c r="CM42" s="11">
        <v>93.199554069119287</v>
      </c>
      <c r="CN42" s="11">
        <v>44.816053511705682</v>
      </c>
      <c r="CO42" s="11">
        <v>12.740000000000002</v>
      </c>
      <c r="CP42" s="11">
        <v>96.75</v>
      </c>
      <c r="CQ42" s="11">
        <v>0</v>
      </c>
      <c r="CR42" s="11">
        <v>0</v>
      </c>
      <c r="CS42" s="11">
        <v>0</v>
      </c>
      <c r="CT42" s="11">
        <v>65.471414242728173</v>
      </c>
      <c r="CU42" s="11">
        <v>72.92276830491474</v>
      </c>
      <c r="CV42" s="11">
        <v>0</v>
      </c>
      <c r="CW42" s="11">
        <v>0</v>
      </c>
      <c r="CX42" s="11">
        <v>100</v>
      </c>
      <c r="CY42" s="11">
        <v>100</v>
      </c>
      <c r="CZ42" s="11">
        <v>100</v>
      </c>
      <c r="DA42" s="11">
        <v>37.349879903923139</v>
      </c>
      <c r="DB42" s="11">
        <v>74.699759807846277</v>
      </c>
      <c r="DC42" s="11">
        <v>77.800953516090601</v>
      </c>
      <c r="DD42" s="11">
        <v>100</v>
      </c>
      <c r="DE42" s="11">
        <v>0</v>
      </c>
      <c r="DF42" s="11">
        <v>100</v>
      </c>
      <c r="DG42" s="11">
        <v>51.059085841694539</v>
      </c>
      <c r="DH42" s="11">
        <v>0</v>
      </c>
      <c r="DI42" s="11">
        <v>0</v>
      </c>
      <c r="DJ42" s="11">
        <v>93.348197696023789</v>
      </c>
      <c r="DK42" s="11">
        <v>15.942028985507244</v>
      </c>
      <c r="DL42" s="11">
        <v>36.789297658862871</v>
      </c>
      <c r="DM42" s="11">
        <v>23.711340206185564</v>
      </c>
      <c r="DN42" s="11">
        <v>42.857142857142854</v>
      </c>
      <c r="DO42" s="11">
        <v>81.081812102642843</v>
      </c>
      <c r="DP42" s="11">
        <v>38.095238095238095</v>
      </c>
      <c r="DQ42" s="11">
        <v>63.233664176324666</v>
      </c>
      <c r="DR42" s="11">
        <v>90.308370044052865</v>
      </c>
      <c r="DS42" s="11">
        <v>4.1611859430581077</v>
      </c>
      <c r="DT42" s="11">
        <v>15.394984068800216</v>
      </c>
      <c r="DU42" s="11">
        <v>16.502400808693455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19.205445291580645</v>
      </c>
      <c r="EG42" s="11">
        <v>64.326767858937899</v>
      </c>
      <c r="EH42" s="11">
        <v>92.187095230582855</v>
      </c>
      <c r="EI42" s="11">
        <v>71.438746438746435</v>
      </c>
      <c r="EJ42" s="11">
        <v>13.50293542074364</v>
      </c>
      <c r="EK42" s="11">
        <v>34.442270058708417</v>
      </c>
      <c r="EL42" s="11">
        <v>89.207868155236582</v>
      </c>
      <c r="EM42" s="11">
        <v>45.029239766081872</v>
      </c>
      <c r="EN42" s="11">
        <v>0</v>
      </c>
      <c r="EO42" s="11">
        <v>80.62</v>
      </c>
      <c r="EP42" s="11">
        <v>100</v>
      </c>
      <c r="EQ42" s="11">
        <v>99.19</v>
      </c>
      <c r="ER42" s="11">
        <v>99.224806201550393</v>
      </c>
      <c r="ES42" s="11">
        <v>86.451612903225808</v>
      </c>
      <c r="ET42" s="11">
        <v>71.212125165289009</v>
      </c>
      <c r="EU42" s="11">
        <v>81.935485577523337</v>
      </c>
      <c r="EV42" s="11">
        <v>44.839396559859637</v>
      </c>
      <c r="EW42" s="11">
        <v>18.46929984578642</v>
      </c>
      <c r="EX42" s="11">
        <v>9.4136476952047516</v>
      </c>
      <c r="EY42" s="11">
        <v>0</v>
      </c>
      <c r="EZ42" s="11">
        <v>2.9559505123132155</v>
      </c>
      <c r="FA42" s="11">
        <v>42.961025666807956</v>
      </c>
      <c r="FB42" s="11">
        <v>2.9659451668688909E-3</v>
      </c>
      <c r="FC42" s="11">
        <v>3.066600509105021</v>
      </c>
      <c r="FD42" s="11">
        <v>33.470987404680152</v>
      </c>
      <c r="FE42" s="11">
        <v>3.2439446366782012</v>
      </c>
      <c r="FF42" s="11">
        <v>0</v>
      </c>
      <c r="FG42" s="11">
        <v>100</v>
      </c>
      <c r="FH42" s="11">
        <v>100</v>
      </c>
      <c r="FI42" s="11">
        <v>67.5</v>
      </c>
      <c r="FJ42" s="11">
        <v>67.078267611093494</v>
      </c>
      <c r="FK42" s="11">
        <v>57.407889728126946</v>
      </c>
      <c r="FL42" s="11">
        <v>15.246609437699869</v>
      </c>
      <c r="FM42" s="11">
        <v>68.732806555458012</v>
      </c>
      <c r="FN42" s="11">
        <v>80.730345998363461</v>
      </c>
      <c r="FO42" s="11">
        <v>88.945795988049511</v>
      </c>
      <c r="FP42" s="11">
        <v>76.670716889428917</v>
      </c>
      <c r="FQ42" s="11">
        <v>83.384615384615373</v>
      </c>
      <c r="FR42" s="11">
        <v>38.432329120559878</v>
      </c>
      <c r="FS42" s="11">
        <v>82.634338138925287</v>
      </c>
      <c r="FT42" s="11">
        <v>13.53874883286648</v>
      </c>
      <c r="FU42" s="11">
        <v>18.564356435643564</v>
      </c>
      <c r="FV42" s="11">
        <v>123.76237623762377</v>
      </c>
      <c r="FW42" s="11">
        <v>61.881188118811885</v>
      </c>
      <c r="FX42" s="11">
        <v>74.257425742574256</v>
      </c>
      <c r="FY42" s="11">
        <v>123.76237623762377</v>
      </c>
      <c r="FZ42" s="11">
        <v>55.693069306930688</v>
      </c>
      <c r="GA42" s="11">
        <v>72.312683943303085</v>
      </c>
      <c r="GB42" s="11">
        <v>-4.1926839433030807</v>
      </c>
      <c r="GC42" s="11">
        <v>64.074818364507664</v>
      </c>
      <c r="GD42" s="11">
        <v>0</v>
      </c>
      <c r="GE42" s="11">
        <v>15</v>
      </c>
      <c r="GF42" s="11">
        <v>18.181818181818183</v>
      </c>
      <c r="GG42" s="11">
        <v>13.636363636363635</v>
      </c>
      <c r="GH42" s="11">
        <v>100</v>
      </c>
      <c r="GI42" s="11">
        <v>25</v>
      </c>
      <c r="GJ42" s="11">
        <v>89.473684210526315</v>
      </c>
      <c r="GK42" s="11">
        <v>3</v>
      </c>
      <c r="GL42" s="11">
        <v>5</v>
      </c>
      <c r="GM42" s="11">
        <v>0</v>
      </c>
      <c r="GN42" s="14">
        <v>64.150831153537155</v>
      </c>
      <c r="GO42" s="14">
        <v>26.961172721976993</v>
      </c>
      <c r="GP42" s="14">
        <v>24.187549746892611</v>
      </c>
      <c r="GQ42" s="14">
        <v>31.997902285333335</v>
      </c>
      <c r="GR42" s="11">
        <v>52.372401734132367</v>
      </c>
      <c r="GS42" s="11">
        <v>0</v>
      </c>
      <c r="GT42" s="11">
        <v>49.854508582892016</v>
      </c>
      <c r="GU42" s="14">
        <v>100</v>
      </c>
      <c r="GV42" s="14" t="s">
        <v>727</v>
      </c>
      <c r="GW42" s="14" t="s">
        <v>727</v>
      </c>
      <c r="GX42" s="14" t="s">
        <v>727</v>
      </c>
      <c r="GY42" s="11">
        <v>1</v>
      </c>
      <c r="GZ42" s="14">
        <v>107.36742199549177</v>
      </c>
      <c r="HA42" s="11">
        <v>14.929377816027944</v>
      </c>
      <c r="HB42" s="11" t="s">
        <v>727</v>
      </c>
      <c r="HC42" s="11">
        <v>100</v>
      </c>
      <c r="HD42" s="11">
        <v>4886997.0639396543</v>
      </c>
      <c r="HE42" s="11">
        <v>88.774285714285682</v>
      </c>
      <c r="HF42" s="11">
        <v>221.3774603174603</v>
      </c>
      <c r="HG42" s="11">
        <v>184.10015873015877</v>
      </c>
      <c r="HH42" s="11">
        <v>158.05650793650793</v>
      </c>
      <c r="HI42" s="12">
        <v>166.0368088402715</v>
      </c>
      <c r="HJ42" s="12">
        <v>46.012566457225709</v>
      </c>
      <c r="HK42" s="12">
        <v>13.751925770308123</v>
      </c>
      <c r="HL42" s="11">
        <v>95.540691192865097</v>
      </c>
      <c r="HM42" s="11">
        <v>94.685990338164245</v>
      </c>
      <c r="HN42" s="11">
        <v>96.060943887030845</v>
      </c>
      <c r="HO42" s="11">
        <v>93.199554069119287</v>
      </c>
      <c r="HP42" s="11">
        <v>44.816053511705682</v>
      </c>
      <c r="HQ42" s="11">
        <v>12.740000000000002</v>
      </c>
      <c r="HR42" s="11">
        <v>96.75</v>
      </c>
      <c r="HS42" s="14" t="s">
        <v>727</v>
      </c>
      <c r="HT42" s="14" t="s">
        <v>727</v>
      </c>
      <c r="HU42" s="11">
        <v>0</v>
      </c>
      <c r="HV42" s="11">
        <v>65.471414242728173</v>
      </c>
      <c r="HW42" s="11">
        <v>72.92276830491474</v>
      </c>
      <c r="HX42" s="11">
        <v>0</v>
      </c>
      <c r="HY42" s="14" t="s">
        <v>727</v>
      </c>
      <c r="HZ42" s="11">
        <v>100</v>
      </c>
      <c r="IA42" s="11">
        <v>100</v>
      </c>
      <c r="IB42" s="11">
        <v>100</v>
      </c>
      <c r="IC42" s="11">
        <v>37.349879903923139</v>
      </c>
      <c r="ID42" s="11">
        <v>74.699759807846277</v>
      </c>
      <c r="IE42" s="11">
        <v>77.800953516090601</v>
      </c>
      <c r="IF42" s="11">
        <v>100</v>
      </c>
      <c r="IG42" s="11">
        <v>0</v>
      </c>
      <c r="IH42" s="11">
        <v>100</v>
      </c>
      <c r="II42" s="11">
        <v>51.059085841694539</v>
      </c>
      <c r="IJ42" s="11">
        <v>62.989323843416365</v>
      </c>
      <c r="IK42" s="11">
        <v>2</v>
      </c>
      <c r="IL42" s="11">
        <v>93.348197696023789</v>
      </c>
      <c r="IM42" s="11">
        <v>15.942028985507244</v>
      </c>
      <c r="IN42" s="11">
        <v>36.789297658862871</v>
      </c>
      <c r="IO42" s="11">
        <v>23.711340206185564</v>
      </c>
      <c r="IP42" s="11">
        <v>42.857142857142854</v>
      </c>
      <c r="IQ42" s="11">
        <v>14.865979381443299</v>
      </c>
      <c r="IR42" s="11">
        <v>38.095238095238095</v>
      </c>
      <c r="IS42" s="11">
        <v>80.806013459956006</v>
      </c>
      <c r="IT42" s="11">
        <v>4.4052863436123353</v>
      </c>
      <c r="IU42" s="11">
        <v>154.18502202643171</v>
      </c>
      <c r="IV42" s="11">
        <v>6.3356077836745008</v>
      </c>
      <c r="IW42" s="11">
        <v>16.502400808693455</v>
      </c>
      <c r="IX42" s="14" t="s">
        <v>727</v>
      </c>
      <c r="IY42" s="14" t="s">
        <v>727</v>
      </c>
      <c r="IZ42" s="14" t="s">
        <v>727</v>
      </c>
      <c r="JA42" s="14" t="s">
        <v>727</v>
      </c>
      <c r="JB42" s="14" t="s">
        <v>727</v>
      </c>
      <c r="JC42" s="14" t="s">
        <v>727</v>
      </c>
      <c r="JD42" s="14" t="s">
        <v>727</v>
      </c>
      <c r="JE42" s="14" t="s">
        <v>727</v>
      </c>
      <c r="JF42" s="14" t="s">
        <v>727</v>
      </c>
      <c r="JG42" s="14" t="s">
        <v>727</v>
      </c>
      <c r="JH42" s="11">
        <v>17.914285714285715</v>
      </c>
      <c r="JI42" s="11">
        <v>12.858974358974359</v>
      </c>
      <c r="JJ42" s="14">
        <v>92.187095230582855</v>
      </c>
      <c r="JK42" s="14">
        <v>71.438746438746435</v>
      </c>
      <c r="JL42" s="11">
        <v>13.50293542074364</v>
      </c>
      <c r="JM42" s="11">
        <v>34.442270058708417</v>
      </c>
      <c r="JN42" s="11">
        <v>89.207868155236582</v>
      </c>
      <c r="JO42" s="11">
        <v>45.029239766081872</v>
      </c>
      <c r="JP42" s="11">
        <v>0</v>
      </c>
      <c r="JQ42" s="11">
        <v>80.62</v>
      </c>
      <c r="JR42" s="11">
        <v>100</v>
      </c>
      <c r="JS42" s="11">
        <v>99.19</v>
      </c>
      <c r="JT42" s="11">
        <v>99.224806201550393</v>
      </c>
      <c r="JU42" s="11">
        <v>86.451612903225808</v>
      </c>
      <c r="JV42" s="14">
        <v>0.8455284666666667</v>
      </c>
      <c r="JW42" s="14">
        <v>0.86341464000000012</v>
      </c>
      <c r="JX42" s="14">
        <v>1.3946806106000003</v>
      </c>
      <c r="JY42" s="14">
        <v>0.26650830000000003</v>
      </c>
      <c r="JZ42" s="14">
        <v>4.4860493424466403</v>
      </c>
      <c r="KA42" s="14">
        <v>11659.456588788042</v>
      </c>
      <c r="KB42" s="14">
        <v>44241.183483140136</v>
      </c>
      <c r="KC42" s="14">
        <v>3.4376569320500652</v>
      </c>
      <c r="KD42" s="14">
        <v>2.2701909999999999E-2</v>
      </c>
      <c r="KE42" s="14">
        <v>7.97372982</v>
      </c>
      <c r="KF42" s="14">
        <v>97.265793499999987</v>
      </c>
      <c r="KG42" s="13">
        <v>3.4245694653571475E-2</v>
      </c>
      <c r="KH42" s="11">
        <v>-51.285277727844694</v>
      </c>
      <c r="KI42" s="11">
        <v>200</v>
      </c>
      <c r="KJ42" s="11">
        <v>200</v>
      </c>
      <c r="KK42" s="11">
        <v>70</v>
      </c>
      <c r="KL42" s="11">
        <v>6.0586666666666664</v>
      </c>
      <c r="KM42" s="11">
        <v>10.921333333333333</v>
      </c>
      <c r="KN42" s="11">
        <v>86.225333333333339</v>
      </c>
      <c r="KO42" s="11">
        <v>102.8395</v>
      </c>
      <c r="KP42" s="11">
        <v>96.992333333333335</v>
      </c>
      <c r="KQ42" s="11">
        <v>11.054204011950491</v>
      </c>
      <c r="KR42" s="11">
        <v>23.32928311057108</v>
      </c>
      <c r="KS42" s="11">
        <v>83.384615384615373</v>
      </c>
      <c r="KT42" s="11">
        <v>5.7833413287150552</v>
      </c>
      <c r="KU42" s="11">
        <v>82.634338138925287</v>
      </c>
      <c r="KV42" s="11">
        <v>13.53874883286648</v>
      </c>
    </row>
    <row r="43" spans="1:308" x14ac:dyDescent="0.3">
      <c r="A43" t="s">
        <v>1</v>
      </c>
      <c r="B43" s="2" t="s">
        <v>74</v>
      </c>
      <c r="C43" s="2" t="s">
        <v>75</v>
      </c>
      <c r="D43" s="2" t="s">
        <v>75</v>
      </c>
      <c r="E43" s="2" t="s">
        <v>347</v>
      </c>
      <c r="F43" s="2" t="s">
        <v>357</v>
      </c>
      <c r="G43" s="2" t="s">
        <v>344</v>
      </c>
      <c r="H43" s="17" t="s">
        <v>485</v>
      </c>
      <c r="I43" s="11">
        <v>67.088359268190501</v>
      </c>
      <c r="J43" s="11">
        <v>67.627663329569614</v>
      </c>
      <c r="K43" s="11">
        <v>69.418913076863362</v>
      </c>
      <c r="L43" s="11">
        <v>76.255362763270341</v>
      </c>
      <c r="M43" s="11">
        <v>65.89643585523747</v>
      </c>
      <c r="N43" s="11">
        <v>61.747230708688484</v>
      </c>
      <c r="O43" s="11">
        <v>61.584549875513765</v>
      </c>
      <c r="P43" s="11">
        <v>77.733955859207612</v>
      </c>
      <c r="Q43" s="11">
        <v>73.43096499960771</v>
      </c>
      <c r="R43" s="11">
        <v>65.757575757575751</v>
      </c>
      <c r="S43" s="11">
        <v>80.799442076452721</v>
      </c>
      <c r="T43" s="11">
        <v>48.906878345734611</v>
      </c>
      <c r="U43" s="11">
        <v>77.05453000084222</v>
      </c>
      <c r="V43" s="11">
        <v>49.71029626756674</v>
      </c>
      <c r="W43" s="11">
        <v>45.258699794699801</v>
      </c>
      <c r="X43" s="11">
        <v>68.993944578294887</v>
      </c>
      <c r="Y43" s="11">
        <v>94.995888304909016</v>
      </c>
      <c r="Z43" s="11">
        <v>68.427119629549765</v>
      </c>
      <c r="AA43" s="11">
        <v>80.562429224777247</v>
      </c>
      <c r="AB43" s="11">
        <v>87.223019894099636</v>
      </c>
      <c r="AC43" s="11">
        <v>73.251110402739286</v>
      </c>
      <c r="AD43" s="11">
        <v>56.83316052295995</v>
      </c>
      <c r="AE43" s="11">
        <v>83.407093771775578</v>
      </c>
      <c r="AF43" s="11">
        <v>65.89643585523747</v>
      </c>
      <c r="AG43" s="11">
        <v>48.400708541492428</v>
      </c>
      <c r="AH43" s="11">
        <v>30.68940430913235</v>
      </c>
      <c r="AI43" s="11">
        <v>57.668415898776274</v>
      </c>
      <c r="AJ43" s="11">
        <v>78.004825513185352</v>
      </c>
      <c r="AK43" s="11">
        <v>60.74351955540201</v>
      </c>
      <c r="AL43" s="11">
        <v>94.976510434142511</v>
      </c>
      <c r="AM43" s="11">
        <v>71.876727522504581</v>
      </c>
      <c r="AN43" s="11">
        <v>37.747390978867692</v>
      </c>
      <c r="AO43" s="11">
        <v>52.494979540862978</v>
      </c>
      <c r="AP43" s="11">
        <v>39.726942191159893</v>
      </c>
      <c r="AQ43" s="11">
        <v>94.248626766782351</v>
      </c>
      <c r="AR43" s="11">
        <v>73.412632252905084</v>
      </c>
      <c r="AS43" s="11">
        <v>87.378476215843193</v>
      </c>
      <c r="AT43" s="11">
        <v>67.096348951917008</v>
      </c>
      <c r="AU43" s="11">
        <v>84.90323288548845</v>
      </c>
      <c r="AV43" s="11">
        <v>75.500892026376107</v>
      </c>
      <c r="AW43" s="11">
        <v>63.749412026891839</v>
      </c>
      <c r="AX43" s="11">
        <v>87.77537304872908</v>
      </c>
      <c r="AY43" s="11">
        <v>75.098147653895751</v>
      </c>
      <c r="AZ43" s="11">
        <v>42.585655084589803</v>
      </c>
      <c r="BA43" s="11">
        <v>76.040057259945286</v>
      </c>
      <c r="BB43" s="11">
        <v>100</v>
      </c>
      <c r="BC43" s="11">
        <v>70</v>
      </c>
      <c r="BD43" s="11">
        <v>54.54545454545454</v>
      </c>
      <c r="BE43" s="11">
        <v>72.727272727272734</v>
      </c>
      <c r="BF43" s="11">
        <v>66.666666666666657</v>
      </c>
      <c r="BG43" s="11">
        <v>75</v>
      </c>
      <c r="BH43" s="11">
        <v>78.744650499286735</v>
      </c>
      <c r="BI43" s="11">
        <v>94.002559882976783</v>
      </c>
      <c r="BJ43" s="11">
        <v>89.583333333333343</v>
      </c>
      <c r="BK43" s="11">
        <v>70.526315789473699</v>
      </c>
      <c r="BL43" s="11">
        <v>79.231295214592947</v>
      </c>
      <c r="BM43" s="11">
        <v>42.865409017175331</v>
      </c>
      <c r="BN43" s="11">
        <v>15.944991537431093</v>
      </c>
      <c r="BO43" s="11">
        <v>35.966380170000001</v>
      </c>
      <c r="BP43" s="11">
        <v>66.484747745018737</v>
      </c>
      <c r="BQ43" s="11">
        <v>70.761021729820015</v>
      </c>
      <c r="BR43" s="11">
        <v>93.917820527687894</v>
      </c>
      <c r="BS43" s="11">
        <v>0.22773678510177162</v>
      </c>
      <c r="BT43" s="11">
        <v>100</v>
      </c>
      <c r="BU43" s="11">
        <v>2.8566595479246399</v>
      </c>
      <c r="BV43" s="11">
        <v>55.467021919145751</v>
      </c>
      <c r="BW43" s="11">
        <v>100</v>
      </c>
      <c r="BX43" s="11">
        <v>39.710359353228299</v>
      </c>
      <c r="BY43" s="11">
        <v>64.443365574933722</v>
      </c>
      <c r="BZ43" s="11">
        <v>80</v>
      </c>
      <c r="CA43" s="11">
        <v>14.71</v>
      </c>
      <c r="CB43" s="11">
        <v>21.881433603865478</v>
      </c>
      <c r="CC43" s="11">
        <v>84.318319533487468</v>
      </c>
      <c r="CD43" s="11">
        <v>45.076161980537321</v>
      </c>
      <c r="CE43" s="11">
        <v>63.487060456055247</v>
      </c>
      <c r="CF43" s="11">
        <v>70.378321689587779</v>
      </c>
      <c r="CG43" s="11">
        <v>70.705363656451524</v>
      </c>
      <c r="CH43" s="11">
        <v>69.309496048710969</v>
      </c>
      <c r="CI43" s="11">
        <v>79.682888683233855</v>
      </c>
      <c r="CJ43" s="11">
        <v>88.03139189817297</v>
      </c>
      <c r="CK43" s="11">
        <v>97.91554935821803</v>
      </c>
      <c r="CL43" s="11">
        <v>95.645178590582432</v>
      </c>
      <c r="CM43" s="11">
        <v>96.372769852336518</v>
      </c>
      <c r="CN43" s="11">
        <v>97.014551825235088</v>
      </c>
      <c r="CO43" s="11">
        <v>72.98</v>
      </c>
      <c r="CP43" s="11">
        <v>77.81</v>
      </c>
      <c r="CQ43" s="11">
        <v>100</v>
      </c>
      <c r="CR43" s="11">
        <v>22.918478518199063</v>
      </c>
      <c r="CS43" s="11">
        <v>68.380501553406674</v>
      </c>
      <c r="CT43" s="11">
        <v>89.867390869113507</v>
      </c>
      <c r="CU43" s="11">
        <v>87.802287687770473</v>
      </c>
      <c r="CV43" s="11">
        <v>69.47391456961202</v>
      </c>
      <c r="CW43" s="11">
        <v>69.926599666232818</v>
      </c>
      <c r="CX43" s="11">
        <v>97.923881002528006</v>
      </c>
      <c r="CY43" s="11">
        <v>96.641347897144499</v>
      </c>
      <c r="CZ43" s="11">
        <v>98.279851960485757</v>
      </c>
      <c r="DA43" s="11">
        <v>54.287523409036289</v>
      </c>
      <c r="DB43" s="11">
        <v>97.50306313352317</v>
      </c>
      <c r="DC43" s="11">
        <v>98.433560954195372</v>
      </c>
      <c r="DD43" s="11">
        <v>97.390585671275716</v>
      </c>
      <c r="DE43" s="11">
        <v>57.005802759768009</v>
      </c>
      <c r="DF43" s="11">
        <v>98.242423367368289</v>
      </c>
      <c r="DG43" s="11">
        <v>78.683542493474917</v>
      </c>
      <c r="DH43" s="11">
        <v>65.069788714742955</v>
      </c>
      <c r="DI43" s="11">
        <v>76</v>
      </c>
      <c r="DJ43" s="11">
        <v>90.435839679645326</v>
      </c>
      <c r="DK43" s="11">
        <v>45.546855447102146</v>
      </c>
      <c r="DL43" s="11">
        <v>34.516786442132364</v>
      </c>
      <c r="DM43" s="11">
        <v>94.932604443015251</v>
      </c>
      <c r="DN43" s="11">
        <v>63.235294117647058</v>
      </c>
      <c r="DO43" s="11">
        <v>88.618371263282086</v>
      </c>
      <c r="DP43" s="11">
        <v>86.842105263157904</v>
      </c>
      <c r="DQ43" s="11">
        <v>51.027627456332915</v>
      </c>
      <c r="DR43" s="11">
        <v>75.839793281653755</v>
      </c>
      <c r="DS43" s="11">
        <v>70.821886827725749</v>
      </c>
      <c r="DT43" s="11">
        <v>60.492273860478463</v>
      </c>
      <c r="DU43" s="11">
        <v>36.309143222506393</v>
      </c>
      <c r="DV43" s="11">
        <v>34.657733309205121</v>
      </c>
      <c r="DW43" s="11">
        <v>9.1636425014186553</v>
      </c>
      <c r="DX43" s="11">
        <v>61.450186842297406</v>
      </c>
      <c r="DY43" s="11">
        <v>32.45796283111698</v>
      </c>
      <c r="DZ43" s="11">
        <v>15.717496061623606</v>
      </c>
      <c r="EA43" s="11">
        <v>77.491552309636134</v>
      </c>
      <c r="EB43" s="11">
        <v>60.49600705693932</v>
      </c>
      <c r="EC43" s="11">
        <v>43.210287255305325</v>
      </c>
      <c r="ED43" s="11">
        <v>83.868370803035077</v>
      </c>
      <c r="EE43" s="11">
        <v>23.275862068965516</v>
      </c>
      <c r="EF43" s="11">
        <v>53.884013307152678</v>
      </c>
      <c r="EG43" s="11">
        <v>58.691616979246589</v>
      </c>
      <c r="EH43" s="11">
        <v>99.443671766342149</v>
      </c>
      <c r="EI43" s="11">
        <v>100</v>
      </c>
      <c r="EJ43" s="11">
        <v>30.026223776223777</v>
      </c>
      <c r="EK43" s="11">
        <v>72.355769230769226</v>
      </c>
      <c r="EL43" s="11">
        <v>82.68483816013628</v>
      </c>
      <c r="EM43" s="11">
        <v>95.870528109028967</v>
      </c>
      <c r="EN43" s="11">
        <v>22.780238500851787</v>
      </c>
      <c r="EO43" s="11">
        <v>94.3</v>
      </c>
      <c r="EP43" s="11">
        <v>99.96</v>
      </c>
      <c r="EQ43" s="11">
        <v>99.728366317423351</v>
      </c>
      <c r="ER43" s="11">
        <v>99.024390243902445</v>
      </c>
      <c r="ES43" s="11">
        <v>81.869795609386827</v>
      </c>
      <c r="ET43" s="11">
        <v>97.727276962809654</v>
      </c>
      <c r="EU43" s="11">
        <v>100</v>
      </c>
      <c r="EV43" s="11">
        <v>88.74670101491175</v>
      </c>
      <c r="EW43" s="11">
        <v>1.0329321122969179</v>
      </c>
      <c r="EX43" s="11">
        <v>26.027024143418902</v>
      </c>
      <c r="EY43" s="11">
        <v>33.57029165746642</v>
      </c>
      <c r="EZ43" s="11">
        <v>53.644857135717757</v>
      </c>
      <c r="FA43" s="11">
        <v>63.414009997203117</v>
      </c>
      <c r="FB43" s="11">
        <v>100</v>
      </c>
      <c r="FC43" s="11">
        <v>29.166106104945698</v>
      </c>
      <c r="FD43" s="11">
        <v>17.399802061303092</v>
      </c>
      <c r="FE43" s="11">
        <v>64.259415482284325</v>
      </c>
      <c r="FF43" s="11">
        <v>0</v>
      </c>
      <c r="FG43" s="11">
        <v>12.9064272447898</v>
      </c>
      <c r="FH43" s="11">
        <v>75.710836100211282</v>
      </c>
      <c r="FI43" s="11">
        <v>45.75803212851406</v>
      </c>
      <c r="FJ43" s="11">
        <v>89.860403027677947</v>
      </c>
      <c r="FK43" s="11">
        <v>99.302861606060219</v>
      </c>
      <c r="FL43" s="11">
        <v>100</v>
      </c>
      <c r="FM43" s="11">
        <v>89.961010884854659</v>
      </c>
      <c r="FN43" s="11">
        <v>92.118858315318946</v>
      </c>
      <c r="FO43" s="11">
        <v>88.321714883234577</v>
      </c>
      <c r="FP43" s="11">
        <v>69.549607053097702</v>
      </c>
      <c r="FQ43" s="11">
        <v>92.600673370841264</v>
      </c>
      <c r="FR43" s="11">
        <v>63.988446426348567</v>
      </c>
      <c r="FS43" s="11">
        <v>83.772968408686239</v>
      </c>
      <c r="FT43" s="11">
        <v>42.242383375222218</v>
      </c>
      <c r="FU43" s="11">
        <v>9.0802329382423093</v>
      </c>
      <c r="FV43" s="11">
        <v>317.20280397593132</v>
      </c>
      <c r="FW43" s="11">
        <v>260.90535975882904</v>
      </c>
      <c r="FX43" s="11">
        <v>221.55768369311232</v>
      </c>
      <c r="FY43" s="11">
        <v>73.247212368487951</v>
      </c>
      <c r="FZ43" s="11">
        <v>59.92953739239924</v>
      </c>
      <c r="GA43" s="11">
        <v>75.098147653895751</v>
      </c>
      <c r="GB43" s="11">
        <v>-8.7481476538957565</v>
      </c>
      <c r="GC43" s="11">
        <v>76.040057259945286</v>
      </c>
      <c r="GD43" s="11">
        <v>17.58729165643912</v>
      </c>
      <c r="GE43" s="11">
        <v>70</v>
      </c>
      <c r="GF43" s="11">
        <v>54.54545454545454</v>
      </c>
      <c r="GG43" s="11">
        <v>72.727272727272734</v>
      </c>
      <c r="GH43" s="11">
        <v>66.666666666666657</v>
      </c>
      <c r="GI43" s="11">
        <v>75</v>
      </c>
      <c r="GJ43" s="11">
        <v>78.744650499286735</v>
      </c>
      <c r="GK43" s="11">
        <v>5</v>
      </c>
      <c r="GL43" s="11">
        <v>5</v>
      </c>
      <c r="GM43" s="11">
        <v>9.3333333333333339</v>
      </c>
      <c r="GN43" s="11">
        <v>79.231295214592947</v>
      </c>
      <c r="GO43" s="11">
        <v>42.865409017175331</v>
      </c>
      <c r="GP43" s="11">
        <v>15.944991537431093</v>
      </c>
      <c r="GQ43" s="11">
        <v>35.966380170000001</v>
      </c>
      <c r="GR43" s="11">
        <v>66.484747745018737</v>
      </c>
      <c r="GS43" s="11">
        <v>29.238978270179988</v>
      </c>
      <c r="GT43" s="11">
        <v>6.0821794723121059</v>
      </c>
      <c r="GU43" s="11">
        <v>0.22773678510177162</v>
      </c>
      <c r="GV43" s="11">
        <v>100</v>
      </c>
      <c r="GW43" s="11">
        <v>2.8566595479246399</v>
      </c>
      <c r="GX43" s="11">
        <v>55.467021919145751</v>
      </c>
      <c r="GY43" s="11">
        <v>1</v>
      </c>
      <c r="GZ43" s="11">
        <v>3819.3194121271213</v>
      </c>
      <c r="HA43" s="11">
        <v>64.443365574933722</v>
      </c>
      <c r="HB43" s="11">
        <v>80</v>
      </c>
      <c r="HC43" s="11">
        <v>14.71</v>
      </c>
      <c r="HD43" s="11">
        <v>2157780.6335847932</v>
      </c>
      <c r="HE43" s="11">
        <v>56.836507936507928</v>
      </c>
      <c r="HF43" s="11">
        <v>244.64126984126992</v>
      </c>
      <c r="HG43" s="11">
        <v>180.49761904761911</v>
      </c>
      <c r="HH43" s="11">
        <v>115.5161904761905</v>
      </c>
      <c r="HI43" s="12">
        <v>194.00085876918115</v>
      </c>
      <c r="HJ43" s="12">
        <v>30.690503951289028</v>
      </c>
      <c r="HK43" s="12">
        <v>84.280322217532017</v>
      </c>
      <c r="HL43" s="11">
        <v>88.03139189817297</v>
      </c>
      <c r="HM43" s="11">
        <v>97.91554935821803</v>
      </c>
      <c r="HN43" s="11">
        <v>95.645178590582432</v>
      </c>
      <c r="HO43" s="11">
        <v>96.372769852336518</v>
      </c>
      <c r="HP43" s="11">
        <v>97.014551825235088</v>
      </c>
      <c r="HQ43" s="11">
        <v>72.98</v>
      </c>
      <c r="HR43" s="11">
        <v>77.81</v>
      </c>
      <c r="HS43" s="11">
        <v>100</v>
      </c>
      <c r="HT43" s="11">
        <v>22.918478518199063</v>
      </c>
      <c r="HU43" s="11">
        <v>68.380501553406674</v>
      </c>
      <c r="HV43" s="11">
        <v>89.867390869113507</v>
      </c>
      <c r="HW43" s="11">
        <v>87.802287687770473</v>
      </c>
      <c r="HX43" s="11">
        <v>69.47391456961202</v>
      </c>
      <c r="HY43" s="11">
        <v>69.926599666232818</v>
      </c>
      <c r="HZ43" s="11">
        <v>97.923881002528006</v>
      </c>
      <c r="IA43" s="11">
        <v>96.641347897144499</v>
      </c>
      <c r="IB43" s="11">
        <v>98.279851960485757</v>
      </c>
      <c r="IC43" s="11">
        <v>54.287523409036289</v>
      </c>
      <c r="ID43" s="11">
        <v>97.50306313352317</v>
      </c>
      <c r="IE43" s="11">
        <v>98.433560954195372</v>
      </c>
      <c r="IF43" s="11">
        <v>97.390585671275716</v>
      </c>
      <c r="IG43" s="11">
        <v>57.005802759768009</v>
      </c>
      <c r="IH43" s="11">
        <v>98.242423367368289</v>
      </c>
      <c r="II43" s="11">
        <v>78.683542493474917</v>
      </c>
      <c r="IJ43" s="11">
        <v>3.6941054516326628</v>
      </c>
      <c r="IK43" s="11">
        <v>21</v>
      </c>
      <c r="IL43" s="11">
        <v>90.435839679645326</v>
      </c>
      <c r="IM43" s="11">
        <v>45.546855447102146</v>
      </c>
      <c r="IN43" s="11">
        <v>34.516786442132364</v>
      </c>
      <c r="IO43" s="11">
        <v>94.932604443015251</v>
      </c>
      <c r="IP43" s="11">
        <v>63.235294117647058</v>
      </c>
      <c r="IQ43" s="11">
        <v>9.9637857577601956</v>
      </c>
      <c r="IR43" s="11">
        <v>86.842105263157904</v>
      </c>
      <c r="IS43" s="11">
        <v>79.478506714375186</v>
      </c>
      <c r="IT43" s="11">
        <v>10.981912144702841</v>
      </c>
      <c r="IU43" s="11">
        <v>63.307493540051674</v>
      </c>
      <c r="IV43" s="11">
        <v>8.4394892014776932</v>
      </c>
      <c r="IW43" s="11">
        <v>36.309143222506393</v>
      </c>
      <c r="IX43" s="11">
        <v>193.98180798929457</v>
      </c>
      <c r="IY43" s="11">
        <v>16.329409211739812</v>
      </c>
      <c r="IZ43" s="11">
        <v>80.887538653501878</v>
      </c>
      <c r="JA43" s="11">
        <v>312.26604459393479</v>
      </c>
      <c r="JB43" s="11">
        <v>8.1458966565349549</v>
      </c>
      <c r="JC43" s="11">
        <v>64.594296461057155</v>
      </c>
      <c r="JD43" s="11">
        <v>33.237490732201309</v>
      </c>
      <c r="JE43" s="11">
        <v>13.978552957558003</v>
      </c>
      <c r="JF43" s="11">
        <v>8.5354165536447315</v>
      </c>
      <c r="JG43" s="11">
        <v>6.9827586206896548</v>
      </c>
      <c r="JH43" s="11">
        <v>13.537822878228782</v>
      </c>
      <c r="JI43" s="11">
        <v>13.634716981132076</v>
      </c>
      <c r="JJ43" s="11">
        <v>99.443671766342149</v>
      </c>
      <c r="JK43" s="11">
        <v>168.99906454630496</v>
      </c>
      <c r="JL43" s="11">
        <v>30.026223776223777</v>
      </c>
      <c r="JM43" s="11">
        <v>72.355769230769226</v>
      </c>
      <c r="JN43" s="11">
        <v>82.68483816013628</v>
      </c>
      <c r="JO43" s="11">
        <v>95.870528109028967</v>
      </c>
      <c r="JP43" s="11">
        <v>22.780238500851787</v>
      </c>
      <c r="JQ43" s="11">
        <v>94.3</v>
      </c>
      <c r="JR43" s="11">
        <v>99.96</v>
      </c>
      <c r="JS43" s="11">
        <v>99.728366317423351</v>
      </c>
      <c r="JT43" s="11">
        <v>99.024390243902445</v>
      </c>
      <c r="JU43" s="11">
        <v>81.869795609386827</v>
      </c>
      <c r="JV43" s="11">
        <v>0.98780489999999999</v>
      </c>
      <c r="JW43" s="11">
        <v>1</v>
      </c>
      <c r="JX43" s="11">
        <v>1.8373202129999999</v>
      </c>
      <c r="JY43" s="11">
        <v>0.2210104</v>
      </c>
      <c r="JZ43" s="11">
        <v>8.5022982242220468</v>
      </c>
      <c r="KA43" s="11">
        <v>565471.8928822123</v>
      </c>
      <c r="KB43" s="11">
        <v>665826.27180477418</v>
      </c>
      <c r="KC43" s="11">
        <v>5.0742645845255652</v>
      </c>
      <c r="KD43" s="11">
        <v>1415.5439295479989</v>
      </c>
      <c r="KE43" s="11">
        <v>75.837282780000038</v>
      </c>
      <c r="KF43" s="11">
        <v>50.563359060000018</v>
      </c>
      <c r="KG43" s="13">
        <v>0.44448263140754879</v>
      </c>
      <c r="KH43" s="11">
        <v>-36.965578847942126</v>
      </c>
      <c r="KI43" s="11">
        <v>-55.547237390640589</v>
      </c>
      <c r="KJ43" s="11">
        <v>102.84334440084515</v>
      </c>
      <c r="KK43" s="11">
        <v>-16.967871485943775</v>
      </c>
      <c r="KL43" s="11">
        <v>2.9801492537313456</v>
      </c>
      <c r="KM43" s="11">
        <v>2.9552238805970155</v>
      </c>
      <c r="KN43" s="11">
        <v>72.32083333333334</v>
      </c>
      <c r="KO43" s="11">
        <v>84.100833333333341</v>
      </c>
      <c r="KP43" s="11">
        <v>89.221666666666678</v>
      </c>
      <c r="KQ43" s="11">
        <v>11.678285116765423</v>
      </c>
      <c r="KR43" s="11">
        <v>30.450392946902298</v>
      </c>
      <c r="KS43" s="11">
        <v>92.600673370841264</v>
      </c>
      <c r="KT43" s="11">
        <v>6.8289281129735437</v>
      </c>
      <c r="KU43" s="11">
        <v>83.772968408686239</v>
      </c>
      <c r="KV43" s="11">
        <v>42.242383375222218</v>
      </c>
    </row>
    <row r="44" spans="1:308" x14ac:dyDescent="0.3">
      <c r="A44" t="s">
        <v>1</v>
      </c>
      <c r="B44" s="2" t="s">
        <v>76</v>
      </c>
      <c r="C44" s="2" t="s">
        <v>77</v>
      </c>
      <c r="D44" s="2" t="s">
        <v>75</v>
      </c>
      <c r="E44" s="2" t="s">
        <v>347</v>
      </c>
      <c r="F44" s="2" t="s">
        <v>357</v>
      </c>
      <c r="G44" s="2" t="s">
        <v>344</v>
      </c>
      <c r="H44" s="17" t="s">
        <v>487</v>
      </c>
      <c r="I44" s="11">
        <v>58.609329085659112</v>
      </c>
      <c r="J44" s="11">
        <v>63.024820660091208</v>
      </c>
      <c r="K44" s="11">
        <v>63.904034451033453</v>
      </c>
      <c r="L44" s="11">
        <v>65.702102067203128</v>
      </c>
      <c r="M44" s="11">
        <v>60.478487976178229</v>
      </c>
      <c r="N44" s="11">
        <v>53.677559088045037</v>
      </c>
      <c r="O44" s="11">
        <v>44.868970271403583</v>
      </c>
      <c r="P44" s="11">
        <v>90.004166999951522</v>
      </c>
      <c r="Q44" s="11">
        <v>59.480767995093501</v>
      </c>
      <c r="R44" s="11">
        <v>29.545454545454547</v>
      </c>
      <c r="S44" s="11">
        <v>66.760035786119175</v>
      </c>
      <c r="T44" s="11">
        <v>61.770419229412028</v>
      </c>
      <c r="U44" s="11">
        <v>80.093023505190757</v>
      </c>
      <c r="V44" s="11">
        <v>53.519876559416851</v>
      </c>
      <c r="W44" s="11">
        <v>33.228565393007948</v>
      </c>
      <c r="X44" s="11">
        <v>68.022126009201259</v>
      </c>
      <c r="Y44" s="11">
        <v>96.571730887928751</v>
      </c>
      <c r="Z44" s="11">
        <v>57.793715513995828</v>
      </c>
      <c r="AA44" s="11">
        <v>78.206684973190022</v>
      </c>
      <c r="AB44" s="11">
        <v>86.954902170876949</v>
      </c>
      <c r="AC44" s="11">
        <v>46.066126596122366</v>
      </c>
      <c r="AD44" s="11">
        <v>59.046821267965782</v>
      </c>
      <c r="AE44" s="11">
        <v>58.235975327860558</v>
      </c>
      <c r="AF44" s="11">
        <v>60.478487976178229</v>
      </c>
      <c r="AG44" s="11">
        <v>35.868279577592972</v>
      </c>
      <c r="AH44" s="11">
        <v>13.70191208305773</v>
      </c>
      <c r="AI44" s="11">
        <v>39.412901156556174</v>
      </c>
      <c r="AJ44" s="11">
        <v>73.353301317418087</v>
      </c>
      <c r="AK44" s="11">
        <v>64.912727676846103</v>
      </c>
      <c r="AL44" s="11">
        <v>94.816232716799163</v>
      </c>
      <c r="AM44" s="11">
        <v>61.531858238534504</v>
      </c>
      <c r="AN44" s="11">
        <v>10.010012415454371</v>
      </c>
      <c r="AO44" s="11">
        <v>7.2977437083791674</v>
      </c>
      <c r="AP44" s="11">
        <v>24.318864619205989</v>
      </c>
      <c r="AQ44" s="11">
        <v>94.481961427956151</v>
      </c>
      <c r="AR44" s="11">
        <v>71.573381218891313</v>
      </c>
      <c r="AS44" s="11">
        <v>93.420222166119672</v>
      </c>
      <c r="AT44" s="11">
        <v>87.888052834327809</v>
      </c>
      <c r="AU44" s="11">
        <v>94.409814167478061</v>
      </c>
      <c r="AV44" s="11">
        <v>83.560523931688053</v>
      </c>
      <c r="AW44" s="11">
        <v>87.505493375223239</v>
      </c>
      <c r="AX44" s="11">
        <v>93.240895524872343</v>
      </c>
      <c r="AY44" s="11">
        <v>72.368446534011426</v>
      </c>
      <c r="AZ44" s="11">
        <v>43.866960699298602</v>
      </c>
      <c r="BA44" s="11">
        <v>68.171756726710441</v>
      </c>
      <c r="BB44" s="11">
        <v>53.51590802035355</v>
      </c>
      <c r="BC44" s="11">
        <v>25</v>
      </c>
      <c r="BD44" s="11">
        <v>36.363636363636367</v>
      </c>
      <c r="BE44" s="11">
        <v>27.27272727272727</v>
      </c>
      <c r="BF44" s="11">
        <v>33.333333333333329</v>
      </c>
      <c r="BG44" s="11">
        <v>25</v>
      </c>
      <c r="BH44" s="11">
        <v>87.714285714285708</v>
      </c>
      <c r="BI44" s="11">
        <v>94.002559882976783</v>
      </c>
      <c r="BJ44" s="11">
        <v>93.75</v>
      </c>
      <c r="BK44" s="11">
        <v>83.15789473684211</v>
      </c>
      <c r="BL44" s="11">
        <v>80.330746321292253</v>
      </c>
      <c r="BM44" s="11">
        <v>46.14256241562606</v>
      </c>
      <c r="BN44" s="11">
        <v>30.309063233299703</v>
      </c>
      <c r="BO44" s="11">
        <v>68.91182944000002</v>
      </c>
      <c r="BP44" s="11">
        <v>82.915224453780297</v>
      </c>
      <c r="BQ44" s="11">
        <v>69.580394447462169</v>
      </c>
      <c r="BR44" s="11">
        <v>87.783451614329806</v>
      </c>
      <c r="BS44" s="11">
        <v>0.49825931588351235</v>
      </c>
      <c r="BT44" s="11">
        <v>100</v>
      </c>
      <c r="BU44" s="11">
        <v>17.25</v>
      </c>
      <c r="BV44" s="11">
        <v>3.3710000406176013</v>
      </c>
      <c r="BW44" s="11">
        <v>100</v>
      </c>
      <c r="BX44" s="11">
        <v>100</v>
      </c>
      <c r="BY44" s="11">
        <v>47.785768357305074</v>
      </c>
      <c r="BZ44" s="11">
        <v>64.285714285714292</v>
      </c>
      <c r="CA44" s="11">
        <v>0</v>
      </c>
      <c r="CB44" s="11">
        <v>20.842778929012418</v>
      </c>
      <c r="CC44" s="11">
        <v>79.975164910860869</v>
      </c>
      <c r="CD44" s="11">
        <v>41.903215728067124</v>
      </c>
      <c r="CE44" s="11">
        <v>66.210565195477017</v>
      </c>
      <c r="CF44" s="11">
        <v>65.18902052739594</v>
      </c>
      <c r="CG44" s="11">
        <v>85.447009666022055</v>
      </c>
      <c r="CH44" s="11">
        <v>48.846745258841615</v>
      </c>
      <c r="CI44" s="11">
        <v>88.583160777744169</v>
      </c>
      <c r="CJ44" s="11">
        <v>90.988448990388861</v>
      </c>
      <c r="CK44" s="11">
        <v>97.857331804955479</v>
      </c>
      <c r="CL44" s="11">
        <v>98.342297857331801</v>
      </c>
      <c r="CM44" s="11">
        <v>97.636892690238952</v>
      </c>
      <c r="CN44" s="11">
        <v>98.03368309672868</v>
      </c>
      <c r="CO44" s="11">
        <v>44.019999999999996</v>
      </c>
      <c r="CP44" s="11">
        <v>85.289999999999992</v>
      </c>
      <c r="CQ44" s="11">
        <v>100</v>
      </c>
      <c r="CR44" s="11">
        <v>1.8648620559833073</v>
      </c>
      <c r="CS44" s="11">
        <v>68.130822937562812</v>
      </c>
      <c r="CT44" s="11">
        <v>87.722769254836962</v>
      </c>
      <c r="CU44" s="11">
        <v>86.654152359986853</v>
      </c>
      <c r="CV44" s="11">
        <v>63.691974666548525</v>
      </c>
      <c r="CW44" s="11">
        <v>66.497988502741549</v>
      </c>
      <c r="CX44" s="11">
        <v>96.542402117463439</v>
      </c>
      <c r="CY44" s="11">
        <v>96.13840334307784</v>
      </c>
      <c r="CZ44" s="11">
        <v>95.990698249741342</v>
      </c>
      <c r="DA44" s="11">
        <v>55.354422898309998</v>
      </c>
      <c r="DB44" s="11">
        <v>97.626558676284276</v>
      </c>
      <c r="DC44" s="11">
        <v>95.277330139808953</v>
      </c>
      <c r="DD44" s="11">
        <v>96.02244098010182</v>
      </c>
      <c r="DE44" s="11">
        <v>61.821018833991225</v>
      </c>
      <c r="DF44" s="11">
        <v>97.408344245700064</v>
      </c>
      <c r="DG44" s="11">
        <v>55.630014989859802</v>
      </c>
      <c r="DH44" s="11">
        <v>46.568364798507297</v>
      </c>
      <c r="DI44" s="11">
        <v>36</v>
      </c>
      <c r="DJ44" s="11">
        <v>94.559562648796401</v>
      </c>
      <c r="DK44" s="11">
        <v>40.772418657966668</v>
      </c>
      <c r="DL44" s="11">
        <v>41.808482497134293</v>
      </c>
      <c r="DM44" s="11">
        <v>8.3903849079567916</v>
      </c>
      <c r="DN44" s="11">
        <v>37.837837837837839</v>
      </c>
      <c r="DO44" s="11">
        <v>89.347257513016018</v>
      </c>
      <c r="DP44" s="11">
        <v>97.368421052631575</v>
      </c>
      <c r="DQ44" s="11">
        <v>49.998126116199373</v>
      </c>
      <c r="DR44" s="11">
        <v>86.271450858034314</v>
      </c>
      <c r="DS44" s="11">
        <v>45.165886954300987</v>
      </c>
      <c r="DT44" s="11">
        <v>43.54121118869557</v>
      </c>
      <c r="DU44" s="11">
        <v>28.195347966490381</v>
      </c>
      <c r="DV44" s="11">
        <v>13.674283566999712</v>
      </c>
      <c r="DW44" s="11">
        <v>0.98582489452277644</v>
      </c>
      <c r="DX44" s="11">
        <v>19.694031200751212</v>
      </c>
      <c r="DY44" s="11">
        <v>15.609754754495073</v>
      </c>
      <c r="DZ44" s="11">
        <v>18.545665998519869</v>
      </c>
      <c r="EA44" s="11">
        <v>51.604642957295376</v>
      </c>
      <c r="EB44" s="11">
        <v>42.171465652367019</v>
      </c>
      <c r="EC44" s="11">
        <v>32.288510400750454</v>
      </c>
      <c r="ED44" s="11">
        <v>54.116769889251124</v>
      </c>
      <c r="EE44" s="11">
        <v>16.883116883116884</v>
      </c>
      <c r="EF44" s="11">
        <v>54.676677570349199</v>
      </c>
      <c r="EG44" s="11">
        <v>50.10506218208176</v>
      </c>
      <c r="EH44" s="11">
        <v>88.631465517241381</v>
      </c>
      <c r="EI44" s="11">
        <v>100</v>
      </c>
      <c r="EJ44" s="11">
        <v>30.411124546553808</v>
      </c>
      <c r="EK44" s="11">
        <v>84.824667472793223</v>
      </c>
      <c r="EL44" s="11">
        <v>99.125514403292186</v>
      </c>
      <c r="EM44" s="11">
        <v>97.273662551440339</v>
      </c>
      <c r="EN44" s="11">
        <v>12.928669410150892</v>
      </c>
      <c r="EO44" s="11">
        <v>95.9</v>
      </c>
      <c r="EP44" s="11">
        <v>100</v>
      </c>
      <c r="EQ44" s="11">
        <v>100</v>
      </c>
      <c r="ER44" s="11">
        <v>96.519721577726216</v>
      </c>
      <c r="ES44" s="11">
        <v>81.661442006269596</v>
      </c>
      <c r="ET44" s="11">
        <v>84.09090146694264</v>
      </c>
      <c r="EU44" s="11">
        <v>93.548385816857504</v>
      </c>
      <c r="EV44" s="11">
        <v>57.30118392327882</v>
      </c>
      <c r="EW44" s="11">
        <v>11.186961747059057</v>
      </c>
      <c r="EX44" s="11">
        <v>10.843362312342867</v>
      </c>
      <c r="EY44" s="11">
        <v>5.7886830670085541</v>
      </c>
      <c r="EZ44" s="11">
        <v>13.397991867011694</v>
      </c>
      <c r="FA44" s="11">
        <v>6.6195605096506736</v>
      </c>
      <c r="FB44" s="11">
        <v>0.23590345914387706</v>
      </c>
      <c r="FC44" s="11">
        <v>15.99594276167787</v>
      </c>
      <c r="FD44" s="11">
        <v>6.3395681030442521</v>
      </c>
      <c r="FE44" s="11">
        <v>6.3381137578998565</v>
      </c>
      <c r="FF44" s="11">
        <v>0</v>
      </c>
      <c r="FG44" s="11">
        <v>41.116451093270214</v>
      </c>
      <c r="FH44" s="11">
        <v>25.021168501270115</v>
      </c>
      <c r="FI44" s="11">
        <v>49.118589743589745</v>
      </c>
      <c r="FJ44" s="11">
        <v>92.352191034993112</v>
      </c>
      <c r="FK44" s="11">
        <v>97.977746904614023</v>
      </c>
      <c r="FL44" s="11">
        <v>100</v>
      </c>
      <c r="FM44" s="11">
        <v>89.961010884854659</v>
      </c>
      <c r="FN44" s="11">
        <v>92.118858315318946</v>
      </c>
      <c r="FO44" s="11">
        <v>88.358424883584249</v>
      </c>
      <c r="FP44" s="11">
        <v>73.398915880345314</v>
      </c>
      <c r="FQ44" s="11">
        <v>91.719489689480866</v>
      </c>
      <c r="FR44" s="11">
        <v>48.687411980967212</v>
      </c>
      <c r="FS44" s="11">
        <v>84.521125379864714</v>
      </c>
      <c r="FT44" s="11">
        <v>42.754919499105547</v>
      </c>
      <c r="FU44" s="11">
        <v>4.7336531178995198</v>
      </c>
      <c r="FV44" s="11">
        <v>116.76344357485485</v>
      </c>
      <c r="FW44" s="11">
        <v>118.341327947488</v>
      </c>
      <c r="FX44" s="11">
        <v>165.67785912648321</v>
      </c>
      <c r="FY44" s="11">
        <v>25.246149962130776</v>
      </c>
      <c r="FZ44" s="11">
        <v>33.135571825296644</v>
      </c>
      <c r="GA44" s="11">
        <v>72.368446534011426</v>
      </c>
      <c r="GB44" s="11">
        <v>-8.5284465340114224</v>
      </c>
      <c r="GC44" s="11">
        <v>68.171756726710441</v>
      </c>
      <c r="GD44" s="11">
        <v>7.1465735099853021</v>
      </c>
      <c r="GE44" s="11">
        <v>25</v>
      </c>
      <c r="GF44" s="11">
        <v>36.363636363636367</v>
      </c>
      <c r="GG44" s="11">
        <v>27.27272727272727</v>
      </c>
      <c r="GH44" s="11">
        <v>33.333333333333329</v>
      </c>
      <c r="GI44" s="11">
        <v>25</v>
      </c>
      <c r="GJ44" s="11">
        <v>87.714285714285708</v>
      </c>
      <c r="GK44" s="11">
        <v>5</v>
      </c>
      <c r="GL44" s="11">
        <v>3</v>
      </c>
      <c r="GM44" s="11">
        <v>5.333333333333333</v>
      </c>
      <c r="GN44" s="11">
        <v>80.330746321292253</v>
      </c>
      <c r="GO44" s="11">
        <v>46.14256241562606</v>
      </c>
      <c r="GP44" s="11">
        <v>30.309063233299703</v>
      </c>
      <c r="GQ44" s="11">
        <v>68.91182944000002</v>
      </c>
      <c r="GR44" s="11">
        <v>82.915224453780297</v>
      </c>
      <c r="GS44" s="11">
        <v>30.419605552537831</v>
      </c>
      <c r="GT44" s="11">
        <v>12.216548385670201</v>
      </c>
      <c r="GU44" s="11">
        <v>0.49825931588351235</v>
      </c>
      <c r="GV44" s="11">
        <v>100</v>
      </c>
      <c r="GW44" s="11" t="s">
        <v>727</v>
      </c>
      <c r="GX44" s="11">
        <v>3.3710000406176013</v>
      </c>
      <c r="GY44" s="11">
        <v>1</v>
      </c>
      <c r="GZ44" s="11">
        <v>35524.589908557005</v>
      </c>
      <c r="HA44" s="11" t="s">
        <v>727</v>
      </c>
      <c r="HB44" s="11" t="s">
        <v>727</v>
      </c>
      <c r="HC44" s="11">
        <v>0</v>
      </c>
      <c r="HD44" s="11">
        <v>2055356.4056775172</v>
      </c>
      <c r="HE44" s="11">
        <v>70.227301587301596</v>
      </c>
      <c r="HF44" s="11">
        <v>257.77920634920639</v>
      </c>
      <c r="HG44" s="11">
        <v>167.40063492063484</v>
      </c>
      <c r="HH44" s="11">
        <v>131.36587301587304</v>
      </c>
      <c r="HI44" s="12">
        <v>151.20962605766536</v>
      </c>
      <c r="HJ44" s="12">
        <v>51.153254741158385</v>
      </c>
      <c r="HK44" s="12">
        <v>48.614729458917836</v>
      </c>
      <c r="HL44" s="11">
        <v>90.988448990388861</v>
      </c>
      <c r="HM44" s="11">
        <v>97.857331804955479</v>
      </c>
      <c r="HN44" s="11">
        <v>98.342297857331801</v>
      </c>
      <c r="HO44" s="11">
        <v>97.636892690238952</v>
      </c>
      <c r="HP44" s="11">
        <v>98.03368309672868</v>
      </c>
      <c r="HQ44" s="11">
        <v>44.019999999999996</v>
      </c>
      <c r="HR44" s="11">
        <v>85.289999999999992</v>
      </c>
      <c r="HS44" s="11">
        <v>100</v>
      </c>
      <c r="HT44" s="11">
        <v>1.8648620559833073</v>
      </c>
      <c r="HU44" s="11">
        <v>68.130822937562812</v>
      </c>
      <c r="HV44" s="11">
        <v>87.722769254836962</v>
      </c>
      <c r="HW44" s="11">
        <v>86.654152359986853</v>
      </c>
      <c r="HX44" s="11">
        <v>63.691974666548525</v>
      </c>
      <c r="HY44" s="11">
        <v>66.497988502741549</v>
      </c>
      <c r="HZ44" s="11">
        <v>96.542402117463439</v>
      </c>
      <c r="IA44" s="11">
        <v>96.13840334307784</v>
      </c>
      <c r="IB44" s="11">
        <v>95.990698249741342</v>
      </c>
      <c r="IC44" s="11">
        <v>55.354422898309998</v>
      </c>
      <c r="ID44" s="11">
        <v>97.626558676284276</v>
      </c>
      <c r="IE44" s="11">
        <v>95.277330139808953</v>
      </c>
      <c r="IF44" s="11">
        <v>96.02244098010182</v>
      </c>
      <c r="IG44" s="11">
        <v>61.821018833991225</v>
      </c>
      <c r="IH44" s="11">
        <v>97.408344245700064</v>
      </c>
      <c r="II44" s="11">
        <v>55.630014989859802</v>
      </c>
      <c r="IJ44" s="11">
        <v>-6.8507308430533005</v>
      </c>
      <c r="IK44" s="11">
        <v>11</v>
      </c>
      <c r="IL44" s="11">
        <v>94.559562648796401</v>
      </c>
      <c r="IM44" s="11">
        <v>40.772418657966668</v>
      </c>
      <c r="IN44" s="11">
        <v>41.808482497134293</v>
      </c>
      <c r="IO44" s="11">
        <v>8.3903849079567916</v>
      </c>
      <c r="IP44" s="11">
        <v>37.837837837837839</v>
      </c>
      <c r="IQ44" s="11">
        <v>9.4896779521056978</v>
      </c>
      <c r="IR44" s="11">
        <v>97.368421052631575</v>
      </c>
      <c r="IS44" s="11">
        <v>79.366539987995168</v>
      </c>
      <c r="IT44" s="11">
        <v>6.2402496099843994</v>
      </c>
      <c r="IU44" s="11">
        <v>98.283931357254289</v>
      </c>
      <c r="IV44" s="11">
        <v>7.6486872279683622</v>
      </c>
      <c r="IW44" s="11">
        <v>28.195347966490381</v>
      </c>
      <c r="IX44" s="11">
        <v>76.535941506029815</v>
      </c>
      <c r="IY44" s="11">
        <v>1.7567182603741336</v>
      </c>
      <c r="IZ44" s="11">
        <v>25.92346405849397</v>
      </c>
      <c r="JA44" s="11">
        <v>150.17567182603742</v>
      </c>
      <c r="JB44" s="11">
        <v>9.6116504854368934</v>
      </c>
      <c r="JC44" s="11">
        <v>43.015857943215266</v>
      </c>
      <c r="JD44" s="11">
        <v>23.169689488177763</v>
      </c>
      <c r="JE44" s="11">
        <v>10.445351818440795</v>
      </c>
      <c r="JF44" s="11">
        <v>5.5075491406324186</v>
      </c>
      <c r="JG44" s="11">
        <v>5.0649350649350646</v>
      </c>
      <c r="JH44" s="11">
        <v>13.43778801843318</v>
      </c>
      <c r="JI44" s="11">
        <v>14.816753926701571</v>
      </c>
      <c r="JJ44" s="11">
        <v>88.631465517241381</v>
      </c>
      <c r="JK44" s="11">
        <v>125.47107071602748</v>
      </c>
      <c r="JL44" s="11">
        <v>30.411124546553808</v>
      </c>
      <c r="JM44" s="11">
        <v>84.824667472793223</v>
      </c>
      <c r="JN44" s="11">
        <v>99.125514403292186</v>
      </c>
      <c r="JO44" s="11">
        <v>97.273662551440339</v>
      </c>
      <c r="JP44" s="11">
        <v>12.928669410150892</v>
      </c>
      <c r="JQ44" s="11">
        <v>95.9</v>
      </c>
      <c r="JR44" s="11">
        <v>100</v>
      </c>
      <c r="JS44" s="11">
        <v>100</v>
      </c>
      <c r="JT44" s="11">
        <v>96.519721577726216</v>
      </c>
      <c r="JU44" s="11">
        <v>81.661442006269596</v>
      </c>
      <c r="JV44" s="11">
        <v>0.91463410000000001</v>
      </c>
      <c r="JW44" s="11">
        <v>0.9512195</v>
      </c>
      <c r="JX44" s="11">
        <v>1.520310746</v>
      </c>
      <c r="JY44" s="11">
        <v>0.247506</v>
      </c>
      <c r="JZ44" s="11">
        <v>4.831679849901743</v>
      </c>
      <c r="KA44" s="11">
        <v>107155.93618393871</v>
      </c>
      <c r="KB44" s="11">
        <v>172289.26402156512</v>
      </c>
      <c r="KC44" s="11">
        <v>0.52968423634975748</v>
      </c>
      <c r="KD44" s="11">
        <v>1.80565007</v>
      </c>
      <c r="KE44" s="11">
        <v>41.592416559999961</v>
      </c>
      <c r="KF44" s="11">
        <v>18.422615219999997</v>
      </c>
      <c r="KG44" s="13">
        <v>5.5049311252723332E-2</v>
      </c>
      <c r="KH44" s="11">
        <v>-25.219476208041314</v>
      </c>
      <c r="KI44" s="11">
        <v>27.225732337736936</v>
      </c>
      <c r="KJ44" s="11">
        <v>-99.915325994919556</v>
      </c>
      <c r="KK44" s="11">
        <v>-3.5256410256410255</v>
      </c>
      <c r="KL44" s="11">
        <v>2.6434375000000006</v>
      </c>
      <c r="KM44" s="11">
        <v>3.2071875000000003</v>
      </c>
      <c r="KN44" s="11">
        <v>72.32083333333334</v>
      </c>
      <c r="KO44" s="11">
        <v>84.100833333333341</v>
      </c>
      <c r="KP44" s="11">
        <v>89.221666666666678</v>
      </c>
      <c r="KQ44" s="11">
        <v>11.641575116415751</v>
      </c>
      <c r="KR44" s="11">
        <v>26.60108411965469</v>
      </c>
      <c r="KS44" s="11">
        <v>91.719489689480866</v>
      </c>
      <c r="KT44" s="11">
        <v>6.2029112885026825</v>
      </c>
      <c r="KU44" s="11">
        <v>84.521125379864714</v>
      </c>
      <c r="KV44" s="11">
        <v>42.754919499105547</v>
      </c>
    </row>
    <row r="45" spans="1:308" x14ac:dyDescent="0.3">
      <c r="A45" t="s">
        <v>1</v>
      </c>
      <c r="B45" s="2" t="s">
        <v>78</v>
      </c>
      <c r="C45" s="2" t="s">
        <v>79</v>
      </c>
      <c r="D45" s="2" t="s">
        <v>75</v>
      </c>
      <c r="E45" s="2" t="s">
        <v>347</v>
      </c>
      <c r="F45" s="2" t="s">
        <v>357</v>
      </c>
      <c r="G45" s="2" t="s">
        <v>344</v>
      </c>
      <c r="H45" s="17" t="s">
        <v>486</v>
      </c>
      <c r="I45" s="11">
        <v>60.639871834138098</v>
      </c>
      <c r="J45" s="11">
        <v>63.230945597849463</v>
      </c>
      <c r="K45" s="11">
        <v>64.380452217113259</v>
      </c>
      <c r="L45" s="11">
        <v>72.21244117900531</v>
      </c>
      <c r="M45" s="11">
        <v>66.300978995690755</v>
      </c>
      <c r="N45" s="11">
        <v>52.583726823472368</v>
      </c>
      <c r="O45" s="11">
        <v>45.130686191697443</v>
      </c>
      <c r="P45" s="11">
        <v>86.974941399870389</v>
      </c>
      <c r="Q45" s="11">
        <v>70.067296980322766</v>
      </c>
      <c r="R45" s="11">
        <v>38.939393939393938</v>
      </c>
      <c r="S45" s="11">
        <v>73.380774056857419</v>
      </c>
      <c r="T45" s="11">
        <v>39.403579570021932</v>
      </c>
      <c r="U45" s="11">
        <v>79.592768071017062</v>
      </c>
      <c r="V45" s="11">
        <v>54.257865167462711</v>
      </c>
      <c r="W45" s="11">
        <v>60.664436501725255</v>
      </c>
      <c r="X45" s="11">
        <v>68.805571833436815</v>
      </c>
      <c r="Y45" s="11">
        <v>95.0062678062678</v>
      </c>
      <c r="Z45" s="11">
        <v>33.045532727023136</v>
      </c>
      <c r="AA45" s="11">
        <v>78.014673559627894</v>
      </c>
      <c r="AB45" s="11">
        <v>87.167482746523632</v>
      </c>
      <c r="AC45" s="11">
        <v>62.244920164788432</v>
      </c>
      <c r="AD45" s="11">
        <v>53.138651471984808</v>
      </c>
      <c r="AE45" s="11">
        <v>80.496477952101785</v>
      </c>
      <c r="AF45" s="11">
        <v>66.300978995690755</v>
      </c>
      <c r="AG45" s="11">
        <v>48.175497417763296</v>
      </c>
      <c r="AH45" s="11">
        <v>5.1547031792282558</v>
      </c>
      <c r="AI45" s="11">
        <v>41.680462274864716</v>
      </c>
      <c r="AJ45" s="11">
        <v>66.326138872397379</v>
      </c>
      <c r="AK45" s="11">
        <v>60.310252779396684</v>
      </c>
      <c r="AL45" s="11">
        <v>93.855306417183854</v>
      </c>
      <c r="AM45" s="11">
        <v>66.69463256520902</v>
      </c>
      <c r="AN45" s="11">
        <v>18.764047542787814</v>
      </c>
      <c r="AO45" s="11">
        <v>11.408815574526738</v>
      </c>
      <c r="AP45" s="11">
        <v>36.517970390310026</v>
      </c>
      <c r="AQ45" s="11">
        <v>60.871255160592192</v>
      </c>
      <c r="AR45" s="11">
        <v>76.527395916758863</v>
      </c>
      <c r="AS45" s="11">
        <v>82.867154415713614</v>
      </c>
      <c r="AT45" s="11">
        <v>80.547593289826708</v>
      </c>
      <c r="AU45" s="11">
        <v>92.379417351046712</v>
      </c>
      <c r="AV45" s="11">
        <v>96.40894007563746</v>
      </c>
      <c r="AW45" s="11">
        <v>76.470950758476192</v>
      </c>
      <c r="AX45" s="11">
        <v>93.175592508521689</v>
      </c>
      <c r="AY45" s="11">
        <v>70.225455980130789</v>
      </c>
      <c r="AZ45" s="11">
        <v>67.037598639388932</v>
      </c>
      <c r="BA45" s="11">
        <v>77.751376031981621</v>
      </c>
      <c r="BB45" s="11">
        <v>65.254757269789692</v>
      </c>
      <c r="BC45" s="11">
        <v>35</v>
      </c>
      <c r="BD45" s="11">
        <v>40.909090909090914</v>
      </c>
      <c r="BE45" s="11">
        <v>40.909090909090914</v>
      </c>
      <c r="BF45" s="11">
        <v>100</v>
      </c>
      <c r="BG45" s="11">
        <v>50</v>
      </c>
      <c r="BH45" s="11">
        <v>43.734643734643733</v>
      </c>
      <c r="BI45" s="11">
        <v>94.002559882976783</v>
      </c>
      <c r="BJ45" s="11">
        <v>79.166666666666657</v>
      </c>
      <c r="BK45" s="11">
        <v>89.473684210526315</v>
      </c>
      <c r="BL45" s="11">
        <v>50.758299220714356</v>
      </c>
      <c r="BM45" s="11">
        <v>29.444576428779957</v>
      </c>
      <c r="BN45" s="11">
        <v>27.341337990089038</v>
      </c>
      <c r="BO45" s="11">
        <v>0</v>
      </c>
      <c r="BP45" s="11">
        <v>68.598143621340029</v>
      </c>
      <c r="BQ45" s="11">
        <v>75.960000000000008</v>
      </c>
      <c r="BR45" s="11">
        <v>94.220160591711164</v>
      </c>
      <c r="BS45" s="11">
        <v>3.4123187653121176</v>
      </c>
      <c r="BT45" s="11">
        <v>100</v>
      </c>
      <c r="BU45" s="11">
        <v>100</v>
      </c>
      <c r="BV45" s="11">
        <v>9.1215803347987343</v>
      </c>
      <c r="BW45" s="11">
        <v>100</v>
      </c>
      <c r="BX45" s="11">
        <v>13.013291904665412</v>
      </c>
      <c r="BY45" s="11">
        <v>87.849080599862219</v>
      </c>
      <c r="BZ45" s="11">
        <v>37.5</v>
      </c>
      <c r="CA45" s="11">
        <v>100</v>
      </c>
      <c r="CB45" s="11">
        <v>17.308665407038795</v>
      </c>
      <c r="CC45" s="11">
        <v>88.731850538479705</v>
      </c>
      <c r="CD45" s="11">
        <v>48.994991537557716</v>
      </c>
      <c r="CE45" s="11">
        <v>61.870207476987815</v>
      </c>
      <c r="CF45" s="11">
        <v>75.538935739309011</v>
      </c>
      <c r="CG45" s="11">
        <v>85.218248245131505</v>
      </c>
      <c r="CH45" s="11">
        <v>37.732409770324459</v>
      </c>
      <c r="CI45" s="11">
        <v>83.55235952626748</v>
      </c>
      <c r="CJ45" s="11">
        <v>86.757834757834758</v>
      </c>
      <c r="CK45" s="11">
        <v>97.156695156695164</v>
      </c>
      <c r="CL45" s="11">
        <v>96.991452991452988</v>
      </c>
      <c r="CM45" s="11">
        <v>96.339031339031337</v>
      </c>
      <c r="CN45" s="11">
        <v>97.786324786324784</v>
      </c>
      <c r="CO45" s="11">
        <v>53.66</v>
      </c>
      <c r="CP45" s="11">
        <v>65.19</v>
      </c>
      <c r="CQ45" s="11">
        <v>9.3033982906764923</v>
      </c>
      <c r="CR45" s="11">
        <v>4.0287326174160576</v>
      </c>
      <c r="CS45" s="11">
        <v>71.208240793082595</v>
      </c>
      <c r="CT45" s="11">
        <v>87.516634783663051</v>
      </c>
      <c r="CU45" s="11">
        <v>87.515102022022973</v>
      </c>
      <c r="CV45" s="11">
        <v>64.62850826328085</v>
      </c>
      <c r="CW45" s="11">
        <v>59.916393993694129</v>
      </c>
      <c r="CX45" s="11">
        <v>97.303161502023698</v>
      </c>
      <c r="CY45" s="11">
        <v>90.968556792173942</v>
      </c>
      <c r="CZ45" s="11">
        <v>97.581831655095556</v>
      </c>
      <c r="DA45" s="11">
        <v>55.544163909636609</v>
      </c>
      <c r="DB45" s="11">
        <v>96.946066262074737</v>
      </c>
      <c r="DC45" s="11">
        <v>96.491818742633512</v>
      </c>
      <c r="DD45" s="11">
        <v>97.951862131589436</v>
      </c>
      <c r="DE45" s="11">
        <v>64.553850218734055</v>
      </c>
      <c r="DF45" s="11">
        <v>97.301712260251122</v>
      </c>
      <c r="DG45" s="11">
        <v>75.438746438746435</v>
      </c>
      <c r="DH45" s="11">
        <v>67.296014055618869</v>
      </c>
      <c r="DI45" s="11">
        <v>44</v>
      </c>
      <c r="DJ45" s="11">
        <v>81.247863247863251</v>
      </c>
      <c r="DK45" s="11">
        <v>40.327635327635328</v>
      </c>
      <c r="DL45" s="11">
        <v>37.840455840455839</v>
      </c>
      <c r="DM45" s="11">
        <v>80.989597085071551</v>
      </c>
      <c r="DN45" s="11">
        <v>62.962962962962962</v>
      </c>
      <c r="DO45" s="11">
        <v>88.747637474658347</v>
      </c>
      <c r="DP45" s="11">
        <v>89.285714285714292</v>
      </c>
      <c r="DQ45" s="11">
        <v>61.524675862369996</v>
      </c>
      <c r="DR45" s="11">
        <v>70.957095709570964</v>
      </c>
      <c r="DS45" s="11">
        <v>66.421165415131327</v>
      </c>
      <c r="DT45" s="11">
        <v>60.156879872022948</v>
      </c>
      <c r="DU45" s="11">
        <v>36.194114963503651</v>
      </c>
      <c r="DV45" s="11">
        <v>2.9064113740981634</v>
      </c>
      <c r="DW45" s="11">
        <v>0</v>
      </c>
      <c r="DX45" s="11">
        <v>0</v>
      </c>
      <c r="DY45" s="11">
        <v>5.0563483649564338</v>
      </c>
      <c r="DZ45" s="11">
        <v>17.810756157086683</v>
      </c>
      <c r="EA45" s="11">
        <v>56.35001912082015</v>
      </c>
      <c r="EB45" s="11">
        <v>53.980770978242688</v>
      </c>
      <c r="EC45" s="11">
        <v>36.380192955624011</v>
      </c>
      <c r="ED45" s="11">
        <v>43.172809801118198</v>
      </c>
      <c r="EE45" s="11">
        <v>18.518518518518519</v>
      </c>
      <c r="EF45" s="11">
        <v>38.537197909640319</v>
      </c>
      <c r="EG45" s="11">
        <v>56.361699909314112</v>
      </c>
      <c r="EH45" s="11">
        <v>89.018464528668602</v>
      </c>
      <c r="EI45" s="11">
        <v>81.387193141966492</v>
      </c>
      <c r="EJ45" s="11">
        <v>38.672142368240934</v>
      </c>
      <c r="EK45" s="11">
        <v>71.32101300479124</v>
      </c>
      <c r="EL45" s="11">
        <v>86.942250487229458</v>
      </c>
      <c r="EM45" s="11">
        <v>92.101754026053953</v>
      </c>
      <c r="EN45" s="11">
        <v>12.514104010667761</v>
      </c>
      <c r="EO45" s="11">
        <v>89.38</v>
      </c>
      <c r="EP45" s="11">
        <v>99.53</v>
      </c>
      <c r="EQ45" s="11">
        <v>98.28125</v>
      </c>
      <c r="ER45" s="11">
        <v>98.497495826377289</v>
      </c>
      <c r="ES45" s="11">
        <v>83.587786259541986</v>
      </c>
      <c r="ET45" s="11">
        <v>88.636366177685787</v>
      </c>
      <c r="EU45" s="11">
        <v>100</v>
      </c>
      <c r="EV45" s="11">
        <v>72.780252693112558</v>
      </c>
      <c r="EW45" s="11">
        <v>5.3619113900377346</v>
      </c>
      <c r="EX45" s="11">
        <v>15.807197641048226</v>
      </c>
      <c r="EY45" s="11">
        <v>24.240238134409996</v>
      </c>
      <c r="EZ45" s="11">
        <v>16.244706852905217</v>
      </c>
      <c r="FA45" s="11">
        <v>7.8504965355575846</v>
      </c>
      <c r="FB45" s="11">
        <v>5.2287663758560861</v>
      </c>
      <c r="FC45" s="11">
        <v>8.4516517174816084</v>
      </c>
      <c r="FD45" s="11">
        <v>24.104347669211666</v>
      </c>
      <c r="FE45" s="11">
        <v>17.833652663787927</v>
      </c>
      <c r="FF45" s="11">
        <v>8.8180342781686605</v>
      </c>
      <c r="FG45" s="11">
        <v>29.335600907029473</v>
      </c>
      <c r="FH45" s="11">
        <v>26.602564102564102</v>
      </c>
      <c r="FI45" s="11">
        <v>100</v>
      </c>
      <c r="FJ45" s="11">
        <v>81.919250824440965</v>
      </c>
      <c r="FK45" s="11">
        <v>89.356609532845212</v>
      </c>
      <c r="FL45" s="11">
        <v>31.360796464671974</v>
      </c>
      <c r="FM45" s="11">
        <v>44.930943007920554</v>
      </c>
      <c r="FN45" s="11">
        <v>56.788675973082249</v>
      </c>
      <c r="FO45" s="11">
        <v>86.322542226071889</v>
      </c>
      <c r="FP45" s="11">
        <v>68.790767686904161</v>
      </c>
      <c r="FQ45" s="11">
        <v>94.000942260377954</v>
      </c>
      <c r="FR45" s="11">
        <v>79.916536154066833</v>
      </c>
      <c r="FS45" s="11">
        <v>83.994161279752149</v>
      </c>
      <c r="FT45" s="11">
        <v>46.139425893380199</v>
      </c>
      <c r="FU45" s="11">
        <v>12.325788190134087</v>
      </c>
      <c r="FV45" s="11">
        <v>187.52806317846859</v>
      </c>
      <c r="FW45" s="11">
        <v>148.78987172376148</v>
      </c>
      <c r="FX45" s="11">
        <v>76.595969467261824</v>
      </c>
      <c r="FY45" s="11">
        <v>47.54232587623148</v>
      </c>
      <c r="FZ45" s="11">
        <v>33.45571080179252</v>
      </c>
      <c r="GA45" s="11">
        <v>70.225455980130789</v>
      </c>
      <c r="GB45" s="11">
        <v>-4.5554559801307875</v>
      </c>
      <c r="GC45" s="11">
        <v>77.751376031981621</v>
      </c>
      <c r="GD45" s="11">
        <v>9.7832178146807394</v>
      </c>
      <c r="GE45" s="11">
        <v>35</v>
      </c>
      <c r="GF45" s="11">
        <v>40.909090909090914</v>
      </c>
      <c r="GG45" s="11">
        <v>40.909090909090914</v>
      </c>
      <c r="GH45" s="11">
        <v>100</v>
      </c>
      <c r="GI45" s="11">
        <v>50</v>
      </c>
      <c r="GJ45" s="11">
        <v>43.734643734643733</v>
      </c>
      <c r="GK45" s="11">
        <v>5</v>
      </c>
      <c r="GL45" s="11">
        <v>10</v>
      </c>
      <c r="GM45" s="11">
        <v>3.3333333333333335</v>
      </c>
      <c r="GN45" s="11">
        <v>50.758299220714349</v>
      </c>
      <c r="GO45" s="11">
        <v>29.444576428779957</v>
      </c>
      <c r="GP45" s="11">
        <v>27.341337990089038</v>
      </c>
      <c r="GQ45" s="11">
        <v>0</v>
      </c>
      <c r="GR45" s="11">
        <v>68.598143621340029</v>
      </c>
      <c r="GS45" s="11">
        <v>24.04</v>
      </c>
      <c r="GT45" s="11">
        <v>5.7798394082888382</v>
      </c>
      <c r="GU45" s="11">
        <v>3.4123187653121176</v>
      </c>
      <c r="GV45" s="14">
        <v>100</v>
      </c>
      <c r="GW45" s="14">
        <v>100</v>
      </c>
      <c r="GX45" s="11">
        <v>9.1215803347987343</v>
      </c>
      <c r="GY45" s="11">
        <v>1</v>
      </c>
      <c r="GZ45" s="11">
        <v>1251.6108944031691</v>
      </c>
      <c r="HA45" s="11">
        <v>87.849080599862219</v>
      </c>
      <c r="HB45" s="11">
        <v>37.5</v>
      </c>
      <c r="HC45" s="11">
        <v>100</v>
      </c>
      <c r="HD45" s="11">
        <v>1706848.9974034233</v>
      </c>
      <c r="HE45" s="11">
        <v>43.228730158730166</v>
      </c>
      <c r="HF45" s="11">
        <v>228.41492063492066</v>
      </c>
      <c r="HG45" s="11">
        <v>188.27285714285711</v>
      </c>
      <c r="HH45" s="11">
        <v>99.754126984126927</v>
      </c>
      <c r="HI45" s="12">
        <v>151.87366202694511</v>
      </c>
      <c r="HJ45" s="12">
        <v>62.267590229675541</v>
      </c>
      <c r="HK45" s="12">
        <v>68.774395003903209</v>
      </c>
      <c r="HL45" s="11">
        <v>86.757834757834758</v>
      </c>
      <c r="HM45" s="11">
        <v>97.156695156695164</v>
      </c>
      <c r="HN45" s="11">
        <v>96.991452991452988</v>
      </c>
      <c r="HO45" s="11">
        <v>96.339031339031337</v>
      </c>
      <c r="HP45" s="11">
        <v>97.786324786324784</v>
      </c>
      <c r="HQ45" s="11">
        <v>53.66</v>
      </c>
      <c r="HR45" s="11">
        <v>65.19</v>
      </c>
      <c r="HS45" s="11">
        <v>9.3033982906764923</v>
      </c>
      <c r="HT45" s="11">
        <v>4.0287326174160576</v>
      </c>
      <c r="HU45" s="11">
        <v>71.208240793082595</v>
      </c>
      <c r="HV45" s="11">
        <v>87.516634783663051</v>
      </c>
      <c r="HW45" s="11">
        <v>87.515102022022973</v>
      </c>
      <c r="HX45" s="11">
        <v>64.62850826328085</v>
      </c>
      <c r="HY45" s="11">
        <v>59.916393993694129</v>
      </c>
      <c r="HZ45" s="11">
        <v>97.303161502023698</v>
      </c>
      <c r="IA45" s="11">
        <v>90.968556792173942</v>
      </c>
      <c r="IB45" s="11">
        <v>97.581831655095556</v>
      </c>
      <c r="IC45" s="11">
        <v>55.544163909636609</v>
      </c>
      <c r="ID45" s="11">
        <v>96.946066262074737</v>
      </c>
      <c r="IE45" s="11">
        <v>96.491818742633512</v>
      </c>
      <c r="IF45" s="11">
        <v>97.951862131589436</v>
      </c>
      <c r="IG45" s="11">
        <v>64.553850218734055</v>
      </c>
      <c r="IH45" s="11">
        <v>97.301712260251122</v>
      </c>
      <c r="II45" s="11">
        <v>75.438746438746435</v>
      </c>
      <c r="IJ45" s="11">
        <v>4.962936536250842</v>
      </c>
      <c r="IK45" s="11">
        <v>13</v>
      </c>
      <c r="IL45" s="11">
        <v>81.247863247863251</v>
      </c>
      <c r="IM45" s="11">
        <v>40.327635327635328</v>
      </c>
      <c r="IN45" s="11">
        <v>37.840455840455839</v>
      </c>
      <c r="IO45" s="11">
        <v>80.989597085071551</v>
      </c>
      <c r="IP45" s="11">
        <v>62.962962962962962</v>
      </c>
      <c r="IQ45" s="11">
        <v>9.8797038864898212</v>
      </c>
      <c r="IR45" s="11">
        <v>89.285714285714292</v>
      </c>
      <c r="IS45" s="11">
        <v>80.620146944318066</v>
      </c>
      <c r="IT45" s="11">
        <v>13.201320132013201</v>
      </c>
      <c r="IU45" s="11">
        <v>69.306930693069319</v>
      </c>
      <c r="IV45" s="11">
        <v>8.4238423813868621</v>
      </c>
      <c r="IW45" s="11">
        <v>36.194114963503651</v>
      </c>
      <c r="IX45" s="11">
        <v>16.267391986609478</v>
      </c>
      <c r="IY45" s="11">
        <v>0</v>
      </c>
      <c r="IZ45" s="11">
        <v>0</v>
      </c>
      <c r="JA45" s="11">
        <v>48.645255779893297</v>
      </c>
      <c r="JB45" s="11">
        <v>9.2307692307692317</v>
      </c>
      <c r="JC45" s="11">
        <v>46.971440527251808</v>
      </c>
      <c r="JD45" s="11">
        <v>29.657914007741393</v>
      </c>
      <c r="JE45" s="11">
        <v>11.769013495135475</v>
      </c>
      <c r="JF45" s="11">
        <v>4.3937650381839104</v>
      </c>
      <c r="JG45" s="11">
        <v>5.5555555555555554</v>
      </c>
      <c r="JH45" s="11">
        <v>15.474603174603175</v>
      </c>
      <c r="JI45" s="11">
        <v>13.955456570155903</v>
      </c>
      <c r="JJ45" s="11">
        <v>89.018464528668602</v>
      </c>
      <c r="JK45" s="11">
        <v>81.387193141966492</v>
      </c>
      <c r="JL45" s="11">
        <v>38.672142368240934</v>
      </c>
      <c r="JM45" s="11">
        <v>71.32101300479124</v>
      </c>
      <c r="JN45" s="11">
        <v>86.942250487229458</v>
      </c>
      <c r="JO45" s="11">
        <v>92.101754026053953</v>
      </c>
      <c r="JP45" s="11">
        <v>12.514104010667761</v>
      </c>
      <c r="JQ45" s="11">
        <v>89.38</v>
      </c>
      <c r="JR45" s="11">
        <v>99.53</v>
      </c>
      <c r="JS45" s="11">
        <v>98.28125</v>
      </c>
      <c r="JT45" s="11">
        <v>98.497495826377289</v>
      </c>
      <c r="JU45" s="11">
        <v>83.587786259541986</v>
      </c>
      <c r="JV45" s="11">
        <v>0.93902439999999998</v>
      </c>
      <c r="JW45" s="11">
        <v>1</v>
      </c>
      <c r="JX45" s="11">
        <v>1.6763587870000001</v>
      </c>
      <c r="JY45" s="11">
        <v>0.23230629999999999</v>
      </c>
      <c r="JZ45" s="11">
        <v>6.0316766205987173</v>
      </c>
      <c r="KA45" s="11">
        <v>411553.0730794447</v>
      </c>
      <c r="KB45" s="11">
        <v>207197.80128948335</v>
      </c>
      <c r="KC45" s="11">
        <v>0.62818132054852616</v>
      </c>
      <c r="KD45" s="11">
        <v>40.021975120000008</v>
      </c>
      <c r="KE45" s="11">
        <v>21.975861260000006</v>
      </c>
      <c r="KF45" s="11">
        <v>70.046589140000066</v>
      </c>
      <c r="KG45" s="13">
        <v>0.13233945753416099</v>
      </c>
      <c r="KH45" s="11">
        <v>-11.881504635385216</v>
      </c>
      <c r="KI45" s="11">
        <v>-7.3412698412698418</v>
      </c>
      <c r="KJ45" s="11">
        <v>-93.589743589743591</v>
      </c>
      <c r="KK45" s="11">
        <v>200</v>
      </c>
      <c r="KL45" s="11">
        <v>4.0532258064516125</v>
      </c>
      <c r="KM45" s="11">
        <v>4.8464516129032269</v>
      </c>
      <c r="KN45" s="11">
        <v>83.581666666666678</v>
      </c>
      <c r="KO45" s="11">
        <v>123.85000000000001</v>
      </c>
      <c r="KP45" s="11">
        <v>113.32833333333333</v>
      </c>
      <c r="KQ45" s="11">
        <v>13.677457773928106</v>
      </c>
      <c r="KR45" s="11">
        <v>31.209232313095836</v>
      </c>
      <c r="KS45" s="11">
        <v>94.000942260377954</v>
      </c>
      <c r="KT45" s="11">
        <v>7.4805998797960127</v>
      </c>
      <c r="KU45" s="11">
        <v>83.994161279752149</v>
      </c>
      <c r="KV45" s="11">
        <v>46.139425893380199</v>
      </c>
    </row>
    <row r="46" spans="1:308" x14ac:dyDescent="0.3">
      <c r="A46" t="s">
        <v>1</v>
      </c>
      <c r="B46" s="2" t="s">
        <v>80</v>
      </c>
      <c r="C46" s="2" t="s">
        <v>81</v>
      </c>
      <c r="D46" s="2" t="s">
        <v>75</v>
      </c>
      <c r="E46" s="2" t="s">
        <v>347</v>
      </c>
      <c r="F46" s="2" t="s">
        <v>357</v>
      </c>
      <c r="G46" s="2" t="s">
        <v>355</v>
      </c>
      <c r="H46" s="17" t="s">
        <v>488</v>
      </c>
      <c r="I46" s="11">
        <v>51.947232120253226</v>
      </c>
      <c r="J46" s="11">
        <v>57.023805756742554</v>
      </c>
      <c r="K46" s="11">
        <v>62.335582290581286</v>
      </c>
      <c r="L46" s="11">
        <v>64.965138128256541</v>
      </c>
      <c r="M46" s="11">
        <v>42.417491675294791</v>
      </c>
      <c r="N46" s="11">
        <v>55.80112099242411</v>
      </c>
      <c r="O46" s="11">
        <v>29.140253878220022</v>
      </c>
      <c r="P46" s="11">
        <v>83.04900303352845</v>
      </c>
      <c r="Q46" s="11">
        <v>52.149326871865782</v>
      </c>
      <c r="R46" s="11">
        <v>21.818181818181817</v>
      </c>
      <c r="S46" s="11">
        <v>78.207762557077629</v>
      </c>
      <c r="T46" s="11">
        <v>58.71567647093768</v>
      </c>
      <c r="U46" s="11">
        <v>70.281444604643525</v>
      </c>
      <c r="V46" s="11">
        <v>34.945244940963001</v>
      </c>
      <c r="W46" s="11">
        <v>16.818232662192393</v>
      </c>
      <c r="X46" s="11">
        <v>69.299071166336688</v>
      </c>
      <c r="Y46" s="11">
        <v>95.125567322239036</v>
      </c>
      <c r="Z46" s="11">
        <v>68.099458011557047</v>
      </c>
      <c r="AA46" s="11">
        <v>78.683768484654109</v>
      </c>
      <c r="AB46" s="11">
        <v>89.097659772433261</v>
      </c>
      <c r="AC46" s="11">
        <v>36.433647820554427</v>
      </c>
      <c r="AD46" s="11">
        <v>50.998487140695914</v>
      </c>
      <c r="AE46" s="11">
        <v>69.612127422944951</v>
      </c>
      <c r="AF46" s="11">
        <v>42.417491675294791</v>
      </c>
      <c r="AG46" s="11">
        <v>31.230862543929163</v>
      </c>
      <c r="AH46" s="11">
        <v>0</v>
      </c>
      <c r="AI46" s="11">
        <v>44.422927920104982</v>
      </c>
      <c r="AJ46" s="11">
        <v>92.698289570652975</v>
      </c>
      <c r="AK46" s="11">
        <v>72.975929870474857</v>
      </c>
      <c r="AL46" s="11">
        <v>93.478716049382712</v>
      </c>
      <c r="AM46" s="11">
        <v>23.926513974987053</v>
      </c>
      <c r="AN46" s="11">
        <v>6.8008020613438598</v>
      </c>
      <c r="AO46" s="11">
        <v>0.27736372601861864</v>
      </c>
      <c r="AP46" s="11">
        <v>18.728999755587104</v>
      </c>
      <c r="AQ46" s="11">
        <v>64.11998469202247</v>
      </c>
      <c r="AR46" s="11">
        <v>60.987859059361035</v>
      </c>
      <c r="AS46" s="11">
        <v>91.493268053855559</v>
      </c>
      <c r="AT46" s="11">
        <v>92.382082468110355</v>
      </c>
      <c r="AU46" s="11">
        <v>90.058275429516556</v>
      </c>
      <c r="AV46" s="11">
        <v>37.723996689386077</v>
      </c>
      <c r="AW46" s="11">
        <v>87.884763588557959</v>
      </c>
      <c r="AX46" s="11">
        <v>98.751631971744217</v>
      </c>
      <c r="AY46" s="11">
        <v>71.591770230679131</v>
      </c>
      <c r="AZ46" s="11">
        <v>43.264372816530859</v>
      </c>
      <c r="BA46" s="11">
        <v>52.443261340932246</v>
      </c>
      <c r="BB46" s="11">
        <v>41.297903099320862</v>
      </c>
      <c r="BC46" s="11">
        <v>20</v>
      </c>
      <c r="BD46" s="11">
        <v>18.181818181818183</v>
      </c>
      <c r="BE46" s="11">
        <v>27.27272727272727</v>
      </c>
      <c r="BF46" s="11">
        <v>100</v>
      </c>
      <c r="BG46" s="11">
        <v>25</v>
      </c>
      <c r="BH46" s="11">
        <v>95.205479452054803</v>
      </c>
      <c r="BI46" s="11">
        <v>100</v>
      </c>
      <c r="BJ46" s="11">
        <v>70.833333333333343</v>
      </c>
      <c r="BK46" s="11">
        <v>93.684210526315795</v>
      </c>
      <c r="BL46" s="11">
        <v>50.165446277318814</v>
      </c>
      <c r="BM46" s="11">
        <v>41.396354619251127</v>
      </c>
      <c r="BN46" s="11">
        <v>24.249543891802688</v>
      </c>
      <c r="BO46" s="11">
        <v>84.082827040000012</v>
      </c>
      <c r="BP46" s="11">
        <v>83.248324211672397</v>
      </c>
      <c r="BQ46" s="11">
        <v>66.681808909398029</v>
      </c>
      <c r="BR46" s="11">
        <v>60.914200692860163</v>
      </c>
      <c r="BS46" s="11">
        <v>3.8170713974116621</v>
      </c>
      <c r="BT46" s="11">
        <v>90.199674001629987</v>
      </c>
      <c r="BU46" s="11">
        <v>90.199674001629987</v>
      </c>
      <c r="BV46" s="11">
        <v>24.274339818942554</v>
      </c>
      <c r="BW46" s="11">
        <v>0</v>
      </c>
      <c r="BX46" s="11">
        <v>1.1807104261637753</v>
      </c>
      <c r="BY46" s="11">
        <v>62.272930648769574</v>
      </c>
      <c r="BZ46" s="11">
        <v>5</v>
      </c>
      <c r="CA46" s="11">
        <v>0</v>
      </c>
      <c r="CB46" s="11">
        <v>0</v>
      </c>
      <c r="CC46" s="11">
        <v>69.849151545011267</v>
      </c>
      <c r="CD46" s="11">
        <v>34.742053642108644</v>
      </c>
      <c r="CE46" s="11">
        <v>73.03848805894134</v>
      </c>
      <c r="CF46" s="11">
        <v>55.889718840313087</v>
      </c>
      <c r="CG46" s="11">
        <v>95.942032732437212</v>
      </c>
      <c r="CH46" s="11">
        <v>63.062730627306273</v>
      </c>
      <c r="CI46" s="11">
        <v>92.569322718238922</v>
      </c>
      <c r="CJ46" s="11">
        <v>89.561270801815425</v>
      </c>
      <c r="CK46" s="11">
        <v>97.125567322239036</v>
      </c>
      <c r="CL46" s="11">
        <v>97.806354009077154</v>
      </c>
      <c r="CM46" s="11">
        <v>97.2465960665658</v>
      </c>
      <c r="CN46" s="11">
        <v>93.888048411497721</v>
      </c>
      <c r="CO46" s="11">
        <v>0</v>
      </c>
      <c r="CP46" s="11">
        <v>93.34</v>
      </c>
      <c r="CQ46" s="11">
        <v>100</v>
      </c>
      <c r="CR46" s="11">
        <v>79.057832046228199</v>
      </c>
      <c r="CS46" s="11">
        <v>70.580393307735918</v>
      </c>
      <c r="CT46" s="11">
        <v>68.377088049325991</v>
      </c>
      <c r="CU46" s="11">
        <v>88.094579911637112</v>
      </c>
      <c r="CV46" s="11">
        <v>72.61826767125099</v>
      </c>
      <c r="CW46" s="11">
        <v>75.403845980794216</v>
      </c>
      <c r="CX46" s="11">
        <v>97.028435987180444</v>
      </c>
      <c r="CY46" s="11">
        <v>97.599601047702194</v>
      </c>
      <c r="CZ46" s="11">
        <v>98.469962656357453</v>
      </c>
      <c r="DA46" s="11">
        <v>63.397379599613892</v>
      </c>
      <c r="DB46" s="11">
        <v>99.010006539072776</v>
      </c>
      <c r="DC46" s="11">
        <v>95.044700039397128</v>
      </c>
      <c r="DD46" s="11">
        <v>98.120249267727274</v>
      </c>
      <c r="DE46" s="11">
        <v>63.284000047291777</v>
      </c>
      <c r="DF46" s="11">
        <v>97.855378982303634</v>
      </c>
      <c r="DG46" s="11">
        <v>50.559757942511354</v>
      </c>
      <c r="DH46" s="11">
        <v>46.741185519151927</v>
      </c>
      <c r="DI46" s="11">
        <v>12</v>
      </c>
      <c r="DJ46" s="11">
        <v>91.936459909228446</v>
      </c>
      <c r="DK46" s="11">
        <v>27.760968229954614</v>
      </c>
      <c r="DL46" s="11">
        <v>33.29803328290469</v>
      </c>
      <c r="DM46" s="11">
        <v>87.436737124144088</v>
      </c>
      <c r="DN46" s="11">
        <v>22.727272727272727</v>
      </c>
      <c r="DO46" s="11">
        <v>84.95116650702964</v>
      </c>
      <c r="DP46" s="11">
        <v>83.333333333333343</v>
      </c>
      <c r="DQ46" s="11">
        <v>48.236774639714575</v>
      </c>
      <c r="DR46" s="11">
        <v>53.926701570680621</v>
      </c>
      <c r="DS46" s="11">
        <v>25.088998815489173</v>
      </c>
      <c r="DT46" s="11">
        <v>37.306472748139967</v>
      </c>
      <c r="DU46" s="11">
        <v>25.155252339718359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31.849527924941551</v>
      </c>
      <c r="EB46" s="11">
        <v>35.984169109606334</v>
      </c>
      <c r="EC46" s="11">
        <v>38.996303218072782</v>
      </c>
      <c r="ED46" s="11">
        <v>62.903686966951888</v>
      </c>
      <c r="EE46" s="11">
        <v>52.380952380952387</v>
      </c>
      <c r="EF46" s="11">
        <v>87.468491649104777</v>
      </c>
      <c r="EG46" s="11">
        <v>83.324666633507121</v>
      </c>
      <c r="EH46" s="11">
        <v>100</v>
      </c>
      <c r="EI46" s="11">
        <v>100</v>
      </c>
      <c r="EJ46" s="11">
        <v>33.400809716599191</v>
      </c>
      <c r="EK46" s="11">
        <v>78.744939271255063</v>
      </c>
      <c r="EL46" s="11">
        <v>96.719319562575947</v>
      </c>
      <c r="EM46" s="11">
        <v>74.908869987849329</v>
      </c>
      <c r="EN46" s="11">
        <v>81.105710814094778</v>
      </c>
      <c r="EO46" s="11">
        <v>95.48</v>
      </c>
      <c r="EP46" s="11">
        <v>100</v>
      </c>
      <c r="EQ46" s="11">
        <v>100</v>
      </c>
      <c r="ER46" s="11">
        <v>95.061728395061735</v>
      </c>
      <c r="ES46" s="11">
        <v>76.851851851851848</v>
      </c>
      <c r="ET46" s="11">
        <v>15.909098533057364</v>
      </c>
      <c r="EU46" s="11">
        <v>12.903228366284985</v>
      </c>
      <c r="EV46" s="11">
        <v>1.5239536373761635</v>
      </c>
      <c r="EW46" s="11">
        <v>65.369775363229706</v>
      </c>
      <c r="EX46" s="11">
        <v>14.925744531740797</v>
      </c>
      <c r="EY46" s="11">
        <v>0.68198926538049265</v>
      </c>
      <c r="EZ46" s="11">
        <v>4.7946723869102907</v>
      </c>
      <c r="FA46" s="11">
        <v>0.6095872771541474</v>
      </c>
      <c r="FB46" s="11">
        <v>1.3090867936674179E-6</v>
      </c>
      <c r="FC46" s="11">
        <v>0</v>
      </c>
      <c r="FD46" s="11">
        <v>0.49986631783353358</v>
      </c>
      <c r="FE46" s="11">
        <v>0.59945952129028557</v>
      </c>
      <c r="FF46" s="11">
        <v>0</v>
      </c>
      <c r="FG46" s="11">
        <v>23.391641407182874</v>
      </c>
      <c r="FH46" s="11">
        <v>37.395833333333336</v>
      </c>
      <c r="FI46" s="11">
        <v>32.258064516129032</v>
      </c>
      <c r="FJ46" s="11">
        <v>85.58637683280881</v>
      </c>
      <c r="FK46" s="11">
        <v>71.068466824582472</v>
      </c>
      <c r="FL46" s="11">
        <v>25.136384416111962</v>
      </c>
      <c r="FM46" s="11">
        <v>65.488307985688266</v>
      </c>
      <c r="FN46" s="11">
        <v>73.320387400920879</v>
      </c>
      <c r="FO46" s="11">
        <v>88.720262510254301</v>
      </c>
      <c r="FP46" s="11">
        <v>71.975712283979448</v>
      </c>
      <c r="FQ46" s="11">
        <v>85.825148538862621</v>
      </c>
      <c r="FR46" s="11">
        <v>19.177273103388547</v>
      </c>
      <c r="FS46" s="11">
        <v>80.359051079290438</v>
      </c>
      <c r="FT46" s="11">
        <v>19.869706840390879</v>
      </c>
      <c r="FU46" s="11">
        <v>6.119951040391677</v>
      </c>
      <c r="FV46" s="11">
        <v>73.439412484700114</v>
      </c>
      <c r="FW46" s="11">
        <v>183.5985312117503</v>
      </c>
      <c r="FX46" s="11">
        <v>483.47613219094245</v>
      </c>
      <c r="FY46" s="11">
        <v>24.479804161566708</v>
      </c>
      <c r="FZ46" s="11">
        <v>6.119951040391677</v>
      </c>
      <c r="GA46" s="11">
        <v>71.591770230679131</v>
      </c>
      <c r="GB46" s="11">
        <v>-8.6317702306791304</v>
      </c>
      <c r="GC46" s="11">
        <v>52.443261340932246</v>
      </c>
      <c r="GD46" s="11">
        <v>4.4023068101357339</v>
      </c>
      <c r="GE46" s="11">
        <v>20</v>
      </c>
      <c r="GF46" s="11">
        <v>18.181818181818183</v>
      </c>
      <c r="GG46" s="11">
        <v>27.27272727272727</v>
      </c>
      <c r="GH46" s="11">
        <v>100</v>
      </c>
      <c r="GI46" s="11">
        <v>25</v>
      </c>
      <c r="GJ46" s="11">
        <v>95.205479452054803</v>
      </c>
      <c r="GK46" s="11">
        <v>1</v>
      </c>
      <c r="GL46" s="11">
        <v>14</v>
      </c>
      <c r="GM46" s="11">
        <v>2</v>
      </c>
      <c r="GN46" s="11">
        <v>50.165446277318814</v>
      </c>
      <c r="GO46" s="11">
        <v>41.396354619251127</v>
      </c>
      <c r="GP46" s="11">
        <v>24.249543891802688</v>
      </c>
      <c r="GQ46" s="11">
        <v>84.082827040000012</v>
      </c>
      <c r="GR46" s="11">
        <v>83.248324211672397</v>
      </c>
      <c r="GS46" s="11">
        <v>33.318191090601971</v>
      </c>
      <c r="GT46" s="11">
        <v>39.08579930713983</v>
      </c>
      <c r="GU46" s="11">
        <v>3.8170713974116621</v>
      </c>
      <c r="GV46" s="11">
        <v>90.199674001629987</v>
      </c>
      <c r="GW46" s="11">
        <v>90.199674001629987</v>
      </c>
      <c r="GX46" s="11">
        <v>24.274339818942554</v>
      </c>
      <c r="GY46" s="11">
        <v>0</v>
      </c>
      <c r="GZ46" s="11">
        <v>113.56004640087919</v>
      </c>
      <c r="HA46" s="11">
        <v>62.272930648769574</v>
      </c>
      <c r="HB46" s="11">
        <v>5</v>
      </c>
      <c r="HC46" s="11">
        <v>0</v>
      </c>
      <c r="HD46" s="11">
        <v>0</v>
      </c>
      <c r="HE46" s="11">
        <v>101.4477777777778</v>
      </c>
      <c r="HF46" s="11">
        <v>287.4307936507937</v>
      </c>
      <c r="HG46" s="11">
        <v>134.56603174603171</v>
      </c>
      <c r="HH46" s="11">
        <v>159.76873015873016</v>
      </c>
      <c r="HI46" s="12">
        <v>120.74525497887697</v>
      </c>
      <c r="HJ46" s="12">
        <v>36.937269372693727</v>
      </c>
      <c r="HK46" s="12">
        <v>32.641192141192143</v>
      </c>
      <c r="HL46" s="11">
        <v>89.561270801815425</v>
      </c>
      <c r="HM46" s="11">
        <v>97.125567322239036</v>
      </c>
      <c r="HN46" s="11">
        <v>97.806354009077154</v>
      </c>
      <c r="HO46" s="11">
        <v>97.2465960665658</v>
      </c>
      <c r="HP46" s="11">
        <v>93.888048411497721</v>
      </c>
      <c r="HQ46" s="11">
        <v>0</v>
      </c>
      <c r="HR46" s="11">
        <v>93.34</v>
      </c>
      <c r="HS46" s="11">
        <v>100</v>
      </c>
      <c r="HT46" s="11">
        <v>79.057832046228199</v>
      </c>
      <c r="HU46" s="11">
        <v>70.580393307735918</v>
      </c>
      <c r="HV46" s="11">
        <v>68.377088049325991</v>
      </c>
      <c r="HW46" s="11">
        <v>88.094579911637112</v>
      </c>
      <c r="HX46" s="11">
        <v>72.61826767125099</v>
      </c>
      <c r="HY46" s="11">
        <v>75.403845980794216</v>
      </c>
      <c r="HZ46" s="11">
        <v>97.028435987180444</v>
      </c>
      <c r="IA46" s="11">
        <v>97.599601047702194</v>
      </c>
      <c r="IB46" s="11">
        <v>98.469962656357453</v>
      </c>
      <c r="IC46" s="11">
        <v>63.397379599613892</v>
      </c>
      <c r="ID46" s="11">
        <v>99.010006539072776</v>
      </c>
      <c r="IE46" s="11">
        <v>95.044700039397128</v>
      </c>
      <c r="IF46" s="11">
        <v>98.120249267727274</v>
      </c>
      <c r="IG46" s="11">
        <v>63.284000047291777</v>
      </c>
      <c r="IH46" s="11">
        <v>97.855378982303634</v>
      </c>
      <c r="II46" s="11">
        <v>50.559757942511354</v>
      </c>
      <c r="IJ46" s="11">
        <v>-6.7522321428571423</v>
      </c>
      <c r="IK46" s="11">
        <v>5</v>
      </c>
      <c r="IL46" s="11">
        <v>91.936459909228446</v>
      </c>
      <c r="IM46" s="11">
        <v>27.760968229954614</v>
      </c>
      <c r="IN46" s="11">
        <v>33.29803328290469</v>
      </c>
      <c r="IO46" s="11">
        <v>87.436737124144088</v>
      </c>
      <c r="IP46" s="11">
        <v>22.727272727272727</v>
      </c>
      <c r="IQ46" s="11">
        <v>12.349137931034482</v>
      </c>
      <c r="IR46" s="11">
        <v>83.333333333333343</v>
      </c>
      <c r="IS46" s="11">
        <v>79.174978548355824</v>
      </c>
      <c r="IT46" s="11">
        <v>20.942408376963353</v>
      </c>
      <c r="IU46" s="11">
        <v>125.6544502617801</v>
      </c>
      <c r="IV46" s="11">
        <v>7.3578238432607366</v>
      </c>
      <c r="IW46" s="11">
        <v>25.155252339718359</v>
      </c>
      <c r="IX46" s="14" t="s">
        <v>727</v>
      </c>
      <c r="IY46" s="14" t="s">
        <v>727</v>
      </c>
      <c r="IZ46" s="14" t="s">
        <v>727</v>
      </c>
      <c r="JA46" s="14" t="s">
        <v>727</v>
      </c>
      <c r="JB46" s="14" t="s">
        <v>727</v>
      </c>
      <c r="JC46" s="11">
        <v>26.548672566371682</v>
      </c>
      <c r="JD46" s="11">
        <v>19.770288081340617</v>
      </c>
      <c r="JE46" s="11">
        <v>12.615326680474487</v>
      </c>
      <c r="JF46" s="11">
        <v>6.4018075691960084</v>
      </c>
      <c r="JG46" s="11">
        <v>15.714285714285714</v>
      </c>
      <c r="JH46" s="11">
        <v>9.2994350282485883</v>
      </c>
      <c r="JI46" s="11">
        <v>10.243697478991596</v>
      </c>
      <c r="JJ46" s="11">
        <v>108.81057268722468</v>
      </c>
      <c r="JK46" s="11">
        <v>113.18477251624883</v>
      </c>
      <c r="JL46" s="11">
        <v>33.400809716599191</v>
      </c>
      <c r="JM46" s="11">
        <v>78.744939271255063</v>
      </c>
      <c r="JN46" s="11">
        <v>96.719319562575947</v>
      </c>
      <c r="JO46" s="11">
        <v>74.908869987849329</v>
      </c>
      <c r="JP46" s="11">
        <v>81.105710814094778</v>
      </c>
      <c r="JQ46" s="11">
        <v>95.48</v>
      </c>
      <c r="JR46" s="11">
        <v>100</v>
      </c>
      <c r="JS46" s="11">
        <v>100</v>
      </c>
      <c r="JT46" s="11">
        <v>95.061728395061735</v>
      </c>
      <c r="JU46" s="11">
        <v>76.851851851851848</v>
      </c>
      <c r="JV46" s="11">
        <v>0.5487805</v>
      </c>
      <c r="JW46" s="11">
        <v>0.34146339999999997</v>
      </c>
      <c r="JX46" s="11">
        <v>0.95800770000000002</v>
      </c>
      <c r="JY46" s="11">
        <v>0.38888889999999998</v>
      </c>
      <c r="JZ46" s="11">
        <v>5.8185871817583692</v>
      </c>
      <c r="KA46" s="11">
        <v>22910.301247515628</v>
      </c>
      <c r="KB46" s="11">
        <v>66788.959218602991</v>
      </c>
      <c r="KC46" s="11">
        <v>4.8777977165883162E-2</v>
      </c>
      <c r="KD46" s="11">
        <v>1.0020000000000001E-5</v>
      </c>
      <c r="KE46" s="11">
        <v>0</v>
      </c>
      <c r="KF46" s="11">
        <v>1.4525981400000005</v>
      </c>
      <c r="KG46" s="13">
        <v>1.6465524182161427E-2</v>
      </c>
      <c r="KH46" s="11">
        <v>-14.423407917383821</v>
      </c>
      <c r="KI46" s="11">
        <v>-24.781849912739965</v>
      </c>
      <c r="KJ46" s="11">
        <v>-50.416666666666664</v>
      </c>
      <c r="KK46" s="11">
        <v>-70.967741935483872</v>
      </c>
      <c r="KL46" s="11">
        <v>3.557692307692307</v>
      </c>
      <c r="KM46" s="11">
        <v>8.323846153846155</v>
      </c>
      <c r="KN46" s="11">
        <v>84.602833333333351</v>
      </c>
      <c r="KO46" s="11">
        <v>105.70350000000001</v>
      </c>
      <c r="KP46" s="11">
        <v>102.04833333333335</v>
      </c>
      <c r="KQ46" s="11">
        <v>11.279737489745694</v>
      </c>
      <c r="KR46" s="11">
        <v>28.024287716020552</v>
      </c>
      <c r="KS46" s="11">
        <v>85.825148538862621</v>
      </c>
      <c r="KT46" s="11">
        <v>4.9955521719814948</v>
      </c>
      <c r="KU46" s="11">
        <v>80.359051079290438</v>
      </c>
      <c r="KV46" s="11">
        <v>19.869706840390879</v>
      </c>
    </row>
    <row r="47" spans="1:308" x14ac:dyDescent="0.3">
      <c r="A47" t="s">
        <v>1</v>
      </c>
      <c r="B47" s="2" t="s">
        <v>82</v>
      </c>
      <c r="C47" s="2" t="s">
        <v>83</v>
      </c>
      <c r="D47" s="2" t="s">
        <v>75</v>
      </c>
      <c r="E47" s="2" t="s">
        <v>347</v>
      </c>
      <c r="F47" s="2" t="s">
        <v>357</v>
      </c>
      <c r="G47" s="2" t="s">
        <v>355</v>
      </c>
      <c r="H47" s="17" t="s">
        <v>487</v>
      </c>
      <c r="I47" s="11">
        <v>55.006657475274871</v>
      </c>
      <c r="J47" s="11">
        <v>58.856375166737614</v>
      </c>
      <c r="K47" s="11">
        <v>60.104303328375778</v>
      </c>
      <c r="L47" s="11">
        <v>64.720485288250671</v>
      </c>
      <c r="M47" s="11">
        <v>54.213064326124275</v>
      </c>
      <c r="N47" s="11">
        <v>55.717640991393544</v>
      </c>
      <c r="O47" s="11">
        <v>36.428075750767334</v>
      </c>
      <c r="P47" s="11">
        <v>78.852909432307783</v>
      </c>
      <c r="Q47" s="11">
        <v>62.894197471761409</v>
      </c>
      <c r="R47" s="11">
        <v>57.727272727272727</v>
      </c>
      <c r="S47" s="11">
        <v>68.383845309928688</v>
      </c>
      <c r="T47" s="11">
        <v>35.728015538701932</v>
      </c>
      <c r="U47" s="11">
        <v>69.593389738303244</v>
      </c>
      <c r="V47" s="11">
        <v>38.814995948887564</v>
      </c>
      <c r="W47" s="11">
        <v>18.622806693906217</v>
      </c>
      <c r="X47" s="11">
        <v>67.66394757384154</v>
      </c>
      <c r="Y47" s="11">
        <v>84.311428477409578</v>
      </c>
      <c r="Z47" s="11">
        <v>69.819030568345809</v>
      </c>
      <c r="AA47" s="11">
        <v>76.515857757506922</v>
      </c>
      <c r="AB47" s="11">
        <v>84.766216507395228</v>
      </c>
      <c r="AC47" s="11">
        <v>47.499853823584374</v>
      </c>
      <c r="AD47" s="11">
        <v>50.154112782037352</v>
      </c>
      <c r="AE47" s="11">
        <v>64.666385570729489</v>
      </c>
      <c r="AF47" s="11">
        <v>54.213064326124275</v>
      </c>
      <c r="AG47" s="11">
        <v>37.15756927735535</v>
      </c>
      <c r="AH47" s="11">
        <v>15.691714528729211</v>
      </c>
      <c r="AI47" s="11">
        <v>51.784101145104238</v>
      </c>
      <c r="AJ47" s="11">
        <v>86.123300840601786</v>
      </c>
      <c r="AK47" s="11">
        <v>51.48069999539274</v>
      </c>
      <c r="AL47" s="11">
        <v>92.068460161177924</v>
      </c>
      <c r="AM47" s="11">
        <v>59.685439644366589</v>
      </c>
      <c r="AN47" s="11">
        <v>9.3518594515701228</v>
      </c>
      <c r="AO47" s="11">
        <v>4.2451428962688098</v>
      </c>
      <c r="AP47" s="11">
        <v>32.675124450132749</v>
      </c>
      <c r="AQ47" s="11">
        <v>50.18704019001698</v>
      </c>
      <c r="AR47" s="11">
        <v>62.423847872248757</v>
      </c>
      <c r="AS47" s="11">
        <v>92.446678440429295</v>
      </c>
      <c r="AT47" s="11">
        <v>87.599107936586108</v>
      </c>
      <c r="AU47" s="11">
        <v>74.309018392171666</v>
      </c>
      <c r="AV47" s="11">
        <v>40.640914232527273</v>
      </c>
      <c r="AW47" s="11">
        <v>85.880918957267284</v>
      </c>
      <c r="AX47" s="11">
        <v>92.240818634865022</v>
      </c>
      <c r="AY47" s="11">
        <v>67.694066086071601</v>
      </c>
      <c r="AZ47" s="11">
        <v>58.414286060442741</v>
      </c>
      <c r="BA47" s="11">
        <v>70.887724554505397</v>
      </c>
      <c r="BB47" s="11">
        <v>54.58071318602591</v>
      </c>
      <c r="BC47" s="11">
        <v>55.000000000000007</v>
      </c>
      <c r="BD47" s="11">
        <v>59.090909090909093</v>
      </c>
      <c r="BE47" s="11">
        <v>59.090909090909093</v>
      </c>
      <c r="BF47" s="11">
        <v>33.333333333333329</v>
      </c>
      <c r="BG47" s="11">
        <v>25</v>
      </c>
      <c r="BH47" s="11">
        <v>100</v>
      </c>
      <c r="BI47" s="11">
        <v>94.002559882976783</v>
      </c>
      <c r="BJ47" s="11">
        <v>89.583333333333343</v>
      </c>
      <c r="BK47" s="11">
        <v>75.789473684210535</v>
      </c>
      <c r="BL47" s="11">
        <v>56.170752839944157</v>
      </c>
      <c r="BM47" s="11">
        <v>13.162948237552289</v>
      </c>
      <c r="BN47" s="11">
        <v>24.249543891802688</v>
      </c>
      <c r="BO47" s="11">
        <v>9.2673590400000005</v>
      </c>
      <c r="BP47" s="11">
        <v>69.518202274435097</v>
      </c>
      <c r="BQ47" s="11">
        <v>66.192531492425303</v>
      </c>
      <c r="BR47" s="11">
        <v>73.069435448049333</v>
      </c>
      <c r="BS47" s="11">
        <v>2.4249368677482863</v>
      </c>
      <c r="BT47" s="11">
        <v>53.443894034029725</v>
      </c>
      <c r="BU47" s="11">
        <v>53.443894034029725</v>
      </c>
      <c r="BV47" s="11">
        <v>22.567906727860588</v>
      </c>
      <c r="BW47" s="11">
        <v>100</v>
      </c>
      <c r="BX47" s="11">
        <v>1.0093440296570242</v>
      </c>
      <c r="BY47" s="11">
        <v>26.667154031727463</v>
      </c>
      <c r="BZ47" s="11">
        <v>20</v>
      </c>
      <c r="CA47" s="11">
        <v>0</v>
      </c>
      <c r="CB47" s="11">
        <v>27.8240727438974</v>
      </c>
      <c r="CC47" s="11">
        <v>64.239891310447334</v>
      </c>
      <c r="CD47" s="11">
        <v>30.484458049095608</v>
      </c>
      <c r="CE47" s="11">
        <v>76.526386912548205</v>
      </c>
      <c r="CF47" s="11">
        <v>50.431320090489137</v>
      </c>
      <c r="CG47" s="11">
        <v>89.505704784054814</v>
      </c>
      <c r="CH47" s="11">
        <v>68.312318137730358</v>
      </c>
      <c r="CI47" s="11">
        <v>94.147553732525282</v>
      </c>
      <c r="CJ47" s="11">
        <v>77.041034584882681</v>
      </c>
      <c r="CK47" s="11">
        <v>90.246470762446933</v>
      </c>
      <c r="CL47" s="11">
        <v>89.486327289479746</v>
      </c>
      <c r="CM47" s="11">
        <v>88.670242521965179</v>
      </c>
      <c r="CN47" s="11">
        <v>76.113067228273394</v>
      </c>
      <c r="CO47" s="11">
        <v>99.45</v>
      </c>
      <c r="CP47" s="11">
        <v>72.709999999999994</v>
      </c>
      <c r="CQ47" s="11">
        <v>100</v>
      </c>
      <c r="CR47" s="11">
        <v>7.1161222733832794</v>
      </c>
      <c r="CS47" s="11">
        <v>63.732046432594714</v>
      </c>
      <c r="CT47" s="11">
        <v>80.488721892639404</v>
      </c>
      <c r="CU47" s="11">
        <v>85.381873756320914</v>
      </c>
      <c r="CV47" s="11">
        <v>64.856467605164852</v>
      </c>
      <c r="CW47" s="11">
        <v>68.008308061149563</v>
      </c>
      <c r="CX47" s="11">
        <v>96.627728797172011</v>
      </c>
      <c r="CY47" s="11">
        <v>95.35257850503298</v>
      </c>
      <c r="CZ47" s="11">
        <v>98.055589730131189</v>
      </c>
      <c r="DA47" s="11">
        <v>51.701988297989885</v>
      </c>
      <c r="DB47" s="11">
        <v>98.420803414846716</v>
      </c>
      <c r="DC47" s="11">
        <v>93.786020879081832</v>
      </c>
      <c r="DD47" s="11">
        <v>96.177137887962388</v>
      </c>
      <c r="DE47" s="11">
        <v>47.198735016190781</v>
      </c>
      <c r="DF47" s="11">
        <v>97.436878327925982</v>
      </c>
      <c r="DG47" s="11">
        <v>44.529270459705813</v>
      </c>
      <c r="DH47" s="11">
        <v>49.970291011047316</v>
      </c>
      <c r="DI47" s="11">
        <v>48</v>
      </c>
      <c r="DJ47" s="11">
        <v>89.374444700384998</v>
      </c>
      <c r="DK47" s="11">
        <v>28.780150712428838</v>
      </c>
      <c r="DL47" s="11">
        <v>32.307742933298236</v>
      </c>
      <c r="DM47" s="11">
        <v>61.338005734310286</v>
      </c>
      <c r="DN47" s="11">
        <v>22.516556291390728</v>
      </c>
      <c r="DO47" s="11">
        <v>94.065638642310134</v>
      </c>
      <c r="DP47" s="11">
        <v>80.745341614906835</v>
      </c>
      <c r="DQ47" s="11">
        <v>62.216587269295921</v>
      </c>
      <c r="DR47" s="11">
        <v>70.796460176991147</v>
      </c>
      <c r="DS47" s="11">
        <v>29.626145532085751</v>
      </c>
      <c r="DT47" s="11">
        <v>44.63778189776221</v>
      </c>
      <c r="DU47" s="11">
        <v>29.677356656948493</v>
      </c>
      <c r="DV47" s="11">
        <v>20.157473071273433</v>
      </c>
      <c r="DW47" s="11">
        <v>8.5190597869790619</v>
      </c>
      <c r="DX47" s="11">
        <v>10.986889574248544</v>
      </c>
      <c r="DY47" s="11">
        <v>19.500164374301114</v>
      </c>
      <c r="DZ47" s="11">
        <v>19.294985836843903</v>
      </c>
      <c r="EA47" s="11">
        <v>38.417315897666235</v>
      </c>
      <c r="EB47" s="11">
        <v>55.179727928846454</v>
      </c>
      <c r="EC47" s="11">
        <v>45.399387171430526</v>
      </c>
      <c r="ED47" s="11">
        <v>91.352646156149405</v>
      </c>
      <c r="EE47" s="11">
        <v>28.571428571428569</v>
      </c>
      <c r="EF47" s="11">
        <v>92.129872601466673</v>
      </c>
      <c r="EG47" s="11">
        <v>57.078087950945211</v>
      </c>
      <c r="EH47" s="11">
        <v>95.285242809995282</v>
      </c>
      <c r="EI47" s="11">
        <v>100</v>
      </c>
      <c r="EJ47" s="11">
        <v>25.492125984251967</v>
      </c>
      <c r="EK47" s="11">
        <v>53.937007874015755</v>
      </c>
      <c r="EL47" s="11">
        <v>77.681805516857054</v>
      </c>
      <c r="EM47" s="11">
        <v>61.618835330175536</v>
      </c>
      <c r="EN47" s="11">
        <v>38.673725271663415</v>
      </c>
      <c r="EO47" s="11">
        <v>88.66</v>
      </c>
      <c r="EP47" s="11">
        <v>99.51</v>
      </c>
      <c r="EQ47" s="11">
        <v>99.211045364891518</v>
      </c>
      <c r="ER47" s="11">
        <v>98.429833169774284</v>
      </c>
      <c r="ES47" s="11">
        <v>74.531422271223818</v>
      </c>
      <c r="ET47" s="11">
        <v>81.81817842975228</v>
      </c>
      <c r="EU47" s="11">
        <v>95.161286056191685</v>
      </c>
      <c r="EV47" s="11">
        <v>52.355035322349174</v>
      </c>
      <c r="EW47" s="11">
        <v>9.4072587691732217</v>
      </c>
      <c r="EX47" s="11">
        <v>8.6004342765177348</v>
      </c>
      <c r="EY47" s="11">
        <v>8.7537231454337476</v>
      </c>
      <c r="EZ47" s="11">
        <v>10.701420932758886</v>
      </c>
      <c r="FA47" s="11">
        <v>4.3431141197725571</v>
      </c>
      <c r="FB47" s="11">
        <v>2.5340877978950291</v>
      </c>
      <c r="FC47" s="11">
        <v>7.6795964582902911</v>
      </c>
      <c r="FD47" s="11">
        <v>2.4237732091173605</v>
      </c>
      <c r="FE47" s="11">
        <v>6.2730561354342438</v>
      </c>
      <c r="FF47" s="11">
        <v>0</v>
      </c>
      <c r="FG47" s="11">
        <v>84.336865632137716</v>
      </c>
      <c r="FH47" s="11">
        <v>0</v>
      </c>
      <c r="FI47" s="11">
        <v>72.765700483091791</v>
      </c>
      <c r="FJ47" s="11">
        <v>66.220722928620148</v>
      </c>
      <c r="FK47" s="11">
        <v>50.303095568106684</v>
      </c>
      <c r="FL47" s="11">
        <v>6.4204805201399955</v>
      </c>
      <c r="FM47" s="11">
        <v>59.370132260896668</v>
      </c>
      <c r="FN47" s="11">
        <v>68.620769672321387</v>
      </c>
      <c r="FO47" s="11">
        <v>88.088604067985514</v>
      </c>
      <c r="FP47" s="11">
        <v>70.664914010296854</v>
      </c>
      <c r="FQ47" s="11">
        <v>80.748190307785819</v>
      </c>
      <c r="FR47" s="11">
        <v>33.41960012793681</v>
      </c>
      <c r="FS47" s="11">
        <v>82.092828768555307</v>
      </c>
      <c r="FT47" s="11">
        <v>19.528949950932287</v>
      </c>
      <c r="FU47" s="11">
        <v>5.4340442874609423</v>
      </c>
      <c r="FV47" s="11">
        <v>119.54897432414073</v>
      </c>
      <c r="FW47" s="11">
        <v>419.77992120635781</v>
      </c>
      <c r="FX47" s="11">
        <v>463.25227550604535</v>
      </c>
      <c r="FY47" s="11">
        <v>28.528732509169949</v>
      </c>
      <c r="FZ47" s="11">
        <v>38.038310012226596</v>
      </c>
      <c r="GA47" s="11">
        <v>67.694066086071601</v>
      </c>
      <c r="GB47" s="11">
        <v>-6.0340660860716042</v>
      </c>
      <c r="GC47" s="11">
        <v>70.887724554505397</v>
      </c>
      <c r="GD47" s="11">
        <v>7.3857377087942382</v>
      </c>
      <c r="GE47" s="11">
        <v>55.000000000000007</v>
      </c>
      <c r="GF47" s="11">
        <v>59.090909090909093</v>
      </c>
      <c r="GG47" s="11">
        <v>59.090909090909093</v>
      </c>
      <c r="GH47" s="11">
        <v>33.333333333333329</v>
      </c>
      <c r="GI47" s="11">
        <v>25</v>
      </c>
      <c r="GJ47" s="11">
        <v>100</v>
      </c>
      <c r="GK47" s="11">
        <v>5</v>
      </c>
      <c r="GL47" s="11">
        <v>5</v>
      </c>
      <c r="GM47" s="11">
        <v>7.666666666666667</v>
      </c>
      <c r="GN47" s="11">
        <v>56.170752839944157</v>
      </c>
      <c r="GO47" s="11">
        <v>13.162948237552289</v>
      </c>
      <c r="GP47" s="11">
        <v>24.249543891802688</v>
      </c>
      <c r="GQ47" s="11">
        <v>9.2673590400000005</v>
      </c>
      <c r="GR47" s="11">
        <v>69.518202274435097</v>
      </c>
      <c r="GS47" s="11">
        <v>33.807468507574704</v>
      </c>
      <c r="GT47" s="11">
        <v>26.930564551950663</v>
      </c>
      <c r="GU47" s="11">
        <v>2.4249368677482863</v>
      </c>
      <c r="GV47" s="11">
        <v>53.443894034029725</v>
      </c>
      <c r="GW47" s="11">
        <v>53.443894034029725</v>
      </c>
      <c r="GX47" s="11">
        <v>22.567906727860588</v>
      </c>
      <c r="GY47" s="11">
        <v>1</v>
      </c>
      <c r="GZ47" s="11">
        <v>97.078125425482668</v>
      </c>
      <c r="HA47" s="11">
        <v>26.667154031727463</v>
      </c>
      <c r="HB47" s="11">
        <v>20</v>
      </c>
      <c r="HC47" s="11">
        <v>0</v>
      </c>
      <c r="HD47" s="11">
        <v>2743798.5280649168</v>
      </c>
      <c r="HE47" s="11">
        <v>118.74222222222227</v>
      </c>
      <c r="HF47" s="11">
        <v>305.05984126984117</v>
      </c>
      <c r="HG47" s="11">
        <v>117.79317460317458</v>
      </c>
      <c r="HH47" s="11">
        <v>176.44031746031746</v>
      </c>
      <c r="HI47" s="12">
        <v>139.42827089637069</v>
      </c>
      <c r="HJ47" s="12">
        <v>31.687681862269638</v>
      </c>
      <c r="HK47" s="12">
        <v>26.316829915314763</v>
      </c>
      <c r="HL47" s="11">
        <v>77.041034584882681</v>
      </c>
      <c r="HM47" s="11">
        <v>90.246470762446933</v>
      </c>
      <c r="HN47" s="11">
        <v>89.486327289479746</v>
      </c>
      <c r="HO47" s="11">
        <v>88.670242521965179</v>
      </c>
      <c r="HP47" s="11">
        <v>76.113067228273394</v>
      </c>
      <c r="HQ47" s="11">
        <v>99.45</v>
      </c>
      <c r="HR47" s="11">
        <v>72.709999999999994</v>
      </c>
      <c r="HS47" s="11" t="s">
        <v>727</v>
      </c>
      <c r="HT47" s="11">
        <v>7.1161222733832794</v>
      </c>
      <c r="HU47" s="11">
        <v>63.732046432594714</v>
      </c>
      <c r="HV47" s="11">
        <v>80.488721892639404</v>
      </c>
      <c r="HW47" s="11">
        <v>85.381873756320914</v>
      </c>
      <c r="HX47" s="11">
        <v>64.856467605164852</v>
      </c>
      <c r="HY47" s="11">
        <v>68.008308061149563</v>
      </c>
      <c r="HZ47" s="11">
        <v>96.627728797172011</v>
      </c>
      <c r="IA47" s="11">
        <v>95.35257850503298</v>
      </c>
      <c r="IB47" s="11">
        <v>98.055589730131189</v>
      </c>
      <c r="IC47" s="11">
        <v>51.701988297989885</v>
      </c>
      <c r="ID47" s="11">
        <v>98.420803414846716</v>
      </c>
      <c r="IE47" s="11">
        <v>93.786020879081832</v>
      </c>
      <c r="IF47" s="11">
        <v>96.177137887962388</v>
      </c>
      <c r="IG47" s="11">
        <v>47.198735016190781</v>
      </c>
      <c r="IH47" s="11">
        <v>97.436878327925982</v>
      </c>
      <c r="II47" s="11">
        <v>44.529270459705813</v>
      </c>
      <c r="IJ47" s="11">
        <v>-4.9118122408825799</v>
      </c>
      <c r="IK47" s="11">
        <v>14</v>
      </c>
      <c r="IL47" s="11">
        <v>89.374444700384998</v>
      </c>
      <c r="IM47" s="11">
        <v>28.780150712428838</v>
      </c>
      <c r="IN47" s="11">
        <v>32.307742933298236</v>
      </c>
      <c r="IO47" s="11">
        <v>61.338005734310286</v>
      </c>
      <c r="IP47" s="11">
        <v>22.516556291390728</v>
      </c>
      <c r="IQ47" s="11">
        <v>6.4205827067669174</v>
      </c>
      <c r="IR47" s="11">
        <v>80.745341614906835</v>
      </c>
      <c r="IS47" s="11">
        <v>80.695397992722178</v>
      </c>
      <c r="IT47" s="11">
        <v>13.274336283185841</v>
      </c>
      <c r="IU47" s="11">
        <v>119.46902654867257</v>
      </c>
      <c r="IV47" s="11">
        <v>7.699844509232264</v>
      </c>
      <c r="IW47" s="11">
        <v>29.677356656948493</v>
      </c>
      <c r="IX47" s="11">
        <v>112.82281607904783</v>
      </c>
      <c r="IY47" s="11">
        <v>15.180777004266787</v>
      </c>
      <c r="IZ47" s="11">
        <v>14.462160341342916</v>
      </c>
      <c r="JA47" s="11">
        <v>187.6038625645632</v>
      </c>
      <c r="JB47" s="11">
        <v>10</v>
      </c>
      <c r="JC47" s="11">
        <v>32.023355041545031</v>
      </c>
      <c r="JD47" s="11">
        <v>30.316640467100832</v>
      </c>
      <c r="JE47" s="11">
        <v>14.686728048506625</v>
      </c>
      <c r="JF47" s="11">
        <v>9.2971030765775868</v>
      </c>
      <c r="JG47" s="11">
        <v>8.5714285714285712</v>
      </c>
      <c r="JH47" s="11">
        <v>8.7111650485436893</v>
      </c>
      <c r="JI47" s="11">
        <v>13.856837606837606</v>
      </c>
      <c r="JJ47" s="11">
        <v>95.285242809995282</v>
      </c>
      <c r="JK47" s="11">
        <v>127.40667976424362</v>
      </c>
      <c r="JL47" s="11">
        <v>25.492125984251967</v>
      </c>
      <c r="JM47" s="11">
        <v>53.937007874015755</v>
      </c>
      <c r="JN47" s="11">
        <v>77.681805516857054</v>
      </c>
      <c r="JO47" s="11">
        <v>61.618835330175536</v>
      </c>
      <c r="JP47" s="11">
        <v>38.673725271663415</v>
      </c>
      <c r="JQ47" s="11">
        <v>88.66</v>
      </c>
      <c r="JR47" s="11">
        <v>99.51</v>
      </c>
      <c r="JS47" s="11">
        <v>99.211045364891518</v>
      </c>
      <c r="JT47" s="11">
        <v>98.429833169774284</v>
      </c>
      <c r="JU47" s="11">
        <v>74.531422271223818</v>
      </c>
      <c r="JV47" s="11">
        <v>0.90243899999999999</v>
      </c>
      <c r="JW47" s="11">
        <v>0.96341460000000001</v>
      </c>
      <c r="JX47" s="11">
        <v>1.470447488</v>
      </c>
      <c r="JY47" s="11">
        <v>0.2428621</v>
      </c>
      <c r="JZ47" s="11">
        <v>4.289456705565919</v>
      </c>
      <c r="KA47" s="11">
        <v>156070.49690015713</v>
      </c>
      <c r="KB47" s="11">
        <v>139221.90483021186</v>
      </c>
      <c r="KC47" s="11">
        <v>0.34752746538953783</v>
      </c>
      <c r="KD47" s="11">
        <v>19.396391329999993</v>
      </c>
      <c r="KE47" s="11">
        <v>19.968374459999993</v>
      </c>
      <c r="KF47" s="11">
        <v>7.0434200700000016</v>
      </c>
      <c r="KG47" s="13">
        <v>5.4611896948073883E-2</v>
      </c>
      <c r="KH47" s="11">
        <v>-21.504265828468792</v>
      </c>
      <c r="KI47" s="11">
        <v>154.04172099087356</v>
      </c>
      <c r="KJ47" s="11">
        <v>-200</v>
      </c>
      <c r="KK47" s="11">
        <v>91.062801932367151</v>
      </c>
      <c r="KL47" s="11">
        <v>6.1745454545454574</v>
      </c>
      <c r="KM47" s="11">
        <v>12.272272727272728</v>
      </c>
      <c r="KN47" s="11">
        <v>87.673333333333346</v>
      </c>
      <c r="KO47" s="11">
        <v>111.10416666666667</v>
      </c>
      <c r="KP47" s="11">
        <v>105.255</v>
      </c>
      <c r="KQ47" s="11">
        <v>11.911395932014489</v>
      </c>
      <c r="KR47" s="11">
        <v>29.335085989703142</v>
      </c>
      <c r="KS47" s="11">
        <v>80.748190307785819</v>
      </c>
      <c r="KT47" s="11">
        <v>5.578253712116549</v>
      </c>
      <c r="KU47" s="11">
        <v>82.092828768555307</v>
      </c>
      <c r="KV47" s="11">
        <v>19.528949950932287</v>
      </c>
    </row>
    <row r="48" spans="1:308" x14ac:dyDescent="0.3">
      <c r="A48" t="s">
        <v>1</v>
      </c>
      <c r="B48" s="2" t="s">
        <v>84</v>
      </c>
      <c r="C48" s="2" t="s">
        <v>85</v>
      </c>
      <c r="D48" s="2" t="s">
        <v>75</v>
      </c>
      <c r="E48" s="2" t="s">
        <v>347</v>
      </c>
      <c r="F48" s="2" t="s">
        <v>357</v>
      </c>
      <c r="G48" s="2" t="s">
        <v>344</v>
      </c>
      <c r="H48" s="17" t="s">
        <v>488</v>
      </c>
      <c r="I48" s="11">
        <v>53.835210058342717</v>
      </c>
      <c r="J48" s="11">
        <v>50.493106334714092</v>
      </c>
      <c r="K48" s="11">
        <v>69.701422454632478</v>
      </c>
      <c r="L48" s="11">
        <v>60.592106452438962</v>
      </c>
      <c r="M48" s="11">
        <v>55.882506079069799</v>
      </c>
      <c r="N48" s="11">
        <v>51.011479725907691</v>
      </c>
      <c r="O48" s="11">
        <v>35.330639303293282</v>
      </c>
      <c r="P48" s="11">
        <v>89.571123115231956</v>
      </c>
      <c r="Q48" s="11">
        <v>59.208507106406287</v>
      </c>
      <c r="R48" s="11">
        <v>1.5151515151515154</v>
      </c>
      <c r="S48" s="11">
        <v>34.551791918083744</v>
      </c>
      <c r="T48" s="11">
        <v>43.356282129513815</v>
      </c>
      <c r="U48" s="11">
        <v>71.9315563310996</v>
      </c>
      <c r="V48" s="11">
        <v>53.317332227511777</v>
      </c>
      <c r="W48" s="11">
        <v>52.610302432973199</v>
      </c>
      <c r="X48" s="11">
        <v>67.505014930178035</v>
      </c>
      <c r="Y48" s="11">
        <v>90.506478209658425</v>
      </c>
      <c r="Z48" s="11">
        <v>68.183894245720268</v>
      </c>
      <c r="AA48" s="11">
        <v>68.725234863267033</v>
      </c>
      <c r="AB48" s="11">
        <v>84.601090206854451</v>
      </c>
      <c r="AC48" s="11">
        <v>21.056084832991843</v>
      </c>
      <c r="AD48" s="11">
        <v>53.193299306373511</v>
      </c>
      <c r="AE48" s="11">
        <v>75.384823052707972</v>
      </c>
      <c r="AF48" s="11">
        <v>55.882506079069799</v>
      </c>
      <c r="AG48" s="11">
        <v>26.840474450701947</v>
      </c>
      <c r="AH48" s="11">
        <v>13.650997840912151</v>
      </c>
      <c r="AI48" s="11">
        <v>38.284520926674155</v>
      </c>
      <c r="AJ48" s="11">
        <v>77.525620256030564</v>
      </c>
      <c r="AK48" s="11">
        <v>55.295378080778349</v>
      </c>
      <c r="AL48" s="11">
        <v>94.471886800348983</v>
      </c>
      <c r="AM48" s="11">
        <v>28.089176178363285</v>
      </c>
      <c r="AN48" s="11">
        <v>1.7283900407661612</v>
      </c>
      <c r="AO48" s="11">
        <v>1.3969614197278546</v>
      </c>
      <c r="AP48" s="11">
        <v>18.925415972504734</v>
      </c>
      <c r="AQ48" s="11">
        <v>94.680253686968385</v>
      </c>
      <c r="AR48" s="11">
        <v>67.163638521429291</v>
      </c>
      <c r="AS48" s="11">
        <v>100</v>
      </c>
      <c r="AT48" s="11">
        <v>89.310251838114397</v>
      </c>
      <c r="AU48" s="11">
        <v>93.711320833293826</v>
      </c>
      <c r="AV48" s="11">
        <v>85.161269346836846</v>
      </c>
      <c r="AW48" s="11">
        <v>74.499167465804078</v>
      </c>
      <c r="AX48" s="11">
        <v>94.744729207342658</v>
      </c>
      <c r="AY48" s="11">
        <v>70.827572859215579</v>
      </c>
      <c r="AZ48" s="11">
        <v>57.344067306481648</v>
      </c>
      <c r="BA48" s="11">
        <v>61.502450130049837</v>
      </c>
      <c r="BB48" s="11">
        <v>47.159938129878086</v>
      </c>
      <c r="BC48" s="11">
        <v>0</v>
      </c>
      <c r="BD48" s="11">
        <v>4.5454545454545459</v>
      </c>
      <c r="BE48" s="11">
        <v>0</v>
      </c>
      <c r="BF48" s="11">
        <v>0</v>
      </c>
      <c r="BG48" s="11">
        <v>25</v>
      </c>
      <c r="BH48" s="11">
        <v>0</v>
      </c>
      <c r="BI48" s="11">
        <v>79.008959590418726</v>
      </c>
      <c r="BJ48" s="11">
        <v>68.75</v>
      </c>
      <c r="BK48" s="11">
        <v>98.421052631578945</v>
      </c>
      <c r="BL48" s="11">
        <v>70.033720927204456</v>
      </c>
      <c r="BM48" s="11">
        <v>9.499133207266782</v>
      </c>
      <c r="BN48" s="11">
        <v>19.905873641518866</v>
      </c>
      <c r="BO48" s="11">
        <v>18.921630240000006</v>
      </c>
      <c r="BP48" s="11">
        <v>43.446229241909023</v>
      </c>
      <c r="BQ48" s="11">
        <v>96.028063135906095</v>
      </c>
      <c r="BR48" s="11">
        <v>76.320376615483696</v>
      </c>
      <c r="BS48" s="11">
        <v>17.474176094441709</v>
      </c>
      <c r="BT48" s="11">
        <v>100</v>
      </c>
      <c r="BU48" s="11">
        <v>100</v>
      </c>
      <c r="BV48" s="11">
        <v>100</v>
      </c>
      <c r="BW48" s="11">
        <v>0</v>
      </c>
      <c r="BX48" s="11">
        <v>2.4298172706289765</v>
      </c>
      <c r="BY48" s="11">
        <v>19.11882510013351</v>
      </c>
      <c r="BZ48" s="11">
        <v>42.857142857142854</v>
      </c>
      <c r="CA48" s="11">
        <v>100</v>
      </c>
      <c r="CB48" s="11">
        <v>48.46524177461643</v>
      </c>
      <c r="CC48" s="11">
        <v>76.353381078071422</v>
      </c>
      <c r="CD48" s="11">
        <v>39.5583045980867</v>
      </c>
      <c r="CE48" s="11">
        <v>67.875543514318281</v>
      </c>
      <c r="CF48" s="11">
        <v>62.183941557284058</v>
      </c>
      <c r="CG48" s="11">
        <v>92.345883563407583</v>
      </c>
      <c r="CH48" s="11">
        <v>40.70193818753274</v>
      </c>
      <c r="CI48" s="11">
        <v>93.516112012545449</v>
      </c>
      <c r="CJ48" s="11">
        <v>59.285433843737735</v>
      </c>
      <c r="CK48" s="11">
        <v>98.429524931291709</v>
      </c>
      <c r="CL48" s="11">
        <v>98.939929328621915</v>
      </c>
      <c r="CM48" s="11">
        <v>97.624656458578713</v>
      </c>
      <c r="CN48" s="11">
        <v>98.252846486062026</v>
      </c>
      <c r="CO48" s="11">
        <v>0</v>
      </c>
      <c r="CP48" s="11">
        <v>91.208699999999993</v>
      </c>
      <c r="CQ48" s="11">
        <v>81.526876982881092</v>
      </c>
      <c r="CR48" s="11">
        <v>100</v>
      </c>
      <c r="CS48" s="11">
        <v>41.308976116726988</v>
      </c>
      <c r="CT48" s="11">
        <v>72.469798283740104</v>
      </c>
      <c r="CU48" s="11">
        <v>87.231760542768626</v>
      </c>
      <c r="CV48" s="11">
        <v>56.322444330864819</v>
      </c>
      <c r="CW48" s="11">
        <v>58.922749199058742</v>
      </c>
      <c r="CX48" s="11">
        <v>96.095680706442963</v>
      </c>
      <c r="CY48" s="11">
        <v>92.335362569189044</v>
      </c>
      <c r="CZ48" s="11">
        <v>95.958129016679663</v>
      </c>
      <c r="DA48" s="11">
        <v>54.441005072020474</v>
      </c>
      <c r="DB48" s="11">
        <v>97.048434908656375</v>
      </c>
      <c r="DC48" s="11">
        <v>93.786365746536688</v>
      </c>
      <c r="DD48" s="11">
        <v>95.156176339908299</v>
      </c>
      <c r="DE48" s="11">
        <v>52.024645364665425</v>
      </c>
      <c r="DF48" s="11">
        <v>96.058602637179831</v>
      </c>
      <c r="DG48" s="11">
        <v>19.493521790341578</v>
      </c>
      <c r="DH48" s="11">
        <v>19.674732708633954</v>
      </c>
      <c r="DI48" s="11">
        <v>24</v>
      </c>
      <c r="DJ48" s="11">
        <v>95.740086376128772</v>
      </c>
      <c r="DK48" s="11">
        <v>32.253631723596385</v>
      </c>
      <c r="DL48" s="11">
        <v>31.586179819395365</v>
      </c>
      <c r="DM48" s="11">
        <v>73.870705977819853</v>
      </c>
      <c r="DN48" s="11">
        <v>33.333333333333329</v>
      </c>
      <c r="DO48" s="11">
        <v>94.335252899678707</v>
      </c>
      <c r="DP48" s="11">
        <v>100</v>
      </c>
      <c r="DQ48" s="11">
        <v>52.01737042339127</v>
      </c>
      <c r="DR48" s="11">
        <v>86.746987951807228</v>
      </c>
      <c r="DS48" s="11">
        <v>28.883159862010888</v>
      </c>
      <c r="DT48" s="11">
        <v>30.754839488523107</v>
      </c>
      <c r="DU48" s="11">
        <v>22.926109412880784</v>
      </c>
      <c r="DV48" s="11">
        <v>2.0659015354726638</v>
      </c>
      <c r="DW48" s="11">
        <v>46.764513352339442</v>
      </c>
      <c r="DX48" s="11">
        <v>0</v>
      </c>
      <c r="DY48" s="11">
        <v>12.992912371134018</v>
      </c>
      <c r="DZ48" s="11">
        <v>6.4316619456146338</v>
      </c>
      <c r="EA48" s="11">
        <v>29.89597168658954</v>
      </c>
      <c r="EB48" s="11">
        <v>18.868800697459935</v>
      </c>
      <c r="EC48" s="11">
        <v>17.255416276729889</v>
      </c>
      <c r="ED48" s="11">
        <v>92.06908263925807</v>
      </c>
      <c r="EE48" s="11">
        <v>33.333333333333329</v>
      </c>
      <c r="EF48" s="11">
        <v>46.576792101874368</v>
      </c>
      <c r="EG48" s="11">
        <v>67.481732878291851</v>
      </c>
      <c r="EH48" s="11">
        <v>96.043956043956044</v>
      </c>
      <c r="EI48" s="11">
        <v>100</v>
      </c>
      <c r="EJ48" s="11">
        <v>0</v>
      </c>
      <c r="EK48" s="11">
        <v>73.226544622425621</v>
      </c>
      <c r="EL48" s="11">
        <v>100</v>
      </c>
      <c r="EM48" s="11">
        <v>92.807745504840938</v>
      </c>
      <c r="EN48" s="11">
        <v>10.442600276625173</v>
      </c>
      <c r="EO48" s="11">
        <v>88.32</v>
      </c>
      <c r="EP48" s="11">
        <v>99.49</v>
      </c>
      <c r="EQ48" s="11">
        <v>99.492385786802032</v>
      </c>
      <c r="ER48" s="11">
        <v>97.2027972027972</v>
      </c>
      <c r="ES48" s="11">
        <v>87.854251012145738</v>
      </c>
      <c r="ET48" s="11">
        <v>20.454544607438073</v>
      </c>
      <c r="EU48" s="11">
        <v>27.419356971904158</v>
      </c>
      <c r="EV48" s="11">
        <v>5.2327471818649984</v>
      </c>
      <c r="EW48" s="11">
        <v>59.250055952245908</v>
      </c>
      <c r="EX48" s="11">
        <v>3.2905952541698835</v>
      </c>
      <c r="EY48" s="11">
        <v>0.32282938094328245</v>
      </c>
      <c r="EZ48" s="11">
        <v>1.5717454871853176</v>
      </c>
      <c r="FA48" s="11">
        <v>3.1275702733667385</v>
      </c>
      <c r="FB48" s="11">
        <v>0</v>
      </c>
      <c r="FC48" s="11">
        <v>1.2527952895210595E-2</v>
      </c>
      <c r="FD48" s="11">
        <v>2.4477474526494691</v>
      </c>
      <c r="FE48" s="11">
        <v>0.60982584574909238</v>
      </c>
      <c r="FF48" s="11">
        <v>0</v>
      </c>
      <c r="FG48" s="11">
        <v>20.138076534620133</v>
      </c>
      <c r="FH48" s="11">
        <v>33.953804347826086</v>
      </c>
      <c r="FI48" s="11">
        <v>39.92537313432836</v>
      </c>
      <c r="FJ48" s="11">
        <v>100</v>
      </c>
      <c r="FK48" s="11">
        <v>91.32139923466832</v>
      </c>
      <c r="FL48" s="11">
        <v>100</v>
      </c>
      <c r="FM48" s="11">
        <v>89.961010884854659</v>
      </c>
      <c r="FN48" s="11">
        <v>92.118858315318946</v>
      </c>
      <c r="FO48" s="11">
        <v>89.877300613496928</v>
      </c>
      <c r="FP48" s="11">
        <v>78.87067395264117</v>
      </c>
      <c r="FQ48" s="11">
        <v>91.740550629958008</v>
      </c>
      <c r="FR48" s="11">
        <v>33.89801274437648</v>
      </c>
      <c r="FS48" s="11">
        <v>75.862068965517238</v>
      </c>
      <c r="FT48" s="11">
        <v>32.733224222585925</v>
      </c>
      <c r="FU48" s="11">
        <v>0</v>
      </c>
      <c r="FV48" s="11">
        <v>103.05294344969728</v>
      </c>
      <c r="FW48" s="11">
        <v>128.81617931212159</v>
      </c>
      <c r="FX48" s="11">
        <v>154.57941517454591</v>
      </c>
      <c r="FY48" s="11">
        <v>51.526471724848641</v>
      </c>
      <c r="FZ48" s="11">
        <v>25.76323586242432</v>
      </c>
      <c r="GA48" s="11">
        <v>70.827572859215579</v>
      </c>
      <c r="GB48" s="11">
        <v>-6.2175728592155792</v>
      </c>
      <c r="GC48" s="11">
        <v>61.502450130049837</v>
      </c>
      <c r="GD48" s="11">
        <v>5.7189691974635437</v>
      </c>
      <c r="GE48" s="11">
        <v>0</v>
      </c>
      <c r="GF48" s="11">
        <v>4.5454545454545459</v>
      </c>
      <c r="GG48" s="11">
        <v>0</v>
      </c>
      <c r="GH48" s="11">
        <v>0</v>
      </c>
      <c r="GI48" s="11">
        <v>25</v>
      </c>
      <c r="GJ48" s="11">
        <v>0</v>
      </c>
      <c r="GK48" s="11">
        <v>15</v>
      </c>
      <c r="GL48" s="11">
        <v>15</v>
      </c>
      <c r="GM48" s="11">
        <v>0.5</v>
      </c>
      <c r="GN48" s="11">
        <v>70.033720927204456</v>
      </c>
      <c r="GO48" s="11">
        <v>9.499133207266782</v>
      </c>
      <c r="GP48" s="11">
        <v>19.905873641518866</v>
      </c>
      <c r="GQ48" s="11">
        <v>18.921630240000006</v>
      </c>
      <c r="GR48" s="11">
        <v>43.446229241909023</v>
      </c>
      <c r="GS48" s="11">
        <v>3.9719368640938999</v>
      </c>
      <c r="GT48" s="11">
        <v>23.679623384516308</v>
      </c>
      <c r="GU48" s="11">
        <v>17.474176094441709</v>
      </c>
      <c r="GV48" s="11">
        <v>100</v>
      </c>
      <c r="GW48" s="11">
        <v>100</v>
      </c>
      <c r="GX48" s="11">
        <v>125.56507864251745</v>
      </c>
      <c r="GY48" s="11">
        <v>0</v>
      </c>
      <c r="GZ48" s="11">
        <v>233.6984207845135</v>
      </c>
      <c r="HA48" s="11">
        <v>19.11882510013351</v>
      </c>
      <c r="HB48" s="11">
        <v>42.857142857142854</v>
      </c>
      <c r="HC48" s="11">
        <v>100</v>
      </c>
      <c r="HD48" s="11">
        <v>4779273.698264352</v>
      </c>
      <c r="HE48" s="11">
        <v>81.393968253968282</v>
      </c>
      <c r="HF48" s="11">
        <v>267.48857142857145</v>
      </c>
      <c r="HG48" s="11">
        <v>159.39396825396821</v>
      </c>
      <c r="HH48" s="11">
        <v>140.54428571428571</v>
      </c>
      <c r="HI48" s="12">
        <v>131.18395740446547</v>
      </c>
      <c r="HJ48" s="12">
        <v>59.29806181246726</v>
      </c>
      <c r="HK48" s="12">
        <v>28.847173144876326</v>
      </c>
      <c r="HL48" s="11">
        <v>59.285433843737735</v>
      </c>
      <c r="HM48" s="11">
        <v>98.429524931291709</v>
      </c>
      <c r="HN48" s="11">
        <v>98.939929328621915</v>
      </c>
      <c r="HO48" s="11">
        <v>97.624656458578713</v>
      </c>
      <c r="HP48" s="11">
        <v>98.252846486062026</v>
      </c>
      <c r="HQ48" s="11">
        <v>0</v>
      </c>
      <c r="HR48" s="11" t="s">
        <v>727</v>
      </c>
      <c r="HS48" s="11">
        <v>81.526876982881092</v>
      </c>
      <c r="HT48" s="11">
        <v>128.12368323222213</v>
      </c>
      <c r="HU48" s="11">
        <v>41.308976116726988</v>
      </c>
      <c r="HV48" s="11">
        <v>72.469798283740104</v>
      </c>
      <c r="HW48" s="11">
        <v>87.231760542768626</v>
      </c>
      <c r="HX48" s="11">
        <v>56.322444330864819</v>
      </c>
      <c r="HY48" s="11">
        <v>58.922749199058742</v>
      </c>
      <c r="HZ48" s="11">
        <v>96.095680706442963</v>
      </c>
      <c r="IA48" s="11">
        <v>92.335362569189044</v>
      </c>
      <c r="IB48" s="11">
        <v>95.958129016679663</v>
      </c>
      <c r="IC48" s="11">
        <v>54.441005072020474</v>
      </c>
      <c r="ID48" s="11">
        <v>97.048434908656375</v>
      </c>
      <c r="IE48" s="11">
        <v>93.786365746536688</v>
      </c>
      <c r="IF48" s="11">
        <v>95.156176339908299</v>
      </c>
      <c r="IG48" s="11">
        <v>52.024645364665425</v>
      </c>
      <c r="IH48" s="11">
        <v>96.058602637179831</v>
      </c>
      <c r="II48" s="11">
        <v>19.493521790341578</v>
      </c>
      <c r="IJ48" s="11">
        <v>-22.178683385579937</v>
      </c>
      <c r="IK48" s="11">
        <v>8</v>
      </c>
      <c r="IL48" s="11">
        <v>95.740086376128772</v>
      </c>
      <c r="IM48" s="11">
        <v>32.253631723596385</v>
      </c>
      <c r="IN48" s="11">
        <v>31.586179819395365</v>
      </c>
      <c r="IO48" s="11">
        <v>73.870705977819853</v>
      </c>
      <c r="IP48" s="11">
        <v>33.333333333333329</v>
      </c>
      <c r="IQ48" s="11">
        <v>6.245210727969349</v>
      </c>
      <c r="IR48" s="11">
        <v>100</v>
      </c>
      <c r="IS48" s="11">
        <v>79.586149391134398</v>
      </c>
      <c r="IT48" s="11">
        <v>6.024096385542169</v>
      </c>
      <c r="IU48" s="11">
        <v>120.48192771084338</v>
      </c>
      <c r="IV48" s="11">
        <v>7.0521766628017284</v>
      </c>
      <c r="IW48" s="11">
        <v>22.926109412880784</v>
      </c>
      <c r="IX48" s="11">
        <v>11.562998405103668</v>
      </c>
      <c r="IY48" s="11">
        <v>83.333333333333329</v>
      </c>
      <c r="IZ48" s="11">
        <v>0</v>
      </c>
      <c r="JA48" s="11">
        <v>125</v>
      </c>
      <c r="JB48" s="11">
        <v>3.333333333333333</v>
      </c>
      <c r="JC48" s="11">
        <v>24.920255183413079</v>
      </c>
      <c r="JD48" s="11">
        <v>10.36682615629984</v>
      </c>
      <c r="JE48" s="11">
        <v>5.5821371610845292</v>
      </c>
      <c r="JF48" s="11">
        <v>9.3700159489633172</v>
      </c>
      <c r="JG48" s="11">
        <v>10</v>
      </c>
      <c r="JH48" s="11">
        <v>14.46</v>
      </c>
      <c r="JI48" s="11">
        <v>12.424657534246576</v>
      </c>
      <c r="JJ48" s="11">
        <v>96.043956043956044</v>
      </c>
      <c r="JK48" s="11">
        <v>164.31159420289856</v>
      </c>
      <c r="JL48" s="11">
        <v>0</v>
      </c>
      <c r="JM48" s="11">
        <v>73.226544622425621</v>
      </c>
      <c r="JN48" s="11">
        <v>100</v>
      </c>
      <c r="JO48" s="11">
        <v>92.807745504840938</v>
      </c>
      <c r="JP48" s="11">
        <v>10.442600276625173</v>
      </c>
      <c r="JQ48" s="11">
        <v>88.32</v>
      </c>
      <c r="JR48" s="11">
        <v>99.49</v>
      </c>
      <c r="JS48" s="11">
        <v>99.492385786802032</v>
      </c>
      <c r="JT48" s="11">
        <v>97.2027972027972</v>
      </c>
      <c r="JU48" s="11">
        <v>87.854251012145738</v>
      </c>
      <c r="JV48" s="11">
        <v>0.57317070000000003</v>
      </c>
      <c r="JW48" s="11">
        <v>0.4512195</v>
      </c>
      <c r="JX48" s="11">
        <v>0.99539689799999997</v>
      </c>
      <c r="JY48" s="11">
        <v>0.37292029999999998</v>
      </c>
      <c r="JZ48" s="11">
        <v>3.0058142682572546</v>
      </c>
      <c r="KA48" s="11">
        <v>16985.204955574511</v>
      </c>
      <c r="KB48" s="11">
        <v>27267.031541142998</v>
      </c>
      <c r="KC48" s="11">
        <v>0.25026203317626083</v>
      </c>
      <c r="KD48" s="11">
        <v>0</v>
      </c>
      <c r="KE48" s="11">
        <v>3.2575E-2</v>
      </c>
      <c r="KF48" s="11">
        <v>7.1130885800000003</v>
      </c>
      <c r="KG48" s="13">
        <v>1.6535222065869309E-2</v>
      </c>
      <c r="KH48" s="11">
        <v>-19.73067029807838</v>
      </c>
      <c r="KI48" s="11">
        <v>-34.328358208955223</v>
      </c>
      <c r="KJ48" s="11">
        <v>-64.184782608695656</v>
      </c>
      <c r="KK48" s="11">
        <v>-40.298507462686565</v>
      </c>
      <c r="KL48" s="11">
        <v>1.6099999999999999</v>
      </c>
      <c r="KM48" s="11">
        <v>4.4728571428571433</v>
      </c>
      <c r="KN48" s="11">
        <v>72.32083333333334</v>
      </c>
      <c r="KO48" s="11">
        <v>84.100833333333341</v>
      </c>
      <c r="KP48" s="11">
        <v>89.221666666666678</v>
      </c>
      <c r="KQ48" s="11">
        <v>10.122699386503067</v>
      </c>
      <c r="KR48" s="11">
        <v>21.129326047358834</v>
      </c>
      <c r="KS48" s="11">
        <v>91.740550629958008</v>
      </c>
      <c r="KT48" s="11">
        <v>5.5978271826553829</v>
      </c>
      <c r="KU48" s="11">
        <v>75.862068965517238</v>
      </c>
      <c r="KV48" s="11">
        <v>32.733224222585925</v>
      </c>
    </row>
    <row r="49" spans="1:308" x14ac:dyDescent="0.3">
      <c r="A49" t="s">
        <v>1</v>
      </c>
      <c r="B49" s="2" t="s">
        <v>86</v>
      </c>
      <c r="C49" s="2" t="s">
        <v>87</v>
      </c>
      <c r="D49" s="2" t="s">
        <v>75</v>
      </c>
      <c r="E49" s="2" t="s">
        <v>347</v>
      </c>
      <c r="F49" s="2" t="s">
        <v>357</v>
      </c>
      <c r="G49" s="2" t="s">
        <v>344</v>
      </c>
      <c r="H49" s="17" t="s">
        <v>487</v>
      </c>
      <c r="I49" s="11">
        <v>57.702537212642767</v>
      </c>
      <c r="J49" s="11">
        <v>56.869865900881507</v>
      </c>
      <c r="K49" s="11">
        <v>63.243602851075821</v>
      </c>
      <c r="L49" s="11">
        <v>72.141527451271628</v>
      </c>
      <c r="M49" s="11">
        <v>58.626277898993486</v>
      </c>
      <c r="N49" s="11">
        <v>52.09619381004277</v>
      </c>
      <c r="O49" s="11">
        <v>43.237755363591369</v>
      </c>
      <c r="P49" s="11">
        <v>87.841245785379158</v>
      </c>
      <c r="Q49" s="11">
        <v>66.00698278230395</v>
      </c>
      <c r="R49" s="11">
        <v>25</v>
      </c>
      <c r="S49" s="11">
        <v>63.633921988451036</v>
      </c>
      <c r="T49" s="11">
        <v>44.682778645068723</v>
      </c>
      <c r="U49" s="11">
        <v>75.822479692808614</v>
      </c>
      <c r="V49" s="11">
        <v>35.101652412159069</v>
      </c>
      <c r="W49" s="11">
        <v>21.77057734640422</v>
      </c>
      <c r="X49" s="11">
        <v>67.325932052368799</v>
      </c>
      <c r="Y49" s="11">
        <v>96.38224813735016</v>
      </c>
      <c r="Z49" s="11">
        <v>67.495653868180099</v>
      </c>
      <c r="AA49" s="11">
        <v>84.31029758015724</v>
      </c>
      <c r="AB49" s="11">
        <v>87.748406945765907</v>
      </c>
      <c r="AC49" s="11">
        <v>48.709575866622373</v>
      </c>
      <c r="AD49" s="11">
        <v>57.259475218658899</v>
      </c>
      <c r="AE49" s="11">
        <v>82.679881645153699</v>
      </c>
      <c r="AF49" s="11">
        <v>58.626277898993486</v>
      </c>
      <c r="AG49" s="11">
        <v>41.039482484624408</v>
      </c>
      <c r="AH49" s="11">
        <v>6.9206591244612738</v>
      </c>
      <c r="AI49" s="11">
        <v>43.324026231697516</v>
      </c>
      <c r="AJ49" s="11">
        <v>64.274756627639476</v>
      </c>
      <c r="AK49" s="11">
        <v>63.956372897081792</v>
      </c>
      <c r="AL49" s="11">
        <v>93.061865494752197</v>
      </c>
      <c r="AM49" s="11">
        <v>59.58333663792942</v>
      </c>
      <c r="AN49" s="11">
        <v>2.6612126954957938</v>
      </c>
      <c r="AO49" s="11">
        <v>2.6611939486298155</v>
      </c>
      <c r="AP49" s="11">
        <v>27.333406870138379</v>
      </c>
      <c r="AQ49" s="11">
        <v>95.952217981416823</v>
      </c>
      <c r="AR49" s="11">
        <v>71.235164047937999</v>
      </c>
      <c r="AS49" s="11">
        <v>91.708093060250548</v>
      </c>
      <c r="AT49" s="11">
        <v>87.417838005011461</v>
      </c>
      <c r="AU49" s="11">
        <v>94.610546209939315</v>
      </c>
      <c r="AV49" s="11">
        <v>83.652126390927819</v>
      </c>
      <c r="AW49" s="11">
        <v>77.365539132291957</v>
      </c>
      <c r="AX49" s="11">
        <v>92.293331913853848</v>
      </c>
      <c r="AY49" s="11">
        <v>72.882128761756661</v>
      </c>
      <c r="AZ49" s="11">
        <v>56.501011569384339</v>
      </c>
      <c r="BA49" s="11">
        <v>72.732426393490925</v>
      </c>
      <c r="BB49" s="11">
        <v>61.912364404583897</v>
      </c>
      <c r="BC49" s="11">
        <v>25</v>
      </c>
      <c r="BD49" s="11">
        <v>13.636363636363635</v>
      </c>
      <c r="BE49" s="11">
        <v>36.363636363636367</v>
      </c>
      <c r="BF49" s="11">
        <v>100</v>
      </c>
      <c r="BG49" s="11">
        <v>25</v>
      </c>
      <c r="BH49" s="11">
        <v>75.161290322580641</v>
      </c>
      <c r="BI49" s="11">
        <v>80.508319619674523</v>
      </c>
      <c r="BJ49" s="11">
        <v>37.5</v>
      </c>
      <c r="BK49" s="11">
        <v>92.631578947368425</v>
      </c>
      <c r="BL49" s="11">
        <v>53.387755738169929</v>
      </c>
      <c r="BM49" s="11">
        <v>0</v>
      </c>
      <c r="BN49" s="11">
        <v>22.997667739805213</v>
      </c>
      <c r="BO49" s="11">
        <v>54.396890800000023</v>
      </c>
      <c r="BP49" s="11">
        <v>70.291357043464629</v>
      </c>
      <c r="BQ49" s="11">
        <v>74.688537756173503</v>
      </c>
      <c r="BR49" s="11">
        <v>82.487544278787723</v>
      </c>
      <c r="BS49" s="11">
        <v>0.24824080019594472</v>
      </c>
      <c r="BT49" s="11">
        <v>100</v>
      </c>
      <c r="BU49" s="11">
        <v>0</v>
      </c>
      <c r="BV49" s="11">
        <v>0</v>
      </c>
      <c r="BW49" s="11">
        <v>100</v>
      </c>
      <c r="BX49" s="11">
        <v>10.361673672758451</v>
      </c>
      <c r="BY49" s="11">
        <v>6.6504628432538651</v>
      </c>
      <c r="BZ49" s="11">
        <v>0</v>
      </c>
      <c r="CA49" s="11">
        <v>6.67</v>
      </c>
      <c r="CB49" s="11">
        <v>73.761846542363017</v>
      </c>
      <c r="CC49" s="11">
        <v>83.645908465398449</v>
      </c>
      <c r="CD49" s="11">
        <v>44.55200808100944</v>
      </c>
      <c r="CE49" s="11">
        <v>64.487724242463244</v>
      </c>
      <c r="CF49" s="11">
        <v>69.668211717126383</v>
      </c>
      <c r="CG49" s="11">
        <v>79.917886185511293</v>
      </c>
      <c r="CH49" s="11">
        <v>49.512743628185909</v>
      </c>
      <c r="CI49" s="11">
        <v>79.497042046886918</v>
      </c>
      <c r="CJ49" s="11">
        <v>90.988014253320372</v>
      </c>
      <c r="CK49" s="11">
        <v>98.535795270489146</v>
      </c>
      <c r="CL49" s="11">
        <v>98.80790411402657</v>
      </c>
      <c r="CM49" s="11">
        <v>94.868804664723029</v>
      </c>
      <c r="CN49" s="11">
        <v>98.710722384191769</v>
      </c>
      <c r="CO49" s="11">
        <v>66.78</v>
      </c>
      <c r="CP49" s="11">
        <v>99.570000000000007</v>
      </c>
      <c r="CQ49" s="11">
        <v>100</v>
      </c>
      <c r="CR49" s="11">
        <v>3.6326154727203726</v>
      </c>
      <c r="CS49" s="11">
        <v>77.926707068833267</v>
      </c>
      <c r="CT49" s="11">
        <v>92.799580572330015</v>
      </c>
      <c r="CU49" s="11">
        <v>87.423571746758114</v>
      </c>
      <c r="CV49" s="11">
        <v>72.645827272624999</v>
      </c>
      <c r="CW49" s="11">
        <v>77.311792707976878</v>
      </c>
      <c r="CX49" s="11">
        <v>97.75430611242021</v>
      </c>
      <c r="CY49" s="11">
        <v>97.532909046800071</v>
      </c>
      <c r="CZ49" s="11">
        <v>99.017004976645055</v>
      </c>
      <c r="DA49" s="11">
        <v>58.579218985324374</v>
      </c>
      <c r="DB49" s="11">
        <v>98.643255103775203</v>
      </c>
      <c r="DC49" s="11">
        <v>97.754275462676475</v>
      </c>
      <c r="DD49" s="11">
        <v>96.154539322987688</v>
      </c>
      <c r="DE49" s="11">
        <v>56.928473082511076</v>
      </c>
      <c r="DF49" s="11">
        <v>97.37757958540729</v>
      </c>
      <c r="DG49" s="11">
        <v>47.599611273080662</v>
      </c>
      <c r="DH49" s="11">
        <v>54.52911632678645</v>
      </c>
      <c r="DI49" s="11">
        <v>44</v>
      </c>
      <c r="DJ49" s="11">
        <v>95.134434726271465</v>
      </c>
      <c r="DK49" s="11">
        <v>40.855199222546162</v>
      </c>
      <c r="DL49" s="11">
        <v>35.788791707159056</v>
      </c>
      <c r="DM49" s="11">
        <v>88.518242740134028</v>
      </c>
      <c r="DN49" s="11">
        <v>52.380952380952387</v>
      </c>
      <c r="DO49" s="11">
        <v>89.82033145952839</v>
      </c>
      <c r="DP49" s="11">
        <v>100</v>
      </c>
      <c r="DQ49" s="11">
        <v>33.185656128551329</v>
      </c>
      <c r="DR49" s="11">
        <v>86.30705394190872</v>
      </c>
      <c r="DS49" s="11">
        <v>56.386123626520401</v>
      </c>
      <c r="DT49" s="11">
        <v>51.572854649935351</v>
      </c>
      <c r="DU49" s="11">
        <v>30.506110319313461</v>
      </c>
      <c r="DV49" s="11">
        <v>9.1301044170962768</v>
      </c>
      <c r="DW49" s="11">
        <v>0</v>
      </c>
      <c r="DX49" s="11">
        <v>3.7102634114495818</v>
      </c>
      <c r="DY49" s="11">
        <v>8.6423374247066551</v>
      </c>
      <c r="DZ49" s="11">
        <v>13.120590369053856</v>
      </c>
      <c r="EA49" s="11">
        <v>51.945018236288917</v>
      </c>
      <c r="EB49" s="11">
        <v>47.589627510678881</v>
      </c>
      <c r="EC49" s="11">
        <v>28.352735213962134</v>
      </c>
      <c r="ED49" s="11">
        <v>68.471312289060933</v>
      </c>
      <c r="EE49" s="11">
        <v>20.261437908496731</v>
      </c>
      <c r="EF49" s="11">
        <v>51.935922630606115</v>
      </c>
      <c r="EG49" s="11">
        <v>67.90041427947591</v>
      </c>
      <c r="EH49" s="11">
        <v>70.298403886190144</v>
      </c>
      <c r="EI49" s="11">
        <v>66.964285714285708</v>
      </c>
      <c r="EJ49" s="11">
        <v>19.34846989141165</v>
      </c>
      <c r="EK49" s="11">
        <v>90.72063178677196</v>
      </c>
      <c r="EL49" s="11">
        <v>95.735860230974239</v>
      </c>
      <c r="EM49" s="11">
        <v>99.674267100977204</v>
      </c>
      <c r="EN49" s="11">
        <v>14.302635475273911</v>
      </c>
      <c r="EO49" s="11">
        <v>90.34</v>
      </c>
      <c r="EP49" s="11">
        <v>100</v>
      </c>
      <c r="EQ49" s="11">
        <v>99.516908212560381</v>
      </c>
      <c r="ER49" s="11">
        <v>94.011976047904184</v>
      </c>
      <c r="ES49" s="11">
        <v>81.440443213296405</v>
      </c>
      <c r="ET49" s="11">
        <v>68.18182157024772</v>
      </c>
      <c r="EU49" s="11">
        <v>100</v>
      </c>
      <c r="EV49" s="11">
        <v>53.747744449172473</v>
      </c>
      <c r="EW49" s="11">
        <v>16.403780532297464</v>
      </c>
      <c r="EX49" s="11">
        <v>1.2151910371055121</v>
      </c>
      <c r="EY49" s="11">
        <v>3.5491670610521537</v>
      </c>
      <c r="EZ49" s="11">
        <v>3.2192799883297152</v>
      </c>
      <c r="FA49" s="11">
        <v>3.665508667767805</v>
      </c>
      <c r="FB49" s="11">
        <v>1.6355288276266502</v>
      </c>
      <c r="FC49" s="11">
        <v>2.9990192661933008</v>
      </c>
      <c r="FD49" s="11">
        <v>2.344719032931506</v>
      </c>
      <c r="FE49" s="11">
        <v>5.9273928336526653</v>
      </c>
      <c r="FF49" s="11">
        <v>14.165990010245885</v>
      </c>
      <c r="FG49" s="11">
        <v>47.453238486679723</v>
      </c>
      <c r="FH49" s="11">
        <v>41.716566866267463</v>
      </c>
      <c r="FI49" s="11">
        <v>27.40384615384615</v>
      </c>
      <c r="FJ49" s="11">
        <v>97.681220706910523</v>
      </c>
      <c r="FK49" s="11">
        <v>100</v>
      </c>
      <c r="FL49" s="11">
        <v>100</v>
      </c>
      <c r="FM49" s="11">
        <v>89.961010884854659</v>
      </c>
      <c r="FN49" s="11">
        <v>92.118858315318946</v>
      </c>
      <c r="FO49" s="11">
        <v>88.915648142573303</v>
      </c>
      <c r="FP49" s="11">
        <v>76.22854147556022</v>
      </c>
      <c r="FQ49" s="11">
        <v>93.428489661586894</v>
      </c>
      <c r="FR49" s="11">
        <v>48.896646980742211</v>
      </c>
      <c r="FS49" s="11">
        <v>77.044396150263893</v>
      </c>
      <c r="FT49" s="11">
        <v>42.897261876901474</v>
      </c>
      <c r="FU49" s="11">
        <v>5.965400676078743</v>
      </c>
      <c r="FV49" s="11">
        <v>121.29648041360112</v>
      </c>
      <c r="FW49" s="11">
        <v>115.33107973752236</v>
      </c>
      <c r="FX49" s="11">
        <v>165.04275203817858</v>
      </c>
      <c r="FY49" s="11">
        <v>45.734738516603699</v>
      </c>
      <c r="FZ49" s="11">
        <v>37.780870948498709</v>
      </c>
      <c r="GA49" s="11">
        <v>72.882128761756661</v>
      </c>
      <c r="GB49" s="11">
        <v>-6.3621287617566651</v>
      </c>
      <c r="GC49" s="11">
        <v>72.732426393490925</v>
      </c>
      <c r="GD49" s="11">
        <v>9.0324882563705131</v>
      </c>
      <c r="GE49" s="11">
        <v>25</v>
      </c>
      <c r="GF49" s="11">
        <v>13.636363636363635</v>
      </c>
      <c r="GG49" s="11">
        <v>36.363636363636367</v>
      </c>
      <c r="GH49" s="11">
        <v>100</v>
      </c>
      <c r="GI49" s="11">
        <v>25</v>
      </c>
      <c r="GJ49" s="11">
        <v>75.161290322580641</v>
      </c>
      <c r="GK49" s="11">
        <v>14</v>
      </c>
      <c r="GL49" s="11">
        <v>30</v>
      </c>
      <c r="GM49" s="11">
        <v>2.3333333333333335</v>
      </c>
      <c r="GN49" s="11">
        <v>53.387755738169929</v>
      </c>
      <c r="GO49" s="11">
        <v>0</v>
      </c>
      <c r="GP49" s="11">
        <v>22.997667739805213</v>
      </c>
      <c r="GQ49" s="11">
        <v>54.396890800000016</v>
      </c>
      <c r="GR49" s="11">
        <v>70.291357043464629</v>
      </c>
      <c r="GS49" s="11">
        <v>25.311462243826504</v>
      </c>
      <c r="GT49" s="11">
        <v>17.512455721212273</v>
      </c>
      <c r="GU49" s="11">
        <v>0.24824080019594472</v>
      </c>
      <c r="GV49" s="11" t="s">
        <v>727</v>
      </c>
      <c r="GW49" s="11" t="s">
        <v>727</v>
      </c>
      <c r="GX49" s="11">
        <v>0</v>
      </c>
      <c r="GY49" s="11">
        <v>1</v>
      </c>
      <c r="GZ49" s="11">
        <v>996.5797853520462</v>
      </c>
      <c r="HA49" s="11">
        <v>6.6504628432538651</v>
      </c>
      <c r="HB49" s="11">
        <v>0</v>
      </c>
      <c r="HC49" s="11">
        <v>6.67</v>
      </c>
      <c r="HD49" s="11">
        <v>7273832.5489993272</v>
      </c>
      <c r="HE49" s="11">
        <v>58.909682539682535</v>
      </c>
      <c r="HF49" s="11">
        <v>246.81158730158731</v>
      </c>
      <c r="HG49" s="11">
        <v>175.68555555555557</v>
      </c>
      <c r="HH49" s="11">
        <v>117.68507936507932</v>
      </c>
      <c r="HI49" s="12">
        <v>167.25925914420392</v>
      </c>
      <c r="HJ49" s="12">
        <v>50.487256371814091</v>
      </c>
      <c r="HK49" s="12">
        <v>85.025055679287306</v>
      </c>
      <c r="HL49" s="11">
        <v>90.988014253320372</v>
      </c>
      <c r="HM49" s="11">
        <v>98.535795270489146</v>
      </c>
      <c r="HN49" s="11">
        <v>98.80790411402657</v>
      </c>
      <c r="HO49" s="11">
        <v>94.868804664723029</v>
      </c>
      <c r="HP49" s="11">
        <v>98.710722384191769</v>
      </c>
      <c r="HQ49" s="11">
        <v>66.78</v>
      </c>
      <c r="HR49" s="11">
        <v>99.570000000000007</v>
      </c>
      <c r="HS49" s="11">
        <v>100</v>
      </c>
      <c r="HT49" s="11">
        <v>3.6326154727203726</v>
      </c>
      <c r="HU49" s="11">
        <v>77.926707068833267</v>
      </c>
      <c r="HV49" s="11">
        <v>92.799580572330015</v>
      </c>
      <c r="HW49" s="11">
        <v>87.423571746758114</v>
      </c>
      <c r="HX49" s="11">
        <v>72.645827272624999</v>
      </c>
      <c r="HY49" s="11">
        <v>77.311792707976878</v>
      </c>
      <c r="HZ49" s="11">
        <v>97.75430611242021</v>
      </c>
      <c r="IA49" s="11">
        <v>97.532909046800071</v>
      </c>
      <c r="IB49" s="11">
        <v>99.017004976645055</v>
      </c>
      <c r="IC49" s="11">
        <v>58.579218985324374</v>
      </c>
      <c r="ID49" s="11">
        <v>98.643255103775203</v>
      </c>
      <c r="IE49" s="11">
        <v>97.754275462676475</v>
      </c>
      <c r="IF49" s="11">
        <v>96.154539322987688</v>
      </c>
      <c r="IG49" s="11">
        <v>56.928473082511076</v>
      </c>
      <c r="IH49" s="11">
        <v>97.37757958540729</v>
      </c>
      <c r="II49" s="11">
        <v>47.599611273080662</v>
      </c>
      <c r="IJ49" s="11">
        <v>-2.3135221380135622</v>
      </c>
      <c r="IK49" s="11">
        <v>13</v>
      </c>
      <c r="IL49" s="11">
        <v>95.134434726271465</v>
      </c>
      <c r="IM49" s="11">
        <v>40.855199222546162</v>
      </c>
      <c r="IN49" s="11">
        <v>35.788791707159056</v>
      </c>
      <c r="IO49" s="11">
        <v>88.518242740134028</v>
      </c>
      <c r="IP49" s="11">
        <v>52.380952380952387</v>
      </c>
      <c r="IQ49" s="11">
        <v>9.181964573268921</v>
      </c>
      <c r="IR49" s="11">
        <v>100</v>
      </c>
      <c r="IS49" s="11">
        <v>77.538045790372195</v>
      </c>
      <c r="IT49" s="11">
        <v>6.224066390041493</v>
      </c>
      <c r="IU49" s="11">
        <v>82.987551867219921</v>
      </c>
      <c r="IV49" s="11">
        <v>8.023379931467387</v>
      </c>
      <c r="IW49" s="11">
        <v>30.506110319313461</v>
      </c>
      <c r="IX49" s="11">
        <v>51.101846337105421</v>
      </c>
      <c r="IY49" s="11">
        <v>0</v>
      </c>
      <c r="IZ49" s="11">
        <v>4.8838594401429418</v>
      </c>
      <c r="JA49" s="11">
        <v>83.144729005360333</v>
      </c>
      <c r="JB49" s="11">
        <v>6.8000000000000007</v>
      </c>
      <c r="JC49" s="11">
        <v>43.299583085169743</v>
      </c>
      <c r="JD49" s="11">
        <v>26.14651578320429</v>
      </c>
      <c r="JE49" s="11">
        <v>9.1721262656343061</v>
      </c>
      <c r="JF49" s="11">
        <v>6.9684335914234659</v>
      </c>
      <c r="JG49" s="11">
        <v>6.0784313725490193</v>
      </c>
      <c r="JH49" s="11">
        <v>13.783673469387756</v>
      </c>
      <c r="JI49" s="11">
        <v>12.367021276595745</v>
      </c>
      <c r="JJ49" s="11">
        <v>70.298403886190144</v>
      </c>
      <c r="JK49" s="11">
        <v>66.964285714285708</v>
      </c>
      <c r="JL49" s="11">
        <v>19.34846989141165</v>
      </c>
      <c r="JM49" s="11">
        <v>90.72063178677196</v>
      </c>
      <c r="JN49" s="11">
        <v>95.735860230974239</v>
      </c>
      <c r="JO49" s="11">
        <v>99.674267100977204</v>
      </c>
      <c r="JP49" s="11">
        <v>14.302635475273911</v>
      </c>
      <c r="JQ49" s="11">
        <v>90.34</v>
      </c>
      <c r="JR49" s="11">
        <v>100</v>
      </c>
      <c r="JS49" s="11">
        <v>99.516908212560381</v>
      </c>
      <c r="JT49" s="11">
        <v>94.011976047904184</v>
      </c>
      <c r="JU49" s="11">
        <v>81.440443213296405</v>
      </c>
      <c r="JV49" s="11">
        <v>0.82926829999999996</v>
      </c>
      <c r="JW49" s="11">
        <v>1</v>
      </c>
      <c r="JX49" s="11">
        <v>1.4844877080000001</v>
      </c>
      <c r="JY49" s="11">
        <v>0.26111859999999998</v>
      </c>
      <c r="JZ49" s="11">
        <v>2.5040896554430576</v>
      </c>
      <c r="KA49" s="11">
        <v>70210.418163663126</v>
      </c>
      <c r="KB49" s="11">
        <v>47470.32544951723</v>
      </c>
      <c r="KC49" s="11">
        <v>0.29330680740653375</v>
      </c>
      <c r="KD49" s="11">
        <v>12.518649590000001</v>
      </c>
      <c r="KE49" s="11">
        <v>7.7980060599999996</v>
      </c>
      <c r="KF49" s="11">
        <v>6.8136907499999957</v>
      </c>
      <c r="KG49" s="13">
        <v>5.2287833032711145E-2</v>
      </c>
      <c r="KH49" s="11">
        <v>-10.485446143585346</v>
      </c>
      <c r="KI49" s="11">
        <v>45.818935729094676</v>
      </c>
      <c r="KJ49" s="11">
        <v>-33.133732534930139</v>
      </c>
      <c r="KK49" s="11">
        <v>-90.384615384615387</v>
      </c>
      <c r="KL49" s="11">
        <v>1.9233333333333329</v>
      </c>
      <c r="KM49" s="11">
        <v>2.8226666666666662</v>
      </c>
      <c r="KN49" s="11">
        <v>72.32083333333334</v>
      </c>
      <c r="KO49" s="11">
        <v>84.100833333333341</v>
      </c>
      <c r="KP49" s="11">
        <v>89.221666666666678</v>
      </c>
      <c r="KQ49" s="11">
        <v>11.084351857426697</v>
      </c>
      <c r="KR49" s="11">
        <v>23.771458524439783</v>
      </c>
      <c r="KS49" s="11">
        <v>93.428489661586894</v>
      </c>
      <c r="KT49" s="11">
        <v>6.2114717966562241</v>
      </c>
      <c r="KU49" s="11">
        <v>77.044396150263893</v>
      </c>
      <c r="KV49" s="11">
        <v>42.897261876901474</v>
      </c>
    </row>
    <row r="50" spans="1:308" x14ac:dyDescent="0.3">
      <c r="A50" t="s">
        <v>1</v>
      </c>
      <c r="B50" s="2" t="s">
        <v>88</v>
      </c>
      <c r="C50" s="2" t="s">
        <v>89</v>
      </c>
      <c r="D50" s="2" t="s">
        <v>75</v>
      </c>
      <c r="E50" s="2" t="s">
        <v>347</v>
      </c>
      <c r="F50" s="2" t="s">
        <v>357</v>
      </c>
      <c r="G50" s="2" t="s">
        <v>344</v>
      </c>
      <c r="H50" s="17" t="s">
        <v>487</v>
      </c>
      <c r="I50" s="11">
        <v>59.721956963847504</v>
      </c>
      <c r="J50" s="11">
        <v>54.812868735822867</v>
      </c>
      <c r="K50" s="11">
        <v>70.61395634118864</v>
      </c>
      <c r="L50" s="11">
        <v>71.939864775445244</v>
      </c>
      <c r="M50" s="11">
        <v>66.18709054855357</v>
      </c>
      <c r="N50" s="11">
        <v>50.793739235928378</v>
      </c>
      <c r="O50" s="11">
        <v>43.984222146146294</v>
      </c>
      <c r="P50" s="11">
        <v>81.33143601108155</v>
      </c>
      <c r="Q50" s="11">
        <v>70.966218716095099</v>
      </c>
      <c r="R50" s="11">
        <v>39.090909090909093</v>
      </c>
      <c r="S50" s="11">
        <v>58.105356925584623</v>
      </c>
      <c r="T50" s="11">
        <v>30.055626214535987</v>
      </c>
      <c r="U50" s="11">
        <v>60.718247114663683</v>
      </c>
      <c r="V50" s="11">
        <v>43.422287077890026</v>
      </c>
      <c r="W50" s="11">
        <v>39.89683322945632</v>
      </c>
      <c r="X50" s="11">
        <v>63.347368002700719</v>
      </c>
      <c r="Y50" s="11">
        <v>95.146124523506984</v>
      </c>
      <c r="Z50" s="11">
        <v>84.065499609090523</v>
      </c>
      <c r="AA50" s="11">
        <v>78.29894941430031</v>
      </c>
      <c r="AB50" s="11">
        <v>86.052968969626988</v>
      </c>
      <c r="AC50" s="11">
        <v>67.458047974406</v>
      </c>
      <c r="AD50" s="11">
        <v>56.46135669542344</v>
      </c>
      <c r="AE50" s="11">
        <v>71.428000823469503</v>
      </c>
      <c r="AF50" s="11">
        <v>66.18709054855357</v>
      </c>
      <c r="AG50" s="11">
        <v>39.93161493000018</v>
      </c>
      <c r="AH50" s="11">
        <v>0</v>
      </c>
      <c r="AI50" s="11">
        <v>45.955942445391443</v>
      </c>
      <c r="AJ50" s="11">
        <v>71.61478504558923</v>
      </c>
      <c r="AK50" s="11">
        <v>58.674175013516859</v>
      </c>
      <c r="AL50" s="11">
        <v>88.585917981072555</v>
      </c>
      <c r="AM50" s="11">
        <v>64.856404432017541</v>
      </c>
      <c r="AN50" s="11">
        <v>9.0119739855076855</v>
      </c>
      <c r="AO50" s="11">
        <v>10.002817329016823</v>
      </c>
      <c r="AP50" s="11">
        <v>46.273847542556496</v>
      </c>
      <c r="AQ50" s="11">
        <v>59.464099986176578</v>
      </c>
      <c r="AR50" s="11">
        <v>74.296189601602634</v>
      </c>
      <c r="AS50" s="11">
        <v>91.058984969660585</v>
      </c>
      <c r="AT50" s="11">
        <v>78.203642691442909</v>
      </c>
      <c r="AU50" s="11">
        <v>92.864695637120846</v>
      </c>
      <c r="AV50" s="11">
        <v>74.057398015348781</v>
      </c>
      <c r="AW50" s="11">
        <v>59.67649074490987</v>
      </c>
      <c r="AX50" s="11">
        <v>92.127404008006366</v>
      </c>
      <c r="AY50" s="11">
        <v>75.097330635306633</v>
      </c>
      <c r="AZ50" s="11">
        <v>55.829149689562087</v>
      </c>
      <c r="BA50" s="11">
        <v>71.42848208334199</v>
      </c>
      <c r="BB50" s="11">
        <v>81.509912456169687</v>
      </c>
      <c r="BC50" s="11">
        <v>40</v>
      </c>
      <c r="BD50" s="11">
        <v>40.909090909090914</v>
      </c>
      <c r="BE50" s="11">
        <v>36.363636363636367</v>
      </c>
      <c r="BF50" s="11">
        <v>100</v>
      </c>
      <c r="BG50" s="11">
        <v>0</v>
      </c>
      <c r="BH50" s="11">
        <v>26.022304832713754</v>
      </c>
      <c r="BI50" s="11">
        <v>89.504479795209363</v>
      </c>
      <c r="BJ50" s="11">
        <v>75</v>
      </c>
      <c r="BK50" s="11">
        <v>98.421052631578945</v>
      </c>
      <c r="BL50" s="11">
        <v>34.192775629767944</v>
      </c>
      <c r="BM50" s="11">
        <v>3.6257365253941036</v>
      </c>
      <c r="BN50" s="11">
        <v>14.03856628593894</v>
      </c>
      <c r="BO50" s="11">
        <v>0</v>
      </c>
      <c r="BP50" s="11">
        <v>76.60767452248966</v>
      </c>
      <c r="BQ50" s="11">
        <v>28.526104881096131</v>
      </c>
      <c r="BR50" s="11">
        <v>77.020961940405257</v>
      </c>
      <c r="BS50" s="11">
        <v>0.56434546004232589</v>
      </c>
      <c r="BT50" s="11">
        <v>100</v>
      </c>
      <c r="BU50" s="11">
        <v>30.93485120336571</v>
      </c>
      <c r="BV50" s="11">
        <v>25.00859765244417</v>
      </c>
      <c r="BW50" s="11">
        <v>100</v>
      </c>
      <c r="BX50" s="11">
        <v>4.0259281514879435</v>
      </c>
      <c r="BY50" s="11">
        <v>68.505024691784371</v>
      </c>
      <c r="BZ50" s="11">
        <v>37.931034482758619</v>
      </c>
      <c r="CA50" s="11">
        <v>16.669999999999998</v>
      </c>
      <c r="CB50" s="11">
        <v>36.48127374328228</v>
      </c>
      <c r="CC50" s="11">
        <v>83.315237284758695</v>
      </c>
      <c r="CD50" s="11">
        <v>44.245903430403835</v>
      </c>
      <c r="CE50" s="11">
        <v>62.59439811802855</v>
      </c>
      <c r="CF50" s="11">
        <v>69.045774133682997</v>
      </c>
      <c r="CG50" s="11">
        <v>69.35447169290326</v>
      </c>
      <c r="CH50" s="11">
        <v>47.931873479318732</v>
      </c>
      <c r="CI50" s="11">
        <v>66.943917879808993</v>
      </c>
      <c r="CJ50" s="11">
        <v>92.770681468601623</v>
      </c>
      <c r="CK50" s="11">
        <v>98.274593727011307</v>
      </c>
      <c r="CL50" s="11">
        <v>97.920149802715173</v>
      </c>
      <c r="CM50" s="11">
        <v>94.783655453755102</v>
      </c>
      <c r="CN50" s="11">
        <v>91.981542165451742</v>
      </c>
      <c r="CO50" s="11">
        <v>57.010000000000005</v>
      </c>
      <c r="CP50" s="11">
        <v>96.899999999999991</v>
      </c>
      <c r="CQ50" s="11">
        <v>100</v>
      </c>
      <c r="CR50" s="11">
        <v>82.351998436362067</v>
      </c>
      <c r="CS50" s="11">
        <v>60.351995517781752</v>
      </c>
      <c r="CT50" s="11">
        <v>88.508044102857014</v>
      </c>
      <c r="CU50" s="11">
        <v>84.342801685523042</v>
      </c>
      <c r="CV50" s="11">
        <v>69.567414867525073</v>
      </c>
      <c r="CW50" s="11">
        <v>69.526567185236132</v>
      </c>
      <c r="CX50" s="11">
        <v>97.496873126878896</v>
      </c>
      <c r="CY50" s="11">
        <v>96.084252015751176</v>
      </c>
      <c r="CZ50" s="11">
        <v>96.844219244245139</v>
      </c>
      <c r="DA50" s="11">
        <v>54.75957440067765</v>
      </c>
      <c r="DB50" s="11">
        <v>96.921214547699236</v>
      </c>
      <c r="DC50" s="11">
        <v>95.898266204253076</v>
      </c>
      <c r="DD50" s="11">
        <v>94.588997663769916</v>
      </c>
      <c r="DE50" s="11">
        <v>56.200485432016087</v>
      </c>
      <c r="DF50" s="11">
        <v>97.126742248603733</v>
      </c>
      <c r="DG50" s="11">
        <v>64.461980873403334</v>
      </c>
      <c r="DH50" s="11">
        <v>81.912163049814666</v>
      </c>
      <c r="DI50" s="11">
        <v>56.000000000000007</v>
      </c>
      <c r="DJ50" s="11">
        <v>90.142446331839764</v>
      </c>
      <c r="DK50" s="11">
        <v>46.525780779776632</v>
      </c>
      <c r="DL50" s="11">
        <v>32.715842974653917</v>
      </c>
      <c r="DM50" s="11">
        <v>84.932933975778084</v>
      </c>
      <c r="DN50" s="11">
        <v>22.857142857142858</v>
      </c>
      <c r="DO50" s="11">
        <v>89.033037572068181</v>
      </c>
      <c r="DP50" s="11">
        <v>88.888888888888886</v>
      </c>
      <c r="DQ50" s="11">
        <v>47.979192324196873</v>
      </c>
      <c r="DR50" s="11">
        <v>74.468085106382986</v>
      </c>
      <c r="DS50" s="11">
        <v>76.113994215080865</v>
      </c>
      <c r="DT50" s="11">
        <v>48.504113102991944</v>
      </c>
      <c r="DU50" s="11">
        <v>31.359116757008415</v>
      </c>
      <c r="DV50" s="11">
        <v>0</v>
      </c>
      <c r="DW50" s="11">
        <v>0</v>
      </c>
      <c r="DX50" s="11">
        <v>0</v>
      </c>
      <c r="DY50" s="11">
        <v>0</v>
      </c>
      <c r="DZ50" s="11">
        <v>0</v>
      </c>
      <c r="EA50" s="11">
        <v>67.85541789920461</v>
      </c>
      <c r="EB50" s="11">
        <v>51.186370257493287</v>
      </c>
      <c r="EC50" s="11">
        <v>29.173201252686244</v>
      </c>
      <c r="ED50" s="11">
        <v>65.348506601356874</v>
      </c>
      <c r="EE50" s="11">
        <v>16.216216216216218</v>
      </c>
      <c r="EF50" s="11">
        <v>66.046702455031223</v>
      </c>
      <c r="EG50" s="11">
        <v>58.907935531811304</v>
      </c>
      <c r="EH50" s="11">
        <v>94.083272461650836</v>
      </c>
      <c r="EI50" s="11">
        <v>67.421229733863569</v>
      </c>
      <c r="EJ50" s="11">
        <v>23.358778625954198</v>
      </c>
      <c r="EK50" s="11">
        <v>57.022900763358777</v>
      </c>
      <c r="EL50" s="11">
        <v>99.519807923169267</v>
      </c>
      <c r="EM50" s="11">
        <v>96.11044417767107</v>
      </c>
      <c r="EN50" s="11">
        <v>17.358943577430971</v>
      </c>
      <c r="EO50" s="11">
        <v>94.44</v>
      </c>
      <c r="EP50" s="11">
        <v>100</v>
      </c>
      <c r="EQ50" s="11">
        <v>100</v>
      </c>
      <c r="ER50" s="11">
        <v>93.600000000000009</v>
      </c>
      <c r="ES50" s="11">
        <v>54.889589905362776</v>
      </c>
      <c r="ET50" s="11">
        <v>86.363643140495427</v>
      </c>
      <c r="EU50" s="11">
        <v>96.774199521331639</v>
      </c>
      <c r="EV50" s="11">
        <v>70.342082469415047</v>
      </c>
      <c r="EW50" s="11">
        <v>5.9456925968280405</v>
      </c>
      <c r="EX50" s="11">
        <v>12.60282777410057</v>
      </c>
      <c r="EY50" s="11">
        <v>8.3982509538275938</v>
      </c>
      <c r="EZ50" s="11">
        <v>6.0348432285948892</v>
      </c>
      <c r="FA50" s="11">
        <v>15.563545100475231</v>
      </c>
      <c r="FB50" s="11">
        <v>7.9735625761190212</v>
      </c>
      <c r="FC50" s="11">
        <v>6.2408796752031526</v>
      </c>
      <c r="FD50" s="11">
        <v>10.233281964269887</v>
      </c>
      <c r="FE50" s="11">
        <v>12.12145042752152</v>
      </c>
      <c r="FF50" s="11">
        <v>0</v>
      </c>
      <c r="FG50" s="11">
        <v>85.869408906882583</v>
      </c>
      <c r="FH50" s="11">
        <v>100</v>
      </c>
      <c r="FI50" s="11">
        <v>33.378378378378379</v>
      </c>
      <c r="FJ50" s="11">
        <v>74.847000505103892</v>
      </c>
      <c r="FK50" s="11">
        <v>88.06211697242091</v>
      </c>
      <c r="FL50" s="11">
        <v>6.4204805201399955</v>
      </c>
      <c r="FM50" s="11">
        <v>59.370132260896668</v>
      </c>
      <c r="FN50" s="11">
        <v>68.620769672321387</v>
      </c>
      <c r="FO50" s="11">
        <v>88.089359908472332</v>
      </c>
      <c r="FP50" s="11">
        <v>70.854957661841027</v>
      </c>
      <c r="FQ50" s="11">
        <v>94.400496354893747</v>
      </c>
      <c r="FR50" s="11">
        <v>57.399370513827954</v>
      </c>
      <c r="FS50" s="11">
        <v>87.11307643714467</v>
      </c>
      <c r="FT50" s="11">
        <v>47.919876733436055</v>
      </c>
      <c r="FU50" s="11">
        <v>6.432384913913249</v>
      </c>
      <c r="FV50" s="11">
        <v>210.12457385449946</v>
      </c>
      <c r="FW50" s="11">
        <v>141.51246810609146</v>
      </c>
      <c r="FX50" s="11">
        <v>231.56585690087692</v>
      </c>
      <c r="FY50" s="11">
        <v>81.476875576234491</v>
      </c>
      <c r="FZ50" s="11">
        <v>38.594309483479492</v>
      </c>
      <c r="GA50" s="11">
        <v>75.097330635306633</v>
      </c>
      <c r="GB50" s="11">
        <v>-6.4773306353066289</v>
      </c>
      <c r="GC50" s="11">
        <v>71.42848208334199</v>
      </c>
      <c r="GD50" s="11">
        <v>13.434262430162789</v>
      </c>
      <c r="GE50" s="11">
        <v>40</v>
      </c>
      <c r="GF50" s="11">
        <v>40.909090909090914</v>
      </c>
      <c r="GG50" s="11">
        <v>36.363636363636367</v>
      </c>
      <c r="GH50" s="11">
        <v>100</v>
      </c>
      <c r="GI50" s="11">
        <v>0</v>
      </c>
      <c r="GJ50" s="11">
        <v>26.022304832713754</v>
      </c>
      <c r="GK50" s="11">
        <v>8</v>
      </c>
      <c r="GL50" s="11">
        <v>12</v>
      </c>
      <c r="GM50" s="11">
        <v>0.5</v>
      </c>
      <c r="GN50" s="11">
        <v>34.192775629767944</v>
      </c>
      <c r="GO50" s="11">
        <v>3.6257365253941032</v>
      </c>
      <c r="GP50" s="11">
        <v>14.038566285938938</v>
      </c>
      <c r="GQ50" s="11">
        <v>0</v>
      </c>
      <c r="GR50" s="11">
        <v>76.60767452248966</v>
      </c>
      <c r="GS50" s="11">
        <v>71.473895118903869</v>
      </c>
      <c r="GT50" s="11">
        <v>22.979038059594739</v>
      </c>
      <c r="GU50" s="11">
        <v>0.56434546004232589</v>
      </c>
      <c r="GV50" s="11">
        <v>100</v>
      </c>
      <c r="GW50" s="11">
        <v>30.93485120336571</v>
      </c>
      <c r="GX50" s="11">
        <v>25.00859765244417</v>
      </c>
      <c r="GY50" s="11">
        <v>1</v>
      </c>
      <c r="GZ50" s="11">
        <v>387.21144283870422</v>
      </c>
      <c r="HA50" s="11">
        <v>68.505024691784371</v>
      </c>
      <c r="HB50" s="11">
        <v>37.931034482758619</v>
      </c>
      <c r="HC50" s="11">
        <v>16.669999999999998</v>
      </c>
      <c r="HD50" s="11">
        <v>3597505.8762993407</v>
      </c>
      <c r="HE50" s="11">
        <v>59.929206349206346</v>
      </c>
      <c r="HF50" s="11">
        <v>248.07904761904763</v>
      </c>
      <c r="HG50" s="11">
        <v>184.79031746031748</v>
      </c>
      <c r="HH50" s="11">
        <v>119.58619047619044</v>
      </c>
      <c r="HI50" s="12">
        <v>197.92215306310064</v>
      </c>
      <c r="HJ50" s="12">
        <v>52.068126520681268</v>
      </c>
      <c r="HK50" s="12">
        <v>135.3285306334372</v>
      </c>
      <c r="HL50" s="11">
        <v>92.770681468601623</v>
      </c>
      <c r="HM50" s="11">
        <v>98.274593727011307</v>
      </c>
      <c r="HN50" s="11">
        <v>97.920149802715173</v>
      </c>
      <c r="HO50" s="11">
        <v>94.783655453755102</v>
      </c>
      <c r="HP50" s="11">
        <v>91.981542165451742</v>
      </c>
      <c r="HQ50" s="11">
        <v>57.010000000000005</v>
      </c>
      <c r="HR50" s="11">
        <v>96.899999999999991</v>
      </c>
      <c r="HS50" s="11">
        <v>100</v>
      </c>
      <c r="HT50" s="11">
        <v>82.351998436362067</v>
      </c>
      <c r="HU50" s="11">
        <v>60.351995517781752</v>
      </c>
      <c r="HV50" s="11">
        <v>88.508044102857014</v>
      </c>
      <c r="HW50" s="11">
        <v>84.342801685523042</v>
      </c>
      <c r="HX50" s="11">
        <v>69.567414867525073</v>
      </c>
      <c r="HY50" s="11">
        <v>69.526567185236132</v>
      </c>
      <c r="HZ50" s="11">
        <v>97.496873126878896</v>
      </c>
      <c r="IA50" s="11">
        <v>96.084252015751176</v>
      </c>
      <c r="IB50" s="11">
        <v>96.844219244245139</v>
      </c>
      <c r="IC50" s="11">
        <v>54.75957440067765</v>
      </c>
      <c r="ID50" s="11">
        <v>96.921214547699236</v>
      </c>
      <c r="IE50" s="11">
        <v>95.898266204253076</v>
      </c>
      <c r="IF50" s="11">
        <v>94.588997663769916</v>
      </c>
      <c r="IG50" s="11">
        <v>56.200485432016087</v>
      </c>
      <c r="IH50" s="11">
        <v>97.126742248603733</v>
      </c>
      <c r="II50" s="11">
        <v>64.461980873403334</v>
      </c>
      <c r="IJ50" s="11">
        <v>13.293370944992947</v>
      </c>
      <c r="IK50" s="11">
        <v>16</v>
      </c>
      <c r="IL50" s="11">
        <v>90.142446331839764</v>
      </c>
      <c r="IM50" s="11">
        <v>46.525780779776632</v>
      </c>
      <c r="IN50" s="11">
        <v>32.715842974653917</v>
      </c>
      <c r="IO50" s="11">
        <v>84.932933975778084</v>
      </c>
      <c r="IP50" s="11">
        <v>22.857142857142858</v>
      </c>
      <c r="IQ50" s="11">
        <v>9.6940639269406397</v>
      </c>
      <c r="IR50" s="11">
        <v>88.888888888888886</v>
      </c>
      <c r="IS50" s="11">
        <v>79.14696435593315</v>
      </c>
      <c r="IT50" s="11">
        <v>11.605415860735009</v>
      </c>
      <c r="IU50" s="11">
        <v>56.092843326885884</v>
      </c>
      <c r="IV50" s="11">
        <v>7.8802168201922118</v>
      </c>
      <c r="IW50" s="11">
        <v>31.359116757008415</v>
      </c>
      <c r="IX50" s="14" t="s">
        <v>727</v>
      </c>
      <c r="IY50" s="14" t="s">
        <v>727</v>
      </c>
      <c r="IZ50" s="14" t="s">
        <v>727</v>
      </c>
      <c r="JA50" s="14" t="s">
        <v>727</v>
      </c>
      <c r="JB50" s="14" t="s">
        <v>727</v>
      </c>
      <c r="JC50" s="11">
        <v>56.561945781606283</v>
      </c>
      <c r="JD50" s="11">
        <v>28.122624778312641</v>
      </c>
      <c r="JE50" s="11">
        <v>9.4375475044337467</v>
      </c>
      <c r="JF50" s="11">
        <v>6.6506207246009632</v>
      </c>
      <c r="JG50" s="11">
        <v>4.8648648648648649</v>
      </c>
      <c r="JH50" s="11">
        <v>12.002881844380404</v>
      </c>
      <c r="JI50" s="11">
        <v>13.604938271604938</v>
      </c>
      <c r="JJ50" s="11">
        <v>94.083272461650836</v>
      </c>
      <c r="JK50" s="11">
        <v>67.421229733863569</v>
      </c>
      <c r="JL50" s="11">
        <v>23.358778625954198</v>
      </c>
      <c r="JM50" s="11">
        <v>57.022900763358777</v>
      </c>
      <c r="JN50" s="11">
        <v>99.519807923169267</v>
      </c>
      <c r="JO50" s="11">
        <v>96.11044417767107</v>
      </c>
      <c r="JP50" s="11">
        <v>17.358943577430971</v>
      </c>
      <c r="JQ50" s="11">
        <v>94.44</v>
      </c>
      <c r="JR50" s="11">
        <v>100</v>
      </c>
      <c r="JS50" s="11">
        <v>100</v>
      </c>
      <c r="JT50" s="11">
        <v>93.600000000000009</v>
      </c>
      <c r="JU50" s="11">
        <v>54.889589905362776</v>
      </c>
      <c r="JV50" s="11">
        <v>0.92682929999999997</v>
      </c>
      <c r="JW50" s="11">
        <v>0.97560979999999997</v>
      </c>
      <c r="JX50" s="11">
        <v>1.651779034</v>
      </c>
      <c r="JY50" s="11">
        <v>0.2338296</v>
      </c>
      <c r="JZ50" s="11">
        <v>5.2570269318350142</v>
      </c>
      <c r="KA50" s="11">
        <v>150206.23684317959</v>
      </c>
      <c r="KB50" s="11">
        <v>81996.856833946367</v>
      </c>
      <c r="KC50" s="11">
        <v>1.2453643243266117</v>
      </c>
      <c r="KD50" s="11">
        <v>61.031168749999992</v>
      </c>
      <c r="KE50" s="11">
        <v>16.227444110000004</v>
      </c>
      <c r="KF50" s="11">
        <v>29.737643480000006</v>
      </c>
      <c r="KG50" s="13">
        <v>9.393352023581919E-2</v>
      </c>
      <c r="KH50" s="11">
        <v>-19.360683919527947</v>
      </c>
      <c r="KI50" s="11">
        <v>158.53846153846155</v>
      </c>
      <c r="KJ50" s="11">
        <v>200</v>
      </c>
      <c r="KK50" s="11">
        <v>-66.486486486486484</v>
      </c>
      <c r="KL50" s="11">
        <v>5.0088888888888903</v>
      </c>
      <c r="KM50" s="11">
        <v>5.0925925925925917</v>
      </c>
      <c r="KN50" s="11">
        <v>87.673333333333346</v>
      </c>
      <c r="KO50" s="11">
        <v>111.10416666666667</v>
      </c>
      <c r="KP50" s="11">
        <v>105.255</v>
      </c>
      <c r="KQ50" s="11">
        <v>11.910640091527668</v>
      </c>
      <c r="KR50" s="11">
        <v>29.145042338158973</v>
      </c>
      <c r="KS50" s="11">
        <v>94.400496354893747</v>
      </c>
      <c r="KT50" s="11">
        <v>6.5593468376893291</v>
      </c>
      <c r="KU50" s="11">
        <v>87.11307643714467</v>
      </c>
      <c r="KV50" s="11">
        <v>47.919876733436055</v>
      </c>
    </row>
    <row r="51" spans="1:308" x14ac:dyDescent="0.3">
      <c r="A51" t="s">
        <v>1</v>
      </c>
      <c r="B51" s="2" t="s">
        <v>90</v>
      </c>
      <c r="C51" s="2" t="s">
        <v>91</v>
      </c>
      <c r="D51" s="2" t="s">
        <v>91</v>
      </c>
      <c r="E51" s="2" t="s">
        <v>347</v>
      </c>
      <c r="F51" s="2" t="s">
        <v>357</v>
      </c>
      <c r="G51" s="2" t="s">
        <v>344</v>
      </c>
      <c r="H51" s="17" t="s">
        <v>485</v>
      </c>
      <c r="I51" s="11">
        <v>68.734494760067065</v>
      </c>
      <c r="J51" s="11">
        <v>70.987851884813026</v>
      </c>
      <c r="K51" s="11">
        <v>63.574229269816207</v>
      </c>
      <c r="L51" s="11">
        <v>77.842445170023979</v>
      </c>
      <c r="M51" s="11">
        <v>71.648928206498439</v>
      </c>
      <c r="N51" s="11">
        <v>64.727008609099528</v>
      </c>
      <c r="O51" s="11">
        <v>63.626505420151204</v>
      </c>
      <c r="P51" s="11">
        <v>69.169578411802505</v>
      </c>
      <c r="Q51" s="11">
        <v>67.944088181918048</v>
      </c>
      <c r="R51" s="11">
        <v>69.848484848484858</v>
      </c>
      <c r="S51" s="11">
        <v>82.536185329030872</v>
      </c>
      <c r="T51" s="11">
        <v>78.244637103071554</v>
      </c>
      <c r="U51" s="11">
        <v>77.017329701175512</v>
      </c>
      <c r="V51" s="11">
        <v>52.154659618207809</v>
      </c>
      <c r="W51" s="11">
        <v>29.117528586278585</v>
      </c>
      <c r="X51" s="11">
        <v>68.713452568487412</v>
      </c>
      <c r="Y51" s="11">
        <v>95.075520695320364</v>
      </c>
      <c r="Z51" s="11">
        <v>61.39041522917848</v>
      </c>
      <c r="AA51" s="11">
        <v>77.895907096586782</v>
      </c>
      <c r="AB51" s="11">
        <v>89.161027081578524</v>
      </c>
      <c r="AC51" s="11">
        <v>83.180290321626956</v>
      </c>
      <c r="AD51" s="11">
        <v>62.428674898864095</v>
      </c>
      <c r="AE51" s="11">
        <v>76.546326451463557</v>
      </c>
      <c r="AF51" s="11">
        <v>71.648928206498439</v>
      </c>
      <c r="AG51" s="11">
        <v>61.225366197758675</v>
      </c>
      <c r="AH51" s="11">
        <v>35.903763891729184</v>
      </c>
      <c r="AI51" s="11">
        <v>56.620881851087326</v>
      </c>
      <c r="AJ51" s="11">
        <v>75.175499324574517</v>
      </c>
      <c r="AK51" s="11">
        <v>64.830754471860132</v>
      </c>
      <c r="AL51" s="11">
        <v>94.605785917587355</v>
      </c>
      <c r="AM51" s="11">
        <v>70.315670809980347</v>
      </c>
      <c r="AN51" s="11">
        <v>57.297796672823175</v>
      </c>
      <c r="AO51" s="11">
        <v>71.550937734033624</v>
      </c>
      <c r="AP51" s="11">
        <v>27.233695382567625</v>
      </c>
      <c r="AQ51" s="11">
        <v>77.166812201728703</v>
      </c>
      <c r="AR51" s="11">
        <v>78.194119719773795</v>
      </c>
      <c r="AS51" s="11">
        <v>85.585498389170809</v>
      </c>
      <c r="AT51" s="11">
        <v>63.426138088707852</v>
      </c>
      <c r="AU51" s="11">
        <v>70.261136015415047</v>
      </c>
      <c r="AV51" s="11">
        <v>81.929849659049964</v>
      </c>
      <c r="AW51" s="11">
        <v>38.070710050232471</v>
      </c>
      <c r="AX51" s="11">
        <v>75.744138268238899</v>
      </c>
      <c r="AY51" s="11">
        <v>71.709908551272065</v>
      </c>
      <c r="AZ51" s="11">
        <v>56.630600715169862</v>
      </c>
      <c r="BA51" s="11">
        <v>82.125270822968957</v>
      </c>
      <c r="BB51" s="11">
        <v>61.310572638261299</v>
      </c>
      <c r="BC51" s="11">
        <v>55.000000000000007</v>
      </c>
      <c r="BD51" s="11">
        <v>68.181818181818173</v>
      </c>
      <c r="BE51" s="11">
        <v>86.36363636363636</v>
      </c>
      <c r="BF51" s="11">
        <v>100</v>
      </c>
      <c r="BG51" s="11">
        <v>75</v>
      </c>
      <c r="BH51" s="11">
        <v>74.928366762177646</v>
      </c>
      <c r="BI51" s="11">
        <v>94.002559882976783</v>
      </c>
      <c r="BJ51" s="11">
        <v>68.75</v>
      </c>
      <c r="BK51" s="11">
        <v>92.631578947368425</v>
      </c>
      <c r="BL51" s="11">
        <v>85.888480027024713</v>
      </c>
      <c r="BM51" s="11">
        <v>71.364184914539791</v>
      </c>
      <c r="BN51" s="11">
        <v>49.736418346424855</v>
      </c>
      <c r="BO51" s="11">
        <v>91.60252328</v>
      </c>
      <c r="BP51" s="11">
        <v>59.698720838770612</v>
      </c>
      <c r="BQ51" s="11">
        <v>74.374414851113585</v>
      </c>
      <c r="BR51" s="11">
        <v>96.978853413642312</v>
      </c>
      <c r="BS51" s="11">
        <v>2.1494157201748578</v>
      </c>
      <c r="BT51" s="11">
        <v>100</v>
      </c>
      <c r="BU51" s="11">
        <v>100</v>
      </c>
      <c r="BV51" s="11">
        <v>6.0312620996382496</v>
      </c>
      <c r="BW51" s="11">
        <v>100</v>
      </c>
      <c r="BX51" s="11">
        <v>4.7472798894337549</v>
      </c>
      <c r="BY51" s="11">
        <v>88.345114345114339</v>
      </c>
      <c r="BZ51" s="11">
        <v>28.125</v>
      </c>
      <c r="CA51" s="11">
        <v>0</v>
      </c>
      <c r="CB51" s="11">
        <v>0</v>
      </c>
      <c r="CC51" s="11">
        <v>97.028747233466831</v>
      </c>
      <c r="CD51" s="11">
        <v>52.957982967777539</v>
      </c>
      <c r="CE51" s="11">
        <v>64.030038397947706</v>
      </c>
      <c r="CF51" s="11">
        <v>82.373172560776922</v>
      </c>
      <c r="CG51" s="11">
        <v>80.662425197982202</v>
      </c>
      <c r="CH51" s="11">
        <v>37.978446674098855</v>
      </c>
      <c r="CI51" s="11">
        <v>65.96335494736185</v>
      </c>
      <c r="CJ51" s="11">
        <v>87.545709894536017</v>
      </c>
      <c r="CK51" s="11">
        <v>97.358100588266467</v>
      </c>
      <c r="CL51" s="11">
        <v>97.53829031745191</v>
      </c>
      <c r="CM51" s="11">
        <v>94.880491811966721</v>
      </c>
      <c r="CN51" s="11">
        <v>98.055010864380733</v>
      </c>
      <c r="CO51" s="11">
        <v>78.430000000000007</v>
      </c>
      <c r="CP51" s="11">
        <v>71.179999999999993</v>
      </c>
      <c r="CQ51" s="11">
        <v>81.774726831828787</v>
      </c>
      <c r="CR51" s="11">
        <v>14.176934084885131</v>
      </c>
      <c r="CS51" s="11">
        <v>75.420079474742067</v>
      </c>
      <c r="CT51" s="11">
        <v>86.124358170530854</v>
      </c>
      <c r="CU51" s="11">
        <v>85.04077833394841</v>
      </c>
      <c r="CV51" s="11">
        <v>66.116422644867811</v>
      </c>
      <c r="CW51" s="11">
        <v>57.713542098803231</v>
      </c>
      <c r="CX51" s="11">
        <v>96.960261856628364</v>
      </c>
      <c r="CY51" s="11">
        <v>96.220424312207811</v>
      </c>
      <c r="CZ51" s="11">
        <v>98.504545284501518</v>
      </c>
      <c r="DA51" s="11">
        <v>61.252072631112995</v>
      </c>
      <c r="DB51" s="11">
        <v>97.704624081432684</v>
      </c>
      <c r="DC51" s="11">
        <v>98.393137998378066</v>
      </c>
      <c r="DD51" s="11">
        <v>97.343292572543589</v>
      </c>
      <c r="DE51" s="11">
        <v>66.771093899792305</v>
      </c>
      <c r="DF51" s="11">
        <v>97.099025872659396</v>
      </c>
      <c r="DG51" s="11">
        <v>100</v>
      </c>
      <c r="DH51" s="11">
        <v>69.540870964880881</v>
      </c>
      <c r="DI51" s="11">
        <v>80</v>
      </c>
      <c r="DJ51" s="11">
        <v>90.958715353224861</v>
      </c>
      <c r="DK51" s="11">
        <v>46.772483968413802</v>
      </c>
      <c r="DL51" s="11">
        <v>49.554825374953623</v>
      </c>
      <c r="DM51" s="11">
        <v>84.18614909572122</v>
      </c>
      <c r="DN51" s="11">
        <v>55.813953488372093</v>
      </c>
      <c r="DO51" s="11">
        <v>84.935203221760901</v>
      </c>
      <c r="DP51" s="11">
        <v>81.25</v>
      </c>
      <c r="DQ51" s="11">
        <v>67.0164203361429</v>
      </c>
      <c r="DR51" s="11">
        <v>87.768069896743455</v>
      </c>
      <c r="DS51" s="11">
        <v>60.162294386608941</v>
      </c>
      <c r="DT51" s="11">
        <v>78.502992002645584</v>
      </c>
      <c r="DU51" s="11">
        <v>43.947740392871772</v>
      </c>
      <c r="DV51" s="11">
        <v>38.227192568810501</v>
      </c>
      <c r="DW51" s="11">
        <v>9.5051240954686715</v>
      </c>
      <c r="DX51" s="11">
        <v>79.125486747214865</v>
      </c>
      <c r="DY51" s="11">
        <v>38.564956949679775</v>
      </c>
      <c r="DZ51" s="11">
        <v>14.096059097472075</v>
      </c>
      <c r="EA51" s="11">
        <v>78.124573664122195</v>
      </c>
      <c r="EB51" s="11">
        <v>68.780950390671123</v>
      </c>
      <c r="EC51" s="11">
        <v>64.455685282100745</v>
      </c>
      <c r="ED51" s="11">
        <v>56.358584533927228</v>
      </c>
      <c r="EE51" s="11">
        <v>15.384615384615385</v>
      </c>
      <c r="EF51" s="11">
        <v>51.963074248952069</v>
      </c>
      <c r="EG51" s="11">
        <v>62.048570494003016</v>
      </c>
      <c r="EH51" s="11">
        <v>86.690352555342983</v>
      </c>
      <c r="EI51" s="11">
        <v>100</v>
      </c>
      <c r="EJ51" s="11">
        <v>41.055378370542186</v>
      </c>
      <c r="EK51" s="11">
        <v>72.078863438677871</v>
      </c>
      <c r="EL51" s="11">
        <v>94.579824404228631</v>
      </c>
      <c r="EM51" s="11">
        <v>97.625873499372872</v>
      </c>
      <c r="EN51" s="11">
        <v>18.813832646479124</v>
      </c>
      <c r="EO51" s="11">
        <v>89.57</v>
      </c>
      <c r="EP51" s="11">
        <v>99.83</v>
      </c>
      <c r="EQ51" s="11">
        <v>99.227373068432669</v>
      </c>
      <c r="ER51" s="11">
        <v>98.499399759903966</v>
      </c>
      <c r="ES51" s="11">
        <v>85.902156759600217</v>
      </c>
      <c r="ET51" s="11">
        <v>95.454553925619294</v>
      </c>
      <c r="EU51" s="11">
        <v>100</v>
      </c>
      <c r="EV51" s="11">
        <v>83.723065038201511</v>
      </c>
      <c r="EW51" s="11">
        <v>2.0850642761005704</v>
      </c>
      <c r="EX51" s="11">
        <v>46.278815518221343</v>
      </c>
      <c r="EY51" s="11">
        <v>58.520060495012714</v>
      </c>
      <c r="EZ51" s="11">
        <v>67.094514005235453</v>
      </c>
      <c r="FA51" s="11">
        <v>100</v>
      </c>
      <c r="FB51" s="11">
        <v>100</v>
      </c>
      <c r="FC51" s="11">
        <v>79.438841613250119</v>
      </c>
      <c r="FD51" s="11">
        <v>6.7649093228843462</v>
      </c>
      <c r="FE51" s="11">
        <v>47.383039263347548</v>
      </c>
      <c r="FF51" s="11">
        <v>0</v>
      </c>
      <c r="FG51" s="11">
        <v>4.5383425174698351</v>
      </c>
      <c r="FH51" s="11">
        <v>42.301488437460073</v>
      </c>
      <c r="FI51" s="11">
        <v>41.945606694560666</v>
      </c>
      <c r="FJ51" s="11">
        <v>67.279839306480596</v>
      </c>
      <c r="FK51" s="11">
        <v>87.397070903371855</v>
      </c>
      <c r="FL51" s="11">
        <v>50.813227002590509</v>
      </c>
      <c r="FM51" s="11">
        <v>88.986188601584089</v>
      </c>
      <c r="FN51" s="11">
        <v>91.357735194616453</v>
      </c>
      <c r="FO51" s="11">
        <v>87.536840001998101</v>
      </c>
      <c r="FP51" s="11">
        <v>70.653792164702878</v>
      </c>
      <c r="FQ51" s="11">
        <v>95.368779529974844</v>
      </c>
      <c r="FR51" s="11">
        <v>91.884236376913648</v>
      </c>
      <c r="FS51" s="11">
        <v>84.910836762688618</v>
      </c>
      <c r="FT51" s="11">
        <v>38.81023348236463</v>
      </c>
      <c r="FU51" s="11">
        <v>10.370145043762012</v>
      </c>
      <c r="FV51" s="11">
        <v>352.58493148790836</v>
      </c>
      <c r="FW51" s="11">
        <v>480.48338702763994</v>
      </c>
      <c r="FX51" s="11">
        <v>176.98380874687166</v>
      </c>
      <c r="FY51" s="11">
        <v>125.1330835280616</v>
      </c>
      <c r="FZ51" s="11">
        <v>118.91099650180441</v>
      </c>
      <c r="GA51" s="11">
        <v>71.709908551272065</v>
      </c>
      <c r="GB51" s="11">
        <v>-6.3399085512720603</v>
      </c>
      <c r="GC51" s="11">
        <v>82.125270822968957</v>
      </c>
      <c r="GD51" s="11">
        <v>8.8973207625581772</v>
      </c>
      <c r="GE51" s="11">
        <v>55.000000000000007</v>
      </c>
      <c r="GF51" s="11">
        <v>68.181818181818173</v>
      </c>
      <c r="GG51" s="11">
        <v>86.36363636363636</v>
      </c>
      <c r="GH51" s="11">
        <v>100</v>
      </c>
      <c r="GI51" s="11">
        <v>75</v>
      </c>
      <c r="GJ51" s="11">
        <v>74.928366762177646</v>
      </c>
      <c r="GK51" s="11">
        <v>5</v>
      </c>
      <c r="GL51" s="11">
        <v>15</v>
      </c>
      <c r="GM51" s="11">
        <v>2.3333333333333335</v>
      </c>
      <c r="GN51" s="11">
        <v>85.888480027024713</v>
      </c>
      <c r="GO51" s="11">
        <v>71.364184914539791</v>
      </c>
      <c r="GP51" s="11">
        <v>49.736418346424855</v>
      </c>
      <c r="GQ51" s="11">
        <v>91.60252328</v>
      </c>
      <c r="GR51" s="11">
        <v>59.698720838770612</v>
      </c>
      <c r="GS51" s="11">
        <v>25.625585148886415</v>
      </c>
      <c r="GT51" s="11">
        <v>3.0211465863576907</v>
      </c>
      <c r="GU51" s="11">
        <v>2.1494157201748578</v>
      </c>
      <c r="GV51" s="11">
        <v>100</v>
      </c>
      <c r="GW51" s="11">
        <v>100</v>
      </c>
      <c r="GX51" s="11">
        <v>6.0312620996382496</v>
      </c>
      <c r="GY51" s="11">
        <v>1</v>
      </c>
      <c r="GZ51" s="11">
        <v>456.59063609156243</v>
      </c>
      <c r="HA51" s="11">
        <v>88.345114345114339</v>
      </c>
      <c r="HB51" s="11">
        <v>28.125</v>
      </c>
      <c r="HC51" s="11">
        <v>0</v>
      </c>
      <c r="HD51" s="11">
        <v>0</v>
      </c>
      <c r="HE51" s="11">
        <v>17.64777777777778</v>
      </c>
      <c r="HF51" s="11">
        <v>212.00571428571433</v>
      </c>
      <c r="HG51" s="11">
        <v>177.88650793650797</v>
      </c>
      <c r="HH51" s="11">
        <v>78.880317460317471</v>
      </c>
      <c r="HI51" s="12">
        <v>165.09805257848112</v>
      </c>
      <c r="HJ51" s="12">
        <v>62.021553325901145</v>
      </c>
      <c r="HK51" s="12">
        <v>139.25788895546233</v>
      </c>
      <c r="HL51" s="11">
        <v>87.545709894536017</v>
      </c>
      <c r="HM51" s="11">
        <v>97.358100588266467</v>
      </c>
      <c r="HN51" s="11">
        <v>97.53829031745191</v>
      </c>
      <c r="HO51" s="11">
        <v>94.880491811966721</v>
      </c>
      <c r="HP51" s="11">
        <v>98.055010864380733</v>
      </c>
      <c r="HQ51" s="11">
        <v>78.430000000000007</v>
      </c>
      <c r="HR51" s="11">
        <v>71.179999999999993</v>
      </c>
      <c r="HS51" s="11">
        <v>81.774726831828787</v>
      </c>
      <c r="HT51" s="11">
        <v>14.176934084885131</v>
      </c>
      <c r="HU51" s="11">
        <v>75.420079474742067</v>
      </c>
      <c r="HV51" s="11">
        <v>86.124358170530854</v>
      </c>
      <c r="HW51" s="11">
        <v>85.04077833394841</v>
      </c>
      <c r="HX51" s="11">
        <v>66.116422644867811</v>
      </c>
      <c r="HY51" s="11">
        <v>57.713542098803231</v>
      </c>
      <c r="HZ51" s="11">
        <v>96.960261856628364</v>
      </c>
      <c r="IA51" s="11">
        <v>96.220424312207811</v>
      </c>
      <c r="IB51" s="11">
        <v>98.504545284501518</v>
      </c>
      <c r="IC51" s="11">
        <v>61.252072631112995</v>
      </c>
      <c r="ID51" s="11">
        <v>97.704624081432684</v>
      </c>
      <c r="IE51" s="11">
        <v>98.393137998378066</v>
      </c>
      <c r="IF51" s="11">
        <v>97.343292572543589</v>
      </c>
      <c r="IG51" s="11">
        <v>66.771093899792305</v>
      </c>
      <c r="IH51" s="11">
        <v>97.099025872659396</v>
      </c>
      <c r="II51" s="11">
        <v>122.48926811171764</v>
      </c>
      <c r="IJ51" s="11">
        <v>6.2423866326507156</v>
      </c>
      <c r="IK51" s="11">
        <v>22</v>
      </c>
      <c r="IL51" s="11">
        <v>90.958715353224861</v>
      </c>
      <c r="IM51" s="11">
        <v>46.772483968413802</v>
      </c>
      <c r="IN51" s="11">
        <v>49.554825374953623</v>
      </c>
      <c r="IO51" s="11">
        <v>84.18614909572122</v>
      </c>
      <c r="IP51" s="11">
        <v>55.813953488372093</v>
      </c>
      <c r="IQ51" s="11">
        <v>12.35952133194589</v>
      </c>
      <c r="IR51" s="11">
        <v>81.25</v>
      </c>
      <c r="IS51" s="11">
        <v>81.217419261383867</v>
      </c>
      <c r="IT51" s="11">
        <v>5.5599682287529788</v>
      </c>
      <c r="IU51" s="11">
        <v>77.839555202541703</v>
      </c>
      <c r="IV51" s="11">
        <v>9.2797262843630701</v>
      </c>
      <c r="IW51" s="11">
        <v>43.947740392871772</v>
      </c>
      <c r="IX51" s="11">
        <v>213.96032633453433</v>
      </c>
      <c r="IY51" s="11">
        <v>16.937921895059429</v>
      </c>
      <c r="IZ51" s="11">
        <v>104.15372510042656</v>
      </c>
      <c r="JA51" s="11">
        <v>371.01917422454136</v>
      </c>
      <c r="JB51" s="11">
        <v>7.3055555555555554</v>
      </c>
      <c r="JC51" s="11">
        <v>65.121961320246825</v>
      </c>
      <c r="JD51" s="11">
        <v>37.789373421128914</v>
      </c>
      <c r="JE51" s="11">
        <v>20.851451526069489</v>
      </c>
      <c r="JF51" s="11">
        <v>5.7357021576179239</v>
      </c>
      <c r="JG51" s="11">
        <v>4.6153846153846159</v>
      </c>
      <c r="JH51" s="11">
        <v>13.780246913580246</v>
      </c>
      <c r="JI51" s="11">
        <v>13.172594142259415</v>
      </c>
      <c r="JJ51" s="11">
        <v>86.690352555342983</v>
      </c>
      <c r="JK51" s="11">
        <v>134.98767284810805</v>
      </c>
      <c r="JL51" s="11">
        <v>41.055378370542186</v>
      </c>
      <c r="JM51" s="11">
        <v>72.078863438677871</v>
      </c>
      <c r="JN51" s="11">
        <v>94.579824404228631</v>
      </c>
      <c r="JO51" s="11">
        <v>97.625873499372872</v>
      </c>
      <c r="JP51" s="11">
        <v>18.813832646479124</v>
      </c>
      <c r="JQ51" s="11">
        <v>89.57</v>
      </c>
      <c r="JR51" s="11">
        <v>99.83</v>
      </c>
      <c r="JS51" s="11">
        <v>99.227373068432669</v>
      </c>
      <c r="JT51" s="11">
        <v>98.499399759903966</v>
      </c>
      <c r="JU51" s="11">
        <v>85.902156759600217</v>
      </c>
      <c r="JV51" s="11">
        <v>0.97560979999999997</v>
      </c>
      <c r="JW51" s="11">
        <v>1</v>
      </c>
      <c r="JX51" s="11">
        <v>1.7866757870000001</v>
      </c>
      <c r="JY51" s="11">
        <v>0.2237558</v>
      </c>
      <c r="JZ51" s="11">
        <v>13.398126276787623</v>
      </c>
      <c r="KA51" s="11">
        <v>977070.70786617754</v>
      </c>
      <c r="KB51" s="11">
        <v>830755.97161555535</v>
      </c>
      <c r="KC51" s="11">
        <v>8.5564877541258095</v>
      </c>
      <c r="KD51" s="11">
        <v>2066.0440670900007</v>
      </c>
      <c r="KE51" s="11">
        <v>206.55571482399981</v>
      </c>
      <c r="KF51" s="11">
        <v>19.65864542000001</v>
      </c>
      <c r="KG51" s="13">
        <v>0.33101447673112122</v>
      </c>
      <c r="KH51" s="11">
        <v>54.596746865469335</v>
      </c>
      <c r="KI51" s="11">
        <v>-80.100609891822103</v>
      </c>
      <c r="KJ51" s="11">
        <v>-30.794046250159703</v>
      </c>
      <c r="KK51" s="11">
        <v>-32.21757322175732</v>
      </c>
      <c r="KL51" s="11">
        <v>6.0314285714285729</v>
      </c>
      <c r="KM51" s="11">
        <v>5.2190476190476218</v>
      </c>
      <c r="KN51" s="11">
        <v>80.390333333333331</v>
      </c>
      <c r="KO51" s="11">
        <v>84.961333333333357</v>
      </c>
      <c r="KP51" s="11">
        <v>89.741000000000014</v>
      </c>
      <c r="KQ51" s="11">
        <v>12.463159998001897</v>
      </c>
      <c r="KR51" s="11">
        <v>29.346207835297122</v>
      </c>
      <c r="KS51" s="11">
        <v>95.368779529974844</v>
      </c>
      <c r="KT51" s="11">
        <v>7.9702387807781125</v>
      </c>
      <c r="KU51" s="11">
        <v>84.910836762688618</v>
      </c>
      <c r="KV51" s="11">
        <v>38.81023348236463</v>
      </c>
    </row>
    <row r="52" spans="1:308" x14ac:dyDescent="0.3">
      <c r="A52" t="s">
        <v>1</v>
      </c>
      <c r="B52" s="2" t="s">
        <v>92</v>
      </c>
      <c r="C52" s="2" t="s">
        <v>93</v>
      </c>
      <c r="D52" s="2" t="s">
        <v>91</v>
      </c>
      <c r="E52" s="2" t="s">
        <v>347</v>
      </c>
      <c r="F52" s="2" t="s">
        <v>357</v>
      </c>
      <c r="G52" s="2" t="s">
        <v>344</v>
      </c>
      <c r="H52" s="17" t="s">
        <v>486</v>
      </c>
      <c r="I52" s="11">
        <v>62.454460369132129</v>
      </c>
      <c r="J52" s="11">
        <v>59.068644914077602</v>
      </c>
      <c r="K52" s="11">
        <v>65.064194776868476</v>
      </c>
      <c r="L52" s="11">
        <v>76.214584969763365</v>
      </c>
      <c r="M52" s="11">
        <v>71.990761778894367</v>
      </c>
      <c r="N52" s="11">
        <v>59.786010722891511</v>
      </c>
      <c r="O52" s="11">
        <v>42.602565052297471</v>
      </c>
      <c r="P52" s="11">
        <v>80.677665039214432</v>
      </c>
      <c r="Q52" s="11">
        <v>61.573589572587828</v>
      </c>
      <c r="R52" s="11">
        <v>30.151515151515145</v>
      </c>
      <c r="S52" s="11">
        <v>80.357510328842437</v>
      </c>
      <c r="T52" s="11">
        <v>34.835824278274529</v>
      </c>
      <c r="U52" s="11">
        <v>74.59242012439843</v>
      </c>
      <c r="V52" s="11">
        <v>51.291989903710451</v>
      </c>
      <c r="W52" s="11">
        <v>28.222622629665146</v>
      </c>
      <c r="X52" s="11">
        <v>73.017784540007852</v>
      </c>
      <c r="Y52" s="11">
        <v>97.5763703329241</v>
      </c>
      <c r="Z52" s="11">
        <v>61.440001604876812</v>
      </c>
      <c r="AA52" s="11">
        <v>72.646477004051192</v>
      </c>
      <c r="AB52" s="11">
        <v>87.70023526907822</v>
      </c>
      <c r="AC52" s="11">
        <v>59.997217609233104</v>
      </c>
      <c r="AD52" s="11">
        <v>72.795551382971041</v>
      </c>
      <c r="AE52" s="11">
        <v>87.933443583483296</v>
      </c>
      <c r="AF52" s="11">
        <v>71.990761778894367</v>
      </c>
      <c r="AG52" s="11">
        <v>62.260067289476567</v>
      </c>
      <c r="AH52" s="11">
        <v>3.4880258111468252</v>
      </c>
      <c r="AI52" s="11">
        <v>59.517009063573894</v>
      </c>
      <c r="AJ52" s="11">
        <v>78.176990042155182</v>
      </c>
      <c r="AK52" s="11">
        <v>61.210629888263476</v>
      </c>
      <c r="AL52" s="11">
        <v>94.0633422427331</v>
      </c>
      <c r="AM52" s="11">
        <v>55.413922156718122</v>
      </c>
      <c r="AN52" s="11">
        <v>6.7912485096738875</v>
      </c>
      <c r="AO52" s="11">
        <v>5.7098547974288651</v>
      </c>
      <c r="AP52" s="11">
        <v>48.515589532547864</v>
      </c>
      <c r="AQ52" s="11">
        <v>59.79606841947534</v>
      </c>
      <c r="AR52" s="11">
        <v>79.388706897940736</v>
      </c>
      <c r="AS52" s="11">
        <v>88.322762212794558</v>
      </c>
      <c r="AT52" s="11">
        <v>89.107127764323792</v>
      </c>
      <c r="AU52" s="11">
        <v>90.116900554107602</v>
      </c>
      <c r="AV52" s="11">
        <v>81.405519503175142</v>
      </c>
      <c r="AW52" s="11">
        <v>50.108044786080654</v>
      </c>
      <c r="AX52" s="11">
        <v>85.005635414804843</v>
      </c>
      <c r="AY52" s="11">
        <v>74.784187383419464</v>
      </c>
      <c r="AZ52" s="11">
        <v>62.087763549854593</v>
      </c>
      <c r="BA52" s="11">
        <v>66.833393230992698</v>
      </c>
      <c r="BB52" s="11">
        <v>42.58901412608455</v>
      </c>
      <c r="BC52" s="11">
        <v>45</v>
      </c>
      <c r="BD52" s="11">
        <v>22.727272727272727</v>
      </c>
      <c r="BE52" s="11">
        <v>22.727272727272727</v>
      </c>
      <c r="BF52" s="11">
        <v>100</v>
      </c>
      <c r="BG52" s="11">
        <v>50</v>
      </c>
      <c r="BH52" s="11">
        <v>96.531791907514446</v>
      </c>
      <c r="BI52" s="11">
        <v>86.505759736697755</v>
      </c>
      <c r="BJ52" s="11">
        <v>68.75</v>
      </c>
      <c r="BK52" s="11">
        <v>94.73684210526315</v>
      </c>
      <c r="BL52" s="11">
        <v>41.970445549109499</v>
      </c>
      <c r="BM52" s="11">
        <v>12.943767850999999</v>
      </c>
      <c r="BN52" s="11">
        <v>15.260706846</v>
      </c>
      <c r="BO52" s="11">
        <v>9.2673590400000005</v>
      </c>
      <c r="BP52" s="11">
        <v>57.190060786184837</v>
      </c>
      <c r="BQ52" s="11">
        <v>75.017842962591487</v>
      </c>
      <c r="BR52" s="11">
        <v>91.569356624418958</v>
      </c>
      <c r="BS52" s="11">
        <v>2.3461697145081906</v>
      </c>
      <c r="BT52" s="11">
        <v>100</v>
      </c>
      <c r="BU52" s="11">
        <v>96.699164345403901</v>
      </c>
      <c r="BV52" s="11">
        <v>7.636154431845946</v>
      </c>
      <c r="BW52" s="11">
        <v>100</v>
      </c>
      <c r="BX52" s="11">
        <v>1.0704509305046421</v>
      </c>
      <c r="BY52" s="11">
        <v>66.847079731803859</v>
      </c>
      <c r="BZ52" s="11">
        <v>16.666666666666664</v>
      </c>
      <c r="CA52" s="11">
        <v>0</v>
      </c>
      <c r="CB52" s="11">
        <v>29.376744120190061</v>
      </c>
      <c r="CC52" s="11">
        <v>96.346348588070612</v>
      </c>
      <c r="CD52" s="11">
        <v>52.46169858371492</v>
      </c>
      <c r="CE52" s="11">
        <v>62.994815468368813</v>
      </c>
      <c r="CF52" s="11">
        <v>81.684733830888447</v>
      </c>
      <c r="CG52" s="11">
        <v>97.548006662486003</v>
      </c>
      <c r="CH52" s="11">
        <v>32.48045486851457</v>
      </c>
      <c r="CI52" s="11">
        <v>87.608433778011658</v>
      </c>
      <c r="CJ52" s="11">
        <v>96.020798728966554</v>
      </c>
      <c r="CK52" s="11">
        <v>97.595146963241135</v>
      </c>
      <c r="CL52" s="11">
        <v>98.324546833249087</v>
      </c>
      <c r="CM52" s="11">
        <v>97.313497508485597</v>
      </c>
      <c r="CN52" s="11">
        <v>98.627861630678126</v>
      </c>
      <c r="CO52" s="11">
        <v>73.36</v>
      </c>
      <c r="CP52" s="11">
        <v>37.380000000000003</v>
      </c>
      <c r="CQ52" s="11">
        <v>100</v>
      </c>
      <c r="CR52" s="11">
        <v>35.02000641950724</v>
      </c>
      <c r="CS52" s="11">
        <v>65.681656394174425</v>
      </c>
      <c r="CT52" s="11">
        <v>83.354450447173619</v>
      </c>
      <c r="CU52" s="11">
        <v>85.195624339185997</v>
      </c>
      <c r="CV52" s="11">
        <v>57.886047352488191</v>
      </c>
      <c r="CW52" s="11">
        <v>48.288462462713277</v>
      </c>
      <c r="CX52" s="11">
        <v>95.472621028571652</v>
      </c>
      <c r="CY52" s="11">
        <v>93.663270347238026</v>
      </c>
      <c r="CZ52" s="11">
        <v>97.831786898008772</v>
      </c>
      <c r="DA52" s="11">
        <v>61.067601099202228</v>
      </c>
      <c r="DB52" s="11">
        <v>96.742594025047396</v>
      </c>
      <c r="DC52" s="11">
        <v>95.504956301597971</v>
      </c>
      <c r="DD52" s="11">
        <v>96.077848720962493</v>
      </c>
      <c r="DE52" s="11">
        <v>64.235728407126643</v>
      </c>
      <c r="DF52" s="11">
        <v>96.478096353442226</v>
      </c>
      <c r="DG52" s="11">
        <v>78.255217736693865</v>
      </c>
      <c r="DH52" s="11">
        <v>61.73643509100544</v>
      </c>
      <c r="DI52" s="11">
        <v>40</v>
      </c>
      <c r="DJ52" s="11">
        <v>94.157579259045278</v>
      </c>
      <c r="DK52" s="11">
        <v>53.737271611179317</v>
      </c>
      <c r="DL52" s="11">
        <v>70.491803278688522</v>
      </c>
      <c r="DM52" s="11">
        <v>100</v>
      </c>
      <c r="DN52" s="11">
        <v>66.666666666666657</v>
      </c>
      <c r="DO52" s="11">
        <v>90.067107667266512</v>
      </c>
      <c r="DP52" s="11">
        <v>95</v>
      </c>
      <c r="DQ52" s="11">
        <v>52.688963814551052</v>
      </c>
      <c r="DR52" s="11">
        <v>76.190476190476204</v>
      </c>
      <c r="DS52" s="11">
        <v>87.09284533165588</v>
      </c>
      <c r="DT52" s="11">
        <v>79.155235909482798</v>
      </c>
      <c r="DU52" s="11">
        <v>45.364898669470328</v>
      </c>
      <c r="DV52" s="11">
        <v>4.5585831113972075</v>
      </c>
      <c r="DW52" s="11">
        <v>0</v>
      </c>
      <c r="DX52" s="11">
        <v>0</v>
      </c>
      <c r="DY52" s="11">
        <v>4.9365517762247224</v>
      </c>
      <c r="DZ52" s="11">
        <v>7.9449941681121947</v>
      </c>
      <c r="EA52" s="11">
        <v>77.886585025323356</v>
      </c>
      <c r="EB52" s="11">
        <v>65.176479699510153</v>
      </c>
      <c r="EC52" s="11">
        <v>69.695142892635047</v>
      </c>
      <c r="ED52" s="11">
        <v>65.779218652781864</v>
      </c>
      <c r="EE52" s="11">
        <v>19.047619047619044</v>
      </c>
      <c r="EF52" s="11">
        <v>69.715029139812131</v>
      </c>
      <c r="EG52" s="11">
        <v>77.418579281446725</v>
      </c>
      <c r="EH52" s="11">
        <v>71.856287425149702</v>
      </c>
      <c r="EI52" s="11">
        <v>93.7180643222122</v>
      </c>
      <c r="EJ52" s="11">
        <v>30.877901109989907</v>
      </c>
      <c r="EK52" s="11">
        <v>61.553985872855698</v>
      </c>
      <c r="EL52" s="11">
        <v>99.97231450719822</v>
      </c>
      <c r="EM52" s="11">
        <v>77.713178294573652</v>
      </c>
      <c r="EN52" s="11">
        <v>35.93576965669989</v>
      </c>
      <c r="EO52" s="11">
        <v>90.26</v>
      </c>
      <c r="EP52" s="11">
        <v>99.49</v>
      </c>
      <c r="EQ52" s="11">
        <v>99.230769230769226</v>
      </c>
      <c r="ER52" s="11">
        <v>97.583081570996981</v>
      </c>
      <c r="ES52" s="11">
        <v>83.752860411899306</v>
      </c>
      <c r="ET52" s="11">
        <v>81.81817842975228</v>
      </c>
      <c r="EU52" s="11">
        <v>90.322585338189143</v>
      </c>
      <c r="EV52" s="11">
        <v>39.627013303335978</v>
      </c>
      <c r="EW52" s="11">
        <v>9.8879115555950712</v>
      </c>
      <c r="EX52" s="11">
        <v>8.5280446404488863</v>
      </c>
      <c r="EY52" s="11">
        <v>6.6125470822052961</v>
      </c>
      <c r="EZ52" s="11">
        <v>5.2331538063674774</v>
      </c>
      <c r="FA52" s="11">
        <v>6.3476630215117336</v>
      </c>
      <c r="FB52" s="11">
        <v>0.29701691143955761</v>
      </c>
      <c r="FC52" s="11">
        <v>14.09225978125939</v>
      </c>
      <c r="FD52" s="11">
        <v>2.1024794755047793</v>
      </c>
      <c r="FE52" s="11">
        <v>7.5952986931282007</v>
      </c>
      <c r="FF52" s="11">
        <v>87.770463551881576</v>
      </c>
      <c r="FG52" s="11">
        <v>20.919866524391374</v>
      </c>
      <c r="FH52" s="11">
        <v>26.292318893338184</v>
      </c>
      <c r="FI52" s="11">
        <v>100</v>
      </c>
      <c r="FJ52" s="11">
        <v>66.711252683204876</v>
      </c>
      <c r="FK52" s="11">
        <v>74.669490130217881</v>
      </c>
      <c r="FL52" s="11">
        <v>36.223904099151653</v>
      </c>
      <c r="FM52" s="11">
        <v>55.94475440633645</v>
      </c>
      <c r="FN52" s="11">
        <v>65.430940778465811</v>
      </c>
      <c r="FO52" s="11">
        <v>87.937947807795965</v>
      </c>
      <c r="FP52" s="11">
        <v>75.827038291221669</v>
      </c>
      <c r="FQ52" s="11">
        <v>96.519939069640287</v>
      </c>
      <c r="FR52" s="11">
        <v>84.017646094449915</v>
      </c>
      <c r="FS52" s="11">
        <v>84.058241553108076</v>
      </c>
      <c r="FT52" s="11">
        <v>47.971428571428568</v>
      </c>
      <c r="FU52" s="11">
        <v>8.4008904943924065</v>
      </c>
      <c r="FV52" s="11">
        <v>105.01113117990506</v>
      </c>
      <c r="FW52" s="11">
        <v>182.71936825303482</v>
      </c>
      <c r="FX52" s="11">
        <v>180.61914562943673</v>
      </c>
      <c r="FY52" s="11">
        <v>100.81068593270886</v>
      </c>
      <c r="FZ52" s="11">
        <v>73.507791825933552</v>
      </c>
      <c r="GA52" s="11">
        <v>74.784187383419464</v>
      </c>
      <c r="GB52" s="11">
        <v>-5.4041873834194689</v>
      </c>
      <c r="GC52" s="11">
        <v>66.833393230992698</v>
      </c>
      <c r="GD52" s="11">
        <v>4.6923012093405347</v>
      </c>
      <c r="GE52" s="11">
        <v>45</v>
      </c>
      <c r="GF52" s="11">
        <v>22.727272727272727</v>
      </c>
      <c r="GG52" s="11">
        <v>22.727272727272727</v>
      </c>
      <c r="GH52" s="11">
        <v>100</v>
      </c>
      <c r="GI52" s="11">
        <v>50</v>
      </c>
      <c r="GJ52" s="11">
        <v>96.531791907514446</v>
      </c>
      <c r="GK52" s="11">
        <v>10</v>
      </c>
      <c r="GL52" s="11">
        <v>15</v>
      </c>
      <c r="GM52" s="11">
        <v>1.6666666666666667</v>
      </c>
      <c r="GN52" s="11">
        <v>41.970445549109499</v>
      </c>
      <c r="GO52" s="11">
        <v>12.943767850999999</v>
      </c>
      <c r="GP52" s="11">
        <v>15.260706846</v>
      </c>
      <c r="GQ52" s="11">
        <v>9.2673590400000005</v>
      </c>
      <c r="GR52" s="11">
        <v>57.190060786184837</v>
      </c>
      <c r="GS52" s="11">
        <v>24.982157037408513</v>
      </c>
      <c r="GT52" s="11">
        <v>8.4306433755810382</v>
      </c>
      <c r="GU52" s="11">
        <v>2.3461697145081906</v>
      </c>
      <c r="GV52" s="11">
        <v>100</v>
      </c>
      <c r="GW52" s="11">
        <v>96.699164345403901</v>
      </c>
      <c r="GX52" s="11">
        <v>7.636154431845946</v>
      </c>
      <c r="GY52" s="11">
        <v>1</v>
      </c>
      <c r="GZ52" s="11">
        <v>102.95535183248219</v>
      </c>
      <c r="HA52" s="11">
        <v>66.847079731803859</v>
      </c>
      <c r="HB52" s="11">
        <v>16.666666666666664</v>
      </c>
      <c r="HC52" s="11">
        <v>0</v>
      </c>
      <c r="HD52" s="11">
        <v>2896911.1753776553</v>
      </c>
      <c r="HE52" s="11">
        <v>19.751746031746034</v>
      </c>
      <c r="HF52" s="11">
        <v>214.06063492063495</v>
      </c>
      <c r="HG52" s="11">
        <v>182.86476190476188</v>
      </c>
      <c r="HH52" s="11">
        <v>80.983015873015873</v>
      </c>
      <c r="HI52" s="12">
        <v>116.08352289517813</v>
      </c>
      <c r="HJ52" s="12">
        <v>67.51954513148543</v>
      </c>
      <c r="HK52" s="12">
        <v>52.520701754385961</v>
      </c>
      <c r="HL52" s="11">
        <v>96.020798728966554</v>
      </c>
      <c r="HM52" s="11">
        <v>97.595146963241135</v>
      </c>
      <c r="HN52" s="11">
        <v>98.324546833249087</v>
      </c>
      <c r="HO52" s="11">
        <v>97.313497508485597</v>
      </c>
      <c r="HP52" s="11">
        <v>98.627861630678126</v>
      </c>
      <c r="HQ52" s="11">
        <v>73.36</v>
      </c>
      <c r="HR52" s="11">
        <v>37.380000000000003</v>
      </c>
      <c r="HS52" s="11">
        <v>100</v>
      </c>
      <c r="HT52" s="11">
        <v>35.02000641950724</v>
      </c>
      <c r="HU52" s="11">
        <v>65.681656394174425</v>
      </c>
      <c r="HV52" s="11">
        <v>83.354450447173619</v>
      </c>
      <c r="HW52" s="11">
        <v>85.195624339185997</v>
      </c>
      <c r="HX52" s="11">
        <v>57.886047352488191</v>
      </c>
      <c r="HY52" s="11">
        <v>48.288462462713277</v>
      </c>
      <c r="HZ52" s="11">
        <v>95.472621028571652</v>
      </c>
      <c r="IA52" s="11">
        <v>93.663270347238026</v>
      </c>
      <c r="IB52" s="11">
        <v>97.831786898008772</v>
      </c>
      <c r="IC52" s="11">
        <v>61.067601099202228</v>
      </c>
      <c r="ID52" s="11">
        <v>96.742594025047396</v>
      </c>
      <c r="IE52" s="11">
        <v>95.504956301597971</v>
      </c>
      <c r="IF52" s="11">
        <v>96.077848720962493</v>
      </c>
      <c r="IG52" s="11">
        <v>64.235728407126643</v>
      </c>
      <c r="IH52" s="11">
        <v>96.478096353442226</v>
      </c>
      <c r="II52" s="11">
        <v>78.255217736693865</v>
      </c>
      <c r="IJ52" s="11">
        <v>1.7942696101456084</v>
      </c>
      <c r="IK52" s="11">
        <v>12</v>
      </c>
      <c r="IL52" s="11">
        <v>94.157579259045278</v>
      </c>
      <c r="IM52" s="11">
        <v>53.737271611179317</v>
      </c>
      <c r="IN52" s="11">
        <v>70.491803278688522</v>
      </c>
      <c r="IO52" s="11">
        <v>104.46833311747183</v>
      </c>
      <c r="IP52" s="11">
        <v>66.666666666666657</v>
      </c>
      <c r="IQ52" s="11">
        <v>9.0214477211796247</v>
      </c>
      <c r="IR52" s="11">
        <v>95</v>
      </c>
      <c r="IS52" s="11">
        <v>79.65919068844525</v>
      </c>
      <c r="IT52" s="11">
        <v>10.822510822510822</v>
      </c>
      <c r="IU52" s="11">
        <v>41.125541125541126</v>
      </c>
      <c r="IV52" s="11">
        <v>9.3101548054961381</v>
      </c>
      <c r="IW52" s="11">
        <v>45.364898669470328</v>
      </c>
      <c r="IX52" s="11">
        <v>25.514715169887584</v>
      </c>
      <c r="IY52" s="11">
        <v>0</v>
      </c>
      <c r="IZ52" s="11">
        <v>0</v>
      </c>
      <c r="JA52" s="11">
        <v>47.492737147909558</v>
      </c>
      <c r="JB52" s="11">
        <v>4.117647058823529</v>
      </c>
      <c r="JC52" s="11">
        <v>64.923582164961473</v>
      </c>
      <c r="JD52" s="11">
        <v>35.809018567639257</v>
      </c>
      <c r="JE52" s="11">
        <v>22.546419098143236</v>
      </c>
      <c r="JF52" s="11">
        <v>6.6944549703170395</v>
      </c>
      <c r="JG52" s="11">
        <v>5.7142857142857135</v>
      </c>
      <c r="JH52" s="11">
        <v>11.539936102236421</v>
      </c>
      <c r="JI52" s="11">
        <v>11.056737588652481</v>
      </c>
      <c r="JJ52" s="11">
        <v>71.856287425149702</v>
      </c>
      <c r="JK52" s="11">
        <v>93.7180643222122</v>
      </c>
      <c r="JL52" s="11">
        <v>30.877901109989907</v>
      </c>
      <c r="JM52" s="11">
        <v>61.553985872855698</v>
      </c>
      <c r="JN52" s="11">
        <v>99.97231450719822</v>
      </c>
      <c r="JO52" s="11">
        <v>77.713178294573652</v>
      </c>
      <c r="JP52" s="11">
        <v>35.93576965669989</v>
      </c>
      <c r="JQ52" s="11">
        <v>90.26</v>
      </c>
      <c r="JR52" s="11">
        <v>99.49</v>
      </c>
      <c r="JS52" s="11">
        <v>99.230769230769226</v>
      </c>
      <c r="JT52" s="11">
        <v>97.583081570996981</v>
      </c>
      <c r="JU52" s="11">
        <v>83.752860411899306</v>
      </c>
      <c r="JV52" s="11">
        <v>0.90243899999999999</v>
      </c>
      <c r="JW52" s="11">
        <v>0.92682929999999997</v>
      </c>
      <c r="JX52" s="11">
        <v>1.3421333799999999</v>
      </c>
      <c r="JY52" s="11">
        <v>0.24411630000000001</v>
      </c>
      <c r="JZ52" s="11">
        <v>4.2719566630056427</v>
      </c>
      <c r="KA52" s="11">
        <v>120747.30268400043</v>
      </c>
      <c r="KB52" s="11">
        <v>72165.944638028974</v>
      </c>
      <c r="KC52" s="11">
        <v>0.50792753314259964</v>
      </c>
      <c r="KD52" s="11">
        <v>2.2734240900000002</v>
      </c>
      <c r="KE52" s="11">
        <v>36.642487900000027</v>
      </c>
      <c r="KF52" s="11">
        <v>6.1097490800000003</v>
      </c>
      <c r="KG52" s="13">
        <v>6.3501982183778907E-2</v>
      </c>
      <c r="KH52" s="11">
        <v>8.7286527514231498</v>
      </c>
      <c r="KI52" s="11">
        <v>-32.034454470877769</v>
      </c>
      <c r="KJ52" s="11">
        <v>-94.830724426647251</v>
      </c>
      <c r="KK52" s="11">
        <v>200</v>
      </c>
      <c r="KL52" s="11">
        <v>6.1082608695652167</v>
      </c>
      <c r="KM52" s="11">
        <v>7.6391304347826079</v>
      </c>
      <c r="KN52" s="11">
        <v>82.783833333333334</v>
      </c>
      <c r="KO52" s="11">
        <v>114.12783333333334</v>
      </c>
      <c r="KP52" s="11">
        <v>107.4315</v>
      </c>
      <c r="KQ52" s="11">
        <v>12.062052192204035</v>
      </c>
      <c r="KR52" s="11">
        <v>24.172961708778328</v>
      </c>
      <c r="KS52" s="11">
        <v>96.519939069640287</v>
      </c>
      <c r="KT52" s="11">
        <v>7.648390092336804</v>
      </c>
      <c r="KU52" s="11">
        <v>84.058241553108076</v>
      </c>
      <c r="KV52" s="11">
        <v>47.971428571428568</v>
      </c>
    </row>
    <row r="53" spans="1:308" x14ac:dyDescent="0.3">
      <c r="A53" t="s">
        <v>1</v>
      </c>
      <c r="B53" s="2" t="s">
        <v>94</v>
      </c>
      <c r="C53" s="2" t="s">
        <v>95</v>
      </c>
      <c r="D53" s="2" t="s">
        <v>91</v>
      </c>
      <c r="E53" s="2" t="s">
        <v>347</v>
      </c>
      <c r="F53" s="2" t="s">
        <v>357</v>
      </c>
      <c r="G53" s="2" t="s">
        <v>344</v>
      </c>
      <c r="H53" s="17" t="s">
        <v>486</v>
      </c>
      <c r="I53" s="11">
        <v>63.742956586843206</v>
      </c>
      <c r="J53" s="11">
        <v>51.331857837498703</v>
      </c>
      <c r="K53" s="11">
        <v>70.104471046127941</v>
      </c>
      <c r="L53" s="11">
        <v>76.194995139005229</v>
      </c>
      <c r="M53" s="11">
        <v>71.479304902108296</v>
      </c>
      <c r="N53" s="11">
        <v>62.746133603756903</v>
      </c>
      <c r="O53" s="11">
        <v>50.600976992562174</v>
      </c>
      <c r="P53" s="11">
        <v>80.609828090670874</v>
      </c>
      <c r="Q53" s="11">
        <v>67.34076819166188</v>
      </c>
      <c r="R53" s="11">
        <v>4.6969696969696981</v>
      </c>
      <c r="S53" s="11">
        <v>58.971453164836454</v>
      </c>
      <c r="T53" s="11">
        <v>23.522317532277285</v>
      </c>
      <c r="U53" s="11">
        <v>64.014246890301436</v>
      </c>
      <c r="V53" s="11">
        <v>60.167421295773273</v>
      </c>
      <c r="W53" s="11">
        <v>29.904215606667464</v>
      </c>
      <c r="X53" s="11">
        <v>62.476941468399602</v>
      </c>
      <c r="Y53" s="11">
        <v>95.314459774233995</v>
      </c>
      <c r="Z53" s="11">
        <v>92.722267335210717</v>
      </c>
      <c r="AA53" s="11">
        <v>77.553642085540858</v>
      </c>
      <c r="AB53" s="11">
        <v>84.775740293385368</v>
      </c>
      <c r="AC53" s="11">
        <v>76.135530188304642</v>
      </c>
      <c r="AD53" s="11">
        <v>57.510601445380154</v>
      </c>
      <c r="AE53" s="11">
        <v>84.999461682415159</v>
      </c>
      <c r="AF53" s="11">
        <v>71.479304902108296</v>
      </c>
      <c r="AG53" s="11">
        <v>65.644141942382603</v>
      </c>
      <c r="AH53" s="11">
        <v>4.569182296032305</v>
      </c>
      <c r="AI53" s="11">
        <v>63.232933382328973</v>
      </c>
      <c r="AJ53" s="11">
        <v>82.6913942651247</v>
      </c>
      <c r="AK53" s="11">
        <v>64.511870471822448</v>
      </c>
      <c r="AL53" s="11">
        <v>95.827279264850404</v>
      </c>
      <c r="AM53" s="11">
        <v>69.721906240638532</v>
      </c>
      <c r="AN53" s="11">
        <v>13.053382948103781</v>
      </c>
      <c r="AO53" s="11">
        <v>24.257350114876871</v>
      </c>
      <c r="AP53" s="11">
        <v>48.406531499327976</v>
      </c>
      <c r="AQ53" s="11">
        <v>69.941913111798925</v>
      </c>
      <c r="AR53" s="11">
        <v>78.224778040626958</v>
      </c>
      <c r="AS53" s="11">
        <v>77.518549218607845</v>
      </c>
      <c r="AT53" s="11">
        <v>81.545202175608097</v>
      </c>
      <c r="AU53" s="11">
        <v>92.32494376298051</v>
      </c>
      <c r="AV53" s="11">
        <v>89.086022923431528</v>
      </c>
      <c r="AW53" s="11">
        <v>62.979248985961078</v>
      </c>
      <c r="AX53" s="11">
        <v>80.205001477436141</v>
      </c>
      <c r="AY53" s="11">
        <v>74.656813121444443</v>
      </c>
      <c r="AZ53" s="11">
        <v>68.54601401393785</v>
      </c>
      <c r="BA53" s="11">
        <v>72.167936984755585</v>
      </c>
      <c r="BB53" s="11">
        <v>53.992308646509656</v>
      </c>
      <c r="BC53" s="11">
        <v>5</v>
      </c>
      <c r="BD53" s="11">
        <v>4.5454545454545459</v>
      </c>
      <c r="BE53" s="11">
        <v>4.5454545454545459</v>
      </c>
      <c r="BF53" s="11">
        <v>66.666666666666657</v>
      </c>
      <c r="BG53" s="11">
        <v>25</v>
      </c>
      <c r="BH53" s="11">
        <v>70.188679245283012</v>
      </c>
      <c r="BI53" s="11">
        <v>95.50191991223258</v>
      </c>
      <c r="BJ53" s="11">
        <v>37.5</v>
      </c>
      <c r="BK53" s="11">
        <v>68.421052631578945</v>
      </c>
      <c r="BL53" s="11">
        <v>36.831381891521133</v>
      </c>
      <c r="BM53" s="11">
        <v>0</v>
      </c>
      <c r="BN53" s="11">
        <v>3.0917940982863481</v>
      </c>
      <c r="BO53" s="11">
        <v>9.2673590400000005</v>
      </c>
      <c r="BP53" s="11">
        <v>37.467474417874577</v>
      </c>
      <c r="BQ53" s="11">
        <v>57.715888797055158</v>
      </c>
      <c r="BR53" s="11">
        <v>96.859377455974581</v>
      </c>
      <c r="BS53" s="11">
        <v>4.6204040919680986</v>
      </c>
      <c r="BT53" s="11">
        <v>100</v>
      </c>
      <c r="BU53" s="11">
        <v>100</v>
      </c>
      <c r="BV53" s="11">
        <v>15.807782520464194</v>
      </c>
      <c r="BW53" s="11">
        <v>100</v>
      </c>
      <c r="BX53" s="11">
        <v>40.576341162207342</v>
      </c>
      <c r="BY53" s="11">
        <v>73.494109802178258</v>
      </c>
      <c r="BZ53" s="11">
        <v>33.333333333333329</v>
      </c>
      <c r="CA53" s="11">
        <v>0</v>
      </c>
      <c r="CB53" s="11">
        <v>12.78941929115827</v>
      </c>
      <c r="CC53" s="11">
        <v>94.619012537498463</v>
      </c>
      <c r="CD53" s="11">
        <v>51.627836547400221</v>
      </c>
      <c r="CE53" s="11">
        <v>65.338994827351158</v>
      </c>
      <c r="CF53" s="11">
        <v>79.875055152532809</v>
      </c>
      <c r="CG53" s="11">
        <v>57.387152317284972</v>
      </c>
      <c r="CH53" s="11">
        <v>34.4688480502017</v>
      </c>
      <c r="CI53" s="11">
        <v>54.021690846527882</v>
      </c>
      <c r="CJ53" s="11">
        <v>89.195484680164853</v>
      </c>
      <c r="CK53" s="11">
        <v>97.016663680344024</v>
      </c>
      <c r="CL53" s="11">
        <v>97.034581616197812</v>
      </c>
      <c r="CM53" s="11">
        <v>95.619064683748434</v>
      </c>
      <c r="CN53" s="11">
        <v>97.706504210714925</v>
      </c>
      <c r="CO53" s="11">
        <v>100</v>
      </c>
      <c r="CP53" s="11">
        <v>71.03</v>
      </c>
      <c r="CQ53" s="11">
        <v>100</v>
      </c>
      <c r="CR53" s="11">
        <v>99.859069340842908</v>
      </c>
      <c r="CS53" s="11">
        <v>70.537092939608812</v>
      </c>
      <c r="CT53" s="11">
        <v>85.264902391370768</v>
      </c>
      <c r="CU53" s="11">
        <v>85.638178319391002</v>
      </c>
      <c r="CV53" s="11">
        <v>58.587488403507379</v>
      </c>
      <c r="CW53" s="11">
        <v>67.984851689370942</v>
      </c>
      <c r="CX53" s="11">
        <v>97.309338769996259</v>
      </c>
      <c r="CY53" s="11">
        <v>92.909836358071345</v>
      </c>
      <c r="CZ53" s="11">
        <v>96.414782346093446</v>
      </c>
      <c r="DA53" s="11">
        <v>53.073713649797703</v>
      </c>
      <c r="DB53" s="11">
        <v>95.978447672161437</v>
      </c>
      <c r="DC53" s="11">
        <v>97.307305331424104</v>
      </c>
      <c r="DD53" s="11">
        <v>97.777709779659887</v>
      </c>
      <c r="DE53" s="11">
        <v>46.971597821479783</v>
      </c>
      <c r="DF53" s="11">
        <v>97.772529388395242</v>
      </c>
      <c r="DG53" s="11">
        <v>100</v>
      </c>
      <c r="DH53" s="11">
        <v>72.406590564913927</v>
      </c>
      <c r="DI53" s="11">
        <v>56.000000000000007</v>
      </c>
      <c r="DJ53" s="11">
        <v>80.818849668518183</v>
      </c>
      <c r="DK53" s="11">
        <v>44.472316789105889</v>
      </c>
      <c r="DL53" s="11">
        <v>47.240637878516395</v>
      </c>
      <c r="DM53" s="11">
        <v>100</v>
      </c>
      <c r="DN53" s="11">
        <v>64.705882352941174</v>
      </c>
      <c r="DO53" s="11">
        <v>86.403075487830549</v>
      </c>
      <c r="DP53" s="11">
        <v>88.888888888888886</v>
      </c>
      <c r="DQ53" s="11">
        <v>60.044545965929785</v>
      </c>
      <c r="DR53" s="11">
        <v>71.428571428571416</v>
      </c>
      <c r="DS53" s="11">
        <v>82.964797311823673</v>
      </c>
      <c r="DT53" s="11">
        <v>84.738126885922043</v>
      </c>
      <c r="DU53" s="11">
        <v>46.550156998843164</v>
      </c>
      <c r="DV53" s="11">
        <v>5.3104192677265116</v>
      </c>
      <c r="DW53" s="11">
        <v>1.8610994613658651</v>
      </c>
      <c r="DX53" s="11">
        <v>0</v>
      </c>
      <c r="DY53" s="11">
        <v>8.904222282001113</v>
      </c>
      <c r="DZ53" s="11">
        <v>6.7701704690680362</v>
      </c>
      <c r="EA53" s="11">
        <v>82.950405780777729</v>
      </c>
      <c r="EB53" s="11">
        <v>76.877331977708934</v>
      </c>
      <c r="EC53" s="11">
        <v>70.40805860540658</v>
      </c>
      <c r="ED53" s="11">
        <v>65.174153566619609</v>
      </c>
      <c r="EE53" s="11">
        <v>20.754716981132077</v>
      </c>
      <c r="EF53" s="11">
        <v>62.506862944094863</v>
      </c>
      <c r="EG53" s="11">
        <v>68.258714116403908</v>
      </c>
      <c r="EH53" s="11">
        <v>100</v>
      </c>
      <c r="EI53" s="11">
        <v>100</v>
      </c>
      <c r="EJ53" s="11">
        <v>57.440890125173851</v>
      </c>
      <c r="EK53" s="11">
        <v>36.787204450625872</v>
      </c>
      <c r="EL53" s="11">
        <v>99.916977999169774</v>
      </c>
      <c r="EM53" s="11">
        <v>91.241178912411797</v>
      </c>
      <c r="EN53" s="11">
        <v>37.173100871731009</v>
      </c>
      <c r="EO53" s="11">
        <v>95.67</v>
      </c>
      <c r="EP53" s="11">
        <v>100</v>
      </c>
      <c r="EQ53" s="11">
        <v>99.278499278499282</v>
      </c>
      <c r="ER53" s="11">
        <v>98.956780923994032</v>
      </c>
      <c r="ES53" s="11">
        <v>85.231116121758731</v>
      </c>
      <c r="ET53" s="11">
        <v>95.454553925619294</v>
      </c>
      <c r="EU53" s="11">
        <v>100</v>
      </c>
      <c r="EV53" s="11">
        <v>81.348006760834252</v>
      </c>
      <c r="EW53" s="11">
        <v>2.0850642761005704</v>
      </c>
      <c r="EX53" s="11">
        <v>18.916953660648314</v>
      </c>
      <c r="EY53" s="11">
        <v>8.9090220186490683</v>
      </c>
      <c r="EZ53" s="11">
        <v>11.334173165013963</v>
      </c>
      <c r="FA53" s="11">
        <v>32.306667533199544</v>
      </c>
      <c r="FB53" s="11">
        <v>10.615858153162332</v>
      </c>
      <c r="FC53" s="11">
        <v>8.218526574209891</v>
      </c>
      <c r="FD53" s="11">
        <v>45.888348198935709</v>
      </c>
      <c r="FE53" s="11">
        <v>11.578112042094425</v>
      </c>
      <c r="FF53" s="11">
        <v>0</v>
      </c>
      <c r="FG53" s="11">
        <v>100</v>
      </c>
      <c r="FH53" s="11">
        <v>30.45454545454545</v>
      </c>
      <c r="FI53" s="11">
        <v>100</v>
      </c>
      <c r="FJ53" s="11">
        <v>74.9740258319936</v>
      </c>
      <c r="FK53" s="11">
        <v>92.616756604768156</v>
      </c>
      <c r="FL53" s="11">
        <v>41.087011733631243</v>
      </c>
      <c r="FM53" s="11">
        <v>66.95856580475234</v>
      </c>
      <c r="FN53" s="11">
        <v>74.073205583849344</v>
      </c>
      <c r="FO53" s="11">
        <v>86.541220150198299</v>
      </c>
      <c r="FP53" s="11">
        <v>65.11906544855475</v>
      </c>
      <c r="FQ53" s="11">
        <v>96.451498761562959</v>
      </c>
      <c r="FR53" s="11">
        <v>79.702774421998242</v>
      </c>
      <c r="FS53" s="11">
        <v>87.010381226554998</v>
      </c>
      <c r="FT53" s="11">
        <v>54.523728234892452</v>
      </c>
      <c r="FU53" s="11">
        <v>16.173705598123853</v>
      </c>
      <c r="FV53" s="11">
        <v>177.91076157936237</v>
      </c>
      <c r="FW53" s="11">
        <v>149.6067767826456</v>
      </c>
      <c r="FX53" s="11">
        <v>127.36793158522532</v>
      </c>
      <c r="FY53" s="11">
        <v>74.803388391322798</v>
      </c>
      <c r="FZ53" s="11">
        <v>97.042233588743102</v>
      </c>
      <c r="GA53" s="11">
        <v>74.656813121444443</v>
      </c>
      <c r="GB53" s="11">
        <v>-4.2968131214444441</v>
      </c>
      <c r="GC53" s="11">
        <v>72.167936984755585</v>
      </c>
      <c r="GD53" s="11">
        <v>7.2535770987542918</v>
      </c>
      <c r="GE53" s="11">
        <v>5</v>
      </c>
      <c r="GF53" s="11">
        <v>4.5454545454545459</v>
      </c>
      <c r="GG53" s="11">
        <v>4.5454545454545459</v>
      </c>
      <c r="GH53" s="11">
        <v>66.666666666666657</v>
      </c>
      <c r="GI53" s="11">
        <v>25</v>
      </c>
      <c r="GJ53" s="11">
        <v>70.188679245283012</v>
      </c>
      <c r="GK53" s="11">
        <v>4</v>
      </c>
      <c r="GL53" s="11">
        <v>30</v>
      </c>
      <c r="GM53" s="11">
        <v>10</v>
      </c>
      <c r="GN53" s="11">
        <v>36.831381891521133</v>
      </c>
      <c r="GO53" s="11">
        <v>0</v>
      </c>
      <c r="GP53" s="11">
        <v>3.0917940982863481</v>
      </c>
      <c r="GQ53" s="11">
        <v>9.2673590400000005</v>
      </c>
      <c r="GR53" s="11">
        <v>37.467474417874577</v>
      </c>
      <c r="GS53" s="11">
        <v>42.284111202944835</v>
      </c>
      <c r="GT53" s="11">
        <v>3.1406225440254216</v>
      </c>
      <c r="GU53" s="11">
        <v>4.6204040919680986</v>
      </c>
      <c r="GV53" s="11" t="s">
        <v>727</v>
      </c>
      <c r="GW53" s="11" t="s">
        <v>727</v>
      </c>
      <c r="GX53" s="11">
        <v>15.807782520464194</v>
      </c>
      <c r="GY53" s="11">
        <v>1</v>
      </c>
      <c r="GZ53" s="11">
        <v>3902.6090420235009</v>
      </c>
      <c r="HA53" s="11">
        <v>73.494109802178258</v>
      </c>
      <c r="HB53" s="11">
        <v>33.333333333333329</v>
      </c>
      <c r="HC53" s="11">
        <v>0</v>
      </c>
      <c r="HD53" s="11">
        <v>1261195.30195599</v>
      </c>
      <c r="HE53" s="11">
        <v>25.077460317460321</v>
      </c>
      <c r="HF53" s="11">
        <v>217.51333333333335</v>
      </c>
      <c r="HG53" s="11">
        <v>171.59190476190477</v>
      </c>
      <c r="HH53" s="11">
        <v>86.510317460317481</v>
      </c>
      <c r="HI53" s="12">
        <v>232.66022423932156</v>
      </c>
      <c r="HJ53" s="12">
        <v>65.5311519497983</v>
      </c>
      <c r="HK53" s="12">
        <v>187.11109211126313</v>
      </c>
      <c r="HL53" s="11">
        <v>89.195484680164853</v>
      </c>
      <c r="HM53" s="11">
        <v>97.016663680344024</v>
      </c>
      <c r="HN53" s="11">
        <v>97.034581616197812</v>
      </c>
      <c r="HO53" s="11">
        <v>95.619064683748434</v>
      </c>
      <c r="HP53" s="11">
        <v>97.706504210714925</v>
      </c>
      <c r="HQ53" s="11">
        <v>357.22999999999996</v>
      </c>
      <c r="HR53" s="11">
        <v>71.03</v>
      </c>
      <c r="HS53" s="11" t="s">
        <v>727</v>
      </c>
      <c r="HT53" s="11">
        <v>99.859069340842908</v>
      </c>
      <c r="HU53" s="11">
        <v>70.537092939608812</v>
      </c>
      <c r="HV53" s="11">
        <v>85.264902391370768</v>
      </c>
      <c r="HW53" s="11">
        <v>85.638178319391002</v>
      </c>
      <c r="HX53" s="11">
        <v>58.587488403507379</v>
      </c>
      <c r="HY53" s="11">
        <v>67.984851689370942</v>
      </c>
      <c r="HZ53" s="11">
        <v>97.309338769996259</v>
      </c>
      <c r="IA53" s="11">
        <v>92.909836358071345</v>
      </c>
      <c r="IB53" s="11">
        <v>96.414782346093446</v>
      </c>
      <c r="IC53" s="11">
        <v>53.073713649797703</v>
      </c>
      <c r="ID53" s="11">
        <v>95.978447672161437</v>
      </c>
      <c r="IE53" s="11">
        <v>97.307305331424104</v>
      </c>
      <c r="IF53" s="11">
        <v>97.777709779659887</v>
      </c>
      <c r="IG53" s="11">
        <v>46.971597821479783</v>
      </c>
      <c r="IH53" s="11">
        <v>97.772529388395242</v>
      </c>
      <c r="II53" s="11">
        <v>104.18383802185988</v>
      </c>
      <c r="IJ53" s="11">
        <v>7.8756957328385901</v>
      </c>
      <c r="IK53" s="11">
        <v>16</v>
      </c>
      <c r="IL53" s="11">
        <v>80.818849668518183</v>
      </c>
      <c r="IM53" s="11">
        <v>44.472316789105889</v>
      </c>
      <c r="IN53" s="11">
        <v>47.240637878516395</v>
      </c>
      <c r="IO53" s="11">
        <v>101.27150336574419</v>
      </c>
      <c r="IP53" s="11">
        <v>64.705882352941174</v>
      </c>
      <c r="IQ53" s="11">
        <v>11.404736275565124</v>
      </c>
      <c r="IR53" s="11">
        <v>88.888888888888886</v>
      </c>
      <c r="IS53" s="11">
        <v>80.45917066127592</v>
      </c>
      <c r="IT53" s="11">
        <v>12.987012987012989</v>
      </c>
      <c r="IU53" s="11">
        <v>46.753246753246756</v>
      </c>
      <c r="IV53" s="11">
        <v>9.5706081639398448</v>
      </c>
      <c r="IW53" s="11">
        <v>46.550156998843164</v>
      </c>
      <c r="IX53" s="11">
        <v>29.722795820036293</v>
      </c>
      <c r="IY53" s="11">
        <v>3.3164382704461546</v>
      </c>
      <c r="IZ53" s="11">
        <v>0</v>
      </c>
      <c r="JA53" s="11">
        <v>85.66422626869408</v>
      </c>
      <c r="JB53" s="11">
        <v>3.5087719298245612</v>
      </c>
      <c r="JC53" s="11">
        <v>69.144609223452846</v>
      </c>
      <c r="JD53" s="11">
        <v>42.237657217946314</v>
      </c>
      <c r="JE53" s="11">
        <v>22.777047744196235</v>
      </c>
      <c r="JF53" s="11">
        <v>6.6328765408923092</v>
      </c>
      <c r="JG53" s="11">
        <v>6.2264150943396226</v>
      </c>
      <c r="JH53" s="11">
        <v>12.449612403100776</v>
      </c>
      <c r="JI53" s="11">
        <v>12.31769722814499</v>
      </c>
      <c r="JJ53" s="11">
        <v>104.50522928399036</v>
      </c>
      <c r="JK53" s="11">
        <v>185.81537471855901</v>
      </c>
      <c r="JL53" s="11">
        <v>57.440890125173851</v>
      </c>
      <c r="JM53" s="11">
        <v>36.787204450625872</v>
      </c>
      <c r="JN53" s="11">
        <v>99.916977999169774</v>
      </c>
      <c r="JO53" s="11">
        <v>91.241178912411797</v>
      </c>
      <c r="JP53" s="11">
        <v>37.173100871731009</v>
      </c>
      <c r="JQ53" s="11">
        <v>95.67</v>
      </c>
      <c r="JR53" s="11">
        <v>100</v>
      </c>
      <c r="JS53" s="11">
        <v>99.278499278499282</v>
      </c>
      <c r="JT53" s="11">
        <v>98.956780923994032</v>
      </c>
      <c r="JU53" s="11">
        <v>85.231116121758731</v>
      </c>
      <c r="JV53" s="11">
        <v>0.97560979999999997</v>
      </c>
      <c r="JW53" s="11">
        <v>1</v>
      </c>
      <c r="JX53" s="11">
        <v>1.76273228</v>
      </c>
      <c r="JY53" s="11">
        <v>0.2237558</v>
      </c>
      <c r="JZ53" s="11">
        <v>6.7834536103782845</v>
      </c>
      <c r="KA53" s="11">
        <v>158632.47783873713</v>
      </c>
      <c r="KB53" s="11">
        <v>146981.18350422417</v>
      </c>
      <c r="KC53" s="11">
        <v>2.5851161110137433</v>
      </c>
      <c r="KD53" s="11">
        <v>81.255803060000005</v>
      </c>
      <c r="KE53" s="11">
        <v>21.369692670000006</v>
      </c>
      <c r="KF53" s="11">
        <v>133.35031160000008</v>
      </c>
      <c r="KG53" s="13">
        <v>9.0280389779406195E-2</v>
      </c>
      <c r="KH53" s="11">
        <v>-22.683784446806772</v>
      </c>
      <c r="KI53" s="11">
        <v>200</v>
      </c>
      <c r="KJ53" s="11">
        <v>-78.181818181818187</v>
      </c>
      <c r="KK53" s="11">
        <v>200</v>
      </c>
      <c r="KL53" s="11">
        <v>4.9917241379310342</v>
      </c>
      <c r="KM53" s="11">
        <v>4.2265517241379316</v>
      </c>
      <c r="KN53" s="11">
        <v>81.986000000000004</v>
      </c>
      <c r="KO53" s="11">
        <v>104.40566666666668</v>
      </c>
      <c r="KP53" s="11">
        <v>101.53466666666668</v>
      </c>
      <c r="KQ53" s="11">
        <v>13.458779849801704</v>
      </c>
      <c r="KR53" s="11">
        <v>34.880934551445257</v>
      </c>
      <c r="KS53" s="11">
        <v>96.451498761562959</v>
      </c>
      <c r="KT53" s="11">
        <v>7.47185416778676</v>
      </c>
      <c r="KU53" s="11">
        <v>87.010381226554998</v>
      </c>
      <c r="KV53" s="11">
        <v>54.523728234892452</v>
      </c>
    </row>
    <row r="54" spans="1:308" x14ac:dyDescent="0.3">
      <c r="A54" t="s">
        <v>1</v>
      </c>
      <c r="B54" s="2" t="s">
        <v>96</v>
      </c>
      <c r="C54" s="2" t="s">
        <v>97</v>
      </c>
      <c r="D54" s="2" t="s">
        <v>91</v>
      </c>
      <c r="E54" s="2" t="s">
        <v>347</v>
      </c>
      <c r="F54" s="2" t="s">
        <v>357</v>
      </c>
      <c r="G54" s="2" t="s">
        <v>344</v>
      </c>
      <c r="H54" s="17" t="s">
        <v>487</v>
      </c>
      <c r="I54" s="11">
        <v>56.89154839834675</v>
      </c>
      <c r="J54" s="11">
        <v>51.465230714900763</v>
      </c>
      <c r="K54" s="11">
        <v>63.884758102103461</v>
      </c>
      <c r="L54" s="11">
        <v>71.951503223489837</v>
      </c>
      <c r="M54" s="11">
        <v>64.974185376360595</v>
      </c>
      <c r="N54" s="11">
        <v>51.201215950109223</v>
      </c>
      <c r="O54" s="11">
        <v>37.87239702311664</v>
      </c>
      <c r="P54" s="11">
        <v>80.335084153025264</v>
      </c>
      <c r="Q54" s="11">
        <v>70.077814821242384</v>
      </c>
      <c r="R54" s="11">
        <v>15.151515151515154</v>
      </c>
      <c r="S54" s="11">
        <v>51.911889241684719</v>
      </c>
      <c r="T54" s="11">
        <v>22.515780391015092</v>
      </c>
      <c r="U54" s="11">
        <v>68.255818392699226</v>
      </c>
      <c r="V54" s="11">
        <v>52.008712853123455</v>
      </c>
      <c r="W54" s="11">
        <v>30.851302635529816</v>
      </c>
      <c r="X54" s="11">
        <v>72.956390615050381</v>
      </c>
      <c r="Y54" s="11">
        <v>91.902630545740095</v>
      </c>
      <c r="Z54" s="11">
        <v>59.82870861209355</v>
      </c>
      <c r="AA54" s="11">
        <v>76.237997595106791</v>
      </c>
      <c r="AB54" s="11">
        <v>85.798796488733302</v>
      </c>
      <c r="AC54" s="11">
        <v>58.690192790983794</v>
      </c>
      <c r="AD54" s="11">
        <v>55.801596649653185</v>
      </c>
      <c r="AE54" s="11">
        <v>83.228932592972086</v>
      </c>
      <c r="AF54" s="11">
        <v>64.974185376360595</v>
      </c>
      <c r="AG54" s="11">
        <v>48.455061223281461</v>
      </c>
      <c r="AH54" s="11">
        <v>0</v>
      </c>
      <c r="AI54" s="11">
        <v>36.889296028587736</v>
      </c>
      <c r="AJ54" s="11">
        <v>61.136047833210306</v>
      </c>
      <c r="AK54" s="11">
        <v>69.2213285469455</v>
      </c>
      <c r="AL54" s="11">
        <v>91.505562068630297</v>
      </c>
      <c r="AM54" s="11">
        <v>55.477975063952158</v>
      </c>
      <c r="AN54" s="11">
        <v>3.3099253507485606</v>
      </c>
      <c r="AO54" s="11">
        <v>0.24811319466077042</v>
      </c>
      <c r="AP54" s="11">
        <v>41.295220222893519</v>
      </c>
      <c r="AQ54" s="11">
        <v>53.574285445411604</v>
      </c>
      <c r="AR54" s="11">
        <v>73.328862861033272</v>
      </c>
      <c r="AS54" s="11">
        <v>96.792431060343844</v>
      </c>
      <c r="AT54" s="11">
        <v>86.834693885025146</v>
      </c>
      <c r="AU54" s="11">
        <v>93.222373205373941</v>
      </c>
      <c r="AV54" s="11">
        <v>83.159964118320005</v>
      </c>
      <c r="AW54" s="11">
        <v>25.766744014119109</v>
      </c>
      <c r="AX54" s="11">
        <v>96.23429863496952</v>
      </c>
      <c r="AY54" s="11">
        <v>71.934384568699315</v>
      </c>
      <c r="AZ54" s="11">
        <v>66.98552675796067</v>
      </c>
      <c r="BA54" s="11">
        <v>73.470546100599535</v>
      </c>
      <c r="BB54" s="11">
        <v>67.920801857710032</v>
      </c>
      <c r="BC54" s="11">
        <v>0</v>
      </c>
      <c r="BD54" s="11">
        <v>40.909090909090914</v>
      </c>
      <c r="BE54" s="11">
        <v>4.5454545454545459</v>
      </c>
      <c r="BF54" s="11">
        <v>33.333333333333329</v>
      </c>
      <c r="BG54" s="11">
        <v>50</v>
      </c>
      <c r="BH54" s="11">
        <v>28.467153284671532</v>
      </c>
      <c r="BI54" s="11">
        <v>79.008959590418726</v>
      </c>
      <c r="BJ54" s="11">
        <v>68.75</v>
      </c>
      <c r="BK54" s="11">
        <v>54.736842105263165</v>
      </c>
      <c r="BL54" s="11">
        <v>29.513516297736619</v>
      </c>
      <c r="BM54" s="11">
        <v>12.943767850999999</v>
      </c>
      <c r="BN54" s="11">
        <v>15.384775701075684</v>
      </c>
      <c r="BO54" s="11">
        <v>0</v>
      </c>
      <c r="BP54" s="11">
        <v>41.339150619111514</v>
      </c>
      <c r="BQ54" s="11">
        <v>70.711253485322942</v>
      </c>
      <c r="BR54" s="11">
        <v>92.717051073663214</v>
      </c>
      <c r="BS54" s="11">
        <v>1.1076357949482643</v>
      </c>
      <c r="BT54" s="11">
        <v>100</v>
      </c>
      <c r="BU54" s="11">
        <v>100</v>
      </c>
      <c r="BV54" s="11">
        <v>8.2923094852575456</v>
      </c>
      <c r="BW54" s="11">
        <v>100</v>
      </c>
      <c r="BX54" s="11">
        <v>2.6523318385349555</v>
      </c>
      <c r="BY54" s="11">
        <v>92</v>
      </c>
      <c r="BZ54" s="11">
        <v>18.181818181818183</v>
      </c>
      <c r="CA54" s="11">
        <v>0</v>
      </c>
      <c r="CB54" s="11">
        <v>13.223392360301075</v>
      </c>
      <c r="CC54" s="11">
        <v>97.820494405669649</v>
      </c>
      <c r="CD54" s="11">
        <v>53.610980665763229</v>
      </c>
      <c r="CE54" s="11">
        <v>60.982991422268832</v>
      </c>
      <c r="CF54" s="11">
        <v>83.026895727023415</v>
      </c>
      <c r="CG54" s="11">
        <v>95.185698378827226</v>
      </c>
      <c r="CH54" s="11">
        <v>30.786026200873369</v>
      </c>
      <c r="CI54" s="11">
        <v>89.281647504926937</v>
      </c>
      <c r="CJ54" s="11">
        <v>68.70043188064389</v>
      </c>
      <c r="CK54" s="11">
        <v>98.138987043580684</v>
      </c>
      <c r="CL54" s="11">
        <v>97.251668629760502</v>
      </c>
      <c r="CM54" s="11">
        <v>97.385159010600702</v>
      </c>
      <c r="CN54" s="11">
        <v>98.03690616411464</v>
      </c>
      <c r="CO54" s="11">
        <v>57.089999999999996</v>
      </c>
      <c r="CP54" s="11">
        <v>47.010000000000005</v>
      </c>
      <c r="CQ54" s="11">
        <v>100</v>
      </c>
      <c r="CR54" s="11">
        <v>35.214834448374191</v>
      </c>
      <c r="CS54" s="11">
        <v>67.790588710356076</v>
      </c>
      <c r="CT54" s="11">
        <v>80.876280060526341</v>
      </c>
      <c r="CU54" s="11">
        <v>83.447648986252432</v>
      </c>
      <c r="CV54" s="11">
        <v>64.491200946338523</v>
      </c>
      <c r="CW54" s="11">
        <v>65.382637499314683</v>
      </c>
      <c r="CX54" s="11">
        <v>95.439629367852689</v>
      </c>
      <c r="CY54" s="11">
        <v>92.607111523969536</v>
      </c>
      <c r="CZ54" s="11">
        <v>97.390426717946781</v>
      </c>
      <c r="DA54" s="11">
        <v>59.229553967259875</v>
      </c>
      <c r="DB54" s="11">
        <v>94.447118467788826</v>
      </c>
      <c r="DC54" s="11">
        <v>94.536218845912629</v>
      </c>
      <c r="DD54" s="11">
        <v>96.901432048785878</v>
      </c>
      <c r="DE54" s="11">
        <v>54.261077320682759</v>
      </c>
      <c r="DF54" s="11">
        <v>97.017433017520176</v>
      </c>
      <c r="DG54" s="11">
        <v>68.087946603847655</v>
      </c>
      <c r="DH54" s="11">
        <v>71.982631769103733</v>
      </c>
      <c r="DI54" s="11">
        <v>36</v>
      </c>
      <c r="DJ54" s="11">
        <v>85.237534354142127</v>
      </c>
      <c r="DK54" s="11">
        <v>43.243031016882604</v>
      </c>
      <c r="DL54" s="11">
        <v>38.924224577934822</v>
      </c>
      <c r="DM54" s="11">
        <v>100</v>
      </c>
      <c r="DN54" s="11">
        <v>68.75</v>
      </c>
      <c r="DO54" s="11">
        <v>75.930436254241286</v>
      </c>
      <c r="DP54" s="11">
        <v>88.235294117647058</v>
      </c>
      <c r="DQ54" s="11">
        <v>59.15819077397456</v>
      </c>
      <c r="DR54" s="11">
        <v>70.899470899470899</v>
      </c>
      <c r="DS54" s="11">
        <v>64.864894455636332</v>
      </c>
      <c r="DT54" s="11">
        <v>59.218585326390773</v>
      </c>
      <c r="DU54" s="11">
        <v>37.69153712017215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52.563313092526606</v>
      </c>
      <c r="EB54" s="11">
        <v>40.509050484906304</v>
      </c>
      <c r="EC54" s="11">
        <v>42.48680394066438</v>
      </c>
      <c r="ED54" s="11">
        <v>32.220645958174728</v>
      </c>
      <c r="EE54" s="11">
        <v>16.666666666666664</v>
      </c>
      <c r="EF54" s="11">
        <v>50.341835871954629</v>
      </c>
      <c r="EG54" s="11">
        <v>40.65511207173315</v>
      </c>
      <c r="EH54" s="11">
        <v>82.447665056360705</v>
      </c>
      <c r="EI54" s="11">
        <v>71.099578332792731</v>
      </c>
      <c r="EJ54" s="11">
        <v>62.488306828811979</v>
      </c>
      <c r="EK54" s="11">
        <v>59.214218896164638</v>
      </c>
      <c r="EL54" s="11">
        <v>99.972914409534127</v>
      </c>
      <c r="EM54" s="11">
        <v>99.377031419284947</v>
      </c>
      <c r="EN54" s="11">
        <v>25.054171180931746</v>
      </c>
      <c r="EO54" s="11">
        <v>93.83</v>
      </c>
      <c r="EP54" s="11">
        <v>100</v>
      </c>
      <c r="EQ54" s="11">
        <v>99.691358024691354</v>
      </c>
      <c r="ER54" s="11">
        <v>93.402777777777786</v>
      </c>
      <c r="ES54" s="11">
        <v>70.60367454068242</v>
      </c>
      <c r="ET54" s="11">
        <v>75.000009318181213</v>
      </c>
      <c r="EU54" s="11">
        <v>90.322585338189143</v>
      </c>
      <c r="EV54" s="11">
        <v>40.723509743890105</v>
      </c>
      <c r="EW54" s="11">
        <v>15.865795855548171</v>
      </c>
      <c r="EX54" s="11">
        <v>3.1466786271222165</v>
      </c>
      <c r="EY54" s="11">
        <v>4.2323886450317119</v>
      </c>
      <c r="EZ54" s="11">
        <v>2.5507087800917523</v>
      </c>
      <c r="FA54" s="11">
        <v>0.32167245893659002</v>
      </c>
      <c r="FB54" s="11">
        <v>2.9152232795096614E-2</v>
      </c>
      <c r="FC54" s="11">
        <v>6.0465831018676017E-2</v>
      </c>
      <c r="FD54" s="11">
        <v>0.58116225589271897</v>
      </c>
      <c r="FE54" s="11">
        <v>4.7888844405044475</v>
      </c>
      <c r="FF54" s="11">
        <v>0</v>
      </c>
      <c r="FG54" s="11">
        <v>15.576105562852034</v>
      </c>
      <c r="FH54" s="11">
        <v>100</v>
      </c>
      <c r="FI54" s="11">
        <v>86.111111111111114</v>
      </c>
      <c r="FJ54" s="11">
        <v>64.791366789463851</v>
      </c>
      <c r="FK54" s="11">
        <v>69.733451590382657</v>
      </c>
      <c r="FL54" s="11">
        <v>26.372733275765615</v>
      </c>
      <c r="FM54" s="11">
        <v>47.818780858515773</v>
      </c>
      <c r="FN54" s="11">
        <v>59.155094712930087</v>
      </c>
      <c r="FO54" s="11">
        <v>87.624071631845624</v>
      </c>
      <c r="FP54" s="11">
        <v>64.246238870125879</v>
      </c>
      <c r="FQ54" s="11">
        <v>95.05980007140306</v>
      </c>
      <c r="FR54" s="11">
        <v>64.403763346359085</v>
      </c>
      <c r="FS54" s="11">
        <v>87.156105100463677</v>
      </c>
      <c r="FT54" s="11">
        <v>41.483198146002323</v>
      </c>
      <c r="FU54" s="11">
        <v>2.3076035537094728</v>
      </c>
      <c r="FV54" s="11">
        <v>126.918195454021</v>
      </c>
      <c r="FW54" s="11">
        <v>136.14860966885888</v>
      </c>
      <c r="FX54" s="11">
        <v>168.45505942079151</v>
      </c>
      <c r="FY54" s="11">
        <v>149.99423099111573</v>
      </c>
      <c r="FZ54" s="11">
        <v>18.460828429675782</v>
      </c>
      <c r="GA54" s="11">
        <v>71.934384568699315</v>
      </c>
      <c r="GB54" s="11">
        <v>-4.5643845686993103</v>
      </c>
      <c r="GC54" s="11">
        <v>73.470546100599535</v>
      </c>
      <c r="GD54" s="11">
        <v>10.382033859544926</v>
      </c>
      <c r="GE54" s="11">
        <v>0</v>
      </c>
      <c r="GF54" s="11">
        <v>40.909090909090914</v>
      </c>
      <c r="GG54" s="11">
        <v>4.5454545454545459</v>
      </c>
      <c r="GH54" s="11">
        <v>33.333333333333329</v>
      </c>
      <c r="GI54" s="11">
        <v>50</v>
      </c>
      <c r="GJ54" s="11">
        <v>28.467153284671532</v>
      </c>
      <c r="GK54" s="11">
        <v>15</v>
      </c>
      <c r="GL54" s="11">
        <v>15</v>
      </c>
      <c r="GM54" s="11">
        <v>14.333333333333334</v>
      </c>
      <c r="GN54" s="11">
        <v>29.513516297736622</v>
      </c>
      <c r="GO54" s="11">
        <v>12.943767850999999</v>
      </c>
      <c r="GP54" s="11">
        <v>15.384775701075684</v>
      </c>
      <c r="GQ54" s="11">
        <v>0</v>
      </c>
      <c r="GR54" s="11">
        <v>41.339150619111514</v>
      </c>
      <c r="GS54" s="11">
        <v>29.288746514677051</v>
      </c>
      <c r="GT54" s="11">
        <v>7.2829489263367906</v>
      </c>
      <c r="GU54" s="11">
        <v>1.1076357949482643</v>
      </c>
      <c r="GV54" s="11">
        <v>100</v>
      </c>
      <c r="GW54" s="11">
        <v>100</v>
      </c>
      <c r="GX54" s="11">
        <v>8.2923094852575456</v>
      </c>
      <c r="GY54" s="11">
        <v>1</v>
      </c>
      <c r="GZ54" s="11">
        <v>255.09974332417707</v>
      </c>
      <c r="HA54" s="11">
        <v>92</v>
      </c>
      <c r="HB54" s="11">
        <v>18.181818181818183</v>
      </c>
      <c r="HC54" s="11">
        <v>0</v>
      </c>
      <c r="HD54" s="11">
        <v>1303990.4268571427</v>
      </c>
      <c r="HE54" s="11">
        <v>15.206666666666669</v>
      </c>
      <c r="HF54" s="11">
        <v>209.30190476190481</v>
      </c>
      <c r="HG54" s="11">
        <v>192.5393650793651</v>
      </c>
      <c r="HH54" s="11">
        <v>76.883650793650787</v>
      </c>
      <c r="HI54" s="12">
        <v>122.94070040688597</v>
      </c>
      <c r="HJ54" s="12">
        <v>69.213973799126634</v>
      </c>
      <c r="HK54" s="12">
        <v>45.815720294426917</v>
      </c>
      <c r="HL54" s="11">
        <v>68.70043188064389</v>
      </c>
      <c r="HM54" s="11">
        <v>98.138987043580684</v>
      </c>
      <c r="HN54" s="11">
        <v>97.251668629760502</v>
      </c>
      <c r="HO54" s="11">
        <v>97.385159010600702</v>
      </c>
      <c r="HP54" s="11">
        <v>98.03690616411464</v>
      </c>
      <c r="HQ54" s="11">
        <v>57.089999999999996</v>
      </c>
      <c r="HR54" s="11">
        <v>47.010000000000005</v>
      </c>
      <c r="HS54" s="11">
        <v>100</v>
      </c>
      <c r="HT54" s="11">
        <v>35.214834448374191</v>
      </c>
      <c r="HU54" s="11">
        <v>67.790588710356076</v>
      </c>
      <c r="HV54" s="11">
        <v>80.876280060526341</v>
      </c>
      <c r="HW54" s="11">
        <v>83.447648986252432</v>
      </c>
      <c r="HX54" s="11">
        <v>64.491200946338523</v>
      </c>
      <c r="HY54" s="11">
        <v>65.382637499314683</v>
      </c>
      <c r="HZ54" s="11">
        <v>95.439629367852689</v>
      </c>
      <c r="IA54" s="11">
        <v>92.607111523969536</v>
      </c>
      <c r="IB54" s="11">
        <v>97.390426717946781</v>
      </c>
      <c r="IC54" s="11">
        <v>59.229553967259875</v>
      </c>
      <c r="ID54" s="11">
        <v>94.447118467788826</v>
      </c>
      <c r="IE54" s="11">
        <v>94.536218845912629</v>
      </c>
      <c r="IF54" s="11">
        <v>96.901432048785878</v>
      </c>
      <c r="IG54" s="11">
        <v>54.261077320682759</v>
      </c>
      <c r="IH54" s="11">
        <v>97.017433017520176</v>
      </c>
      <c r="II54" s="11">
        <v>68.087946603847655</v>
      </c>
      <c r="IJ54" s="11">
        <v>7.6340615690168807</v>
      </c>
      <c r="IK54" s="11">
        <v>11</v>
      </c>
      <c r="IL54" s="11">
        <v>85.237534354142127</v>
      </c>
      <c r="IM54" s="11">
        <v>43.243031016882604</v>
      </c>
      <c r="IN54" s="11">
        <v>38.924224577934822</v>
      </c>
      <c r="IO54" s="11">
        <v>100.15820509132749</v>
      </c>
      <c r="IP54" s="11">
        <v>68.75</v>
      </c>
      <c r="IQ54" s="11">
        <v>18.216718266253871</v>
      </c>
      <c r="IR54" s="11">
        <v>88.235294117647058</v>
      </c>
      <c r="IS54" s="11">
        <v>80.362772254217717</v>
      </c>
      <c r="IT54" s="11">
        <v>13.227513227513226</v>
      </c>
      <c r="IU54" s="11">
        <v>71.428571428571431</v>
      </c>
      <c r="IV54" s="11">
        <v>8.3800690090156937</v>
      </c>
      <c r="IW54" s="11">
        <v>37.69153712017215</v>
      </c>
      <c r="IX54" s="14" t="s">
        <v>727</v>
      </c>
      <c r="IY54" s="14" t="s">
        <v>727</v>
      </c>
      <c r="IZ54" s="14" t="s">
        <v>727</v>
      </c>
      <c r="JA54" s="14" t="s">
        <v>727</v>
      </c>
      <c r="JB54" s="14" t="s">
        <v>727</v>
      </c>
      <c r="JC54" s="11">
        <v>43.81497244121956</v>
      </c>
      <c r="JD54" s="11">
        <v>22.256331542594012</v>
      </c>
      <c r="JE54" s="11">
        <v>13.744505686178748</v>
      </c>
      <c r="JF54" s="11">
        <v>3.2791460266517825</v>
      </c>
      <c r="JG54" s="11">
        <v>5</v>
      </c>
      <c r="JH54" s="11">
        <v>13.984848484848484</v>
      </c>
      <c r="JI54" s="11">
        <v>16.117647058823529</v>
      </c>
      <c r="JJ54" s="11">
        <v>82.447665056360705</v>
      </c>
      <c r="JK54" s="11">
        <v>71.099578332792731</v>
      </c>
      <c r="JL54" s="11">
        <v>62.488306828811979</v>
      </c>
      <c r="JM54" s="11">
        <v>59.214218896164638</v>
      </c>
      <c r="JN54" s="11">
        <v>99.972914409534127</v>
      </c>
      <c r="JO54" s="11">
        <v>99.377031419284947</v>
      </c>
      <c r="JP54" s="11">
        <v>25.054171180931746</v>
      </c>
      <c r="JQ54" s="11">
        <v>93.83</v>
      </c>
      <c r="JR54" s="11">
        <v>100</v>
      </c>
      <c r="JS54" s="11">
        <v>99.691358024691354</v>
      </c>
      <c r="JT54" s="11">
        <v>93.402777777777786</v>
      </c>
      <c r="JU54" s="11">
        <v>70.60367454068242</v>
      </c>
      <c r="JV54" s="11">
        <v>0.86585369999999995</v>
      </c>
      <c r="JW54" s="11">
        <v>0.92682929999999997</v>
      </c>
      <c r="JX54" s="11">
        <v>1.353187412</v>
      </c>
      <c r="JY54" s="11">
        <v>0.25971480000000002</v>
      </c>
      <c r="JZ54" s="11">
        <v>2.9710227257763635</v>
      </c>
      <c r="KA54" s="11">
        <v>81481.59250473608</v>
      </c>
      <c r="KB54" s="11">
        <v>39271.807840735099</v>
      </c>
      <c r="KC54" s="11">
        <v>2.5739598651326162E-2</v>
      </c>
      <c r="KD54" s="11">
        <v>0.22313674999999994</v>
      </c>
      <c r="KE54" s="11">
        <v>0.15722236999999997</v>
      </c>
      <c r="KF54" s="11">
        <v>1.6888419600000002</v>
      </c>
      <c r="KG54" s="13">
        <v>4.4633082701345771E-2</v>
      </c>
      <c r="KH54" s="11">
        <v>-28.061311141304344</v>
      </c>
      <c r="KI54" s="11">
        <v>-47.71395076201641</v>
      </c>
      <c r="KJ54" s="11">
        <v>200</v>
      </c>
      <c r="KK54" s="11">
        <v>144.44444444444443</v>
      </c>
      <c r="KL54" s="11">
        <v>6.367692307692308</v>
      </c>
      <c r="KM54" s="11">
        <v>8.5776923076923062</v>
      </c>
      <c r="KN54" s="11">
        <v>84.4</v>
      </c>
      <c r="KO54" s="11">
        <v>121.30083333333334</v>
      </c>
      <c r="KP54" s="11">
        <v>111.71366666666665</v>
      </c>
      <c r="KQ54" s="11">
        <v>12.375928368154369</v>
      </c>
      <c r="KR54" s="11">
        <v>35.753761129874121</v>
      </c>
      <c r="KS54" s="11">
        <v>95.05980007140306</v>
      </c>
      <c r="KT54" s="11">
        <v>6.8459201261829827</v>
      </c>
      <c r="KU54" s="11">
        <v>87.156105100463677</v>
      </c>
      <c r="KV54" s="11">
        <v>41.483198146002323</v>
      </c>
    </row>
    <row r="55" spans="1:308" x14ac:dyDescent="0.3">
      <c r="A55" t="s">
        <v>1</v>
      </c>
      <c r="B55" s="2" t="s">
        <v>98</v>
      </c>
      <c r="C55" s="2" t="s">
        <v>99</v>
      </c>
      <c r="D55" s="2" t="s">
        <v>91</v>
      </c>
      <c r="E55" s="2" t="s">
        <v>347</v>
      </c>
      <c r="F55" s="2" t="s">
        <v>357</v>
      </c>
      <c r="G55" s="2" t="s">
        <v>344</v>
      </c>
      <c r="H55" s="17" t="s">
        <v>486</v>
      </c>
      <c r="I55" s="11">
        <v>62.401784855897908</v>
      </c>
      <c r="J55" s="11">
        <v>63.368558989623828</v>
      </c>
      <c r="K55" s="11">
        <v>65.336110018964746</v>
      </c>
      <c r="L55" s="11">
        <v>72.053229384876317</v>
      </c>
      <c r="M55" s="11">
        <v>74.741166291955537</v>
      </c>
      <c r="N55" s="11">
        <v>53.413449985449738</v>
      </c>
      <c r="O55" s="11">
        <v>45.498194464517248</v>
      </c>
      <c r="P55" s="11">
        <v>83.945155978623191</v>
      </c>
      <c r="Q55" s="11">
        <v>66.456516407715711</v>
      </c>
      <c r="R55" s="11">
        <v>46.818181818181813</v>
      </c>
      <c r="S55" s="11">
        <v>79.283729613166585</v>
      </c>
      <c r="T55" s="11">
        <v>41.426537339157292</v>
      </c>
      <c r="U55" s="11">
        <v>73.765704895817535</v>
      </c>
      <c r="V55" s="11">
        <v>51.884086874704757</v>
      </c>
      <c r="W55" s="11">
        <v>41.603434455369865</v>
      </c>
      <c r="X55" s="11">
        <v>71.58252610715104</v>
      </c>
      <c r="Y55" s="11">
        <v>96.297455324055008</v>
      </c>
      <c r="Z55" s="11">
        <v>51.861024189283086</v>
      </c>
      <c r="AA55" s="11">
        <v>77.710516999679143</v>
      </c>
      <c r="AB55" s="11">
        <v>86.974174267263464</v>
      </c>
      <c r="AC55" s="11">
        <v>68.703767996581362</v>
      </c>
      <c r="AD55" s="11">
        <v>47.917867632929806</v>
      </c>
      <c r="AE55" s="11">
        <v>78.959820027927833</v>
      </c>
      <c r="AF55" s="11">
        <v>74.741166291955537</v>
      </c>
      <c r="AG55" s="11">
        <v>50.328450986418233</v>
      </c>
      <c r="AH55" s="11">
        <v>0</v>
      </c>
      <c r="AI55" s="11">
        <v>57.202208858046312</v>
      </c>
      <c r="AJ55" s="11">
        <v>57.356479038559073</v>
      </c>
      <c r="AK55" s="11">
        <v>62.920216609718899</v>
      </c>
      <c r="AL55" s="11">
        <v>92.67334441995591</v>
      </c>
      <c r="AM55" s="11">
        <v>54.906776773673137</v>
      </c>
      <c r="AN55" s="11">
        <v>4.3588991708762626</v>
      </c>
      <c r="AO55" s="11">
        <v>7.814487755063125E-3</v>
      </c>
      <c r="AP55" s="11">
        <v>56.888531430871282</v>
      </c>
      <c r="AQ55" s="11">
        <v>79.718976436117856</v>
      </c>
      <c r="AR55" s="11">
        <v>77.108168487809891</v>
      </c>
      <c r="AS55" s="11">
        <v>90.057935769973525</v>
      </c>
      <c r="AT55" s="11">
        <v>88.49992863349253</v>
      </c>
      <c r="AU55" s="11">
        <v>90.019599568834906</v>
      </c>
      <c r="AV55" s="11">
        <v>84.244926246054703</v>
      </c>
      <c r="AW55" s="11">
        <v>61.061572981321213</v>
      </c>
      <c r="AX55" s="11">
        <v>89.786972672062319</v>
      </c>
      <c r="AY55" s="11">
        <v>70.841781858698056</v>
      </c>
      <c r="AZ55" s="11">
        <v>47.055130692290639</v>
      </c>
      <c r="BA55" s="11">
        <v>78.359748865216261</v>
      </c>
      <c r="BB55" s="11">
        <v>69.569404214657865</v>
      </c>
      <c r="BC55" s="11">
        <v>45</v>
      </c>
      <c r="BD55" s="11">
        <v>54.54545454545454</v>
      </c>
      <c r="BE55" s="11">
        <v>40.909090909090914</v>
      </c>
      <c r="BF55" s="11">
        <v>66.666666666666657</v>
      </c>
      <c r="BG55" s="11">
        <v>50</v>
      </c>
      <c r="BH55" s="11">
        <v>99.496221662468514</v>
      </c>
      <c r="BI55" s="11">
        <v>86.505759736697755</v>
      </c>
      <c r="BJ55" s="11">
        <v>93.75</v>
      </c>
      <c r="BK55" s="11">
        <v>92.631578947368425</v>
      </c>
      <c r="BL55" s="11">
        <v>60.059723087239156</v>
      </c>
      <c r="BM55" s="11">
        <v>14.90628136616551</v>
      </c>
      <c r="BN55" s="11">
        <v>27.217269135013357</v>
      </c>
      <c r="BO55" s="11">
        <v>12.317834160000002</v>
      </c>
      <c r="BP55" s="11">
        <v>64.521642461312396</v>
      </c>
      <c r="BQ55" s="11">
        <v>65.471012592787645</v>
      </c>
      <c r="BR55" s="11">
        <v>91.304459633352579</v>
      </c>
      <c r="BS55" s="11">
        <v>16.240479307609458</v>
      </c>
      <c r="BT55" s="11">
        <v>100</v>
      </c>
      <c r="BU55" s="11">
        <v>85</v>
      </c>
      <c r="BV55" s="11">
        <v>4.0763058530707657</v>
      </c>
      <c r="BW55" s="11">
        <v>100</v>
      </c>
      <c r="BX55" s="11">
        <v>5.9877360875482912</v>
      </c>
      <c r="BY55" s="11">
        <v>85.649587670677306</v>
      </c>
      <c r="BZ55" s="11">
        <v>52.380952380952387</v>
      </c>
      <c r="CA55" s="11">
        <v>0</v>
      </c>
      <c r="CB55" s="11">
        <v>28.383197769849762</v>
      </c>
      <c r="CC55" s="11">
        <v>95.175845713553187</v>
      </c>
      <c r="CD55" s="11">
        <v>51.38249280740326</v>
      </c>
      <c r="CE55" s="11">
        <v>64.667616630506643</v>
      </c>
      <c r="CF55" s="11">
        <v>79.759163375704006</v>
      </c>
      <c r="CG55" s="11">
        <v>90.874599836673028</v>
      </c>
      <c r="CH55" s="11">
        <v>25.214899713467048</v>
      </c>
      <c r="CI55" s="11">
        <v>94.003064672750099</v>
      </c>
      <c r="CJ55" s="11">
        <v>94.424771473276778</v>
      </c>
      <c r="CK55" s="11">
        <v>97.117680968459197</v>
      </c>
      <c r="CL55" s="11">
        <v>96.977682615498637</v>
      </c>
      <c r="CM55" s="11">
        <v>95.355348760602823</v>
      </c>
      <c r="CN55" s="11">
        <v>97.61179280243762</v>
      </c>
      <c r="CO55" s="11">
        <v>80.400000000000006</v>
      </c>
      <c r="CP55" s="11">
        <v>97.76</v>
      </c>
      <c r="CQ55" s="11">
        <v>29.284096757132321</v>
      </c>
      <c r="CR55" s="11">
        <v>0</v>
      </c>
      <c r="CS55" s="11">
        <v>80.262696174148161</v>
      </c>
      <c r="CT55" s="11">
        <v>81.363516215274345</v>
      </c>
      <c r="CU55" s="11">
        <v>83.862660673290691</v>
      </c>
      <c r="CV55" s="11">
        <v>71.380960850073365</v>
      </c>
      <c r="CW55" s="11">
        <v>52.960292572179782</v>
      </c>
      <c r="CX55" s="11">
        <v>96.432975513108502</v>
      </c>
      <c r="CY55" s="11">
        <v>95.221032466491678</v>
      </c>
      <c r="CZ55" s="11">
        <v>97.999361020638588</v>
      </c>
      <c r="DA55" s="11">
        <v>56.961961931230285</v>
      </c>
      <c r="DB55" s="11">
        <v>97.395411164875185</v>
      </c>
      <c r="DC55" s="11">
        <v>96.020293649178413</v>
      </c>
      <c r="DD55" s="11">
        <v>96.069712265200153</v>
      </c>
      <c r="DE55" s="11">
        <v>58.272857086129548</v>
      </c>
      <c r="DF55" s="11">
        <v>97.852764554363773</v>
      </c>
      <c r="DG55" s="11">
        <v>86.60133410195175</v>
      </c>
      <c r="DH55" s="11">
        <v>75.509969887792366</v>
      </c>
      <c r="DI55" s="11">
        <v>44</v>
      </c>
      <c r="DJ55" s="11">
        <v>73.713250432347849</v>
      </c>
      <c r="DK55" s="11">
        <v>35.312525734991354</v>
      </c>
      <c r="DL55" s="11">
        <v>34.727826731450214</v>
      </c>
      <c r="DM55" s="11">
        <v>92.164179104477611</v>
      </c>
      <c r="DN55" s="11">
        <v>70.588235294117652</v>
      </c>
      <c r="DO55" s="11">
        <v>76.616277477821967</v>
      </c>
      <c r="DP55" s="11">
        <v>76.470588235294116</v>
      </c>
      <c r="DQ55" s="11">
        <v>70.673884568440513</v>
      </c>
      <c r="DR55" s="11">
        <v>85.300668151447653</v>
      </c>
      <c r="DS55" s="11">
        <v>68.248946155978473</v>
      </c>
      <c r="DT55" s="11">
        <v>63.179891439480841</v>
      </c>
      <c r="DU55" s="11">
        <v>37.477010533355624</v>
      </c>
      <c r="DV55" s="11">
        <v>0</v>
      </c>
      <c r="DW55" s="11">
        <v>0</v>
      </c>
      <c r="DX55" s="11">
        <v>0</v>
      </c>
      <c r="DY55" s="11">
        <v>0</v>
      </c>
      <c r="DZ55" s="11">
        <v>0</v>
      </c>
      <c r="EA55" s="11">
        <v>72.298669178790519</v>
      </c>
      <c r="EB55" s="11">
        <v>63.691196492187906</v>
      </c>
      <c r="EC55" s="11">
        <v>63.432883558756167</v>
      </c>
      <c r="ED55" s="11">
        <v>66.326857152000258</v>
      </c>
      <c r="EE55" s="11">
        <v>20.261437908496731</v>
      </c>
      <c r="EF55" s="11">
        <v>69.096019936090045</v>
      </c>
      <c r="EG55" s="11">
        <v>60.154508417249595</v>
      </c>
      <c r="EH55" s="11">
        <v>58.553905745642354</v>
      </c>
      <c r="EI55" s="11">
        <v>41.621482055254326</v>
      </c>
      <c r="EJ55" s="11">
        <v>39.765458422174838</v>
      </c>
      <c r="EK55" s="11">
        <v>57.142857142857139</v>
      </c>
      <c r="EL55" s="11">
        <v>100</v>
      </c>
      <c r="EM55" s="11">
        <v>94.351464435146454</v>
      </c>
      <c r="EN55" s="11">
        <v>23.341303048416016</v>
      </c>
      <c r="EO55" s="11">
        <v>97.41</v>
      </c>
      <c r="EP55" s="11">
        <v>100</v>
      </c>
      <c r="EQ55" s="11">
        <v>100</v>
      </c>
      <c r="ER55" s="11">
        <v>97.695852534562206</v>
      </c>
      <c r="ES55" s="11">
        <v>68.260869565217391</v>
      </c>
      <c r="ET55" s="11">
        <v>63.636356859504559</v>
      </c>
      <c r="EU55" s="11">
        <v>98.387099760665819</v>
      </c>
      <c r="EV55" s="11">
        <v>38.987955026428985</v>
      </c>
      <c r="EW55" s="11">
        <v>18.615695448093188</v>
      </c>
      <c r="EX55" s="11">
        <v>3.6863681210942834</v>
      </c>
      <c r="EY55" s="11">
        <v>6.937478356355685</v>
      </c>
      <c r="EZ55" s="11">
        <v>2.4528510351788193</v>
      </c>
      <c r="FA55" s="11">
        <v>8.9125538657944085E-3</v>
      </c>
      <c r="FB55" s="11">
        <v>3.1695682610810893E-3</v>
      </c>
      <c r="FC55" s="11">
        <v>1.9175828893377003E-2</v>
      </c>
      <c r="FD55" s="11">
        <v>0</v>
      </c>
      <c r="FE55" s="11">
        <v>23.986602419285653</v>
      </c>
      <c r="FF55" s="11">
        <v>0</v>
      </c>
      <c r="FG55" s="11">
        <v>60.456054735070744</v>
      </c>
      <c r="FH55" s="11">
        <v>100</v>
      </c>
      <c r="FI55" s="11">
        <v>100</v>
      </c>
      <c r="FJ55" s="11">
        <v>71.675124220319262</v>
      </c>
      <c r="FK55" s="11">
        <v>95.496413759942314</v>
      </c>
      <c r="FL55" s="11">
        <v>45.825163813684156</v>
      </c>
      <c r="FM55" s="11">
        <v>91.874026452179322</v>
      </c>
      <c r="FN55" s="11">
        <v>93.724153934464269</v>
      </c>
      <c r="FO55" s="11">
        <v>86.910444138823721</v>
      </c>
      <c r="FP55" s="11">
        <v>67.744163558502549</v>
      </c>
      <c r="FQ55" s="11">
        <v>94.642765946580866</v>
      </c>
      <c r="FR55" s="11">
        <v>89.726045962056361</v>
      </c>
      <c r="FS55" s="11">
        <v>89.719801330709402</v>
      </c>
      <c r="FT55" s="11">
        <v>33.905789990186456</v>
      </c>
      <c r="FU55" s="11">
        <v>7.1525641942636433</v>
      </c>
      <c r="FV55" s="11">
        <v>110.86474501108647</v>
      </c>
      <c r="FW55" s="11">
        <v>184.17852800228883</v>
      </c>
      <c r="FX55" s="11">
        <v>160.93269437093198</v>
      </c>
      <c r="FY55" s="11">
        <v>78.678206136900073</v>
      </c>
      <c r="FZ55" s="11">
        <v>50.067949359845507</v>
      </c>
      <c r="GA55" s="11">
        <v>70.841781858698056</v>
      </c>
      <c r="GB55" s="11">
        <v>-7.9817818586980565</v>
      </c>
      <c r="GC55" s="11">
        <v>78.359748865216261</v>
      </c>
      <c r="GD55" s="11">
        <v>10.752323819215611</v>
      </c>
      <c r="GE55" s="11">
        <v>45</v>
      </c>
      <c r="GF55" s="11">
        <v>54.54545454545454</v>
      </c>
      <c r="GG55" s="11">
        <v>40.909090909090914</v>
      </c>
      <c r="GH55" s="11">
        <v>66.666666666666657</v>
      </c>
      <c r="GI55" s="11">
        <v>50</v>
      </c>
      <c r="GJ55" s="11">
        <v>99.496221662468514</v>
      </c>
      <c r="GK55" s="11">
        <v>10</v>
      </c>
      <c r="GL55" s="11">
        <v>3</v>
      </c>
      <c r="GM55" s="11">
        <v>2.3333333333333335</v>
      </c>
      <c r="GN55" s="11">
        <v>60.059723087239163</v>
      </c>
      <c r="GO55" s="11">
        <v>14.90628136616551</v>
      </c>
      <c r="GP55" s="11">
        <v>27.217269135013353</v>
      </c>
      <c r="GQ55" s="11">
        <v>12.317834160000002</v>
      </c>
      <c r="GR55" s="11">
        <v>64.521642461312396</v>
      </c>
      <c r="GS55" s="11">
        <v>34.528987407212362</v>
      </c>
      <c r="GT55" s="11">
        <v>8.6955403666474265</v>
      </c>
      <c r="GU55" s="11">
        <v>16.240479307609458</v>
      </c>
      <c r="GV55" s="11" t="s">
        <v>727</v>
      </c>
      <c r="GW55" s="11">
        <v>85</v>
      </c>
      <c r="GX55" s="11">
        <v>4.0763058530707657</v>
      </c>
      <c r="GY55" s="11">
        <v>1</v>
      </c>
      <c r="GZ55" s="11">
        <v>575.89699630880125</v>
      </c>
      <c r="HA55" s="11">
        <v>85.649587670677306</v>
      </c>
      <c r="HB55" s="11">
        <v>52.380952380952387</v>
      </c>
      <c r="HC55" s="11">
        <v>0</v>
      </c>
      <c r="HD55" s="11">
        <v>2798935.1875084494</v>
      </c>
      <c r="HE55" s="11">
        <v>23.360634920634919</v>
      </c>
      <c r="HF55" s="11">
        <v>218.52920634920633</v>
      </c>
      <c r="HG55" s="11">
        <v>174.82047619047617</v>
      </c>
      <c r="HH55" s="11">
        <v>86.864285714285714</v>
      </c>
      <c r="HI55" s="12">
        <v>135.45471823364906</v>
      </c>
      <c r="HJ55" s="12">
        <v>74.785100286532952</v>
      </c>
      <c r="HK55" s="12">
        <v>26.895833333333332</v>
      </c>
      <c r="HL55" s="11">
        <v>94.424771473276778</v>
      </c>
      <c r="HM55" s="11">
        <v>97.117680968459197</v>
      </c>
      <c r="HN55" s="11">
        <v>96.977682615498637</v>
      </c>
      <c r="HO55" s="11">
        <v>95.355348760602823</v>
      </c>
      <c r="HP55" s="11">
        <v>97.61179280243762</v>
      </c>
      <c r="HQ55" s="11">
        <v>80.400000000000006</v>
      </c>
      <c r="HR55" s="11">
        <v>97.76</v>
      </c>
      <c r="HS55" s="11">
        <v>29.284096757132321</v>
      </c>
      <c r="HT55" s="11">
        <v>0</v>
      </c>
      <c r="HU55" s="11">
        <v>80.262696174148161</v>
      </c>
      <c r="HV55" s="11">
        <v>81.363516215274345</v>
      </c>
      <c r="HW55" s="11">
        <v>83.862660673290691</v>
      </c>
      <c r="HX55" s="11">
        <v>71.380960850073365</v>
      </c>
      <c r="HY55" s="11">
        <v>52.960292572179782</v>
      </c>
      <c r="HZ55" s="11">
        <v>96.432975513108502</v>
      </c>
      <c r="IA55" s="11">
        <v>95.221032466491678</v>
      </c>
      <c r="IB55" s="11">
        <v>97.999361020638588</v>
      </c>
      <c r="IC55" s="11">
        <v>56.961961931230285</v>
      </c>
      <c r="ID55" s="11">
        <v>97.395411164875185</v>
      </c>
      <c r="IE55" s="11">
        <v>96.020293649178413</v>
      </c>
      <c r="IF55" s="11">
        <v>96.069712265200153</v>
      </c>
      <c r="IG55" s="11">
        <v>58.272857086129548</v>
      </c>
      <c r="IH55" s="11">
        <v>97.852764554363773</v>
      </c>
      <c r="II55" s="11">
        <v>86.60133410195175</v>
      </c>
      <c r="IJ55" s="11">
        <v>9.6444583463663864</v>
      </c>
      <c r="IK55" s="11">
        <v>13</v>
      </c>
      <c r="IL55" s="11">
        <v>73.713250432347849</v>
      </c>
      <c r="IM55" s="11">
        <v>35.312525734991354</v>
      </c>
      <c r="IN55" s="11">
        <v>34.727826731450214</v>
      </c>
      <c r="IO55" s="11">
        <v>92.164179104477611</v>
      </c>
      <c r="IP55" s="11">
        <v>70.588235294117652</v>
      </c>
      <c r="IQ55" s="11">
        <v>17.770609318996417</v>
      </c>
      <c r="IR55" s="11">
        <v>76.470588235294116</v>
      </c>
      <c r="IS55" s="11">
        <v>81.615198536629151</v>
      </c>
      <c r="IT55" s="11">
        <v>6.6815144766146997</v>
      </c>
      <c r="IU55" s="11">
        <v>66.815144766147</v>
      </c>
      <c r="IV55" s="11">
        <v>8.5648720949673969</v>
      </c>
      <c r="IW55" s="11">
        <v>37.477010533355624</v>
      </c>
      <c r="IX55" s="14" t="s">
        <v>727</v>
      </c>
      <c r="IY55" s="14" t="s">
        <v>727</v>
      </c>
      <c r="IZ55" s="14" t="s">
        <v>727</v>
      </c>
      <c r="JA55" s="14" t="s">
        <v>727</v>
      </c>
      <c r="JB55" s="14" t="s">
        <v>727</v>
      </c>
      <c r="JC55" s="11">
        <v>60.265687439248296</v>
      </c>
      <c r="JD55" s="11">
        <v>34.992979803434494</v>
      </c>
      <c r="JE55" s="11">
        <v>20.520574576088134</v>
      </c>
      <c r="JF55" s="11">
        <v>6.7501890052921478</v>
      </c>
      <c r="JG55" s="11">
        <v>6.0784313725490193</v>
      </c>
      <c r="JH55" s="11">
        <v>11.618055555555555</v>
      </c>
      <c r="JI55" s="11">
        <v>13.433333333333334</v>
      </c>
      <c r="JJ55" s="11">
        <v>58.553905745642354</v>
      </c>
      <c r="JK55" s="11">
        <v>41.621482055254326</v>
      </c>
      <c r="JL55" s="11">
        <v>39.765458422174838</v>
      </c>
      <c r="JM55" s="11">
        <v>57.142857142857139</v>
      </c>
      <c r="JN55" s="11">
        <v>100</v>
      </c>
      <c r="JO55" s="11">
        <v>94.351464435146454</v>
      </c>
      <c r="JP55" s="11">
        <v>23.341303048416016</v>
      </c>
      <c r="JQ55" s="11">
        <v>97.41</v>
      </c>
      <c r="JR55" s="11">
        <v>100</v>
      </c>
      <c r="JS55" s="11">
        <v>100</v>
      </c>
      <c r="JT55" s="11">
        <v>97.695852534562206</v>
      </c>
      <c r="JU55" s="11">
        <v>68.260869565217391</v>
      </c>
      <c r="JV55" s="11">
        <v>0.80487799999999998</v>
      </c>
      <c r="JW55" s="11">
        <v>0.98780489999999999</v>
      </c>
      <c r="JX55" s="11">
        <v>1.3356908869999999</v>
      </c>
      <c r="JY55" s="11">
        <v>0.26689030000000002</v>
      </c>
      <c r="JZ55" s="11">
        <v>3.1014915280350546</v>
      </c>
      <c r="KA55" s="11">
        <v>126107.7261918233</v>
      </c>
      <c r="KB55" s="11">
        <v>38071.80336112425</v>
      </c>
      <c r="KC55" s="11">
        <v>7.1316506306526946E-4</v>
      </c>
      <c r="KD55" s="11">
        <v>2.4260480000000001E-2</v>
      </c>
      <c r="KE55" s="11">
        <v>4.9860710000000003E-2</v>
      </c>
      <c r="KF55" s="11">
        <v>0</v>
      </c>
      <c r="KG55" s="13">
        <v>0.17370875657773777</v>
      </c>
      <c r="KH55" s="11">
        <v>75.706060523371619</v>
      </c>
      <c r="KI55" s="11">
        <v>83.971392511569206</v>
      </c>
      <c r="KJ55" s="11">
        <v>200</v>
      </c>
      <c r="KK55" s="11">
        <v>200</v>
      </c>
      <c r="KL55" s="11">
        <v>5.4375000000000018</v>
      </c>
      <c r="KM55" s="11">
        <v>3.6789999999999998</v>
      </c>
      <c r="KN55" s="11">
        <v>81.208666666666659</v>
      </c>
      <c r="KO55" s="11">
        <v>82.412166666666678</v>
      </c>
      <c r="KP55" s="11">
        <v>88.126333333333349</v>
      </c>
      <c r="KQ55" s="11">
        <v>13.089555861176279</v>
      </c>
      <c r="KR55" s="11">
        <v>32.255836441497443</v>
      </c>
      <c r="KS55" s="11">
        <v>94.642765946580866</v>
      </c>
      <c r="KT55" s="11">
        <v>7.8819399461512667</v>
      </c>
      <c r="KU55" s="11">
        <v>89.719801330709402</v>
      </c>
      <c r="KV55" s="11">
        <v>33.905789990186456</v>
      </c>
    </row>
    <row r="56" spans="1:308" x14ac:dyDescent="0.3">
      <c r="A56" t="s">
        <v>1</v>
      </c>
      <c r="B56" s="2" t="s">
        <v>100</v>
      </c>
      <c r="C56" s="2" t="s">
        <v>101</v>
      </c>
      <c r="D56" s="2" t="s">
        <v>91</v>
      </c>
      <c r="E56" s="2" t="s">
        <v>347</v>
      </c>
      <c r="F56" s="2" t="s">
        <v>357</v>
      </c>
      <c r="G56" s="2" t="s">
        <v>344</v>
      </c>
      <c r="H56" s="17" t="s">
        <v>486</v>
      </c>
      <c r="I56" s="11">
        <v>64.24331746629943</v>
      </c>
      <c r="J56" s="11">
        <v>65.194700566484229</v>
      </c>
      <c r="K56" s="11">
        <v>71.624471270240107</v>
      </c>
      <c r="L56" s="11">
        <v>73.296368303817317</v>
      </c>
      <c r="M56" s="11">
        <v>77.201807388001058</v>
      </c>
      <c r="N56" s="11">
        <v>56.765518486383392</v>
      </c>
      <c r="O56" s="11">
        <v>41.377038782870507</v>
      </c>
      <c r="P56" s="11">
        <v>86.235405557124309</v>
      </c>
      <c r="Q56" s="11">
        <v>63.277288837532993</v>
      </c>
      <c r="R56" s="11">
        <v>48.030303030303024</v>
      </c>
      <c r="S56" s="11">
        <v>83.134485280672877</v>
      </c>
      <c r="T56" s="11">
        <v>46.270374970146349</v>
      </c>
      <c r="U56" s="11">
        <v>72.591989734668502</v>
      </c>
      <c r="V56" s="11">
        <v>56.823056554941523</v>
      </c>
      <c r="W56" s="11">
        <v>54.305483962652929</v>
      </c>
      <c r="X56" s="11">
        <v>71.985157530130678</v>
      </c>
      <c r="Y56" s="11">
        <v>97.701996927803378</v>
      </c>
      <c r="Z56" s="11">
        <v>62.50524666037343</v>
      </c>
      <c r="AA56" s="11">
        <v>79.01362526106827</v>
      </c>
      <c r="AB56" s="11">
        <v>84.80276274046561</v>
      </c>
      <c r="AC56" s="11">
        <v>53.562262397537516</v>
      </c>
      <c r="AD56" s="11">
        <v>60.419866871479776</v>
      </c>
      <c r="AE56" s="11">
        <v>88.683324248535385</v>
      </c>
      <c r="AF56" s="11">
        <v>77.201807388001058</v>
      </c>
      <c r="AG56" s="11">
        <v>44.86238332168486</v>
      </c>
      <c r="AH56" s="11">
        <v>5.5174991404556799</v>
      </c>
      <c r="AI56" s="11">
        <v>59.889818375986522</v>
      </c>
      <c r="AJ56" s="11">
        <v>86.00823074226814</v>
      </c>
      <c r="AK56" s="11">
        <v>49.813856782041498</v>
      </c>
      <c r="AL56" s="11">
        <v>94.501322555863595</v>
      </c>
      <c r="AM56" s="11">
        <v>47.989600323671439</v>
      </c>
      <c r="AN56" s="11">
        <v>6.5046830286075563</v>
      </c>
      <c r="AO56" s="11">
        <v>7.9689829855921268E-2</v>
      </c>
      <c r="AP56" s="11">
        <v>39.212090831862199</v>
      </c>
      <c r="AQ56" s="11">
        <v>79.961659974283506</v>
      </c>
      <c r="AR56" s="11">
        <v>74.514508708942415</v>
      </c>
      <c r="AS56" s="11">
        <v>94.071989082224505</v>
      </c>
      <c r="AT56" s="11">
        <v>92.921825743712233</v>
      </c>
      <c r="AU56" s="11">
        <v>92.347636938091227</v>
      </c>
      <c r="AV56" s="11">
        <v>77.931105551924517</v>
      </c>
      <c r="AW56" s="11">
        <v>66.229450193967409</v>
      </c>
      <c r="AX56" s="11">
        <v>93.910425832825979</v>
      </c>
      <c r="AY56" s="11">
        <v>72.807763554863499</v>
      </c>
      <c r="AZ56" s="11">
        <v>67.024140772342363</v>
      </c>
      <c r="BA56" s="11">
        <v>68.856870353037493</v>
      </c>
      <c r="BB56" s="11">
        <v>44.420380669888623</v>
      </c>
      <c r="BC56" s="11">
        <v>35</v>
      </c>
      <c r="BD56" s="11">
        <v>54.54545454545454</v>
      </c>
      <c r="BE56" s="11">
        <v>54.54545454545454</v>
      </c>
      <c r="BF56" s="11">
        <v>100</v>
      </c>
      <c r="BG56" s="11">
        <v>50</v>
      </c>
      <c r="BH56" s="11">
        <v>100</v>
      </c>
      <c r="BI56" s="11">
        <v>86.505759736697755</v>
      </c>
      <c r="BJ56" s="11">
        <v>79.166666666666657</v>
      </c>
      <c r="BK56" s="11">
        <v>91.578947368421055</v>
      </c>
      <c r="BL56" s="11">
        <v>56.575838842541295</v>
      </c>
      <c r="BM56" s="11">
        <v>24.189482753769379</v>
      </c>
      <c r="BN56" s="11">
        <v>15.260706846</v>
      </c>
      <c r="BO56" s="11">
        <v>43.74689904000001</v>
      </c>
      <c r="BP56" s="11">
        <v>50.435035733535329</v>
      </c>
      <c r="BQ56" s="11">
        <v>75.057945384969713</v>
      </c>
      <c r="BR56" s="11">
        <v>92.282988085500435</v>
      </c>
      <c r="BS56" s="11">
        <v>18.504396967858209</v>
      </c>
      <c r="BT56" s="11">
        <v>100</v>
      </c>
      <c r="BU56" s="11">
        <v>97.300613496932513</v>
      </c>
      <c r="BV56" s="11">
        <v>0.81588054127324483</v>
      </c>
      <c r="BW56" s="11">
        <v>100</v>
      </c>
      <c r="BX56" s="11">
        <v>24.317448323585133</v>
      </c>
      <c r="BY56" s="11">
        <v>46.045918367346935</v>
      </c>
      <c r="BZ56" s="11">
        <v>78.571428571428569</v>
      </c>
      <c r="CA56" s="11">
        <v>92.589999999999989</v>
      </c>
      <c r="CB56" s="11">
        <v>1.4588911836194552E-2</v>
      </c>
      <c r="CC56" s="11">
        <v>92.546641728612812</v>
      </c>
      <c r="CD56" s="11">
        <v>48.916826555393058</v>
      </c>
      <c r="CE56" s="11">
        <v>67.458490244056208</v>
      </c>
      <c r="CF56" s="11">
        <v>75.746501549467865</v>
      </c>
      <c r="CG56" s="11">
        <v>92.176229293760599</v>
      </c>
      <c r="CH56" s="11">
        <v>40.780141843971627</v>
      </c>
      <c r="CI56" s="11">
        <v>86.271271495652556</v>
      </c>
      <c r="CJ56" s="11">
        <v>97.634408602150529</v>
      </c>
      <c r="CK56" s="11">
        <v>97.864823348694316</v>
      </c>
      <c r="CL56" s="11">
        <v>98.018433179723502</v>
      </c>
      <c r="CM56" s="11">
        <v>96.789554531490012</v>
      </c>
      <c r="CN56" s="11">
        <v>98.20276497695852</v>
      </c>
      <c r="CO56" s="11">
        <v>65.72</v>
      </c>
      <c r="CP56" s="11">
        <v>74.56</v>
      </c>
      <c r="CQ56" s="11">
        <v>100</v>
      </c>
      <c r="CR56" s="11">
        <v>9.7409866414937216</v>
      </c>
      <c r="CS56" s="11">
        <v>73.037034959285847</v>
      </c>
      <c r="CT56" s="11">
        <v>82.221598289530988</v>
      </c>
      <c r="CU56" s="11">
        <v>88.014098651728489</v>
      </c>
      <c r="CV56" s="11">
        <v>68.80869540912677</v>
      </c>
      <c r="CW56" s="11">
        <v>64.499390352491446</v>
      </c>
      <c r="CX56" s="11">
        <v>97.500933904246054</v>
      </c>
      <c r="CY56" s="11">
        <v>92.122936263523655</v>
      </c>
      <c r="CZ56" s="11">
        <v>96.809848581300713</v>
      </c>
      <c r="DA56" s="11">
        <v>58.28979414633055</v>
      </c>
      <c r="DB56" s="11">
        <v>97.180159920462188</v>
      </c>
      <c r="DC56" s="11">
        <v>96.979290148349563</v>
      </c>
      <c r="DD56" s="11">
        <v>97.442652757852073</v>
      </c>
      <c r="DE56" s="11">
        <v>42.481371896195171</v>
      </c>
      <c r="DF56" s="11">
        <v>97.116048209711025</v>
      </c>
      <c r="DG56" s="11">
        <v>84.807987711213514</v>
      </c>
      <c r="DH56" s="11">
        <v>39.878799481399014</v>
      </c>
      <c r="DI56" s="11">
        <v>36</v>
      </c>
      <c r="DJ56" s="11">
        <v>85.499231950844859</v>
      </c>
      <c r="DK56" s="11">
        <v>48.617511520737331</v>
      </c>
      <c r="DL56" s="11">
        <v>47.142857142857139</v>
      </c>
      <c r="DM56" s="11">
        <v>85.36691272253583</v>
      </c>
      <c r="DN56" s="11">
        <v>84.615384615384613</v>
      </c>
      <c r="DO56" s="11">
        <v>92.443307348528776</v>
      </c>
      <c r="DP56" s="11">
        <v>92.307692307692307</v>
      </c>
      <c r="DQ56" s="11">
        <v>54.489087833204685</v>
      </c>
      <c r="DR56" s="11">
        <v>100</v>
      </c>
      <c r="DS56" s="11">
        <v>77.11633433079848</v>
      </c>
      <c r="DT56" s="11">
        <v>52.801542442718755</v>
      </c>
      <c r="DU56" s="11">
        <v>36.923224200650964</v>
      </c>
      <c r="DV56" s="11">
        <v>10.989399296473939</v>
      </c>
      <c r="DW56" s="11">
        <v>0</v>
      </c>
      <c r="DX56" s="11">
        <v>0</v>
      </c>
      <c r="DY56" s="11">
        <v>10.340263161422653</v>
      </c>
      <c r="DZ56" s="11">
        <v>6.257833244381807</v>
      </c>
      <c r="EA56" s="11">
        <v>75.349604881464444</v>
      </c>
      <c r="EB56" s="11">
        <v>66.035328846829216</v>
      </c>
      <c r="EC56" s="11">
        <v>69.139628941023901</v>
      </c>
      <c r="ED56" s="11">
        <v>74.109714395800225</v>
      </c>
      <c r="EE56" s="11">
        <v>14.814814814814817</v>
      </c>
      <c r="EF56" s="11">
        <v>85.35678515217792</v>
      </c>
      <c r="EG56" s="11">
        <v>78.456357597114405</v>
      </c>
      <c r="EH56" s="11">
        <v>80.219780219780219</v>
      </c>
      <c r="EI56" s="11">
        <v>100</v>
      </c>
      <c r="EJ56" s="11">
        <v>22.43150684931507</v>
      </c>
      <c r="EK56" s="11">
        <v>47.602739726027401</v>
      </c>
      <c r="EL56" s="11">
        <v>72.085008615738076</v>
      </c>
      <c r="EM56" s="11">
        <v>95.519816197587588</v>
      </c>
      <c r="EN56" s="11">
        <v>11.430212521539346</v>
      </c>
      <c r="EO56" s="11">
        <v>95.32</v>
      </c>
      <c r="EP56" s="11">
        <v>100</v>
      </c>
      <c r="EQ56" s="11">
        <v>99.148936170212764</v>
      </c>
      <c r="ER56" s="11">
        <v>95.384615384615387</v>
      </c>
      <c r="ES56" s="11">
        <v>82.653061224489804</v>
      </c>
      <c r="ET56" s="11">
        <v>59.090910785123853</v>
      </c>
      <c r="EU56" s="11">
        <v>82.258070915712466</v>
      </c>
      <c r="EV56" s="11">
        <v>24.876560142825287</v>
      </c>
      <c r="EW56" s="11">
        <v>25.732859451024147</v>
      </c>
      <c r="EX56" s="11">
        <v>12.992006298211411</v>
      </c>
      <c r="EY56" s="11">
        <v>4.947285247809674</v>
      </c>
      <c r="EZ56" s="11">
        <v>1.574757539801583</v>
      </c>
      <c r="FA56" s="11">
        <v>0.15753141442802432</v>
      </c>
      <c r="FB56" s="11">
        <v>1.7028411573318109E-2</v>
      </c>
      <c r="FC56" s="11">
        <v>8.4412058238252895E-3</v>
      </c>
      <c r="FD56" s="11">
        <v>0.13575828759851735</v>
      </c>
      <c r="FE56" s="11">
        <v>5.6567960193314084</v>
      </c>
      <c r="FF56" s="11">
        <v>0.37656400181187316</v>
      </c>
      <c r="FG56" s="11">
        <v>64.007426677132855</v>
      </c>
      <c r="FH56" s="11">
        <v>55.477031802120138</v>
      </c>
      <c r="FI56" s="11">
        <v>70.542635658914733</v>
      </c>
      <c r="FJ56" s="11">
        <v>74.326919688480103</v>
      </c>
      <c r="FK56" s="11">
        <v>94.058035982609738</v>
      </c>
      <c r="FL56" s="11">
        <v>45.825163813684156</v>
      </c>
      <c r="FM56" s="11">
        <v>91.874026452179322</v>
      </c>
      <c r="FN56" s="11">
        <v>93.724153934464269</v>
      </c>
      <c r="FO56" s="11">
        <v>87.627811860940696</v>
      </c>
      <c r="FP56" s="11">
        <v>69.788182831661089</v>
      </c>
      <c r="FQ56" s="11">
        <v>94.494562009948567</v>
      </c>
      <c r="FR56" s="11">
        <v>70.528275423206992</v>
      </c>
      <c r="FS56" s="11">
        <v>84.716285924834196</v>
      </c>
      <c r="FT56" s="11">
        <v>39.931934203062966</v>
      </c>
      <c r="FU56" s="11">
        <v>4.2647560559536002</v>
      </c>
      <c r="FV56" s="11">
        <v>68.236096895257603</v>
      </c>
      <c r="FW56" s="11">
        <v>149.26646195837597</v>
      </c>
      <c r="FX56" s="11">
        <v>204.70829068577277</v>
      </c>
      <c r="FY56" s="11">
        <v>68.236096895257603</v>
      </c>
      <c r="FZ56" s="11">
        <v>29.853292391675197</v>
      </c>
      <c r="GA56" s="11">
        <v>72.807763554863499</v>
      </c>
      <c r="GB56" s="11">
        <v>-4.5577635548634987</v>
      </c>
      <c r="GC56" s="11">
        <v>68.856870353037493</v>
      </c>
      <c r="GD56" s="11">
        <v>5.1036415430417037</v>
      </c>
      <c r="GE56" s="11">
        <v>35</v>
      </c>
      <c r="GF56" s="11">
        <v>54.54545454545454</v>
      </c>
      <c r="GG56" s="11">
        <v>54.54545454545454</v>
      </c>
      <c r="GH56" s="11">
        <v>100</v>
      </c>
      <c r="GI56" s="11">
        <v>50</v>
      </c>
      <c r="GJ56" s="11">
        <v>100</v>
      </c>
      <c r="GK56" s="11">
        <v>10</v>
      </c>
      <c r="GL56" s="11">
        <v>10</v>
      </c>
      <c r="GM56" s="11">
        <v>2.6666666666666665</v>
      </c>
      <c r="GN56" s="11">
        <v>56.575838842541295</v>
      </c>
      <c r="GO56" s="11">
        <v>24.189482753769379</v>
      </c>
      <c r="GP56" s="11">
        <v>15.260706846</v>
      </c>
      <c r="GQ56" s="11">
        <v>43.74689904000001</v>
      </c>
      <c r="GR56" s="11">
        <v>50.435035733535329</v>
      </c>
      <c r="GS56" s="11">
        <v>24.942054615030294</v>
      </c>
      <c r="GT56" s="11">
        <v>7.7170119144995626</v>
      </c>
      <c r="GU56" s="11">
        <v>18.504396967858209</v>
      </c>
      <c r="GV56" s="11">
        <v>100</v>
      </c>
      <c r="GW56" s="11">
        <v>97.300613496932513</v>
      </c>
      <c r="GX56" s="11">
        <v>0.81588054127324483</v>
      </c>
      <c r="GY56" s="11">
        <v>1</v>
      </c>
      <c r="GZ56" s="11">
        <v>2338.8381255763265</v>
      </c>
      <c r="HA56" s="11">
        <v>46.045918367346935</v>
      </c>
      <c r="HB56" s="11">
        <v>78.571428571428569</v>
      </c>
      <c r="HC56" s="11">
        <v>92.589999999999989</v>
      </c>
      <c r="HD56" s="11">
        <v>1438.6475765306122</v>
      </c>
      <c r="HE56" s="11">
        <v>31.466984126984126</v>
      </c>
      <c r="HF56" s="11">
        <v>228.73857142857142</v>
      </c>
      <c r="HG56" s="11">
        <v>161.3995238095238</v>
      </c>
      <c r="HH56" s="11">
        <v>99.120158730158721</v>
      </c>
      <c r="HI56" s="12">
        <v>131.67642041220915</v>
      </c>
      <c r="HJ56" s="12">
        <v>59.219858156028373</v>
      </c>
      <c r="HK56" s="12">
        <v>57.879041916167665</v>
      </c>
      <c r="HL56" s="11">
        <v>97.634408602150529</v>
      </c>
      <c r="HM56" s="11">
        <v>97.864823348694316</v>
      </c>
      <c r="HN56" s="11">
        <v>98.018433179723502</v>
      </c>
      <c r="HO56" s="11">
        <v>96.789554531490012</v>
      </c>
      <c r="HP56" s="11">
        <v>98.20276497695852</v>
      </c>
      <c r="HQ56" s="11">
        <v>65.72</v>
      </c>
      <c r="HR56" s="11">
        <v>74.56</v>
      </c>
      <c r="HS56" s="11">
        <v>100</v>
      </c>
      <c r="HT56" s="11">
        <v>9.7409866414937216</v>
      </c>
      <c r="HU56" s="11">
        <v>73.037034959285847</v>
      </c>
      <c r="HV56" s="11">
        <v>82.221598289530988</v>
      </c>
      <c r="HW56" s="11">
        <v>88.014098651728489</v>
      </c>
      <c r="HX56" s="11">
        <v>68.80869540912677</v>
      </c>
      <c r="HY56" s="11">
        <v>64.499390352491446</v>
      </c>
      <c r="HZ56" s="11">
        <v>97.500933904246054</v>
      </c>
      <c r="IA56" s="11">
        <v>92.122936263523655</v>
      </c>
      <c r="IB56" s="11">
        <v>96.809848581300713</v>
      </c>
      <c r="IC56" s="11">
        <v>58.28979414633055</v>
      </c>
      <c r="ID56" s="11">
        <v>97.180159920462188</v>
      </c>
      <c r="IE56" s="11">
        <v>96.979290148349563</v>
      </c>
      <c r="IF56" s="11">
        <v>97.442652757852073</v>
      </c>
      <c r="IG56" s="11">
        <v>42.481371896195171</v>
      </c>
      <c r="IH56" s="11">
        <v>97.116048209711025</v>
      </c>
      <c r="II56" s="11">
        <v>84.807987711213514</v>
      </c>
      <c r="IJ56" s="11">
        <v>-10.663430420711974</v>
      </c>
      <c r="IK56" s="11">
        <v>11</v>
      </c>
      <c r="IL56" s="11">
        <v>85.499231950844859</v>
      </c>
      <c r="IM56" s="11">
        <v>48.617511520737331</v>
      </c>
      <c r="IN56" s="11">
        <v>47.142857142857139</v>
      </c>
      <c r="IO56" s="11">
        <v>85.36691272253583</v>
      </c>
      <c r="IP56" s="11">
        <v>84.615384615384613</v>
      </c>
      <c r="IQ56" s="11">
        <v>7.4758364312267656</v>
      </c>
      <c r="IR56" s="11">
        <v>92.307692307692307</v>
      </c>
      <c r="IS56" s="11">
        <v>79.854968960497374</v>
      </c>
      <c r="IT56" s="11">
        <v>0</v>
      </c>
      <c r="IU56" s="11">
        <v>54.726368159203979</v>
      </c>
      <c r="IV56" s="11">
        <v>8.0807007466972998</v>
      </c>
      <c r="IW56" s="11">
        <v>36.923224200650964</v>
      </c>
      <c r="IX56" s="11">
        <v>61.508452535760725</v>
      </c>
      <c r="IY56" s="11">
        <v>0</v>
      </c>
      <c r="IZ56" s="11">
        <v>0</v>
      </c>
      <c r="JA56" s="11">
        <v>99.479843953185963</v>
      </c>
      <c r="JB56" s="11">
        <v>3.2432432432432434</v>
      </c>
      <c r="JC56" s="11">
        <v>62.808842652795832</v>
      </c>
      <c r="JD56" s="11">
        <v>36.280884265279582</v>
      </c>
      <c r="JE56" s="11">
        <v>22.366710013003903</v>
      </c>
      <c r="JF56" s="11">
        <v>7.5422626788036409</v>
      </c>
      <c r="JG56" s="11">
        <v>4.4444444444444446</v>
      </c>
      <c r="JH56" s="11">
        <v>9.5659340659340657</v>
      </c>
      <c r="JI56" s="11">
        <v>10.913875598086124</v>
      </c>
      <c r="JJ56" s="11">
        <v>80.219780219780219</v>
      </c>
      <c r="JK56" s="11">
        <v>147.92477302204929</v>
      </c>
      <c r="JL56" s="11">
        <v>22.43150684931507</v>
      </c>
      <c r="JM56" s="11">
        <v>47.602739726027401</v>
      </c>
      <c r="JN56" s="11">
        <v>72.085008615738076</v>
      </c>
      <c r="JO56" s="11">
        <v>95.519816197587588</v>
      </c>
      <c r="JP56" s="11">
        <v>11.430212521539346</v>
      </c>
      <c r="JQ56" s="11">
        <v>95.32</v>
      </c>
      <c r="JR56" s="11">
        <v>100</v>
      </c>
      <c r="JS56" s="11">
        <v>99.148936170212764</v>
      </c>
      <c r="JT56" s="11">
        <v>95.384615384615387</v>
      </c>
      <c r="JU56" s="11">
        <v>82.653061224489804</v>
      </c>
      <c r="JV56" s="11">
        <v>0.78048779999999995</v>
      </c>
      <c r="JW56" s="11">
        <v>0.86585369999999995</v>
      </c>
      <c r="JX56" s="11">
        <v>1.1934306800000001</v>
      </c>
      <c r="JY56" s="11">
        <v>0.28546159999999998</v>
      </c>
      <c r="JZ56" s="11">
        <v>5.3511100230803939</v>
      </c>
      <c r="KA56" s="11">
        <v>93275.312777473097</v>
      </c>
      <c r="KB56" s="11">
        <v>27303.96757145473</v>
      </c>
      <c r="KC56" s="11">
        <v>1.260535451420907E-2</v>
      </c>
      <c r="KD56" s="11">
        <v>0.13033871000000002</v>
      </c>
      <c r="KE56" s="11">
        <v>2.1948700000000002E-2</v>
      </c>
      <c r="KF56" s="11">
        <v>0.39450995</v>
      </c>
      <c r="KG56" s="13">
        <v>5.0468477930405459E-2</v>
      </c>
      <c r="KH56" s="11">
        <v>-14.085110434120335</v>
      </c>
      <c r="KI56" s="11">
        <v>94.39171699741155</v>
      </c>
      <c r="KJ56" s="11">
        <v>21.908127208480565</v>
      </c>
      <c r="KK56" s="11">
        <v>82.170542635658919</v>
      </c>
      <c r="KL56" s="11">
        <v>5.0791666666666675</v>
      </c>
      <c r="KM56" s="11">
        <v>3.9525000000000006</v>
      </c>
      <c r="KN56" s="11">
        <v>81.208666666666659</v>
      </c>
      <c r="KO56" s="11">
        <v>82.412166666666678</v>
      </c>
      <c r="KP56" s="11">
        <v>88.126333333333349</v>
      </c>
      <c r="KQ56" s="11">
        <v>12.372188139059306</v>
      </c>
      <c r="KR56" s="11">
        <v>30.211817168338907</v>
      </c>
      <c r="KS56" s="11">
        <v>94.494562009948567</v>
      </c>
      <c r="KT56" s="11">
        <v>7.0964945311663712</v>
      </c>
      <c r="KU56" s="11">
        <v>84.716285924834196</v>
      </c>
      <c r="KV56" s="11">
        <v>39.931934203062966</v>
      </c>
    </row>
    <row r="57" spans="1:308" x14ac:dyDescent="0.3">
      <c r="A57" t="s">
        <v>1</v>
      </c>
      <c r="B57" s="2" t="s">
        <v>102</v>
      </c>
      <c r="C57" s="2" t="s">
        <v>103</v>
      </c>
      <c r="D57" s="2" t="s">
        <v>91</v>
      </c>
      <c r="E57" s="2" t="s">
        <v>347</v>
      </c>
      <c r="F57" s="2" t="s">
        <v>357</v>
      </c>
      <c r="G57" s="2" t="s">
        <v>344</v>
      </c>
      <c r="H57" s="17" t="s">
        <v>485</v>
      </c>
      <c r="I57" s="11">
        <v>69.463382471516681</v>
      </c>
      <c r="J57" s="11">
        <v>70.31230176032993</v>
      </c>
      <c r="K57" s="11">
        <v>65.888688101952653</v>
      </c>
      <c r="L57" s="11">
        <v>75.687785597755479</v>
      </c>
      <c r="M57" s="11">
        <v>79.971934854143981</v>
      </c>
      <c r="N57" s="11">
        <v>61.983313507055215</v>
      </c>
      <c r="O57" s="11">
        <v>62.936271007862892</v>
      </c>
      <c r="P57" s="11">
        <v>78.984635281061216</v>
      </c>
      <c r="Q57" s="11">
        <v>66.022379708864875</v>
      </c>
      <c r="R57" s="11">
        <v>73.484848484848484</v>
      </c>
      <c r="S57" s="11">
        <v>72.225394371581984</v>
      </c>
      <c r="T57" s="11">
        <v>60.148829458927935</v>
      </c>
      <c r="U57" s="11">
        <v>84.026943112740582</v>
      </c>
      <c r="V57" s="11">
        <v>57.293081904284399</v>
      </c>
      <c r="W57" s="11">
        <v>47.884109249537033</v>
      </c>
      <c r="X57" s="11">
        <v>50.733558325760718</v>
      </c>
      <c r="Y57" s="11">
        <v>95.325124216893499</v>
      </c>
      <c r="Z57" s="11">
        <v>69.611960615619324</v>
      </c>
      <c r="AA57" s="11">
        <v>79.467279356135549</v>
      </c>
      <c r="AB57" s="11">
        <v>85.508915131210927</v>
      </c>
      <c r="AC57" s="11">
        <v>79.140485358403467</v>
      </c>
      <c r="AD57" s="11">
        <v>58.579966875495074</v>
      </c>
      <c r="AE57" s="11">
        <v>75.742281267532348</v>
      </c>
      <c r="AF57" s="11">
        <v>79.971934854143981</v>
      </c>
      <c r="AG57" s="11">
        <v>50.267472350918794</v>
      </c>
      <c r="AH57" s="11">
        <v>3.8984008892735025</v>
      </c>
      <c r="AI57" s="11">
        <v>58.570113095125954</v>
      </c>
      <c r="AJ57" s="11">
        <v>86.493950181335293</v>
      </c>
      <c r="AK57" s="11">
        <v>75.819987289242192</v>
      </c>
      <c r="AL57" s="11">
        <v>96.849957236435557</v>
      </c>
      <c r="AM57" s="11">
        <v>72.921976938844111</v>
      </c>
      <c r="AN57" s="11">
        <v>43.365906800230526</v>
      </c>
      <c r="AO57" s="11">
        <v>70.487793869081727</v>
      </c>
      <c r="AP57" s="11">
        <v>49.055622143173608</v>
      </c>
      <c r="AQ57" s="11">
        <v>63.799027029419086</v>
      </c>
      <c r="AR57" s="11">
        <v>77.98729926642828</v>
      </c>
      <c r="AS57" s="11">
        <v>100</v>
      </c>
      <c r="AT57" s="11">
        <v>84.827307109815109</v>
      </c>
      <c r="AU57" s="11">
        <v>64.286682801243813</v>
      </c>
      <c r="AV57" s="11">
        <v>82.573134737867079</v>
      </c>
      <c r="AW57" s="11">
        <v>62.876840009945809</v>
      </c>
      <c r="AX57" s="11">
        <v>79.343847027495528</v>
      </c>
      <c r="AY57" s="11">
        <v>75.544994568646587</v>
      </c>
      <c r="AZ57" s="11">
        <v>71.705921228879646</v>
      </c>
      <c r="BA57" s="11">
        <v>64.353212710451572</v>
      </c>
      <c r="BB57" s="11">
        <v>52.485390327481682</v>
      </c>
      <c r="BC57" s="11">
        <v>75</v>
      </c>
      <c r="BD57" s="11">
        <v>95.454545454545453</v>
      </c>
      <c r="BE57" s="11">
        <v>50</v>
      </c>
      <c r="BF57" s="11">
        <v>100</v>
      </c>
      <c r="BG57" s="11">
        <v>50</v>
      </c>
      <c r="BH57" s="11">
        <v>45.454545454545453</v>
      </c>
      <c r="BI57" s="11">
        <v>86.505759736697755</v>
      </c>
      <c r="BJ57" s="11">
        <v>79.166666666666657</v>
      </c>
      <c r="BK57" s="11">
        <v>91.578947368421055</v>
      </c>
      <c r="BL57" s="11">
        <v>73.442422186881657</v>
      </c>
      <c r="BM57" s="11">
        <v>30.772411488428457</v>
      </c>
      <c r="BN57" s="11">
        <v>37.925699210908512</v>
      </c>
      <c r="BO57" s="11">
        <v>67.024667040000011</v>
      </c>
      <c r="BP57" s="11">
        <v>73.419841065642245</v>
      </c>
      <c r="BQ57" s="11">
        <v>83.268734396641648</v>
      </c>
      <c r="BR57" s="11">
        <v>95.39225387593784</v>
      </c>
      <c r="BS57" s="11">
        <v>4.5765488004624721</v>
      </c>
      <c r="BT57" s="11">
        <v>100</v>
      </c>
      <c r="BU57" s="11">
        <v>100</v>
      </c>
      <c r="BV57" s="11">
        <v>100</v>
      </c>
      <c r="BW57" s="11">
        <v>0</v>
      </c>
      <c r="BX57" s="11">
        <v>39.181942625243884</v>
      </c>
      <c r="BY57" s="11">
        <v>81.784212984586631</v>
      </c>
      <c r="BZ57" s="11">
        <v>63.636363636363633</v>
      </c>
      <c r="CA57" s="11">
        <v>0</v>
      </c>
      <c r="CB57" s="11">
        <v>46.115860377197855</v>
      </c>
      <c r="CC57" s="11">
        <v>97.68015349979639</v>
      </c>
      <c r="CD57" s="11">
        <v>55.370440296175893</v>
      </c>
      <c r="CE57" s="11">
        <v>60.826072447450798</v>
      </c>
      <c r="CF57" s="11">
        <v>85.266517306591965</v>
      </c>
      <c r="CG57" s="11">
        <v>0</v>
      </c>
      <c r="CH57" s="11">
        <v>22.809457579972175</v>
      </c>
      <c r="CI57" s="11">
        <v>33.18226715033785</v>
      </c>
      <c r="CJ57" s="11">
        <v>86.822207820263557</v>
      </c>
      <c r="CK57" s="11">
        <v>97.342838626053137</v>
      </c>
      <c r="CL57" s="11">
        <v>97.86130913804277</v>
      </c>
      <c r="CM57" s="11">
        <v>96.262691726074749</v>
      </c>
      <c r="CN57" s="11">
        <v>98.336573774033269</v>
      </c>
      <c r="CO57" s="11">
        <v>70.899999999999991</v>
      </c>
      <c r="CP57" s="11">
        <v>96.41</v>
      </c>
      <c r="CQ57" s="11">
        <v>100</v>
      </c>
      <c r="CR57" s="11">
        <v>11.137842462477277</v>
      </c>
      <c r="CS57" s="11">
        <v>77.773553429052427</v>
      </c>
      <c r="CT57" s="11">
        <v>88.818490737797646</v>
      </c>
      <c r="CU57" s="11">
        <v>87.652680996328328</v>
      </c>
      <c r="CV57" s="11">
        <v>66.038297657596189</v>
      </c>
      <c r="CW57" s="11">
        <v>60.207162460135642</v>
      </c>
      <c r="CX57" s="11">
        <v>96.313490855903055</v>
      </c>
      <c r="CY57" s="11">
        <v>95.04464378527932</v>
      </c>
      <c r="CZ57" s="11">
        <v>98.860965349679276</v>
      </c>
      <c r="DA57" s="11">
        <v>53.159735918257375</v>
      </c>
      <c r="DB57" s="11">
        <v>96.767002859023435</v>
      </c>
      <c r="DC57" s="11">
        <v>97.968312078550525</v>
      </c>
      <c r="DD57" s="11">
        <v>98.43310812933656</v>
      </c>
      <c r="DE57" s="11">
        <v>46.378969268805641</v>
      </c>
      <c r="DF57" s="11">
        <v>97.458583660755295</v>
      </c>
      <c r="DG57" s="11">
        <v>100</v>
      </c>
      <c r="DH57" s="11">
        <v>65.421456075210415</v>
      </c>
      <c r="DI57" s="11">
        <v>72</v>
      </c>
      <c r="DJ57" s="11">
        <v>80.600561676387997</v>
      </c>
      <c r="DK57" s="11">
        <v>49.665154461006694</v>
      </c>
      <c r="DL57" s="11">
        <v>45.474184489090518</v>
      </c>
      <c r="DM57" s="11">
        <v>78.21782178217822</v>
      </c>
      <c r="DN57" s="11">
        <v>57.142857142857139</v>
      </c>
      <c r="DO57" s="11">
        <v>92.608446145094064</v>
      </c>
      <c r="DP57" s="11">
        <v>75</v>
      </c>
      <c r="DQ57" s="11">
        <v>62.666766047298971</v>
      </c>
      <c r="DR57" s="11">
        <v>100</v>
      </c>
      <c r="DS57" s="11">
        <v>77.249038515132952</v>
      </c>
      <c r="DT57" s="11">
        <v>60.16827257874052</v>
      </c>
      <c r="DU57" s="11">
        <v>40.366672123097068</v>
      </c>
      <c r="DV57" s="11">
        <v>6.9313877273016011</v>
      </c>
      <c r="DW57" s="11">
        <v>0</v>
      </c>
      <c r="DX57" s="11">
        <v>0</v>
      </c>
      <c r="DY57" s="11">
        <v>4.0896473272807823</v>
      </c>
      <c r="DZ57" s="11">
        <v>8.470969391785129</v>
      </c>
      <c r="EA57" s="11">
        <v>87.018272800752484</v>
      </c>
      <c r="EB57" s="11">
        <v>75.613025575121341</v>
      </c>
      <c r="EC57" s="11">
        <v>56.394838896412494</v>
      </c>
      <c r="ED57" s="11">
        <v>55.074428203343459</v>
      </c>
      <c r="EE57" s="11">
        <v>18.75</v>
      </c>
      <c r="EF57" s="11">
        <v>61.055207290027191</v>
      </c>
      <c r="EG57" s="11">
        <v>84.920593435314018</v>
      </c>
      <c r="EH57" s="11">
        <v>100</v>
      </c>
      <c r="EI57" s="11">
        <v>100</v>
      </c>
      <c r="EJ57" s="11">
        <v>63.628966639544352</v>
      </c>
      <c r="EK57" s="11">
        <v>67.697314890154587</v>
      </c>
      <c r="EL57" s="11">
        <v>98.206555349412497</v>
      </c>
      <c r="EM57" s="11">
        <v>90.19789734075448</v>
      </c>
      <c r="EN57" s="11">
        <v>59.369202226345088</v>
      </c>
      <c r="EO57" s="11">
        <v>92.72</v>
      </c>
      <c r="EP57" s="11">
        <v>100</v>
      </c>
      <c r="EQ57" s="11">
        <v>98.850574712643677</v>
      </c>
      <c r="ER57" s="11">
        <v>98.790322580645167</v>
      </c>
      <c r="ES57" s="11">
        <v>93.888888888888886</v>
      </c>
      <c r="ET57" s="11">
        <v>97.727276962809654</v>
      </c>
      <c r="EU57" s="11">
        <v>100</v>
      </c>
      <c r="EV57" s="11">
        <v>92.92769868026987</v>
      </c>
      <c r="EW57" s="11">
        <v>1.0329321122969179</v>
      </c>
      <c r="EX57" s="11">
        <v>90.129192306089408</v>
      </c>
      <c r="EY57" s="11">
        <v>19.608673455387589</v>
      </c>
      <c r="EZ57" s="11">
        <v>20.359854639214582</v>
      </c>
      <c r="FA57" s="11">
        <v>100</v>
      </c>
      <c r="FB57" s="11">
        <v>63.689643401605814</v>
      </c>
      <c r="FC57" s="11">
        <v>92.247565133781094</v>
      </c>
      <c r="FD57" s="11">
        <v>26.013966940940019</v>
      </c>
      <c r="FE57" s="11">
        <v>6.1050501873087599</v>
      </c>
      <c r="FF57" s="11">
        <v>0</v>
      </c>
      <c r="FG57" s="11">
        <v>100</v>
      </c>
      <c r="FH57" s="11">
        <v>100</v>
      </c>
      <c r="FI57" s="11">
        <v>39.173060528559247</v>
      </c>
      <c r="FJ57" s="11">
        <v>77.866758290164569</v>
      </c>
      <c r="FK57" s="11">
        <v>83.528777572976963</v>
      </c>
      <c r="FL57" s="11">
        <v>36.223904099151653</v>
      </c>
      <c r="FM57" s="11">
        <v>55.94475440633645</v>
      </c>
      <c r="FN57" s="11">
        <v>65.430940778465811</v>
      </c>
      <c r="FO57" s="11">
        <v>88.3984867591425</v>
      </c>
      <c r="FP57" s="11">
        <v>72.520934332304989</v>
      </c>
      <c r="FQ57" s="11">
        <v>95.91016084739114</v>
      </c>
      <c r="FR57" s="11">
        <v>76.779334738307526</v>
      </c>
      <c r="FS57" s="11">
        <v>89.750638130767726</v>
      </c>
      <c r="FT57" s="11">
        <v>44.564240790655887</v>
      </c>
      <c r="FU57" s="11">
        <v>0</v>
      </c>
      <c r="FV57" s="11">
        <v>146.27011214041931</v>
      </c>
      <c r="FW57" s="11">
        <v>570.07838577804444</v>
      </c>
      <c r="FX57" s="11">
        <v>172.52372201177661</v>
      </c>
      <c r="FY57" s="11">
        <v>75.010313918163746</v>
      </c>
      <c r="FZ57" s="11">
        <v>101.26392378952106</v>
      </c>
      <c r="GA57" s="11">
        <v>75.544994568646587</v>
      </c>
      <c r="GB57" s="11">
        <v>-3.7549945686465804</v>
      </c>
      <c r="GC57" s="11">
        <v>64.353212710451572</v>
      </c>
      <c r="GD57" s="11">
        <v>6.9151105660405179</v>
      </c>
      <c r="GE57" s="11">
        <v>75</v>
      </c>
      <c r="GF57" s="11">
        <v>95.454545454545453</v>
      </c>
      <c r="GG57" s="11">
        <v>50</v>
      </c>
      <c r="GH57" s="11">
        <v>100</v>
      </c>
      <c r="GI57" s="11">
        <v>50</v>
      </c>
      <c r="GJ57" s="11">
        <v>45.454545454545453</v>
      </c>
      <c r="GK57" s="11">
        <v>10</v>
      </c>
      <c r="GL57" s="11">
        <v>10</v>
      </c>
      <c r="GM57" s="11">
        <v>2.6666666666666665</v>
      </c>
      <c r="GN57" s="11">
        <v>73.442422186881657</v>
      </c>
      <c r="GO57" s="11">
        <v>30.77241148842846</v>
      </c>
      <c r="GP57" s="11">
        <v>37.925699210908512</v>
      </c>
      <c r="GQ57" s="11">
        <v>67.024667040000011</v>
      </c>
      <c r="GR57" s="11">
        <v>73.419841065642245</v>
      </c>
      <c r="GS57" s="11">
        <v>16.731265603358349</v>
      </c>
      <c r="GT57" s="11">
        <v>4.6077461240621567</v>
      </c>
      <c r="GU57" s="11">
        <v>4.5765488004624721</v>
      </c>
      <c r="GV57" s="11" t="s">
        <v>727</v>
      </c>
      <c r="GW57" s="11" t="s">
        <v>727</v>
      </c>
      <c r="GX57" s="11">
        <v>103.20860631504259</v>
      </c>
      <c r="GY57" s="11">
        <v>0</v>
      </c>
      <c r="GZ57" s="11">
        <v>3768.4965966262207</v>
      </c>
      <c r="HA57" s="11">
        <v>81.784212984586631</v>
      </c>
      <c r="HB57" s="11">
        <v>63.636363636363633</v>
      </c>
      <c r="HC57" s="11">
        <v>0</v>
      </c>
      <c r="HD57" s="11">
        <v>4547595.5654678503</v>
      </c>
      <c r="HE57" s="11">
        <v>15.639365079365078</v>
      </c>
      <c r="HF57" s="11">
        <v>202.01666666666668</v>
      </c>
      <c r="HG57" s="11">
        <v>193.29396825396825</v>
      </c>
      <c r="HH57" s="11">
        <v>70.043174603174606</v>
      </c>
      <c r="HI57" s="12">
        <v>399.24046825453411</v>
      </c>
      <c r="HJ57" s="12">
        <v>77.190542420027825</v>
      </c>
      <c r="HK57" s="12">
        <v>270.61981981981984</v>
      </c>
      <c r="HL57" s="11">
        <v>86.822207820263557</v>
      </c>
      <c r="HM57" s="11">
        <v>97.342838626053137</v>
      </c>
      <c r="HN57" s="11">
        <v>97.86130913804277</v>
      </c>
      <c r="HO57" s="11">
        <v>96.262691726074749</v>
      </c>
      <c r="HP57" s="11">
        <v>98.336573774033269</v>
      </c>
      <c r="HQ57" s="11">
        <v>70.899999999999991</v>
      </c>
      <c r="HR57" s="11">
        <v>96.41</v>
      </c>
      <c r="HS57" s="11">
        <v>100</v>
      </c>
      <c r="HT57" s="11">
        <v>11.137842462477277</v>
      </c>
      <c r="HU57" s="11">
        <v>77.773553429052427</v>
      </c>
      <c r="HV57" s="11">
        <v>88.818490737797646</v>
      </c>
      <c r="HW57" s="11">
        <v>87.652680996328328</v>
      </c>
      <c r="HX57" s="11">
        <v>66.038297657596189</v>
      </c>
      <c r="HY57" s="11">
        <v>60.207162460135642</v>
      </c>
      <c r="HZ57" s="11">
        <v>96.313490855903055</v>
      </c>
      <c r="IA57" s="11">
        <v>95.04464378527932</v>
      </c>
      <c r="IB57" s="11">
        <v>98.860965349679276</v>
      </c>
      <c r="IC57" s="11">
        <v>53.159735918257375</v>
      </c>
      <c r="ID57" s="11">
        <v>96.767002859023435</v>
      </c>
      <c r="IE57" s="11">
        <v>97.968312078550525</v>
      </c>
      <c r="IF57" s="11">
        <v>98.43310812933656</v>
      </c>
      <c r="IG57" s="11">
        <v>46.378969268805641</v>
      </c>
      <c r="IH57" s="11">
        <v>97.458583660755295</v>
      </c>
      <c r="II57" s="11">
        <v>130.24411319939512</v>
      </c>
      <c r="IJ57" s="11">
        <v>3.8945373082888159</v>
      </c>
      <c r="IK57" s="11">
        <v>20</v>
      </c>
      <c r="IL57" s="11">
        <v>80.600561676387997</v>
      </c>
      <c r="IM57" s="11">
        <v>49.665154461006694</v>
      </c>
      <c r="IN57" s="11">
        <v>45.474184489090518</v>
      </c>
      <c r="IO57" s="11">
        <v>78.21782178217822</v>
      </c>
      <c r="IP57" s="11">
        <v>57.142857142857139</v>
      </c>
      <c r="IQ57" s="11">
        <v>7.3684210526315788</v>
      </c>
      <c r="IR57" s="11">
        <v>75</v>
      </c>
      <c r="IS57" s="11">
        <v>80.744358632299608</v>
      </c>
      <c r="IT57" s="11">
        <v>0</v>
      </c>
      <c r="IU57" s="11">
        <v>54.54545454545454</v>
      </c>
      <c r="IV57" s="11">
        <v>8.4243738746112289</v>
      </c>
      <c r="IW57" s="11">
        <v>40.366672123097068</v>
      </c>
      <c r="IX57" s="11">
        <v>38.795472029893396</v>
      </c>
      <c r="IY57" s="11">
        <v>0</v>
      </c>
      <c r="IZ57" s="11">
        <v>0</v>
      </c>
      <c r="JA57" s="11">
        <v>39.344982965161009</v>
      </c>
      <c r="JB57" s="11">
        <v>4.3902439024390247</v>
      </c>
      <c r="JC57" s="11">
        <v>72.535443455324753</v>
      </c>
      <c r="JD57" s="11">
        <v>41.543026706231451</v>
      </c>
      <c r="JE57" s="11">
        <v>18.243763050884713</v>
      </c>
      <c r="JF57" s="11">
        <v>5.6050115397296407</v>
      </c>
      <c r="JG57" s="11">
        <v>5.625</v>
      </c>
      <c r="JH57" s="11">
        <v>12.6328125</v>
      </c>
      <c r="JI57" s="11">
        <v>10.023999999999999</v>
      </c>
      <c r="JJ57" s="11">
        <v>145.29147982062781</v>
      </c>
      <c r="JK57" s="11">
        <v>155.36267823930564</v>
      </c>
      <c r="JL57" s="11">
        <v>63.628966639544352</v>
      </c>
      <c r="JM57" s="11">
        <v>67.697314890154587</v>
      </c>
      <c r="JN57" s="11">
        <v>98.206555349412497</v>
      </c>
      <c r="JO57" s="11">
        <v>90.19789734075448</v>
      </c>
      <c r="JP57" s="11">
        <v>59.369202226345088</v>
      </c>
      <c r="JQ57" s="11">
        <v>92.72</v>
      </c>
      <c r="JR57" s="11">
        <v>100</v>
      </c>
      <c r="JS57" s="11">
        <v>98.850574712643677</v>
      </c>
      <c r="JT57" s="11">
        <v>98.790322580645167</v>
      </c>
      <c r="JU57" s="11">
        <v>93.888888888888886</v>
      </c>
      <c r="JV57" s="11">
        <v>0.98780489999999999</v>
      </c>
      <c r="JW57" s="11">
        <v>1</v>
      </c>
      <c r="JX57" s="11">
        <v>1.8794698089999999</v>
      </c>
      <c r="JY57" s="11">
        <v>0.2210104</v>
      </c>
      <c r="JZ57" s="11">
        <v>23.998862815123072</v>
      </c>
      <c r="KA57" s="11">
        <v>335145.69047723012</v>
      </c>
      <c r="KB57" s="11">
        <v>257660.80533914303</v>
      </c>
      <c r="KC57" s="11">
        <v>16.337177139353365</v>
      </c>
      <c r="KD57" s="11">
        <v>487.4926780800003</v>
      </c>
      <c r="KE57" s="11">
        <v>239.8607705</v>
      </c>
      <c r="KF57" s="11">
        <v>75.595891630000068</v>
      </c>
      <c r="KG57" s="13">
        <v>5.3482310556946175E-2</v>
      </c>
      <c r="KH57" s="11">
        <v>-84.525237430442218</v>
      </c>
      <c r="KI57" s="11">
        <v>200</v>
      </c>
      <c r="KJ57" s="11">
        <v>200</v>
      </c>
      <c r="KK57" s="11">
        <v>-43.307757885762996</v>
      </c>
      <c r="KL57" s="11">
        <v>4.600833333333334</v>
      </c>
      <c r="KM57" s="11">
        <v>5.9545833333333347</v>
      </c>
      <c r="KN57" s="11">
        <v>82.783833333333334</v>
      </c>
      <c r="KO57" s="11">
        <v>114.12783333333334</v>
      </c>
      <c r="KP57" s="11">
        <v>107.4315</v>
      </c>
      <c r="KQ57" s="11">
        <v>11.601513240857503</v>
      </c>
      <c r="KR57" s="11">
        <v>27.479065667695018</v>
      </c>
      <c r="KS57" s="11">
        <v>95.91016084739114</v>
      </c>
      <c r="KT57" s="11">
        <v>7.3522464096414542</v>
      </c>
      <c r="KU57" s="11">
        <v>89.750638130767726</v>
      </c>
      <c r="KV57" s="11">
        <v>44.564240790655887</v>
      </c>
    </row>
    <row r="58" spans="1:308" x14ac:dyDescent="0.3">
      <c r="A58" t="s">
        <v>1</v>
      </c>
      <c r="B58" s="2" t="s">
        <v>104</v>
      </c>
      <c r="C58" s="2" t="s">
        <v>105</v>
      </c>
      <c r="D58" s="2" t="s">
        <v>91</v>
      </c>
      <c r="E58" s="2" t="s">
        <v>347</v>
      </c>
      <c r="F58" s="2" t="s">
        <v>357</v>
      </c>
      <c r="G58" s="2" t="s">
        <v>344</v>
      </c>
      <c r="H58" s="17" t="s">
        <v>486</v>
      </c>
      <c r="I58" s="11">
        <v>63.680851845512045</v>
      </c>
      <c r="J58" s="11">
        <v>60.275057476971092</v>
      </c>
      <c r="K58" s="11">
        <v>68.897242006248547</v>
      </c>
      <c r="L58" s="11">
        <v>71.969655938579379</v>
      </c>
      <c r="M58" s="11">
        <v>72.340180071519271</v>
      </c>
      <c r="N58" s="11">
        <v>61.62605123145682</v>
      </c>
      <c r="O58" s="11">
        <v>46.976924348297111</v>
      </c>
      <c r="P58" s="11">
        <v>83.160382202403852</v>
      </c>
      <c r="Q58" s="11">
        <v>61.997225436097494</v>
      </c>
      <c r="R58" s="11">
        <v>38.636363636363633</v>
      </c>
      <c r="S58" s="11">
        <v>70.233589321631001</v>
      </c>
      <c r="T58" s="11">
        <v>41.720808046410205</v>
      </c>
      <c r="U58" s="11">
        <v>77.136618743043968</v>
      </c>
      <c r="V58" s="11">
        <v>49.040414952847442</v>
      </c>
      <c r="W58" s="11">
        <v>68.285345512311352</v>
      </c>
      <c r="X58" s="11">
        <v>55.440655573203891</v>
      </c>
      <c r="Y58" s="11">
        <v>96.173485081513377</v>
      </c>
      <c r="Z58" s="11">
        <v>55.689481857965603</v>
      </c>
      <c r="AA58" s="11">
        <v>73.128763314743324</v>
      </c>
      <c r="AB58" s="11">
        <v>89.827213114722269</v>
      </c>
      <c r="AC58" s="11">
        <v>75.01446246944397</v>
      </c>
      <c r="AD58" s="11">
        <v>40.203014457090127</v>
      </c>
      <c r="AE58" s="11">
        <v>81.674826336897212</v>
      </c>
      <c r="AF58" s="11">
        <v>72.340180071519271</v>
      </c>
      <c r="AG58" s="11">
        <v>48.611858874327424</v>
      </c>
      <c r="AH58" s="11">
        <v>8.0330826774854494</v>
      </c>
      <c r="AI58" s="11">
        <v>67.142218174426262</v>
      </c>
      <c r="AJ58" s="11">
        <v>71.535544052536011</v>
      </c>
      <c r="AK58" s="11">
        <v>77.85513266791034</v>
      </c>
      <c r="AL58" s="11">
        <v>96.578470942055461</v>
      </c>
      <c r="AM58" s="11">
        <v>66.089146417463382</v>
      </c>
      <c r="AN58" s="11">
        <v>11.778793621667717</v>
      </c>
      <c r="AO58" s="11">
        <v>7.5952044254960667</v>
      </c>
      <c r="AP58" s="11">
        <v>40.657837682206448</v>
      </c>
      <c r="AQ58" s="11">
        <v>78.180685563647089</v>
      </c>
      <c r="AR58" s="11">
        <v>77.559878379301978</v>
      </c>
      <c r="AS58" s="11">
        <v>94.472281873856673</v>
      </c>
      <c r="AT58" s="11">
        <v>83.91197365262866</v>
      </c>
      <c r="AU58" s="11">
        <v>90.633108824049827</v>
      </c>
      <c r="AV58" s="11">
        <v>100</v>
      </c>
      <c r="AW58" s="11">
        <v>42.924064205778983</v>
      </c>
      <c r="AX58" s="11">
        <v>87.020864658108948</v>
      </c>
      <c r="AY58" s="11">
        <v>75.739468299316613</v>
      </c>
      <c r="AZ58" s="11">
        <v>67.539082192504125</v>
      </c>
      <c r="BA58" s="11">
        <v>65.357864223186652</v>
      </c>
      <c r="BB58" s="11">
        <v>39.352487029382594</v>
      </c>
      <c r="BC58" s="11">
        <v>25</v>
      </c>
      <c r="BD58" s="11">
        <v>40.909090909090914</v>
      </c>
      <c r="BE58" s="11">
        <v>50</v>
      </c>
      <c r="BF58" s="11">
        <v>66.666666666666657</v>
      </c>
      <c r="BG58" s="11">
        <v>50</v>
      </c>
      <c r="BH58" s="11">
        <v>100</v>
      </c>
      <c r="BI58" s="11">
        <v>97.001279941488392</v>
      </c>
      <c r="BJ58" s="11">
        <v>37.5</v>
      </c>
      <c r="BK58" s="11">
        <v>95.789473684210535</v>
      </c>
      <c r="BL58" s="11">
        <v>71.729866085263438</v>
      </c>
      <c r="BM58" s="11">
        <v>4.0673889010581883</v>
      </c>
      <c r="BN58" s="11">
        <v>19.905873641518866</v>
      </c>
      <c r="BO58" s="11">
        <v>17.11143792</v>
      </c>
      <c r="BP58" s="11">
        <v>56.725768578556071</v>
      </c>
      <c r="BQ58" s="11">
        <v>81.922120015898628</v>
      </c>
      <c r="BR58" s="11">
        <v>92.761967634677205</v>
      </c>
      <c r="BS58" s="11">
        <v>2.8879598457322473</v>
      </c>
      <c r="BT58" s="11">
        <v>100</v>
      </c>
      <c r="BU58" s="11">
        <v>100</v>
      </c>
      <c r="BV58" s="11">
        <v>84.015067161445046</v>
      </c>
      <c r="BW58" s="11">
        <v>0</v>
      </c>
      <c r="BX58" s="11">
        <v>7.3394627099073411</v>
      </c>
      <c r="BY58" s="11">
        <v>83.141382049245436</v>
      </c>
      <c r="BZ58" s="11">
        <v>90</v>
      </c>
      <c r="CA58" s="11">
        <v>0</v>
      </c>
      <c r="CB58" s="11">
        <v>100</v>
      </c>
      <c r="CC58" s="11">
        <v>99.360589122910511</v>
      </c>
      <c r="CD58" s="11">
        <v>54.919046149540854</v>
      </c>
      <c r="CE58" s="11">
        <v>62.246364110775431</v>
      </c>
      <c r="CF58" s="11">
        <v>84.502411120621517</v>
      </c>
      <c r="CG58" s="11">
        <v>77.00183068249197</v>
      </c>
      <c r="CH58" s="11">
        <v>10.054347826086953</v>
      </c>
      <c r="CI58" s="11">
        <v>0</v>
      </c>
      <c r="CJ58" s="11">
        <v>95.878191325745917</v>
      </c>
      <c r="CK58" s="11">
        <v>97.477699169486314</v>
      </c>
      <c r="CL58" s="11">
        <v>94.124884650876652</v>
      </c>
      <c r="CM58" s="11">
        <v>95.478314364810828</v>
      </c>
      <c r="CN58" s="11">
        <v>97.908335896647174</v>
      </c>
      <c r="CO58" s="11">
        <v>28.24</v>
      </c>
      <c r="CP58" s="11">
        <v>45.019999999999996</v>
      </c>
      <c r="CQ58" s="11">
        <v>100</v>
      </c>
      <c r="CR58" s="11">
        <v>49.497927431862429</v>
      </c>
      <c r="CS58" s="11">
        <v>73.149129082299893</v>
      </c>
      <c r="CT58" s="11">
        <v>79.361683048412885</v>
      </c>
      <c r="CU58" s="11">
        <v>85.259258131428211</v>
      </c>
      <c r="CV58" s="11">
        <v>55.531313645752498</v>
      </c>
      <c r="CW58" s="11">
        <v>48.805998782895863</v>
      </c>
      <c r="CX58" s="11">
        <v>96.665197197670523</v>
      </c>
      <c r="CY58" s="11">
        <v>97.016754816660395</v>
      </c>
      <c r="CZ58" s="11">
        <v>98.686463833261584</v>
      </c>
      <c r="DA58" s="11">
        <v>63.250246962178025</v>
      </c>
      <c r="DB58" s="11">
        <v>97.497040724451821</v>
      </c>
      <c r="DC58" s="11">
        <v>98.12520339364724</v>
      </c>
      <c r="DD58" s="11">
        <v>96.984498740470087</v>
      </c>
      <c r="DE58" s="11">
        <v>70.474919552370466</v>
      </c>
      <c r="DF58" s="11">
        <v>96.582576894738665</v>
      </c>
      <c r="DG58" s="11">
        <v>100</v>
      </c>
      <c r="DH58" s="11">
        <v>73.04338740833191</v>
      </c>
      <c r="DI58" s="11">
        <v>52</v>
      </c>
      <c r="DJ58" s="11">
        <v>58.01291910181483</v>
      </c>
      <c r="DK58" s="11">
        <v>31.528760381421101</v>
      </c>
      <c r="DL58" s="11">
        <v>31.06736388803445</v>
      </c>
      <c r="DM58" s="11">
        <v>100</v>
      </c>
      <c r="DN58" s="11">
        <v>66.666666666666657</v>
      </c>
      <c r="DO58" s="11">
        <v>74.318352966636496</v>
      </c>
      <c r="DP58" s="11">
        <v>85.714285714285708</v>
      </c>
      <c r="DQ58" s="11">
        <v>51.684449646308813</v>
      </c>
      <c r="DR58" s="11">
        <v>70.796460176991147</v>
      </c>
      <c r="DS58" s="11">
        <v>94.539630391257873</v>
      </c>
      <c r="DT58" s="11">
        <v>60.196356274710126</v>
      </c>
      <c r="DU58" s="11">
        <v>37.027361473944723</v>
      </c>
      <c r="DV58" s="11">
        <v>6.1282273594929766</v>
      </c>
      <c r="DW58" s="11">
        <v>15.851577792066637</v>
      </c>
      <c r="DX58" s="11">
        <v>0</v>
      </c>
      <c r="DY58" s="11">
        <v>14.326611068498849</v>
      </c>
      <c r="DZ58" s="11">
        <v>3.8589971673687806</v>
      </c>
      <c r="EA58" s="11">
        <v>89.105045401443235</v>
      </c>
      <c r="EB58" s="11">
        <v>76.890042535609112</v>
      </c>
      <c r="EC58" s="11">
        <v>70.165601909268076</v>
      </c>
      <c r="ED58" s="11">
        <v>76.823128298538137</v>
      </c>
      <c r="EE58" s="11">
        <v>22.727272727272723</v>
      </c>
      <c r="EF58" s="11">
        <v>53.523393904707397</v>
      </c>
      <c r="EG58" s="11">
        <v>52.591608392393141</v>
      </c>
      <c r="EH58" s="11">
        <v>80.027173913043484</v>
      </c>
      <c r="EI58" s="11">
        <v>100</v>
      </c>
      <c r="EJ58" s="11">
        <v>75.143678160919535</v>
      </c>
      <c r="EK58" s="11">
        <v>63.936781609195407</v>
      </c>
      <c r="EL58" s="11">
        <v>100</v>
      </c>
      <c r="EM58" s="11">
        <v>95.705521472392647</v>
      </c>
      <c r="EN58" s="11">
        <v>54.489682097044053</v>
      </c>
      <c r="EO58" s="11">
        <v>95.72</v>
      </c>
      <c r="EP58" s="11">
        <v>100</v>
      </c>
      <c r="EQ58" s="11">
        <v>99.627560521415276</v>
      </c>
      <c r="ER58" s="11">
        <v>97.714285714285708</v>
      </c>
      <c r="ES58" s="11">
        <v>89.830508474576277</v>
      </c>
      <c r="ET58" s="11">
        <v>86.363643140495427</v>
      </c>
      <c r="EU58" s="11">
        <v>100</v>
      </c>
      <c r="EV58" s="11">
        <v>71.49688677946007</v>
      </c>
      <c r="EW58" s="11">
        <v>6.496055749898054</v>
      </c>
      <c r="EX58" s="11">
        <v>23.53046889638431</v>
      </c>
      <c r="EY58" s="11">
        <v>3.5952233771212163</v>
      </c>
      <c r="EZ58" s="11">
        <v>8.2106885914976289</v>
      </c>
      <c r="FA58" s="11">
        <v>12.799605739343079</v>
      </c>
      <c r="FB58" s="11">
        <v>0.40704802508438687</v>
      </c>
      <c r="FC58" s="11">
        <v>17.165629588474264</v>
      </c>
      <c r="FD58" s="11">
        <v>8.5343490825336935E-3</v>
      </c>
      <c r="FE58" s="11">
        <v>3.715076210357747</v>
      </c>
      <c r="FF58" s="11">
        <v>49.791371616819632</v>
      </c>
      <c r="FG58" s="11">
        <v>24.170387016229714</v>
      </c>
      <c r="FH58" s="11">
        <v>100</v>
      </c>
      <c r="FI58" s="11">
        <v>25.612353567625128</v>
      </c>
      <c r="FJ58" s="11">
        <v>68.705729992599657</v>
      </c>
      <c r="FK58" s="11">
        <v>90.774353625308038</v>
      </c>
      <c r="FL58" s="11">
        <v>45.825163813684156</v>
      </c>
      <c r="FM58" s="11">
        <v>91.874026452179322</v>
      </c>
      <c r="FN58" s="11">
        <v>93.724153934464269</v>
      </c>
      <c r="FO58" s="11">
        <v>87.424325811777663</v>
      </c>
      <c r="FP58" s="11">
        <v>69.796061884669484</v>
      </c>
      <c r="FQ58" s="11">
        <v>95.03920900102284</v>
      </c>
      <c r="FR58" s="11">
        <v>84.484409268050953</v>
      </c>
      <c r="FS58" s="11">
        <v>89.615264310290897</v>
      </c>
      <c r="FT58" s="11">
        <v>39</v>
      </c>
      <c r="FU58" s="11">
        <v>3.9767756303189374</v>
      </c>
      <c r="FV58" s="11">
        <v>155.09424958243855</v>
      </c>
      <c r="FW58" s="11">
        <v>174.97812773403325</v>
      </c>
      <c r="FX58" s="11">
        <v>51.698083194146193</v>
      </c>
      <c r="FY58" s="11">
        <v>115.32649327924919</v>
      </c>
      <c r="FZ58" s="11">
        <v>63.628410085102999</v>
      </c>
      <c r="GA58" s="11">
        <v>75.739468299316613</v>
      </c>
      <c r="GB58" s="11">
        <v>-4.4694682993166168</v>
      </c>
      <c r="GC58" s="11">
        <v>65.357864223186652</v>
      </c>
      <c r="GD58" s="11">
        <v>3.965349993324061</v>
      </c>
      <c r="GE58" s="11">
        <v>25</v>
      </c>
      <c r="GF58" s="11">
        <v>40.909090909090914</v>
      </c>
      <c r="GG58" s="11">
        <v>50</v>
      </c>
      <c r="GH58" s="11">
        <v>66.666666666666657</v>
      </c>
      <c r="GI58" s="11">
        <v>50</v>
      </c>
      <c r="GJ58" s="11">
        <v>100</v>
      </c>
      <c r="GK58" s="11">
        <v>3</v>
      </c>
      <c r="GL58" s="11">
        <v>30</v>
      </c>
      <c r="GM58" s="11">
        <v>1.3333333333333333</v>
      </c>
      <c r="GN58" s="11">
        <v>71.729866085263438</v>
      </c>
      <c r="GO58" s="11">
        <v>4.0673889010581883</v>
      </c>
      <c r="GP58" s="11">
        <v>19.905873641518866</v>
      </c>
      <c r="GQ58" s="11">
        <v>17.11143792</v>
      </c>
      <c r="GR58" s="11">
        <v>56.725768578556071</v>
      </c>
      <c r="GS58" s="11">
        <v>18.077879984101379</v>
      </c>
      <c r="GT58" s="11">
        <v>7.2380323653228</v>
      </c>
      <c r="GU58" s="11">
        <v>2.8879598457322473</v>
      </c>
      <c r="GV58" s="11">
        <v>100</v>
      </c>
      <c r="GW58" s="11">
        <v>100</v>
      </c>
      <c r="GX58" s="11">
        <v>84.015067161445046</v>
      </c>
      <c r="GY58" s="11">
        <v>0</v>
      </c>
      <c r="GZ58" s="11">
        <v>705.90528162151622</v>
      </c>
      <c r="HA58" s="11">
        <v>83.141382049245436</v>
      </c>
      <c r="HB58" s="11">
        <v>90</v>
      </c>
      <c r="HC58" s="11">
        <v>0</v>
      </c>
      <c r="HD58" s="11">
        <v>9861239.7736298647</v>
      </c>
      <c r="HE58" s="11">
        <v>10.458253968253963</v>
      </c>
      <c r="HF58" s="11">
        <v>203.88571428571427</v>
      </c>
      <c r="HG58" s="11">
        <v>186.46396825396823</v>
      </c>
      <c r="HH58" s="11">
        <v>72.376984126984112</v>
      </c>
      <c r="HI58" s="12">
        <v>175.7238233827147</v>
      </c>
      <c r="HJ58" s="12">
        <v>89.945652173913047</v>
      </c>
      <c r="HK58" s="12">
        <v>403.58937562940588</v>
      </c>
      <c r="HL58" s="11">
        <v>95.878191325745917</v>
      </c>
      <c r="HM58" s="11">
        <v>97.477699169486314</v>
      </c>
      <c r="HN58" s="11">
        <v>94.124884650876652</v>
      </c>
      <c r="HO58" s="11">
        <v>95.478314364810828</v>
      </c>
      <c r="HP58" s="11">
        <v>97.908335896647174</v>
      </c>
      <c r="HQ58" s="11">
        <v>28.24</v>
      </c>
      <c r="HR58" s="14">
        <v>45.019999999999996</v>
      </c>
      <c r="HS58" s="11">
        <v>100</v>
      </c>
      <c r="HT58" s="11">
        <v>49.497927431862429</v>
      </c>
      <c r="HU58" s="11">
        <v>73.149129082299893</v>
      </c>
      <c r="HV58" s="11">
        <v>79.361683048412885</v>
      </c>
      <c r="HW58" s="11">
        <v>85.259258131428211</v>
      </c>
      <c r="HX58" s="11">
        <v>55.531313645752498</v>
      </c>
      <c r="HY58" s="11">
        <v>48.805998782895863</v>
      </c>
      <c r="HZ58" s="11">
        <v>96.665197197670523</v>
      </c>
      <c r="IA58" s="11">
        <v>97.016754816660395</v>
      </c>
      <c r="IB58" s="11">
        <v>98.686463833261584</v>
      </c>
      <c r="IC58" s="11">
        <v>63.250246962178025</v>
      </c>
      <c r="ID58" s="11">
        <v>97.497040724451821</v>
      </c>
      <c r="IE58" s="11">
        <v>98.12520339364724</v>
      </c>
      <c r="IF58" s="11">
        <v>96.984498740470087</v>
      </c>
      <c r="IG58" s="11">
        <v>70.474919552370466</v>
      </c>
      <c r="IH58" s="11">
        <v>96.582576894738665</v>
      </c>
      <c r="II58" s="11">
        <v>140.63365118425099</v>
      </c>
      <c r="IJ58" s="11">
        <v>8.2386363636363633</v>
      </c>
      <c r="IK58" s="11">
        <v>15</v>
      </c>
      <c r="IL58" s="11">
        <v>58.01291910181483</v>
      </c>
      <c r="IM58" s="11">
        <v>31.528760381421101</v>
      </c>
      <c r="IN58" s="11">
        <v>31.06736388803445</v>
      </c>
      <c r="IO58" s="11">
        <v>111.11359570661897</v>
      </c>
      <c r="IP58" s="11">
        <v>66.666666666666657</v>
      </c>
      <c r="IQ58" s="11">
        <v>19.26530612244898</v>
      </c>
      <c r="IR58" s="11">
        <v>85.714285714285708</v>
      </c>
      <c r="IS58" s="11">
        <v>79.549941522236452</v>
      </c>
      <c r="IT58" s="11">
        <v>13.274336283185841</v>
      </c>
      <c r="IU58" s="11">
        <v>30.973451327433629</v>
      </c>
      <c r="IV58" s="11">
        <v>8.4256840368486188</v>
      </c>
      <c r="IW58" s="11">
        <v>37.027361473944723</v>
      </c>
      <c r="IX58" s="11">
        <v>34.300126103404793</v>
      </c>
      <c r="IY58" s="11">
        <v>28.247162673392182</v>
      </c>
      <c r="IZ58" s="11">
        <v>0</v>
      </c>
      <c r="JA58" s="11">
        <v>137.83102143757881</v>
      </c>
      <c r="JB58" s="11">
        <v>2</v>
      </c>
      <c r="JC58" s="11">
        <v>74.274905422446395</v>
      </c>
      <c r="JD58" s="11">
        <v>42.24464060529634</v>
      </c>
      <c r="JE58" s="11">
        <v>22.698612862547289</v>
      </c>
      <c r="JF58" s="11">
        <v>7.8184110970996228</v>
      </c>
      <c r="JG58" s="11">
        <v>6.8181818181818175</v>
      </c>
      <c r="JH58" s="11">
        <v>13.583333333333334</v>
      </c>
      <c r="JI58" s="11">
        <v>14.474452554744525</v>
      </c>
      <c r="JJ58" s="11">
        <v>80.027173913043484</v>
      </c>
      <c r="JK58" s="11">
        <v>111.03023516237403</v>
      </c>
      <c r="JL58" s="11">
        <v>75.143678160919535</v>
      </c>
      <c r="JM58" s="11">
        <v>63.936781609195407</v>
      </c>
      <c r="JN58" s="11">
        <v>100</v>
      </c>
      <c r="JO58" s="11">
        <v>95.705521472392647</v>
      </c>
      <c r="JP58" s="11">
        <v>54.489682097044053</v>
      </c>
      <c r="JQ58" s="11">
        <v>95.72</v>
      </c>
      <c r="JR58" s="11">
        <v>100</v>
      </c>
      <c r="JS58" s="11">
        <v>99.627560521415276</v>
      </c>
      <c r="JT58" s="11">
        <v>97.714285714285708</v>
      </c>
      <c r="JU58" s="11">
        <v>89.830508474576277</v>
      </c>
      <c r="JV58" s="11">
        <v>0.92682929999999997</v>
      </c>
      <c r="JW58" s="11">
        <v>1</v>
      </c>
      <c r="JX58" s="11">
        <v>1.663420881</v>
      </c>
      <c r="JY58" s="11">
        <v>0.23526569999999999</v>
      </c>
      <c r="JZ58" s="11">
        <v>7.8987612339872273</v>
      </c>
      <c r="KA58" s="11">
        <v>70970.213785016764</v>
      </c>
      <c r="KB58" s="11">
        <v>108678.69162123768</v>
      </c>
      <c r="KC58" s="11">
        <v>1.0241993228610415</v>
      </c>
      <c r="KD58" s="11">
        <v>3.1156232200000002</v>
      </c>
      <c r="KE58" s="11">
        <v>44.633819150000036</v>
      </c>
      <c r="KF58" s="11">
        <v>2.4800589999999997E-2</v>
      </c>
      <c r="KG58" s="13">
        <v>3.7413343299329584E-2</v>
      </c>
      <c r="KH58" s="11">
        <v>-1.1856091578086672</v>
      </c>
      <c r="KI58" s="11">
        <v>-22.496878901373282</v>
      </c>
      <c r="KJ58" s="11">
        <v>200</v>
      </c>
      <c r="KK58" s="11">
        <v>-97.550585729499474</v>
      </c>
      <c r="KL58" s="11">
        <v>5.8387500000000001</v>
      </c>
      <c r="KM58" s="11">
        <v>4.5768749999999994</v>
      </c>
      <c r="KN58" s="11">
        <v>81.208666666666659</v>
      </c>
      <c r="KO58" s="11">
        <v>82.412166666666678</v>
      </c>
      <c r="KP58" s="11">
        <v>88.126333333333349</v>
      </c>
      <c r="KQ58" s="11">
        <v>12.575674188222344</v>
      </c>
      <c r="KR58" s="11">
        <v>30.203938115330519</v>
      </c>
      <c r="KS58" s="11">
        <v>95.03920900102284</v>
      </c>
      <c r="KT58" s="11">
        <v>7.6674869449555407</v>
      </c>
      <c r="KU58" s="11">
        <v>89.615264310290897</v>
      </c>
      <c r="KV58" s="11">
        <v>39</v>
      </c>
    </row>
    <row r="59" spans="1:308" x14ac:dyDescent="0.3">
      <c r="A59" t="s">
        <v>1</v>
      </c>
      <c r="B59" s="2" t="s">
        <v>106</v>
      </c>
      <c r="C59" s="2" t="s">
        <v>107</v>
      </c>
      <c r="D59" s="2" t="s">
        <v>91</v>
      </c>
      <c r="E59" s="2" t="s">
        <v>347</v>
      </c>
      <c r="F59" s="2" t="s">
        <v>357</v>
      </c>
      <c r="G59" s="2" t="s">
        <v>344</v>
      </c>
      <c r="H59" s="17" t="s">
        <v>485</v>
      </c>
      <c r="I59" s="11">
        <v>66.750431074923213</v>
      </c>
      <c r="J59" s="11">
        <v>60.467298176314038</v>
      </c>
      <c r="K59" s="11">
        <v>68.475271892150687</v>
      </c>
      <c r="L59" s="11">
        <v>79.471334955252331</v>
      </c>
      <c r="M59" s="11">
        <v>83.264772539564433</v>
      </c>
      <c r="N59" s="11">
        <v>59.308245606566516</v>
      </c>
      <c r="O59" s="11">
        <v>49.515663279691267</v>
      </c>
      <c r="P59" s="11">
        <v>84.828459412447344</v>
      </c>
      <c r="Q59" s="11">
        <v>64.706144598359103</v>
      </c>
      <c r="R59" s="11">
        <v>37.424242424242429</v>
      </c>
      <c r="S59" s="11">
        <v>80.502906333304466</v>
      </c>
      <c r="T59" s="11">
        <v>36.239155317346849</v>
      </c>
      <c r="U59" s="11">
        <v>83.203989223712412</v>
      </c>
      <c r="V59" s="11">
        <v>36.36618992478563</v>
      </c>
      <c r="W59" s="11">
        <v>54.364020419911583</v>
      </c>
      <c r="X59" s="11">
        <v>60.770637953348562</v>
      </c>
      <c r="Y59" s="11">
        <v>96.941604180867984</v>
      </c>
      <c r="Z59" s="11">
        <v>61.824825014474627</v>
      </c>
      <c r="AA59" s="11">
        <v>80.050324797217172</v>
      </c>
      <c r="AB59" s="11">
        <v>87.69803181642061</v>
      </c>
      <c r="AC59" s="11">
        <v>73.745540457644779</v>
      </c>
      <c r="AD59" s="11">
        <v>66.234946603044762</v>
      </c>
      <c r="AE59" s="11">
        <v>89.627831101934319</v>
      </c>
      <c r="AF59" s="11">
        <v>83.264772539564433</v>
      </c>
      <c r="AG59" s="11">
        <v>68.369364442507646</v>
      </c>
      <c r="AH59" s="11">
        <v>1.4304427436866578</v>
      </c>
      <c r="AI59" s="11">
        <v>73.22791087054236</v>
      </c>
      <c r="AJ59" s="11">
        <v>64.031847819206916</v>
      </c>
      <c r="AK59" s="11">
        <v>56.977425259304461</v>
      </c>
      <c r="AL59" s="11">
        <v>91.812482504151035</v>
      </c>
      <c r="AM59" s="11">
        <v>51.302134313796863</v>
      </c>
      <c r="AN59" s="11">
        <v>7.1462022113998804</v>
      </c>
      <c r="AO59" s="11">
        <v>1.9492497666280753</v>
      </c>
      <c r="AP59" s="11">
        <v>72.844419585296393</v>
      </c>
      <c r="AQ59" s="11">
        <v>82.306261789057928</v>
      </c>
      <c r="AR59" s="11">
        <v>81.54571201196849</v>
      </c>
      <c r="AS59" s="11">
        <v>100</v>
      </c>
      <c r="AT59" s="11">
        <v>90.41061948342039</v>
      </c>
      <c r="AU59" s="11">
        <v>91.034999947976075</v>
      </c>
      <c r="AV59" s="11">
        <v>88.605704906371045</v>
      </c>
      <c r="AW59" s="11">
        <v>55.825924745274449</v>
      </c>
      <c r="AX59" s="11">
        <v>83.093507391642106</v>
      </c>
      <c r="AY59" s="11">
        <v>74.629111579003364</v>
      </c>
      <c r="AZ59" s="11">
        <v>62.992171770479231</v>
      </c>
      <c r="BA59" s="11">
        <v>70.51857517967386</v>
      </c>
      <c r="BB59" s="11">
        <v>50.684719864279955</v>
      </c>
      <c r="BC59" s="11">
        <v>35</v>
      </c>
      <c r="BD59" s="11">
        <v>36.363636363636367</v>
      </c>
      <c r="BE59" s="11">
        <v>40.909090909090914</v>
      </c>
      <c r="BF59" s="11">
        <v>100</v>
      </c>
      <c r="BG59" s="11">
        <v>50</v>
      </c>
      <c r="BH59" s="11">
        <v>86.842105263157904</v>
      </c>
      <c r="BI59" s="11">
        <v>86.505759736697755</v>
      </c>
      <c r="BJ59" s="11">
        <v>79.166666666666657</v>
      </c>
      <c r="BK59" s="11">
        <v>96.84210526315789</v>
      </c>
      <c r="BL59" s="11">
        <v>40.74920697612739</v>
      </c>
      <c r="BM59" s="11">
        <v>16.387195212435593</v>
      </c>
      <c r="BN59" s="11">
        <v>27.217269135013357</v>
      </c>
      <c r="BO59" s="11">
        <v>0</v>
      </c>
      <c r="BP59" s="11">
        <v>84.267008064991941</v>
      </c>
      <c r="BQ59" s="11">
        <v>71.055382622055788</v>
      </c>
      <c r="BR59" s="11">
        <v>94.289576984089493</v>
      </c>
      <c r="BS59" s="11">
        <v>3.295415515276412</v>
      </c>
      <c r="BT59" s="11">
        <v>100</v>
      </c>
      <c r="BU59" s="11">
        <v>100</v>
      </c>
      <c r="BV59" s="11">
        <v>4.8785522560160839</v>
      </c>
      <c r="BW59" s="11">
        <v>0</v>
      </c>
      <c r="BX59" s="11">
        <v>10.023171777421242</v>
      </c>
      <c r="BY59" s="11">
        <v>71.13138102096336</v>
      </c>
      <c r="BZ59" s="11">
        <v>0</v>
      </c>
      <c r="CA59" s="11">
        <v>100</v>
      </c>
      <c r="CB59" s="11">
        <v>46.32470065868295</v>
      </c>
      <c r="CC59" s="11">
        <v>95.213633763777324</v>
      </c>
      <c r="CD59" s="11">
        <v>51.313988235000984</v>
      </c>
      <c r="CE59" s="11">
        <v>65.403987141490148</v>
      </c>
      <c r="CF59" s="11">
        <v>79.657667124517147</v>
      </c>
      <c r="CG59" s="11">
        <v>82.85112663407638</v>
      </c>
      <c r="CH59" s="11">
        <v>13.55140186915888</v>
      </c>
      <c r="CI59" s="11">
        <v>37.402660905419076</v>
      </c>
      <c r="CJ59" s="11">
        <v>96.125880481708705</v>
      </c>
      <c r="CK59" s="11">
        <v>97.284708020904347</v>
      </c>
      <c r="CL59" s="11">
        <v>97.364235401045221</v>
      </c>
      <c r="CM59" s="11">
        <v>96.262213133378779</v>
      </c>
      <c r="CN59" s="11">
        <v>97.67098386730288</v>
      </c>
      <c r="CO59" s="11">
        <v>63.249999999999993</v>
      </c>
      <c r="CP59" s="11">
        <v>70.97</v>
      </c>
      <c r="CQ59" s="11">
        <v>100</v>
      </c>
      <c r="CR59" s="11">
        <v>13.079300057898502</v>
      </c>
      <c r="CS59" s="11">
        <v>77.61418762027678</v>
      </c>
      <c r="CT59" s="11">
        <v>85.55209776645917</v>
      </c>
      <c r="CU59" s="11">
        <v>85.750227999283084</v>
      </c>
      <c r="CV59" s="11">
        <v>73.193501284864197</v>
      </c>
      <c r="CW59" s="11">
        <v>61.421799777570129</v>
      </c>
      <c r="CX59" s="11">
        <v>96.770134334849672</v>
      </c>
      <c r="CY59" s="11">
        <v>95.860059083448405</v>
      </c>
      <c r="CZ59" s="11">
        <v>98.33603519994162</v>
      </c>
      <c r="DA59" s="11">
        <v>58.44566006068257</v>
      </c>
      <c r="DB59" s="11">
        <v>97.547111326063174</v>
      </c>
      <c r="DC59" s="11">
        <v>98.084858783842151</v>
      </c>
      <c r="DD59" s="11">
        <v>97.672023603930526</v>
      </c>
      <c r="DE59" s="11">
        <v>57.912061492373176</v>
      </c>
      <c r="DF59" s="11">
        <v>97.72644498108329</v>
      </c>
      <c r="DG59" s="11">
        <v>100</v>
      </c>
      <c r="DH59" s="11">
        <v>77.236621372934351</v>
      </c>
      <c r="DI59" s="11">
        <v>44</v>
      </c>
      <c r="DJ59" s="11">
        <v>79.288798000454435</v>
      </c>
      <c r="DK59" s="11">
        <v>58.804817087025675</v>
      </c>
      <c r="DL59" s="11">
        <v>60.611224721654168</v>
      </c>
      <c r="DM59" s="11">
        <v>97.595307917888562</v>
      </c>
      <c r="DN59" s="11">
        <v>100</v>
      </c>
      <c r="DO59" s="11">
        <v>80.916016489848715</v>
      </c>
      <c r="DP59" s="11">
        <v>80</v>
      </c>
      <c r="DQ59" s="11">
        <v>61.980876399970285</v>
      </c>
      <c r="DR59" s="11">
        <v>91.970802919708035</v>
      </c>
      <c r="DS59" s="11">
        <v>95.842638299014993</v>
      </c>
      <c r="DT59" s="11">
        <v>88.302302768176816</v>
      </c>
      <c r="DU59" s="11">
        <v>48.43642611683849</v>
      </c>
      <c r="DV59" s="11">
        <v>0</v>
      </c>
      <c r="DW59" s="11">
        <v>6.7272062698096322</v>
      </c>
      <c r="DX59" s="11">
        <v>0</v>
      </c>
      <c r="DY59" s="11">
        <v>0.42500744862365714</v>
      </c>
      <c r="DZ59" s="11">
        <v>0</v>
      </c>
      <c r="EA59" s="11">
        <v>100</v>
      </c>
      <c r="EB59" s="11">
        <v>87.614423928648648</v>
      </c>
      <c r="EC59" s="11">
        <v>92.784371069592936</v>
      </c>
      <c r="ED59" s="11">
        <v>72.135317177599504</v>
      </c>
      <c r="EE59" s="11">
        <v>13.605442176870749</v>
      </c>
      <c r="EF59" s="11">
        <v>55.568785792307771</v>
      </c>
      <c r="EG59" s="11">
        <v>74.061571306947144</v>
      </c>
      <c r="EH59" s="11">
        <v>63.035495716034276</v>
      </c>
      <c r="EI59" s="11">
        <v>63.46153846153846</v>
      </c>
      <c r="EJ59" s="11">
        <v>82.36363636363636</v>
      </c>
      <c r="EK59" s="11">
        <v>24</v>
      </c>
      <c r="EL59" s="11">
        <v>99.816961561928011</v>
      </c>
      <c r="EM59" s="11">
        <v>70.408785845027452</v>
      </c>
      <c r="EN59" s="11">
        <v>8.2977425259304454</v>
      </c>
      <c r="EO59" s="11">
        <v>87.39</v>
      </c>
      <c r="EP59" s="11">
        <v>99.1</v>
      </c>
      <c r="EQ59" s="11">
        <v>100</v>
      </c>
      <c r="ER59" s="11">
        <v>93.069306930693074</v>
      </c>
      <c r="ES59" s="11">
        <v>79.503105590062106</v>
      </c>
      <c r="ET59" s="11">
        <v>72.727267644628427</v>
      </c>
      <c r="EU59" s="11">
        <v>85.483871394380827</v>
      </c>
      <c r="EV59" s="11">
        <v>31.617927018554877</v>
      </c>
      <c r="EW59" s="11">
        <v>15.379471197623332</v>
      </c>
      <c r="EX59" s="11">
        <v>12.480903874385891</v>
      </c>
      <c r="EY59" s="11">
        <v>5.5376687777497766</v>
      </c>
      <c r="EZ59" s="11">
        <v>3.4200339820639747</v>
      </c>
      <c r="FA59" s="11">
        <v>2.9277509720988411</v>
      </c>
      <c r="FB59" s="11">
        <v>0.15529388697391078</v>
      </c>
      <c r="FC59" s="11">
        <v>4.5865077685947515</v>
      </c>
      <c r="FD59" s="11">
        <v>0.12744643884479775</v>
      </c>
      <c r="FE59" s="11">
        <v>11.222797334782236</v>
      </c>
      <c r="FF59" s="11">
        <v>58.931503981530206</v>
      </c>
      <c r="FG59" s="11">
        <v>100</v>
      </c>
      <c r="FH59" s="11">
        <v>100</v>
      </c>
      <c r="FI59" s="11">
        <v>94.067796610169495</v>
      </c>
      <c r="FJ59" s="11">
        <v>62.672586954223483</v>
      </c>
      <c r="FK59" s="11">
        <v>93.182387353995949</v>
      </c>
      <c r="FL59" s="11">
        <v>55.676334637070191</v>
      </c>
      <c r="FM59" s="11">
        <v>100</v>
      </c>
      <c r="FN59" s="11">
        <v>100</v>
      </c>
      <c r="FO59" s="11">
        <v>88.486229032926076</v>
      </c>
      <c r="FP59" s="11">
        <v>78.120871862615587</v>
      </c>
      <c r="FQ59" s="11">
        <v>95.698370790134589</v>
      </c>
      <c r="FR59" s="11">
        <v>90.568740072812489</v>
      </c>
      <c r="FS59" s="11">
        <v>87.618280652305216</v>
      </c>
      <c r="FT59" s="11">
        <v>48.781779661016948</v>
      </c>
      <c r="FU59" s="11">
        <v>0</v>
      </c>
      <c r="FV59" s="11">
        <v>92.445011157156515</v>
      </c>
      <c r="FW59" s="11">
        <v>168.95122728721708</v>
      </c>
      <c r="FX59" s="11">
        <v>130.69811922218679</v>
      </c>
      <c r="FY59" s="11">
        <v>89.257252151737319</v>
      </c>
      <c r="FZ59" s="11">
        <v>82.881734140898942</v>
      </c>
      <c r="GA59" s="11">
        <v>74.629111579003364</v>
      </c>
      <c r="GB59" s="11">
        <v>-5.2491115790033689</v>
      </c>
      <c r="GC59" s="11">
        <v>70.51857517967386</v>
      </c>
      <c r="GD59" s="11">
        <v>6.5106648303000938</v>
      </c>
      <c r="GE59" s="11">
        <v>35</v>
      </c>
      <c r="GF59" s="11">
        <v>36.363636363636367</v>
      </c>
      <c r="GG59" s="11">
        <v>40.909090909090914</v>
      </c>
      <c r="GH59" s="11">
        <v>100</v>
      </c>
      <c r="GI59" s="11">
        <v>50</v>
      </c>
      <c r="GJ59" s="11">
        <v>86.842105263157904</v>
      </c>
      <c r="GK59" s="11">
        <v>10</v>
      </c>
      <c r="GL59" s="11">
        <v>10</v>
      </c>
      <c r="GM59" s="11">
        <v>1</v>
      </c>
      <c r="GN59" s="11">
        <v>40.74920697612739</v>
      </c>
      <c r="GO59" s="11">
        <v>16.387195212435593</v>
      </c>
      <c r="GP59" s="11">
        <v>27.217269135013353</v>
      </c>
      <c r="GQ59" s="11">
        <v>0</v>
      </c>
      <c r="GR59" s="11">
        <v>84.267008064991941</v>
      </c>
      <c r="GS59" s="11">
        <v>28.944617377944216</v>
      </c>
      <c r="GT59" s="11">
        <v>5.7104230159105072</v>
      </c>
      <c r="GU59" s="11">
        <v>3.295415515276412</v>
      </c>
      <c r="GV59" s="11">
        <v>100</v>
      </c>
      <c r="GW59" s="11">
        <v>100</v>
      </c>
      <c r="GX59" s="11">
        <v>4.8785522560160839</v>
      </c>
      <c r="GY59" s="11">
        <v>0</v>
      </c>
      <c r="GZ59" s="11">
        <v>964.0228686945261</v>
      </c>
      <c r="HA59" s="11">
        <v>71.13138102096336</v>
      </c>
      <c r="HB59" s="11">
        <v>0</v>
      </c>
      <c r="HC59" s="11">
        <v>100</v>
      </c>
      <c r="HD59" s="11">
        <v>4568189.8063690187</v>
      </c>
      <c r="HE59" s="11">
        <v>23.244126984126982</v>
      </c>
      <c r="HF59" s="11">
        <v>218.8128571428571</v>
      </c>
      <c r="HG59" s="11">
        <v>171.27936507936511</v>
      </c>
      <c r="HH59" s="11">
        <v>87.174285714285688</v>
      </c>
      <c r="HI59" s="12">
        <v>158.74481139855246</v>
      </c>
      <c r="HJ59" s="12">
        <v>86.44859813084112</v>
      </c>
      <c r="HK59" s="12">
        <v>253.70765765765765</v>
      </c>
      <c r="HL59" s="11">
        <v>96.125880481708705</v>
      </c>
      <c r="HM59" s="11">
        <v>97.284708020904347</v>
      </c>
      <c r="HN59" s="11">
        <v>97.364235401045221</v>
      </c>
      <c r="HO59" s="11">
        <v>96.262213133378779</v>
      </c>
      <c r="HP59" s="11">
        <v>97.67098386730288</v>
      </c>
      <c r="HQ59" s="11">
        <v>63.249999999999993</v>
      </c>
      <c r="HR59" s="11">
        <v>70.97</v>
      </c>
      <c r="HS59" s="11">
        <v>100</v>
      </c>
      <c r="HT59" s="11">
        <v>13.079300057898502</v>
      </c>
      <c r="HU59" s="11">
        <v>77.61418762027678</v>
      </c>
      <c r="HV59" s="11">
        <v>85.55209776645917</v>
      </c>
      <c r="HW59" s="11">
        <v>85.750227999283084</v>
      </c>
      <c r="HX59" s="11">
        <v>73.193501284864197</v>
      </c>
      <c r="HY59" s="11">
        <v>61.421799777570129</v>
      </c>
      <c r="HZ59" s="11">
        <v>96.770134334849672</v>
      </c>
      <c r="IA59" s="11">
        <v>95.860059083448405</v>
      </c>
      <c r="IB59" s="11">
        <v>98.33603519994162</v>
      </c>
      <c r="IC59" s="11">
        <v>58.44566006068257</v>
      </c>
      <c r="ID59" s="11">
        <v>97.547111326063174</v>
      </c>
      <c r="IE59" s="11">
        <v>98.084858783842151</v>
      </c>
      <c r="IF59" s="11">
        <v>97.672023603930526</v>
      </c>
      <c r="IG59" s="11">
        <v>57.912061492373176</v>
      </c>
      <c r="IH59" s="11">
        <v>97.72644498108329</v>
      </c>
      <c r="II59" s="11">
        <v>112.57668711656441</v>
      </c>
      <c r="IJ59" s="11">
        <v>10.628558669197275</v>
      </c>
      <c r="IK59" s="11">
        <v>13</v>
      </c>
      <c r="IL59" s="11">
        <v>79.288798000454435</v>
      </c>
      <c r="IM59" s="11">
        <v>58.804817087025675</v>
      </c>
      <c r="IN59" s="11">
        <v>60.611224721654168</v>
      </c>
      <c r="IO59" s="11">
        <v>97.595307917888562</v>
      </c>
      <c r="IP59" s="11">
        <v>100</v>
      </c>
      <c r="IQ59" s="11">
        <v>14.973821989528796</v>
      </c>
      <c r="IR59" s="11">
        <v>80</v>
      </c>
      <c r="IS59" s="11">
        <v>80.66976249971043</v>
      </c>
      <c r="IT59" s="11">
        <v>3.6496350364963503</v>
      </c>
      <c r="IU59" s="11">
        <v>29.197080291970803</v>
      </c>
      <c r="IV59" s="11">
        <v>9.7368843069873989</v>
      </c>
      <c r="IW59" s="11">
        <v>48.43642611683849</v>
      </c>
      <c r="IX59" s="11">
        <v>0</v>
      </c>
      <c r="IY59" s="11">
        <v>11.987733482018399</v>
      </c>
      <c r="IZ59" s="11">
        <v>0</v>
      </c>
      <c r="JA59" s="11">
        <v>4.0888393272000743</v>
      </c>
      <c r="JB59" s="11">
        <v>0</v>
      </c>
      <c r="JC59" s="11">
        <v>83.356565374965143</v>
      </c>
      <c r="JD59" s="11">
        <v>48.136790261128148</v>
      </c>
      <c r="JE59" s="11">
        <v>30.015797788309637</v>
      </c>
      <c r="JF59" s="11">
        <v>7.3413251556546797</v>
      </c>
      <c r="JG59" s="11">
        <v>4.0816326530612246</v>
      </c>
      <c r="JH59" s="11">
        <v>13.325203252032521</v>
      </c>
      <c r="JI59" s="11">
        <v>11.518867924528301</v>
      </c>
      <c r="JJ59" s="11">
        <v>63.035495716034276</v>
      </c>
      <c r="JK59" s="11">
        <v>63.46153846153846</v>
      </c>
      <c r="JL59" s="11">
        <v>82.36363636363636</v>
      </c>
      <c r="JM59" s="11">
        <v>24</v>
      </c>
      <c r="JN59" s="11">
        <v>99.816961561928011</v>
      </c>
      <c r="JO59" s="11">
        <v>70.408785845027452</v>
      </c>
      <c r="JP59" s="11">
        <v>8.2977425259304454</v>
      </c>
      <c r="JQ59" s="11">
        <v>87.39</v>
      </c>
      <c r="JR59" s="11">
        <v>99.1</v>
      </c>
      <c r="JS59" s="11">
        <v>100</v>
      </c>
      <c r="JT59" s="11">
        <v>93.069306930693074</v>
      </c>
      <c r="JU59" s="11">
        <v>79.503105590062106</v>
      </c>
      <c r="JV59" s="11">
        <v>0.85365849999999999</v>
      </c>
      <c r="JW59" s="11">
        <v>0.89024389999999998</v>
      </c>
      <c r="JX59" s="11">
        <v>1.261391945</v>
      </c>
      <c r="JY59" s="11">
        <v>0.2584458</v>
      </c>
      <c r="JZ59" s="11">
        <v>5.2275520850200303</v>
      </c>
      <c r="KA59" s="11">
        <v>103014.92851867026</v>
      </c>
      <c r="KB59" s="11">
        <v>49932.120292584797</v>
      </c>
      <c r="KC59" s="11">
        <v>0.23427288497741558</v>
      </c>
      <c r="KD59" s="11">
        <v>1.1886490299999999</v>
      </c>
      <c r="KE59" s="11">
        <v>11.925770460000001</v>
      </c>
      <c r="KF59" s="11">
        <v>0.37035593999999994</v>
      </c>
      <c r="KG59" s="13">
        <v>8.7891434730936122E-2</v>
      </c>
      <c r="KH59" s="11">
        <v>1.2003790670738128</v>
      </c>
      <c r="KI59" s="11">
        <v>200</v>
      </c>
      <c r="KJ59" s="11">
        <v>200</v>
      </c>
      <c r="KK59" s="11">
        <v>176.27118644067795</v>
      </c>
      <c r="KL59" s="11">
        <v>6.6540000000000008</v>
      </c>
      <c r="KM59" s="11">
        <v>4.1190000000000007</v>
      </c>
      <c r="KN59" s="11">
        <v>79.592499999999987</v>
      </c>
      <c r="KO59" s="11">
        <v>75.239166666666677</v>
      </c>
      <c r="KP59" s="11">
        <v>83.84416666666668</v>
      </c>
      <c r="KQ59" s="11">
        <v>11.513770967073929</v>
      </c>
      <c r="KR59" s="11">
        <v>21.879128137384413</v>
      </c>
      <c r="KS59" s="11">
        <v>95.698370790134589</v>
      </c>
      <c r="KT59" s="11">
        <v>7.9164173988423876</v>
      </c>
      <c r="KU59" s="11">
        <v>87.618280652305216</v>
      </c>
      <c r="KV59" s="11">
        <v>48.781779661016948</v>
      </c>
    </row>
    <row r="60" spans="1:308" x14ac:dyDescent="0.3">
      <c r="A60" t="s">
        <v>1</v>
      </c>
      <c r="B60" s="2" t="s">
        <v>108</v>
      </c>
      <c r="C60" s="2" t="s">
        <v>109</v>
      </c>
      <c r="D60" s="2" t="s">
        <v>91</v>
      </c>
      <c r="E60" s="2" t="s">
        <v>350</v>
      </c>
      <c r="F60" s="2" t="s">
        <v>358</v>
      </c>
      <c r="G60" s="2" t="s">
        <v>355</v>
      </c>
      <c r="H60" s="17" t="s">
        <v>489</v>
      </c>
      <c r="I60" s="11">
        <v>49.758222614260518</v>
      </c>
      <c r="J60" s="11">
        <v>48.017793369792791</v>
      </c>
      <c r="K60" s="11">
        <v>53.927211796596332</v>
      </c>
      <c r="L60" s="11">
        <v>62.531287675376213</v>
      </c>
      <c r="M60" s="11">
        <v>56.601965173757975</v>
      </c>
      <c r="N60" s="11">
        <v>40.956002609404024</v>
      </c>
      <c r="O60" s="11">
        <v>36.515075060635773</v>
      </c>
      <c r="P60" s="11">
        <v>79.980305850311552</v>
      </c>
      <c r="Q60" s="11">
        <v>56.146117244334455</v>
      </c>
      <c r="R60" s="11">
        <v>4.8484848484848486</v>
      </c>
      <c r="S60" s="11">
        <v>52.462299467813807</v>
      </c>
      <c r="T60" s="11">
        <v>42.540506838004617</v>
      </c>
      <c r="U60" s="11">
        <v>64.052480161210298</v>
      </c>
      <c r="V60" s="11">
        <v>36.094359178390015</v>
      </c>
      <c r="W60" s="11">
        <v>12.103693481274178</v>
      </c>
      <c r="X60" s="11">
        <v>67.304419880300387</v>
      </c>
      <c r="Y60" s="11">
        <v>83.114791810443975</v>
      </c>
      <c r="Z60" s="11">
        <v>53.185942014366788</v>
      </c>
      <c r="AA60" s="11">
        <v>75.378369033501386</v>
      </c>
      <c r="AB60" s="11">
        <v>91.132557884681134</v>
      </c>
      <c r="AC60" s="11">
        <v>39.089479804870159</v>
      </c>
      <c r="AD60" s="11">
        <v>45.487309255425203</v>
      </c>
      <c r="AE60" s="11">
        <v>61.568722398403182</v>
      </c>
      <c r="AF60" s="11">
        <v>56.601965173757975</v>
      </c>
      <c r="AG60" s="11">
        <v>11.055043686155564</v>
      </c>
      <c r="AH60" s="11">
        <v>14.130036542497951</v>
      </c>
      <c r="AI60" s="11">
        <v>17.599956579601965</v>
      </c>
      <c r="AJ60" s="11">
        <v>69.37383173477987</v>
      </c>
      <c r="AK60" s="11">
        <v>40.949729177711006</v>
      </c>
      <c r="AL60" s="11">
        <v>92.627417935677784</v>
      </c>
      <c r="AM60" s="11">
        <v>51.020757345463608</v>
      </c>
      <c r="AN60" s="11">
        <v>8.4363882418072258</v>
      </c>
      <c r="AO60" s="11">
        <v>8.4436182118300103</v>
      </c>
      <c r="AP60" s="11">
        <v>28.910850935584715</v>
      </c>
      <c r="AQ60" s="11">
        <v>59.522354704363337</v>
      </c>
      <c r="AR60" s="11">
        <v>62.756480924765718</v>
      </c>
      <c r="AS60" s="11">
        <v>75.570605052256639</v>
      </c>
      <c r="AT60" s="11">
        <v>84.564615745900355</v>
      </c>
      <c r="AU60" s="11">
        <v>88.315781796713097</v>
      </c>
      <c r="AV60" s="11">
        <v>76.699900908232991</v>
      </c>
      <c r="AW60" s="11">
        <v>59.988973249389424</v>
      </c>
      <c r="AX60" s="11">
        <v>94.741958349376802</v>
      </c>
      <c r="AY60" s="11">
        <v>60.940105745849038</v>
      </c>
      <c r="AZ60" s="11">
        <v>50.039246006090487</v>
      </c>
      <c r="BA60" s="11">
        <v>68.250356296809571</v>
      </c>
      <c r="BB60" s="11">
        <v>45.354760928588718</v>
      </c>
      <c r="BC60" s="11">
        <v>10</v>
      </c>
      <c r="BD60" s="11">
        <v>0</v>
      </c>
      <c r="BE60" s="11">
        <v>4.5454545454545459</v>
      </c>
      <c r="BF60" s="11">
        <v>66.666666666666657</v>
      </c>
      <c r="BG60" s="11">
        <v>0</v>
      </c>
      <c r="BH60" s="11">
        <v>89.473684210526315</v>
      </c>
      <c r="BI60" s="11">
        <v>89.504479795209363</v>
      </c>
      <c r="BJ60" s="11">
        <v>16.666666666666664</v>
      </c>
      <c r="BK60" s="11">
        <v>95.789473684210535</v>
      </c>
      <c r="BL60" s="11">
        <v>56.896908415792765</v>
      </c>
      <c r="BM60" s="11">
        <v>23.407455059930758</v>
      </c>
      <c r="BN60" s="11">
        <v>27.341337990089038</v>
      </c>
      <c r="BO60" s="11">
        <v>9.2673590400000005</v>
      </c>
      <c r="BP60" s="11">
        <v>74.380972056420916</v>
      </c>
      <c r="BQ60" s="11">
        <v>57.87386720572475</v>
      </c>
      <c r="BR60" s="11">
        <v>59.902601221485241</v>
      </c>
      <c r="BS60" s="11">
        <v>1.8499999999999999</v>
      </c>
      <c r="BT60" s="11">
        <v>100</v>
      </c>
      <c r="BU60" s="11">
        <v>0</v>
      </c>
      <c r="BV60" s="11">
        <v>10.212488276989779</v>
      </c>
      <c r="BW60" s="11">
        <v>100</v>
      </c>
      <c r="BX60" s="11">
        <v>4.5036667933502965</v>
      </c>
      <c r="BY60" s="11">
        <v>15.171743841382918</v>
      </c>
      <c r="BZ60" s="11">
        <v>14.399999999999999</v>
      </c>
      <c r="CA60" s="11">
        <v>0</v>
      </c>
      <c r="CB60" s="11">
        <v>18.843030083713792</v>
      </c>
      <c r="CC60" s="11">
        <v>65.166522258654553</v>
      </c>
      <c r="CD60" s="11">
        <v>49.438066998008487</v>
      </c>
      <c r="CE60" s="11">
        <v>71.22853958078143</v>
      </c>
      <c r="CF60" s="11">
        <v>49.720066791081422</v>
      </c>
      <c r="CG60" s="11">
        <v>83.363767962827453</v>
      </c>
      <c r="CH60" s="11">
        <v>59.485643825964416</v>
      </c>
      <c r="CI60" s="11">
        <v>92.728331744784882</v>
      </c>
      <c r="CJ60" s="11">
        <v>68.428144204541724</v>
      </c>
      <c r="CK60" s="11">
        <v>86.460284596930563</v>
      </c>
      <c r="CL60" s="11">
        <v>95.859213250517598</v>
      </c>
      <c r="CM60" s="11">
        <v>91.738144533175586</v>
      </c>
      <c r="CN60" s="11">
        <v>73.088172467054463</v>
      </c>
      <c r="CO60" s="11">
        <v>49.120000000000005</v>
      </c>
      <c r="CP60" s="11">
        <v>55.679999999999993</v>
      </c>
      <c r="CQ60" s="11">
        <v>100</v>
      </c>
      <c r="CR60" s="11">
        <v>7.9437680574671417</v>
      </c>
      <c r="CS60" s="11">
        <v>48.122571442301272</v>
      </c>
      <c r="CT60" s="11">
        <v>89.39437359698141</v>
      </c>
      <c r="CU60" s="11">
        <v>83.503040194726779</v>
      </c>
      <c r="CV60" s="11">
        <v>70.296310175949088</v>
      </c>
      <c r="CW60" s="11">
        <v>68.635542094263087</v>
      </c>
      <c r="CX60" s="11">
        <v>92.318376696786643</v>
      </c>
      <c r="CY60" s="11">
        <v>96.291912173768267</v>
      </c>
      <c r="CZ60" s="11">
        <v>94.535575275965783</v>
      </c>
      <c r="DA60" s="11">
        <v>77.925442995653626</v>
      </c>
      <c r="DB60" s="11">
        <v>98.847451445244829</v>
      </c>
      <c r="DC60" s="11">
        <v>98.415245737211634</v>
      </c>
      <c r="DD60" s="11">
        <v>95.380101342990002</v>
      </c>
      <c r="DE60" s="11">
        <v>71.424823899803982</v>
      </c>
      <c r="DF60" s="11">
        <v>96.239910206810904</v>
      </c>
      <c r="DG60" s="11">
        <v>37.020605343586709</v>
      </c>
      <c r="DH60" s="11">
        <v>40.24783407102376</v>
      </c>
      <c r="DI60" s="11">
        <v>40</v>
      </c>
      <c r="DJ60" s="11">
        <v>89.884649511978708</v>
      </c>
      <c r="DK60" s="11">
        <v>16.037332807519142</v>
      </c>
      <c r="DL60" s="11">
        <v>30.539945446777743</v>
      </c>
      <c r="DM60" s="11">
        <v>46.298107346257837</v>
      </c>
      <c r="DN60" s="11">
        <v>24.603174603174601</v>
      </c>
      <c r="DO60" s="11">
        <v>88.450530721103362</v>
      </c>
      <c r="DP60" s="11">
        <v>86.92307692307692</v>
      </c>
      <c r="DQ60" s="11">
        <v>59.719137341829679</v>
      </c>
      <c r="DR60" s="11">
        <v>79.481865284974091</v>
      </c>
      <c r="DS60" s="11">
        <v>30.604892894470158</v>
      </c>
      <c r="DT60" s="11">
        <v>6.6134245464746595</v>
      </c>
      <c r="DU60" s="11">
        <v>15.496662825836468</v>
      </c>
      <c r="DV60" s="11">
        <v>12.432846858216214</v>
      </c>
      <c r="DW60" s="11">
        <v>9.9956301606721247</v>
      </c>
      <c r="DX60" s="11">
        <v>10.091477719242027</v>
      </c>
      <c r="DY60" s="11">
        <v>14.976244970146704</v>
      </c>
      <c r="DZ60" s="11">
        <v>23.153983004212684</v>
      </c>
      <c r="EA60" s="11">
        <v>7.515169689624182</v>
      </c>
      <c r="EB60" s="11">
        <v>9.9594876753524506</v>
      </c>
      <c r="EC60" s="11">
        <v>6.0659495753101327</v>
      </c>
      <c r="ED60" s="11">
        <v>12.607324105871218</v>
      </c>
      <c r="EE60" s="11">
        <v>51.851851851851848</v>
      </c>
      <c r="EF60" s="11">
        <v>50.262833453309682</v>
      </c>
      <c r="EG60" s="11">
        <v>70.137741179183635</v>
      </c>
      <c r="EH60" s="11">
        <v>77.748167888074619</v>
      </c>
      <c r="EI60" s="11">
        <v>79.346584418551529</v>
      </c>
      <c r="EJ60" s="11">
        <v>1.9280205655526992</v>
      </c>
      <c r="EK60" s="11">
        <v>47.643530419880037</v>
      </c>
      <c r="EL60" s="11">
        <v>89.904973466617292</v>
      </c>
      <c r="EM60" s="11">
        <v>60.409724793286436</v>
      </c>
      <c r="EN60" s="11">
        <v>4.8623966432185615</v>
      </c>
      <c r="EO60" s="11">
        <v>85.12</v>
      </c>
      <c r="EP60" s="11">
        <v>99.24</v>
      </c>
      <c r="EQ60" s="11">
        <v>99.457111834961992</v>
      </c>
      <c r="ER60" s="11">
        <v>95.125</v>
      </c>
      <c r="ES60" s="11">
        <v>84.194977843426884</v>
      </c>
      <c r="ET60" s="11">
        <v>75.000009318181213</v>
      </c>
      <c r="EU60" s="11">
        <v>83.870971155046647</v>
      </c>
      <c r="EV60" s="11">
        <v>29.643873013160693</v>
      </c>
      <c r="EW60" s="11">
        <v>15.568175895465874</v>
      </c>
      <c r="EX60" s="11">
        <v>5.5423323830981888</v>
      </c>
      <c r="EY60" s="11">
        <v>4.6639158404458048</v>
      </c>
      <c r="EZ60" s="11">
        <v>15.102916501877683</v>
      </c>
      <c r="FA60" s="11">
        <v>5.9013227459056568</v>
      </c>
      <c r="FB60" s="11">
        <v>5.7912797795908258E-2</v>
      </c>
      <c r="FC60" s="11">
        <v>12.989596041018128</v>
      </c>
      <c r="FD60" s="11">
        <v>14.825641262600348</v>
      </c>
      <c r="FE60" s="11">
        <v>7.9874317252423586</v>
      </c>
      <c r="FF60" s="11">
        <v>0</v>
      </c>
      <c r="FG60" s="11">
        <v>56.67643685484898</v>
      </c>
      <c r="FH60" s="11">
        <v>31.984765737280828</v>
      </c>
      <c r="FI60" s="11">
        <v>47.905620360551431</v>
      </c>
      <c r="FJ60" s="11">
        <v>73.702294111428273</v>
      </c>
      <c r="FK60" s="11">
        <v>66.774312303407939</v>
      </c>
      <c r="FL60" s="11">
        <v>13.040077208309855</v>
      </c>
      <c r="FM60" s="11">
        <v>66.392137981817683</v>
      </c>
      <c r="FN60" s="11">
        <v>77.702951916852925</v>
      </c>
      <c r="FO60" s="11">
        <v>84.799469121977523</v>
      </c>
      <c r="FP60" s="11">
        <v>69.439035697728329</v>
      </c>
      <c r="FQ60" s="11">
        <v>79.559795899882246</v>
      </c>
      <c r="FR60" s="11">
        <v>38.889563030572972</v>
      </c>
      <c r="FS60" s="11">
        <v>84.758616437511563</v>
      </c>
      <c r="FT60" s="11">
        <v>19.092405360921703</v>
      </c>
      <c r="FU60" s="11">
        <v>17.575104278952054</v>
      </c>
      <c r="FV60" s="11">
        <v>148.80254956179405</v>
      </c>
      <c r="FW60" s="11">
        <v>209.72957772882788</v>
      </c>
      <c r="FX60" s="11">
        <v>213.24459858461827</v>
      </c>
      <c r="FY60" s="11">
        <v>80.845479683179462</v>
      </c>
      <c r="FZ60" s="11">
        <v>25.776819609129682</v>
      </c>
      <c r="GA60" s="11">
        <v>60.940105745849038</v>
      </c>
      <c r="GB60" s="11">
        <v>-7.4701057458490396</v>
      </c>
      <c r="GC60" s="11">
        <v>68.250356296809571</v>
      </c>
      <c r="GD60" s="11">
        <v>5.3135112104317841</v>
      </c>
      <c r="GE60" s="11">
        <v>10</v>
      </c>
      <c r="GF60" s="11">
        <v>0</v>
      </c>
      <c r="GG60" s="11">
        <v>4.5454545454545459</v>
      </c>
      <c r="GH60" s="11">
        <v>66.666666666666657</v>
      </c>
      <c r="GI60" s="11">
        <v>0</v>
      </c>
      <c r="GJ60" s="11">
        <v>89.473684210526315</v>
      </c>
      <c r="GK60" s="11">
        <v>8</v>
      </c>
      <c r="GL60" s="11">
        <v>40</v>
      </c>
      <c r="GM60" s="11">
        <v>1.3333333333333333</v>
      </c>
      <c r="GN60" s="11">
        <v>56.896908415792765</v>
      </c>
      <c r="GO60" s="11">
        <v>23.407455059930758</v>
      </c>
      <c r="GP60" s="11">
        <v>27.341337990089038</v>
      </c>
      <c r="GQ60" s="11">
        <v>9.2673590400000005</v>
      </c>
      <c r="GR60" s="11">
        <v>74.380972056420916</v>
      </c>
      <c r="GS60" s="11">
        <v>42.12613279427525</v>
      </c>
      <c r="GT60" s="11">
        <v>40.097398778514759</v>
      </c>
      <c r="GU60" s="11" t="s">
        <v>727</v>
      </c>
      <c r="GV60" s="11">
        <v>100</v>
      </c>
      <c r="GW60" s="14" t="s">
        <v>727</v>
      </c>
      <c r="GX60" s="11">
        <v>10.212488276989779</v>
      </c>
      <c r="GY60" s="11">
        <v>1</v>
      </c>
      <c r="GZ60" s="11">
        <v>433.1600693056111</v>
      </c>
      <c r="HA60" s="11">
        <v>15.171743841382918</v>
      </c>
      <c r="HB60" s="11">
        <v>14.399999999999999</v>
      </c>
      <c r="HC60" s="11">
        <v>0</v>
      </c>
      <c r="HD60" s="11">
        <v>1858156.3771722254</v>
      </c>
      <c r="HE60" s="11">
        <v>115.88523809523811</v>
      </c>
      <c r="HF60" s="11">
        <v>226.5803174603175</v>
      </c>
      <c r="HG60" s="11">
        <v>143.26984126984121</v>
      </c>
      <c r="HH60" s="11">
        <v>178.61269841269845</v>
      </c>
      <c r="HI60" s="12">
        <v>157.25674457196564</v>
      </c>
      <c r="HJ60" s="12">
        <v>40.514356174035584</v>
      </c>
      <c r="HK60" s="12">
        <v>32.004003623188403</v>
      </c>
      <c r="HL60" s="11">
        <v>68.428144204541724</v>
      </c>
      <c r="HM60" s="11">
        <v>86.460284596930563</v>
      </c>
      <c r="HN60" s="11">
        <v>95.859213250517598</v>
      </c>
      <c r="HO60" s="11">
        <v>91.738144533175586</v>
      </c>
      <c r="HP60" s="11">
        <v>73.088172467054463</v>
      </c>
      <c r="HQ60" s="11">
        <v>49.120000000000005</v>
      </c>
      <c r="HR60" s="11" t="s">
        <v>727</v>
      </c>
      <c r="HS60" s="11">
        <v>100</v>
      </c>
      <c r="HT60" s="11">
        <v>7.9437680574671417</v>
      </c>
      <c r="HU60" s="11">
        <v>48.122571442301272</v>
      </c>
      <c r="HV60" s="11">
        <v>89.39437359698141</v>
      </c>
      <c r="HW60" s="11">
        <v>83.503040194726779</v>
      </c>
      <c r="HX60" s="11">
        <v>70.296310175949088</v>
      </c>
      <c r="HY60" s="11">
        <v>68.635542094263087</v>
      </c>
      <c r="HZ60" s="11">
        <v>92.318376696786643</v>
      </c>
      <c r="IA60" s="11">
        <v>96.291912173768267</v>
      </c>
      <c r="IB60" s="11">
        <v>94.535575275965783</v>
      </c>
      <c r="IC60" s="11">
        <v>77.925442995653626</v>
      </c>
      <c r="ID60" s="11">
        <v>98.847451445244829</v>
      </c>
      <c r="IE60" s="11">
        <v>98.415245737211634</v>
      </c>
      <c r="IF60" s="11">
        <v>95.380101342990002</v>
      </c>
      <c r="IG60" s="11">
        <v>71.424823899803982</v>
      </c>
      <c r="IH60" s="11">
        <v>96.239910206810904</v>
      </c>
      <c r="II60" s="11">
        <v>37.020605343586709</v>
      </c>
      <c r="IJ60" s="11">
        <v>-10.453100158982512</v>
      </c>
      <c r="IK60" s="11">
        <v>12</v>
      </c>
      <c r="IL60" s="11">
        <v>89.884649511978708</v>
      </c>
      <c r="IM60" s="11">
        <v>16.037332807519142</v>
      </c>
      <c r="IN60" s="11">
        <v>30.539945446777743</v>
      </c>
      <c r="IO60" s="11">
        <v>46.298107346257837</v>
      </c>
      <c r="IP60" s="11">
        <v>24.603174603174601</v>
      </c>
      <c r="IQ60" s="11">
        <v>10.072958500669344</v>
      </c>
      <c r="IR60" s="11">
        <v>86.92307692307692</v>
      </c>
      <c r="IS60" s="11">
        <v>80.423779800714641</v>
      </c>
      <c r="IT60" s="11">
        <v>9.3264248704663206</v>
      </c>
      <c r="IU60" s="11">
        <v>118.13471502590674</v>
      </c>
      <c r="IV60" s="11">
        <v>5.9259299519533881</v>
      </c>
      <c r="IW60" s="11">
        <v>15.496662825836468</v>
      </c>
      <c r="IX60" s="11">
        <v>69.58753160496623</v>
      </c>
      <c r="IY60" s="11">
        <v>17.811992905392657</v>
      </c>
      <c r="IZ60" s="11">
        <v>13.283520132835202</v>
      </c>
      <c r="JA60" s="11">
        <v>144.08090871353636</v>
      </c>
      <c r="JB60" s="11">
        <v>12</v>
      </c>
      <c r="JC60" s="11">
        <v>6.2643873353711461</v>
      </c>
      <c r="JD60" s="11">
        <v>5.4719046001735911</v>
      </c>
      <c r="JE60" s="11">
        <v>1.9623382014415636</v>
      </c>
      <c r="JF60" s="11">
        <v>1.2830672855579455</v>
      </c>
      <c r="JG60" s="11">
        <v>15.555555555555555</v>
      </c>
      <c r="JH60" s="11">
        <v>13.994818652849741</v>
      </c>
      <c r="JI60" s="11">
        <v>12.059027777777779</v>
      </c>
      <c r="JJ60" s="11">
        <v>77.748167888074619</v>
      </c>
      <c r="JK60" s="11">
        <v>79.346584418551529</v>
      </c>
      <c r="JL60" s="11">
        <v>1.9280205655526992</v>
      </c>
      <c r="JM60" s="11">
        <v>47.643530419880037</v>
      </c>
      <c r="JN60" s="11">
        <v>89.904973466617292</v>
      </c>
      <c r="JO60" s="11">
        <v>60.409724793286436</v>
      </c>
      <c r="JP60" s="11">
        <v>4.8623966432185615</v>
      </c>
      <c r="JQ60" s="11">
        <v>85.12</v>
      </c>
      <c r="JR60" s="11">
        <v>99.24</v>
      </c>
      <c r="JS60" s="11">
        <v>99.457111834961992</v>
      </c>
      <c r="JT60" s="11">
        <v>95.125</v>
      </c>
      <c r="JU60" s="11">
        <v>84.194977843426884</v>
      </c>
      <c r="JV60" s="11">
        <v>0.86585369999999995</v>
      </c>
      <c r="JW60" s="11">
        <v>0.87804879999999996</v>
      </c>
      <c r="JX60" s="11">
        <v>1.2414910539999999</v>
      </c>
      <c r="JY60" s="11">
        <v>0.25893820000000001</v>
      </c>
      <c r="JZ60" s="11">
        <v>3.5501669923588386</v>
      </c>
      <c r="KA60" s="11">
        <v>88600.53951471817</v>
      </c>
      <c r="KB60" s="11">
        <v>193196.31845101668</v>
      </c>
      <c r="KC60" s="11">
        <v>0.47221226055133492</v>
      </c>
      <c r="KD60" s="11">
        <v>0.44327559999999994</v>
      </c>
      <c r="KE60" s="11">
        <v>33.775357759999991</v>
      </c>
      <c r="KF60" s="11">
        <v>43.082916679999997</v>
      </c>
      <c r="KG60" s="13">
        <v>6.613848488817696E-2</v>
      </c>
      <c r="KH60" s="11">
        <v>-26.000160025604096</v>
      </c>
      <c r="KI60" s="11">
        <v>72.881355932203391</v>
      </c>
      <c r="KJ60" s="11">
        <v>-72.060937050876689</v>
      </c>
      <c r="KK60" s="11">
        <v>-8.3775185577942732</v>
      </c>
      <c r="KL60" s="11">
        <v>5.1635714285714291</v>
      </c>
      <c r="KM60" s="11">
        <v>9.1403571428571428</v>
      </c>
      <c r="KN60" s="11">
        <v>86.587333333333348</v>
      </c>
      <c r="KO60" s="11">
        <v>104.90566666666666</v>
      </c>
      <c r="KP60" s="11">
        <v>99.058000000000007</v>
      </c>
      <c r="KQ60" s="11">
        <v>15.20053087802248</v>
      </c>
      <c r="KR60" s="11">
        <v>30.560964302271675</v>
      </c>
      <c r="KS60" s="11">
        <v>79.559795899882246</v>
      </c>
      <c r="KT60" s="11">
        <v>5.8020483070836448</v>
      </c>
      <c r="KU60" s="11">
        <v>84.758616437511563</v>
      </c>
      <c r="KV60" s="11">
        <v>19.092405360921703</v>
      </c>
    </row>
    <row r="61" spans="1:308" x14ac:dyDescent="0.3">
      <c r="A61" t="s">
        <v>1</v>
      </c>
      <c r="B61" s="2" t="s">
        <v>110</v>
      </c>
      <c r="C61" s="2" t="s">
        <v>111</v>
      </c>
      <c r="D61" s="2" t="s">
        <v>351</v>
      </c>
      <c r="E61" s="2" t="s">
        <v>352</v>
      </c>
      <c r="F61" s="2" t="s">
        <v>358</v>
      </c>
      <c r="G61" s="2" t="s">
        <v>355</v>
      </c>
      <c r="H61" s="17" t="s">
        <v>487</v>
      </c>
      <c r="I61" s="11">
        <v>57.53041469731712</v>
      </c>
      <c r="J61" s="11">
        <v>56.813154597223182</v>
      </c>
      <c r="K61" s="11">
        <v>58.959134518514674</v>
      </c>
      <c r="L61" s="11">
        <v>70.900044798288803</v>
      </c>
      <c r="M61" s="11">
        <v>53.44830706518318</v>
      </c>
      <c r="N61" s="11">
        <v>57.019346164530383</v>
      </c>
      <c r="O61" s="11">
        <v>48.042501040162527</v>
      </c>
      <c r="P61" s="11">
        <v>63.246708145338879</v>
      </c>
      <c r="Q61" s="11">
        <v>62.361198356769449</v>
      </c>
      <c r="R61" s="11">
        <v>29.848484848484844</v>
      </c>
      <c r="S61" s="11">
        <v>81.913768761564057</v>
      </c>
      <c r="T61" s="11">
        <v>35.848517565489722</v>
      </c>
      <c r="U61" s="11">
        <v>72.648201701482705</v>
      </c>
      <c r="V61" s="11">
        <v>51.825202801432631</v>
      </c>
      <c r="W61" s="11">
        <v>26.430353231719593</v>
      </c>
      <c r="X61" s="11">
        <v>69.955828820369689</v>
      </c>
      <c r="Y61" s="11">
        <v>91.282856021969394</v>
      </c>
      <c r="Z61" s="11">
        <v>48.167500000000004</v>
      </c>
      <c r="AA61" s="11">
        <v>77.838471652808096</v>
      </c>
      <c r="AB61" s="11">
        <v>89.908039494679997</v>
      </c>
      <c r="AC61" s="11">
        <v>69.501520541698923</v>
      </c>
      <c r="AD61" s="11">
        <v>46.949130377925989</v>
      </c>
      <c r="AE61" s="11">
        <v>70.303061924331018</v>
      </c>
      <c r="AF61" s="11">
        <v>53.44830706518318</v>
      </c>
      <c r="AG61" s="11">
        <v>32.072268638250733</v>
      </c>
      <c r="AH61" s="11">
        <v>57.14559519275182</v>
      </c>
      <c r="AI61" s="11">
        <v>33.369623489259418</v>
      </c>
      <c r="AJ61" s="11">
        <v>73.647813639972398</v>
      </c>
      <c r="AK61" s="11">
        <v>53.494370136081422</v>
      </c>
      <c r="AL61" s="11">
        <v>92.386405890866456</v>
      </c>
      <c r="AM61" s="11">
        <v>73.957026631782057</v>
      </c>
      <c r="AN61" s="11">
        <v>23.770770094239481</v>
      </c>
      <c r="AO61" s="11">
        <v>41.110155760291015</v>
      </c>
      <c r="AP61" s="11">
        <v>40.38352247720691</v>
      </c>
      <c r="AQ61" s="11">
        <v>39.099610324438494</v>
      </c>
      <c r="AR61" s="11">
        <v>69.933920953017193</v>
      </c>
      <c r="AS61" s="11">
        <v>82.251165166315531</v>
      </c>
      <c r="AT61" s="11">
        <v>63.575398040449748</v>
      </c>
      <c r="AU61" s="11">
        <v>61.941468923594314</v>
      </c>
      <c r="AV61" s="11">
        <v>40.419179027576554</v>
      </c>
      <c r="AW61" s="11">
        <v>42.493042106781495</v>
      </c>
      <c r="AX61" s="11">
        <v>88.799995607315623</v>
      </c>
      <c r="AY61" s="11">
        <v>58.563449160410372</v>
      </c>
      <c r="AZ61" s="11">
        <v>51.827679332770138</v>
      </c>
      <c r="BA61" s="11">
        <v>74.473482223166783</v>
      </c>
      <c r="BB61" s="11">
        <v>64.580182710730512</v>
      </c>
      <c r="BC61" s="11">
        <v>35</v>
      </c>
      <c r="BD61" s="11">
        <v>27.27272727272727</v>
      </c>
      <c r="BE61" s="11">
        <v>27.27272727272727</v>
      </c>
      <c r="BF61" s="11">
        <v>100</v>
      </c>
      <c r="BG61" s="11">
        <v>75</v>
      </c>
      <c r="BH61" s="11">
        <v>71.816283924843432</v>
      </c>
      <c r="BI61" s="11">
        <v>94.002559882976783</v>
      </c>
      <c r="BJ61" s="11">
        <v>68.75</v>
      </c>
      <c r="BK61" s="11">
        <v>80</v>
      </c>
      <c r="BL61" s="11">
        <v>58.716351031488813</v>
      </c>
      <c r="BM61" s="11">
        <v>19.040510854884111</v>
      </c>
      <c r="BN61" s="11">
        <v>15.384775701075684</v>
      </c>
      <c r="BO61" s="11">
        <v>6.1009502400000013</v>
      </c>
      <c r="BP61" s="11">
        <v>79.621288041193097</v>
      </c>
      <c r="BQ61" s="11">
        <v>55.536845169247748</v>
      </c>
      <c r="BR61" s="11">
        <v>82.786471894007292</v>
      </c>
      <c r="BS61" s="11">
        <v>1.445887445887446</v>
      </c>
      <c r="BT61" s="11">
        <v>100</v>
      </c>
      <c r="BU61" s="11">
        <v>100</v>
      </c>
      <c r="BV61" s="11">
        <v>8.5051255395724539</v>
      </c>
      <c r="BW61" s="11">
        <v>100</v>
      </c>
      <c r="BX61" s="11">
        <v>1.0002038231358812</v>
      </c>
      <c r="BY61" s="11">
        <v>23.07781958642736</v>
      </c>
      <c r="BZ61" s="11">
        <v>57.894736842105267</v>
      </c>
      <c r="CA61" s="11">
        <v>0</v>
      </c>
      <c r="CB61" s="11">
        <v>24.748856498345738</v>
      </c>
      <c r="CC61" s="11">
        <v>42.666672844549517</v>
      </c>
      <c r="CD61" s="11">
        <v>100</v>
      </c>
      <c r="CE61" s="11">
        <v>25.683912900396734</v>
      </c>
      <c r="CF61" s="11">
        <v>68.330467220556628</v>
      </c>
      <c r="CG61" s="11">
        <v>87.837733353293117</v>
      </c>
      <c r="CH61" s="11">
        <v>76.083622568407463</v>
      </c>
      <c r="CI61" s="11">
        <v>89.088392855384313</v>
      </c>
      <c r="CJ61" s="11">
        <v>89.95292271479012</v>
      </c>
      <c r="CK61" s="11">
        <v>90.003923107100832</v>
      </c>
      <c r="CL61" s="11">
        <v>97.222440172616714</v>
      </c>
      <c r="CM61" s="11">
        <v>91.271086700666928</v>
      </c>
      <c r="CN61" s="11">
        <v>87.96390741467242</v>
      </c>
      <c r="CO61" s="11">
        <v>46.660000000000004</v>
      </c>
      <c r="CP61" s="11">
        <v>46.01</v>
      </c>
      <c r="CQ61" s="11">
        <v>100</v>
      </c>
      <c r="CR61" s="11">
        <v>0</v>
      </c>
      <c r="CS61" s="11">
        <v>69.098106269409641</v>
      </c>
      <c r="CT61" s="11">
        <v>86.180631793266642</v>
      </c>
      <c r="CU61" s="11">
        <v>80.033372118207126</v>
      </c>
      <c r="CV61" s="11">
        <v>72.235411163358478</v>
      </c>
      <c r="CW61" s="11">
        <v>64.430616779800403</v>
      </c>
      <c r="CX61" s="11">
        <v>95.052691792806314</v>
      </c>
      <c r="CY61" s="11">
        <v>97.63352009736505</v>
      </c>
      <c r="CZ61" s="11">
        <v>98.179240181338088</v>
      </c>
      <c r="DA61" s="11">
        <v>57.890114135531093</v>
      </c>
      <c r="DB61" s="11">
        <v>97.844843161426127</v>
      </c>
      <c r="DC61" s="11">
        <v>97.547642995383981</v>
      </c>
      <c r="DD61" s="11">
        <v>97.629239844929288</v>
      </c>
      <c r="DE61" s="11">
        <v>74.68067213422276</v>
      </c>
      <c r="DF61" s="11">
        <v>97.85904340724359</v>
      </c>
      <c r="DG61" s="11">
        <v>74.86072969792076</v>
      </c>
      <c r="DH61" s="11">
        <v>73.643831927176009</v>
      </c>
      <c r="DI61" s="11">
        <v>60</v>
      </c>
      <c r="DJ61" s="11">
        <v>87.100823852491175</v>
      </c>
      <c r="DK61" s="11">
        <v>24.021184778344448</v>
      </c>
      <c r="DL61" s="11">
        <v>29.725382502942331</v>
      </c>
      <c r="DM61" s="11">
        <v>75.953443697384031</v>
      </c>
      <c r="DN61" s="11">
        <v>50</v>
      </c>
      <c r="DO61" s="11">
        <v>71.925470666606685</v>
      </c>
      <c r="DP61" s="11">
        <v>83.333333333333343</v>
      </c>
      <c r="DQ61" s="11">
        <v>35.239519532545536</v>
      </c>
      <c r="DR61" s="11">
        <v>82.022471910112358</v>
      </c>
      <c r="DS61" s="11">
        <v>43.082929752891665</v>
      </c>
      <c r="DT61" s="11">
        <v>35.540542177763825</v>
      </c>
      <c r="DU61" s="11">
        <v>28.603995098737638</v>
      </c>
      <c r="DV61" s="11">
        <v>48.000659194755173</v>
      </c>
      <c r="DW61" s="11">
        <v>100</v>
      </c>
      <c r="DX61" s="11">
        <v>62.387465000349529</v>
      </c>
      <c r="DY61" s="11">
        <v>46.323728029278449</v>
      </c>
      <c r="DZ61" s="11">
        <v>29.016123739375942</v>
      </c>
      <c r="EA61" s="11">
        <v>28.680851023142701</v>
      </c>
      <c r="EB61" s="11">
        <v>49.628225502107213</v>
      </c>
      <c r="EC61" s="11">
        <v>26.622430836352923</v>
      </c>
      <c r="ED61" s="11">
        <v>41.083276751360941</v>
      </c>
      <c r="EE61" s="11">
        <v>20.833333333333336</v>
      </c>
      <c r="EF61" s="11">
        <v>34.134382832007894</v>
      </c>
      <c r="EG61" s="11">
        <v>64.192861765241588</v>
      </c>
      <c r="EH61" s="11">
        <v>96.264009962640102</v>
      </c>
      <c r="EI61" s="11">
        <v>100</v>
      </c>
      <c r="EJ61" s="11">
        <v>40.250521920668056</v>
      </c>
      <c r="EK61" s="11">
        <v>38.037578288100207</v>
      </c>
      <c r="EL61" s="11">
        <v>99.949691862658781</v>
      </c>
      <c r="EM61" s="11">
        <v>85.121368381335685</v>
      </c>
      <c r="EN61" s="11">
        <v>4.1126902276443218</v>
      </c>
      <c r="EO61" s="11">
        <v>91.86</v>
      </c>
      <c r="EP61" s="11">
        <v>99.4</v>
      </c>
      <c r="EQ61" s="11">
        <v>99.571550985432737</v>
      </c>
      <c r="ER61" s="11">
        <v>94.545454545454547</v>
      </c>
      <c r="ES61" s="11">
        <v>76.555023923444978</v>
      </c>
      <c r="ET61" s="11">
        <v>97.727276962809654</v>
      </c>
      <c r="EU61" s="11">
        <v>100</v>
      </c>
      <c r="EV61" s="11">
        <v>97.06789745202164</v>
      </c>
      <c r="EW61" s="11">
        <v>1.0329321122969179</v>
      </c>
      <c r="EX61" s="11">
        <v>26.739729144667283</v>
      </c>
      <c r="EY61" s="11">
        <v>13.548764502688041</v>
      </c>
      <c r="EZ61" s="11">
        <v>31.023816635363112</v>
      </c>
      <c r="FA61" s="11">
        <v>61.372952270889833</v>
      </c>
      <c r="FB61" s="11">
        <v>1.30926048936524</v>
      </c>
      <c r="FC61" s="11">
        <v>100</v>
      </c>
      <c r="FD61" s="11">
        <v>1.7584102809089885</v>
      </c>
      <c r="FE61" s="11">
        <v>27.198018244731049</v>
      </c>
      <c r="FF61" s="11">
        <v>0</v>
      </c>
      <c r="FG61" s="11">
        <v>100</v>
      </c>
      <c r="FH61" s="11">
        <v>34.739049394221809</v>
      </c>
      <c r="FI61" s="11">
        <v>39.980544747081709</v>
      </c>
      <c r="FJ61" s="11">
        <v>31.902988727177334</v>
      </c>
      <c r="FK61" s="11">
        <v>13.52047006235296</v>
      </c>
      <c r="FL61" s="11">
        <v>15.887641590897381</v>
      </c>
      <c r="FM61" s="11">
        <v>61.026556024431919</v>
      </c>
      <c r="FN61" s="11">
        <v>73.160395217332891</v>
      </c>
      <c r="FO61" s="11">
        <v>86.265724625193869</v>
      </c>
      <c r="FP61" s="11">
        <v>65.322786425108447</v>
      </c>
      <c r="FQ61" s="11">
        <v>85.312281342216551</v>
      </c>
      <c r="FR61" s="11">
        <v>73.055191153490114</v>
      </c>
      <c r="FS61" s="11">
        <v>87.762650085763298</v>
      </c>
      <c r="FT61" s="11">
        <v>21.884892086330936</v>
      </c>
      <c r="FU61" s="11">
        <v>12.768945923514012</v>
      </c>
      <c r="FV61" s="11">
        <v>351.1460128966354</v>
      </c>
      <c r="FW61" s="11">
        <v>605.2480367745643</v>
      </c>
      <c r="FX61" s="11">
        <v>464.78963161591008</v>
      </c>
      <c r="FY61" s="11">
        <v>116.19740790397752</v>
      </c>
      <c r="FZ61" s="11">
        <v>54.906467471110254</v>
      </c>
      <c r="GA61" s="11">
        <v>58.563449160410379</v>
      </c>
      <c r="GB61" s="11">
        <v>-7.16344916041038</v>
      </c>
      <c r="GC61" s="11">
        <v>74.473482223166783</v>
      </c>
      <c r="GD61" s="11">
        <v>9.631702693271265</v>
      </c>
      <c r="GE61" s="11">
        <v>35</v>
      </c>
      <c r="GF61" s="11">
        <v>27.27272727272727</v>
      </c>
      <c r="GG61" s="11">
        <v>27.27272727272727</v>
      </c>
      <c r="GH61" s="11">
        <v>100</v>
      </c>
      <c r="GI61" s="11">
        <v>75</v>
      </c>
      <c r="GJ61" s="11">
        <v>71.816283924843432</v>
      </c>
      <c r="GK61" s="11">
        <v>5</v>
      </c>
      <c r="GL61" s="11">
        <v>15</v>
      </c>
      <c r="GM61" s="11">
        <v>6.333333333333333</v>
      </c>
      <c r="GN61" s="11">
        <v>58.716351031488813</v>
      </c>
      <c r="GO61" s="11">
        <v>19.040510854884111</v>
      </c>
      <c r="GP61" s="11">
        <v>15.384775701075684</v>
      </c>
      <c r="GQ61" s="11">
        <v>6.1009502400000013</v>
      </c>
      <c r="GR61" s="11">
        <v>79.621288041193097</v>
      </c>
      <c r="GS61" s="11">
        <v>44.463154830752245</v>
      </c>
      <c r="GT61" s="11">
        <v>17.213528105992712</v>
      </c>
      <c r="GU61" s="11">
        <v>1.445887445887446</v>
      </c>
      <c r="GV61" s="11" t="s">
        <v>727</v>
      </c>
      <c r="GW61" s="11" t="s">
        <v>727</v>
      </c>
      <c r="GX61" s="11">
        <v>8.5051255395724539</v>
      </c>
      <c r="GY61" s="11">
        <v>1</v>
      </c>
      <c r="GZ61" s="11">
        <v>96.199025644830229</v>
      </c>
      <c r="HA61" s="11">
        <v>23.07781958642736</v>
      </c>
      <c r="HB61" s="11">
        <v>57.894736842105267</v>
      </c>
      <c r="HC61" s="11">
        <v>0</v>
      </c>
      <c r="HD61" s="11">
        <v>2440544.0805334491</v>
      </c>
      <c r="HE61" s="11">
        <v>185.25666666666669</v>
      </c>
      <c r="HF61" s="11">
        <v>17.223015873015875</v>
      </c>
      <c r="HG61" s="11">
        <v>362.2880952380952</v>
      </c>
      <c r="HH61" s="11">
        <v>121.77095238095235</v>
      </c>
      <c r="HI61" s="12">
        <v>144.26996588779468</v>
      </c>
      <c r="HJ61" s="12">
        <v>23.916377431592544</v>
      </c>
      <c r="HK61" s="12">
        <v>46.590139498256278</v>
      </c>
      <c r="HL61" s="11">
        <v>89.95292271479012</v>
      </c>
      <c r="HM61" s="11">
        <v>90.003923107100832</v>
      </c>
      <c r="HN61" s="11">
        <v>97.222440172616714</v>
      </c>
      <c r="HO61" s="11">
        <v>91.271086700666928</v>
      </c>
      <c r="HP61" s="11">
        <v>87.96390741467242</v>
      </c>
      <c r="HQ61" s="11">
        <v>46.660000000000004</v>
      </c>
      <c r="HR61" s="11">
        <v>46.01</v>
      </c>
      <c r="HS61" s="11">
        <v>100</v>
      </c>
      <c r="HT61" s="11">
        <v>0</v>
      </c>
      <c r="HU61" s="11">
        <v>69.098106269409641</v>
      </c>
      <c r="HV61" s="11">
        <v>86.180631793266642</v>
      </c>
      <c r="HW61" s="11">
        <v>80.033372118207126</v>
      </c>
      <c r="HX61" s="11">
        <v>72.235411163358478</v>
      </c>
      <c r="HY61" s="11">
        <v>64.430616779800403</v>
      </c>
      <c r="HZ61" s="11">
        <v>95.052691792806314</v>
      </c>
      <c r="IA61" s="11">
        <v>97.63352009736505</v>
      </c>
      <c r="IB61" s="11">
        <v>98.179240181338088</v>
      </c>
      <c r="IC61" s="11">
        <v>57.890114135531093</v>
      </c>
      <c r="ID61" s="11">
        <v>97.844843161426127</v>
      </c>
      <c r="IE61" s="11">
        <v>97.547642995383981</v>
      </c>
      <c r="IF61" s="11">
        <v>97.629239844929288</v>
      </c>
      <c r="IG61" s="11">
        <v>74.68067213422276</v>
      </c>
      <c r="IH61" s="11">
        <v>97.85904340724359</v>
      </c>
      <c r="II61" s="11">
        <v>74.86072969792076</v>
      </c>
      <c r="IJ61" s="11">
        <v>8.5808580858085808</v>
      </c>
      <c r="IK61" s="11">
        <v>17</v>
      </c>
      <c r="IL61" s="11">
        <v>87.100823852491175</v>
      </c>
      <c r="IM61" s="11">
        <v>24.021184778344448</v>
      </c>
      <c r="IN61" s="11">
        <v>29.725382502942331</v>
      </c>
      <c r="IO61" s="11">
        <v>75.953443697384031</v>
      </c>
      <c r="IP61" s="11">
        <v>50</v>
      </c>
      <c r="IQ61" s="11">
        <v>20.821768707482992</v>
      </c>
      <c r="IR61" s="11">
        <v>83.333333333333343</v>
      </c>
      <c r="IS61" s="11">
        <v>77.761420304626952</v>
      </c>
      <c r="IT61" s="11">
        <v>8.1716036772216558</v>
      </c>
      <c r="IU61" s="11">
        <v>101.12359550561797</v>
      </c>
      <c r="IV61" s="11">
        <v>7.2754395463482746</v>
      </c>
      <c r="IW61" s="11">
        <v>28.603995098737638</v>
      </c>
      <c r="IX61" s="11">
        <v>268.66311689239899</v>
      </c>
      <c r="IY61" s="11">
        <v>248.75817460601078</v>
      </c>
      <c r="IZ61" s="11">
        <v>82.121287924811497</v>
      </c>
      <c r="JA61" s="11">
        <v>445.66343851624202</v>
      </c>
      <c r="JB61" s="11">
        <v>15.038167938931297</v>
      </c>
      <c r="JC61" s="11">
        <v>23.907372333202304</v>
      </c>
      <c r="JD61" s="11">
        <v>27.266554693921307</v>
      </c>
      <c r="JE61" s="11">
        <v>8.6123717971625631</v>
      </c>
      <c r="JF61" s="11">
        <v>4.1811099596183396</v>
      </c>
      <c r="JG61" s="11">
        <v>6.25</v>
      </c>
      <c r="JH61" s="11">
        <v>16.030241935483872</v>
      </c>
      <c r="JI61" s="11">
        <v>12.877408056042032</v>
      </c>
      <c r="JJ61" s="11">
        <v>96.264009962640102</v>
      </c>
      <c r="JK61" s="11">
        <v>122.75459098497497</v>
      </c>
      <c r="JL61" s="11">
        <v>40.250521920668056</v>
      </c>
      <c r="JM61" s="11">
        <v>38.037578288100207</v>
      </c>
      <c r="JN61" s="11">
        <v>99.949691862658781</v>
      </c>
      <c r="JO61" s="11">
        <v>85.121368381335685</v>
      </c>
      <c r="JP61" s="11">
        <v>4.1126902276443218</v>
      </c>
      <c r="JQ61" s="11">
        <v>91.86</v>
      </c>
      <c r="JR61" s="11">
        <v>99.4</v>
      </c>
      <c r="JS61" s="11">
        <v>99.571550985432737</v>
      </c>
      <c r="JT61" s="11">
        <v>94.545454545454547</v>
      </c>
      <c r="JU61" s="11">
        <v>76.555023923444978</v>
      </c>
      <c r="JV61" s="11">
        <v>0.98780489999999999</v>
      </c>
      <c r="JW61" s="11">
        <v>1</v>
      </c>
      <c r="JX61" s="11">
        <v>1.921208102</v>
      </c>
      <c r="JY61" s="11">
        <v>0.2210104</v>
      </c>
      <c r="JZ61" s="11">
        <v>8.6745931621729202</v>
      </c>
      <c r="KA61" s="11">
        <v>235174.77050268039</v>
      </c>
      <c r="KB61" s="11">
        <v>388430.24190406461</v>
      </c>
      <c r="KC61" s="11">
        <v>4.9109431523048217</v>
      </c>
      <c r="KD61" s="11">
        <v>10.021329499999998</v>
      </c>
      <c r="KE61" s="11">
        <v>706.98583638000025</v>
      </c>
      <c r="KF61" s="11">
        <v>5.1098932100000001</v>
      </c>
      <c r="KG61" s="13">
        <v>0.19530068027537875</v>
      </c>
      <c r="KH61" s="11">
        <v>23.081294171964341</v>
      </c>
      <c r="KI61" s="11">
        <v>200</v>
      </c>
      <c r="KJ61" s="11">
        <v>-61.043802423112773</v>
      </c>
      <c r="KK61" s="11">
        <v>-40.077821011673151</v>
      </c>
      <c r="KL61" s="11">
        <v>10.811851851851852</v>
      </c>
      <c r="KM61" s="11">
        <v>19.266296296296293</v>
      </c>
      <c r="KN61" s="11">
        <v>86.120166666666677</v>
      </c>
      <c r="KO61" s="11">
        <v>109.64200000000001</v>
      </c>
      <c r="KP61" s="11">
        <v>102.15750000000001</v>
      </c>
      <c r="KQ61" s="11">
        <v>13.734275374806135</v>
      </c>
      <c r="KR61" s="11">
        <v>34.677213574891553</v>
      </c>
      <c r="KS61" s="11">
        <v>85.312281342216551</v>
      </c>
      <c r="KT61" s="11">
        <v>7.1998791596255796</v>
      </c>
      <c r="KU61" s="11">
        <v>87.762650085763298</v>
      </c>
      <c r="KV61" s="11">
        <v>21.884892086330936</v>
      </c>
    </row>
    <row r="62" spans="1:308" x14ac:dyDescent="0.3">
      <c r="A62" t="s">
        <v>1</v>
      </c>
      <c r="B62" s="2" t="s">
        <v>112</v>
      </c>
      <c r="C62" s="2" t="s">
        <v>113</v>
      </c>
      <c r="D62" s="2" t="s">
        <v>351</v>
      </c>
      <c r="E62" s="2" t="s">
        <v>352</v>
      </c>
      <c r="F62" s="2" t="s">
        <v>358</v>
      </c>
      <c r="G62" s="2" t="s">
        <v>355</v>
      </c>
      <c r="H62" s="17" t="s">
        <v>488</v>
      </c>
      <c r="I62" s="11">
        <v>54.656196481278421</v>
      </c>
      <c r="J62" s="11">
        <v>50.558424131198407</v>
      </c>
      <c r="K62" s="11">
        <v>59.736618317478218</v>
      </c>
      <c r="L62" s="11">
        <v>66.399533747861739</v>
      </c>
      <c r="M62" s="11">
        <v>61.133380019834497</v>
      </c>
      <c r="N62" s="11">
        <v>51.82761358408851</v>
      </c>
      <c r="O62" s="11">
        <v>38.281609087209112</v>
      </c>
      <c r="P62" s="11">
        <v>72.808295157584752</v>
      </c>
      <c r="Q62" s="11">
        <v>49.104971223064624</v>
      </c>
      <c r="R62" s="11">
        <v>22.121212121212121</v>
      </c>
      <c r="S62" s="11">
        <v>64.441773635898258</v>
      </c>
      <c r="T62" s="11">
        <v>21.973925486099116</v>
      </c>
      <c r="U62" s="11">
        <v>72.538461392855893</v>
      </c>
      <c r="V62" s="11">
        <v>50.920329901674137</v>
      </c>
      <c r="W62" s="11">
        <v>10.743629900981185</v>
      </c>
      <c r="X62" s="11">
        <v>67.579752030707184</v>
      </c>
      <c r="Y62" s="11">
        <v>83.994667647329237</v>
      </c>
      <c r="Z62" s="11">
        <v>76.628423690895275</v>
      </c>
      <c r="AA62" s="11">
        <v>78.648706754784058</v>
      </c>
      <c r="AB62" s="11">
        <v>88.307655928754215</v>
      </c>
      <c r="AC62" s="11">
        <v>53.668796975756578</v>
      </c>
      <c r="AD62" s="11">
        <v>43.199718059513962</v>
      </c>
      <c r="AE62" s="11">
        <v>68.172791020499915</v>
      </c>
      <c r="AF62" s="11">
        <v>61.133380019834497</v>
      </c>
      <c r="AG62" s="11">
        <v>39.121002625053464</v>
      </c>
      <c r="AH62" s="11">
        <v>7.9212076459238689</v>
      </c>
      <c r="AI62" s="11">
        <v>33.16610481123179</v>
      </c>
      <c r="AJ62" s="11">
        <v>90.348750886474321</v>
      </c>
      <c r="AK62" s="11">
        <v>47.913986930884775</v>
      </c>
      <c r="AL62" s="11">
        <v>92.494628604962855</v>
      </c>
      <c r="AM62" s="11">
        <v>51.4108411634517</v>
      </c>
      <c r="AN62" s="11">
        <v>5.7311143937479265</v>
      </c>
      <c r="AO62" s="11">
        <v>0.29613585169289769</v>
      </c>
      <c r="AP62" s="11">
        <v>47.360438183541653</v>
      </c>
      <c r="AQ62" s="11">
        <v>54.258875905614502</v>
      </c>
      <c r="AR62" s="11">
        <v>70.632249025206008</v>
      </c>
      <c r="AS62" s="11">
        <v>78.099506319806736</v>
      </c>
      <c r="AT62" s="11">
        <v>91.28344438422485</v>
      </c>
      <c r="AU62" s="11">
        <v>68.330495910620385</v>
      </c>
      <c r="AV62" s="11">
        <v>53.16956974397268</v>
      </c>
      <c r="AW62" s="11">
        <v>56.679789975192797</v>
      </c>
      <c r="AX62" s="11">
        <v>89.286964611691033</v>
      </c>
      <c r="AY62" s="11">
        <v>66.853279707341812</v>
      </c>
      <c r="AZ62" s="11">
        <v>26.634256844583206</v>
      </c>
      <c r="BA62" s="11">
        <v>60.608841402907586</v>
      </c>
      <c r="BB62" s="11">
        <v>42.32350693742589</v>
      </c>
      <c r="BC62" s="11">
        <v>30</v>
      </c>
      <c r="BD62" s="11">
        <v>22.727272727272727</v>
      </c>
      <c r="BE62" s="11">
        <v>13.636363636363635</v>
      </c>
      <c r="BF62" s="11">
        <v>0</v>
      </c>
      <c r="BG62" s="11">
        <v>75</v>
      </c>
      <c r="BH62" s="11">
        <v>63.622974963181143</v>
      </c>
      <c r="BI62" s="11">
        <v>94.002559882976783</v>
      </c>
      <c r="BJ62" s="11">
        <v>89.583333333333343</v>
      </c>
      <c r="BK62" s="11">
        <v>42.10526315789474</v>
      </c>
      <c r="BL62" s="11">
        <v>52.40564434996071</v>
      </c>
      <c r="BM62" s="11">
        <v>8.6629528643537874</v>
      </c>
      <c r="BN62" s="11">
        <v>3.0917940982863481</v>
      </c>
      <c r="BO62" s="11">
        <v>3.6039729600000006</v>
      </c>
      <c r="BP62" s="11">
        <v>75.739555253347916</v>
      </c>
      <c r="BQ62" s="11">
        <v>65.472483596700229</v>
      </c>
      <c r="BR62" s="11">
        <v>76.403345328519521</v>
      </c>
      <c r="BS62" s="11">
        <v>3.989747970952584</v>
      </c>
      <c r="BT62" s="11">
        <v>77.079377136346366</v>
      </c>
      <c r="BU62" s="11">
        <v>0</v>
      </c>
      <c r="BV62" s="11">
        <v>97.80006789237963</v>
      </c>
      <c r="BW62" s="11">
        <v>100</v>
      </c>
      <c r="BX62" s="11">
        <v>26.652786410366218</v>
      </c>
      <c r="BY62" s="11">
        <v>33.774029329078338</v>
      </c>
      <c r="BZ62" s="11">
        <v>0</v>
      </c>
      <c r="CA62" s="11">
        <v>0</v>
      </c>
      <c r="CB62" s="11">
        <v>9.2004902748464001</v>
      </c>
      <c r="CC62" s="11">
        <v>42.109891150852064</v>
      </c>
      <c r="CD62" s="11">
        <v>88.005336226344937</v>
      </c>
      <c r="CE62" s="11">
        <v>21.866596426115908</v>
      </c>
      <c r="CF62" s="11">
        <v>67.825792312581427</v>
      </c>
      <c r="CG62" s="11">
        <v>94.026448996972192</v>
      </c>
      <c r="CH62" s="11">
        <v>67.067927773000861</v>
      </c>
      <c r="CI62" s="11">
        <v>92.156271329082955</v>
      </c>
      <c r="CJ62" s="11">
        <v>89.51916888848028</v>
      </c>
      <c r="CK62" s="11">
        <v>93.20125034476419</v>
      </c>
      <c r="CL62" s="11">
        <v>96.593729888756087</v>
      </c>
      <c r="CM62" s="11">
        <v>91.068309276454912</v>
      </c>
      <c r="CN62" s="11">
        <v>49.590879838190673</v>
      </c>
      <c r="CO62" s="11">
        <v>98.2</v>
      </c>
      <c r="CP62" s="11">
        <v>97.86</v>
      </c>
      <c r="CQ62" s="11">
        <v>100</v>
      </c>
      <c r="CR62" s="11">
        <v>10.453694763581092</v>
      </c>
      <c r="CS62" s="11">
        <v>61.633521677762126</v>
      </c>
      <c r="CT62" s="11">
        <v>88.37716604692163</v>
      </c>
      <c r="CU62" s="11">
        <v>85.254765577051543</v>
      </c>
      <c r="CV62" s="11">
        <v>80.750448130437945</v>
      </c>
      <c r="CW62" s="11">
        <v>57.506029979705097</v>
      </c>
      <c r="CX62" s="11">
        <v>98.370309116826022</v>
      </c>
      <c r="CY62" s="11">
        <v>93.718226866841817</v>
      </c>
      <c r="CZ62" s="11">
        <v>96.045870123910376</v>
      </c>
      <c r="DA62" s="11">
        <v>54.088353013535837</v>
      </c>
      <c r="DB62" s="11">
        <v>97.64739809946731</v>
      </c>
      <c r="DC62" s="11">
        <v>95.829845705962541</v>
      </c>
      <c r="DD62" s="11">
        <v>96.921327310258619</v>
      </c>
      <c r="DE62" s="11">
        <v>74.944622031399803</v>
      </c>
      <c r="DF62" s="11">
        <v>97.265604278657364</v>
      </c>
      <c r="DG62" s="11">
        <v>62.714903006343661</v>
      </c>
      <c r="DH62" s="11">
        <v>62.29148792092608</v>
      </c>
      <c r="DI62" s="11">
        <v>36</v>
      </c>
      <c r="DJ62" s="11">
        <v>87.160981888388349</v>
      </c>
      <c r="DK62" s="11">
        <v>14.990346602923601</v>
      </c>
      <c r="DL62" s="11">
        <v>27.447825687229933</v>
      </c>
      <c r="DM62" s="11">
        <v>59.892967513379055</v>
      </c>
      <c r="DN62" s="11">
        <v>34.545454545454547</v>
      </c>
      <c r="DO62" s="11">
        <v>94.219128577787941</v>
      </c>
      <c r="DP62" s="11">
        <v>84.033613445378151</v>
      </c>
      <c r="DQ62" s="11">
        <v>52.180312884048455</v>
      </c>
      <c r="DR62" s="11">
        <v>83.870967741935488</v>
      </c>
      <c r="DS62" s="11">
        <v>47.34885943351955</v>
      </c>
      <c r="DT62" s="11">
        <v>47.114456880757658</v>
      </c>
      <c r="DU62" s="11">
        <v>31.127548369349267</v>
      </c>
      <c r="DV62" s="11">
        <v>6.444196699981779</v>
      </c>
      <c r="DW62" s="11">
        <v>12.950409551938765</v>
      </c>
      <c r="DX62" s="11">
        <v>0</v>
      </c>
      <c r="DY62" s="11">
        <v>10.027967230475634</v>
      </c>
      <c r="DZ62" s="11">
        <v>10.183464747223171</v>
      </c>
      <c r="EA62" s="11">
        <v>33.340483187118828</v>
      </c>
      <c r="EB62" s="11">
        <v>61.059556490220622</v>
      </c>
      <c r="EC62" s="11">
        <v>19.825061395676272</v>
      </c>
      <c r="ED62" s="11">
        <v>32.855422983143207</v>
      </c>
      <c r="EE62" s="11">
        <v>18.75</v>
      </c>
      <c r="EF62" s="11">
        <v>84.786958392085253</v>
      </c>
      <c r="EG62" s="11">
        <v>76.608045153812029</v>
      </c>
      <c r="EH62" s="11">
        <v>100</v>
      </c>
      <c r="EI62" s="11">
        <v>100</v>
      </c>
      <c r="EJ62" s="11">
        <v>14.368819080860964</v>
      </c>
      <c r="EK62" s="11">
        <v>58.173356602675973</v>
      </c>
      <c r="EL62" s="11">
        <v>92.366283006093425</v>
      </c>
      <c r="EM62" s="11">
        <v>73.392010832769131</v>
      </c>
      <c r="EN62" s="11">
        <v>1.2694651320243737</v>
      </c>
      <c r="EO62" s="11">
        <v>86.45</v>
      </c>
      <c r="EP62" s="11">
        <v>97.99</v>
      </c>
      <c r="EQ62" s="11">
        <v>97.992471769134255</v>
      </c>
      <c r="ER62" s="11">
        <v>93.290322580645153</v>
      </c>
      <c r="ES62" s="11">
        <v>86.750348675034871</v>
      </c>
      <c r="ET62" s="11">
        <v>72.727267644628427</v>
      </c>
      <c r="EU62" s="11">
        <v>85.483871394380827</v>
      </c>
      <c r="EV62" s="11">
        <v>34.506260400232193</v>
      </c>
      <c r="EW62" s="11">
        <v>12.925965214565355</v>
      </c>
      <c r="EX62" s="11">
        <v>5.4378244704086542</v>
      </c>
      <c r="EY62" s="11">
        <v>6.607142794598313</v>
      </c>
      <c r="EZ62" s="11">
        <v>5.1483759162368115</v>
      </c>
      <c r="FA62" s="11">
        <v>0.30298146036966978</v>
      </c>
      <c r="FB62" s="11">
        <v>0</v>
      </c>
      <c r="FC62" s="11">
        <v>0</v>
      </c>
      <c r="FD62" s="11">
        <v>0.88156194640192087</v>
      </c>
      <c r="FE62" s="11">
        <v>29.082544539449223</v>
      </c>
      <c r="FF62" s="11">
        <v>0</v>
      </c>
      <c r="FG62" s="11">
        <v>43.467933737275445</v>
      </c>
      <c r="FH62" s="11">
        <v>99.875621890547265</v>
      </c>
      <c r="FI62" s="11">
        <v>64.376090750436305</v>
      </c>
      <c r="FJ62" s="11">
        <v>48.208584416957379</v>
      </c>
      <c r="FK62" s="11">
        <v>41.684781519844528</v>
      </c>
      <c r="FL62" s="11">
        <v>34.821963732412151</v>
      </c>
      <c r="FM62" s="11">
        <v>64.339403551502457</v>
      </c>
      <c r="FN62" s="11">
        <v>82.239646307355983</v>
      </c>
      <c r="FO62" s="11">
        <v>84.307773525141883</v>
      </c>
      <c r="FP62" s="11">
        <v>64.838544336237817</v>
      </c>
      <c r="FQ62" s="11">
        <v>80.827859188142156</v>
      </c>
      <c r="FR62" s="11">
        <v>78.983116063293238</v>
      </c>
      <c r="FS62" s="11">
        <v>88.314661869327011</v>
      </c>
      <c r="FT62" s="11">
        <v>26.521539169093977</v>
      </c>
      <c r="FU62" s="11">
        <v>15.755750849059906</v>
      </c>
      <c r="FV62" s="11">
        <v>84.030671194986169</v>
      </c>
      <c r="FW62" s="11">
        <v>509.43594411960368</v>
      </c>
      <c r="FX62" s="11">
        <v>376.38738139420889</v>
      </c>
      <c r="FY62" s="11">
        <v>87.531949161443933</v>
      </c>
      <c r="FZ62" s="11">
        <v>52.519169496866361</v>
      </c>
      <c r="GA62" s="11">
        <v>66.853279707341812</v>
      </c>
      <c r="GB62" s="11">
        <v>-11.483279707341815</v>
      </c>
      <c r="GC62" s="11">
        <v>60.608841402907586</v>
      </c>
      <c r="GD62" s="11">
        <v>4.6326660609578099</v>
      </c>
      <c r="GE62" s="11">
        <v>30</v>
      </c>
      <c r="GF62" s="11">
        <v>22.727272727272727</v>
      </c>
      <c r="GG62" s="11">
        <v>13.636363636363635</v>
      </c>
      <c r="GH62" s="11">
        <v>0</v>
      </c>
      <c r="GI62" s="11">
        <v>75</v>
      </c>
      <c r="GJ62" s="11">
        <v>63.622974963181143</v>
      </c>
      <c r="GK62" s="11">
        <v>5</v>
      </c>
      <c r="GL62" s="11">
        <v>5</v>
      </c>
      <c r="GM62" s="11">
        <v>18.333333333333332</v>
      </c>
      <c r="GN62" s="11">
        <v>52.40564434996071</v>
      </c>
      <c r="GO62" s="11">
        <v>8.6629528643537874</v>
      </c>
      <c r="GP62" s="11">
        <v>3.0917940982863481</v>
      </c>
      <c r="GQ62" s="11">
        <v>3.603972960000001</v>
      </c>
      <c r="GR62" s="11">
        <v>75.739555253347916</v>
      </c>
      <c r="GS62" s="11">
        <v>34.527516403299771</v>
      </c>
      <c r="GT62" s="11">
        <v>23.596654671480479</v>
      </c>
      <c r="GU62" s="11">
        <v>3.989747970952584</v>
      </c>
      <c r="GV62" s="11">
        <v>77.079377136346366</v>
      </c>
      <c r="GW62" s="11">
        <v>0</v>
      </c>
      <c r="GX62" s="11">
        <v>97.80006789237963</v>
      </c>
      <c r="GY62" s="11">
        <v>1</v>
      </c>
      <c r="GZ62" s="11">
        <v>2563.4495930622711</v>
      </c>
      <c r="HA62" s="11">
        <v>33.774029329078338</v>
      </c>
      <c r="HB62" s="11">
        <v>0</v>
      </c>
      <c r="HC62" s="11">
        <v>0</v>
      </c>
      <c r="HD62" s="11">
        <v>907282.40635210078</v>
      </c>
      <c r="HE62" s="11">
        <v>186.97333333333327</v>
      </c>
      <c r="HF62" s="11">
        <v>66.888253968253977</v>
      </c>
      <c r="HG62" s="11">
        <v>380.64507936507925</v>
      </c>
      <c r="HH62" s="11">
        <v>123.31238095238098</v>
      </c>
      <c r="HI62" s="12">
        <v>126.30570523995785</v>
      </c>
      <c r="HJ62" s="12">
        <v>32.932072226999139</v>
      </c>
      <c r="HK62" s="12">
        <v>34.296391271913464</v>
      </c>
      <c r="HL62" s="11">
        <v>89.51916888848028</v>
      </c>
      <c r="HM62" s="11">
        <v>93.20125034476419</v>
      </c>
      <c r="HN62" s="11">
        <v>96.593729888756087</v>
      </c>
      <c r="HO62" s="11">
        <v>91.068309276454912</v>
      </c>
      <c r="HP62" s="11">
        <v>49.590879838190673</v>
      </c>
      <c r="HQ62" s="11">
        <v>98.2</v>
      </c>
      <c r="HR62" s="11">
        <v>97.86</v>
      </c>
      <c r="HS62" s="11" t="s">
        <v>727</v>
      </c>
      <c r="HT62" s="11">
        <v>10.453694763581092</v>
      </c>
      <c r="HU62" s="11">
        <v>61.633521677762126</v>
      </c>
      <c r="HV62" s="11">
        <v>88.37716604692163</v>
      </c>
      <c r="HW62" s="11">
        <v>85.254765577051543</v>
      </c>
      <c r="HX62" s="11">
        <v>80.750448130437945</v>
      </c>
      <c r="HY62" s="11">
        <v>57.506029979705097</v>
      </c>
      <c r="HZ62" s="11">
        <v>98.370309116826022</v>
      </c>
      <c r="IA62" s="11">
        <v>93.718226866841817</v>
      </c>
      <c r="IB62" s="11">
        <v>96.045870123910376</v>
      </c>
      <c r="IC62" s="11">
        <v>54.088353013535837</v>
      </c>
      <c r="ID62" s="11">
        <v>97.64739809946731</v>
      </c>
      <c r="IE62" s="11">
        <v>95.829845705962541</v>
      </c>
      <c r="IF62" s="11">
        <v>96.921327310258619</v>
      </c>
      <c r="IG62" s="11">
        <v>74.944622031399803</v>
      </c>
      <c r="IH62" s="11">
        <v>97.265604278657364</v>
      </c>
      <c r="II62" s="11">
        <v>62.714903006343661</v>
      </c>
      <c r="IJ62" s="11">
        <v>2.1106204625402287</v>
      </c>
      <c r="IK62" s="11">
        <v>11</v>
      </c>
      <c r="IL62" s="11">
        <v>87.160981888388349</v>
      </c>
      <c r="IM62" s="11">
        <v>14.990346602923601</v>
      </c>
      <c r="IN62" s="11">
        <v>27.447825687229933</v>
      </c>
      <c r="IO62" s="11">
        <v>59.892967513379055</v>
      </c>
      <c r="IP62" s="11">
        <v>34.545454545454547</v>
      </c>
      <c r="IQ62" s="11">
        <v>6.3207443897099074</v>
      </c>
      <c r="IR62" s="11">
        <v>84.033613445378151</v>
      </c>
      <c r="IS62" s="11">
        <v>79.603870722032056</v>
      </c>
      <c r="IT62" s="11">
        <v>7.3313782991202352</v>
      </c>
      <c r="IU62" s="11">
        <v>95.307917888563054</v>
      </c>
      <c r="IV62" s="11">
        <v>7.8153864963168997</v>
      </c>
      <c r="IW62" s="11">
        <v>31.127548369349267</v>
      </c>
      <c r="IX62" s="11">
        <v>36.068629063202323</v>
      </c>
      <c r="IY62" s="11">
        <v>23.077344734966836</v>
      </c>
      <c r="IZ62" s="11">
        <v>0</v>
      </c>
      <c r="JA62" s="11">
        <v>96.475360412212893</v>
      </c>
      <c r="JB62" s="11">
        <v>5.2777777777777777</v>
      </c>
      <c r="JC62" s="11">
        <v>27.791481664199967</v>
      </c>
      <c r="JD62" s="11">
        <v>33.547113961519486</v>
      </c>
      <c r="JE62" s="11">
        <v>6.4134188455846077</v>
      </c>
      <c r="JF62" s="11">
        <v>3.3437482870141975</v>
      </c>
      <c r="JG62" s="11">
        <v>5.625</v>
      </c>
      <c r="JH62" s="11">
        <v>9.6378466557911917</v>
      </c>
      <c r="JI62" s="11">
        <v>11.168316831683168</v>
      </c>
      <c r="JJ62" s="11">
        <v>105.21960534691279</v>
      </c>
      <c r="JK62" s="11">
        <v>151.00401606425703</v>
      </c>
      <c r="JL62" s="11">
        <v>14.368819080860964</v>
      </c>
      <c r="JM62" s="11">
        <v>58.173356602675973</v>
      </c>
      <c r="JN62" s="11">
        <v>92.366283006093425</v>
      </c>
      <c r="JO62" s="11">
        <v>73.392010832769131</v>
      </c>
      <c r="JP62" s="11">
        <v>1.2694651320243737</v>
      </c>
      <c r="JQ62" s="11">
        <v>86.45</v>
      </c>
      <c r="JR62" s="11">
        <v>97.99</v>
      </c>
      <c r="JS62" s="11">
        <v>97.992471769134255</v>
      </c>
      <c r="JT62" s="11">
        <v>93.290322580645153</v>
      </c>
      <c r="JU62" s="11">
        <v>86.750348675034871</v>
      </c>
      <c r="JV62" s="11">
        <v>0.85365849999999999</v>
      </c>
      <c r="JW62" s="11">
        <v>0.89024389999999998</v>
      </c>
      <c r="JX62" s="11">
        <v>1.2905098960000001</v>
      </c>
      <c r="JY62" s="11">
        <v>0.25204369999999998</v>
      </c>
      <c r="JZ62" s="11">
        <v>3.5249024238477733</v>
      </c>
      <c r="KA62" s="11">
        <v>120658.14761449455</v>
      </c>
      <c r="KB62" s="11">
        <v>71126.33506988216</v>
      </c>
      <c r="KC62" s="11">
        <v>2.4243981640483848E-2</v>
      </c>
      <c r="KD62" s="11">
        <v>0</v>
      </c>
      <c r="KE62" s="11">
        <v>0</v>
      </c>
      <c r="KF62" s="11">
        <v>2.5617954199999997</v>
      </c>
      <c r="KG62" s="13">
        <v>0.20797127485841113</v>
      </c>
      <c r="KH62" s="11">
        <v>44.957931710504816</v>
      </c>
      <c r="KI62" s="11">
        <v>34.125379170879675</v>
      </c>
      <c r="KJ62" s="11">
        <v>199.50248756218906</v>
      </c>
      <c r="KK62" s="11">
        <v>57.504363001745197</v>
      </c>
      <c r="KL62" s="11">
        <v>8.6085000000000029</v>
      </c>
      <c r="KM62" s="11">
        <v>13.911000000000001</v>
      </c>
      <c r="KN62" s="11">
        <v>83.013833333333338</v>
      </c>
      <c r="KO62" s="11">
        <v>106.71766666666667</v>
      </c>
      <c r="KP62" s="11">
        <v>95.962500000000006</v>
      </c>
      <c r="KQ62" s="11">
        <v>15.692226474858122</v>
      </c>
      <c r="KR62" s="11">
        <v>35.161455663762176</v>
      </c>
      <c r="KS62" s="11">
        <v>80.827859188142156</v>
      </c>
      <c r="KT62" s="11">
        <v>7.4424105218667016</v>
      </c>
      <c r="KU62" s="11">
        <v>88.314661869327011</v>
      </c>
      <c r="KV62" s="11">
        <v>26.521539169093977</v>
      </c>
    </row>
    <row r="63" spans="1:308" x14ac:dyDescent="0.3">
      <c r="A63" t="s">
        <v>1</v>
      </c>
      <c r="B63" s="2" t="s">
        <v>114</v>
      </c>
      <c r="C63" s="2" t="s">
        <v>115</v>
      </c>
      <c r="D63" s="2" t="s">
        <v>351</v>
      </c>
      <c r="E63" s="2" t="s">
        <v>352</v>
      </c>
      <c r="F63" s="2" t="s">
        <v>358</v>
      </c>
      <c r="G63" s="2" t="s">
        <v>355</v>
      </c>
      <c r="H63" s="17" t="s">
        <v>487</v>
      </c>
      <c r="I63" s="11">
        <v>56.756252341254019</v>
      </c>
      <c r="J63" s="11">
        <v>54.166376982682898</v>
      </c>
      <c r="K63" s="11">
        <v>63.034766121701665</v>
      </c>
      <c r="L63" s="11">
        <v>67.812300537779677</v>
      </c>
      <c r="M63" s="11">
        <v>57.955598549888087</v>
      </c>
      <c r="N63" s="11">
        <v>54.06646927562349</v>
      </c>
      <c r="O63" s="11">
        <v>43.502002579848217</v>
      </c>
      <c r="P63" s="11">
        <v>64.141456110473086</v>
      </c>
      <c r="Q63" s="11">
        <v>44.532164175362176</v>
      </c>
      <c r="R63" s="11">
        <v>50.45454545454546</v>
      </c>
      <c r="S63" s="11">
        <v>65.01040489347524</v>
      </c>
      <c r="T63" s="11">
        <v>37.823816766384574</v>
      </c>
      <c r="U63" s="11">
        <v>69.648337815893839</v>
      </c>
      <c r="V63" s="11">
        <v>47.553913662645847</v>
      </c>
      <c r="W63" s="11">
        <v>44.885898112915079</v>
      </c>
      <c r="X63" s="11">
        <v>64.790653094951907</v>
      </c>
      <c r="Y63" s="11">
        <v>91.296515561569691</v>
      </c>
      <c r="Z63" s="11">
        <v>51.165997717369969</v>
      </c>
      <c r="AA63" s="11">
        <v>71.321383770566683</v>
      </c>
      <c r="AB63" s="11">
        <v>85.859086557729412</v>
      </c>
      <c r="AC63" s="11">
        <v>67.48991806490146</v>
      </c>
      <c r="AD63" s="11">
        <v>41.600417230491665</v>
      </c>
      <c r="AE63" s="11">
        <v>72.790697065209173</v>
      </c>
      <c r="AF63" s="11">
        <v>57.955598549888087</v>
      </c>
      <c r="AG63" s="11">
        <v>43.02489565821606</v>
      </c>
      <c r="AH63" s="11">
        <v>24.356858704221747</v>
      </c>
      <c r="AI63" s="11">
        <v>26.548898226487402</v>
      </c>
      <c r="AJ63" s="11">
        <v>83.558591577921504</v>
      </c>
      <c r="AK63" s="11">
        <v>52.581132205073473</v>
      </c>
      <c r="AL63" s="11">
        <v>94.328439281820778</v>
      </c>
      <c r="AM63" s="11">
        <v>51.840390721431469</v>
      </c>
      <c r="AN63" s="11">
        <v>8.1364811615768122</v>
      </c>
      <c r="AO63" s="11">
        <v>5.9180004285007025E-3</v>
      </c>
      <c r="AP63" s="11">
        <v>55.114983492930527</v>
      </c>
      <c r="AQ63" s="11">
        <v>74.050004328620034</v>
      </c>
      <c r="AR63" s="11">
        <v>71.864237774101994</v>
      </c>
      <c r="AS63" s="11">
        <v>70.268227644131372</v>
      </c>
      <c r="AT63" s="11">
        <v>86.983192425344072</v>
      </c>
      <c r="AU63" s="11">
        <v>61.317904550872505</v>
      </c>
      <c r="AV63" s="11">
        <v>36.49969518816733</v>
      </c>
      <c r="AW63" s="11">
        <v>51.304617178674242</v>
      </c>
      <c r="AX63" s="11">
        <v>78.475099675648991</v>
      </c>
      <c r="AY63" s="11">
        <v>61.87145866386318</v>
      </c>
      <c r="AZ63" s="11">
        <v>20.812837717778905</v>
      </c>
      <c r="BA63" s="11">
        <v>58.24762724351362</v>
      </c>
      <c r="BB63" s="11">
        <v>37.196733076292979</v>
      </c>
      <c r="BC63" s="11">
        <v>65</v>
      </c>
      <c r="BD63" s="11">
        <v>50</v>
      </c>
      <c r="BE63" s="11">
        <v>36.363636363636367</v>
      </c>
      <c r="BF63" s="11">
        <v>33.333333333333329</v>
      </c>
      <c r="BG63" s="11">
        <v>50</v>
      </c>
      <c r="BH63" s="11">
        <v>93.959731543624159</v>
      </c>
      <c r="BI63" s="11">
        <v>79.008959590418726</v>
      </c>
      <c r="BJ63" s="11">
        <v>68.75</v>
      </c>
      <c r="BK63" s="11">
        <v>72.631578947368411</v>
      </c>
      <c r="BL63" s="11">
        <v>37.391937373993649</v>
      </c>
      <c r="BM63" s="11">
        <v>29.403347175547434</v>
      </c>
      <c r="BN63" s="11">
        <v>27.217269135013357</v>
      </c>
      <c r="BO63" s="11">
        <v>22.474951200000007</v>
      </c>
      <c r="BP63" s="11">
        <v>75.444694742611603</v>
      </c>
      <c r="BQ63" s="11">
        <v>45.637333850587446</v>
      </c>
      <c r="BR63" s="11">
        <v>87.862984854482448</v>
      </c>
      <c r="BS63" s="11">
        <v>1.563868932889434</v>
      </c>
      <c r="BT63" s="11">
        <v>94.73</v>
      </c>
      <c r="BU63" s="11">
        <v>0</v>
      </c>
      <c r="BV63" s="11">
        <v>17.775848556694722</v>
      </c>
      <c r="BW63" s="11">
        <v>100</v>
      </c>
      <c r="BX63" s="11">
        <v>71.253764486290976</v>
      </c>
      <c r="BY63" s="11">
        <v>65.49549549549549</v>
      </c>
      <c r="BZ63" s="11">
        <v>94.73684210526315</v>
      </c>
      <c r="CA63" s="11">
        <v>0</v>
      </c>
      <c r="CB63" s="11">
        <v>19.31125485090169</v>
      </c>
      <c r="CC63" s="11">
        <v>35.653025386465153</v>
      </c>
      <c r="CD63" s="11">
        <v>92.604879656978795</v>
      </c>
      <c r="CE63" s="11">
        <v>17.751186712124973</v>
      </c>
      <c r="CF63" s="11">
        <v>61.575016019569595</v>
      </c>
      <c r="CG63" s="11">
        <v>88.848942306594324</v>
      </c>
      <c r="CH63" s="11">
        <v>64.553140096618364</v>
      </c>
      <c r="CI63" s="11">
        <v>92.548381486312124</v>
      </c>
      <c r="CJ63" s="11">
        <v>89.952638700947233</v>
      </c>
      <c r="CK63" s="11">
        <v>93.05226657645467</v>
      </c>
      <c r="CL63" s="11">
        <v>96.430987821380242</v>
      </c>
      <c r="CM63" s="11">
        <v>92.599797023004058</v>
      </c>
      <c r="CN63" s="11">
        <v>84.44688768606224</v>
      </c>
      <c r="CO63" s="11">
        <v>86.1</v>
      </c>
      <c r="CP63" s="11">
        <v>63.149999999999991</v>
      </c>
      <c r="CQ63" s="11">
        <v>37.402597402597401</v>
      </c>
      <c r="CR63" s="11">
        <v>18.011393466882481</v>
      </c>
      <c r="CS63" s="11">
        <v>66.098041896709006</v>
      </c>
      <c r="CT63" s="11">
        <v>82.446452653405018</v>
      </c>
      <c r="CU63" s="11">
        <v>84.753135752668967</v>
      </c>
      <c r="CV63" s="11">
        <v>51.496753009844355</v>
      </c>
      <c r="CW63" s="11">
        <v>47.112966462534445</v>
      </c>
      <c r="CX63" s="11">
        <v>96.020952848238267</v>
      </c>
      <c r="CY63" s="11">
        <v>93.327606958633766</v>
      </c>
      <c r="CZ63" s="11">
        <v>96.162812796644388</v>
      </c>
      <c r="DA63" s="11">
        <v>48.095012455660537</v>
      </c>
      <c r="DB63" s="11">
        <v>97.975272311866448</v>
      </c>
      <c r="DC63" s="11">
        <v>94.088993329510302</v>
      </c>
      <c r="DD63" s="11">
        <v>95.48444892482766</v>
      </c>
      <c r="DE63" s="11">
        <v>64.588433150293952</v>
      </c>
      <c r="DF63" s="11">
        <v>97.15011253439836</v>
      </c>
      <c r="DG63" s="11">
        <v>69.282814614343707</v>
      </c>
      <c r="DH63" s="11">
        <v>89.186939580360644</v>
      </c>
      <c r="DI63" s="11">
        <v>44</v>
      </c>
      <c r="DJ63" s="11">
        <v>80.209742895805149</v>
      </c>
      <c r="DK63" s="11">
        <v>19.451962110960757</v>
      </c>
      <c r="DL63" s="11">
        <v>25.139546684709067</v>
      </c>
      <c r="DM63" s="11">
        <v>63.319710782772709</v>
      </c>
      <c r="DN63" s="11">
        <v>43.373493975903614</v>
      </c>
      <c r="DO63" s="11">
        <v>89.288860610594085</v>
      </c>
      <c r="DP63" s="11">
        <v>95.180722891566262</v>
      </c>
      <c r="DQ63" s="11">
        <v>47.644105252469245</v>
      </c>
      <c r="DR63" s="11">
        <v>86.997635933806151</v>
      </c>
      <c r="DS63" s="11">
        <v>39.225054463388872</v>
      </c>
      <c r="DT63" s="11">
        <v>52.476798000698821</v>
      </c>
      <c r="DU63" s="11">
        <v>33.572993315733299</v>
      </c>
      <c r="DV63" s="11">
        <v>44.653901036290769</v>
      </c>
      <c r="DW63" s="11">
        <v>20.62950685518145</v>
      </c>
      <c r="DX63" s="11">
        <v>13.649587873688555</v>
      </c>
      <c r="DY63" s="11">
        <v>18.646936824522452</v>
      </c>
      <c r="DZ63" s="11">
        <v>24.204360931425491</v>
      </c>
      <c r="EA63" s="11">
        <v>29.768375976165384</v>
      </c>
      <c r="EB63" s="11">
        <v>45.331382269874801</v>
      </c>
      <c r="EC63" s="11">
        <v>14.772686131434906</v>
      </c>
      <c r="ED63" s="11">
        <v>19.415256631505134</v>
      </c>
      <c r="EE63" s="11">
        <v>23.456790123456791</v>
      </c>
      <c r="EF63" s="11">
        <v>68.122424347170735</v>
      </c>
      <c r="EG63" s="11">
        <v>80.057799224564491</v>
      </c>
      <c r="EH63" s="11">
        <v>86.054142739950777</v>
      </c>
      <c r="EI63" s="11">
        <v>100</v>
      </c>
      <c r="EJ63" s="11">
        <v>12.077067669172932</v>
      </c>
      <c r="EK63" s="11">
        <v>52.866541353383454</v>
      </c>
      <c r="EL63" s="11">
        <v>98.004216444132126</v>
      </c>
      <c r="EM63" s="11">
        <v>83.162333099086439</v>
      </c>
      <c r="EN63" s="11">
        <v>16.795502459592409</v>
      </c>
      <c r="EO63" s="11">
        <v>95.24</v>
      </c>
      <c r="EP63" s="11">
        <v>98.34</v>
      </c>
      <c r="EQ63" s="11">
        <v>99.76218787158146</v>
      </c>
      <c r="ER63" s="11">
        <v>92.888243831640054</v>
      </c>
      <c r="ES63" s="11">
        <v>85.411764705882348</v>
      </c>
      <c r="ET63" s="11">
        <v>77.272732355371559</v>
      </c>
      <c r="EU63" s="11">
        <v>79.032257211238331</v>
      </c>
      <c r="EV63" s="11">
        <v>38.273171361247257</v>
      </c>
      <c r="EW63" s="11">
        <v>12.783401957868721</v>
      </c>
      <c r="EX63" s="11">
        <v>7.2945530588979253</v>
      </c>
      <c r="EY63" s="11">
        <v>7.1721963635207793</v>
      </c>
      <c r="EZ63" s="11">
        <v>9.9426940623117321</v>
      </c>
      <c r="FA63" s="11">
        <v>5.3736205884507412E-3</v>
      </c>
      <c r="FB63" s="11">
        <v>1.6754390442389367E-3</v>
      </c>
      <c r="FC63" s="11">
        <v>1.4777254055699582E-2</v>
      </c>
      <c r="FD63" s="11">
        <v>1.8456880256135487E-3</v>
      </c>
      <c r="FE63" s="11">
        <v>90.17057965626698</v>
      </c>
      <c r="FF63" s="11">
        <v>0</v>
      </c>
      <c r="FG63" s="11">
        <v>15.332317846947538</v>
      </c>
      <c r="FH63" s="11">
        <v>100</v>
      </c>
      <c r="FI63" s="11">
        <v>70.07201996143813</v>
      </c>
      <c r="FJ63" s="11">
        <v>71.33673681661773</v>
      </c>
      <c r="FK63" s="11">
        <v>86.185850476603491</v>
      </c>
      <c r="FL63" s="11">
        <v>53.75628587392692</v>
      </c>
      <c r="FM63" s="11">
        <v>67.652251078572988</v>
      </c>
      <c r="FN63" s="11">
        <v>91.318897397379089</v>
      </c>
      <c r="FO63" s="11">
        <v>83.774620600581216</v>
      </c>
      <c r="FP63" s="11">
        <v>65.711718905969263</v>
      </c>
      <c r="FQ63" s="11">
        <v>89.381518819548617</v>
      </c>
      <c r="FR63" s="11">
        <v>85.392117226395101</v>
      </c>
      <c r="FS63" s="11">
        <v>85.771604938271608</v>
      </c>
      <c r="FT63" s="11">
        <v>21.153846153846153</v>
      </c>
      <c r="FU63" s="11">
        <v>21.389764284797582</v>
      </c>
      <c r="FV63" s="11">
        <v>125.48661713747914</v>
      </c>
      <c r="FW63" s="11">
        <v>614.59922711651711</v>
      </c>
      <c r="FX63" s="11">
        <v>491.96457855034436</v>
      </c>
      <c r="FY63" s="11">
        <v>98.392915710068877</v>
      </c>
      <c r="FZ63" s="11">
        <v>105.52283713833474</v>
      </c>
      <c r="GA63" s="11">
        <v>61.871458663863173</v>
      </c>
      <c r="GB63" s="11">
        <v>-12.481458663863172</v>
      </c>
      <c r="GC63" s="11">
        <v>58.247627243513627</v>
      </c>
      <c r="GD63" s="11">
        <v>3.4811495183063386</v>
      </c>
      <c r="GE63" s="11">
        <v>65</v>
      </c>
      <c r="GF63" s="11">
        <v>50</v>
      </c>
      <c r="GG63" s="11">
        <v>36.363636363636367</v>
      </c>
      <c r="GH63" s="11">
        <v>33.333333333333329</v>
      </c>
      <c r="GI63" s="11">
        <v>50</v>
      </c>
      <c r="GJ63" s="11">
        <v>93.959731543624159</v>
      </c>
      <c r="GK63" s="11">
        <v>15</v>
      </c>
      <c r="GL63" s="11">
        <v>15</v>
      </c>
      <c r="GM63" s="11">
        <v>8.6666666666666661</v>
      </c>
      <c r="GN63" s="11">
        <v>37.391937373993649</v>
      </c>
      <c r="GO63" s="11">
        <v>29.403347175547434</v>
      </c>
      <c r="GP63" s="11">
        <v>27.217269135013353</v>
      </c>
      <c r="GQ63" s="11">
        <v>22.474951200000007</v>
      </c>
      <c r="GR63" s="11">
        <v>75.444694742611603</v>
      </c>
      <c r="GS63" s="11">
        <v>54.362666149412554</v>
      </c>
      <c r="GT63" s="11">
        <v>12.137015145517548</v>
      </c>
      <c r="GU63" s="11">
        <v>1.563868932889434</v>
      </c>
      <c r="GV63" s="11" t="s">
        <v>727</v>
      </c>
      <c r="GW63" s="14" t="s">
        <v>727</v>
      </c>
      <c r="GX63" s="11">
        <v>17.775848556694722</v>
      </c>
      <c r="GY63" s="11">
        <v>1</v>
      </c>
      <c r="GZ63" s="11">
        <v>6853.1458874219743</v>
      </c>
      <c r="HA63" s="11">
        <v>65.49549549549549</v>
      </c>
      <c r="HB63" s="11">
        <v>94.73684210526315</v>
      </c>
      <c r="HC63" s="11">
        <v>0</v>
      </c>
      <c r="HD63" s="11">
        <v>1904329.1441441441</v>
      </c>
      <c r="HE63" s="11">
        <v>206.88111111111115</v>
      </c>
      <c r="HF63" s="11">
        <v>47.843333333333334</v>
      </c>
      <c r="HG63" s="11">
        <v>400.4355555555556</v>
      </c>
      <c r="HH63" s="11">
        <v>142.40412698412703</v>
      </c>
      <c r="HI63" s="12">
        <v>141.33468460288339</v>
      </c>
      <c r="HJ63" s="12">
        <v>35.446859903381643</v>
      </c>
      <c r="HK63" s="12">
        <v>32.725108839674427</v>
      </c>
      <c r="HL63" s="11">
        <v>89.952638700947233</v>
      </c>
      <c r="HM63" s="11">
        <v>93.05226657645467</v>
      </c>
      <c r="HN63" s="11">
        <v>96.430987821380242</v>
      </c>
      <c r="HO63" s="11">
        <v>92.599797023004058</v>
      </c>
      <c r="HP63" s="11">
        <v>84.44688768606224</v>
      </c>
      <c r="HQ63" s="11">
        <v>86.1</v>
      </c>
      <c r="HR63" s="11">
        <v>63.149999999999991</v>
      </c>
      <c r="HS63" s="14">
        <v>37.402597402597401</v>
      </c>
      <c r="HT63" s="11">
        <v>18.011393466882481</v>
      </c>
      <c r="HU63" s="11">
        <v>66.098041896709006</v>
      </c>
      <c r="HV63" s="11">
        <v>82.446452653405018</v>
      </c>
      <c r="HW63" s="11">
        <v>84.753135752668967</v>
      </c>
      <c r="HX63" s="11">
        <v>51.496753009844355</v>
      </c>
      <c r="HY63" s="11">
        <v>47.112966462534445</v>
      </c>
      <c r="HZ63" s="11">
        <v>96.020952848238267</v>
      </c>
      <c r="IA63" s="11">
        <v>93.327606958633766</v>
      </c>
      <c r="IB63" s="11">
        <v>96.162812796644388</v>
      </c>
      <c r="IC63" s="11">
        <v>48.095012455660537</v>
      </c>
      <c r="ID63" s="11">
        <v>97.975272311866448</v>
      </c>
      <c r="IE63" s="11">
        <v>94.088993329510302</v>
      </c>
      <c r="IF63" s="11">
        <v>95.48444892482766</v>
      </c>
      <c r="IG63" s="11">
        <v>64.588433150293952</v>
      </c>
      <c r="IH63" s="11">
        <v>97.15011253439836</v>
      </c>
      <c r="II63" s="11">
        <v>69.282814614343707</v>
      </c>
      <c r="IJ63" s="11">
        <v>17.43961006379471</v>
      </c>
      <c r="IK63" s="11">
        <v>13</v>
      </c>
      <c r="IL63" s="11">
        <v>80.209742895805149</v>
      </c>
      <c r="IM63" s="11">
        <v>19.451962110960757</v>
      </c>
      <c r="IN63" s="11">
        <v>25.139546684709067</v>
      </c>
      <c r="IO63" s="11">
        <v>63.319710782772709</v>
      </c>
      <c r="IP63" s="11">
        <v>43.373493975903614</v>
      </c>
      <c r="IQ63" s="11">
        <v>9.5276625172890732</v>
      </c>
      <c r="IR63" s="11">
        <v>95.180722891566262</v>
      </c>
      <c r="IS63" s="11">
        <v>79.110520884700037</v>
      </c>
      <c r="IT63" s="11">
        <v>5.9101654846335698</v>
      </c>
      <c r="IU63" s="11">
        <v>106.38297872340425</v>
      </c>
      <c r="IV63" s="11">
        <v>8.0655507498736174</v>
      </c>
      <c r="IW63" s="11">
        <v>33.572993315733299</v>
      </c>
      <c r="IX63" s="11">
        <v>249.93107251171767</v>
      </c>
      <c r="IY63" s="11">
        <v>36.76132708390773</v>
      </c>
      <c r="IZ63" s="11">
        <v>17.967098612259903</v>
      </c>
      <c r="JA63" s="11">
        <v>179.3952761694697</v>
      </c>
      <c r="JB63" s="11">
        <v>12.544378698224852</v>
      </c>
      <c r="JC63" s="11">
        <v>24.813895781637719</v>
      </c>
      <c r="JD63" s="11">
        <v>24.905799099347487</v>
      </c>
      <c r="JE63" s="11">
        <v>4.7789725209080043</v>
      </c>
      <c r="JF63" s="11">
        <v>1.9759213307600403</v>
      </c>
      <c r="JG63" s="11">
        <v>7.0370370370370372</v>
      </c>
      <c r="JH63" s="11">
        <v>11.740924092409241</v>
      </c>
      <c r="JI63" s="11">
        <v>10.693418940609952</v>
      </c>
      <c r="JJ63" s="11">
        <v>86.054142739950777</v>
      </c>
      <c r="JK63" s="11">
        <v>128.46124180485924</v>
      </c>
      <c r="JL63" s="11">
        <v>12.077067669172932</v>
      </c>
      <c r="JM63" s="11">
        <v>52.866541353383454</v>
      </c>
      <c r="JN63" s="11">
        <v>98.004216444132126</v>
      </c>
      <c r="JO63" s="11">
        <v>83.162333099086439</v>
      </c>
      <c r="JP63" s="11">
        <v>16.795502459592409</v>
      </c>
      <c r="JQ63" s="11">
        <v>95.24</v>
      </c>
      <c r="JR63" s="11">
        <v>98.34</v>
      </c>
      <c r="JS63" s="11">
        <v>99.76218787158146</v>
      </c>
      <c r="JT63" s="11">
        <v>92.888243831640054</v>
      </c>
      <c r="JU63" s="11">
        <v>85.411764705882348</v>
      </c>
      <c r="JV63" s="11">
        <v>0.87804879999999996</v>
      </c>
      <c r="JW63" s="11">
        <v>0.84146339999999997</v>
      </c>
      <c r="JX63" s="11">
        <v>1.3284849889999999</v>
      </c>
      <c r="JY63" s="11">
        <v>0.2516717</v>
      </c>
      <c r="JZ63" s="11">
        <v>3.9737626624949303</v>
      </c>
      <c r="KA63" s="11">
        <v>129979.89247254512</v>
      </c>
      <c r="KB63" s="11">
        <v>129917.83141070094</v>
      </c>
      <c r="KC63" s="11">
        <v>4.2998656990554055E-4</v>
      </c>
      <c r="KD63" s="11">
        <v>1.2824130000000001E-2</v>
      </c>
      <c r="KE63" s="11">
        <v>3.8423600000000002E-2</v>
      </c>
      <c r="KF63" s="11">
        <v>5.3635200000000001E-3</v>
      </c>
      <c r="KG63" s="13">
        <v>0.61869609679834359</v>
      </c>
      <c r="KH63" s="11">
        <v>76.009686489297735</v>
      </c>
      <c r="KI63" s="11">
        <v>-48.429265053741126</v>
      </c>
      <c r="KJ63" s="11">
        <v>200</v>
      </c>
      <c r="KK63" s="11">
        <v>80.28807984575252</v>
      </c>
      <c r="KL63" s="11">
        <v>5.4832258064516113</v>
      </c>
      <c r="KM63" s="11">
        <v>5.4493548387096764</v>
      </c>
      <c r="KN63" s="11">
        <v>79.907499999999999</v>
      </c>
      <c r="KO63" s="11">
        <v>103.79333333333334</v>
      </c>
      <c r="KP63" s="11">
        <v>89.767499999999998</v>
      </c>
      <c r="KQ63" s="11">
        <v>16.225379399418792</v>
      </c>
      <c r="KR63" s="11">
        <v>34.288281094030744</v>
      </c>
      <c r="KS63" s="11">
        <v>89.381518819548617</v>
      </c>
      <c r="KT63" s="11">
        <v>7.7046243329967172</v>
      </c>
      <c r="KU63" s="11">
        <v>85.771604938271608</v>
      </c>
      <c r="KV63" s="11">
        <v>21.153846153846153</v>
      </c>
    </row>
    <row r="64" spans="1:308" x14ac:dyDescent="0.3">
      <c r="A64" t="s">
        <v>1</v>
      </c>
      <c r="B64" s="2" t="s">
        <v>116</v>
      </c>
      <c r="C64" s="2" t="s">
        <v>117</v>
      </c>
      <c r="D64" s="2" t="s">
        <v>351</v>
      </c>
      <c r="E64" s="2" t="s">
        <v>352</v>
      </c>
      <c r="F64" s="2" t="s">
        <v>358</v>
      </c>
      <c r="G64" s="2" t="s">
        <v>355</v>
      </c>
      <c r="H64" s="17" t="s">
        <v>488</v>
      </c>
      <c r="I64" s="11">
        <v>54.552975817204413</v>
      </c>
      <c r="J64" s="11">
        <v>56.974049449324689</v>
      </c>
      <c r="K64" s="11">
        <v>60.742321403174294</v>
      </c>
      <c r="L64" s="11">
        <v>62.525138688657513</v>
      </c>
      <c r="M64" s="11">
        <v>66.114918285365192</v>
      </c>
      <c r="N64" s="11">
        <v>47.727629072455727</v>
      </c>
      <c r="O64" s="11">
        <v>33.23379800424906</v>
      </c>
      <c r="P64" s="11">
        <v>80.100438796019787</v>
      </c>
      <c r="Q64" s="11">
        <v>56.142626010315652</v>
      </c>
      <c r="R64" s="11">
        <v>29.545454545454543</v>
      </c>
      <c r="S64" s="11">
        <v>87.882912953628846</v>
      </c>
      <c r="T64" s="11">
        <v>51.978063546729331</v>
      </c>
      <c r="U64" s="11">
        <v>55.811735626403134</v>
      </c>
      <c r="V64" s="11">
        <v>37.357114666721472</v>
      </c>
      <c r="W64" s="11">
        <v>26.849880407189616</v>
      </c>
      <c r="X64" s="11">
        <v>72.303989146837665</v>
      </c>
      <c r="Y64" s="11">
        <v>90.105462982493151</v>
      </c>
      <c r="Z64" s="11">
        <v>53.709953076176731</v>
      </c>
      <c r="AA64" s="11">
        <v>74.6053984363691</v>
      </c>
      <c r="AB64" s="11">
        <v>86.098531888020773</v>
      </c>
      <c r="AC64" s="11">
        <v>41.714244862474352</v>
      </c>
      <c r="AD64" s="11">
        <v>47.089221683189201</v>
      </c>
      <c r="AE64" s="11">
        <v>63.118296573234147</v>
      </c>
      <c r="AF64" s="11">
        <v>66.114918285365192</v>
      </c>
      <c r="AG64" s="11">
        <v>22.668231060263878</v>
      </c>
      <c r="AH64" s="11">
        <v>16.106032741711573</v>
      </c>
      <c r="AI64" s="11">
        <v>33.644143185334045</v>
      </c>
      <c r="AJ64" s="11">
        <v>72.415929491008654</v>
      </c>
      <c r="AK64" s="11">
        <v>50.922441893424036</v>
      </c>
      <c r="AL64" s="11">
        <v>90.608996062992134</v>
      </c>
      <c r="AM64" s="11">
        <v>43.740140628137404</v>
      </c>
      <c r="AN64" s="11">
        <v>10.924704292072461</v>
      </c>
      <c r="AO64" s="11">
        <v>1.0277514274398238</v>
      </c>
      <c r="AP64" s="11">
        <v>40.127018229740337</v>
      </c>
      <c r="AQ64" s="11">
        <v>41.008851339217628</v>
      </c>
      <c r="AR64" s="11">
        <v>62.574322108886712</v>
      </c>
      <c r="AS64" s="11">
        <v>60.277607675035725</v>
      </c>
      <c r="AT64" s="11">
        <v>92.800894291323715</v>
      </c>
      <c r="AU64" s="11">
        <v>88.689625218952131</v>
      </c>
      <c r="AV64" s="11">
        <v>73.304919104569521</v>
      </c>
      <c r="AW64" s="11">
        <v>69.693361456986679</v>
      </c>
      <c r="AX64" s="11">
        <v>95.836225029250969</v>
      </c>
      <c r="AY64" s="11">
        <v>61.299350639337234</v>
      </c>
      <c r="AZ64" s="11">
        <v>35.871793772948493</v>
      </c>
      <c r="BA64" s="11">
        <v>67.019312660659239</v>
      </c>
      <c r="BB64" s="11">
        <v>60.380046968317643</v>
      </c>
      <c r="BC64" s="11">
        <v>25</v>
      </c>
      <c r="BD64" s="11">
        <v>31.818181818181817</v>
      </c>
      <c r="BE64" s="11">
        <v>31.818181818181817</v>
      </c>
      <c r="BF64" s="11">
        <v>100</v>
      </c>
      <c r="BG64" s="11">
        <v>75</v>
      </c>
      <c r="BH64" s="11">
        <v>98.742138364779876</v>
      </c>
      <c r="BI64" s="11">
        <v>86.505759736697755</v>
      </c>
      <c r="BJ64" s="11">
        <v>79.166666666666657</v>
      </c>
      <c r="BK64" s="11">
        <v>98.421052631578945</v>
      </c>
      <c r="BL64" s="11">
        <v>66.67299911641706</v>
      </c>
      <c r="BM64" s="11">
        <v>39.004563244575003</v>
      </c>
      <c r="BN64" s="11">
        <v>15.384775701075684</v>
      </c>
      <c r="BO64" s="11">
        <v>40.406927039999999</v>
      </c>
      <c r="BP64" s="11">
        <v>68.984226715351909</v>
      </c>
      <c r="BQ64" s="11">
        <v>38.354017496126438</v>
      </c>
      <c r="BR64" s="11">
        <v>60.096962667731056</v>
      </c>
      <c r="BS64" s="11">
        <v>2.4029977396802509</v>
      </c>
      <c r="BT64" s="11">
        <v>74.180000000000007</v>
      </c>
      <c r="BU64" s="11">
        <v>32.25</v>
      </c>
      <c r="BV64" s="11">
        <v>4.2</v>
      </c>
      <c r="BW64" s="11">
        <v>100</v>
      </c>
      <c r="BX64" s="11">
        <v>11.109690260648591</v>
      </c>
      <c r="BY64" s="11">
        <v>30.376596038904168</v>
      </c>
      <c r="BZ64" s="11">
        <v>65.909090909090907</v>
      </c>
      <c r="CA64" s="11">
        <v>0</v>
      </c>
      <c r="CB64" s="11">
        <v>11.113834680763386</v>
      </c>
      <c r="CC64" s="11">
        <v>49.256877914223175</v>
      </c>
      <c r="CD64" s="11">
        <v>96.064111386057959</v>
      </c>
      <c r="CE64" s="11">
        <v>30.088404730806733</v>
      </c>
      <c r="CF64" s="11">
        <v>75.352105722403351</v>
      </c>
      <c r="CG64" s="11">
        <v>77.901546784532371</v>
      </c>
      <c r="CH64" s="11">
        <v>79.220437187253097</v>
      </c>
      <c r="CI64" s="11">
        <v>98.244440302587037</v>
      </c>
      <c r="CJ64" s="11">
        <v>92.712507909723683</v>
      </c>
      <c r="CK64" s="11">
        <v>93.556211769668849</v>
      </c>
      <c r="CL64" s="11">
        <v>96.846656823454964</v>
      </c>
      <c r="CM64" s="11">
        <v>92.860156085214086</v>
      </c>
      <c r="CN64" s="11">
        <v>74.551782324404144</v>
      </c>
      <c r="CO64" s="11">
        <v>82.99</v>
      </c>
      <c r="CP64" s="11">
        <v>92.259999999999991</v>
      </c>
      <c r="CQ64" s="11">
        <v>27.1631014197383</v>
      </c>
      <c r="CR64" s="11">
        <v>12.426710884968632</v>
      </c>
      <c r="CS64" s="11">
        <v>50.542048169389375</v>
      </c>
      <c r="CT64" s="11">
        <v>87.50103851264214</v>
      </c>
      <c r="CU64" s="11">
        <v>83.08509725683308</v>
      </c>
      <c r="CV64" s="11">
        <v>69.947665694372233</v>
      </c>
      <c r="CW64" s="11">
        <v>58.770180951349019</v>
      </c>
      <c r="CX64" s="11">
        <v>97.786360033628725</v>
      </c>
      <c r="CY64" s="11">
        <v>88.331803391125561</v>
      </c>
      <c r="CZ64" s="11">
        <v>97.289711466657508</v>
      </c>
      <c r="DA64" s="11">
        <v>48.843629578959231</v>
      </c>
      <c r="DB64" s="11">
        <v>96.798867670231758</v>
      </c>
      <c r="DC64" s="11">
        <v>95.62691436745348</v>
      </c>
      <c r="DD64" s="11">
        <v>96.923464273582113</v>
      </c>
      <c r="DE64" s="11">
        <v>67.817666624769174</v>
      </c>
      <c r="DF64" s="11">
        <v>97.156197731387508</v>
      </c>
      <c r="DG64" s="11">
        <v>41.615692891794978</v>
      </c>
      <c r="DH64" s="11">
        <v>59.527041695628093</v>
      </c>
      <c r="DI64" s="11">
        <v>24</v>
      </c>
      <c r="DJ64" s="11">
        <v>90.339590803627928</v>
      </c>
      <c r="DK64" s="11">
        <v>20.50200379666737</v>
      </c>
      <c r="DL64" s="11">
        <v>30.426070449272309</v>
      </c>
      <c r="DM64" s="11">
        <v>54.300871542250853</v>
      </c>
      <c r="DN64" s="11">
        <v>24.242424242424242</v>
      </c>
      <c r="DO64" s="11">
        <v>85.358461936832953</v>
      </c>
      <c r="DP64" s="11">
        <v>88.571428571428569</v>
      </c>
      <c r="DQ64" s="11">
        <v>62.021893907661116</v>
      </c>
      <c r="DR64" s="11">
        <v>84.827586206896555</v>
      </c>
      <c r="DS64" s="11">
        <v>51.495274741537891</v>
      </c>
      <c r="DT64" s="11">
        <v>20.900659051296454</v>
      </c>
      <c r="DU64" s="11">
        <v>24.435803069231305</v>
      </c>
      <c r="DV64" s="11">
        <v>26.198674176905818</v>
      </c>
      <c r="DW64" s="11">
        <v>11.673114272848984</v>
      </c>
      <c r="DX64" s="11">
        <v>7.0234119295995896</v>
      </c>
      <c r="DY64" s="11">
        <v>19.913123017701036</v>
      </c>
      <c r="DZ64" s="11">
        <v>15.721840311502438</v>
      </c>
      <c r="EA64" s="11">
        <v>31.27017296140362</v>
      </c>
      <c r="EB64" s="11">
        <v>36.224653229478164</v>
      </c>
      <c r="EC64" s="11">
        <v>19.448901396653177</v>
      </c>
      <c r="ED64" s="11">
        <v>47.943655005801894</v>
      </c>
      <c r="EE64" s="11">
        <v>33.333333333333329</v>
      </c>
      <c r="EF64" s="11">
        <v>47.76094466104233</v>
      </c>
      <c r="EG64" s="11">
        <v>57.613496495012249</v>
      </c>
      <c r="EH64" s="11">
        <v>84.289276807980045</v>
      </c>
      <c r="EI64" s="11">
        <v>100</v>
      </c>
      <c r="EJ64" s="11">
        <v>9.9125364431486886</v>
      </c>
      <c r="EK64" s="11">
        <v>66.618075801749271</v>
      </c>
      <c r="EL64" s="11">
        <v>97.916666666666657</v>
      </c>
      <c r="EM64" s="11">
        <v>80.164930555555557</v>
      </c>
      <c r="EN64" s="11">
        <v>0</v>
      </c>
      <c r="EO64" s="11">
        <v>89.84</v>
      </c>
      <c r="EP64" s="11">
        <v>99.61</v>
      </c>
      <c r="EQ64" s="11">
        <v>100</v>
      </c>
      <c r="ER64" s="11">
        <v>90.157480314960623</v>
      </c>
      <c r="ES64" s="11">
        <v>73.4375</v>
      </c>
      <c r="ET64" s="11">
        <v>56.818187747933514</v>
      </c>
      <c r="EU64" s="11">
        <v>74.19354326743003</v>
      </c>
      <c r="EV64" s="11">
        <v>18.251766154160457</v>
      </c>
      <c r="EW64" s="11">
        <v>25.697065343025592</v>
      </c>
      <c r="EX64" s="11">
        <v>21.19494677805239</v>
      </c>
      <c r="EY64" s="11">
        <v>1.2439665229744883</v>
      </c>
      <c r="EZ64" s="11">
        <v>10.335199575190501</v>
      </c>
      <c r="FA64" s="11">
        <v>1.966270913190036</v>
      </c>
      <c r="FB64" s="11">
        <v>0.20590118612505651</v>
      </c>
      <c r="FC64" s="11">
        <v>1.4575999174653879E-3</v>
      </c>
      <c r="FD64" s="11">
        <v>1.9373760105267375</v>
      </c>
      <c r="FE64" s="11">
        <v>1.2718407732563128</v>
      </c>
      <c r="FF64" s="11">
        <v>53.294672228833498</v>
      </c>
      <c r="FG64" s="11">
        <v>26.175691414454217</v>
      </c>
      <c r="FH64" s="11">
        <v>81.512605042016801</v>
      </c>
      <c r="FI64" s="11">
        <v>38.380281690140848</v>
      </c>
      <c r="FJ64" s="11">
        <v>30.843640976847453</v>
      </c>
      <c r="FK64" s="11">
        <v>39.789233265882622</v>
      </c>
      <c r="FL64" s="11">
        <v>6.4204805201399955</v>
      </c>
      <c r="FM64" s="11">
        <v>59.370132260896668</v>
      </c>
      <c r="FN64" s="11">
        <v>68.620769672321387</v>
      </c>
      <c r="FO64" s="11">
        <v>86.373888815178447</v>
      </c>
      <c r="FP64" s="11">
        <v>70.625342841470115</v>
      </c>
      <c r="FQ64" s="11">
        <v>82.149299888325743</v>
      </c>
      <c r="FR64" s="11">
        <v>28.889645458078995</v>
      </c>
      <c r="FS64" s="11">
        <v>86.874771814530845</v>
      </c>
      <c r="FT64" s="11">
        <v>20.532983835736129</v>
      </c>
      <c r="FU64" s="11">
        <v>28.577260665441926</v>
      </c>
      <c r="FV64" s="11">
        <v>69.401918758930393</v>
      </c>
      <c r="FW64" s="11">
        <v>204.12329046744236</v>
      </c>
      <c r="FX64" s="11">
        <v>236.78301694223313</v>
      </c>
      <c r="FY64" s="11">
        <v>61.236987140232699</v>
      </c>
      <c r="FZ64" s="11">
        <v>20.412329046744233</v>
      </c>
      <c r="GA64" s="11">
        <v>61.299350639337234</v>
      </c>
      <c r="GB64" s="11">
        <v>-9.8993506393372357</v>
      </c>
      <c r="GC64" s="11">
        <v>67.019312660659239</v>
      </c>
      <c r="GD64" s="11">
        <v>8.6883168682328744</v>
      </c>
      <c r="GE64" s="11">
        <v>25</v>
      </c>
      <c r="GF64" s="11">
        <v>31.818181818181817</v>
      </c>
      <c r="GG64" s="11">
        <v>31.818181818181817</v>
      </c>
      <c r="GH64" s="11">
        <v>100</v>
      </c>
      <c r="GI64" s="11">
        <v>75</v>
      </c>
      <c r="GJ64" s="11">
        <v>98.742138364779876</v>
      </c>
      <c r="GK64" s="11">
        <v>10</v>
      </c>
      <c r="GL64" s="11">
        <v>10</v>
      </c>
      <c r="GM64" s="11">
        <v>0.5</v>
      </c>
      <c r="GN64" s="11">
        <v>66.67299911641706</v>
      </c>
      <c r="GO64" s="11">
        <v>39.004563244575003</v>
      </c>
      <c r="GP64" s="11">
        <v>15.384775701075684</v>
      </c>
      <c r="GQ64" s="11">
        <v>40.406927039999999</v>
      </c>
      <c r="GR64" s="11">
        <v>68.984226715351909</v>
      </c>
      <c r="GS64" s="11">
        <v>61.645982503873562</v>
      </c>
      <c r="GT64" s="11">
        <v>39.903037332268937</v>
      </c>
      <c r="GU64" s="11">
        <v>2.4029977396802509</v>
      </c>
      <c r="GV64" s="11" t="s">
        <v>727</v>
      </c>
      <c r="GW64" s="11" t="s">
        <v>727</v>
      </c>
      <c r="GX64" s="11" t="s">
        <v>727</v>
      </c>
      <c r="GY64" s="11">
        <v>1</v>
      </c>
      <c r="GZ64" s="11">
        <v>1068.5235884616911</v>
      </c>
      <c r="HA64" s="11">
        <v>30.376596038904168</v>
      </c>
      <c r="HB64" s="11">
        <v>65.909090909090907</v>
      </c>
      <c r="HC64" s="11">
        <v>0</v>
      </c>
      <c r="HD64" s="11">
        <v>1095961.8859149087</v>
      </c>
      <c r="HE64" s="11">
        <v>164.93777777777777</v>
      </c>
      <c r="HF64" s="11">
        <v>33.520000000000003</v>
      </c>
      <c r="HG64" s="11">
        <v>341.10746031746027</v>
      </c>
      <c r="HH64" s="11">
        <v>100.32476190476189</v>
      </c>
      <c r="HI64" s="12">
        <v>173.11217736491491</v>
      </c>
      <c r="HJ64" s="12">
        <v>20.779562812746903</v>
      </c>
      <c r="HK64" s="12">
        <v>9.8995916068159406</v>
      </c>
      <c r="HL64" s="11">
        <v>92.712507909723683</v>
      </c>
      <c r="HM64" s="11">
        <v>93.556211769668849</v>
      </c>
      <c r="HN64" s="11">
        <v>96.846656823454964</v>
      </c>
      <c r="HO64" s="11">
        <v>92.860156085214086</v>
      </c>
      <c r="HP64" s="11">
        <v>74.551782324404144</v>
      </c>
      <c r="HQ64" s="11">
        <v>82.99</v>
      </c>
      <c r="HR64" s="11">
        <v>92.259999999999991</v>
      </c>
      <c r="HS64" s="11">
        <v>27.1631014197383</v>
      </c>
      <c r="HT64" s="11">
        <v>12.426710884968632</v>
      </c>
      <c r="HU64" s="11">
        <v>50.542048169389375</v>
      </c>
      <c r="HV64" s="11">
        <v>87.50103851264214</v>
      </c>
      <c r="HW64" s="11">
        <v>83.08509725683308</v>
      </c>
      <c r="HX64" s="11">
        <v>69.947665694372233</v>
      </c>
      <c r="HY64" s="11">
        <v>58.770180951349019</v>
      </c>
      <c r="HZ64" s="11">
        <v>97.786360033628725</v>
      </c>
      <c r="IA64" s="11">
        <v>88.331803391125561</v>
      </c>
      <c r="IB64" s="11">
        <v>97.289711466657508</v>
      </c>
      <c r="IC64" s="11">
        <v>48.843629578959231</v>
      </c>
      <c r="ID64" s="11">
        <v>96.798867670231758</v>
      </c>
      <c r="IE64" s="11">
        <v>95.62691436745348</v>
      </c>
      <c r="IF64" s="11">
        <v>96.923464273582113</v>
      </c>
      <c r="IG64" s="11">
        <v>67.817666624769174</v>
      </c>
      <c r="IH64" s="11">
        <v>97.156197731387508</v>
      </c>
      <c r="II64" s="11">
        <v>41.615692891794978</v>
      </c>
      <c r="IJ64" s="11">
        <v>0.53503184713375795</v>
      </c>
      <c r="IK64" s="11">
        <v>8</v>
      </c>
      <c r="IL64" s="11">
        <v>90.339590803627928</v>
      </c>
      <c r="IM64" s="11">
        <v>20.50200379666737</v>
      </c>
      <c r="IN64" s="11">
        <v>30.426070449272309</v>
      </c>
      <c r="IO64" s="11">
        <v>54.300871542250853</v>
      </c>
      <c r="IP64" s="11">
        <v>24.242424242424242</v>
      </c>
      <c r="IQ64" s="11">
        <v>12.08421052631579</v>
      </c>
      <c r="IR64" s="11">
        <v>88.571428571428569</v>
      </c>
      <c r="IS64" s="11">
        <v>80.674223490562383</v>
      </c>
      <c r="IT64" s="11">
        <v>6.8965517241379306</v>
      </c>
      <c r="IU64" s="11">
        <v>89.655172413793096</v>
      </c>
      <c r="IV64" s="11">
        <v>6.5924588570238178</v>
      </c>
      <c r="IW64" s="11">
        <v>24.435803069231305</v>
      </c>
      <c r="IX64" s="11">
        <v>146.63585002568053</v>
      </c>
      <c r="IY64" s="11">
        <v>20.801232665639446</v>
      </c>
      <c r="IZ64" s="11">
        <v>9.2449922958397543</v>
      </c>
      <c r="JA64" s="11">
        <v>191.57678479712379</v>
      </c>
      <c r="JB64" s="11">
        <v>8.148148148148147</v>
      </c>
      <c r="JC64" s="11">
        <v>26.065742167437083</v>
      </c>
      <c r="JD64" s="11">
        <v>19.902413970210578</v>
      </c>
      <c r="JE64" s="11">
        <v>6.2917308680020545</v>
      </c>
      <c r="JF64" s="11">
        <v>4.879301489470981</v>
      </c>
      <c r="JG64" s="11">
        <v>10</v>
      </c>
      <c r="JH64" s="11">
        <v>14.31055900621118</v>
      </c>
      <c r="JI64" s="11">
        <v>13.783132530120483</v>
      </c>
      <c r="JJ64" s="11">
        <v>84.289276807980045</v>
      </c>
      <c r="JK64" s="11">
        <v>111.121903836814</v>
      </c>
      <c r="JL64" s="11">
        <v>9.9125364431486886</v>
      </c>
      <c r="JM64" s="11">
        <v>66.618075801749271</v>
      </c>
      <c r="JN64" s="11">
        <v>97.916666666666657</v>
      </c>
      <c r="JO64" s="11">
        <v>80.164930555555557</v>
      </c>
      <c r="JP64" s="11">
        <v>0</v>
      </c>
      <c r="JQ64" s="11">
        <v>89.84</v>
      </c>
      <c r="JR64" s="11">
        <v>99.61</v>
      </c>
      <c r="JS64" s="11">
        <v>100</v>
      </c>
      <c r="JT64" s="11">
        <v>90.157480314960623</v>
      </c>
      <c r="JU64" s="11">
        <v>73.4375</v>
      </c>
      <c r="JV64" s="11">
        <v>0.76829270000000005</v>
      </c>
      <c r="JW64" s="11">
        <v>0.80487799999999998</v>
      </c>
      <c r="JX64" s="11">
        <v>1.1266446130000001</v>
      </c>
      <c r="JY64" s="11">
        <v>0.28536820000000002</v>
      </c>
      <c r="JZ64" s="11">
        <v>7.3341536645776619</v>
      </c>
      <c r="KA64" s="11">
        <v>32181.29589198446</v>
      </c>
      <c r="KB64" s="11">
        <v>134731.02605508544</v>
      </c>
      <c r="KC64" s="11">
        <v>0.15733713825735032</v>
      </c>
      <c r="KD64" s="11">
        <v>1.57600695</v>
      </c>
      <c r="KE64" s="11">
        <v>3.7900299999999998E-3</v>
      </c>
      <c r="KF64" s="11">
        <v>5.6299628300000002</v>
      </c>
      <c r="KG64" s="13">
        <v>2.0986273121972498E-2</v>
      </c>
      <c r="KH64" s="11">
        <v>-0.27108914048796046</v>
      </c>
      <c r="KI64" s="11">
        <v>-16.612977450529222</v>
      </c>
      <c r="KJ64" s="11">
        <v>126.05042016806722</v>
      </c>
      <c r="KK64" s="11">
        <v>-46.478873239436616</v>
      </c>
      <c r="KL64" s="11">
        <v>10.955</v>
      </c>
      <c r="KM64" s="11">
        <v>14.271428571428574</v>
      </c>
      <c r="KN64" s="11">
        <v>87.673333333333346</v>
      </c>
      <c r="KO64" s="11">
        <v>111.10416666666667</v>
      </c>
      <c r="KP64" s="11">
        <v>105.255</v>
      </c>
      <c r="KQ64" s="11">
        <v>13.626111184821546</v>
      </c>
      <c r="KR64" s="11">
        <v>29.374657158529892</v>
      </c>
      <c r="KS64" s="11">
        <v>82.149299888325743</v>
      </c>
      <c r="KT64" s="11">
        <v>5.392918018144738</v>
      </c>
      <c r="KU64" s="11">
        <v>86.874771814530845</v>
      </c>
      <c r="KV64" s="11">
        <v>20.532983835736129</v>
      </c>
    </row>
    <row r="65" spans="1:308" x14ac:dyDescent="0.3">
      <c r="A65" t="s">
        <v>1</v>
      </c>
      <c r="B65" s="2" t="s">
        <v>118</v>
      </c>
      <c r="C65" s="2" t="s">
        <v>119</v>
      </c>
      <c r="D65" s="2" t="s">
        <v>351</v>
      </c>
      <c r="E65" s="2" t="s">
        <v>352</v>
      </c>
      <c r="F65" s="2" t="s">
        <v>358</v>
      </c>
      <c r="G65" s="2" t="s">
        <v>355</v>
      </c>
      <c r="H65" s="17" t="s">
        <v>487</v>
      </c>
      <c r="I65" s="11">
        <v>55.13872579982803</v>
      </c>
      <c r="J65" s="11">
        <v>55.725304101308609</v>
      </c>
      <c r="K65" s="11">
        <v>58.651690038087594</v>
      </c>
      <c r="L65" s="11">
        <v>71.495031308761597</v>
      </c>
      <c r="M65" s="11">
        <v>52.532200426930991</v>
      </c>
      <c r="N65" s="11">
        <v>47.015542666771637</v>
      </c>
      <c r="O65" s="11">
        <v>45.412586257107755</v>
      </c>
      <c r="P65" s="11">
        <v>79.216235105663898</v>
      </c>
      <c r="Q65" s="11">
        <v>44.800114714971109</v>
      </c>
      <c r="R65" s="11">
        <v>40.757575757575758</v>
      </c>
      <c r="S65" s="11">
        <v>51.720378496982995</v>
      </c>
      <c r="T65" s="11">
        <v>73.748753078165649</v>
      </c>
      <c r="U65" s="11">
        <v>58.316776677030163</v>
      </c>
      <c r="V65" s="11">
        <v>41.517294878770677</v>
      </c>
      <c r="W65" s="11">
        <v>40.766946335044189</v>
      </c>
      <c r="X65" s="11">
        <v>54.779670966500646</v>
      </c>
      <c r="Y65" s="11">
        <v>91.15633976200246</v>
      </c>
      <c r="Z65" s="11">
        <v>47.903803088803087</v>
      </c>
      <c r="AA65" s="11">
        <v>72.477768975319023</v>
      </c>
      <c r="AB65" s="11">
        <v>89.044587228899985</v>
      </c>
      <c r="AC65" s="11">
        <v>71.59317740279289</v>
      </c>
      <c r="AD65" s="11">
        <v>43.255368622623443</v>
      </c>
      <c r="AE65" s="11">
        <v>81.104254314172636</v>
      </c>
      <c r="AF65" s="11">
        <v>52.532200426930991</v>
      </c>
      <c r="AG65" s="11">
        <v>34.778149987417542</v>
      </c>
      <c r="AH65" s="11">
        <v>9.4961941798064036</v>
      </c>
      <c r="AI65" s="11">
        <v>18.837376786776456</v>
      </c>
      <c r="AJ65" s="11">
        <v>73.585920643199259</v>
      </c>
      <c r="AK65" s="11">
        <v>54.228133253464968</v>
      </c>
      <c r="AL65" s="11">
        <v>91.167481149965184</v>
      </c>
      <c r="AM65" s="11">
        <v>59.220983866890649</v>
      </c>
      <c r="AN65" s="11">
        <v>6.92330231110929</v>
      </c>
      <c r="AO65" s="11">
        <v>1.8753194145470915</v>
      </c>
      <c r="AP65" s="11">
        <v>69.236213289123754</v>
      </c>
      <c r="AQ65" s="11">
        <v>66.275414260223641</v>
      </c>
      <c r="AR65" s="11">
        <v>68.944284400752096</v>
      </c>
      <c r="AS65" s="11">
        <v>82.200405506349369</v>
      </c>
      <c r="AT65" s="11">
        <v>89.594834585173032</v>
      </c>
      <c r="AU65" s="11">
        <v>82.519016355556403</v>
      </c>
      <c r="AV65" s="11">
        <v>64.360958956963202</v>
      </c>
      <c r="AW65" s="11">
        <v>66.199899611488561</v>
      </c>
      <c r="AX65" s="11">
        <v>90.422295618452921</v>
      </c>
      <c r="AY65" s="11">
        <v>58.869822582308359</v>
      </c>
      <c r="AZ65" s="11">
        <v>28.345710396479607</v>
      </c>
      <c r="BA65" s="11">
        <v>58.487531802752457</v>
      </c>
      <c r="BB65" s="11">
        <v>33.497394078344001</v>
      </c>
      <c r="BC65" s="11">
        <v>45</v>
      </c>
      <c r="BD65" s="11">
        <v>40.909090909090914</v>
      </c>
      <c r="BE65" s="11">
        <v>36.363636363636367</v>
      </c>
      <c r="BF65" s="11">
        <v>66.666666666666657</v>
      </c>
      <c r="BG65" s="11">
        <v>50</v>
      </c>
      <c r="BH65" s="11">
        <v>0</v>
      </c>
      <c r="BI65" s="11">
        <v>56.518559151581641</v>
      </c>
      <c r="BJ65" s="11">
        <v>85.416666666666657</v>
      </c>
      <c r="BK65" s="11">
        <v>86.31578947368422</v>
      </c>
      <c r="BL65" s="11">
        <v>96.220112227273759</v>
      </c>
      <c r="BM65" s="11">
        <v>65.300165743710451</v>
      </c>
      <c r="BN65" s="11">
        <v>24.511570906159765</v>
      </c>
      <c r="BO65" s="11">
        <v>96.39612704000001</v>
      </c>
      <c r="BP65" s="11">
        <v>35.249401676367405</v>
      </c>
      <c r="BQ65" s="11">
        <v>48.211883606565067</v>
      </c>
      <c r="BR65" s="11">
        <v>91.489044748158022</v>
      </c>
      <c r="BS65" s="11">
        <v>3.3105912745605695</v>
      </c>
      <c r="BT65" s="11">
        <v>63.09</v>
      </c>
      <c r="BU65" s="11">
        <v>57.999999999999993</v>
      </c>
      <c r="BV65" s="11">
        <v>11.223816879165811</v>
      </c>
      <c r="BW65" s="11">
        <v>100</v>
      </c>
      <c r="BX65" s="11">
        <v>13.479361118897726</v>
      </c>
      <c r="BY65" s="11">
        <v>39.714697796006668</v>
      </c>
      <c r="BZ65" s="11">
        <v>73.333333333333329</v>
      </c>
      <c r="CA65" s="11">
        <v>50</v>
      </c>
      <c r="CB65" s="11">
        <v>1.9754210836768978E-2</v>
      </c>
      <c r="CC65" s="11">
        <v>32.730989753466432</v>
      </c>
      <c r="CD65" s="11">
        <v>97.916456623035089</v>
      </c>
      <c r="CE65" s="11">
        <v>19.183922307613361</v>
      </c>
      <c r="CF65" s="11">
        <v>58.739097468102486</v>
      </c>
      <c r="CG65" s="11">
        <v>63.693684493299529</v>
      </c>
      <c r="CH65" s="11">
        <v>41.417910447761194</v>
      </c>
      <c r="CI65" s="11">
        <v>69.775635672226429</v>
      </c>
      <c r="CJ65" s="11">
        <v>92.236356175625772</v>
      </c>
      <c r="CK65" s="11">
        <v>89.913828477636443</v>
      </c>
      <c r="CL65" s="11">
        <v>97.037340993024216</v>
      </c>
      <c r="CM65" s="11">
        <v>90.570373409930241</v>
      </c>
      <c r="CN65" s="11">
        <v>86.023799753795643</v>
      </c>
      <c r="CO65" s="11">
        <v>100</v>
      </c>
      <c r="CP65" s="11">
        <v>79.259999999999991</v>
      </c>
      <c r="CQ65" s="11">
        <v>12.355212355212355</v>
      </c>
      <c r="CR65" s="11">
        <v>0</v>
      </c>
      <c r="CS65" s="11">
        <v>62.139942426576276</v>
      </c>
      <c r="CT65" s="11">
        <v>82.837424101689194</v>
      </c>
      <c r="CU65" s="11">
        <v>85.389163637875001</v>
      </c>
      <c r="CV65" s="11">
        <v>64.528504908548939</v>
      </c>
      <c r="CW65" s="11">
        <v>42.786854731745606</v>
      </c>
      <c r="CX65" s="11">
        <v>97.184724045479115</v>
      </c>
      <c r="CY65" s="11">
        <v>96.845632651985071</v>
      </c>
      <c r="CZ65" s="11">
        <v>98.34705665741194</v>
      </c>
      <c r="DA65" s="11">
        <v>50.339630002566871</v>
      </c>
      <c r="DB65" s="11">
        <v>98.704679316427175</v>
      </c>
      <c r="DC65" s="11">
        <v>96.296798906195605</v>
      </c>
      <c r="DD65" s="11">
        <v>97.346659187313236</v>
      </c>
      <c r="DE65" s="11">
        <v>77.676472184930546</v>
      </c>
      <c r="DF65" s="11">
        <v>96.799768924369417</v>
      </c>
      <c r="DG65" s="11">
        <v>100</v>
      </c>
      <c r="DH65" s="11">
        <v>78.779532208378683</v>
      </c>
      <c r="DI65" s="11">
        <v>36</v>
      </c>
      <c r="DJ65" s="11">
        <v>81.772671317193272</v>
      </c>
      <c r="DK65" s="11">
        <v>14.94460402133771</v>
      </c>
      <c r="DL65" s="11">
        <v>33.048830529339348</v>
      </c>
      <c r="DM65" s="11">
        <v>71.502426672293723</v>
      </c>
      <c r="DN65" s="11">
        <v>72.727272727272734</v>
      </c>
      <c r="DO65" s="11">
        <v>91.298428968235228</v>
      </c>
      <c r="DP65" s="11">
        <v>88.888888888888886</v>
      </c>
      <c r="DQ65" s="11">
        <v>44.931894239643071</v>
      </c>
      <c r="DR65" s="11">
        <v>80.144404332129966</v>
      </c>
      <c r="DS65" s="11">
        <v>32.520302709019958</v>
      </c>
      <c r="DT65" s="11">
        <v>41.792860055321498</v>
      </c>
      <c r="DU65" s="11">
        <v>27.763439919513583</v>
      </c>
      <c r="DV65" s="11">
        <v>1.3115973002903583</v>
      </c>
      <c r="DW65" s="11">
        <v>28.801326917494652</v>
      </c>
      <c r="DX65" s="11">
        <v>0</v>
      </c>
      <c r="DY65" s="11">
        <v>4.5047227900177438</v>
      </c>
      <c r="DZ65" s="11">
        <v>12.863323891229268</v>
      </c>
      <c r="EA65" s="11">
        <v>19.467816283311553</v>
      </c>
      <c r="EB65" s="11">
        <v>27.543736421357899</v>
      </c>
      <c r="EC65" s="11">
        <v>12.34164746771658</v>
      </c>
      <c r="ED65" s="11">
        <v>25.309874237686721</v>
      </c>
      <c r="EE65" s="11">
        <v>9.5238095238095219</v>
      </c>
      <c r="EF65" s="11">
        <v>47.652518893325876</v>
      </c>
      <c r="EG65" s="11">
        <v>69.887145092135995</v>
      </c>
      <c r="EH65" s="11">
        <v>85.345911949685544</v>
      </c>
      <c r="EI65" s="11">
        <v>91.458106637649621</v>
      </c>
      <c r="EJ65" s="11">
        <v>17.998560115190784</v>
      </c>
      <c r="EK65" s="11">
        <v>46.076313894888408</v>
      </c>
      <c r="EL65" s="11">
        <v>99.576898667230807</v>
      </c>
      <c r="EM65" s="11">
        <v>94.774698540300406</v>
      </c>
      <c r="EN65" s="11">
        <v>12.714195049714409</v>
      </c>
      <c r="EO65" s="11">
        <v>86.12</v>
      </c>
      <c r="EP65" s="11">
        <v>97.45</v>
      </c>
      <c r="EQ65" s="11">
        <v>99.716713881019828</v>
      </c>
      <c r="ER65" s="11">
        <v>87.664041994750647</v>
      </c>
      <c r="ES65" s="11">
        <v>84.886649874055422</v>
      </c>
      <c r="ET65" s="11">
        <v>75.000009318181213</v>
      </c>
      <c r="EU65" s="11">
        <v>95.161286056191685</v>
      </c>
      <c r="EV65" s="11">
        <v>53.576813210971466</v>
      </c>
      <c r="EW65" s="11">
        <v>13.145826882218218</v>
      </c>
      <c r="EX65" s="11">
        <v>8.5865726152532815</v>
      </c>
      <c r="EY65" s="11">
        <v>4.0828719283924997</v>
      </c>
      <c r="EZ65" s="11">
        <v>8.1004623896820895</v>
      </c>
      <c r="FA65" s="11">
        <v>2.186008558699311</v>
      </c>
      <c r="FB65" s="11">
        <v>9.1368013253001999E-3</v>
      </c>
      <c r="FC65" s="11">
        <v>6.4739237857910623E-2</v>
      </c>
      <c r="FD65" s="11">
        <v>5.2413930603058443</v>
      </c>
      <c r="FE65" s="11">
        <v>72.840944836855513</v>
      </c>
      <c r="FF65" s="11">
        <v>0</v>
      </c>
      <c r="FG65" s="11">
        <v>100</v>
      </c>
      <c r="FH65" s="11">
        <v>75.723270440251568</v>
      </c>
      <c r="FI65" s="11">
        <v>97.616851168511687</v>
      </c>
      <c r="FJ65" s="11">
        <v>60.582203068350729</v>
      </c>
      <c r="FK65" s="11">
        <v>73.730644262192683</v>
      </c>
      <c r="FL65" s="11">
        <v>44.289124803169535</v>
      </c>
      <c r="FM65" s="11">
        <v>65.995827315037715</v>
      </c>
      <c r="FN65" s="11">
        <v>86.779271852367529</v>
      </c>
      <c r="FO65" s="11">
        <v>85.066573840396828</v>
      </c>
      <c r="FP65" s="11">
        <v>68.637436343311393</v>
      </c>
      <c r="FQ65" s="11">
        <v>90.528358582696882</v>
      </c>
      <c r="FR65" s="11">
        <v>65.05811649551471</v>
      </c>
      <c r="FS65" s="11">
        <v>86.807653575025185</v>
      </c>
      <c r="FT65" s="11">
        <v>17.567567567567568</v>
      </c>
      <c r="FU65" s="11">
        <v>12.805463664496852</v>
      </c>
      <c r="FV65" s="11">
        <v>100.309465371892</v>
      </c>
      <c r="FW65" s="11">
        <v>296.65990822751041</v>
      </c>
      <c r="FX65" s="11">
        <v>298.79415217159323</v>
      </c>
      <c r="FY65" s="11">
        <v>68.295806210649872</v>
      </c>
      <c r="FZ65" s="11">
        <v>46.953366769821791</v>
      </c>
      <c r="GA65" s="11">
        <v>58.869822582308366</v>
      </c>
      <c r="GB65" s="11">
        <v>-11.189822582308366</v>
      </c>
      <c r="GC65" s="11">
        <v>58.487531802752457</v>
      </c>
      <c r="GD65" s="11">
        <v>2.650246855462413</v>
      </c>
      <c r="GE65" s="11">
        <v>45</v>
      </c>
      <c r="GF65" s="11">
        <v>40.909090909090914</v>
      </c>
      <c r="GG65" s="11">
        <v>36.363636363636367</v>
      </c>
      <c r="GH65" s="11">
        <v>66.666666666666657</v>
      </c>
      <c r="GI65" s="11">
        <v>50</v>
      </c>
      <c r="GJ65" s="11">
        <v>0</v>
      </c>
      <c r="GK65" s="11">
        <v>30</v>
      </c>
      <c r="GL65" s="11">
        <v>7</v>
      </c>
      <c r="GM65" s="11">
        <v>4.333333333333333</v>
      </c>
      <c r="GN65" s="11">
        <v>96.220112227273759</v>
      </c>
      <c r="GO65" s="11">
        <v>65.300165743710451</v>
      </c>
      <c r="GP65" s="11">
        <v>24.511570906159765</v>
      </c>
      <c r="GQ65" s="11">
        <v>96.39612704000001</v>
      </c>
      <c r="GR65" s="11">
        <v>35.249401676367405</v>
      </c>
      <c r="GS65" s="11">
        <v>51.788116393434933</v>
      </c>
      <c r="GT65" s="11">
        <v>8.5109552518419829</v>
      </c>
      <c r="GU65" s="11">
        <v>3.3105912745605695</v>
      </c>
      <c r="GV65" s="11" t="s">
        <v>727</v>
      </c>
      <c r="GW65" s="11" t="s">
        <v>727</v>
      </c>
      <c r="GX65" s="11">
        <v>11.223816879165811</v>
      </c>
      <c r="GY65" s="11">
        <v>1</v>
      </c>
      <c r="GZ65" s="11">
        <v>1296.4371620649247</v>
      </c>
      <c r="HA65" s="11">
        <v>39.714697796006668</v>
      </c>
      <c r="HB65" s="11">
        <v>73.333333333333329</v>
      </c>
      <c r="HC65" s="11">
        <v>50</v>
      </c>
      <c r="HD65" s="11">
        <v>1948.0100960021634</v>
      </c>
      <c r="HE65" s="11">
        <v>215.89031746031742</v>
      </c>
      <c r="HF65" s="11">
        <v>25.850158730158729</v>
      </c>
      <c r="HG65" s="11">
        <v>393.54571428571421</v>
      </c>
      <c r="HH65" s="11">
        <v>151.065873015873</v>
      </c>
      <c r="HI65" s="12">
        <v>214.35397229355507</v>
      </c>
      <c r="HJ65" s="12">
        <v>58.582089552238806</v>
      </c>
      <c r="HK65" s="12">
        <v>123.98113669769721</v>
      </c>
      <c r="HL65" s="11">
        <v>92.236356175625772</v>
      </c>
      <c r="HM65" s="11">
        <v>89.913828477636443</v>
      </c>
      <c r="HN65" s="11">
        <v>97.037340993024216</v>
      </c>
      <c r="HO65" s="11">
        <v>90.570373409930241</v>
      </c>
      <c r="HP65" s="11">
        <v>86.023799753795643</v>
      </c>
      <c r="HQ65" s="11">
        <v>169.51</v>
      </c>
      <c r="HR65" s="11">
        <v>79.259999999999991</v>
      </c>
      <c r="HS65" s="11">
        <v>12.355212355212355</v>
      </c>
      <c r="HT65" s="11">
        <v>0</v>
      </c>
      <c r="HU65" s="11">
        <v>62.139942426576276</v>
      </c>
      <c r="HV65" s="11">
        <v>82.837424101689194</v>
      </c>
      <c r="HW65" s="11">
        <v>85.389163637875001</v>
      </c>
      <c r="HX65" s="11">
        <v>64.528504908548939</v>
      </c>
      <c r="HY65" s="11">
        <v>42.786854731745606</v>
      </c>
      <c r="HZ65" s="11">
        <v>97.184724045479115</v>
      </c>
      <c r="IA65" s="11">
        <v>96.845632651985071</v>
      </c>
      <c r="IB65" s="11">
        <v>98.34705665741194</v>
      </c>
      <c r="IC65" s="11">
        <v>50.339630002566871</v>
      </c>
      <c r="ID65" s="11">
        <v>98.704679316427175</v>
      </c>
      <c r="IE65" s="11">
        <v>96.296798906195605</v>
      </c>
      <c r="IF65" s="11">
        <v>97.346659187313236</v>
      </c>
      <c r="IG65" s="11">
        <v>77.676472184930546</v>
      </c>
      <c r="IH65" s="11">
        <v>96.799768924369417</v>
      </c>
      <c r="II65" s="11">
        <v>112.99958965941732</v>
      </c>
      <c r="IJ65" s="11">
        <v>11.507936507936508</v>
      </c>
      <c r="IK65" s="11">
        <v>11</v>
      </c>
      <c r="IL65" s="11">
        <v>81.772671317193272</v>
      </c>
      <c r="IM65" s="11">
        <v>14.94460402133771</v>
      </c>
      <c r="IN65" s="11">
        <v>33.048830529339348</v>
      </c>
      <c r="IO65" s="11">
        <v>71.502426672293723</v>
      </c>
      <c r="IP65" s="11">
        <v>72.727272727272734</v>
      </c>
      <c r="IQ65" s="11">
        <v>8.220528455284553</v>
      </c>
      <c r="IR65" s="11">
        <v>88.888888888888886</v>
      </c>
      <c r="IS65" s="11">
        <v>78.815545660754637</v>
      </c>
      <c r="IT65" s="11">
        <v>9.025270758122744</v>
      </c>
      <c r="IU65" s="11">
        <v>115.52346570397113</v>
      </c>
      <c r="IV65" s="11">
        <v>7.5671230479856524</v>
      </c>
      <c r="IW65" s="11">
        <v>27.763439919513583</v>
      </c>
      <c r="IX65" s="11">
        <v>7.3411037413870828</v>
      </c>
      <c r="IY65" s="11">
        <v>51.323330542855302</v>
      </c>
      <c r="IZ65" s="11">
        <v>0</v>
      </c>
      <c r="JA65" s="11">
        <v>43.338270332925489</v>
      </c>
      <c r="JB65" s="11">
        <v>6.6666666666666661</v>
      </c>
      <c r="JC65" s="11">
        <v>16.227703007276705</v>
      </c>
      <c r="JD65" s="11">
        <v>15.132977010754074</v>
      </c>
      <c r="JE65" s="11">
        <v>3.9925301049649042</v>
      </c>
      <c r="JF65" s="11">
        <v>2.5758258741709064</v>
      </c>
      <c r="JG65" s="11">
        <v>2.8571428571428568</v>
      </c>
      <c r="JH65" s="11">
        <v>14.324242424242424</v>
      </c>
      <c r="JI65" s="11">
        <v>12.093525179856115</v>
      </c>
      <c r="JJ65" s="11">
        <v>85.345911949685544</v>
      </c>
      <c r="JK65" s="11">
        <v>91.458106637649621</v>
      </c>
      <c r="JL65" s="11">
        <v>17.998560115190784</v>
      </c>
      <c r="JM65" s="11">
        <v>46.076313894888408</v>
      </c>
      <c r="JN65" s="11">
        <v>99.576898667230807</v>
      </c>
      <c r="JO65" s="11">
        <v>94.774698540300406</v>
      </c>
      <c r="JP65" s="11">
        <v>12.714195049714409</v>
      </c>
      <c r="JQ65" s="11">
        <v>86.12</v>
      </c>
      <c r="JR65" s="11">
        <v>97.45</v>
      </c>
      <c r="JS65" s="11">
        <v>99.716713881019828</v>
      </c>
      <c r="JT65" s="11">
        <v>87.664041994750647</v>
      </c>
      <c r="JU65" s="11">
        <v>84.886649874055422</v>
      </c>
      <c r="JV65" s="11">
        <v>0.86585369999999995</v>
      </c>
      <c r="JW65" s="11">
        <v>0.96341460000000001</v>
      </c>
      <c r="JX65" s="11">
        <v>1.4827645110000001</v>
      </c>
      <c r="JY65" s="11">
        <v>0.25261739999999999</v>
      </c>
      <c r="JZ65" s="11">
        <v>4.2861056780534534</v>
      </c>
      <c r="KA65" s="11">
        <v>79015.000377582517</v>
      </c>
      <c r="KB65" s="11">
        <v>107327.01592028196</v>
      </c>
      <c r="KC65" s="11">
        <v>0.17492011325836232</v>
      </c>
      <c r="KD65" s="11">
        <v>6.9934820000000009E-2</v>
      </c>
      <c r="KE65" s="11">
        <v>0.16833402</v>
      </c>
      <c r="KF65" s="11">
        <v>15.231347940000004</v>
      </c>
      <c r="KG65" s="13">
        <v>0.50218046224117152</v>
      </c>
      <c r="KH65" s="11">
        <v>86.19389636478715</v>
      </c>
      <c r="KI65" s="11">
        <v>200</v>
      </c>
      <c r="KJ65" s="11">
        <v>102.89308176100629</v>
      </c>
      <c r="KK65" s="11">
        <v>190.46740467404675</v>
      </c>
      <c r="KL65" s="11">
        <v>6.9364705882352942</v>
      </c>
      <c r="KM65" s="11">
        <v>7.8176470588235301</v>
      </c>
      <c r="KN65" s="11">
        <v>81.460666666666668</v>
      </c>
      <c r="KO65" s="11">
        <v>105.25550000000001</v>
      </c>
      <c r="KP65" s="11">
        <v>92.865000000000009</v>
      </c>
      <c r="KQ65" s="11">
        <v>14.933426159603167</v>
      </c>
      <c r="KR65" s="11">
        <v>31.362563656688607</v>
      </c>
      <c r="KS65" s="11">
        <v>90.528358582696882</v>
      </c>
      <c r="KT65" s="11">
        <v>6.8726919161543831</v>
      </c>
      <c r="KU65" s="11">
        <v>86.807653575025185</v>
      </c>
      <c r="KV65" s="11">
        <v>17.567567567567568</v>
      </c>
    </row>
    <row r="66" spans="1:308" x14ac:dyDescent="0.3">
      <c r="A66" t="s">
        <v>1</v>
      </c>
      <c r="B66" s="2" t="s">
        <v>120</v>
      </c>
      <c r="C66" s="2" t="s">
        <v>121</v>
      </c>
      <c r="D66" s="2" t="s">
        <v>351</v>
      </c>
      <c r="E66" s="2" t="s">
        <v>352</v>
      </c>
      <c r="F66" s="2" t="s">
        <v>358</v>
      </c>
      <c r="G66" s="2" t="s">
        <v>355</v>
      </c>
      <c r="H66" s="17" t="s">
        <v>487</v>
      </c>
      <c r="I66" s="11">
        <v>55.314420595199657</v>
      </c>
      <c r="J66" s="11">
        <v>52.448475203769576</v>
      </c>
      <c r="K66" s="11">
        <v>65.65816573188873</v>
      </c>
      <c r="L66" s="11">
        <v>64.586774685107912</v>
      </c>
      <c r="M66" s="11">
        <v>57.253615937688359</v>
      </c>
      <c r="N66" s="11">
        <v>52.211121878505459</v>
      </c>
      <c r="O66" s="11">
        <v>39.728370134237899</v>
      </c>
      <c r="P66" s="11">
        <v>75.714787893347477</v>
      </c>
      <c r="Q66" s="11">
        <v>55.278202612619971</v>
      </c>
      <c r="R66" s="11">
        <v>11.212121212121213</v>
      </c>
      <c r="S66" s="11">
        <v>76.150255988297687</v>
      </c>
      <c r="T66" s="11">
        <v>35.224133139780086</v>
      </c>
      <c r="U66" s="11">
        <v>69.261216160121222</v>
      </c>
      <c r="V66" s="11">
        <v>44.298609420099361</v>
      </c>
      <c r="W66" s="11">
        <v>25.298548287208707</v>
      </c>
      <c r="X66" s="11">
        <v>74.135471492261118</v>
      </c>
      <c r="Y66" s="11">
        <v>92.805865802711224</v>
      </c>
      <c r="Z66" s="11">
        <v>70.392777345373858</v>
      </c>
      <c r="AA66" s="11">
        <v>74.834282143408799</v>
      </c>
      <c r="AB66" s="11">
        <v>85.612753589142386</v>
      </c>
      <c r="AC66" s="11">
        <v>44.790634691326204</v>
      </c>
      <c r="AD66" s="11">
        <v>47.975104441981415</v>
      </c>
      <c r="AE66" s="11">
        <v>69.721098559680755</v>
      </c>
      <c r="AF66" s="11">
        <v>57.253615937688359</v>
      </c>
      <c r="AG66" s="11">
        <v>31.181022978634999</v>
      </c>
      <c r="AH66" s="11">
        <v>15.264186473763136</v>
      </c>
      <c r="AI66" s="11">
        <v>39.1565551826328</v>
      </c>
      <c r="AJ66" s="11">
        <v>77.590688625548637</v>
      </c>
      <c r="AK66" s="11">
        <v>54.419526843002679</v>
      </c>
      <c r="AL66" s="11">
        <v>95.654751167450542</v>
      </c>
      <c r="AM66" s="11">
        <v>56.793327275052647</v>
      </c>
      <c r="AN66" s="11">
        <v>6.7086998852214847</v>
      </c>
      <c r="AO66" s="11">
        <v>8.4549425107475251</v>
      </c>
      <c r="AP66" s="11">
        <v>60.502159055163148</v>
      </c>
      <c r="AQ66" s="11">
        <v>41.155864980805276</v>
      </c>
      <c r="AR66" s="11">
        <v>64.755227098437302</v>
      </c>
      <c r="AS66" s="11">
        <v>78.968073838704797</v>
      </c>
      <c r="AT66" s="11">
        <v>77.712586761874064</v>
      </c>
      <c r="AU66" s="11">
        <v>73.848175966565421</v>
      </c>
      <c r="AV66" s="11">
        <v>68.174191315598989</v>
      </c>
      <c r="AW66" s="11">
        <v>68.548780282779376</v>
      </c>
      <c r="AX66" s="11">
        <v>87.036919194562273</v>
      </c>
      <c r="AY66" s="11">
        <v>60.772183514122581</v>
      </c>
      <c r="AZ66" s="11">
        <v>38.363049330702154</v>
      </c>
      <c r="BA66" s="11">
        <v>66.843631520985937</v>
      </c>
      <c r="BB66" s="11">
        <v>55.133946084669191</v>
      </c>
      <c r="BC66" s="11">
        <v>20</v>
      </c>
      <c r="BD66" s="11">
        <v>9.0909090909090917</v>
      </c>
      <c r="BE66" s="11">
        <v>4.5454545454545459</v>
      </c>
      <c r="BF66" s="11">
        <v>33.333333333333329</v>
      </c>
      <c r="BG66" s="11">
        <v>75</v>
      </c>
      <c r="BH66" s="11">
        <v>90</v>
      </c>
      <c r="BI66" s="11">
        <v>97.001279941488392</v>
      </c>
      <c r="BJ66" s="11">
        <v>85.416666666666657</v>
      </c>
      <c r="BK66" s="11">
        <v>98.947368421052644</v>
      </c>
      <c r="BL66" s="11">
        <v>56.213339798605602</v>
      </c>
      <c r="BM66" s="11">
        <v>2.6074565349558352</v>
      </c>
      <c r="BN66" s="11">
        <v>18.352500944286348</v>
      </c>
      <c r="BO66" s="11">
        <v>0</v>
      </c>
      <c r="BP66" s="11">
        <v>89.587350972548137</v>
      </c>
      <c r="BQ66" s="11">
        <v>56.027053624260006</v>
      </c>
      <c r="BR66" s="11">
        <v>62.169243883555545</v>
      </c>
      <c r="BS66" s="11">
        <v>5.9026629607452357</v>
      </c>
      <c r="BT66" s="11">
        <v>97.844281004311441</v>
      </c>
      <c r="BU66" s="11">
        <v>48.161298503677401</v>
      </c>
      <c r="BV66" s="11">
        <v>1.3780115849467658</v>
      </c>
      <c r="BW66" s="11">
        <v>100</v>
      </c>
      <c r="BX66" s="11">
        <v>12.505402466915347</v>
      </c>
      <c r="BY66" s="11">
        <v>55.694120871591068</v>
      </c>
      <c r="BZ66" s="11">
        <v>45.454545454545453</v>
      </c>
      <c r="CA66" s="11">
        <v>0</v>
      </c>
      <c r="CB66" s="11">
        <v>4.5526822698301959E-2</v>
      </c>
      <c r="CC66" s="11">
        <v>53.608887502297378</v>
      </c>
      <c r="CD66" s="11">
        <v>92.220571689249155</v>
      </c>
      <c r="CE66" s="11">
        <v>33.117396452126023</v>
      </c>
      <c r="CF66" s="11">
        <v>80.897917014212084</v>
      </c>
      <c r="CG66" s="11">
        <v>100</v>
      </c>
      <c r="CH66" s="11">
        <v>64.010823812387258</v>
      </c>
      <c r="CI66" s="11">
        <v>95.092703975556034</v>
      </c>
      <c r="CJ66" s="11">
        <v>91.943047148094465</v>
      </c>
      <c r="CK66" s="11">
        <v>95.182880040924204</v>
      </c>
      <c r="CL66" s="11">
        <v>97.544547702276404</v>
      </c>
      <c r="CM66" s="11">
        <v>94.492284082189443</v>
      </c>
      <c r="CN66" s="11">
        <v>84.866570040071622</v>
      </c>
      <c r="CO66" s="11">
        <v>100</v>
      </c>
      <c r="CP66" s="11">
        <v>69.599999999999994</v>
      </c>
      <c r="CQ66" s="11">
        <v>100</v>
      </c>
      <c r="CR66" s="11">
        <v>11.971109381495401</v>
      </c>
      <c r="CS66" s="11">
        <v>56.256245403719298</v>
      </c>
      <c r="CT66" s="11">
        <v>80.994518643650238</v>
      </c>
      <c r="CU66" s="11">
        <v>80.424881483922022</v>
      </c>
      <c r="CV66" s="11">
        <v>64.868991685241085</v>
      </c>
      <c r="CW66" s="11">
        <v>68.219112237001966</v>
      </c>
      <c r="CX66" s="11">
        <v>98.241943406918182</v>
      </c>
      <c r="CY66" s="11">
        <v>89.126596322486336</v>
      </c>
      <c r="CZ66" s="11">
        <v>97.279369571943889</v>
      </c>
      <c r="DA66" s="11">
        <v>52.861266025759498</v>
      </c>
      <c r="DB66" s="11">
        <v>97.882627263727656</v>
      </c>
      <c r="DC66" s="11">
        <v>95.391858489398913</v>
      </c>
      <c r="DD66" s="11">
        <v>96.587277391556114</v>
      </c>
      <c r="DE66" s="11">
        <v>59.684747902990864</v>
      </c>
      <c r="DF66" s="11">
        <v>96.088285745275925</v>
      </c>
      <c r="DG66" s="11">
        <v>45.562281524426638</v>
      </c>
      <c r="DH66" s="11">
        <v>64.80962254955196</v>
      </c>
      <c r="DI66" s="11">
        <v>24</v>
      </c>
      <c r="DJ66" s="11">
        <v>88.473015602353144</v>
      </c>
      <c r="DK66" s="11">
        <v>21.885923778668261</v>
      </c>
      <c r="DL66" s="11">
        <v>33.566373944922837</v>
      </c>
      <c r="DM66" s="11">
        <v>58.661354581673308</v>
      </c>
      <c r="DN66" s="11">
        <v>36.84210526315789</v>
      </c>
      <c r="DO66" s="11">
        <v>95.576056345111311</v>
      </c>
      <c r="DP66" s="11">
        <v>87.804878048780495</v>
      </c>
      <c r="DQ66" s="11">
        <v>34.034944198607263</v>
      </c>
      <c r="DR66" s="11">
        <v>80.120481927710841</v>
      </c>
      <c r="DS66" s="11">
        <v>57.605421686746993</v>
      </c>
      <c r="DT66" s="11">
        <v>35.508120174837643</v>
      </c>
      <c r="DU66" s="11">
        <v>26.853925782432352</v>
      </c>
      <c r="DV66" s="11">
        <v>11.729301737975311</v>
      </c>
      <c r="DW66" s="11">
        <v>9.7520128249713451</v>
      </c>
      <c r="DX66" s="11">
        <v>23.030073751132484</v>
      </c>
      <c r="DY66" s="11">
        <v>18.94622016350726</v>
      </c>
      <c r="DZ66" s="11">
        <v>12.863323891229268</v>
      </c>
      <c r="EA66" s="11">
        <v>37.17828172817805</v>
      </c>
      <c r="EB66" s="11">
        <v>47.795991892518707</v>
      </c>
      <c r="EC66" s="11">
        <v>14.921725106211401</v>
      </c>
      <c r="ED66" s="11">
        <v>76.839158138636805</v>
      </c>
      <c r="EE66" s="11">
        <v>19.047619047619044</v>
      </c>
      <c r="EF66" s="11">
        <v>68.459279548133466</v>
      </c>
      <c r="EG66" s="11">
        <v>79.088602995129236</v>
      </c>
      <c r="EH66" s="11">
        <v>72.591206735266596</v>
      </c>
      <c r="EI66" s="11">
        <v>90.223665223665222</v>
      </c>
      <c r="EJ66" s="11">
        <v>26.997578692493946</v>
      </c>
      <c r="EK66" s="11">
        <v>43.946731234866824</v>
      </c>
      <c r="EL66" s="11">
        <v>95.3527815468114</v>
      </c>
      <c r="EM66" s="11">
        <v>77.476255088195387</v>
      </c>
      <c r="EN66" s="11">
        <v>28.324287652645864</v>
      </c>
      <c r="EO66" s="11">
        <v>91.81</v>
      </c>
      <c r="EP66" s="11">
        <v>99.14</v>
      </c>
      <c r="EQ66" s="11">
        <v>99.353448275862064</v>
      </c>
      <c r="ER66" s="11">
        <v>93.873085339168497</v>
      </c>
      <c r="ES66" s="11">
        <v>94.097222222222214</v>
      </c>
      <c r="ET66" s="11">
        <v>75.000009318181213</v>
      </c>
      <c r="EU66" s="11">
        <v>93.548385816857504</v>
      </c>
      <c r="EV66" s="11">
        <v>42.850021347495868</v>
      </c>
      <c r="EW66" s="11">
        <v>15.774892617675992</v>
      </c>
      <c r="EX66" s="11">
        <v>10.537543029608939</v>
      </c>
      <c r="EY66" s="11">
        <v>2.5836104250240504</v>
      </c>
      <c r="EZ66" s="11">
        <v>7.0049462010314656</v>
      </c>
      <c r="FA66" s="11">
        <v>13.236961014391223</v>
      </c>
      <c r="FB66" s="11">
        <v>1.1761599192299976</v>
      </c>
      <c r="FC66" s="11">
        <v>1.3828000200219519</v>
      </c>
      <c r="FD66" s="11">
        <v>18.023849089346932</v>
      </c>
      <c r="FE66" s="11">
        <v>2.5107952758157221</v>
      </c>
      <c r="FF66" s="11">
        <v>0</v>
      </c>
      <c r="FG66" s="11">
        <v>100</v>
      </c>
      <c r="FH66" s="11">
        <v>100</v>
      </c>
      <c r="FI66" s="11">
        <v>100</v>
      </c>
      <c r="FJ66" s="11">
        <v>34.550350428785549</v>
      </c>
      <c r="FK66" s="11">
        <v>36.817592021882781</v>
      </c>
      <c r="FL66" s="11">
        <v>6.4204805201399955</v>
      </c>
      <c r="FM66" s="11">
        <v>59.370132260896668</v>
      </c>
      <c r="FN66" s="11">
        <v>68.620769672321387</v>
      </c>
      <c r="FO66" s="11">
        <v>86.538658999897322</v>
      </c>
      <c r="FP66" s="11">
        <v>69.304656504489458</v>
      </c>
      <c r="FQ66" s="11">
        <v>86.045824094604583</v>
      </c>
      <c r="FR66" s="11">
        <v>38.831495381416495</v>
      </c>
      <c r="FS66" s="11">
        <v>88.128617363344048</v>
      </c>
      <c r="FT66" s="11">
        <v>19.682110246871829</v>
      </c>
      <c r="FU66" s="11">
        <v>15.130882130428205</v>
      </c>
      <c r="FV66" s="11">
        <v>214.85852625208051</v>
      </c>
      <c r="FW66" s="11">
        <v>426.69087607807535</v>
      </c>
      <c r="FX66" s="11">
        <v>272.35587834770769</v>
      </c>
      <c r="FY66" s="11">
        <v>63.54970494779846</v>
      </c>
      <c r="FZ66" s="11">
        <v>63.54970494779846</v>
      </c>
      <c r="GA66" s="11">
        <v>60.772183514122581</v>
      </c>
      <c r="GB66" s="11">
        <v>-9.4721835141225839</v>
      </c>
      <c r="GC66" s="11">
        <v>66.843631520985937</v>
      </c>
      <c r="GD66" s="11">
        <v>7.5099984723821223</v>
      </c>
      <c r="GE66" s="11">
        <v>20</v>
      </c>
      <c r="GF66" s="11">
        <v>9.0909090909090917</v>
      </c>
      <c r="GG66" s="11">
        <v>4.5454545454545459</v>
      </c>
      <c r="GH66" s="11">
        <v>33.333333333333329</v>
      </c>
      <c r="GI66" s="11">
        <v>75</v>
      </c>
      <c r="GJ66" s="11">
        <v>90</v>
      </c>
      <c r="GK66" s="11">
        <v>3</v>
      </c>
      <c r="GL66" s="11">
        <v>7</v>
      </c>
      <c r="GM66" s="11">
        <v>0.33333333333333331</v>
      </c>
      <c r="GN66" s="11">
        <v>56.213339798605595</v>
      </c>
      <c r="GO66" s="11">
        <v>2.6074565349558352</v>
      </c>
      <c r="GP66" s="11">
        <v>18.352500944286348</v>
      </c>
      <c r="GQ66" s="11">
        <v>0</v>
      </c>
      <c r="GR66" s="11">
        <v>89.587350972548137</v>
      </c>
      <c r="GS66" s="11">
        <v>43.972946375740001</v>
      </c>
      <c r="GT66" s="11">
        <v>37.830756116444455</v>
      </c>
      <c r="GU66" s="11">
        <v>5.9026629607452357</v>
      </c>
      <c r="GV66" s="11">
        <v>97.844281004311441</v>
      </c>
      <c r="GW66" s="11">
        <v>48.161298503677401</v>
      </c>
      <c r="GX66" s="11">
        <v>1.3780115849467658</v>
      </c>
      <c r="GY66" s="11">
        <v>1</v>
      </c>
      <c r="GZ66" s="11">
        <v>1202.7623818133316</v>
      </c>
      <c r="HA66" s="11">
        <v>55.694120871591068</v>
      </c>
      <c r="HB66" s="11">
        <v>45.454545454545453</v>
      </c>
      <c r="HC66" s="11">
        <v>0</v>
      </c>
      <c r="HD66" s="11">
        <v>4489.5091475949021</v>
      </c>
      <c r="HE66" s="11">
        <v>151.51968253968258</v>
      </c>
      <c r="HF66" s="11">
        <v>49.434603174603176</v>
      </c>
      <c r="HG66" s="11">
        <v>326.54142857142853</v>
      </c>
      <c r="HH66" s="11">
        <v>83.386190476190464</v>
      </c>
      <c r="HI66" s="12">
        <v>108.96601258157209</v>
      </c>
      <c r="HJ66" s="12">
        <v>35.989176187612749</v>
      </c>
      <c r="HK66" s="12">
        <v>22.529379003063216</v>
      </c>
      <c r="HL66" s="11">
        <v>91.943047148094465</v>
      </c>
      <c r="HM66" s="11">
        <v>95.182880040924204</v>
      </c>
      <c r="HN66" s="11">
        <v>97.544547702276404</v>
      </c>
      <c r="HO66" s="11">
        <v>94.492284082189443</v>
      </c>
      <c r="HP66" s="11">
        <v>84.866570040071622</v>
      </c>
      <c r="HQ66" s="11">
        <v>100</v>
      </c>
      <c r="HR66" s="11">
        <v>69.599999999999994</v>
      </c>
      <c r="HS66" s="11">
        <v>100</v>
      </c>
      <c r="HT66" s="11">
        <v>11.971109381495401</v>
      </c>
      <c r="HU66" s="11">
        <v>56.256245403719298</v>
      </c>
      <c r="HV66" s="11">
        <v>80.994518643650238</v>
      </c>
      <c r="HW66" s="11">
        <v>80.424881483922022</v>
      </c>
      <c r="HX66" s="11">
        <v>64.868991685241085</v>
      </c>
      <c r="HY66" s="11">
        <v>68.219112237001966</v>
      </c>
      <c r="HZ66" s="11">
        <v>98.241943406918182</v>
      </c>
      <c r="IA66" s="11">
        <v>89.126596322486336</v>
      </c>
      <c r="IB66" s="11">
        <v>97.279369571943889</v>
      </c>
      <c r="IC66" s="11">
        <v>52.861266025759498</v>
      </c>
      <c r="ID66" s="11">
        <v>97.882627263727656</v>
      </c>
      <c r="IE66" s="11">
        <v>95.391858489398913</v>
      </c>
      <c r="IF66" s="11">
        <v>96.587277391556114</v>
      </c>
      <c r="IG66" s="11">
        <v>59.684747902990864</v>
      </c>
      <c r="IH66" s="11">
        <v>96.088285745275925</v>
      </c>
      <c r="II66" s="11">
        <v>45.562281524426638</v>
      </c>
      <c r="IJ66" s="11">
        <v>3.5458244526254603</v>
      </c>
      <c r="IK66" s="11">
        <v>8</v>
      </c>
      <c r="IL66" s="11">
        <v>88.473015602353144</v>
      </c>
      <c r="IM66" s="11">
        <v>21.885923778668261</v>
      </c>
      <c r="IN66" s="11">
        <v>33.566373944922837</v>
      </c>
      <c r="IO66" s="11">
        <v>58.661354581673308</v>
      </c>
      <c r="IP66" s="11">
        <v>36.84210526315789</v>
      </c>
      <c r="IQ66" s="11">
        <v>5.4381237524950103</v>
      </c>
      <c r="IR66" s="11">
        <v>87.804878048780495</v>
      </c>
      <c r="IS66" s="11">
        <v>77.630412843479121</v>
      </c>
      <c r="IT66" s="11">
        <v>9.0361445783132535</v>
      </c>
      <c r="IU66" s="11">
        <v>81.325301204819269</v>
      </c>
      <c r="IV66" s="11">
        <v>7.2739269931593924</v>
      </c>
      <c r="IW66" s="11">
        <v>26.853925782432352</v>
      </c>
      <c r="IX66" s="11">
        <v>65.64973933191736</v>
      </c>
      <c r="IY66" s="11">
        <v>17.377872176095771</v>
      </c>
      <c r="IZ66" s="11">
        <v>30.314732573855956</v>
      </c>
      <c r="JA66" s="11">
        <v>182.2745703803823</v>
      </c>
      <c r="JB66" s="11">
        <v>6.6666666666666661</v>
      </c>
      <c r="JC66" s="11">
        <v>30.990538714037459</v>
      </c>
      <c r="JD66" s="11">
        <v>26.259895732766942</v>
      </c>
      <c r="JE66" s="11">
        <v>4.8271867155821582</v>
      </c>
      <c r="JF66" s="11">
        <v>7.8200424792430976</v>
      </c>
      <c r="JG66" s="11">
        <v>5.7142857142857135</v>
      </c>
      <c r="JH66" s="11">
        <v>11.698412698412698</v>
      </c>
      <c r="JI66" s="11">
        <v>10.826839826839826</v>
      </c>
      <c r="JJ66" s="11">
        <v>72.591206735266596</v>
      </c>
      <c r="JK66" s="11">
        <v>90.223665223665222</v>
      </c>
      <c r="JL66" s="11">
        <v>26.997578692493946</v>
      </c>
      <c r="JM66" s="11">
        <v>43.946731234866824</v>
      </c>
      <c r="JN66" s="11">
        <v>95.3527815468114</v>
      </c>
      <c r="JO66" s="11">
        <v>77.476255088195387</v>
      </c>
      <c r="JP66" s="11">
        <v>28.324287652645864</v>
      </c>
      <c r="JQ66" s="11">
        <v>91.81</v>
      </c>
      <c r="JR66" s="11">
        <v>99.14</v>
      </c>
      <c r="JS66" s="11">
        <v>99.353448275862064</v>
      </c>
      <c r="JT66" s="11">
        <v>93.873085339168497</v>
      </c>
      <c r="JU66" s="11">
        <v>94.097222222222214</v>
      </c>
      <c r="JV66" s="11">
        <v>0.86585369999999995</v>
      </c>
      <c r="JW66" s="11">
        <v>0.9512195</v>
      </c>
      <c r="JX66" s="11">
        <v>1.374625263</v>
      </c>
      <c r="JY66" s="11">
        <v>0.25947759999999997</v>
      </c>
      <c r="JZ66" s="11">
        <v>4.7577486802726137</v>
      </c>
      <c r="KA66" s="11">
        <v>54281.534422223383</v>
      </c>
      <c r="KB66" s="11">
        <v>93892.981291376389</v>
      </c>
      <c r="KC66" s="11">
        <v>1.0591956333471648</v>
      </c>
      <c r="KD66" s="11">
        <v>9.0025523500000002</v>
      </c>
      <c r="KE66" s="11">
        <v>3.5955364000000003</v>
      </c>
      <c r="KF66" s="11">
        <v>52.376823019999996</v>
      </c>
      <c r="KG66" s="13">
        <v>2.9316371912714214E-2</v>
      </c>
      <c r="KH66" s="11">
        <v>14.71385302088315</v>
      </c>
      <c r="KI66" s="11">
        <v>200</v>
      </c>
      <c r="KJ66" s="11">
        <v>200</v>
      </c>
      <c r="KK66" s="14">
        <v>200</v>
      </c>
      <c r="KL66" s="11">
        <v>10.454117647058823</v>
      </c>
      <c r="KM66" s="11">
        <v>14.836470588235295</v>
      </c>
      <c r="KN66" s="11">
        <v>87.673333333333346</v>
      </c>
      <c r="KO66" s="11">
        <v>111.10416666666667</v>
      </c>
      <c r="KP66" s="11">
        <v>105.255</v>
      </c>
      <c r="KQ66" s="11">
        <v>13.461341000102681</v>
      </c>
      <c r="KR66" s="11">
        <v>30.695343495510546</v>
      </c>
      <c r="KS66" s="11">
        <v>86.045824094604583</v>
      </c>
      <c r="KT66" s="11">
        <v>5.7996725640932487</v>
      </c>
      <c r="KU66" s="11">
        <v>88.128617363344048</v>
      </c>
      <c r="KV66" s="11">
        <v>19.682110246871829</v>
      </c>
    </row>
    <row r="67" spans="1:308" x14ac:dyDescent="0.3">
      <c r="A67" t="s">
        <v>1</v>
      </c>
      <c r="B67" s="2" t="s">
        <v>122</v>
      </c>
      <c r="C67" s="2" t="s">
        <v>123</v>
      </c>
      <c r="D67" s="2" t="s">
        <v>351</v>
      </c>
      <c r="E67" s="2" t="s">
        <v>352</v>
      </c>
      <c r="F67" s="2" t="s">
        <v>358</v>
      </c>
      <c r="G67" s="2" t="s">
        <v>355</v>
      </c>
      <c r="H67" s="17" t="s">
        <v>488</v>
      </c>
      <c r="I67" s="11">
        <v>51.773938836342502</v>
      </c>
      <c r="J67" s="11">
        <v>52.696807592168263</v>
      </c>
      <c r="K67" s="11">
        <v>54.156595353594732</v>
      </c>
      <c r="L67" s="11">
        <v>60.713110723032457</v>
      </c>
      <c r="M67" s="11">
        <v>58.162028957743622</v>
      </c>
      <c r="N67" s="11">
        <v>47.467977586972971</v>
      </c>
      <c r="O67" s="11">
        <v>37.447112804542989</v>
      </c>
      <c r="P67" s="11">
        <v>88.442710024295522</v>
      </c>
      <c r="Q67" s="11">
        <v>48.596283869118352</v>
      </c>
      <c r="R67" s="11">
        <v>7.5757575757575752</v>
      </c>
      <c r="S67" s="11">
        <v>69.933717315779845</v>
      </c>
      <c r="T67" s="11">
        <v>39.798619557686017</v>
      </c>
      <c r="U67" s="11">
        <v>65.532049687274295</v>
      </c>
      <c r="V67" s="11">
        <v>48.99851511526623</v>
      </c>
      <c r="W67" s="11">
        <v>12.704135441644222</v>
      </c>
      <c r="X67" s="11">
        <v>63.51706585351193</v>
      </c>
      <c r="Y67" s="11">
        <v>92.557403008709429</v>
      </c>
      <c r="Z67" s="11">
        <v>47.84777711051337</v>
      </c>
      <c r="AA67" s="11">
        <v>73.60263256689484</v>
      </c>
      <c r="AB67" s="11">
        <v>86.059889884151545</v>
      </c>
      <c r="AC67" s="11">
        <v>43.961376961517232</v>
      </c>
      <c r="AD67" s="11">
        <v>39.522301398785956</v>
      </c>
      <c r="AE67" s="11">
        <v>60.419352803812728</v>
      </c>
      <c r="AF67" s="11">
        <v>58.162028957743622</v>
      </c>
      <c r="AG67" s="11">
        <v>28.421030291300944</v>
      </c>
      <c r="AH67" s="11">
        <v>6.3562313139326889</v>
      </c>
      <c r="AI67" s="11">
        <v>32.717677421266856</v>
      </c>
      <c r="AJ67" s="11">
        <v>86.386252637307081</v>
      </c>
      <c r="AK67" s="11">
        <v>37.732394366197184</v>
      </c>
      <c r="AL67" s="11">
        <v>93.194279491833043</v>
      </c>
      <c r="AM67" s="11">
        <v>43.72217869932247</v>
      </c>
      <c r="AN67" s="11">
        <v>5.5792874498172509</v>
      </c>
      <c r="AO67" s="11">
        <v>24.301840112758242</v>
      </c>
      <c r="AP67" s="11">
        <v>46.84581312703763</v>
      </c>
      <c r="AQ67" s="11">
        <v>39.863560112989333</v>
      </c>
      <c r="AR67" s="11">
        <v>64.369997325333017</v>
      </c>
      <c r="AS67" s="11">
        <v>100</v>
      </c>
      <c r="AT67" s="11">
        <v>89.708240527245025</v>
      </c>
      <c r="AU67" s="11">
        <v>85.430299091933733</v>
      </c>
      <c r="AV67" s="11">
        <v>85.991340055842613</v>
      </c>
      <c r="AW67" s="11">
        <v>70.538302962154532</v>
      </c>
      <c r="AX67" s="11">
        <v>98.988077508597115</v>
      </c>
      <c r="AY67" s="11">
        <v>65.354750030945922</v>
      </c>
      <c r="AZ67" s="11">
        <v>36.598469445844337</v>
      </c>
      <c r="BA67" s="11">
        <v>52.032733997562794</v>
      </c>
      <c r="BB67" s="11">
        <v>40.399182002120384</v>
      </c>
      <c r="BC67" s="11">
        <v>0</v>
      </c>
      <c r="BD67" s="11">
        <v>9.0909090909090917</v>
      </c>
      <c r="BE67" s="11">
        <v>13.636363636363635</v>
      </c>
      <c r="BF67" s="11">
        <v>66.666666666666657</v>
      </c>
      <c r="BG67" s="11">
        <v>0</v>
      </c>
      <c r="BH67" s="11">
        <v>100</v>
      </c>
      <c r="BI67" s="11">
        <v>95.50191991223258</v>
      </c>
      <c r="BJ67" s="11">
        <v>87.5</v>
      </c>
      <c r="BK67" s="11">
        <v>70.526315789473699</v>
      </c>
      <c r="BL67" s="11">
        <v>32.506860777184976</v>
      </c>
      <c r="BM67" s="11">
        <v>34.263112086758014</v>
      </c>
      <c r="BN67" s="11">
        <v>27.217269135013357</v>
      </c>
      <c r="BO67" s="11">
        <v>34.479540000000007</v>
      </c>
      <c r="BP67" s="11">
        <v>77.19406394239563</v>
      </c>
      <c r="BQ67" s="11">
        <v>57.122893073248449</v>
      </c>
      <c r="BR67" s="11">
        <v>62.279192046178785</v>
      </c>
      <c r="BS67" s="11">
        <v>5.4487179487179489</v>
      </c>
      <c r="BT67" s="11">
        <v>83.312655086848636</v>
      </c>
      <c r="BU67" s="11">
        <v>83.312655086848636</v>
      </c>
      <c r="BV67" s="11">
        <v>0</v>
      </c>
      <c r="BW67" s="11">
        <v>100</v>
      </c>
      <c r="BX67" s="11">
        <v>21.917062569182203</v>
      </c>
      <c r="BY67" s="11">
        <v>13.527565950304668</v>
      </c>
      <c r="BZ67" s="11">
        <v>12.195121951219512</v>
      </c>
      <c r="CA67" s="11">
        <v>0</v>
      </c>
      <c r="CB67" s="11">
        <v>25.093853865052711</v>
      </c>
      <c r="CC67" s="11">
        <v>59.56081430674115</v>
      </c>
      <c r="CD67" s="11">
        <v>86.094338501524774</v>
      </c>
      <c r="CE67" s="11">
        <v>33.567787577786945</v>
      </c>
      <c r="CF67" s="11">
        <v>86.056971981733781</v>
      </c>
      <c r="CG67" s="11">
        <v>36.920991849037108</v>
      </c>
      <c r="CH67" s="11">
        <v>65.757304710793079</v>
      </c>
      <c r="CI67" s="11">
        <v>76.661252046966624</v>
      </c>
      <c r="CJ67" s="11">
        <v>88.097123251517544</v>
      </c>
      <c r="CK67" s="11">
        <v>94.68197413565585</v>
      </c>
      <c r="CL67" s="11">
        <v>96.159936658749018</v>
      </c>
      <c r="CM67" s="11">
        <v>95.038268672472952</v>
      </c>
      <c r="CN67" s="11">
        <v>88.809712325151764</v>
      </c>
      <c r="CO67" s="11">
        <v>99.94</v>
      </c>
      <c r="CP67" s="11">
        <v>88.81</v>
      </c>
      <c r="CQ67" s="11">
        <v>2.6411084420534801</v>
      </c>
      <c r="CR67" s="11">
        <v>0</v>
      </c>
      <c r="CS67" s="11">
        <v>50.992816778745507</v>
      </c>
      <c r="CT67" s="11">
        <v>83.152114509837233</v>
      </c>
      <c r="CU67" s="11">
        <v>86.585036712355716</v>
      </c>
      <c r="CV67" s="11">
        <v>68.175199237947226</v>
      </c>
      <c r="CW67" s="11">
        <v>54.919557922602571</v>
      </c>
      <c r="CX67" s="11">
        <v>97.791070239880767</v>
      </c>
      <c r="CY67" s="11">
        <v>87.843288880219148</v>
      </c>
      <c r="CZ67" s="11">
        <v>96.802371648925728</v>
      </c>
      <c r="DA67" s="11">
        <v>57.055069049519183</v>
      </c>
      <c r="DB67" s="11">
        <v>96.976892302513846</v>
      </c>
      <c r="DC67" s="11">
        <v>92.78871441265575</v>
      </c>
      <c r="DD67" s="11">
        <v>96.491899862122835</v>
      </c>
      <c r="DE67" s="11">
        <v>63.503147236986543</v>
      </c>
      <c r="DF67" s="11">
        <v>97.017735680269325</v>
      </c>
      <c r="DG67" s="11">
        <v>40.44602797571919</v>
      </c>
      <c r="DH67" s="11">
        <v>47.438102908832505</v>
      </c>
      <c r="DI67" s="11">
        <v>44</v>
      </c>
      <c r="DJ67" s="11">
        <v>83.412509897070464</v>
      </c>
      <c r="DK67" s="11">
        <v>14.726840855106888</v>
      </c>
      <c r="DL67" s="11">
        <v>20.427553444180521</v>
      </c>
      <c r="DM67" s="11">
        <v>39.474307364432867</v>
      </c>
      <c r="DN67" s="11">
        <v>14.634146341463413</v>
      </c>
      <c r="DO67" s="11">
        <v>96.264609683267679</v>
      </c>
      <c r="DP67" s="11">
        <v>91.304347826086953</v>
      </c>
      <c r="DQ67" s="11">
        <v>41.731309758176067</v>
      </c>
      <c r="DR67" s="11">
        <v>89.861751152073737</v>
      </c>
      <c r="DS67" s="11">
        <v>42.893025962981071</v>
      </c>
      <c r="DT67" s="11">
        <v>32.744251292537349</v>
      </c>
      <c r="DU67" s="11">
        <v>24.097809290064539</v>
      </c>
      <c r="DV67" s="11">
        <v>5.5639576970157458</v>
      </c>
      <c r="DW67" s="11">
        <v>9.0910567007693537</v>
      </c>
      <c r="DX67" s="11">
        <v>0</v>
      </c>
      <c r="DY67" s="11">
        <v>5.4113293423659776</v>
      </c>
      <c r="DZ67" s="11">
        <v>11.71481282951237</v>
      </c>
      <c r="EA67" s="11">
        <v>30.755817072952631</v>
      </c>
      <c r="EB67" s="11">
        <v>36.356467460450489</v>
      </c>
      <c r="EC67" s="11">
        <v>22.364657181208983</v>
      </c>
      <c r="ED67" s="11">
        <v>58.72683000710682</v>
      </c>
      <c r="EE67" s="11">
        <v>15.384615384615385</v>
      </c>
      <c r="EF67" s="11">
        <v>64.404008847388042</v>
      </c>
      <c r="EG67" s="11">
        <v>81.14100170184031</v>
      </c>
      <c r="EH67" s="11">
        <v>100</v>
      </c>
      <c r="EI67" s="11">
        <v>100</v>
      </c>
      <c r="EJ67" s="11">
        <v>11.71875</v>
      </c>
      <c r="EK67" s="11">
        <v>33.28125</v>
      </c>
      <c r="EL67" s="11">
        <v>81.429316640584247</v>
      </c>
      <c r="EM67" s="11">
        <v>42.670839853938446</v>
      </c>
      <c r="EN67" s="11">
        <v>19.561815336463223</v>
      </c>
      <c r="EO67" s="11">
        <v>88.24</v>
      </c>
      <c r="EP67" s="11">
        <v>100</v>
      </c>
      <c r="EQ67" s="11">
        <v>100</v>
      </c>
      <c r="ER67" s="11">
        <v>98.421052631578945</v>
      </c>
      <c r="ES67" s="11">
        <v>79.310344827586206</v>
      </c>
      <c r="ET67" s="11">
        <v>61.363633822314199</v>
      </c>
      <c r="EU67" s="11">
        <v>72.580643028095835</v>
      </c>
      <c r="EV67" s="11">
        <v>18.346705469130455</v>
      </c>
      <c r="EW67" s="11">
        <v>22.5977324777494</v>
      </c>
      <c r="EX67" s="11">
        <v>11.390027370904003</v>
      </c>
      <c r="EY67" s="11">
        <v>0.94152914372392837</v>
      </c>
      <c r="EZ67" s="11">
        <v>4.4063058348238204</v>
      </c>
      <c r="FA67" s="11">
        <v>50.716674181992246</v>
      </c>
      <c r="FB67" s="11">
        <v>2.9744926413588012E-2</v>
      </c>
      <c r="FC67" s="11">
        <v>46.359146750515897</v>
      </c>
      <c r="FD67" s="11">
        <v>0.10179459211124116</v>
      </c>
      <c r="FE67" s="11">
        <v>0.43252595155709356</v>
      </c>
      <c r="FF67" s="11">
        <v>0</v>
      </c>
      <c r="FG67" s="11">
        <v>33.796539683631025</v>
      </c>
      <c r="FH67" s="11">
        <v>100</v>
      </c>
      <c r="FI67" s="11">
        <v>100</v>
      </c>
      <c r="FJ67" s="11">
        <v>27.439475631673538</v>
      </c>
      <c r="FK67" s="11">
        <v>37.466942479915062</v>
      </c>
      <c r="FL67" s="11">
        <v>6.4204805201399955</v>
      </c>
      <c r="FM67" s="11">
        <v>59.370132260896668</v>
      </c>
      <c r="FN67" s="11">
        <v>68.620769672321387</v>
      </c>
      <c r="FO67" s="11">
        <v>84.731039091212836</v>
      </c>
      <c r="FP67" s="11">
        <v>69.294195250659627</v>
      </c>
      <c r="FQ67" s="11">
        <v>85.253724394785849</v>
      </c>
      <c r="FR67" s="11">
        <v>36.340474590750702</v>
      </c>
      <c r="FS67" s="11">
        <v>89.940828402366861</v>
      </c>
      <c r="FT67" s="11">
        <v>20.659722222222221</v>
      </c>
      <c r="FU67" s="11">
        <v>0</v>
      </c>
      <c r="FV67" s="11">
        <v>99.216192082547863</v>
      </c>
      <c r="FW67" s="11">
        <v>253.0012898104971</v>
      </c>
      <c r="FX67" s="11">
        <v>148.82428812382182</v>
      </c>
      <c r="FY67" s="11">
        <v>59.529715249528721</v>
      </c>
      <c r="FZ67" s="11">
        <v>4.9608096041273937</v>
      </c>
      <c r="GA67" s="11">
        <v>65.354750030945922</v>
      </c>
      <c r="GB67" s="11">
        <v>-9.7747500309459241</v>
      </c>
      <c r="GC67" s="11">
        <v>52.032733997562801</v>
      </c>
      <c r="GD67" s="11">
        <v>4.2004464904321566</v>
      </c>
      <c r="GE67" s="11">
        <v>0</v>
      </c>
      <c r="GF67" s="11">
        <v>9.0909090909090917</v>
      </c>
      <c r="GG67" s="11">
        <v>13.636363636363635</v>
      </c>
      <c r="GH67" s="11">
        <v>66.666666666666657</v>
      </c>
      <c r="GI67" s="11">
        <v>0</v>
      </c>
      <c r="GJ67" s="11">
        <v>100</v>
      </c>
      <c r="GK67" s="11">
        <v>4</v>
      </c>
      <c r="GL67" s="11">
        <v>6</v>
      </c>
      <c r="GM67" s="11">
        <v>9.3333333333333339</v>
      </c>
      <c r="GN67" s="11">
        <v>32.506860777184976</v>
      </c>
      <c r="GO67" s="11">
        <v>34.263112086758014</v>
      </c>
      <c r="GP67" s="11">
        <v>27.217269135013353</v>
      </c>
      <c r="GQ67" s="11">
        <v>34.479540000000007</v>
      </c>
      <c r="GR67" s="11">
        <v>77.19406394239563</v>
      </c>
      <c r="GS67" s="11">
        <v>42.877106926751551</v>
      </c>
      <c r="GT67" s="11">
        <v>37.720807953821215</v>
      </c>
      <c r="GU67" s="11">
        <v>5.4487179487179489</v>
      </c>
      <c r="GV67" s="11">
        <v>83.312655086848636</v>
      </c>
      <c r="GW67" s="11">
        <v>83.312655086848636</v>
      </c>
      <c r="GX67" s="11" t="s">
        <v>727</v>
      </c>
      <c r="GY67" s="11">
        <v>1</v>
      </c>
      <c r="GZ67" s="11">
        <v>2107.9704110125899</v>
      </c>
      <c r="HA67" s="11">
        <v>13.527565950304668</v>
      </c>
      <c r="HB67" s="11" t="s">
        <v>727</v>
      </c>
      <c r="HC67" s="11">
        <v>0</v>
      </c>
      <c r="HD67" s="11">
        <v>2474565.0980771333</v>
      </c>
      <c r="HE67" s="11">
        <v>133.16873015873014</v>
      </c>
      <c r="HF67" s="11">
        <v>74.800952380952381</v>
      </c>
      <c r="HG67" s="11">
        <v>324.37555555555559</v>
      </c>
      <c r="HH67" s="11">
        <v>67.628888888888909</v>
      </c>
      <c r="HI67" s="12">
        <v>292.06826013568298</v>
      </c>
      <c r="HJ67" s="12">
        <v>34.242695289206914</v>
      </c>
      <c r="HK67" s="12">
        <v>96.388767958206358</v>
      </c>
      <c r="HL67" s="11">
        <v>88.097123251517544</v>
      </c>
      <c r="HM67" s="11">
        <v>94.68197413565585</v>
      </c>
      <c r="HN67" s="11">
        <v>96.159936658749018</v>
      </c>
      <c r="HO67" s="11">
        <v>95.038268672472952</v>
      </c>
      <c r="HP67" s="11">
        <v>88.809712325151764</v>
      </c>
      <c r="HQ67" s="14">
        <v>99.94</v>
      </c>
      <c r="HR67" s="11">
        <v>88.81</v>
      </c>
      <c r="HS67" s="11">
        <v>2.6411084420534801</v>
      </c>
      <c r="HT67" s="11" t="s">
        <v>727</v>
      </c>
      <c r="HU67" s="11">
        <v>50.992816778745507</v>
      </c>
      <c r="HV67" s="11">
        <v>83.152114509837233</v>
      </c>
      <c r="HW67" s="11">
        <v>86.585036712355716</v>
      </c>
      <c r="HX67" s="11">
        <v>68.175199237947226</v>
      </c>
      <c r="HY67" s="11">
        <v>54.919557922602571</v>
      </c>
      <c r="HZ67" s="11">
        <v>97.791070239880767</v>
      </c>
      <c r="IA67" s="11">
        <v>87.843288880219148</v>
      </c>
      <c r="IB67" s="11">
        <v>96.802371648925728</v>
      </c>
      <c r="IC67" s="11">
        <v>57.055069049519183</v>
      </c>
      <c r="ID67" s="11">
        <v>96.976892302513846</v>
      </c>
      <c r="IE67" s="11">
        <v>92.78871441265575</v>
      </c>
      <c r="IF67" s="11">
        <v>96.491899862122835</v>
      </c>
      <c r="IG67" s="11">
        <v>63.503147236986543</v>
      </c>
      <c r="IH67" s="11">
        <v>97.017735680269325</v>
      </c>
      <c r="II67" s="11">
        <v>40.44602797571919</v>
      </c>
      <c r="IJ67" s="11">
        <v>-6.3550259700580511</v>
      </c>
      <c r="IK67" s="11">
        <v>13</v>
      </c>
      <c r="IL67" s="11">
        <v>83.412509897070464</v>
      </c>
      <c r="IM67" s="11">
        <v>14.726840855106888</v>
      </c>
      <c r="IN67" s="11">
        <v>20.427553444180521</v>
      </c>
      <c r="IO67" s="11">
        <v>39.474307364432867</v>
      </c>
      <c r="IP67" s="11">
        <v>14.634146341463413</v>
      </c>
      <c r="IQ67" s="11">
        <v>4.9902506963788298</v>
      </c>
      <c r="IR67" s="11">
        <v>91.304347826086953</v>
      </c>
      <c r="IS67" s="11">
        <v>78.46745581091912</v>
      </c>
      <c r="IT67" s="11">
        <v>4.6082949308755756</v>
      </c>
      <c r="IU67" s="11">
        <v>101.38248847926268</v>
      </c>
      <c r="IV67" s="11">
        <v>7.1449868193800565</v>
      </c>
      <c r="IW67" s="11">
        <v>24.097809290064539</v>
      </c>
      <c r="IX67" s="11">
        <v>31.141868512110726</v>
      </c>
      <c r="IY67" s="11">
        <v>16.200062912865679</v>
      </c>
      <c r="IZ67" s="11">
        <v>0</v>
      </c>
      <c r="JA67" s="11">
        <v>52.060396351053789</v>
      </c>
      <c r="JB67" s="11">
        <v>6.0714285714285712</v>
      </c>
      <c r="JC67" s="11">
        <v>25.636992765020448</v>
      </c>
      <c r="JD67" s="11">
        <v>19.974834853727589</v>
      </c>
      <c r="JE67" s="11">
        <v>7.2349795533186541</v>
      </c>
      <c r="JF67" s="11">
        <v>5.9767222396980184</v>
      </c>
      <c r="JG67" s="11">
        <v>4.6153846153846159</v>
      </c>
      <c r="JH67" s="11">
        <v>12.210191082802547</v>
      </c>
      <c r="JI67" s="11">
        <v>10.544303797468354</v>
      </c>
      <c r="JJ67" s="11">
        <v>102.4</v>
      </c>
      <c r="JK67" s="11">
        <v>109.38936309914642</v>
      </c>
      <c r="JL67" s="11">
        <v>11.71875</v>
      </c>
      <c r="JM67" s="11">
        <v>33.28125</v>
      </c>
      <c r="JN67" s="11">
        <v>81.429316640584247</v>
      </c>
      <c r="JO67" s="11">
        <v>42.670839853938446</v>
      </c>
      <c r="JP67" s="11">
        <v>19.561815336463223</v>
      </c>
      <c r="JQ67" s="11">
        <v>88.24</v>
      </c>
      <c r="JR67" s="11">
        <v>100</v>
      </c>
      <c r="JS67" s="11">
        <v>100</v>
      </c>
      <c r="JT67" s="11">
        <v>98.421052631578945</v>
      </c>
      <c r="JU67" s="11">
        <v>79.310344827586206</v>
      </c>
      <c r="JV67" s="11">
        <v>0.79268289999999997</v>
      </c>
      <c r="JW67" s="11">
        <v>0.79268289999999997</v>
      </c>
      <c r="JX67" s="11">
        <v>1.127601718</v>
      </c>
      <c r="JY67" s="11">
        <v>0.2772809</v>
      </c>
      <c r="JZ67" s="11">
        <v>4.963834980256828</v>
      </c>
      <c r="KA67" s="11">
        <v>27191.956402832351</v>
      </c>
      <c r="KB67" s="11">
        <v>62026.519591065742</v>
      </c>
      <c r="KC67" s="11">
        <v>4.0582487002155494</v>
      </c>
      <c r="KD67" s="11">
        <v>0.22767334000000003</v>
      </c>
      <c r="KE67" s="11">
        <v>120.54237575999998</v>
      </c>
      <c r="KF67" s="11">
        <v>0.29581235999999994</v>
      </c>
      <c r="KG67" s="13">
        <v>1.5343147916934544E-2</v>
      </c>
      <c r="KH67" s="11">
        <v>-39.218818063017281</v>
      </c>
      <c r="KI67" s="11">
        <v>5.7478772044415409</v>
      </c>
      <c r="KJ67" s="11">
        <v>200</v>
      </c>
      <c r="KK67" s="11">
        <v>200</v>
      </c>
      <c r="KL67" s="11">
        <v>11.415000000000001</v>
      </c>
      <c r="KM67" s="11">
        <v>14.712999999999999</v>
      </c>
      <c r="KN67" s="11">
        <v>87.673333333333346</v>
      </c>
      <c r="KO67" s="11">
        <v>111.10416666666667</v>
      </c>
      <c r="KP67" s="11">
        <v>105.255</v>
      </c>
      <c r="KQ67" s="11">
        <v>15.268960908787172</v>
      </c>
      <c r="KR67" s="11">
        <v>30.70580474934037</v>
      </c>
      <c r="KS67" s="11">
        <v>85.253724394785849</v>
      </c>
      <c r="KT67" s="11">
        <v>5.6977565184409098</v>
      </c>
      <c r="KU67" s="11">
        <v>89.940828402366861</v>
      </c>
      <c r="KV67" s="11">
        <v>20.659722222222221</v>
      </c>
    </row>
    <row r="68" spans="1:308" x14ac:dyDescent="0.3">
      <c r="A68" t="s">
        <v>1</v>
      </c>
      <c r="B68" s="2" t="s">
        <v>124</v>
      </c>
      <c r="C68" s="2" t="s">
        <v>125</v>
      </c>
      <c r="D68" s="2" t="s">
        <v>351</v>
      </c>
      <c r="E68" s="2" t="s">
        <v>352</v>
      </c>
      <c r="F68" s="2" t="s">
        <v>357</v>
      </c>
      <c r="G68" s="2" t="s">
        <v>355</v>
      </c>
      <c r="H68" s="17" t="s">
        <v>487</v>
      </c>
      <c r="I68" s="11">
        <v>55.171690672442431</v>
      </c>
      <c r="J68" s="11">
        <v>54.04451785161303</v>
      </c>
      <c r="K68" s="11">
        <v>57.464342946548655</v>
      </c>
      <c r="L68" s="11">
        <v>63.570309795948198</v>
      </c>
      <c r="M68" s="11">
        <v>69.170858376699314</v>
      </c>
      <c r="N68" s="11">
        <v>53.661853392788082</v>
      </c>
      <c r="O68" s="11">
        <v>33.118261671057347</v>
      </c>
      <c r="P68" s="11">
        <v>81.424555634908714</v>
      </c>
      <c r="Q68" s="11">
        <v>49.835668037323515</v>
      </c>
      <c r="R68" s="11">
        <v>34.242424242424242</v>
      </c>
      <c r="S68" s="11">
        <v>68.566922654964358</v>
      </c>
      <c r="T68" s="11">
        <v>36.526209471503925</v>
      </c>
      <c r="U68" s="11">
        <v>63.784073873493305</v>
      </c>
      <c r="V68" s="11">
        <v>43.931771046673127</v>
      </c>
      <c r="W68" s="11">
        <v>24.197507024575785</v>
      </c>
      <c r="X68" s="11">
        <v>65.810598387613979</v>
      </c>
      <c r="Y68" s="11">
        <v>90.721315559985058</v>
      </c>
      <c r="Z68" s="11">
        <v>49.127950814019805</v>
      </c>
      <c r="AA68" s="11">
        <v>71.525393083603845</v>
      </c>
      <c r="AB68" s="11">
        <v>82.461344876182565</v>
      </c>
      <c r="AC68" s="11">
        <v>52.087314765356233</v>
      </c>
      <c r="AD68" s="11">
        <v>40.791495369793608</v>
      </c>
      <c r="AE68" s="11">
        <v>70.986000884804753</v>
      </c>
      <c r="AF68" s="11">
        <v>69.170858376699314</v>
      </c>
      <c r="AG68" s="11">
        <v>34.435953976371167</v>
      </c>
      <c r="AH68" s="11">
        <v>6.7426298434011667</v>
      </c>
      <c r="AI68" s="11">
        <v>49.753976667603993</v>
      </c>
      <c r="AJ68" s="11">
        <v>92.083047892299234</v>
      </c>
      <c r="AK68" s="11">
        <v>47.761784614313804</v>
      </c>
      <c r="AL68" s="11">
        <v>91.193727362739153</v>
      </c>
      <c r="AM68" s="11">
        <v>42.700257716343785</v>
      </c>
      <c r="AN68" s="11">
        <v>10.617823618571556</v>
      </c>
      <c r="AO68" s="11">
        <v>4.7930658159813622E-2</v>
      </c>
      <c r="AP68" s="11">
        <v>32.300776431983714</v>
      </c>
      <c r="AQ68" s="11">
        <v>45.604587157615569</v>
      </c>
      <c r="AR68" s="11">
        <v>67.438194443669644</v>
      </c>
      <c r="AS68" s="11">
        <v>80.92667977862142</v>
      </c>
      <c r="AT68" s="11">
        <v>96.20433998167141</v>
      </c>
      <c r="AU68" s="11">
        <v>86.440980225846829</v>
      </c>
      <c r="AV68" s="11">
        <v>69.193546351776504</v>
      </c>
      <c r="AW68" s="11">
        <v>66.044865246713115</v>
      </c>
      <c r="AX68" s="11">
        <v>89.736922224823019</v>
      </c>
      <c r="AY68" s="11">
        <v>69.924284570530247</v>
      </c>
      <c r="AZ68" s="11">
        <v>50.073195330627854</v>
      </c>
      <c r="BA68" s="11">
        <v>54.205489066713298</v>
      </c>
      <c r="BB68" s="11">
        <v>25.139703181422657</v>
      </c>
      <c r="BC68" s="11">
        <v>30</v>
      </c>
      <c r="BD68" s="11">
        <v>31.818181818181817</v>
      </c>
      <c r="BE68" s="11">
        <v>40.909090909090914</v>
      </c>
      <c r="BF68" s="11">
        <v>0</v>
      </c>
      <c r="BG68" s="11">
        <v>50</v>
      </c>
      <c r="BH68" s="11">
        <v>100</v>
      </c>
      <c r="BI68" s="11">
        <v>97.001279941488392</v>
      </c>
      <c r="BJ68" s="11">
        <v>95.833333333333343</v>
      </c>
      <c r="BK68" s="11">
        <v>96.84210526315789</v>
      </c>
      <c r="BL68" s="11">
        <v>50.521214329537003</v>
      </c>
      <c r="BM68" s="11">
        <v>16.103219555811361</v>
      </c>
      <c r="BN68" s="11">
        <v>11.956562289013355</v>
      </c>
      <c r="BO68" s="11">
        <v>7.2079459200000011</v>
      </c>
      <c r="BP68" s="11">
        <v>74.026464026600749</v>
      </c>
      <c r="BQ68" s="11">
        <v>52.315478209828328</v>
      </c>
      <c r="BR68" s="11">
        <v>65.010279384050847</v>
      </c>
      <c r="BS68" s="11">
        <v>2.2996174886175376</v>
      </c>
      <c r="BT68" s="11">
        <v>72.81</v>
      </c>
      <c r="BU68" s="11">
        <v>72.81</v>
      </c>
      <c r="BV68" s="11">
        <v>3.9480598909739908</v>
      </c>
      <c r="BW68" s="11">
        <v>100</v>
      </c>
      <c r="BX68" s="11">
        <v>11.722948900447216</v>
      </c>
      <c r="BY68" s="11">
        <v>44.182948490230906</v>
      </c>
      <c r="BZ68" s="11">
        <v>20</v>
      </c>
      <c r="CA68" s="11">
        <v>0</v>
      </c>
      <c r="CB68" s="11">
        <v>32.607079608072247</v>
      </c>
      <c r="CC68" s="11">
        <v>46.268996346297101</v>
      </c>
      <c r="CD68" s="11">
        <v>87.208275751029774</v>
      </c>
      <c r="CE68" s="11">
        <v>35.461806865551729</v>
      </c>
      <c r="CF68" s="11">
        <v>71.891982627666764</v>
      </c>
      <c r="CG68" s="11">
        <v>68.034320297269488</v>
      </c>
      <c r="CH68" s="11">
        <v>53.635264077408948</v>
      </c>
      <c r="CI68" s="11">
        <v>98.173542748074169</v>
      </c>
      <c r="CJ68" s="11">
        <v>88.314438769154108</v>
      </c>
      <c r="CK68" s="11">
        <v>96.187865952410618</v>
      </c>
      <c r="CL68" s="11">
        <v>96.162950043602834</v>
      </c>
      <c r="CM68" s="11">
        <v>95.863959137909561</v>
      </c>
      <c r="CN68" s="11">
        <v>77.077363896848141</v>
      </c>
      <c r="CO68" s="11">
        <v>75.949999999999989</v>
      </c>
      <c r="CP68" s="11">
        <v>97.34</v>
      </c>
      <c r="CQ68" s="11">
        <v>0</v>
      </c>
      <c r="CR68" s="11">
        <v>23.22180325607923</v>
      </c>
      <c r="CS68" s="11">
        <v>55.309127527242751</v>
      </c>
      <c r="CT68" s="11">
        <v>71.286428175153119</v>
      </c>
      <c r="CU68" s="11">
        <v>86.60189717381634</v>
      </c>
      <c r="CV68" s="11">
        <v>53.19676798786719</v>
      </c>
      <c r="CW68" s="11">
        <v>63.889231079136842</v>
      </c>
      <c r="CX68" s="11">
        <v>98.868906558406806</v>
      </c>
      <c r="CY68" s="11">
        <v>97.661165924327207</v>
      </c>
      <c r="CZ68" s="11">
        <v>99.009750928486454</v>
      </c>
      <c r="DA68" s="11">
        <v>55.354045426311991</v>
      </c>
      <c r="DB68" s="11">
        <v>96.32829681229893</v>
      </c>
      <c r="DC68" s="11">
        <v>93.778504577420463</v>
      </c>
      <c r="DD68" s="11">
        <v>96.989831469454927</v>
      </c>
      <c r="DE68" s="11">
        <v>22.562608592790014</v>
      </c>
      <c r="DF68" s="11">
        <v>98.006555278370712</v>
      </c>
      <c r="DG68" s="11">
        <v>56.484365267223126</v>
      </c>
      <c r="DH68" s="11">
        <v>71.777579028845551</v>
      </c>
      <c r="DI68" s="11">
        <v>28.000000000000004</v>
      </c>
      <c r="DJ68" s="11">
        <v>77.438644574560854</v>
      </c>
      <c r="DK68" s="11">
        <v>20.717578173663885</v>
      </c>
      <c r="DL68" s="11">
        <v>24.218263361156097</v>
      </c>
      <c r="DM68" s="11">
        <v>70.073154511194858</v>
      </c>
      <c r="DN68" s="11">
        <v>30.434782608695656</v>
      </c>
      <c r="DO68" s="11">
        <v>93.852733085995183</v>
      </c>
      <c r="DP68" s="11">
        <v>89.583333333333343</v>
      </c>
      <c r="DQ68" s="11">
        <v>61.359986258865831</v>
      </c>
      <c r="DR68" s="11">
        <v>100</v>
      </c>
      <c r="DS68" s="11">
        <v>46.152588871232126</v>
      </c>
      <c r="DT68" s="11">
        <v>39.906716584022853</v>
      </c>
      <c r="DU68" s="11">
        <v>28.965191368719484</v>
      </c>
      <c r="DV68" s="11">
        <v>6.607389141953397</v>
      </c>
      <c r="DW68" s="11">
        <v>10.418352892991113</v>
      </c>
      <c r="DX68" s="11">
        <v>0</v>
      </c>
      <c r="DY68" s="11">
        <v>8.9694128473237669</v>
      </c>
      <c r="DZ68" s="11">
        <v>7.7179943347375612</v>
      </c>
      <c r="EA68" s="11">
        <v>58.263869813085556</v>
      </c>
      <c r="EB68" s="11">
        <v>56.768727800718608</v>
      </c>
      <c r="EC68" s="11">
        <v>30.301230033890064</v>
      </c>
      <c r="ED68" s="11">
        <v>86.102722356992359</v>
      </c>
      <c r="EE68" s="11">
        <v>17.333333333333336</v>
      </c>
      <c r="EF68" s="11">
        <v>82.307637547250536</v>
      </c>
      <c r="EG68" s="11">
        <v>91.252210008455677</v>
      </c>
      <c r="EH68" s="11">
        <v>94.772344013490724</v>
      </c>
      <c r="EI68" s="11">
        <v>100</v>
      </c>
      <c r="EJ68" s="11">
        <v>39.543057996485061</v>
      </c>
      <c r="EK68" s="11">
        <v>40.949033391915641</v>
      </c>
      <c r="EL68" s="11">
        <v>79.356435643564367</v>
      </c>
      <c r="EM68" s="11">
        <v>63.861386138613859</v>
      </c>
      <c r="EN68" s="11">
        <v>15.099009900990099</v>
      </c>
      <c r="EO68" s="11">
        <v>88.63</v>
      </c>
      <c r="EP68" s="11">
        <v>98.82</v>
      </c>
      <c r="EQ68" s="11">
        <v>100</v>
      </c>
      <c r="ER68" s="11">
        <v>97.907949790794973</v>
      </c>
      <c r="ES68" s="11">
        <v>70.610687022900763</v>
      </c>
      <c r="ET68" s="11">
        <v>61.363633822314199</v>
      </c>
      <c r="EU68" s="11">
        <v>64.516128605619159</v>
      </c>
      <c r="EV68" s="11">
        <v>20.638645212201038</v>
      </c>
      <c r="EW68" s="11">
        <v>24.282623225240755</v>
      </c>
      <c r="EX68" s="11">
        <v>21.641038598921497</v>
      </c>
      <c r="EY68" s="11">
        <v>1.6444280291130879</v>
      </c>
      <c r="EZ68" s="11">
        <v>8.5680042276800865</v>
      </c>
      <c r="FA68" s="11">
        <v>9.1032737557871515E-2</v>
      </c>
      <c r="FB68" s="11">
        <v>0</v>
      </c>
      <c r="FC68" s="11">
        <v>0</v>
      </c>
      <c r="FD68" s="11">
        <v>0.10068989508138296</v>
      </c>
      <c r="FE68" s="11">
        <v>6.6044210586519503</v>
      </c>
      <c r="FF68" s="11">
        <v>0</v>
      </c>
      <c r="FG68" s="11">
        <v>51.187475994772825</v>
      </c>
      <c r="FH68" s="11">
        <v>64.691714836223511</v>
      </c>
      <c r="FI68" s="11">
        <v>39.020270270270274</v>
      </c>
      <c r="FJ68" s="11">
        <v>39.769780414544542</v>
      </c>
      <c r="FK68" s="11">
        <v>53.841772920175245</v>
      </c>
      <c r="FL68" s="11">
        <v>6.4204805201399955</v>
      </c>
      <c r="FM68" s="11">
        <v>59.370132260896668</v>
      </c>
      <c r="FN68" s="11">
        <v>68.620769672321387</v>
      </c>
      <c r="FO68" s="11">
        <v>85.799580442149434</v>
      </c>
      <c r="FP68" s="11">
        <v>71.459762944479095</v>
      </c>
      <c r="FQ68" s="11">
        <v>89.232254949299858</v>
      </c>
      <c r="FR68" s="11">
        <v>32.114218781085683</v>
      </c>
      <c r="FS68" s="11">
        <v>92.254464285714292</v>
      </c>
      <c r="FT68" s="11">
        <v>33.768885259289505</v>
      </c>
      <c r="FU68" s="11">
        <v>13.721813108905456</v>
      </c>
      <c r="FV68" s="11">
        <v>36.591501623747881</v>
      </c>
      <c r="FW68" s="11">
        <v>237.84476055436124</v>
      </c>
      <c r="FX68" s="11">
        <v>265.28838677217215</v>
      </c>
      <c r="FY68" s="11">
        <v>68.609065544527283</v>
      </c>
      <c r="FZ68" s="11">
        <v>50.313314732653339</v>
      </c>
      <c r="GA68" s="11">
        <v>69.924284570530247</v>
      </c>
      <c r="GB68" s="11">
        <v>-7.4642845705302463</v>
      </c>
      <c r="GC68" s="11">
        <v>54.205489066713298</v>
      </c>
      <c r="GD68" s="11">
        <v>0.77303916367515768</v>
      </c>
      <c r="GE68" s="11">
        <v>30</v>
      </c>
      <c r="GF68" s="11">
        <v>31.818181818181817</v>
      </c>
      <c r="GG68" s="11">
        <v>40.909090909090914</v>
      </c>
      <c r="GH68" s="11">
        <v>0</v>
      </c>
      <c r="GI68" s="11">
        <v>50</v>
      </c>
      <c r="GJ68" s="11">
        <v>100</v>
      </c>
      <c r="GK68" s="11">
        <v>3</v>
      </c>
      <c r="GL68" s="11">
        <v>2</v>
      </c>
      <c r="GM68" s="11">
        <v>1</v>
      </c>
      <c r="GN68" s="11">
        <v>50.521214329537003</v>
      </c>
      <c r="GO68" s="11">
        <v>16.103219555811361</v>
      </c>
      <c r="GP68" s="11">
        <v>11.956562289013355</v>
      </c>
      <c r="GQ68" s="11">
        <v>7.207945920000002</v>
      </c>
      <c r="GR68" s="11">
        <v>74.026464026600749</v>
      </c>
      <c r="GS68" s="11">
        <v>47.684521790171679</v>
      </c>
      <c r="GT68" s="11">
        <v>34.989720615949146</v>
      </c>
      <c r="GU68" s="11">
        <v>2.2996174886175376</v>
      </c>
      <c r="GV68" s="11" t="s">
        <v>727</v>
      </c>
      <c r="GW68" s="11" t="s">
        <v>727</v>
      </c>
      <c r="GX68" s="11">
        <v>3.9480598909739908</v>
      </c>
      <c r="GY68" s="11">
        <v>1</v>
      </c>
      <c r="GZ68" s="11">
        <v>1127.5064500067895</v>
      </c>
      <c r="HA68" s="11">
        <v>44.182948490230906</v>
      </c>
      <c r="HB68" s="11">
        <v>20</v>
      </c>
      <c r="HC68" s="11">
        <v>0</v>
      </c>
      <c r="HD68" s="11">
        <v>3215462.3033303735</v>
      </c>
      <c r="HE68" s="11">
        <v>174.14999999999998</v>
      </c>
      <c r="HF68" s="11">
        <v>70.188571428571436</v>
      </c>
      <c r="HG68" s="11">
        <v>315.26746031746035</v>
      </c>
      <c r="HH68" s="11">
        <v>110.89301587301584</v>
      </c>
      <c r="HI68" s="12">
        <v>201.7542153408356</v>
      </c>
      <c r="HJ68" s="12">
        <v>46.364735922591052</v>
      </c>
      <c r="HK68" s="12">
        <v>10.183695652173913</v>
      </c>
      <c r="HL68" s="11">
        <v>88.314438769154108</v>
      </c>
      <c r="HM68" s="11">
        <v>96.187865952410618</v>
      </c>
      <c r="HN68" s="11">
        <v>96.162950043602834</v>
      </c>
      <c r="HO68" s="11">
        <v>95.863959137909561</v>
      </c>
      <c r="HP68" s="11">
        <v>77.077363896848141</v>
      </c>
      <c r="HQ68" s="11">
        <v>75.949999999999989</v>
      </c>
      <c r="HR68" s="11">
        <v>97.34</v>
      </c>
      <c r="HS68" s="14" t="s">
        <v>727</v>
      </c>
      <c r="HT68" s="11">
        <v>23.22180325607923</v>
      </c>
      <c r="HU68" s="11">
        <v>55.309127527242751</v>
      </c>
      <c r="HV68" s="11">
        <v>71.286428175153119</v>
      </c>
      <c r="HW68" s="11">
        <v>86.60189717381634</v>
      </c>
      <c r="HX68" s="11">
        <v>53.19676798786719</v>
      </c>
      <c r="HY68" s="11">
        <v>63.889231079136842</v>
      </c>
      <c r="HZ68" s="11">
        <v>98.868906558406806</v>
      </c>
      <c r="IA68" s="11">
        <v>97.661165924327207</v>
      </c>
      <c r="IB68" s="11">
        <v>99.009750928486454</v>
      </c>
      <c r="IC68" s="11">
        <v>55.354045426311991</v>
      </c>
      <c r="ID68" s="11">
        <v>96.32829681229893</v>
      </c>
      <c r="IE68" s="11">
        <v>93.778504577420463</v>
      </c>
      <c r="IF68" s="11">
        <v>96.989831469454927</v>
      </c>
      <c r="IG68" s="11">
        <v>22.562608592790014</v>
      </c>
      <c r="IH68" s="11">
        <v>98.006555278370712</v>
      </c>
      <c r="II68" s="11">
        <v>56.484365267223126</v>
      </c>
      <c r="IJ68" s="11">
        <v>7.5171923168129</v>
      </c>
      <c r="IK68" s="11">
        <v>9</v>
      </c>
      <c r="IL68" s="11">
        <v>77.438644574560854</v>
      </c>
      <c r="IM68" s="11">
        <v>20.717578173663885</v>
      </c>
      <c r="IN68" s="11">
        <v>24.218263361156097</v>
      </c>
      <c r="IO68" s="11">
        <v>70.073154511194858</v>
      </c>
      <c r="IP68" s="11">
        <v>30.434782608695656</v>
      </c>
      <c r="IQ68" s="11">
        <v>6.5590682196339438</v>
      </c>
      <c r="IR68" s="11">
        <v>89.583333333333343</v>
      </c>
      <c r="IS68" s="11">
        <v>80.602235597285926</v>
      </c>
      <c r="IT68" s="11">
        <v>0</v>
      </c>
      <c r="IU68" s="11">
        <v>96.938775510204081</v>
      </c>
      <c r="IV68" s="11">
        <v>7.4791305717435819</v>
      </c>
      <c r="IW68" s="11">
        <v>28.965191368719484</v>
      </c>
      <c r="IX68" s="11">
        <v>36.982028813307586</v>
      </c>
      <c r="IY68" s="11">
        <v>18.565275508688547</v>
      </c>
      <c r="IZ68" s="11">
        <v>0</v>
      </c>
      <c r="JA68" s="11">
        <v>86.291400564384375</v>
      </c>
      <c r="JB68" s="11">
        <v>4</v>
      </c>
      <c r="JC68" s="11">
        <v>48.566760730729243</v>
      </c>
      <c r="JD68" s="11">
        <v>31.189662854596762</v>
      </c>
      <c r="JE68" s="11">
        <v>9.8024654685875543</v>
      </c>
      <c r="JF68" s="11">
        <v>8.7628100401009945</v>
      </c>
      <c r="JG68" s="11">
        <v>5.2</v>
      </c>
      <c r="JH68" s="11">
        <v>9.9507389162561584</v>
      </c>
      <c r="JI68" s="11">
        <v>9.1523809523809518</v>
      </c>
      <c r="JJ68" s="11">
        <v>94.772344013490724</v>
      </c>
      <c r="JK68" s="11">
        <v>121.41503474415667</v>
      </c>
      <c r="JL68" s="11">
        <v>39.543057996485061</v>
      </c>
      <c r="JM68" s="11">
        <v>40.949033391915641</v>
      </c>
      <c r="JN68" s="11">
        <v>79.356435643564367</v>
      </c>
      <c r="JO68" s="11">
        <v>63.861386138613859</v>
      </c>
      <c r="JP68" s="11">
        <v>15.099009900990099</v>
      </c>
      <c r="JQ68" s="11">
        <v>88.63</v>
      </c>
      <c r="JR68" s="11">
        <v>98.82</v>
      </c>
      <c r="JS68" s="11">
        <v>100</v>
      </c>
      <c r="JT68" s="11">
        <v>97.907949790794973</v>
      </c>
      <c r="JU68" s="11">
        <v>70.610687022900763</v>
      </c>
      <c r="JV68" s="11">
        <v>0.79268289999999997</v>
      </c>
      <c r="JW68" s="11">
        <v>0.73170729999999995</v>
      </c>
      <c r="JX68" s="11">
        <v>1.150707288</v>
      </c>
      <c r="JY68" s="11">
        <v>0.28167740000000002</v>
      </c>
      <c r="JZ68" s="11">
        <v>7.4419954258427117</v>
      </c>
      <c r="KA68" s="11">
        <v>38787.74913997182</v>
      </c>
      <c r="KB68" s="11">
        <v>113060.36181438845</v>
      </c>
      <c r="KC68" s="11">
        <v>7.2842609423799404E-3</v>
      </c>
      <c r="KD68" s="11">
        <v>0</v>
      </c>
      <c r="KE68" s="11">
        <v>0</v>
      </c>
      <c r="KF68" s="11">
        <v>0.29260214000000001</v>
      </c>
      <c r="KG68" s="13">
        <v>5.6839825851425746E-2</v>
      </c>
      <c r="KH68" s="11">
        <v>30.383816732533997</v>
      </c>
      <c r="KI68" s="11">
        <v>56.775818639798494</v>
      </c>
      <c r="KJ68" s="11">
        <v>58.76685934489403</v>
      </c>
      <c r="KK68" s="11">
        <v>-43.918918918918919</v>
      </c>
      <c r="KL68" s="11">
        <v>9.7488235294117604</v>
      </c>
      <c r="KM68" s="11">
        <v>11.599411764705879</v>
      </c>
      <c r="KN68" s="11">
        <v>87.673333333333346</v>
      </c>
      <c r="KO68" s="11">
        <v>111.10416666666667</v>
      </c>
      <c r="KP68" s="11">
        <v>105.255</v>
      </c>
      <c r="KQ68" s="11">
        <v>14.200419557850571</v>
      </c>
      <c r="KR68" s="11">
        <v>28.540237055520901</v>
      </c>
      <c r="KS68" s="11">
        <v>89.232254949299858</v>
      </c>
      <c r="KT68" s="11">
        <v>5.5248461671302094</v>
      </c>
      <c r="KU68" s="11">
        <v>92.254464285714292</v>
      </c>
      <c r="KV68" s="11">
        <v>33.768885259289505</v>
      </c>
    </row>
    <row r="69" spans="1:308" x14ac:dyDescent="0.3">
      <c r="A69" t="s">
        <v>1</v>
      </c>
      <c r="B69" s="2" t="s">
        <v>126</v>
      </c>
      <c r="C69" s="2" t="s">
        <v>127</v>
      </c>
      <c r="D69" s="2" t="s">
        <v>351</v>
      </c>
      <c r="E69" s="2" t="s">
        <v>352</v>
      </c>
      <c r="F69" s="2" t="s">
        <v>358</v>
      </c>
      <c r="G69" s="2" t="s">
        <v>355</v>
      </c>
      <c r="H69" s="17" t="s">
        <v>488</v>
      </c>
      <c r="I69" s="11">
        <v>51.817552218620968</v>
      </c>
      <c r="J69" s="11">
        <v>50.265889420663349</v>
      </c>
      <c r="K69" s="11">
        <v>53.81226209538891</v>
      </c>
      <c r="L69" s="11">
        <v>57.440301391162095</v>
      </c>
      <c r="M69" s="11">
        <v>68.268697331059442</v>
      </c>
      <c r="N69" s="11">
        <v>49.975909823355693</v>
      </c>
      <c r="O69" s="11">
        <v>31.142253250096321</v>
      </c>
      <c r="P69" s="11">
        <v>94.577135669074451</v>
      </c>
      <c r="Q69" s="11">
        <v>50.584047948852877</v>
      </c>
      <c r="R69" s="11">
        <v>0</v>
      </c>
      <c r="S69" s="11">
        <v>83.317562625708533</v>
      </c>
      <c r="T69" s="11">
        <v>21.775842936654868</v>
      </c>
      <c r="U69" s="11">
        <v>61.927218083560511</v>
      </c>
      <c r="V69" s="11">
        <v>39.679418680792175</v>
      </c>
      <c r="W69" s="11">
        <v>18.672190263587186</v>
      </c>
      <c r="X69" s="11">
        <v>63.94336087045626</v>
      </c>
      <c r="Y69" s="11">
        <v>83.230997247512192</v>
      </c>
      <c r="Z69" s="11">
        <v>49.402500000000003</v>
      </c>
      <c r="AA69" s="11">
        <v>67.275565856741437</v>
      </c>
      <c r="AB69" s="11">
        <v>86.630992122444951</v>
      </c>
      <c r="AC69" s="11">
        <v>27.590280451872772</v>
      </c>
      <c r="AD69" s="11">
        <v>43.030559672524525</v>
      </c>
      <c r="AE69" s="11">
        <v>62.674108852226752</v>
      </c>
      <c r="AF69" s="11">
        <v>68.268697331059442</v>
      </c>
      <c r="AG69" s="11">
        <v>34.670422943047221</v>
      </c>
      <c r="AH69" s="11">
        <v>13.816990793202773</v>
      </c>
      <c r="AI69" s="11">
        <v>27.58316493289546</v>
      </c>
      <c r="AJ69" s="11">
        <v>95.969283004000005</v>
      </c>
      <c r="AK69" s="11">
        <v>35.423773150570263</v>
      </c>
      <c r="AL69" s="11">
        <v>92.391824116418448</v>
      </c>
      <c r="AM69" s="11">
        <v>34.975323333024328</v>
      </c>
      <c r="AN69" s="11">
        <v>1.6285900906066086</v>
      </c>
      <c r="AO69" s="11">
        <v>4.1985264548185466</v>
      </c>
      <c r="AP69" s="11">
        <v>31.389360982208281</v>
      </c>
      <c r="AQ69" s="11">
        <v>47.65861634990933</v>
      </c>
      <c r="AR69" s="11">
        <v>67.00310229001083</v>
      </c>
      <c r="AS69" s="11">
        <v>100</v>
      </c>
      <c r="AT69" s="11">
        <v>98.244085590759241</v>
      </c>
      <c r="AU69" s="11">
        <v>96.092846165013469</v>
      </c>
      <c r="AV69" s="11">
        <v>89.145255037820903</v>
      </c>
      <c r="AW69" s="11">
        <v>87.433582545728129</v>
      </c>
      <c r="AX69" s="11">
        <v>96.547044675124909</v>
      </c>
      <c r="AY69" s="11">
        <v>68.876408383455043</v>
      </c>
      <c r="AZ69" s="11">
        <v>51.168896679334111</v>
      </c>
      <c r="BA69" s="11">
        <v>40.46344269246331</v>
      </c>
      <c r="BB69" s="11">
        <v>41.827444040159044</v>
      </c>
      <c r="BC69" s="11">
        <v>0</v>
      </c>
      <c r="BD69" s="11">
        <v>0</v>
      </c>
      <c r="BE69" s="11">
        <v>0</v>
      </c>
      <c r="BF69" s="11">
        <v>66.666666666666657</v>
      </c>
      <c r="BG69" s="11">
        <v>75</v>
      </c>
      <c r="BH69" s="11">
        <v>91.666666666666657</v>
      </c>
      <c r="BI69" s="11">
        <v>89.504479795209363</v>
      </c>
      <c r="BJ69" s="11">
        <v>93.75</v>
      </c>
      <c r="BK69" s="11">
        <v>77.89473684210526</v>
      </c>
      <c r="BL69" s="11">
        <v>25.550346726557819</v>
      </c>
      <c r="BM69" s="11">
        <v>5.4341311146112563</v>
      </c>
      <c r="BN69" s="11">
        <v>0</v>
      </c>
      <c r="BO69" s="11">
        <v>0</v>
      </c>
      <c r="BP69" s="11">
        <v>45.682871407187378</v>
      </c>
      <c r="BQ69" s="11">
        <v>77.385780994521255</v>
      </c>
      <c r="BR69" s="11">
        <v>62.71300184897288</v>
      </c>
      <c r="BS69" s="11">
        <v>43.933681411624988</v>
      </c>
      <c r="BT69" s="11">
        <v>44.045771916214122</v>
      </c>
      <c r="BU69" s="11">
        <v>61.59</v>
      </c>
      <c r="BV69" s="11">
        <v>88.507058756913949</v>
      </c>
      <c r="BW69" s="11">
        <v>0</v>
      </c>
      <c r="BX69" s="11">
        <v>0</v>
      </c>
      <c r="BY69" s="11">
        <v>8.0220943876820918</v>
      </c>
      <c r="BZ69" s="11">
        <v>66.666666666666657</v>
      </c>
      <c r="CA69" s="11">
        <v>0</v>
      </c>
      <c r="CB69" s="11">
        <v>0</v>
      </c>
      <c r="CC69" s="11">
        <v>40.463227954096254</v>
      </c>
      <c r="CD69" s="11">
        <v>80.787246725715278</v>
      </c>
      <c r="CE69" s="11">
        <v>20.788397370072314</v>
      </c>
      <c r="CF69" s="11">
        <v>66.20876422467623</v>
      </c>
      <c r="CG69" s="11">
        <v>77.322183536893078</v>
      </c>
      <c r="CH69" s="11">
        <v>62.925072046109506</v>
      </c>
      <c r="CI69" s="11">
        <v>99.108634235631143</v>
      </c>
      <c r="CJ69" s="11">
        <v>88.990048697861525</v>
      </c>
      <c r="CK69" s="11">
        <v>95.532500529324579</v>
      </c>
      <c r="CL69" s="11">
        <v>97.332204107558752</v>
      </c>
      <c r="CM69" s="11">
        <v>93.542240101630327</v>
      </c>
      <c r="CN69" s="11">
        <v>40.757992801185686</v>
      </c>
      <c r="CO69" s="11">
        <v>100</v>
      </c>
      <c r="CP69" s="11">
        <v>97.61</v>
      </c>
      <c r="CQ69" s="11">
        <v>0</v>
      </c>
      <c r="CR69" s="11">
        <v>0</v>
      </c>
      <c r="CS69" s="11">
        <v>58.500094803976651</v>
      </c>
      <c r="CT69" s="11">
        <v>86.565512044153849</v>
      </c>
      <c r="CU69" s="11">
        <v>87.775818125794316</v>
      </c>
      <c r="CV69" s="11">
        <v>42.989746138220234</v>
      </c>
      <c r="CW69" s="11">
        <v>30.490256616453898</v>
      </c>
      <c r="CX69" s="11">
        <v>97.331967411849675</v>
      </c>
      <c r="CY69" s="11">
        <v>92.733629886892956</v>
      </c>
      <c r="CZ69" s="11">
        <v>94.964823147321454</v>
      </c>
      <c r="DA69" s="11">
        <v>60.092778335005015</v>
      </c>
      <c r="DB69" s="11">
        <v>95.796743598200933</v>
      </c>
      <c r="DC69" s="11">
        <v>95.340103319681148</v>
      </c>
      <c r="DD69" s="11">
        <v>86.981408849645135</v>
      </c>
      <c r="DE69" s="11">
        <v>76.918683400629234</v>
      </c>
      <c r="DF69" s="11">
        <v>90.219766442183698</v>
      </c>
      <c r="DG69" s="11">
        <v>31.357188227821297</v>
      </c>
      <c r="DH69" s="11">
        <v>27.413653127797016</v>
      </c>
      <c r="DI69" s="11">
        <v>24</v>
      </c>
      <c r="DJ69" s="11">
        <v>92.462417954689812</v>
      </c>
      <c r="DK69" s="11">
        <v>16.133813254287528</v>
      </c>
      <c r="DL69" s="11">
        <v>20.495447808596232</v>
      </c>
      <c r="DM69" s="11">
        <v>51.237935375577003</v>
      </c>
      <c r="DN69" s="11">
        <v>10</v>
      </c>
      <c r="DO69" s="11">
        <v>95.458500033329997</v>
      </c>
      <c r="DP69" s="11">
        <v>94</v>
      </c>
      <c r="DQ69" s="11">
        <v>52.03222576131089</v>
      </c>
      <c r="DR69" s="11">
        <v>100</v>
      </c>
      <c r="DS69" s="11">
        <v>52.773866231867459</v>
      </c>
      <c r="DT69" s="11">
        <v>42.417768963017515</v>
      </c>
      <c r="DU69" s="11">
        <v>26.923076923076923</v>
      </c>
      <c r="DV69" s="11">
        <v>12.526142446485245</v>
      </c>
      <c r="DW69" s="11">
        <v>33.487245847166278</v>
      </c>
      <c r="DX69" s="11">
        <v>0</v>
      </c>
      <c r="DY69" s="11">
        <v>8.3165765030111256</v>
      </c>
      <c r="DZ69" s="11">
        <v>14.754989169351218</v>
      </c>
      <c r="EA69" s="11">
        <v>31.139298509078966</v>
      </c>
      <c r="EB69" s="11">
        <v>36.041852360418517</v>
      </c>
      <c r="EC69" s="11">
        <v>16.543669108925631</v>
      </c>
      <c r="ED69" s="11">
        <v>42.069792564842068</v>
      </c>
      <c r="EE69" s="11">
        <v>12.121212121212123</v>
      </c>
      <c r="EF69" s="11">
        <v>94.72757189869796</v>
      </c>
      <c r="EG69" s="11">
        <v>100</v>
      </c>
      <c r="EH69" s="11">
        <v>89.149560117302045</v>
      </c>
      <c r="EI69" s="11">
        <v>100</v>
      </c>
      <c r="EJ69" s="11">
        <v>19.407894736842106</v>
      </c>
      <c r="EK69" s="11">
        <v>24.013157894736842</v>
      </c>
      <c r="EL69" s="11">
        <v>90.059642147117287</v>
      </c>
      <c r="EM69" s="11">
        <v>43.638170974155074</v>
      </c>
      <c r="EN69" s="11">
        <v>0</v>
      </c>
      <c r="EO69" s="11">
        <v>85.29</v>
      </c>
      <c r="EP69" s="11">
        <v>98.53</v>
      </c>
      <c r="EQ69" s="11">
        <v>97.058823529411768</v>
      </c>
      <c r="ER69" s="11">
        <v>96.402877697841731</v>
      </c>
      <c r="ES69" s="11">
        <v>84.677419354838719</v>
      </c>
      <c r="ET69" s="11">
        <v>43.181830888428948</v>
      </c>
      <c r="EU69" s="11">
        <v>32.258070915712466</v>
      </c>
      <c r="EV69" s="11">
        <v>4.6612406868326675</v>
      </c>
      <c r="EW69" s="11">
        <v>59.800150841123227</v>
      </c>
      <c r="EX69" s="11">
        <v>3.7297299136223359</v>
      </c>
      <c r="EY69" s="11">
        <v>0.41546380503822083</v>
      </c>
      <c r="EZ69" s="11">
        <v>0.74057655315926951</v>
      </c>
      <c r="FA69" s="11">
        <v>10.520553362207048</v>
      </c>
      <c r="FB69" s="11">
        <v>0</v>
      </c>
      <c r="FC69" s="11">
        <v>0.2293082269610639</v>
      </c>
      <c r="FD69" s="11">
        <v>6.0442442301060746</v>
      </c>
      <c r="FE69" s="11">
        <v>3.0051617146615581</v>
      </c>
      <c r="FF69" s="11">
        <v>0</v>
      </c>
      <c r="FG69" s="11">
        <v>51.479814038914071</v>
      </c>
      <c r="FH69" s="11">
        <v>30.050825921219822</v>
      </c>
      <c r="FI69" s="11">
        <v>72.411003236245961</v>
      </c>
      <c r="FJ69" s="11">
        <v>40.71922591127359</v>
      </c>
      <c r="FK69" s="11">
        <v>31.836052626306621</v>
      </c>
      <c r="FL69" s="11">
        <v>25.354802661654769</v>
      </c>
      <c r="FM69" s="11">
        <v>62.682979787967199</v>
      </c>
      <c r="FN69" s="11">
        <v>77.700020762344451</v>
      </c>
      <c r="FO69" s="11">
        <v>84.062782976154537</v>
      </c>
      <c r="FP69" s="11">
        <v>73.878627968337724</v>
      </c>
      <c r="FQ69" s="11">
        <v>83.878765340275194</v>
      </c>
      <c r="FR69" s="11">
        <v>35.612457917593829</v>
      </c>
      <c r="FS69" s="11">
        <v>89.219047619047615</v>
      </c>
      <c r="FT69" s="11">
        <v>35.366931918656057</v>
      </c>
      <c r="FU69" s="11">
        <v>0</v>
      </c>
      <c r="FV69" s="11">
        <v>16.927634363097756</v>
      </c>
      <c r="FW69" s="11">
        <v>93.101988997037665</v>
      </c>
      <c r="FX69" s="11">
        <v>126.95725772323318</v>
      </c>
      <c r="FY69" s="11">
        <v>25.391451544646639</v>
      </c>
      <c r="FZ69" s="11">
        <v>16.927634363097756</v>
      </c>
      <c r="GA69" s="11">
        <v>68.876408383455043</v>
      </c>
      <c r="GB69" s="11">
        <v>-7.2764083834550419</v>
      </c>
      <c r="GC69" s="11">
        <v>40.46344269246331</v>
      </c>
      <c r="GD69" s="11">
        <v>4.5212461606714029</v>
      </c>
      <c r="GE69" s="11">
        <v>0</v>
      </c>
      <c r="GF69" s="11">
        <v>0</v>
      </c>
      <c r="GG69" s="11">
        <v>0</v>
      </c>
      <c r="GH69" s="11">
        <v>66.666666666666657</v>
      </c>
      <c r="GI69" s="11">
        <v>75</v>
      </c>
      <c r="GJ69" s="11">
        <v>91.666666666666657</v>
      </c>
      <c r="GK69" s="11">
        <v>8</v>
      </c>
      <c r="GL69" s="11">
        <v>3</v>
      </c>
      <c r="GM69" s="11">
        <v>7</v>
      </c>
      <c r="GN69" s="11">
        <v>25.550346726557819</v>
      </c>
      <c r="GO69" s="11">
        <v>5.4341311146112563</v>
      </c>
      <c r="GP69" s="11">
        <v>0</v>
      </c>
      <c r="GQ69" s="11">
        <v>0</v>
      </c>
      <c r="GR69" s="11">
        <v>45.682871407187378</v>
      </c>
      <c r="GS69" s="11">
        <v>22.614219005478745</v>
      </c>
      <c r="GT69" s="11">
        <v>37.28699815102712</v>
      </c>
      <c r="GU69" s="11" t="s">
        <v>727</v>
      </c>
      <c r="GV69" s="11">
        <v>44.045771916214122</v>
      </c>
      <c r="GW69" s="11" t="s">
        <v>727</v>
      </c>
      <c r="GX69" s="11">
        <v>88.507058756913949</v>
      </c>
      <c r="GY69" s="11" t="s">
        <v>727</v>
      </c>
      <c r="GZ69" s="11">
        <v>0</v>
      </c>
      <c r="HA69" s="11">
        <v>8.0220943876820918</v>
      </c>
      <c r="HB69" s="11" t="s">
        <v>727</v>
      </c>
      <c r="HC69" s="11">
        <v>0</v>
      </c>
      <c r="HD69" s="11">
        <v>0</v>
      </c>
      <c r="HE69" s="11">
        <v>192.05031746031747</v>
      </c>
      <c r="HF69" s="11">
        <v>96.77555555555557</v>
      </c>
      <c r="HG69" s="11">
        <v>385.83</v>
      </c>
      <c r="HH69" s="11">
        <v>128.25126984126982</v>
      </c>
      <c r="HI69" s="12">
        <v>174.79392087836911</v>
      </c>
      <c r="HJ69" s="12">
        <v>37.074927953890494</v>
      </c>
      <c r="HK69" s="12">
        <v>6.4365526622619509</v>
      </c>
      <c r="HL69" s="11">
        <v>88.990048697861525</v>
      </c>
      <c r="HM69" s="11">
        <v>95.532500529324579</v>
      </c>
      <c r="HN69" s="11">
        <v>97.332204107558752</v>
      </c>
      <c r="HO69" s="11">
        <v>93.542240101630327</v>
      </c>
      <c r="HP69" s="11">
        <v>40.757992801185686</v>
      </c>
      <c r="HQ69" s="11">
        <v>100.01</v>
      </c>
      <c r="HR69" s="11">
        <v>97.61</v>
      </c>
      <c r="HS69" s="14" t="s">
        <v>727</v>
      </c>
      <c r="HT69" s="14" t="s">
        <v>727</v>
      </c>
      <c r="HU69" s="11">
        <v>58.500094803976651</v>
      </c>
      <c r="HV69" s="11">
        <v>86.565512044153849</v>
      </c>
      <c r="HW69" s="11">
        <v>87.775818125794316</v>
      </c>
      <c r="HX69" s="11">
        <v>42.989746138220234</v>
      </c>
      <c r="HY69" s="11">
        <v>30.490256616453898</v>
      </c>
      <c r="HZ69" s="11">
        <v>97.331967411849675</v>
      </c>
      <c r="IA69" s="11">
        <v>92.733629886892956</v>
      </c>
      <c r="IB69" s="11">
        <v>94.964823147321454</v>
      </c>
      <c r="IC69" s="11">
        <v>60.092778335005015</v>
      </c>
      <c r="ID69" s="11">
        <v>95.796743598200933</v>
      </c>
      <c r="IE69" s="11">
        <v>95.340103319681148</v>
      </c>
      <c r="IF69" s="11">
        <v>86.981408849645135</v>
      </c>
      <c r="IG69" s="11">
        <v>76.918683400629234</v>
      </c>
      <c r="IH69" s="11">
        <v>90.219766442183698</v>
      </c>
      <c r="II69" s="11">
        <v>31.357188227821297</v>
      </c>
      <c r="IJ69" s="11">
        <v>-17.76790671848973</v>
      </c>
      <c r="IK69" s="11">
        <v>8</v>
      </c>
      <c r="IL69" s="11">
        <v>92.462417954689812</v>
      </c>
      <c r="IM69" s="11">
        <v>16.133813254287528</v>
      </c>
      <c r="IN69" s="11">
        <v>20.495447808596232</v>
      </c>
      <c r="IO69" s="11">
        <v>51.237935375577003</v>
      </c>
      <c r="IP69" s="11">
        <v>10</v>
      </c>
      <c r="IQ69" s="11">
        <v>5.5145888594164454</v>
      </c>
      <c r="IR69" s="11">
        <v>94</v>
      </c>
      <c r="IS69" s="11">
        <v>79.58776503114504</v>
      </c>
      <c r="IT69" s="11">
        <v>0</v>
      </c>
      <c r="IU69" s="11">
        <v>87.912087912087912</v>
      </c>
      <c r="IV69" s="11">
        <v>7.5962763351298381</v>
      </c>
      <c r="IW69" s="11">
        <v>26.923076923076923</v>
      </c>
      <c r="IX69" s="11">
        <v>70.109713674070107</v>
      </c>
      <c r="IY69" s="11">
        <v>59.673534921059677</v>
      </c>
      <c r="IZ69" s="11">
        <v>0</v>
      </c>
      <c r="JA69" s="11">
        <v>80.01070377308001</v>
      </c>
      <c r="JB69" s="11">
        <v>7.6470588235294112</v>
      </c>
      <c r="JC69" s="11">
        <v>25.956649719025954</v>
      </c>
      <c r="JD69" s="11">
        <v>19.801980198019802</v>
      </c>
      <c r="JE69" s="11">
        <v>5.3518865400053519</v>
      </c>
      <c r="JF69" s="11">
        <v>4.2815092320042814</v>
      </c>
      <c r="JG69" s="11">
        <v>3.6363636363636367</v>
      </c>
      <c r="JH69" s="11">
        <v>8.3833333333333329</v>
      </c>
      <c r="JI69" s="11">
        <v>7.9481481481481477</v>
      </c>
      <c r="JJ69" s="11">
        <v>89.149560117302045</v>
      </c>
      <c r="JK69" s="11">
        <v>129.58937198067633</v>
      </c>
      <c r="JL69" s="11">
        <v>19.407894736842106</v>
      </c>
      <c r="JM69" s="11">
        <v>24.013157894736842</v>
      </c>
      <c r="JN69" s="11">
        <v>90.059642147117287</v>
      </c>
      <c r="JO69" s="11">
        <v>43.638170974155074</v>
      </c>
      <c r="JP69" s="11">
        <v>0</v>
      </c>
      <c r="JQ69" s="11">
        <v>85.29</v>
      </c>
      <c r="JR69" s="11">
        <v>98.53</v>
      </c>
      <c r="JS69" s="11">
        <v>97.058823529411768</v>
      </c>
      <c r="JT69" s="11">
        <v>96.402877697841731</v>
      </c>
      <c r="JU69" s="11">
        <v>84.677419354838719</v>
      </c>
      <c r="JV69" s="11">
        <v>0.69512200000000002</v>
      </c>
      <c r="JW69" s="11">
        <v>0.48780489999999999</v>
      </c>
      <c r="JX69" s="11">
        <v>0.98963540999999999</v>
      </c>
      <c r="JY69" s="11">
        <v>0.37435570000000001</v>
      </c>
      <c r="JZ69" s="11">
        <v>3.1119741503542091</v>
      </c>
      <c r="KA69" s="11">
        <v>18513.404252027329</v>
      </c>
      <c r="KB69" s="11">
        <v>17074.619637189426</v>
      </c>
      <c r="KC69" s="11">
        <v>0.84183402591656165</v>
      </c>
      <c r="KD69" s="11">
        <v>0</v>
      </c>
      <c r="KE69" s="11">
        <v>0.59624389999999994</v>
      </c>
      <c r="KF69" s="11">
        <v>17.564411950000007</v>
      </c>
      <c r="KG69" s="13">
        <v>3.264023995298998E-2</v>
      </c>
      <c r="KH69" s="11">
        <v>19.538264215476701</v>
      </c>
      <c r="KI69" s="11">
        <v>57.633587786259547</v>
      </c>
      <c r="KJ69" s="11">
        <v>-79.796696315120712</v>
      </c>
      <c r="KK69" s="11">
        <v>89.644012944983814</v>
      </c>
      <c r="KL69" s="11">
        <v>9.6205263157894745</v>
      </c>
      <c r="KM69" s="11">
        <v>15.783684210526316</v>
      </c>
      <c r="KN69" s="11">
        <v>84.567000000000007</v>
      </c>
      <c r="KO69" s="11">
        <v>108.17983333333333</v>
      </c>
      <c r="KP69" s="11">
        <v>99.06</v>
      </c>
      <c r="KQ69" s="11">
        <v>15.937217023845458</v>
      </c>
      <c r="KR69" s="11">
        <v>26.121372031662272</v>
      </c>
      <c r="KS69" s="11">
        <v>83.878765340275194</v>
      </c>
      <c r="KT69" s="11">
        <v>5.6679709057414316</v>
      </c>
      <c r="KU69" s="11">
        <v>89.219047619047615</v>
      </c>
      <c r="KV69" s="11">
        <v>35.366931918656057</v>
      </c>
    </row>
    <row r="70" spans="1:308" x14ac:dyDescent="0.3">
      <c r="A70" t="s">
        <v>1</v>
      </c>
      <c r="B70" s="2" t="s">
        <v>128</v>
      </c>
      <c r="C70" s="2" t="s">
        <v>129</v>
      </c>
      <c r="D70" s="2" t="s">
        <v>351</v>
      </c>
      <c r="E70" s="2" t="s">
        <v>352</v>
      </c>
      <c r="F70" s="2" t="s">
        <v>358</v>
      </c>
      <c r="G70" s="2" t="s">
        <v>355</v>
      </c>
      <c r="H70" s="17" t="s">
        <v>489</v>
      </c>
      <c r="I70" s="11">
        <v>49.478481411134055</v>
      </c>
      <c r="J70" s="11">
        <v>44.935568965623965</v>
      </c>
      <c r="K70" s="11">
        <v>63.183862790074301</v>
      </c>
      <c r="L70" s="11">
        <v>61.001076261668217</v>
      </c>
      <c r="M70" s="11">
        <v>57.341834719649206</v>
      </c>
      <c r="N70" s="11">
        <v>39.400942224557845</v>
      </c>
      <c r="O70" s="11">
        <v>31.007603505230815</v>
      </c>
      <c r="P70" s="11">
        <v>81.385065006639223</v>
      </c>
      <c r="Q70" s="11">
        <v>38.079272333073405</v>
      </c>
      <c r="R70" s="11">
        <v>9.3939393939393963</v>
      </c>
      <c r="S70" s="11">
        <v>58.791264941689839</v>
      </c>
      <c r="T70" s="11">
        <v>34.692333418195162</v>
      </c>
      <c r="U70" s="11">
        <v>72.027088385635764</v>
      </c>
      <c r="V70" s="11">
        <v>20.180019280194983</v>
      </c>
      <c r="W70" s="11">
        <v>42.59712477843231</v>
      </c>
      <c r="X70" s="11">
        <v>65.866815527714138</v>
      </c>
      <c r="Y70" s="11">
        <v>83.451510854150754</v>
      </c>
      <c r="Z70" s="11">
        <v>60.82</v>
      </c>
      <c r="AA70" s="11">
        <v>73.865834104213775</v>
      </c>
      <c r="AB70" s="11">
        <v>86.760516386943706</v>
      </c>
      <c r="AC70" s="11">
        <v>40.425503447737789</v>
      </c>
      <c r="AD70" s="11">
        <v>42.023926402676267</v>
      </c>
      <c r="AE70" s="11">
        <v>61.929600966769542</v>
      </c>
      <c r="AF70" s="11">
        <v>57.341834719649206</v>
      </c>
      <c r="AG70" s="11">
        <v>19.479153089116984</v>
      </c>
      <c r="AH70" s="11">
        <v>4.8435962660588219</v>
      </c>
      <c r="AI70" s="11">
        <v>21.130544646836668</v>
      </c>
      <c r="AJ70" s="11">
        <v>69.342677305643065</v>
      </c>
      <c r="AK70" s="11">
        <v>36.326917146890494</v>
      </c>
      <c r="AL70" s="11">
        <v>85.282764892801055</v>
      </c>
      <c r="AM70" s="11">
        <v>42.993827997462226</v>
      </c>
      <c r="AN70" s="11">
        <v>1.3334283435986904</v>
      </c>
      <c r="AO70" s="11">
        <v>7.5863714030714693</v>
      </c>
      <c r="AP70" s="11">
        <v>34.025215226637044</v>
      </c>
      <c r="AQ70" s="11">
        <v>39.78605719177893</v>
      </c>
      <c r="AR70" s="11">
        <v>60.320720868836531</v>
      </c>
      <c r="AS70" s="11">
        <v>69.761792538341609</v>
      </c>
      <c r="AT70" s="11">
        <v>86.836690002514743</v>
      </c>
      <c r="AU70" s="11">
        <v>86.344262938616581</v>
      </c>
      <c r="AV70" s="11">
        <v>63.529704683687868</v>
      </c>
      <c r="AW70" s="11">
        <v>89.233731755757788</v>
      </c>
      <c r="AX70" s="11">
        <v>92.604208120916738</v>
      </c>
      <c r="AY70" s="11">
        <v>57.860165225416907</v>
      </c>
      <c r="AZ70" s="11">
        <v>0</v>
      </c>
      <c r="BA70" s="11">
        <v>53.875825073226423</v>
      </c>
      <c r="BB70" s="11">
        <v>40.581099033650304</v>
      </c>
      <c r="BC70" s="11">
        <v>10</v>
      </c>
      <c r="BD70" s="11">
        <v>9.0909090909090917</v>
      </c>
      <c r="BE70" s="11">
        <v>9.0909090909090917</v>
      </c>
      <c r="BF70" s="11">
        <v>0</v>
      </c>
      <c r="BG70" s="11">
        <v>50</v>
      </c>
      <c r="BH70" s="11">
        <v>72.033898305084747</v>
      </c>
      <c r="BI70" s="11">
        <v>86.505759736697755</v>
      </c>
      <c r="BJ70" s="11">
        <v>85.416666666666657</v>
      </c>
      <c r="BK70" s="11">
        <v>94.73684210526315</v>
      </c>
      <c r="BL70" s="11">
        <v>32.741980129647928</v>
      </c>
      <c r="BM70" s="11">
        <v>18.765575721051363</v>
      </c>
      <c r="BN70" s="11">
        <v>27.217269135013357</v>
      </c>
      <c r="BO70" s="11">
        <v>0</v>
      </c>
      <c r="BP70" s="11">
        <v>68.850179577196485</v>
      </c>
      <c r="BQ70" s="11">
        <v>96.306099169200451</v>
      </c>
      <c r="BR70" s="11">
        <v>50.924986410510357</v>
      </c>
      <c r="BS70" s="11">
        <v>0.87166820573969639</v>
      </c>
      <c r="BT70" s="11">
        <v>47.567634648796222</v>
      </c>
      <c r="BU70" s="11">
        <v>47.567634648796222</v>
      </c>
      <c r="BV70" s="11">
        <v>0</v>
      </c>
      <c r="BW70" s="11">
        <v>0</v>
      </c>
      <c r="BX70" s="11">
        <v>25.073178177837757</v>
      </c>
      <c r="BY70" s="11">
        <v>38.664609053497941</v>
      </c>
      <c r="BZ70" s="11">
        <v>100</v>
      </c>
      <c r="CA70" s="11">
        <v>0</v>
      </c>
      <c r="CB70" s="11">
        <v>31.723890060231298</v>
      </c>
      <c r="CC70" s="11">
        <v>28.042028137167513</v>
      </c>
      <c r="CD70" s="11">
        <v>89.211737397861285</v>
      </c>
      <c r="CE70" s="11">
        <v>17.723229124478603</v>
      </c>
      <c r="CF70" s="11">
        <v>54.222696183210871</v>
      </c>
      <c r="CG70" s="11">
        <v>86.556813934008943</v>
      </c>
      <c r="CH70" s="11">
        <v>88.090659340659343</v>
      </c>
      <c r="CI70" s="11">
        <v>97.220544576612511</v>
      </c>
      <c r="CJ70" s="11">
        <v>87.65135813243154</v>
      </c>
      <c r="CK70" s="11">
        <v>89.254936184138757</v>
      </c>
      <c r="CL70" s="11">
        <v>92.243918402967168</v>
      </c>
      <c r="CM70" s="11">
        <v>81.706119777462632</v>
      </c>
      <c r="CN70" s="11">
        <v>66.401221773753676</v>
      </c>
      <c r="CO70" s="11">
        <v>62.21</v>
      </c>
      <c r="CP70" s="11">
        <v>81.069999999999993</v>
      </c>
      <c r="CQ70" s="11">
        <v>100</v>
      </c>
      <c r="CR70" s="11">
        <v>0</v>
      </c>
      <c r="CS70" s="11">
        <v>70.745025735173513</v>
      </c>
      <c r="CT70" s="11">
        <v>81.318179009354537</v>
      </c>
      <c r="CU70" s="11">
        <v>78.555539114069333</v>
      </c>
      <c r="CV70" s="11">
        <v>63.081488758584356</v>
      </c>
      <c r="CW70" s="11">
        <v>54.715675038066102</v>
      </c>
      <c r="CX70" s="11">
        <v>94.779096970034772</v>
      </c>
      <c r="CY70" s="11">
        <v>95.078541091630157</v>
      </c>
      <c r="CZ70" s="11">
        <v>96.205609772305877</v>
      </c>
      <c r="DA70" s="11">
        <v>52.532120484062027</v>
      </c>
      <c r="DB70" s="11">
        <v>98.65670277852287</v>
      </c>
      <c r="DC70" s="11">
        <v>90.056636549734264</v>
      </c>
      <c r="DD70" s="11">
        <v>95.613043526512541</v>
      </c>
      <c r="DE70" s="11">
        <v>70.004643478790967</v>
      </c>
      <c r="DF70" s="11">
        <v>95.936833413990968</v>
      </c>
      <c r="DG70" s="11">
        <v>27.926257227009927</v>
      </c>
      <c r="DH70" s="11">
        <v>65.350253116203433</v>
      </c>
      <c r="DI70" s="11">
        <v>28.000000000000004</v>
      </c>
      <c r="DJ70" s="11">
        <v>87.095014726737205</v>
      </c>
      <c r="DK70" s="11">
        <v>13.003163521326497</v>
      </c>
      <c r="DL70" s="11">
        <v>25.973600959965093</v>
      </c>
      <c r="DM70" s="11">
        <v>38.753428832672967</v>
      </c>
      <c r="DN70" s="11">
        <v>31.25</v>
      </c>
      <c r="DO70" s="11">
        <v>94.041505646650108</v>
      </c>
      <c r="DP70" s="11">
        <v>83.673469387755105</v>
      </c>
      <c r="DQ70" s="11">
        <v>43.677957571057668</v>
      </c>
      <c r="DR70" s="11">
        <v>100</v>
      </c>
      <c r="DS70" s="11">
        <v>28.347546587889937</v>
      </c>
      <c r="DT70" s="11">
        <v>19.253129626982684</v>
      </c>
      <c r="DU70" s="11">
        <v>19.705176551251284</v>
      </c>
      <c r="DV70" s="11">
        <v>1.575375656398937</v>
      </c>
      <c r="DW70" s="11">
        <v>3.1180107948413309</v>
      </c>
      <c r="DX70" s="11">
        <v>0</v>
      </c>
      <c r="DY70" s="11">
        <v>1.9836986637412006</v>
      </c>
      <c r="DZ70" s="11">
        <v>17.540896215312639</v>
      </c>
      <c r="EA70" s="11">
        <v>14.780273739295257</v>
      </c>
      <c r="EB70" s="11">
        <v>18.906844401654503</v>
      </c>
      <c r="EC70" s="11">
        <v>8.9610375349759757</v>
      </c>
      <c r="ED70" s="11">
        <v>29.67123422492428</v>
      </c>
      <c r="EE70" s="11">
        <v>33.333333333333329</v>
      </c>
      <c r="EF70" s="11">
        <v>10.907139791100311</v>
      </c>
      <c r="EG70" s="11">
        <v>92.086418512570845</v>
      </c>
      <c r="EH70" s="11">
        <v>88.930232558139537</v>
      </c>
      <c r="EI70" s="11">
        <v>85.446918360761543</v>
      </c>
      <c r="EJ70" s="11">
        <v>7.8451882845188283</v>
      </c>
      <c r="EK70" s="11">
        <v>34.10041841004184</v>
      </c>
      <c r="EL70" s="11">
        <v>90.804597701149419</v>
      </c>
      <c r="EM70" s="11">
        <v>48.884381338742394</v>
      </c>
      <c r="EN70" s="11">
        <v>0</v>
      </c>
      <c r="EO70" s="11">
        <v>78.25</v>
      </c>
      <c r="EP70" s="11">
        <v>99.65</v>
      </c>
      <c r="EQ70" s="11">
        <v>97.192982456140356</v>
      </c>
      <c r="ER70" s="11">
        <v>84.351145038167942</v>
      </c>
      <c r="ES70" s="11">
        <v>66.969696969696969</v>
      </c>
      <c r="ET70" s="11">
        <v>70.454544607438066</v>
      </c>
      <c r="EU70" s="11">
        <v>46.774199521331639</v>
      </c>
      <c r="EV70" s="11">
        <v>13.221378619852958</v>
      </c>
      <c r="EW70" s="11">
        <v>41.525189241226229</v>
      </c>
      <c r="EX70" s="11">
        <v>0.97334572447712719</v>
      </c>
      <c r="EY70" s="11">
        <v>1.3133080146980991</v>
      </c>
      <c r="EZ70" s="11">
        <v>1.7136312916208447</v>
      </c>
      <c r="FA70" s="11">
        <v>11.920869199057753</v>
      </c>
      <c r="FB70" s="11">
        <v>0.26819396361907427</v>
      </c>
      <c r="FC70" s="11">
        <v>17.378344594706473</v>
      </c>
      <c r="FD70" s="11">
        <v>0.77807785490257764</v>
      </c>
      <c r="FE70" s="11">
        <v>2.2166061368640797</v>
      </c>
      <c r="FF70" s="11">
        <v>14.163152925291369</v>
      </c>
      <c r="FG70" s="11">
        <v>28.399696620423175</v>
      </c>
      <c r="FH70" s="11">
        <v>25.34662045060659</v>
      </c>
      <c r="FI70" s="11">
        <v>100</v>
      </c>
      <c r="FJ70" s="11">
        <v>39.428057934242538</v>
      </c>
      <c r="FK70" s="11">
        <v>25.090845571294057</v>
      </c>
      <c r="FL70" s="11">
        <v>6.4204805201399955</v>
      </c>
      <c r="FM70" s="11">
        <v>59.370132260896668</v>
      </c>
      <c r="FN70" s="11">
        <v>68.620769672321387</v>
      </c>
      <c r="FO70" s="11">
        <v>84.755341144038596</v>
      </c>
      <c r="FP70" s="11">
        <v>64.333947206875393</v>
      </c>
      <c r="FQ70" s="11">
        <v>73.437343734373442</v>
      </c>
      <c r="FR70" s="11">
        <v>39.287508618193549</v>
      </c>
      <c r="FS70" s="11">
        <v>86.430939226519328</v>
      </c>
      <c r="FT70" s="11">
        <v>13.679245283018867</v>
      </c>
      <c r="FU70" s="11">
        <v>21.754106087524022</v>
      </c>
      <c r="FV70" s="11">
        <v>126.89895217722345</v>
      </c>
      <c r="FW70" s="11">
        <v>239.29516696276423</v>
      </c>
      <c r="FX70" s="11">
        <v>304.55748522533628</v>
      </c>
      <c r="FY70" s="11">
        <v>21.754106087524022</v>
      </c>
      <c r="FZ70" s="11">
        <v>36.256843479206701</v>
      </c>
      <c r="GA70" s="11">
        <v>57.860165225416907</v>
      </c>
      <c r="GB70" s="11">
        <v>-16.050165225416904</v>
      </c>
      <c r="GC70" s="11">
        <v>53.875825073226423</v>
      </c>
      <c r="GD70" s="11">
        <v>4.2413065862489177</v>
      </c>
      <c r="GE70" s="11">
        <v>10</v>
      </c>
      <c r="GF70" s="11">
        <v>9.0909090909090917</v>
      </c>
      <c r="GG70" s="11">
        <v>9.0909090909090917</v>
      </c>
      <c r="GH70" s="11">
        <v>0</v>
      </c>
      <c r="GI70" s="11">
        <v>50</v>
      </c>
      <c r="GJ70" s="11">
        <v>72.033898305084747</v>
      </c>
      <c r="GK70" s="11">
        <v>10</v>
      </c>
      <c r="GL70" s="11">
        <v>7</v>
      </c>
      <c r="GM70" s="11">
        <v>1.6666666666666667</v>
      </c>
      <c r="GN70" s="11">
        <v>32.741980129647928</v>
      </c>
      <c r="GO70" s="11">
        <v>18.765575721051363</v>
      </c>
      <c r="GP70" s="11">
        <v>27.217269135013353</v>
      </c>
      <c r="GQ70" s="11">
        <v>0</v>
      </c>
      <c r="GR70" s="11">
        <v>68.850179577196485</v>
      </c>
      <c r="GS70" s="11">
        <v>3.6939008307995547</v>
      </c>
      <c r="GT70" s="11">
        <v>49.075013589489643</v>
      </c>
      <c r="GU70" s="11">
        <v>0.87166820573969639</v>
      </c>
      <c r="GV70" s="11">
        <v>47.567634648796222</v>
      </c>
      <c r="GW70" s="14">
        <v>47.567634648796222</v>
      </c>
      <c r="GX70" s="11">
        <v>0</v>
      </c>
      <c r="GY70" s="11">
        <v>0</v>
      </c>
      <c r="GZ70" s="11">
        <v>2411.5237861868591</v>
      </c>
      <c r="HA70" s="11">
        <v>38.664609053497941</v>
      </c>
      <c r="HB70" s="11">
        <v>100</v>
      </c>
      <c r="HC70" s="11">
        <v>0</v>
      </c>
      <c r="HD70" s="11">
        <v>3128368.8643621397</v>
      </c>
      <c r="HE70" s="11">
        <v>230.34730158730159</v>
      </c>
      <c r="HF70" s="11">
        <v>61.893015873015877</v>
      </c>
      <c r="HG70" s="11">
        <v>400.57</v>
      </c>
      <c r="HH70" s="11">
        <v>164.86031746031748</v>
      </c>
      <c r="HI70" s="12">
        <v>147.98814775973111</v>
      </c>
      <c r="HJ70" s="12">
        <v>11.909340659340659</v>
      </c>
      <c r="HK70" s="12">
        <v>14.002595155709342</v>
      </c>
      <c r="HL70" s="11">
        <v>87.65135813243154</v>
      </c>
      <c r="HM70" s="11">
        <v>89.254936184138757</v>
      </c>
      <c r="HN70" s="11">
        <v>92.243918402967168</v>
      </c>
      <c r="HO70" s="11">
        <v>81.706119777462632</v>
      </c>
      <c r="HP70" s="11">
        <v>66.401221773753676</v>
      </c>
      <c r="HQ70" s="11">
        <v>62.21</v>
      </c>
      <c r="HR70" s="11">
        <v>81.069999999999993</v>
      </c>
      <c r="HS70" s="11">
        <v>100</v>
      </c>
      <c r="HT70" s="11">
        <v>0</v>
      </c>
      <c r="HU70" s="11">
        <v>70.745025735173513</v>
      </c>
      <c r="HV70" s="11">
        <v>81.318179009354537</v>
      </c>
      <c r="HW70" s="11">
        <v>78.555539114069333</v>
      </c>
      <c r="HX70" s="11">
        <v>63.081488758584356</v>
      </c>
      <c r="HY70" s="11">
        <v>54.715675038066102</v>
      </c>
      <c r="HZ70" s="11">
        <v>94.779096970034772</v>
      </c>
      <c r="IA70" s="11">
        <v>95.078541091630157</v>
      </c>
      <c r="IB70" s="11">
        <v>96.205609772305877</v>
      </c>
      <c r="IC70" s="11">
        <v>52.532120484062027</v>
      </c>
      <c r="ID70" s="11">
        <v>98.65670277852287</v>
      </c>
      <c r="IE70" s="11">
        <v>90.056636549734264</v>
      </c>
      <c r="IF70" s="11">
        <v>95.613043526512541</v>
      </c>
      <c r="IG70" s="11">
        <v>70.004643478790967</v>
      </c>
      <c r="IH70" s="11">
        <v>95.936833413990968</v>
      </c>
      <c r="II70" s="11">
        <v>27.926257227009927</v>
      </c>
      <c r="IJ70" s="11">
        <v>3.8539553752535496</v>
      </c>
      <c r="IK70" s="11">
        <v>9</v>
      </c>
      <c r="IL70" s="11">
        <v>87.095014726737205</v>
      </c>
      <c r="IM70" s="11">
        <v>13.003163521326497</v>
      </c>
      <c r="IN70" s="11">
        <v>25.973600959965093</v>
      </c>
      <c r="IO70" s="11">
        <v>38.753428832672967</v>
      </c>
      <c r="IP70" s="11">
        <v>31.25</v>
      </c>
      <c r="IQ70" s="11">
        <v>6.436280137772675</v>
      </c>
      <c r="IR70" s="11">
        <v>83.673469387755105</v>
      </c>
      <c r="IS70" s="11">
        <v>78.6791697490427</v>
      </c>
      <c r="IT70" s="11">
        <v>0</v>
      </c>
      <c r="IU70" s="11">
        <v>121.21212121212122</v>
      </c>
      <c r="IV70" s="11">
        <v>6.5155982173465894</v>
      </c>
      <c r="IW70" s="11">
        <v>19.705176551251284</v>
      </c>
      <c r="IX70" s="11">
        <v>8.8174900350283849</v>
      </c>
      <c r="IY70" s="11">
        <v>5.5562265974151472</v>
      </c>
      <c r="IZ70" s="11">
        <v>0</v>
      </c>
      <c r="JA70" s="11">
        <v>19.084430486773766</v>
      </c>
      <c r="JB70" s="11">
        <v>9.0909090909090899</v>
      </c>
      <c r="JC70" s="11">
        <v>12.320328542094456</v>
      </c>
      <c r="JD70" s="11">
        <v>10.387727986471797</v>
      </c>
      <c r="JE70" s="11">
        <v>2.8989008334339896</v>
      </c>
      <c r="JF70" s="11">
        <v>3.0196883681604056</v>
      </c>
      <c r="JG70" s="11">
        <v>10</v>
      </c>
      <c r="JH70" s="11">
        <v>18.96153846153846</v>
      </c>
      <c r="JI70" s="11">
        <v>9.0375426621160404</v>
      </c>
      <c r="JJ70" s="11">
        <v>88.930232558139537</v>
      </c>
      <c r="JK70" s="11">
        <v>85.446918360761543</v>
      </c>
      <c r="JL70" s="11">
        <v>7.8451882845188283</v>
      </c>
      <c r="JM70" s="11">
        <v>34.10041841004184</v>
      </c>
      <c r="JN70" s="11">
        <v>90.804597701149419</v>
      </c>
      <c r="JO70" s="11">
        <v>48.884381338742394</v>
      </c>
      <c r="JP70" s="11">
        <v>0</v>
      </c>
      <c r="JQ70" s="11">
        <v>78.25</v>
      </c>
      <c r="JR70" s="11">
        <v>99.65</v>
      </c>
      <c r="JS70" s="11">
        <v>97.192982456140356</v>
      </c>
      <c r="JT70" s="11">
        <v>84.351145038167942</v>
      </c>
      <c r="JU70" s="11">
        <v>66.969696969696969</v>
      </c>
      <c r="JV70" s="11">
        <v>0.84146339999999997</v>
      </c>
      <c r="JW70" s="11">
        <v>0.59756100000000001</v>
      </c>
      <c r="JX70" s="11">
        <v>1.0759321230000001</v>
      </c>
      <c r="JY70" s="11">
        <v>0.3266696</v>
      </c>
      <c r="JZ70" s="11">
        <v>2.4456240587936309</v>
      </c>
      <c r="KA70" s="11">
        <v>33325.229369224064</v>
      </c>
      <c r="KB70" s="11">
        <v>29006.940845892557</v>
      </c>
      <c r="KC70" s="11">
        <v>0.95388455005776018</v>
      </c>
      <c r="KD70" s="11">
        <v>2.0528077499999986</v>
      </c>
      <c r="KE70" s="11">
        <v>45.186917600000058</v>
      </c>
      <c r="KF70" s="11">
        <v>2.2610734199999998</v>
      </c>
      <c r="KG70" s="13">
        <v>2.7338394040590606E-2</v>
      </c>
      <c r="KH70" s="11">
        <v>-10.486186751163482</v>
      </c>
      <c r="KI70" s="11">
        <v>-10.087370929308975</v>
      </c>
      <c r="KJ70" s="11">
        <v>-98.613518197573654</v>
      </c>
      <c r="KK70" s="11">
        <v>200</v>
      </c>
      <c r="KL70" s="11">
        <v>9.7949999999999982</v>
      </c>
      <c r="KM70" s="11">
        <v>17.06625</v>
      </c>
      <c r="KN70" s="11">
        <v>87.673333333333346</v>
      </c>
      <c r="KO70" s="11">
        <v>111.10416666666667</v>
      </c>
      <c r="KP70" s="11">
        <v>105.255</v>
      </c>
      <c r="KQ70" s="11">
        <v>15.244658855961408</v>
      </c>
      <c r="KR70" s="11">
        <v>35.666052793124614</v>
      </c>
      <c r="KS70" s="11">
        <v>73.437343734373442</v>
      </c>
      <c r="KT70" s="11">
        <v>5.8183296006108041</v>
      </c>
      <c r="KU70" s="11">
        <v>86.430939226519328</v>
      </c>
      <c r="KV70" s="11">
        <v>13.679245283018867</v>
      </c>
    </row>
    <row r="71" spans="1:308" x14ac:dyDescent="0.3">
      <c r="A71" t="s">
        <v>1</v>
      </c>
      <c r="B71" s="2" t="s">
        <v>130</v>
      </c>
      <c r="C71" s="2" t="s">
        <v>131</v>
      </c>
      <c r="D71" s="2" t="s">
        <v>351</v>
      </c>
      <c r="E71" s="2" t="s">
        <v>352</v>
      </c>
      <c r="F71" s="2" t="s">
        <v>358</v>
      </c>
      <c r="G71" s="2" t="s">
        <v>355</v>
      </c>
      <c r="H71" s="17" t="s">
        <v>487</v>
      </c>
      <c r="I71" s="11">
        <v>58.459385141171829</v>
      </c>
      <c r="J71" s="11">
        <v>57.90426740379668</v>
      </c>
      <c r="K71" s="11">
        <v>62.390280975437122</v>
      </c>
      <c r="L71" s="11">
        <v>63.410019618463181</v>
      </c>
      <c r="M71" s="11">
        <v>85.197669658603715</v>
      </c>
      <c r="N71" s="11">
        <v>55.130206665320138</v>
      </c>
      <c r="O71" s="11">
        <v>26.723866525410113</v>
      </c>
      <c r="P71" s="11">
        <v>88.93421719976682</v>
      </c>
      <c r="Q71" s="11">
        <v>38.614616586429641</v>
      </c>
      <c r="R71" s="11">
        <v>31.060606060606062</v>
      </c>
      <c r="S71" s="11">
        <v>81.900255988297687</v>
      </c>
      <c r="T71" s="11">
        <v>41.585971415625572</v>
      </c>
      <c r="U71" s="11">
        <v>68.175424629877341</v>
      </c>
      <c r="V71" s="11">
        <v>55.058779945973633</v>
      </c>
      <c r="W71" s="11">
        <v>39.062810327028913</v>
      </c>
      <c r="X71" s="11">
        <v>66.972851792774733</v>
      </c>
      <c r="Y71" s="11">
        <v>87.060367454068256</v>
      </c>
      <c r="Z71" s="11">
        <v>56.465094327876578</v>
      </c>
      <c r="AA71" s="11">
        <v>74.960826917245996</v>
      </c>
      <c r="AB71" s="11">
        <v>82.819235230901057</v>
      </c>
      <c r="AC71" s="11">
        <v>40.423723904488575</v>
      </c>
      <c r="AD71" s="11">
        <v>43.099300087489063</v>
      </c>
      <c r="AE71" s="11">
        <v>75.74701195219123</v>
      </c>
      <c r="AF71" s="11">
        <v>85.197669658603715</v>
      </c>
      <c r="AG71" s="11">
        <v>36.297723957422733</v>
      </c>
      <c r="AH71" s="11">
        <v>22.161911394955034</v>
      </c>
      <c r="AI71" s="11">
        <v>54.689761839188563</v>
      </c>
      <c r="AJ71" s="11">
        <v>72.455962280026696</v>
      </c>
      <c r="AK71" s="11">
        <v>47.61046066309224</v>
      </c>
      <c r="AL71" s="11">
        <v>97.565419857235568</v>
      </c>
      <c r="AM71" s="11">
        <v>28.328624960638308</v>
      </c>
      <c r="AN71" s="11">
        <v>0.5179240658165164</v>
      </c>
      <c r="AO71" s="11">
        <v>2.1778669374172343E-2</v>
      </c>
      <c r="AP71" s="11">
        <v>27.85845232326874</v>
      </c>
      <c r="AQ71" s="11">
        <v>38.301091738347296</v>
      </c>
      <c r="AR71" s="11">
        <v>65.315327395015643</v>
      </c>
      <c r="AS71" s="11">
        <v>100</v>
      </c>
      <c r="AT71" s="11">
        <v>97.419314747458714</v>
      </c>
      <c r="AU71" s="11">
        <v>76.586893770072294</v>
      </c>
      <c r="AV71" s="11">
        <v>73.367690462365971</v>
      </c>
      <c r="AW71" s="11">
        <v>93.843669518504697</v>
      </c>
      <c r="AX71" s="11">
        <v>92.387734700199204</v>
      </c>
      <c r="AY71" s="11">
        <v>71.224954524162257</v>
      </c>
      <c r="AZ71" s="11">
        <v>9.5366134403527791</v>
      </c>
      <c r="BA71" s="11">
        <v>43.337101816622848</v>
      </c>
      <c r="BB71" s="11">
        <v>30.35979656458067</v>
      </c>
      <c r="BC71" s="11">
        <v>25</v>
      </c>
      <c r="BD71" s="11">
        <v>45.454545454545453</v>
      </c>
      <c r="BE71" s="11">
        <v>22.727272727272727</v>
      </c>
      <c r="BF71" s="11">
        <v>66.666666666666657</v>
      </c>
      <c r="BG71" s="11">
        <v>50</v>
      </c>
      <c r="BH71" s="11">
        <v>100</v>
      </c>
      <c r="BI71" s="11">
        <v>97.001279941488392</v>
      </c>
      <c r="BJ71" s="11">
        <v>95.833333333333343</v>
      </c>
      <c r="BK71" s="11">
        <v>100</v>
      </c>
      <c r="BL71" s="11">
        <v>43.498270493760998</v>
      </c>
      <c r="BM71" s="11">
        <v>8.3737601427313617</v>
      </c>
      <c r="BN71" s="11">
        <v>46.790467401635517</v>
      </c>
      <c r="BO71" s="11">
        <v>9.2673590400000005</v>
      </c>
      <c r="BP71" s="11">
        <v>91.62541891733737</v>
      </c>
      <c r="BQ71" s="11">
        <v>64.812869137395751</v>
      </c>
      <c r="BR71" s="11">
        <v>48.087985834898916</v>
      </c>
      <c r="BS71" s="11">
        <v>3.7766151986897132</v>
      </c>
      <c r="BT71" s="11">
        <v>100</v>
      </c>
      <c r="BU71" s="11">
        <v>100</v>
      </c>
      <c r="BV71" s="11">
        <v>5.0808595770820135</v>
      </c>
      <c r="BW71" s="11">
        <v>100</v>
      </c>
      <c r="BX71" s="11">
        <v>21.495204900070089</v>
      </c>
      <c r="BY71" s="11">
        <v>23.65919655866232</v>
      </c>
      <c r="BZ71" s="11">
        <v>100</v>
      </c>
      <c r="CA71" s="11">
        <v>0</v>
      </c>
      <c r="CB71" s="11">
        <v>32.592044749453351</v>
      </c>
      <c r="CC71" s="11">
        <v>42.332655310688281</v>
      </c>
      <c r="CD71" s="11">
        <v>82.43683836256055</v>
      </c>
      <c r="CE71" s="11">
        <v>21.938619396888491</v>
      </c>
      <c r="CF71" s="11">
        <v>68.031279346474335</v>
      </c>
      <c r="CG71" s="11">
        <v>83.448660166639215</v>
      </c>
      <c r="CH71" s="11">
        <v>70.621909966172268</v>
      </c>
      <c r="CI71" s="11">
        <v>100</v>
      </c>
      <c r="CJ71" s="11">
        <v>87.631233595800524</v>
      </c>
      <c r="CK71" s="11">
        <v>95.60367454068242</v>
      </c>
      <c r="CL71" s="11">
        <v>97.473753280839887</v>
      </c>
      <c r="CM71" s="11">
        <v>94.19291338582677</v>
      </c>
      <c r="CN71" s="11">
        <v>60.400262467191602</v>
      </c>
      <c r="CO71" s="11">
        <v>82.42</v>
      </c>
      <c r="CP71" s="11">
        <v>96.89</v>
      </c>
      <c r="CQ71" s="11">
        <v>36.167237586695656</v>
      </c>
      <c r="CR71" s="11">
        <v>10.383139724810665</v>
      </c>
      <c r="CS71" s="11">
        <v>53.886651498551117</v>
      </c>
      <c r="CT71" s="11">
        <v>88.241905202787848</v>
      </c>
      <c r="CU71" s="11">
        <v>91.181057500174958</v>
      </c>
      <c r="CV71" s="11">
        <v>73.37883959044369</v>
      </c>
      <c r="CW71" s="11">
        <v>45.238095238095241</v>
      </c>
      <c r="CX71" s="11">
        <v>97.838412473423105</v>
      </c>
      <c r="CY71" s="11">
        <v>76.633372339239941</v>
      </c>
      <c r="CZ71" s="11">
        <v>89.6021397525911</v>
      </c>
      <c r="DA71" s="11">
        <v>38.879152076111374</v>
      </c>
      <c r="DB71" s="11">
        <v>92.820425562401482</v>
      </c>
      <c r="DC71" s="11">
        <v>93.85898975997759</v>
      </c>
      <c r="DD71" s="11">
        <v>93.994308506916084</v>
      </c>
      <c r="DE71" s="11">
        <v>78.715092646360134</v>
      </c>
      <c r="DF71" s="11">
        <v>98.050401203610832</v>
      </c>
      <c r="DG71" s="11">
        <v>40.321522309711291</v>
      </c>
      <c r="DH71" s="11">
        <v>64.949649403754421</v>
      </c>
      <c r="DI71" s="11">
        <v>16</v>
      </c>
      <c r="DJ71" s="11">
        <v>89.435695538057743</v>
      </c>
      <c r="DK71" s="11">
        <v>15.059055118110237</v>
      </c>
      <c r="DL71" s="11">
        <v>24.803149606299215</v>
      </c>
      <c r="DM71" s="11">
        <v>52.988047808764939</v>
      </c>
      <c r="DN71" s="11">
        <v>50</v>
      </c>
      <c r="DO71" s="11">
        <v>100</v>
      </c>
      <c r="DP71" s="11">
        <v>100</v>
      </c>
      <c r="DQ71" s="11">
        <v>55.593008975811166</v>
      </c>
      <c r="DR71" s="11">
        <v>100</v>
      </c>
      <c r="DS71" s="11">
        <v>100</v>
      </c>
      <c r="DT71" s="11">
        <v>43.694673292934738</v>
      </c>
      <c r="DU71" s="11">
        <v>28.900774621910735</v>
      </c>
      <c r="DV71" s="11">
        <v>12.862792684071373</v>
      </c>
      <c r="DW71" s="11">
        <v>73.187432883118504</v>
      </c>
      <c r="DX71" s="11">
        <v>0</v>
      </c>
      <c r="DY71" s="11">
        <v>9.5989853929222306</v>
      </c>
      <c r="DZ71" s="11">
        <v>15.160346014663068</v>
      </c>
      <c r="EA71" s="11">
        <v>53.358663820978848</v>
      </c>
      <c r="EB71" s="11">
        <v>59.00104214146161</v>
      </c>
      <c r="EC71" s="11">
        <v>31.459473603872741</v>
      </c>
      <c r="ED71" s="11">
        <v>100</v>
      </c>
      <c r="EE71" s="11">
        <v>29.629629629629633</v>
      </c>
      <c r="EF71" s="11">
        <v>95.620950569382131</v>
      </c>
      <c r="EG71" s="11">
        <v>0</v>
      </c>
      <c r="EH71" s="11">
        <v>94.20289855072464</v>
      </c>
      <c r="EI71" s="11">
        <v>100</v>
      </c>
      <c r="EJ71" s="11">
        <v>0</v>
      </c>
      <c r="EK71" s="11">
        <v>70.769230769230774</v>
      </c>
      <c r="EL71" s="11">
        <v>99.004267425320052</v>
      </c>
      <c r="EM71" s="11">
        <v>68.278805120910377</v>
      </c>
      <c r="EN71" s="11">
        <v>0</v>
      </c>
      <c r="EO71" s="11">
        <v>100</v>
      </c>
      <c r="EP71" s="11">
        <v>95.16</v>
      </c>
      <c r="EQ71" s="11">
        <v>100</v>
      </c>
      <c r="ER71" s="11">
        <v>95.652173913043484</v>
      </c>
      <c r="ES71" s="11">
        <v>97.014925373134332</v>
      </c>
      <c r="ET71" s="11">
        <v>22.727286280990871</v>
      </c>
      <c r="EU71" s="11">
        <v>24.193556493235796</v>
      </c>
      <c r="EV71" s="11">
        <v>2.4190854479188779</v>
      </c>
      <c r="EW71" s="11">
        <v>63.974571620407694</v>
      </c>
      <c r="EX71" s="11">
        <v>1.5373109485593264</v>
      </c>
      <c r="EY71" s="11">
        <v>5.2437340839021985E-3</v>
      </c>
      <c r="EZ71" s="11">
        <v>1.1217514806320503E-2</v>
      </c>
      <c r="FA71" s="11">
        <v>6.1911764698558587E-2</v>
      </c>
      <c r="FB71" s="11">
        <v>0</v>
      </c>
      <c r="FC71" s="11">
        <v>0</v>
      </c>
      <c r="FD71" s="11">
        <v>2.5202912798130781E-2</v>
      </c>
      <c r="FE71" s="11">
        <v>3.235365609539878</v>
      </c>
      <c r="FF71" s="11">
        <v>0</v>
      </c>
      <c r="FG71" s="11">
        <v>35.763403445322162</v>
      </c>
      <c r="FH71" s="11">
        <v>34.439834024896264</v>
      </c>
      <c r="FI71" s="11">
        <v>65.853658536585371</v>
      </c>
      <c r="FJ71" s="11">
        <v>37.518765197166708</v>
      </c>
      <c r="FK71" s="11">
        <v>19.575311041211702</v>
      </c>
      <c r="FL71" s="11">
        <v>6.4204805201399955</v>
      </c>
      <c r="FM71" s="11">
        <v>59.370132260896668</v>
      </c>
      <c r="FN71" s="11">
        <v>68.620769672321387</v>
      </c>
      <c r="FO71" s="11">
        <v>85.941261434761671</v>
      </c>
      <c r="FP71" s="11">
        <v>71.301247771836003</v>
      </c>
      <c r="FQ71" s="11">
        <v>78.231987736331121</v>
      </c>
      <c r="FR71" s="11">
        <v>46.98836785913408</v>
      </c>
      <c r="FS71" s="11">
        <v>87.385180649112058</v>
      </c>
      <c r="FT71" s="11">
        <v>22.043918918918919</v>
      </c>
      <c r="FU71" s="11">
        <v>0</v>
      </c>
      <c r="FV71" s="11">
        <v>24.878716258241074</v>
      </c>
      <c r="FW71" s="11">
        <v>385.62010200273664</v>
      </c>
      <c r="FX71" s="11">
        <v>236.34780445329022</v>
      </c>
      <c r="FY71" s="11">
        <v>12.439358129120537</v>
      </c>
      <c r="FZ71" s="11">
        <v>37.318074387361612</v>
      </c>
      <c r="GA71" s="11">
        <v>71.224954524162257</v>
      </c>
      <c r="GB71" s="11">
        <v>-14.414954524162255</v>
      </c>
      <c r="GC71" s="11">
        <v>43.337101816622848</v>
      </c>
      <c r="GD71" s="11">
        <v>1.9455160561050562</v>
      </c>
      <c r="GE71" s="11">
        <v>25</v>
      </c>
      <c r="GF71" s="11">
        <v>45.454545454545453</v>
      </c>
      <c r="GG71" s="11">
        <v>22.727272727272727</v>
      </c>
      <c r="GH71" s="11">
        <v>66.666666666666657</v>
      </c>
      <c r="GI71" s="11">
        <v>50</v>
      </c>
      <c r="GJ71" s="11">
        <v>100</v>
      </c>
      <c r="GK71" s="11">
        <v>3</v>
      </c>
      <c r="GL71" s="11">
        <v>2</v>
      </c>
      <c r="GM71" s="11">
        <v>0</v>
      </c>
      <c r="GN71" s="11">
        <v>43.498270493760998</v>
      </c>
      <c r="GO71" s="11">
        <v>8.3737601427313617</v>
      </c>
      <c r="GP71" s="11">
        <v>46.790467401635517</v>
      </c>
      <c r="GQ71" s="11">
        <v>9.2673590400000005</v>
      </c>
      <c r="GR71" s="11">
        <v>91.62541891733737</v>
      </c>
      <c r="GS71" s="11">
        <v>35.187130862604256</v>
      </c>
      <c r="GT71" s="11">
        <v>51.912014165101084</v>
      </c>
      <c r="GU71" s="11">
        <v>3.7766151986897132</v>
      </c>
      <c r="GV71" s="11">
        <v>100</v>
      </c>
      <c r="GW71" s="11">
        <v>100</v>
      </c>
      <c r="GX71" s="11">
        <v>5.0808595770820135</v>
      </c>
      <c r="GY71" s="11">
        <v>1</v>
      </c>
      <c r="GZ71" s="11">
        <v>2067.3963842085841</v>
      </c>
      <c r="HA71" s="11">
        <v>23.65919655866232</v>
      </c>
      <c r="HB71" s="11">
        <v>100</v>
      </c>
      <c r="HC71" s="11">
        <v>0</v>
      </c>
      <c r="HD71" s="11">
        <v>3213979.6798723377</v>
      </c>
      <c r="HE71" s="11">
        <v>186.28650793650795</v>
      </c>
      <c r="HF71" s="11">
        <v>89.945238095238082</v>
      </c>
      <c r="HG71" s="11">
        <v>380.29873015873017</v>
      </c>
      <c r="HH71" s="11">
        <v>122.68476190476186</v>
      </c>
      <c r="HI71" s="12">
        <v>157.01032418944229</v>
      </c>
      <c r="HJ71" s="12">
        <v>29.378090033827736</v>
      </c>
      <c r="HK71" s="12">
        <v>2.864629465603779</v>
      </c>
      <c r="HL71" s="11">
        <v>87.631233595800524</v>
      </c>
      <c r="HM71" s="11">
        <v>95.60367454068242</v>
      </c>
      <c r="HN71" s="11">
        <v>97.473753280839887</v>
      </c>
      <c r="HO71" s="11">
        <v>94.19291338582677</v>
      </c>
      <c r="HP71" s="11">
        <v>60.400262467191602</v>
      </c>
      <c r="HQ71" s="11">
        <v>82.42</v>
      </c>
      <c r="HR71" s="11">
        <v>96.89</v>
      </c>
      <c r="HS71" s="11">
        <v>36.167237586695656</v>
      </c>
      <c r="HT71" s="11">
        <v>10.383139724810665</v>
      </c>
      <c r="HU71" s="11">
        <v>53.886651498551117</v>
      </c>
      <c r="HV71" s="11">
        <v>88.241905202787848</v>
      </c>
      <c r="HW71" s="11">
        <v>91.181057500174958</v>
      </c>
      <c r="HX71" s="11">
        <v>73.37883959044369</v>
      </c>
      <c r="HY71" s="11">
        <v>45.238095238095241</v>
      </c>
      <c r="HZ71" s="11">
        <v>97.838412473423105</v>
      </c>
      <c r="IA71" s="11">
        <v>76.633372339239941</v>
      </c>
      <c r="IB71" s="11">
        <v>89.6021397525911</v>
      </c>
      <c r="IC71" s="11">
        <v>38.879152076111374</v>
      </c>
      <c r="ID71" s="11">
        <v>92.820425562401482</v>
      </c>
      <c r="IE71" s="11">
        <v>93.85898975997759</v>
      </c>
      <c r="IF71" s="11">
        <v>93.994308506916084</v>
      </c>
      <c r="IG71" s="11">
        <v>78.715092646360134</v>
      </c>
      <c r="IH71" s="11">
        <v>98.050401203610832</v>
      </c>
      <c r="II71" s="11">
        <v>40.321522309711291</v>
      </c>
      <c r="IJ71" s="11">
        <v>3.6256323777403039</v>
      </c>
      <c r="IK71" s="11">
        <v>6</v>
      </c>
      <c r="IL71" s="11">
        <v>89.435695538057743</v>
      </c>
      <c r="IM71" s="11">
        <v>15.059055118110237</v>
      </c>
      <c r="IN71" s="11">
        <v>24.803149606299215</v>
      </c>
      <c r="IO71" s="11">
        <v>52.988047808764939</v>
      </c>
      <c r="IP71" s="11">
        <v>50</v>
      </c>
      <c r="IQ71" s="11">
        <v>2.560546875</v>
      </c>
      <c r="IR71" s="11">
        <v>100</v>
      </c>
      <c r="IS71" s="11">
        <v>79.975029451631173</v>
      </c>
      <c r="IT71" s="11">
        <v>0</v>
      </c>
      <c r="IU71" s="11">
        <v>23.52941176470588</v>
      </c>
      <c r="IV71" s="11">
        <v>7.6558465510881595</v>
      </c>
      <c r="IW71" s="11">
        <v>28.900774621910735</v>
      </c>
      <c r="IX71" s="11">
        <v>71.993969091594423</v>
      </c>
      <c r="IY71" s="11">
        <v>130.41839427063701</v>
      </c>
      <c r="IZ71" s="11">
        <v>0</v>
      </c>
      <c r="JA71" s="11">
        <v>92.348284960422163</v>
      </c>
      <c r="JB71" s="11">
        <v>7.8571428571428568</v>
      </c>
      <c r="JC71" s="11">
        <v>44.477949491142105</v>
      </c>
      <c r="JD71" s="11">
        <v>32.416132679984926</v>
      </c>
      <c r="JE71" s="11">
        <v>10.177157934413872</v>
      </c>
      <c r="JF71" s="11">
        <v>10.177157934413872</v>
      </c>
      <c r="JG71" s="11">
        <v>8.8888888888888893</v>
      </c>
      <c r="JH71" s="11">
        <v>8.2705882352941185</v>
      </c>
      <c r="JI71" s="11">
        <v>21.714285714285715</v>
      </c>
      <c r="JJ71" s="11">
        <v>94.20289855072464</v>
      </c>
      <c r="JK71" s="11">
        <v>117.8294573643411</v>
      </c>
      <c r="JL71" s="11">
        <v>0</v>
      </c>
      <c r="JM71" s="11">
        <v>70.769230769230774</v>
      </c>
      <c r="JN71" s="11">
        <v>99.004267425320052</v>
      </c>
      <c r="JO71" s="11">
        <v>68.278805120910377</v>
      </c>
      <c r="JP71" s="11">
        <v>0</v>
      </c>
      <c r="JQ71" s="11">
        <v>100</v>
      </c>
      <c r="JR71" s="11">
        <v>95.16</v>
      </c>
      <c r="JS71" s="11">
        <v>100</v>
      </c>
      <c r="JT71" s="11">
        <v>95.652173913043484</v>
      </c>
      <c r="JU71" s="11">
        <v>97.014925373134332</v>
      </c>
      <c r="JV71" s="11">
        <v>0.58536589999999999</v>
      </c>
      <c r="JW71" s="11">
        <v>0.42682930000000002</v>
      </c>
      <c r="JX71" s="11">
        <v>0.96703172900000001</v>
      </c>
      <c r="JY71" s="11">
        <v>0.38524829999999999</v>
      </c>
      <c r="JZ71" s="11">
        <v>2.5819614678471545</v>
      </c>
      <c r="KA71" s="11">
        <v>11745.962990874508</v>
      </c>
      <c r="KB71" s="11">
        <v>8130.6764260831314</v>
      </c>
      <c r="KC71" s="11">
        <v>4.9540578649612584E-3</v>
      </c>
      <c r="KD71" s="11">
        <v>0</v>
      </c>
      <c r="KE71" s="11">
        <v>0</v>
      </c>
      <c r="KF71" s="11">
        <v>7.323898999999999E-2</v>
      </c>
      <c r="KG71" s="13">
        <v>3.4188013646364951E-2</v>
      </c>
      <c r="KH71" s="11">
        <v>70.972521551724128</v>
      </c>
      <c r="KI71" s="11">
        <v>11.518987341772153</v>
      </c>
      <c r="KJ71" s="11">
        <v>-62.240663900414937</v>
      </c>
      <c r="KK71" s="11">
        <v>63.414634146341463</v>
      </c>
      <c r="KL71" s="11">
        <v>10.053000000000003</v>
      </c>
      <c r="KM71" s="11">
        <v>18.115000000000002</v>
      </c>
      <c r="KN71" s="11">
        <v>87.673333333333346</v>
      </c>
      <c r="KO71" s="11">
        <v>111.10416666666667</v>
      </c>
      <c r="KP71" s="11">
        <v>105.255</v>
      </c>
      <c r="KQ71" s="11">
        <v>14.058738565238324</v>
      </c>
      <c r="KR71" s="11">
        <v>28.698752228163993</v>
      </c>
      <c r="KS71" s="11">
        <v>78.231987736331121</v>
      </c>
      <c r="KT71" s="11">
        <v>6.1333976742707428</v>
      </c>
      <c r="KU71" s="11">
        <v>87.385180649112058</v>
      </c>
      <c r="KV71" s="11">
        <v>22.043918918918919</v>
      </c>
    </row>
    <row r="72" spans="1:308" x14ac:dyDescent="0.3">
      <c r="A72" t="s">
        <v>1</v>
      </c>
      <c r="B72" s="2" t="s">
        <v>132</v>
      </c>
      <c r="C72" s="2" t="s">
        <v>133</v>
      </c>
      <c r="D72" s="2" t="s">
        <v>133</v>
      </c>
      <c r="E72" s="2" t="s">
        <v>349</v>
      </c>
      <c r="F72" s="2" t="s">
        <v>358</v>
      </c>
      <c r="G72" s="2" t="s">
        <v>355</v>
      </c>
      <c r="H72" s="17" t="s">
        <v>488</v>
      </c>
      <c r="I72" s="11">
        <v>52.355051163685829</v>
      </c>
      <c r="J72" s="11">
        <v>40.15101762901871</v>
      </c>
      <c r="K72" s="11">
        <v>53.467107323388483</v>
      </c>
      <c r="L72" s="11">
        <v>66.188685143486296</v>
      </c>
      <c r="M72" s="11">
        <v>54.090820833085225</v>
      </c>
      <c r="N72" s="11">
        <v>54.590310003491659</v>
      </c>
      <c r="O72" s="11">
        <v>45.642366049644636</v>
      </c>
      <c r="P72" s="11">
        <v>68.44458532626733</v>
      </c>
      <c r="Q72" s="11">
        <v>62.785137783936221</v>
      </c>
      <c r="R72" s="11">
        <v>16.818181818181817</v>
      </c>
      <c r="S72" s="11">
        <v>39.633845309928688</v>
      </c>
      <c r="T72" s="11">
        <v>26.47386358344022</v>
      </c>
      <c r="U72" s="11">
        <v>48.333653763270689</v>
      </c>
      <c r="V72" s="11">
        <v>18.567855818105969</v>
      </c>
      <c r="W72" s="11">
        <v>14.467574678842285</v>
      </c>
      <c r="X72" s="11">
        <v>69.869972389907701</v>
      </c>
      <c r="Y72" s="11">
        <v>91.238382224803942</v>
      </c>
      <c r="Z72" s="11">
        <v>38.292499999999997</v>
      </c>
      <c r="AA72" s="11">
        <v>71.634641004667102</v>
      </c>
      <c r="AB72" s="11">
        <v>83.721099873545811</v>
      </c>
      <c r="AC72" s="11">
        <v>64.127524407734853</v>
      </c>
      <c r="AD72" s="11">
        <v>44.827669667925257</v>
      </c>
      <c r="AE72" s="11">
        <v>66.632490763558437</v>
      </c>
      <c r="AF72" s="11">
        <v>54.090820833085225</v>
      </c>
      <c r="AG72" s="11">
        <v>35.072636061066092</v>
      </c>
      <c r="AH72" s="11">
        <v>44.517231459718843</v>
      </c>
      <c r="AI72" s="11">
        <v>25.553807862499824</v>
      </c>
      <c r="AJ72" s="11">
        <v>81.62001853068378</v>
      </c>
      <c r="AK72" s="11">
        <v>49.116059553050619</v>
      </c>
      <c r="AL72" s="11">
        <v>91.662106553930798</v>
      </c>
      <c r="AM72" s="11">
        <v>68.794690341791352</v>
      </c>
      <c r="AN72" s="11">
        <v>16.910761213552874</v>
      </c>
      <c r="AO72" s="11">
        <v>10.28273869860271</v>
      </c>
      <c r="AP72" s="11">
        <v>58.062920938807977</v>
      </c>
      <c r="AQ72" s="11">
        <v>51.063675318329139</v>
      </c>
      <c r="AR72" s="11">
        <v>68.739409786783781</v>
      </c>
      <c r="AS72" s="11">
        <v>55.953806069995068</v>
      </c>
      <c r="AT72" s="11">
        <v>75.45701268086647</v>
      </c>
      <c r="AU72" s="11">
        <v>75.207270652225759</v>
      </c>
      <c r="AV72" s="11">
        <v>68.658915536799313</v>
      </c>
      <c r="AW72" s="11">
        <v>49.467238874674969</v>
      </c>
      <c r="AX72" s="11">
        <v>85.923268143042378</v>
      </c>
      <c r="AY72" s="11">
        <v>58.477639667136351</v>
      </c>
      <c r="AZ72" s="11">
        <v>45.387996655135247</v>
      </c>
      <c r="BA72" s="11">
        <v>72.173480087338291</v>
      </c>
      <c r="BB72" s="11">
        <v>75.101434726134968</v>
      </c>
      <c r="BC72" s="11">
        <v>5</v>
      </c>
      <c r="BD72" s="11">
        <v>18.181818181818183</v>
      </c>
      <c r="BE72" s="11">
        <v>27.27272727272727</v>
      </c>
      <c r="BF72" s="11">
        <v>0</v>
      </c>
      <c r="BG72" s="11">
        <v>25</v>
      </c>
      <c r="BH72" s="11">
        <v>0</v>
      </c>
      <c r="BI72" s="11">
        <v>94.002559882976783</v>
      </c>
      <c r="BJ72" s="11">
        <v>79.166666666666657</v>
      </c>
      <c r="BK72" s="11">
        <v>62.10526315789474</v>
      </c>
      <c r="BL72" s="11">
        <v>55.230392111530854</v>
      </c>
      <c r="BM72" s="11">
        <v>5.7663036077755256</v>
      </c>
      <c r="BN72" s="11">
        <v>0</v>
      </c>
      <c r="BO72" s="11">
        <v>9.2673590400000005</v>
      </c>
      <c r="BP72" s="11">
        <v>49.742775157829861</v>
      </c>
      <c r="BQ72" s="11">
        <v>6.5323875659934183</v>
      </c>
      <c r="BR72" s="11">
        <v>88.725798565988796</v>
      </c>
      <c r="BS72" s="11">
        <v>0.388873360959545</v>
      </c>
      <c r="BT72" s="11">
        <v>97.09</v>
      </c>
      <c r="BU72" s="11">
        <v>0</v>
      </c>
      <c r="BV72" s="11">
        <v>5.3121237173688272</v>
      </c>
      <c r="BW72" s="11">
        <v>0</v>
      </c>
      <c r="BX72" s="11">
        <v>8.6161378303074176</v>
      </c>
      <c r="BY72" s="11">
        <v>4.0241448692152915</v>
      </c>
      <c r="BZ72" s="11">
        <v>53.846153846153847</v>
      </c>
      <c r="CA72" s="11">
        <v>0</v>
      </c>
      <c r="CB72" s="11">
        <v>0</v>
      </c>
      <c r="CC72" s="11">
        <v>75.403686033814637</v>
      </c>
      <c r="CD72" s="11">
        <v>70.817282166385226</v>
      </c>
      <c r="CE72" s="11">
        <v>43.657175940366834</v>
      </c>
      <c r="CF72" s="11">
        <v>100</v>
      </c>
      <c r="CG72" s="11">
        <v>50.421312660552154</v>
      </c>
      <c r="CH72" s="11">
        <v>68.706590898052355</v>
      </c>
      <c r="CI72" s="11">
        <v>80.083759030182634</v>
      </c>
      <c r="CJ72" s="11">
        <v>92.486566947429566</v>
      </c>
      <c r="CK72" s="11">
        <v>94.536015103107758</v>
      </c>
      <c r="CL72" s="11">
        <v>96.258713331397033</v>
      </c>
      <c r="CM72" s="11">
        <v>93.432326459483008</v>
      </c>
      <c r="CN72" s="11">
        <v>79.478289282602375</v>
      </c>
      <c r="CO72" s="11">
        <v>54.769999999999996</v>
      </c>
      <c r="CP72" s="11">
        <v>0</v>
      </c>
      <c r="CQ72" s="11">
        <v>88.62</v>
      </c>
      <c r="CR72" s="11">
        <v>9.7799999999999994</v>
      </c>
      <c r="CS72" s="11">
        <v>57.911194974346223</v>
      </c>
      <c r="CT72" s="11">
        <v>78.343819758118684</v>
      </c>
      <c r="CU72" s="11">
        <v>86.034835059947639</v>
      </c>
      <c r="CV72" s="11">
        <v>57.195935203598459</v>
      </c>
      <c r="CW72" s="11">
        <v>54.695457826918528</v>
      </c>
      <c r="CX72" s="11">
        <v>95.62660320507301</v>
      </c>
      <c r="CY72" s="11">
        <v>93.90685808300988</v>
      </c>
      <c r="CZ72" s="11">
        <v>95.671712730866645</v>
      </c>
      <c r="DA72" s="11">
        <v>50.991496934770986</v>
      </c>
      <c r="DB72" s="11">
        <v>97.473747144939637</v>
      </c>
      <c r="DC72" s="11">
        <v>93.160827340589407</v>
      </c>
      <c r="DD72" s="11">
        <v>95.338729966514208</v>
      </c>
      <c r="DE72" s="11">
        <v>46.884325730026255</v>
      </c>
      <c r="DF72" s="11">
        <v>96.341101057649396</v>
      </c>
      <c r="DG72" s="11">
        <v>53.570650595410974</v>
      </c>
      <c r="DH72" s="11">
        <v>78.811922627793578</v>
      </c>
      <c r="DI72" s="11">
        <v>60</v>
      </c>
      <c r="DJ72" s="11">
        <v>85.187336625036309</v>
      </c>
      <c r="DK72" s="11">
        <v>18.274397327911704</v>
      </c>
      <c r="DL72" s="11">
        <v>31.021275050827768</v>
      </c>
      <c r="DM72" s="11">
        <v>59.061425583950665</v>
      </c>
      <c r="DN72" s="11">
        <v>30.508474576271187</v>
      </c>
      <c r="DO72" s="11">
        <v>89.325654291861383</v>
      </c>
      <c r="DP72" s="11">
        <v>87.634408602150543</v>
      </c>
      <c r="DQ72" s="11">
        <v>56.218715540136976</v>
      </c>
      <c r="DR72" s="11">
        <v>77.290322580645167</v>
      </c>
      <c r="DS72" s="11">
        <v>28.763424378473523</v>
      </c>
      <c r="DT72" s="11">
        <v>44.138442362293411</v>
      </c>
      <c r="DU72" s="11">
        <v>26.006829759838773</v>
      </c>
      <c r="DV72" s="11">
        <v>35.872787029973672</v>
      </c>
      <c r="DW72" s="11">
        <v>100</v>
      </c>
      <c r="DX72" s="11">
        <v>33.896514272999539</v>
      </c>
      <c r="DY72" s="11">
        <v>29.965797683727409</v>
      </c>
      <c r="DZ72" s="11">
        <v>22.851058311893635</v>
      </c>
      <c r="EA72" s="11">
        <v>24.066443980782626</v>
      </c>
      <c r="EB72" s="11">
        <v>39.188765213781771</v>
      </c>
      <c r="EC72" s="11">
        <v>20.314319596031851</v>
      </c>
      <c r="ED72" s="11">
        <v>13.381900459009779</v>
      </c>
      <c r="EE72" s="11">
        <v>30.817610062893081</v>
      </c>
      <c r="EF72" s="11">
        <v>59.554860678609089</v>
      </c>
      <c r="EG72" s="11">
        <v>71.629966204567665</v>
      </c>
      <c r="EH72" s="11">
        <v>95.295247239558336</v>
      </c>
      <c r="EI72" s="11">
        <v>100</v>
      </c>
      <c r="EJ72" s="11">
        <v>20.039930122285998</v>
      </c>
      <c r="EK72" s="11">
        <v>51.559770401796854</v>
      </c>
      <c r="EL72" s="11">
        <v>95.619220857965743</v>
      </c>
      <c r="EM72" s="11">
        <v>66.878884341367282</v>
      </c>
      <c r="EN72" s="11">
        <v>11.482492041837199</v>
      </c>
      <c r="EO72" s="11">
        <v>88.07</v>
      </c>
      <c r="EP72" s="11">
        <v>99.53</v>
      </c>
      <c r="EQ72" s="11">
        <v>98.6</v>
      </c>
      <c r="ER72" s="11">
        <v>94.477998274374471</v>
      </c>
      <c r="ES72" s="11">
        <v>77.632534495279586</v>
      </c>
      <c r="ET72" s="11">
        <v>95.454553925619294</v>
      </c>
      <c r="EU72" s="11">
        <v>96.774199521331639</v>
      </c>
      <c r="EV72" s="11">
        <v>79.906052449004633</v>
      </c>
      <c r="EW72" s="11">
        <v>3.0439554712098871</v>
      </c>
      <c r="EX72" s="11">
        <v>9.5191396489343632</v>
      </c>
      <c r="EY72" s="11">
        <v>16.074782007107075</v>
      </c>
      <c r="EZ72" s="11">
        <v>25.138361984617184</v>
      </c>
      <c r="FA72" s="11">
        <v>5.3016011874050308</v>
      </c>
      <c r="FB72" s="11">
        <v>3.0250943109141444</v>
      </c>
      <c r="FC72" s="11">
        <v>19.928110666288664</v>
      </c>
      <c r="FD72" s="11">
        <v>12.876148629802998</v>
      </c>
      <c r="FE72" s="11">
        <v>42.849738339672285</v>
      </c>
      <c r="FF72" s="11">
        <v>0</v>
      </c>
      <c r="FG72" s="11">
        <v>100</v>
      </c>
      <c r="FH72" s="11">
        <v>100</v>
      </c>
      <c r="FI72" s="11">
        <v>47.464866354367594</v>
      </c>
      <c r="FJ72" s="11">
        <v>45.61886974192717</v>
      </c>
      <c r="FK72" s="11">
        <v>59.624914017056327</v>
      </c>
      <c r="FL72" s="11">
        <v>15.887641590897381</v>
      </c>
      <c r="FM72" s="11">
        <v>61.026556024431919</v>
      </c>
      <c r="FN72" s="11">
        <v>73.160395217332891</v>
      </c>
      <c r="FO72" s="11">
        <v>84.369150574576466</v>
      </c>
      <c r="FP72" s="11">
        <v>70.424409268180781</v>
      </c>
      <c r="FQ72" s="11">
        <v>77.791102050605588</v>
      </c>
      <c r="FR72" s="11">
        <v>73.727011340737121</v>
      </c>
      <c r="FS72" s="11">
        <v>88.721127166588587</v>
      </c>
      <c r="FT72" s="11">
        <v>17.403658320014205</v>
      </c>
      <c r="FU72" s="11">
        <v>31.68790930216182</v>
      </c>
      <c r="FV72" s="11">
        <v>236.60305612280825</v>
      </c>
      <c r="FW72" s="11">
        <v>406.3094148299416</v>
      </c>
      <c r="FX72" s="11">
        <v>268.99514118724034</v>
      </c>
      <c r="FY72" s="11">
        <v>102.10548552918809</v>
      </c>
      <c r="FZ72" s="11">
        <v>69.009224702485739</v>
      </c>
      <c r="GA72" s="11">
        <v>58.477639667136344</v>
      </c>
      <c r="GB72" s="11">
        <v>-8.2676396671363435</v>
      </c>
      <c r="GC72" s="11">
        <v>72.173480087338291</v>
      </c>
      <c r="GD72" s="11">
        <v>11.994864415108189</v>
      </c>
      <c r="GE72" s="11">
        <v>5</v>
      </c>
      <c r="GF72" s="11">
        <v>18.181818181818183</v>
      </c>
      <c r="GG72" s="11">
        <v>27.27272727272727</v>
      </c>
      <c r="GH72" s="11">
        <v>0</v>
      </c>
      <c r="GI72" s="11">
        <v>25</v>
      </c>
      <c r="GJ72" s="11">
        <v>0</v>
      </c>
      <c r="GK72" s="11">
        <v>5</v>
      </c>
      <c r="GL72" s="11">
        <v>10</v>
      </c>
      <c r="GM72" s="11">
        <v>12</v>
      </c>
      <c r="GN72" s="11">
        <v>55.230392111530854</v>
      </c>
      <c r="GO72" s="11">
        <v>5.7663036077755256</v>
      </c>
      <c r="GP72" s="11">
        <v>0</v>
      </c>
      <c r="GQ72" s="11">
        <v>9.2673590400000005</v>
      </c>
      <c r="GR72" s="11">
        <v>49.742775157829861</v>
      </c>
      <c r="GS72" s="11">
        <v>93.467612434006583</v>
      </c>
      <c r="GT72" s="11">
        <v>11.274201434011207</v>
      </c>
      <c r="GU72" s="11">
        <v>0.388873360959545</v>
      </c>
      <c r="GV72" s="11" t="s">
        <v>727</v>
      </c>
      <c r="GW72" s="11" t="s">
        <v>727</v>
      </c>
      <c r="GX72" s="11">
        <v>5.3121237173688272</v>
      </c>
      <c r="GY72" s="11">
        <v>0</v>
      </c>
      <c r="GZ72" s="11">
        <v>828.69515685157603</v>
      </c>
      <c r="HA72" s="11">
        <v>4.0241448692152915</v>
      </c>
      <c r="HB72" s="11" t="s">
        <v>727</v>
      </c>
      <c r="HC72" s="11">
        <v>0</v>
      </c>
      <c r="HD72" s="11">
        <v>0</v>
      </c>
      <c r="HE72" s="11">
        <v>84.322063492063478</v>
      </c>
      <c r="HF72" s="11">
        <v>138.05730158730157</v>
      </c>
      <c r="HG72" s="11">
        <v>275.85698412698412</v>
      </c>
      <c r="HH72" s="11">
        <v>25.042698412698417</v>
      </c>
      <c r="HI72" s="12">
        <v>252.88027738595406</v>
      </c>
      <c r="HJ72" s="12">
        <v>31.293409101947645</v>
      </c>
      <c r="HK72" s="12">
        <v>82.673935537275597</v>
      </c>
      <c r="HL72" s="11">
        <v>92.486566947429566</v>
      </c>
      <c r="HM72" s="11">
        <v>94.536015103107758</v>
      </c>
      <c r="HN72" s="11">
        <v>96.258713331397033</v>
      </c>
      <c r="HO72" s="11">
        <v>93.432326459483008</v>
      </c>
      <c r="HP72" s="11">
        <v>79.478289282602375</v>
      </c>
      <c r="HQ72" s="11" t="s">
        <v>727</v>
      </c>
      <c r="HR72" s="14" t="s">
        <v>727</v>
      </c>
      <c r="HS72" s="11" t="s">
        <v>727</v>
      </c>
      <c r="HT72" s="11" t="s">
        <v>727</v>
      </c>
      <c r="HU72" s="11">
        <v>57.911194974346223</v>
      </c>
      <c r="HV72" s="11">
        <v>78.343819758118684</v>
      </c>
      <c r="HW72" s="11">
        <v>86.034835059947639</v>
      </c>
      <c r="HX72" s="11">
        <v>57.195935203598459</v>
      </c>
      <c r="HY72" s="11">
        <v>54.695457826918528</v>
      </c>
      <c r="HZ72" s="11">
        <v>95.62660320507301</v>
      </c>
      <c r="IA72" s="11">
        <v>93.90685808300988</v>
      </c>
      <c r="IB72" s="11">
        <v>95.671712730866645</v>
      </c>
      <c r="IC72" s="11">
        <v>50.991496934770986</v>
      </c>
      <c r="ID72" s="11">
        <v>97.473747144939637</v>
      </c>
      <c r="IE72" s="11">
        <v>93.160827340589407</v>
      </c>
      <c r="IF72" s="11">
        <v>95.338729966514208</v>
      </c>
      <c r="IG72" s="11">
        <v>46.884325730026255</v>
      </c>
      <c r="IH72" s="11">
        <v>96.341101057649396</v>
      </c>
      <c r="II72" s="11">
        <v>53.570650595410974</v>
      </c>
      <c r="IJ72" s="11">
        <v>11.526397339480745</v>
      </c>
      <c r="IK72" s="11">
        <v>17</v>
      </c>
      <c r="IL72" s="11">
        <v>85.187336625036309</v>
      </c>
      <c r="IM72" s="11">
        <v>18.274397327911704</v>
      </c>
      <c r="IN72" s="11">
        <v>31.021275050827768</v>
      </c>
      <c r="IO72" s="11">
        <v>59.061425583950665</v>
      </c>
      <c r="IP72" s="11">
        <v>30.508474576271187</v>
      </c>
      <c r="IQ72" s="11">
        <v>9.5037298782881816</v>
      </c>
      <c r="IR72" s="11">
        <v>87.634408602150543</v>
      </c>
      <c r="IS72" s="11">
        <v>80.043080179639901</v>
      </c>
      <c r="IT72" s="11">
        <v>10.32258064516129</v>
      </c>
      <c r="IU72" s="11">
        <v>120.64516129032259</v>
      </c>
      <c r="IV72" s="11">
        <v>7.6765492918322789</v>
      </c>
      <c r="IW72" s="11">
        <v>26.006829759838773</v>
      </c>
      <c r="IX72" s="11">
        <v>200.78255042262046</v>
      </c>
      <c r="IY72" s="11">
        <v>244.19031972156768</v>
      </c>
      <c r="IZ72" s="11">
        <v>44.618344538360105</v>
      </c>
      <c r="JA72" s="11">
        <v>288.28984630017942</v>
      </c>
      <c r="JB72" s="11">
        <v>11.843003412969285</v>
      </c>
      <c r="JC72" s="11">
        <v>20.060961110270433</v>
      </c>
      <c r="JD72" s="11">
        <v>21.530945329557493</v>
      </c>
      <c r="JE72" s="11">
        <v>6.5716941568127281</v>
      </c>
      <c r="JF72" s="11">
        <v>1.3618971443394801</v>
      </c>
      <c r="JG72" s="11">
        <v>9.2452830188679247</v>
      </c>
      <c r="JH72" s="11">
        <v>12.822157434402332</v>
      </c>
      <c r="JI72" s="11">
        <v>11.853606027987082</v>
      </c>
      <c r="JJ72" s="11">
        <v>95.295247239558336</v>
      </c>
      <c r="JK72" s="11">
        <v>108.46055353097606</v>
      </c>
      <c r="JL72" s="11">
        <v>20.039930122285998</v>
      </c>
      <c r="JM72" s="11">
        <v>51.559770401796854</v>
      </c>
      <c r="JN72" s="11">
        <v>95.619220857965743</v>
      </c>
      <c r="JO72" s="11">
        <v>66.878884341367282</v>
      </c>
      <c r="JP72" s="11">
        <v>11.482492041837199</v>
      </c>
      <c r="JQ72" s="11">
        <v>88.07</v>
      </c>
      <c r="JR72" s="11">
        <v>99.53</v>
      </c>
      <c r="JS72" s="11">
        <v>98.6</v>
      </c>
      <c r="JT72" s="11">
        <v>94.477998274374471</v>
      </c>
      <c r="JU72" s="11">
        <v>77.632534495279586</v>
      </c>
      <c r="JV72" s="11">
        <v>0.97560979999999997</v>
      </c>
      <c r="JW72" s="11">
        <v>0.97560979999999997</v>
      </c>
      <c r="JX72" s="11">
        <v>1.7481956080000001</v>
      </c>
      <c r="JY72" s="11">
        <v>0.22625790000000001</v>
      </c>
      <c r="JZ72" s="11">
        <v>4.5115518008134581</v>
      </c>
      <c r="KA72" s="11">
        <v>276846.73220370419</v>
      </c>
      <c r="KB72" s="11">
        <v>316258.4178780216</v>
      </c>
      <c r="KC72" s="11">
        <v>0.4242237188235618</v>
      </c>
      <c r="KD72" s="11">
        <v>23.154648830000003</v>
      </c>
      <c r="KE72" s="11">
        <v>51.816782070000023</v>
      </c>
      <c r="KF72" s="11">
        <v>37.41774327000001</v>
      </c>
      <c r="KG72" s="13">
        <v>0.30053487117307548</v>
      </c>
      <c r="KH72" s="11">
        <v>73.744826770722483</v>
      </c>
      <c r="KI72" s="11">
        <v>200</v>
      </c>
      <c r="KJ72" s="11">
        <v>200</v>
      </c>
      <c r="KK72" s="11">
        <v>-10.140534582529623</v>
      </c>
      <c r="KL72" s="11">
        <v>8.9584444444444422</v>
      </c>
      <c r="KM72" s="11">
        <v>10.499777777777782</v>
      </c>
      <c r="KN72" s="11">
        <v>86.120166666666677</v>
      </c>
      <c r="KO72" s="11">
        <v>109.64200000000001</v>
      </c>
      <c r="KP72" s="11">
        <v>102.15750000000001</v>
      </c>
      <c r="KQ72" s="11">
        <v>15.630849425423529</v>
      </c>
      <c r="KR72" s="11">
        <v>29.575590731819222</v>
      </c>
      <c r="KS72" s="11">
        <v>77.791102050605588</v>
      </c>
      <c r="KT72" s="11">
        <v>7.2273655849216647</v>
      </c>
      <c r="KU72" s="11">
        <v>88.721127166588587</v>
      </c>
      <c r="KV72" s="11">
        <v>17.403658320014205</v>
      </c>
    </row>
    <row r="73" spans="1:308" x14ac:dyDescent="0.3">
      <c r="A73" t="s">
        <v>1</v>
      </c>
      <c r="B73" s="2" t="s">
        <v>134</v>
      </c>
      <c r="C73" s="2" t="s">
        <v>135</v>
      </c>
      <c r="D73" s="2" t="s">
        <v>133</v>
      </c>
      <c r="E73" s="2" t="s">
        <v>349</v>
      </c>
      <c r="F73" s="2" t="s">
        <v>358</v>
      </c>
      <c r="G73" s="2" t="s">
        <v>355</v>
      </c>
      <c r="H73" s="17" t="s">
        <v>487</v>
      </c>
      <c r="I73" s="11">
        <v>58.692167695447829</v>
      </c>
      <c r="J73" s="11">
        <v>65.366162491699995</v>
      </c>
      <c r="K73" s="11">
        <v>63.10116556049833</v>
      </c>
      <c r="L73" s="11">
        <v>67.244565724805028</v>
      </c>
      <c r="M73" s="11">
        <v>73.828204088438682</v>
      </c>
      <c r="N73" s="11">
        <v>49.89519386570845</v>
      </c>
      <c r="O73" s="11">
        <v>32.717714441536479</v>
      </c>
      <c r="P73" s="11">
        <v>79.343443199044188</v>
      </c>
      <c r="Q73" s="11">
        <v>49.873269899145946</v>
      </c>
      <c r="R73" s="11">
        <v>57.727272727272727</v>
      </c>
      <c r="S73" s="11">
        <v>88.235836632024231</v>
      </c>
      <c r="T73" s="11">
        <v>47.452337822892062</v>
      </c>
      <c r="U73" s="11">
        <v>80.074568079535979</v>
      </c>
      <c r="V73" s="11">
        <v>54.856409081984822</v>
      </c>
      <c r="W73" s="11">
        <v>23.502879559192071</v>
      </c>
      <c r="X73" s="11">
        <v>69.301604225653236</v>
      </c>
      <c r="Y73" s="11">
        <v>94.32128943549003</v>
      </c>
      <c r="Z73" s="11">
        <v>65.278889021657989</v>
      </c>
      <c r="AA73" s="11">
        <v>71.767118607532609</v>
      </c>
      <c r="AB73" s="11">
        <v>81.684678039644652</v>
      </c>
      <c r="AC73" s="11">
        <v>57.214108985949203</v>
      </c>
      <c r="AD73" s="11">
        <v>49.843403865250934</v>
      </c>
      <c r="AE73" s="11">
        <v>75.713519125647679</v>
      </c>
      <c r="AF73" s="11">
        <v>73.828204088438682</v>
      </c>
      <c r="AG73" s="11">
        <v>40.39072402955545</v>
      </c>
      <c r="AH73" s="11">
        <v>3.6755796777426952</v>
      </c>
      <c r="AI73" s="11">
        <v>37.645161388350431</v>
      </c>
      <c r="AJ73" s="11">
        <v>78.909000507721458</v>
      </c>
      <c r="AK73" s="11">
        <v>48.297969096563939</v>
      </c>
      <c r="AL73" s="11">
        <v>90.452728494316688</v>
      </c>
      <c r="AM73" s="11">
        <v>48.980645418578654</v>
      </c>
      <c r="AN73" s="11">
        <v>3.7162216445001826</v>
      </c>
      <c r="AO73" s="11">
        <v>0.76195659390734793</v>
      </c>
      <c r="AP73" s="11">
        <v>22.041659398290726</v>
      </c>
      <c r="AQ73" s="11">
        <v>50.815205198047188</v>
      </c>
      <c r="AR73" s="11">
        <v>69.990598395894793</v>
      </c>
      <c r="AS73" s="11">
        <v>78.459631179296451</v>
      </c>
      <c r="AT73" s="11">
        <v>82.585640161724967</v>
      </c>
      <c r="AU73" s="11">
        <v>91.278621408018665</v>
      </c>
      <c r="AV73" s="11">
        <v>69.459657409789742</v>
      </c>
      <c r="AW73" s="11">
        <v>61.652920548008098</v>
      </c>
      <c r="AX73" s="11">
        <v>92.624188487427219</v>
      </c>
      <c r="AY73" s="11">
        <v>68.055544361010249</v>
      </c>
      <c r="AZ73" s="11">
        <v>30.353554590462217</v>
      </c>
      <c r="BA73" s="11">
        <v>57.338806913225312</v>
      </c>
      <c r="BB73" s="11">
        <v>43.74517373188602</v>
      </c>
      <c r="BC73" s="11">
        <v>55.000000000000007</v>
      </c>
      <c r="BD73" s="11">
        <v>72.727272727272734</v>
      </c>
      <c r="BE73" s="11">
        <v>45.454545454545453</v>
      </c>
      <c r="BF73" s="11">
        <v>100</v>
      </c>
      <c r="BG73" s="11">
        <v>75</v>
      </c>
      <c r="BH73" s="11">
        <v>90.090090090090087</v>
      </c>
      <c r="BI73" s="11">
        <v>86.505759736697755</v>
      </c>
      <c r="BJ73" s="11">
        <v>89.583333333333343</v>
      </c>
      <c r="BK73" s="11">
        <v>98.421052631578945</v>
      </c>
      <c r="BL73" s="11">
        <v>66.984010767765838</v>
      </c>
      <c r="BM73" s="11">
        <v>18.766524516690655</v>
      </c>
      <c r="BN73" s="11">
        <v>43.822742158424859</v>
      </c>
      <c r="BO73" s="11">
        <v>9.2673590400000005</v>
      </c>
      <c r="BP73" s="11">
        <v>74.497158869060797</v>
      </c>
      <c r="BQ73" s="11">
        <v>80.764026188668794</v>
      </c>
      <c r="BR73" s="11">
        <v>84.962519180878317</v>
      </c>
      <c r="BS73" s="11">
        <v>2.9105549435020102</v>
      </c>
      <c r="BT73" s="11">
        <v>100</v>
      </c>
      <c r="BU73" s="11">
        <v>100</v>
      </c>
      <c r="BV73" s="11">
        <v>7.4412770824771046</v>
      </c>
      <c r="BW73" s="11">
        <v>100</v>
      </c>
      <c r="BX73" s="11">
        <v>18.786622465929863</v>
      </c>
      <c r="BY73" s="11">
        <v>36.916490431732605</v>
      </c>
      <c r="BZ73" s="11">
        <v>12.5</v>
      </c>
      <c r="CA73" s="11">
        <v>0</v>
      </c>
      <c r="CB73" s="11">
        <v>44.595027805035677</v>
      </c>
      <c r="CC73" s="11">
        <v>78.702263627766072</v>
      </c>
      <c r="CD73" s="11">
        <v>72.925474922227977</v>
      </c>
      <c r="CE73" s="11">
        <v>44.089346772780061</v>
      </c>
      <c r="CF73" s="11">
        <v>99.9080661196367</v>
      </c>
      <c r="CG73" s="11">
        <v>70.298173692299457</v>
      </c>
      <c r="CH73" s="11">
        <v>51.645768025078368</v>
      </c>
      <c r="CI73" s="11">
        <v>67.542136419784015</v>
      </c>
      <c r="CJ73" s="11">
        <v>91.497975708502025</v>
      </c>
      <c r="CK73" s="11">
        <v>95.844473302268725</v>
      </c>
      <c r="CL73" s="11">
        <v>95.813917958903062</v>
      </c>
      <c r="CM73" s="11">
        <v>96.180582079291128</v>
      </c>
      <c r="CN73" s="11">
        <v>92.26949812848521</v>
      </c>
      <c r="CO73" s="11">
        <v>89.64</v>
      </c>
      <c r="CP73" s="11">
        <v>84.99</v>
      </c>
      <c r="CQ73" s="11">
        <v>78.854281842482138</v>
      </c>
      <c r="CR73" s="11">
        <v>7.6312742441498074</v>
      </c>
      <c r="CS73" s="11">
        <v>65.239731084625404</v>
      </c>
      <c r="CT73" s="11">
        <v>77.451875601843284</v>
      </c>
      <c r="CU73" s="11">
        <v>81.285824735111916</v>
      </c>
      <c r="CV73" s="11">
        <v>64.79643478087867</v>
      </c>
      <c r="CW73" s="11">
        <v>45.563313316573094</v>
      </c>
      <c r="CX73" s="11">
        <v>96.265532126163293</v>
      </c>
      <c r="CY73" s="11">
        <v>84.814319047756754</v>
      </c>
      <c r="CZ73" s="11">
        <v>95.096048989345874</v>
      </c>
      <c r="DA73" s="11">
        <v>52.578981533344624</v>
      </c>
      <c r="DB73" s="11">
        <v>96.803598626567535</v>
      </c>
      <c r="DC73" s="11">
        <v>91.159222433807059</v>
      </c>
      <c r="DD73" s="11">
        <v>90.20870178974927</v>
      </c>
      <c r="DE73" s="11">
        <v>48.198637802891739</v>
      </c>
      <c r="DF73" s="11">
        <v>94.617914093694381</v>
      </c>
      <c r="DG73" s="11">
        <v>63.028034527538004</v>
      </c>
      <c r="DH73" s="11">
        <v>68.614292430309604</v>
      </c>
      <c r="DI73" s="11">
        <v>40</v>
      </c>
      <c r="DJ73" s="11">
        <v>86.341761515545031</v>
      </c>
      <c r="DK73" s="11">
        <v>29.12688106332595</v>
      </c>
      <c r="DL73" s="11">
        <v>34.061569016881826</v>
      </c>
      <c r="DM73" s="11">
        <v>88.709454796411308</v>
      </c>
      <c r="DN73" s="11">
        <v>34.285714285714285</v>
      </c>
      <c r="DO73" s="11">
        <v>90.669718231275965</v>
      </c>
      <c r="DP73" s="11">
        <v>89.189189189189193</v>
      </c>
      <c r="DQ73" s="11">
        <v>65.995567765654854</v>
      </c>
      <c r="DR73" s="11">
        <v>100</v>
      </c>
      <c r="DS73" s="11">
        <v>55.489044499661176</v>
      </c>
      <c r="DT73" s="11">
        <v>49.42473370747269</v>
      </c>
      <c r="DU73" s="11">
        <v>31.35671435163821</v>
      </c>
      <c r="DV73" s="11">
        <v>2.6080222265573645</v>
      </c>
      <c r="DW73" s="11">
        <v>0</v>
      </c>
      <c r="DX73" s="11">
        <v>0</v>
      </c>
      <c r="DY73" s="11">
        <v>1.5083648914454058</v>
      </c>
      <c r="DZ73" s="11">
        <v>14.261511270710708</v>
      </c>
      <c r="EA73" s="11">
        <v>54.389782875771729</v>
      </c>
      <c r="EB73" s="11">
        <v>54.387730841661948</v>
      </c>
      <c r="EC73" s="11">
        <v>39.54890102845701</v>
      </c>
      <c r="ED73" s="11">
        <v>27.84265460720896</v>
      </c>
      <c r="EE73" s="11">
        <v>12.056737588652483</v>
      </c>
      <c r="EF73" s="11">
        <v>80.096282623359343</v>
      </c>
      <c r="EG73" s="11">
        <v>58.737211570535855</v>
      </c>
      <c r="EH73" s="11">
        <v>76.8025078369906</v>
      </c>
      <c r="EI73" s="11">
        <v>100</v>
      </c>
      <c r="EJ73" s="11">
        <v>39.897959183673471</v>
      </c>
      <c r="EK73" s="11">
        <v>43.061224489795919</v>
      </c>
      <c r="EL73" s="11">
        <v>83.576199149969639</v>
      </c>
      <c r="EM73" s="11">
        <v>74.954462659380695</v>
      </c>
      <c r="EN73" s="11">
        <v>0</v>
      </c>
      <c r="EO73" s="11">
        <v>89.2</v>
      </c>
      <c r="EP73" s="11">
        <v>98.88</v>
      </c>
      <c r="EQ73" s="11">
        <v>98.510242085661076</v>
      </c>
      <c r="ER73" s="11">
        <v>96.246648793565683</v>
      </c>
      <c r="ES73" s="11">
        <v>69.42675159235668</v>
      </c>
      <c r="ET73" s="11">
        <v>65.909098533057374</v>
      </c>
      <c r="EU73" s="11">
        <v>77.419356971904151</v>
      </c>
      <c r="EV73" s="11">
        <v>27.75102239863158</v>
      </c>
      <c r="EW73" s="11">
        <v>24.843103770721491</v>
      </c>
      <c r="EX73" s="11">
        <v>4.3414842272695706</v>
      </c>
      <c r="EY73" s="11">
        <v>2.7717877098938271</v>
      </c>
      <c r="EZ73" s="11">
        <v>4.0353929963371513</v>
      </c>
      <c r="FA73" s="11">
        <v>1.6246219619609421</v>
      </c>
      <c r="FB73" s="11">
        <v>1.1262523178247503</v>
      </c>
      <c r="FC73" s="11">
        <v>0.28114600393996353</v>
      </c>
      <c r="FD73" s="11">
        <v>1.5806091903735529E-2</v>
      </c>
      <c r="FE73" s="11">
        <v>5.9820841316594713</v>
      </c>
      <c r="FF73" s="11">
        <v>4.8333594669188837</v>
      </c>
      <c r="FG73" s="11">
        <v>17.313829288668828</v>
      </c>
      <c r="FH73" s="11">
        <v>32.966598068703497</v>
      </c>
      <c r="FI73" s="11">
        <v>49.112426035502956</v>
      </c>
      <c r="FJ73" s="11">
        <v>56.036931317616379</v>
      </c>
      <c r="FK73" s="11">
        <v>63.627712219261511</v>
      </c>
      <c r="FL73" s="11">
        <v>6.4204805201399955</v>
      </c>
      <c r="FM73" s="11">
        <v>59.370132260896668</v>
      </c>
      <c r="FN73" s="11">
        <v>68.620769672321387</v>
      </c>
      <c r="FO73" s="11">
        <v>85.991810303780596</v>
      </c>
      <c r="FP73" s="11">
        <v>74.516928158546662</v>
      </c>
      <c r="FQ73" s="11">
        <v>84.354138310972843</v>
      </c>
      <c r="FR73" s="11">
        <v>66.669008946078065</v>
      </c>
      <c r="FS73" s="11">
        <v>86.152653151656139</v>
      </c>
      <c r="FT73" s="11">
        <v>22.259051504334522</v>
      </c>
      <c r="FU73" s="11">
        <v>15.496668216333489</v>
      </c>
      <c r="FV73" s="11">
        <v>167.88057234361278</v>
      </c>
      <c r="FW73" s="11">
        <v>165.29779430755721</v>
      </c>
      <c r="FX73" s="11">
        <v>263.44335967766932</v>
      </c>
      <c r="FY73" s="11">
        <v>77.483341081667447</v>
      </c>
      <c r="FZ73" s="11">
        <v>36.158892504778144</v>
      </c>
      <c r="GA73" s="11">
        <v>68.055544361010249</v>
      </c>
      <c r="GB73" s="11">
        <v>-10.845544361010248</v>
      </c>
      <c r="GC73" s="11">
        <v>57.338806913225319</v>
      </c>
      <c r="GD73" s="11">
        <v>4.9519843840011006</v>
      </c>
      <c r="GE73" s="11">
        <v>55.000000000000007</v>
      </c>
      <c r="GF73" s="11">
        <v>72.727272727272734</v>
      </c>
      <c r="GG73" s="11">
        <v>45.454545454545453</v>
      </c>
      <c r="GH73" s="11">
        <v>100</v>
      </c>
      <c r="GI73" s="11">
        <v>75</v>
      </c>
      <c r="GJ73" s="11">
        <v>90.090090090090087</v>
      </c>
      <c r="GK73" s="11">
        <v>10</v>
      </c>
      <c r="GL73" s="11">
        <v>5</v>
      </c>
      <c r="GM73" s="11">
        <v>0.5</v>
      </c>
      <c r="GN73" s="11">
        <v>66.984010767765838</v>
      </c>
      <c r="GO73" s="11">
        <v>18.766524516690655</v>
      </c>
      <c r="GP73" s="11">
        <v>43.822742158424859</v>
      </c>
      <c r="GQ73" s="11">
        <v>9.2673590400000005</v>
      </c>
      <c r="GR73" s="11">
        <v>74.497158869060797</v>
      </c>
      <c r="GS73" s="11">
        <v>19.23597381133121</v>
      </c>
      <c r="GT73" s="11">
        <v>15.037480819121685</v>
      </c>
      <c r="GU73" s="11">
        <v>2.9105549435020102</v>
      </c>
      <c r="GV73" s="11">
        <v>100</v>
      </c>
      <c r="GW73" s="11">
        <v>100</v>
      </c>
      <c r="GX73" s="11">
        <v>7.4412770824771046</v>
      </c>
      <c r="GY73" s="11">
        <v>1</v>
      </c>
      <c r="GZ73" s="11">
        <v>1806.8864911089315</v>
      </c>
      <c r="HA73" s="11">
        <v>36.916490431732605</v>
      </c>
      <c r="HB73" s="11">
        <v>12.5</v>
      </c>
      <c r="HC73" s="11">
        <v>0</v>
      </c>
      <c r="HD73" s="11">
        <v>4397622.6189714754</v>
      </c>
      <c r="HE73" s="11">
        <v>74.15190476190476</v>
      </c>
      <c r="HF73" s="11">
        <v>129.32809523809519</v>
      </c>
      <c r="HG73" s="11">
        <v>273.77873015873018</v>
      </c>
      <c r="HH73" s="11">
        <v>25.323492063492065</v>
      </c>
      <c r="HI73" s="12">
        <v>195.18282722117848</v>
      </c>
      <c r="HJ73" s="12">
        <v>48.354231974921632</v>
      </c>
      <c r="HK73" s="12">
        <v>132.9313209076175</v>
      </c>
      <c r="HL73" s="11">
        <v>91.497975708502025</v>
      </c>
      <c r="HM73" s="11">
        <v>95.844473302268725</v>
      </c>
      <c r="HN73" s="11">
        <v>95.813917958903062</v>
      </c>
      <c r="HO73" s="11">
        <v>96.180582079291128</v>
      </c>
      <c r="HP73" s="11">
        <v>92.26949812848521</v>
      </c>
      <c r="HQ73" s="11">
        <v>89.64</v>
      </c>
      <c r="HR73" s="11">
        <v>84.99</v>
      </c>
      <c r="HS73" s="11">
        <v>78.854281842482138</v>
      </c>
      <c r="HT73" s="11">
        <v>7.6312742441498074</v>
      </c>
      <c r="HU73" s="11">
        <v>65.239731084625404</v>
      </c>
      <c r="HV73" s="11">
        <v>77.451875601843284</v>
      </c>
      <c r="HW73" s="11">
        <v>81.285824735111916</v>
      </c>
      <c r="HX73" s="11">
        <v>64.79643478087867</v>
      </c>
      <c r="HY73" s="11">
        <v>45.563313316573094</v>
      </c>
      <c r="HZ73" s="11">
        <v>96.265532126163293</v>
      </c>
      <c r="IA73" s="11">
        <v>84.814319047756754</v>
      </c>
      <c r="IB73" s="11">
        <v>95.096048989345874</v>
      </c>
      <c r="IC73" s="11">
        <v>52.578981533344624</v>
      </c>
      <c r="ID73" s="11">
        <v>96.803598626567535</v>
      </c>
      <c r="IE73" s="11">
        <v>91.159222433807059</v>
      </c>
      <c r="IF73" s="11">
        <v>90.20870178974927</v>
      </c>
      <c r="IG73" s="11">
        <v>48.198637802891739</v>
      </c>
      <c r="IH73" s="11">
        <v>94.617914093694381</v>
      </c>
      <c r="II73" s="11">
        <v>63.028034527538004</v>
      </c>
      <c r="IJ73" s="11">
        <v>5.7142857142857144</v>
      </c>
      <c r="IK73" s="11">
        <v>12</v>
      </c>
      <c r="IL73" s="11">
        <v>86.341761515545031</v>
      </c>
      <c r="IM73" s="11">
        <v>29.12688106332595</v>
      </c>
      <c r="IN73" s="11">
        <v>34.061569016881826</v>
      </c>
      <c r="IO73" s="11">
        <v>88.709454796411308</v>
      </c>
      <c r="IP73" s="11">
        <v>34.285714285714285</v>
      </c>
      <c r="IQ73" s="11">
        <v>8.6294765840220382</v>
      </c>
      <c r="IR73" s="11">
        <v>89.189189189189193</v>
      </c>
      <c r="IS73" s="11">
        <v>81.106393159738047</v>
      </c>
      <c r="IT73" s="11">
        <v>0</v>
      </c>
      <c r="IU73" s="11">
        <v>84.210526315789465</v>
      </c>
      <c r="IV73" s="11">
        <v>7.9231656668204895</v>
      </c>
      <c r="IW73" s="11">
        <v>31.35671435163821</v>
      </c>
      <c r="IX73" s="11">
        <v>14.597286622016142</v>
      </c>
      <c r="IY73" s="11">
        <v>0</v>
      </c>
      <c r="IZ73" s="11">
        <v>0</v>
      </c>
      <c r="JA73" s="11">
        <v>14.511420230121931</v>
      </c>
      <c r="JB73" s="11">
        <v>7.391304347826086</v>
      </c>
      <c r="JC73" s="11">
        <v>45.33745492014426</v>
      </c>
      <c r="JD73" s="11">
        <v>29.881504379185987</v>
      </c>
      <c r="JE73" s="11">
        <v>12.794092392237678</v>
      </c>
      <c r="JF73" s="11">
        <v>2.8335909325090163</v>
      </c>
      <c r="JG73" s="11">
        <v>3.6170212765957448</v>
      </c>
      <c r="JH73" s="11">
        <v>10.229813664596273</v>
      </c>
      <c r="JI73" s="11">
        <v>13.628440366972477</v>
      </c>
      <c r="JJ73" s="11">
        <v>76.8025078369906</v>
      </c>
      <c r="JK73" s="11">
        <v>100.37162162162163</v>
      </c>
      <c r="JL73" s="11">
        <v>39.897959183673471</v>
      </c>
      <c r="JM73" s="11">
        <v>43.061224489795919</v>
      </c>
      <c r="JN73" s="11">
        <v>83.576199149969639</v>
      </c>
      <c r="JO73" s="11">
        <v>74.954462659380695</v>
      </c>
      <c r="JP73" s="11">
        <v>0</v>
      </c>
      <c r="JQ73" s="11">
        <v>89.2</v>
      </c>
      <c r="JR73" s="11">
        <v>98.88</v>
      </c>
      <c r="JS73" s="11">
        <v>98.510242085661076</v>
      </c>
      <c r="JT73" s="11">
        <v>96.246648793565683</v>
      </c>
      <c r="JU73" s="11">
        <v>69.42675159235668</v>
      </c>
      <c r="JV73" s="11">
        <v>0.81707320000000005</v>
      </c>
      <c r="JW73" s="11">
        <v>0.82926829999999996</v>
      </c>
      <c r="JX73" s="11">
        <v>1.222408793</v>
      </c>
      <c r="JY73" s="11">
        <v>0.2831399</v>
      </c>
      <c r="JZ73" s="11">
        <v>3.2598644714918548</v>
      </c>
      <c r="KA73" s="11">
        <v>57385.913783956872</v>
      </c>
      <c r="KB73" s="11">
        <v>57478.110386202155</v>
      </c>
      <c r="KC73" s="11">
        <v>0.12999905991096355</v>
      </c>
      <c r="KD73" s="11">
        <v>8.6205500500000003</v>
      </c>
      <c r="KE73" s="11">
        <v>0.7310317300000001</v>
      </c>
      <c r="KF73" s="11">
        <v>4.5932080000000014E-2</v>
      </c>
      <c r="KG73" s="13">
        <v>5.2655549453652715E-2</v>
      </c>
      <c r="KH73" s="11">
        <v>-12.921685105455339</v>
      </c>
      <c r="KI73" s="11">
        <v>-42.615176151761517</v>
      </c>
      <c r="KJ73" s="11">
        <v>-68.13360772518601</v>
      </c>
      <c r="KK73" s="11">
        <v>-3.5502958579881656</v>
      </c>
      <c r="KL73" s="11">
        <v>7.5506666666666673</v>
      </c>
      <c r="KM73" s="11">
        <v>9.738666666666667</v>
      </c>
      <c r="KN73" s="11">
        <v>87.673333333333346</v>
      </c>
      <c r="KO73" s="11">
        <v>111.10416666666667</v>
      </c>
      <c r="KP73" s="11">
        <v>105.255</v>
      </c>
      <c r="KQ73" s="11">
        <v>14.008189696219409</v>
      </c>
      <c r="KR73" s="11">
        <v>25.483071841453341</v>
      </c>
      <c r="KS73" s="11">
        <v>84.354138310972843</v>
      </c>
      <c r="KT73" s="11">
        <v>6.938598948784465</v>
      </c>
      <c r="KU73" s="11">
        <v>86.152653151656139</v>
      </c>
      <c r="KV73" s="11">
        <v>22.259051504334522</v>
      </c>
    </row>
    <row r="74" spans="1:308" x14ac:dyDescent="0.3">
      <c r="A74" t="s">
        <v>1</v>
      </c>
      <c r="B74" s="2" t="s">
        <v>136</v>
      </c>
      <c r="C74" s="2" t="s">
        <v>137</v>
      </c>
      <c r="D74" s="2" t="s">
        <v>133</v>
      </c>
      <c r="E74" s="2" t="s">
        <v>348</v>
      </c>
      <c r="F74" s="2" t="s">
        <v>357</v>
      </c>
      <c r="G74" s="2" t="s">
        <v>355</v>
      </c>
      <c r="H74" s="17" t="s">
        <v>488</v>
      </c>
      <c r="I74" s="11">
        <v>51.408442375326111</v>
      </c>
      <c r="J74" s="11">
        <v>54.578339608772794</v>
      </c>
      <c r="K74" s="11">
        <v>57.101414274042646</v>
      </c>
      <c r="L74" s="11">
        <v>58.793805249554659</v>
      </c>
      <c r="M74" s="11">
        <v>60.682043404498778</v>
      </c>
      <c r="N74" s="11">
        <v>44.577234780284236</v>
      </c>
      <c r="O74" s="11">
        <v>32.717816934803558</v>
      </c>
      <c r="P74" s="11">
        <v>88.411361772192208</v>
      </c>
      <c r="Q74" s="11">
        <v>59.384042343751183</v>
      </c>
      <c r="R74" s="11">
        <v>21.818181818181817</v>
      </c>
      <c r="S74" s="11">
        <v>69.250963391136793</v>
      </c>
      <c r="T74" s="11">
        <v>50.55465734110718</v>
      </c>
      <c r="U74" s="11">
        <v>67.99046795548081</v>
      </c>
      <c r="V74" s="11">
        <v>24.638702639559554</v>
      </c>
      <c r="W74" s="11">
        <v>30.916743003248691</v>
      </c>
      <c r="X74" s="11">
        <v>48.968399429051225</v>
      </c>
      <c r="Y74" s="11">
        <v>77.208226964019076</v>
      </c>
      <c r="Z74" s="11">
        <v>71.312287699851595</v>
      </c>
      <c r="AA74" s="11">
        <v>61.644528960612547</v>
      </c>
      <c r="AB74" s="11">
        <v>81.019325449225249</v>
      </c>
      <c r="AC74" s="11">
        <v>48.956157188230975</v>
      </c>
      <c r="AD74" s="11">
        <v>42.218582919897891</v>
      </c>
      <c r="AE74" s="11">
        <v>60.13043172980661</v>
      </c>
      <c r="AF74" s="11">
        <v>60.682043404498778</v>
      </c>
      <c r="AG74" s="11">
        <v>23.393786779944683</v>
      </c>
      <c r="AH74" s="11">
        <v>6.5089847666332785</v>
      </c>
      <c r="AI74" s="11">
        <v>18.018587992920011</v>
      </c>
      <c r="AJ74" s="11">
        <v>93.572295414818441</v>
      </c>
      <c r="AK74" s="11">
        <v>32.046782596451706</v>
      </c>
      <c r="AL74" s="11">
        <v>93.922971130937299</v>
      </c>
      <c r="AM74" s="11">
        <v>42.14176428784647</v>
      </c>
      <c r="AN74" s="11">
        <v>3.2593207067566272</v>
      </c>
      <c r="AO74" s="11">
        <v>3.5356651977378477</v>
      </c>
      <c r="AP74" s="11">
        <v>40.060709769043427</v>
      </c>
      <c r="AQ74" s="11">
        <v>49.421164685287032</v>
      </c>
      <c r="AR74" s="11">
        <v>57.888276962149938</v>
      </c>
      <c r="AS74" s="11">
        <v>82.017446588304878</v>
      </c>
      <c r="AT74" s="11">
        <v>94.24868908150934</v>
      </c>
      <c r="AU74" s="11">
        <v>93.427850570372954</v>
      </c>
      <c r="AV74" s="11">
        <v>76.00214412975005</v>
      </c>
      <c r="AW74" s="11">
        <v>86.280011992475963</v>
      </c>
      <c r="AX74" s="11">
        <v>98.492028270740036</v>
      </c>
      <c r="AY74" s="11">
        <v>55.240671600733357</v>
      </c>
      <c r="AZ74" s="11">
        <v>60.300335480891306</v>
      </c>
      <c r="BA74" s="11">
        <v>69.284396447123811</v>
      </c>
      <c r="BB74" s="11">
        <v>52.710765846256258</v>
      </c>
      <c r="BC74" s="11">
        <v>20</v>
      </c>
      <c r="BD74" s="11">
        <v>22.727272727272727</v>
      </c>
      <c r="BE74" s="11">
        <v>22.727272727272727</v>
      </c>
      <c r="BF74" s="11">
        <v>0</v>
      </c>
      <c r="BG74" s="11">
        <v>75</v>
      </c>
      <c r="BH74" s="11">
        <v>85.838150289017349</v>
      </c>
      <c r="BI74" s="11">
        <v>100</v>
      </c>
      <c r="BJ74" s="11">
        <v>85.416666666666657</v>
      </c>
      <c r="BK74" s="11">
        <v>91.578947368421055</v>
      </c>
      <c r="BL74" s="11">
        <v>59.927930139478249</v>
      </c>
      <c r="BM74" s="11">
        <v>33.352716142623215</v>
      </c>
      <c r="BN74" s="11">
        <v>27.217269135013357</v>
      </c>
      <c r="BO74" s="11">
        <v>40.696423920000001</v>
      </c>
      <c r="BP74" s="11">
        <v>87.279016686246962</v>
      </c>
      <c r="BQ74" s="11">
        <v>72.16179705745526</v>
      </c>
      <c r="BR74" s="11">
        <v>44.530590122740207</v>
      </c>
      <c r="BS74" s="11">
        <v>23.212252900889158</v>
      </c>
      <c r="BT74" s="11">
        <v>0</v>
      </c>
      <c r="BU74" s="11">
        <v>19.96</v>
      </c>
      <c r="BV74" s="11">
        <v>1.2694177136396074</v>
      </c>
      <c r="BW74" s="11">
        <v>100</v>
      </c>
      <c r="BX74" s="11">
        <v>3.3905452228285538</v>
      </c>
      <c r="BY74" s="11">
        <v>11.090531168323352</v>
      </c>
      <c r="BZ74" s="11">
        <v>0.97087378640776689</v>
      </c>
      <c r="CA74" s="11">
        <v>100</v>
      </c>
      <c r="CB74" s="11">
        <v>11.605567058263652</v>
      </c>
      <c r="CC74" s="11">
        <v>20.964336626659708</v>
      </c>
      <c r="CD74" s="11">
        <v>11.217614147133409</v>
      </c>
      <c r="CE74" s="11">
        <v>21.687232162514452</v>
      </c>
      <c r="CF74" s="11">
        <v>25.51692669559284</v>
      </c>
      <c r="CG74" s="11">
        <v>85.013479679503462</v>
      </c>
      <c r="CH74" s="11">
        <v>80.518574501482476</v>
      </c>
      <c r="CI74" s="11">
        <v>97.860632190472273</v>
      </c>
      <c r="CJ74" s="11">
        <v>74.895236260295746</v>
      </c>
      <c r="CK74" s="11">
        <v>91.464765666393717</v>
      </c>
      <c r="CL74" s="11">
        <v>92.110206637445216</v>
      </c>
      <c r="CM74" s="11">
        <v>86.754009922450749</v>
      </c>
      <c r="CN74" s="11">
        <v>40.816916333509944</v>
      </c>
      <c r="CO74" s="11">
        <v>91.33</v>
      </c>
      <c r="CP74" s="11">
        <v>86.539999999999992</v>
      </c>
      <c r="CQ74" s="11">
        <v>98.416785714285709</v>
      </c>
      <c r="CR74" s="11">
        <v>8.9623650851206911</v>
      </c>
      <c r="CS74" s="11">
        <v>25.762250889839532</v>
      </c>
      <c r="CT74" s="11">
        <v>74.808702923812774</v>
      </c>
      <c r="CU74" s="11">
        <v>91.722051506419447</v>
      </c>
      <c r="CV74" s="11">
        <v>24.297297764965599</v>
      </c>
      <c r="CW74" s="11">
        <v>53.722779558505906</v>
      </c>
      <c r="CX74" s="11">
        <v>99.554091120132</v>
      </c>
      <c r="CY74" s="11">
        <v>95.615988854439138</v>
      </c>
      <c r="CZ74" s="11">
        <v>98.942577397520537</v>
      </c>
      <c r="DA74" s="11">
        <v>44.436584711175918</v>
      </c>
      <c r="DB74" s="11">
        <v>98.023749361540922</v>
      </c>
      <c r="DC74" s="11">
        <v>96.343889797801097</v>
      </c>
      <c r="DD74" s="11">
        <v>98.529855171389329</v>
      </c>
      <c r="DE74" s="11">
        <v>17.408951827261003</v>
      </c>
      <c r="DF74" s="11">
        <v>98.853006472673982</v>
      </c>
      <c r="DG74" s="11">
        <v>29.487982274456915</v>
      </c>
      <c r="DH74" s="11">
        <v>89.380489290236</v>
      </c>
      <c r="DI74" s="11">
        <v>28.000000000000004</v>
      </c>
      <c r="DJ74" s="11">
        <v>91.484032561051976</v>
      </c>
      <c r="DK74" s="11">
        <v>15.114878859399836</v>
      </c>
      <c r="DL74" s="11">
        <v>20.056837339241849</v>
      </c>
      <c r="DM74" s="11">
        <v>36.621740170667515</v>
      </c>
      <c r="DN74" s="11">
        <v>18.333333333333332</v>
      </c>
      <c r="DO74" s="11">
        <v>97.084978022555447</v>
      </c>
      <c r="DP74" s="11">
        <v>88.481675392670155</v>
      </c>
      <c r="DQ74" s="11">
        <v>58.21895935747019</v>
      </c>
      <c r="DR74" s="11">
        <v>87.115666178623712</v>
      </c>
      <c r="DS74" s="11">
        <v>36.711504677402424</v>
      </c>
      <c r="DT74" s="11">
        <v>24.860696753652384</v>
      </c>
      <c r="DU74" s="11">
        <v>21.926876806236979</v>
      </c>
      <c r="DV74" s="11">
        <v>4.9159267265842281</v>
      </c>
      <c r="DW74" s="11">
        <v>3.2541460178906032</v>
      </c>
      <c r="DX74" s="11">
        <v>0</v>
      </c>
      <c r="DY74" s="11">
        <v>6.2858018666503996</v>
      </c>
      <c r="DZ74" s="11">
        <v>18.089049222041158</v>
      </c>
      <c r="EA74" s="11">
        <v>17.746531831944747</v>
      </c>
      <c r="EB74" s="11">
        <v>18.847329599715902</v>
      </c>
      <c r="EC74" s="11">
        <v>10.974619785808596</v>
      </c>
      <c r="ED74" s="11">
        <v>28.489371027832565</v>
      </c>
      <c r="EE74" s="11">
        <v>14.035087719298245</v>
      </c>
      <c r="EF74" s="11">
        <v>94.318908253742705</v>
      </c>
      <c r="EG74" s="11">
        <v>95.348052309939277</v>
      </c>
      <c r="EH74" s="11">
        <v>88.563968668407313</v>
      </c>
      <c r="EI74" s="11">
        <v>96.05825242718447</v>
      </c>
      <c r="EJ74" s="11">
        <v>1.5330188679245282</v>
      </c>
      <c r="EK74" s="11">
        <v>38.738207547169814</v>
      </c>
      <c r="EL74" s="11">
        <v>66.367028493894168</v>
      </c>
      <c r="EM74" s="11">
        <v>50.610583446404348</v>
      </c>
      <c r="EN74" s="11">
        <v>2.9850746268656714</v>
      </c>
      <c r="EO74" s="11">
        <v>90.55</v>
      </c>
      <c r="EP74" s="11">
        <v>99</v>
      </c>
      <c r="EQ74" s="11">
        <v>99.50248756218906</v>
      </c>
      <c r="ER74" s="11">
        <v>97.146932952924388</v>
      </c>
      <c r="ES74" s="11">
        <v>83.415435139573063</v>
      </c>
      <c r="ET74" s="11">
        <v>52.272723037190346</v>
      </c>
      <c r="EU74" s="11">
        <v>61.290328126950811</v>
      </c>
      <c r="EV74" s="11">
        <v>16.074119516651077</v>
      </c>
      <c r="EW74" s="11">
        <v>38.929886470593644</v>
      </c>
      <c r="EX74" s="11">
        <v>1.6044308565993255</v>
      </c>
      <c r="EY74" s="11">
        <v>3.5805716466338193</v>
      </c>
      <c r="EZ74" s="11">
        <v>4.5929596170367368</v>
      </c>
      <c r="FA74" s="11">
        <v>3.449488481841203</v>
      </c>
      <c r="FB74" s="11">
        <v>0</v>
      </c>
      <c r="FC74" s="11">
        <v>10.632957714571917</v>
      </c>
      <c r="FD74" s="11">
        <v>6.0214594538271507E-2</v>
      </c>
      <c r="FE74" s="11">
        <v>4.6437558980811584</v>
      </c>
      <c r="FF74" s="11">
        <v>8.139274672644607</v>
      </c>
      <c r="FG74" s="11">
        <v>92.006595674707114</v>
      </c>
      <c r="FH74" s="11">
        <v>44.704861111111114</v>
      </c>
      <c r="FI74" s="11">
        <v>50.809061488673137</v>
      </c>
      <c r="FJ74" s="11">
        <v>52.615933782329918</v>
      </c>
      <c r="FK74" s="11">
        <v>60.078507190747196</v>
      </c>
      <c r="FL74" s="11">
        <v>6.4204805201399955</v>
      </c>
      <c r="FM74" s="11">
        <v>59.370132260896668</v>
      </c>
      <c r="FN74" s="11">
        <v>68.620769672321387</v>
      </c>
      <c r="FO74" s="11">
        <v>88.894658272213931</v>
      </c>
      <c r="FP74" s="11">
        <v>71.627647714604237</v>
      </c>
      <c r="FQ74" s="11">
        <v>83.351385504106872</v>
      </c>
      <c r="FR74" s="11">
        <v>9.00307992120152</v>
      </c>
      <c r="FS74" s="11">
        <v>75.531018206338501</v>
      </c>
      <c r="FT74" s="11">
        <v>18.921872154434531</v>
      </c>
      <c r="FU74" s="11">
        <v>12.937088785392177</v>
      </c>
      <c r="FV74" s="11">
        <v>55.444666223109344</v>
      </c>
      <c r="FW74" s="11">
        <v>133.06719893546241</v>
      </c>
      <c r="FX74" s="11">
        <v>218.08235381089673</v>
      </c>
      <c r="FY74" s="11">
        <v>27.722333111554672</v>
      </c>
      <c r="FZ74" s="11">
        <v>7.3926221630812456</v>
      </c>
      <c r="GA74" s="11">
        <v>55.240671600733364</v>
      </c>
      <c r="GB74" s="11">
        <v>-5.7106716007333631</v>
      </c>
      <c r="GC74" s="11">
        <v>69.284396447123811</v>
      </c>
      <c r="GD74" s="11">
        <v>6.9657318037247222</v>
      </c>
      <c r="GE74" s="11">
        <v>20</v>
      </c>
      <c r="GF74" s="11">
        <v>22.727272727272727</v>
      </c>
      <c r="GG74" s="11">
        <v>22.727272727272727</v>
      </c>
      <c r="GH74" s="11">
        <v>0</v>
      </c>
      <c r="GI74" s="11">
        <v>75</v>
      </c>
      <c r="GJ74" s="11">
        <v>85.838150289017349</v>
      </c>
      <c r="GK74" s="11">
        <v>1</v>
      </c>
      <c r="GL74" s="11">
        <v>7</v>
      </c>
      <c r="GM74" s="11">
        <v>2.6666666666666665</v>
      </c>
      <c r="GN74" s="11">
        <v>59.927930139478242</v>
      </c>
      <c r="GO74" s="11">
        <v>33.352716142623215</v>
      </c>
      <c r="GP74" s="11">
        <v>27.217269135013353</v>
      </c>
      <c r="GQ74" s="11">
        <v>40.696423920000001</v>
      </c>
      <c r="GR74" s="11">
        <v>87.279016686246962</v>
      </c>
      <c r="GS74" s="11">
        <v>27.838202942544747</v>
      </c>
      <c r="GT74" s="11">
        <v>55.469409877259793</v>
      </c>
      <c r="GU74" s="11">
        <v>23.212252900889158</v>
      </c>
      <c r="GV74" s="14" t="s">
        <v>727</v>
      </c>
      <c r="GW74" s="11" t="s">
        <v>727</v>
      </c>
      <c r="GX74" s="11">
        <v>1.2694177136396074</v>
      </c>
      <c r="GY74" s="11">
        <v>1</v>
      </c>
      <c r="GZ74" s="11">
        <v>326.10067997763463</v>
      </c>
      <c r="HA74" s="11">
        <v>11.090531168323352</v>
      </c>
      <c r="HB74" s="11">
        <v>0.97087378640776689</v>
      </c>
      <c r="HC74" s="11">
        <v>100</v>
      </c>
      <c r="HD74" s="11">
        <v>1144452.7947047807</v>
      </c>
      <c r="HE74" s="11">
        <v>252.16920634920635</v>
      </c>
      <c r="HF74" s="11">
        <v>384.83634920634921</v>
      </c>
      <c r="HG74" s="11">
        <v>381.50761904761907</v>
      </c>
      <c r="HH74" s="11">
        <v>252.53634920634923</v>
      </c>
      <c r="HI74" s="12">
        <v>152.46805286621128</v>
      </c>
      <c r="HJ74" s="12">
        <v>19.481425498517527</v>
      </c>
      <c r="HK74" s="12">
        <v>11.437605689843828</v>
      </c>
      <c r="HL74" s="11">
        <v>74.895236260295746</v>
      </c>
      <c r="HM74" s="11">
        <v>91.464765666393717</v>
      </c>
      <c r="HN74" s="11">
        <v>92.110206637445216</v>
      </c>
      <c r="HO74" s="11">
        <v>86.754009922450749</v>
      </c>
      <c r="HP74" s="11">
        <v>40.816916333509944</v>
      </c>
      <c r="HQ74" s="11">
        <v>91.33</v>
      </c>
      <c r="HR74" s="11">
        <v>86.539999999999992</v>
      </c>
      <c r="HS74" s="14">
        <v>98.416785714285709</v>
      </c>
      <c r="HT74" s="11">
        <v>8.9623650851206911</v>
      </c>
      <c r="HU74" s="11">
        <v>25.762250889839532</v>
      </c>
      <c r="HV74" s="11">
        <v>74.808702923812774</v>
      </c>
      <c r="HW74" s="11">
        <v>91.722051506419447</v>
      </c>
      <c r="HX74" s="11">
        <v>24.297297764965599</v>
      </c>
      <c r="HY74" s="11">
        <v>53.722779558505906</v>
      </c>
      <c r="HZ74" s="11">
        <v>99.554091120132</v>
      </c>
      <c r="IA74" s="11">
        <v>95.615988854439138</v>
      </c>
      <c r="IB74" s="11">
        <v>98.942577397520537</v>
      </c>
      <c r="IC74" s="11">
        <v>44.436584711175918</v>
      </c>
      <c r="ID74" s="11">
        <v>98.023749361540922</v>
      </c>
      <c r="IE74" s="11">
        <v>96.343889797801097</v>
      </c>
      <c r="IF74" s="11">
        <v>98.529855171389329</v>
      </c>
      <c r="IG74" s="11">
        <v>17.408951827261003</v>
      </c>
      <c r="IH74" s="11">
        <v>98.853006472673982</v>
      </c>
      <c r="II74" s="11">
        <v>29.487982274456915</v>
      </c>
      <c r="IJ74" s="11">
        <v>17.549923195084485</v>
      </c>
      <c r="IK74" s="11">
        <v>9</v>
      </c>
      <c r="IL74" s="11">
        <v>91.484032561051976</v>
      </c>
      <c r="IM74" s="11">
        <v>15.114878859399836</v>
      </c>
      <c r="IN74" s="11">
        <v>20.056837339241849</v>
      </c>
      <c r="IO74" s="11">
        <v>36.621740170667515</v>
      </c>
      <c r="IP74" s="11">
        <v>18.333333333333332</v>
      </c>
      <c r="IQ74" s="11">
        <v>4.4566378956021371</v>
      </c>
      <c r="IR74" s="11">
        <v>88.481675392670155</v>
      </c>
      <c r="IS74" s="11">
        <v>80.260623123449591</v>
      </c>
      <c r="IT74" s="11">
        <v>5.8565153733528552</v>
      </c>
      <c r="IU74" s="11">
        <v>109.80966325036603</v>
      </c>
      <c r="IV74" s="11">
        <v>6.777202769003293</v>
      </c>
      <c r="IW74" s="11">
        <v>21.926876806236979</v>
      </c>
      <c r="IX74" s="11">
        <v>27.514792899408285</v>
      </c>
      <c r="IY74" s="11">
        <v>5.7988165680473376</v>
      </c>
      <c r="IZ74" s="11">
        <v>0</v>
      </c>
      <c r="JA74" s="11">
        <v>60.473372781065095</v>
      </c>
      <c r="JB74" s="11">
        <v>9.375</v>
      </c>
      <c r="JC74" s="11">
        <v>14.792899408284024</v>
      </c>
      <c r="JD74" s="11">
        <v>10.355029585798817</v>
      </c>
      <c r="JE74" s="11">
        <v>3.5502958579881656</v>
      </c>
      <c r="JF74" s="11">
        <v>2.8994082840236688</v>
      </c>
      <c r="JG74" s="11">
        <v>4.2105263157894735</v>
      </c>
      <c r="JH74" s="11">
        <v>8.4349070100143066</v>
      </c>
      <c r="JI74" s="11">
        <v>8.5885416666666661</v>
      </c>
      <c r="JJ74" s="11">
        <v>88.563968668407313</v>
      </c>
      <c r="JK74" s="11">
        <v>96.05825242718447</v>
      </c>
      <c r="JL74" s="11">
        <v>1.5330188679245282</v>
      </c>
      <c r="JM74" s="11">
        <v>38.738207547169814</v>
      </c>
      <c r="JN74" s="11">
        <v>66.367028493894168</v>
      </c>
      <c r="JO74" s="11">
        <v>50.610583446404348</v>
      </c>
      <c r="JP74" s="11">
        <v>2.9850746268656714</v>
      </c>
      <c r="JQ74" s="11">
        <v>90.55</v>
      </c>
      <c r="JR74" s="11">
        <v>99</v>
      </c>
      <c r="JS74" s="11">
        <v>99.50248756218906</v>
      </c>
      <c r="JT74" s="11">
        <v>97.146932952924388</v>
      </c>
      <c r="JU74" s="11">
        <v>83.415435139573063</v>
      </c>
      <c r="JV74" s="11">
        <v>0.74390239999999996</v>
      </c>
      <c r="JW74" s="11">
        <v>0.70731710000000003</v>
      </c>
      <c r="JX74" s="11">
        <v>1.1046912579999999</v>
      </c>
      <c r="JY74" s="11">
        <v>0.3198975</v>
      </c>
      <c r="JZ74" s="11">
        <v>2.5981875647186001</v>
      </c>
      <c r="KA74" s="11">
        <v>70728.502731686211</v>
      </c>
      <c r="KB74" s="11">
        <v>64315.407149133775</v>
      </c>
      <c r="KC74" s="11">
        <v>0.27602129622314808</v>
      </c>
      <c r="KD74" s="11">
        <v>0</v>
      </c>
      <c r="KE74" s="11">
        <v>27.647661229999997</v>
      </c>
      <c r="KF74" s="11">
        <v>0.174982</v>
      </c>
      <c r="KG74" s="13">
        <v>4.3657312329435462E-2</v>
      </c>
      <c r="KH74" s="11">
        <v>-12.058691612737874</v>
      </c>
      <c r="KI74" s="11">
        <v>176.54600301659124</v>
      </c>
      <c r="KJ74" s="11">
        <v>-21.180555555555554</v>
      </c>
      <c r="KK74" s="11">
        <v>3.2362459546925564</v>
      </c>
      <c r="KL74" s="11">
        <v>8.0129411764705907</v>
      </c>
      <c r="KM74" s="11">
        <v>10.413529411764706</v>
      </c>
      <c r="KN74" s="11">
        <v>87.673333333333346</v>
      </c>
      <c r="KO74" s="11">
        <v>111.10416666666667</v>
      </c>
      <c r="KP74" s="11">
        <v>105.255</v>
      </c>
      <c r="KQ74" s="11">
        <v>11.105341727786071</v>
      </c>
      <c r="KR74" s="11">
        <v>28.372352285395763</v>
      </c>
      <c r="KS74" s="11">
        <v>83.351385504106872</v>
      </c>
      <c r="KT74" s="11">
        <v>4.5792916812152402</v>
      </c>
      <c r="KU74" s="11">
        <v>75.531018206338501</v>
      </c>
      <c r="KV74" s="11">
        <v>18.921872154434531</v>
      </c>
    </row>
    <row r="75" spans="1:308" x14ac:dyDescent="0.3">
      <c r="A75" t="s">
        <v>1</v>
      </c>
      <c r="B75" s="2" t="s">
        <v>138</v>
      </c>
      <c r="C75" s="2" t="s">
        <v>139</v>
      </c>
      <c r="D75" s="2" t="s">
        <v>133</v>
      </c>
      <c r="E75" s="2" t="s">
        <v>349</v>
      </c>
      <c r="F75" s="2" t="s">
        <v>357</v>
      </c>
      <c r="G75" s="2" t="s">
        <v>355</v>
      </c>
      <c r="H75" s="17" t="s">
        <v>488</v>
      </c>
      <c r="I75" s="11">
        <v>52.615031503157361</v>
      </c>
      <c r="J75" s="11">
        <v>55.061831501255355</v>
      </c>
      <c r="K75" s="11">
        <v>55.405214369374548</v>
      </c>
      <c r="L75" s="11">
        <v>59.8320134248331</v>
      </c>
      <c r="M75" s="11">
        <v>50.345024414189083</v>
      </c>
      <c r="N75" s="11">
        <v>57.15474007722753</v>
      </c>
      <c r="O75" s="11">
        <v>37.891365232064572</v>
      </c>
      <c r="P75" s="11">
        <v>81.262270841169126</v>
      </c>
      <c r="Q75" s="11">
        <v>42.070075619112025</v>
      </c>
      <c r="R75" s="11">
        <v>37.424242424242429</v>
      </c>
      <c r="S75" s="11">
        <v>74.801151947339548</v>
      </c>
      <c r="T75" s="11">
        <v>34.359779585063016</v>
      </c>
      <c r="U75" s="11">
        <v>69.930794279654478</v>
      </c>
      <c r="V75" s="11">
        <v>45.584505812206807</v>
      </c>
      <c r="W75" s="11">
        <v>24.173314241898666</v>
      </c>
      <c r="X75" s="11">
        <v>66.468480532545613</v>
      </c>
      <c r="Y75" s="11">
        <v>94.106562703053925</v>
      </c>
      <c r="Z75" s="11">
        <v>36.872500000000002</v>
      </c>
      <c r="AA75" s="11">
        <v>68.067970318760132</v>
      </c>
      <c r="AB75" s="11">
        <v>84.735377145773924</v>
      </c>
      <c r="AC75" s="11">
        <v>51.217919973625591</v>
      </c>
      <c r="AD75" s="11">
        <v>48.131903833658221</v>
      </c>
      <c r="AE75" s="11">
        <v>47.006895852347633</v>
      </c>
      <c r="AF75" s="11">
        <v>50.345024414189083</v>
      </c>
      <c r="AG75" s="11">
        <v>44.90315810705637</v>
      </c>
      <c r="AH75" s="11">
        <v>0</v>
      </c>
      <c r="AI75" s="11">
        <v>46.522015946840881</v>
      </c>
      <c r="AJ75" s="11">
        <v>87.133144658203292</v>
      </c>
      <c r="AK75" s="11">
        <v>69.289529914529922</v>
      </c>
      <c r="AL75" s="11">
        <v>95.080591836734698</v>
      </c>
      <c r="AM75" s="11">
        <v>52.820175521881303</v>
      </c>
      <c r="AN75" s="11">
        <v>2.418565046536139</v>
      </c>
      <c r="AO75" s="11">
        <v>0.43430441917451323</v>
      </c>
      <c r="AP75" s="11">
        <v>52.619453062305048</v>
      </c>
      <c r="AQ75" s="11">
        <v>51.05973944049228</v>
      </c>
      <c r="AR75" s="11">
        <v>67.995953901998149</v>
      </c>
      <c r="AS75" s="11">
        <v>61.53846153846154</v>
      </c>
      <c r="AT75" s="11">
        <v>94.977071762027649</v>
      </c>
      <c r="AU75" s="11">
        <v>91.691675742026021</v>
      </c>
      <c r="AV75" s="11">
        <v>65.55192920118202</v>
      </c>
      <c r="AW75" s="11">
        <v>79.458740699747892</v>
      </c>
      <c r="AX75" s="11">
        <v>94.355746103569587</v>
      </c>
      <c r="AY75" s="11">
        <v>67.949787876687182</v>
      </c>
      <c r="AZ75" s="11">
        <v>37.735496435233202</v>
      </c>
      <c r="BA75" s="11">
        <v>44.793939352054636</v>
      </c>
      <c r="BB75" s="11">
        <v>17.801078812473083</v>
      </c>
      <c r="BC75" s="11">
        <v>35</v>
      </c>
      <c r="BD75" s="11">
        <v>40.909090909090914</v>
      </c>
      <c r="BE75" s="11">
        <v>36.363636363636367</v>
      </c>
      <c r="BF75" s="11">
        <v>33.333333333333329</v>
      </c>
      <c r="BG75" s="11">
        <v>75</v>
      </c>
      <c r="BH75" s="11">
        <v>100</v>
      </c>
      <c r="BI75" s="11">
        <v>86.505759736697755</v>
      </c>
      <c r="BJ75" s="11">
        <v>79.166666666666657</v>
      </c>
      <c r="BK75" s="11">
        <v>95.789473684210535</v>
      </c>
      <c r="BL75" s="11">
        <v>39.431189401373182</v>
      </c>
      <c r="BM75" s="11">
        <v>21.31752799373136</v>
      </c>
      <c r="BN75" s="11">
        <v>15.260706846</v>
      </c>
      <c r="BO75" s="11">
        <v>0</v>
      </c>
      <c r="BP75" s="11">
        <v>54.642399883322923</v>
      </c>
      <c r="BQ75" s="11">
        <v>80.32105112791848</v>
      </c>
      <c r="BR75" s="11">
        <v>74.828931827722045</v>
      </c>
      <c r="BS75" s="11">
        <v>1.8771101635368814</v>
      </c>
      <c r="BT75" s="11">
        <v>96.81</v>
      </c>
      <c r="BU75" s="11">
        <v>34.14</v>
      </c>
      <c r="BV75" s="11">
        <v>40.679924709704018</v>
      </c>
      <c r="BW75" s="11">
        <v>100</v>
      </c>
      <c r="BX75" s="11">
        <v>0</v>
      </c>
      <c r="BY75" s="11">
        <v>44.522340624415776</v>
      </c>
      <c r="BZ75" s="11">
        <v>7.1428571428571423</v>
      </c>
      <c r="CA75" s="11">
        <v>0</v>
      </c>
      <c r="CB75" s="11">
        <v>45.028059200321749</v>
      </c>
      <c r="CC75" s="11">
        <v>73.36323428642622</v>
      </c>
      <c r="CD75" s="11">
        <v>74.415746467912683</v>
      </c>
      <c r="CE75" s="11">
        <v>42.264775849133336</v>
      </c>
      <c r="CF75" s="11">
        <v>97.973193140661948</v>
      </c>
      <c r="CG75" s="11">
        <v>45.486660378784016</v>
      </c>
      <c r="CH75" s="11">
        <v>62.273120138288682</v>
      </c>
      <c r="CI75" s="11">
        <v>69.502633466612451</v>
      </c>
      <c r="CJ75" s="11">
        <v>88.369070825211168</v>
      </c>
      <c r="CK75" s="11">
        <v>98.03443794671864</v>
      </c>
      <c r="CL75" s="11">
        <v>97.53086419753086</v>
      </c>
      <c r="CM75" s="11">
        <v>97.482131254061073</v>
      </c>
      <c r="CN75" s="11">
        <v>89.116309291747882</v>
      </c>
      <c r="CO75" s="11">
        <v>70.099999999999994</v>
      </c>
      <c r="CP75" s="11">
        <v>77.39</v>
      </c>
      <c r="CQ75" s="11">
        <v>0</v>
      </c>
      <c r="CR75" s="11">
        <v>0</v>
      </c>
      <c r="CS75" s="11">
        <v>39.867794563159066</v>
      </c>
      <c r="CT75" s="11">
        <v>87.143527951353178</v>
      </c>
      <c r="CU75" s="11">
        <v>84.161372109506729</v>
      </c>
      <c r="CV75" s="11">
        <v>64.610463411211697</v>
      </c>
      <c r="CW75" s="11">
        <v>38.104790562162677</v>
      </c>
      <c r="CX75" s="11">
        <v>94.51987331516743</v>
      </c>
      <c r="CY75" s="11">
        <v>95.270159509244806</v>
      </c>
      <c r="CZ75" s="11">
        <v>96.994439432207798</v>
      </c>
      <c r="DA75" s="11">
        <v>50.095591695391086</v>
      </c>
      <c r="DB75" s="11">
        <v>96.727156995461911</v>
      </c>
      <c r="DC75" s="11">
        <v>91.39375482817573</v>
      </c>
      <c r="DD75" s="11">
        <v>96.661000587117158</v>
      </c>
      <c r="DE75" s="11">
        <v>52.873057675700899</v>
      </c>
      <c r="DF75" s="11">
        <v>97.867856442891892</v>
      </c>
      <c r="DG75" s="11">
        <v>59.941520467836263</v>
      </c>
      <c r="DH75" s="11">
        <v>69.71223945304051</v>
      </c>
      <c r="DI75" s="11">
        <v>24</v>
      </c>
      <c r="DJ75" s="11">
        <v>88.661468486029889</v>
      </c>
      <c r="DK75" s="11">
        <v>27.160493827160494</v>
      </c>
      <c r="DL75" s="11">
        <v>28.573749187784276</v>
      </c>
      <c r="DM75" s="11">
        <v>66.97495183044316</v>
      </c>
      <c r="DN75" s="11">
        <v>31.578947368421051</v>
      </c>
      <c r="DO75" s="11">
        <v>0</v>
      </c>
      <c r="DP75" s="11">
        <v>89.473684210526315</v>
      </c>
      <c r="DQ75" s="11">
        <v>49.354193321343985</v>
      </c>
      <c r="DR75" s="11">
        <v>73.333333333333329</v>
      </c>
      <c r="DS75" s="11">
        <v>28.347546587889937</v>
      </c>
      <c r="DT75" s="11">
        <v>57.176811709608245</v>
      </c>
      <c r="DU75" s="11">
        <v>32.629504504504503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57.509610921339224</v>
      </c>
      <c r="EB75" s="11">
        <v>49.151067029923901</v>
      </c>
      <c r="EC75" s="11">
        <v>43.355529912326674</v>
      </c>
      <c r="ED75" s="11">
        <v>57.593871870614599</v>
      </c>
      <c r="EE75" s="11">
        <v>25</v>
      </c>
      <c r="EF75" s="11">
        <v>71.662865174686274</v>
      </c>
      <c r="EG75" s="11">
        <v>84.483926656096457</v>
      </c>
      <c r="EH75" s="11">
        <v>92.385786802030452</v>
      </c>
      <c r="EI75" s="11">
        <v>100</v>
      </c>
      <c r="EJ75" s="11">
        <v>0</v>
      </c>
      <c r="EK75" s="11">
        <v>88.461538461538453</v>
      </c>
      <c r="EL75" s="11">
        <v>90.364583333333343</v>
      </c>
      <c r="EM75" s="11">
        <v>91.40625</v>
      </c>
      <c r="EN75" s="11">
        <v>76.215277777777786</v>
      </c>
      <c r="EO75" s="11">
        <v>96.13</v>
      </c>
      <c r="EP75" s="11">
        <v>100</v>
      </c>
      <c r="EQ75" s="11">
        <v>100</v>
      </c>
      <c r="ER75" s="11">
        <v>94.897959183673478</v>
      </c>
      <c r="ES75" s="11">
        <v>84.375</v>
      </c>
      <c r="ET75" s="11">
        <v>70.454544607438066</v>
      </c>
      <c r="EU75" s="11">
        <v>88.709671873049189</v>
      </c>
      <c r="EV75" s="11">
        <v>37.182103028574517</v>
      </c>
      <c r="EW75" s="11">
        <v>14.934382578463451</v>
      </c>
      <c r="EX75" s="11">
        <v>5.3866803013465479</v>
      </c>
      <c r="EY75" s="11">
        <v>0.89639572627562503</v>
      </c>
      <c r="EZ75" s="11">
        <v>0.97261911198624518</v>
      </c>
      <c r="FA75" s="11">
        <v>1.0366597202569303</v>
      </c>
      <c r="FB75" s="11">
        <v>0</v>
      </c>
      <c r="FC75" s="11">
        <v>0</v>
      </c>
      <c r="FD75" s="11">
        <v>0.70055795644112262</v>
      </c>
      <c r="FE75" s="11">
        <v>1.3640653149932798</v>
      </c>
      <c r="FF75" s="11">
        <v>68.203630043177355</v>
      </c>
      <c r="FG75" s="11">
        <v>17.853894277678933</v>
      </c>
      <c r="FH75" s="11">
        <v>100</v>
      </c>
      <c r="FI75" s="11">
        <v>75.675675675675677</v>
      </c>
      <c r="FJ75" s="11">
        <v>51.030764351411364</v>
      </c>
      <c r="FK75" s="11">
        <v>69.85655039769199</v>
      </c>
      <c r="FL75" s="11">
        <v>6.4204805201399955</v>
      </c>
      <c r="FM75" s="11">
        <v>59.370132260896668</v>
      </c>
      <c r="FN75" s="11">
        <v>68.620769672321387</v>
      </c>
      <c r="FO75" s="11">
        <v>86.938435940099836</v>
      </c>
      <c r="FP75" s="11">
        <v>78.665661515265739</v>
      </c>
      <c r="FQ75" s="11">
        <v>87.552467795628885</v>
      </c>
      <c r="FR75" s="11">
        <v>32.949675634053868</v>
      </c>
      <c r="FS75" s="11">
        <v>90.092569427070302</v>
      </c>
      <c r="FT75" s="11">
        <v>31.776913099870296</v>
      </c>
      <c r="FU75" s="11">
        <v>27.670171555063639</v>
      </c>
      <c r="FV75" s="11">
        <v>48.422800221361378</v>
      </c>
      <c r="FW75" s="11">
        <v>159.10348644161593</v>
      </c>
      <c r="FX75" s="11">
        <v>290.53680132816822</v>
      </c>
      <c r="FY75" s="11">
        <v>41.505257332595463</v>
      </c>
      <c r="FZ75" s="11">
        <v>27.670171555063639</v>
      </c>
      <c r="GA75" s="11">
        <v>67.949787876687182</v>
      </c>
      <c r="GB75" s="11">
        <v>-9.5797878766871847</v>
      </c>
      <c r="GC75" s="11">
        <v>44.793939352054636</v>
      </c>
      <c r="GD75" s="11">
        <v>-0.87527761214675337</v>
      </c>
      <c r="GE75" s="11">
        <v>35</v>
      </c>
      <c r="GF75" s="11">
        <v>40.909090909090914</v>
      </c>
      <c r="GG75" s="11">
        <v>36.363636363636367</v>
      </c>
      <c r="GH75" s="11">
        <v>33.333333333333329</v>
      </c>
      <c r="GI75" s="11">
        <v>75</v>
      </c>
      <c r="GJ75" s="11">
        <v>100</v>
      </c>
      <c r="GK75" s="11">
        <v>10</v>
      </c>
      <c r="GL75" s="11">
        <v>10</v>
      </c>
      <c r="GM75" s="11">
        <v>1.3333333333333333</v>
      </c>
      <c r="GN75" s="11">
        <v>39.431189401373182</v>
      </c>
      <c r="GO75" s="11">
        <v>21.31752799373136</v>
      </c>
      <c r="GP75" s="11">
        <v>15.260706846</v>
      </c>
      <c r="GQ75" s="11">
        <v>0</v>
      </c>
      <c r="GR75" s="11">
        <v>54.642399883322923</v>
      </c>
      <c r="GS75" s="11">
        <v>19.678948872081527</v>
      </c>
      <c r="GT75" s="11">
        <v>25.171068172277955</v>
      </c>
      <c r="GU75" s="11">
        <v>1.8771101635368814</v>
      </c>
      <c r="GV75" s="11" t="s">
        <v>727</v>
      </c>
      <c r="GW75" s="11" t="s">
        <v>727</v>
      </c>
      <c r="GX75" s="11">
        <v>40.679924709704018</v>
      </c>
      <c r="GY75" s="11">
        <v>1</v>
      </c>
      <c r="GZ75" s="11">
        <v>0</v>
      </c>
      <c r="HA75" s="11">
        <v>44.522340624415776</v>
      </c>
      <c r="HB75" s="11">
        <v>7.1428571428571423</v>
      </c>
      <c r="HC75" s="11">
        <v>0</v>
      </c>
      <c r="HD75" s="11">
        <v>4440324.8831557296</v>
      </c>
      <c r="HE75" s="11">
        <v>90.613174603174585</v>
      </c>
      <c r="HF75" s="11">
        <v>123.15746031746035</v>
      </c>
      <c r="HG75" s="11">
        <v>282.55285714285714</v>
      </c>
      <c r="HH75" s="11">
        <v>31.233174603174604</v>
      </c>
      <c r="HI75" s="12">
        <v>267.20431243620993</v>
      </c>
      <c r="HJ75" s="12">
        <v>37.726879861711318</v>
      </c>
      <c r="HK75" s="12">
        <v>125.07512409316533</v>
      </c>
      <c r="HL75" s="11">
        <v>88.369070825211168</v>
      </c>
      <c r="HM75" s="11">
        <v>98.03443794671864</v>
      </c>
      <c r="HN75" s="11">
        <v>97.53086419753086</v>
      </c>
      <c r="HO75" s="11">
        <v>97.482131254061073</v>
      </c>
      <c r="HP75" s="11">
        <v>89.116309291747882</v>
      </c>
      <c r="HQ75" s="11">
        <v>70.099999999999994</v>
      </c>
      <c r="HR75" s="11">
        <v>77.39</v>
      </c>
      <c r="HS75" s="14" t="s">
        <v>727</v>
      </c>
      <c r="HT75" s="14" t="s">
        <v>727</v>
      </c>
      <c r="HU75" s="11">
        <v>39.867794563159066</v>
      </c>
      <c r="HV75" s="11">
        <v>87.143527951353178</v>
      </c>
      <c r="HW75" s="11">
        <v>84.161372109506729</v>
      </c>
      <c r="HX75" s="11">
        <v>64.610463411211697</v>
      </c>
      <c r="HY75" s="11">
        <v>38.104790562162677</v>
      </c>
      <c r="HZ75" s="11">
        <v>94.51987331516743</v>
      </c>
      <c r="IA75" s="11">
        <v>95.270159509244806</v>
      </c>
      <c r="IB75" s="11">
        <v>96.994439432207798</v>
      </c>
      <c r="IC75" s="11">
        <v>50.095591695391086</v>
      </c>
      <c r="ID75" s="11">
        <v>96.727156995461911</v>
      </c>
      <c r="IE75" s="11">
        <v>91.39375482817573</v>
      </c>
      <c r="IF75" s="11">
        <v>96.661000587117158</v>
      </c>
      <c r="IG75" s="11">
        <v>52.873057675700899</v>
      </c>
      <c r="IH75" s="11">
        <v>97.867856442891892</v>
      </c>
      <c r="II75" s="11">
        <v>59.941520467836263</v>
      </c>
      <c r="IJ75" s="11">
        <v>6.3400576368876083</v>
      </c>
      <c r="IK75" s="11">
        <v>8</v>
      </c>
      <c r="IL75" s="11">
        <v>88.661468486029889</v>
      </c>
      <c r="IM75" s="11">
        <v>27.160493827160494</v>
      </c>
      <c r="IN75" s="11">
        <v>28.573749187784276</v>
      </c>
      <c r="IO75" s="11">
        <v>66.97495183044316</v>
      </c>
      <c r="IP75" s="11">
        <v>31.578947368421051</v>
      </c>
      <c r="IQ75" s="11">
        <v>67.606060606060609</v>
      </c>
      <c r="IR75" s="11">
        <v>89.473684210526315</v>
      </c>
      <c r="IS75" s="11">
        <v>79.296507007718191</v>
      </c>
      <c r="IT75" s="11">
        <v>12.121212121212121</v>
      </c>
      <c r="IU75" s="11">
        <v>121.21212121212122</v>
      </c>
      <c r="IV75" s="11">
        <v>8.2848160660660657</v>
      </c>
      <c r="IW75" s="11">
        <v>32.629504504504503</v>
      </c>
      <c r="IX75" s="14" t="s">
        <v>727</v>
      </c>
      <c r="IY75" s="14" t="s">
        <v>727</v>
      </c>
      <c r="IZ75" s="14" t="s">
        <v>727</v>
      </c>
      <c r="JA75" s="14" t="s">
        <v>727</v>
      </c>
      <c r="JB75" s="14" t="s">
        <v>727</v>
      </c>
      <c r="JC75" s="11">
        <v>47.938036424534225</v>
      </c>
      <c r="JD75" s="11">
        <v>27.004396064475614</v>
      </c>
      <c r="JE75" s="11">
        <v>14.02553904123927</v>
      </c>
      <c r="JF75" s="11">
        <v>5.8614193008164124</v>
      </c>
      <c r="JG75" s="11">
        <v>7.5</v>
      </c>
      <c r="JH75" s="11">
        <v>11.294117647058824</v>
      </c>
      <c r="JI75" s="11">
        <v>10.084112149532711</v>
      </c>
      <c r="JJ75" s="11">
        <v>92.385786802030452</v>
      </c>
      <c r="JK75" s="11">
        <v>117.41022850924918</v>
      </c>
      <c r="JL75" s="11">
        <v>0</v>
      </c>
      <c r="JM75" s="11">
        <v>88.461538461538453</v>
      </c>
      <c r="JN75" s="11">
        <v>90.364583333333343</v>
      </c>
      <c r="JO75" s="11">
        <v>91.40625</v>
      </c>
      <c r="JP75" s="11">
        <v>76.215277777777786</v>
      </c>
      <c r="JQ75" s="11">
        <v>96.13</v>
      </c>
      <c r="JR75" s="11">
        <v>100</v>
      </c>
      <c r="JS75" s="11">
        <v>100</v>
      </c>
      <c r="JT75" s="11">
        <v>94.897959183673478</v>
      </c>
      <c r="JU75" s="11">
        <v>84.375</v>
      </c>
      <c r="JV75" s="11">
        <v>0.84146339999999997</v>
      </c>
      <c r="JW75" s="11">
        <v>0.91463410000000001</v>
      </c>
      <c r="JX75" s="11">
        <v>1.317485679</v>
      </c>
      <c r="JY75" s="11">
        <v>0.25728440000000002</v>
      </c>
      <c r="JZ75" s="11">
        <v>3.5125384283381731</v>
      </c>
      <c r="KA75" s="11">
        <v>26447.385931704681</v>
      </c>
      <c r="KB75" s="11">
        <v>19920.098145819291</v>
      </c>
      <c r="KC75" s="11">
        <v>8.2951475627167037E-2</v>
      </c>
      <c r="KD75" s="11">
        <v>0</v>
      </c>
      <c r="KE75" s="11">
        <v>0</v>
      </c>
      <c r="KF75" s="11">
        <v>2.0358026699999998</v>
      </c>
      <c r="KG75" s="13">
        <v>2.1606343949442598E-2</v>
      </c>
      <c r="KH75" s="11">
        <v>3.6208236208236211</v>
      </c>
      <c r="KI75" s="11">
        <v>-41.030534351145036</v>
      </c>
      <c r="KJ75" s="11">
        <v>200</v>
      </c>
      <c r="KK75" s="11">
        <v>102.70270270270269</v>
      </c>
      <c r="KL75" s="11">
        <v>8.2271428571428569</v>
      </c>
      <c r="KM75" s="11">
        <v>8.5542857142857152</v>
      </c>
      <c r="KN75" s="11">
        <v>87.673333333333346</v>
      </c>
      <c r="KO75" s="11">
        <v>111.10416666666667</v>
      </c>
      <c r="KP75" s="11">
        <v>105.255</v>
      </c>
      <c r="KQ75" s="11">
        <v>13.061564059900165</v>
      </c>
      <c r="KR75" s="11">
        <v>21.334338484734264</v>
      </c>
      <c r="KS75" s="11">
        <v>87.552467795628885</v>
      </c>
      <c r="KT75" s="11">
        <v>5.5590275192436565</v>
      </c>
      <c r="KU75" s="11">
        <v>90.092569427070302</v>
      </c>
      <c r="KV75" s="11">
        <v>31.776913099870296</v>
      </c>
    </row>
    <row r="76" spans="1:308" x14ac:dyDescent="0.3">
      <c r="A76" t="s">
        <v>1</v>
      </c>
      <c r="B76" s="2" t="s">
        <v>140</v>
      </c>
      <c r="C76" s="2" t="s">
        <v>141</v>
      </c>
      <c r="D76" s="2" t="s">
        <v>133</v>
      </c>
      <c r="E76" s="2" t="s">
        <v>348</v>
      </c>
      <c r="F76" s="2" t="s">
        <v>358</v>
      </c>
      <c r="G76" s="2" t="s">
        <v>355</v>
      </c>
      <c r="H76" s="17" t="s">
        <v>488</v>
      </c>
      <c r="I76" s="11">
        <v>52.509042007008929</v>
      </c>
      <c r="J76" s="11">
        <v>56.570020900467547</v>
      </c>
      <c r="K76" s="11">
        <v>55.383403303919792</v>
      </c>
      <c r="L76" s="11">
        <v>68.085114111362202</v>
      </c>
      <c r="M76" s="11">
        <v>53.309987533072437</v>
      </c>
      <c r="N76" s="11">
        <v>47.393817846908526</v>
      </c>
      <c r="O76" s="11">
        <v>34.31190834632303</v>
      </c>
      <c r="P76" s="11">
        <v>54.069162924845358</v>
      </c>
      <c r="Q76" s="11">
        <v>60.716853808454829</v>
      </c>
      <c r="R76" s="11">
        <v>17.121212121212121</v>
      </c>
      <c r="S76" s="11">
        <v>96.884485280672877</v>
      </c>
      <c r="T76" s="11">
        <v>49.40367938585225</v>
      </c>
      <c r="U76" s="11">
        <v>67.53094511872456</v>
      </c>
      <c r="V76" s="11">
        <v>50.263807663510796</v>
      </c>
      <c r="W76" s="11">
        <v>28.895269205771072</v>
      </c>
      <c r="X76" s="11">
        <v>51.962324741326064</v>
      </c>
      <c r="Y76" s="11">
        <v>86.27989076134017</v>
      </c>
      <c r="Z76" s="11">
        <v>54.396128507241841</v>
      </c>
      <c r="AA76" s="11">
        <v>85.129137579718758</v>
      </c>
      <c r="AB76" s="11">
        <v>86.503934438763565</v>
      </c>
      <c r="AC76" s="11">
        <v>61.258322372333794</v>
      </c>
      <c r="AD76" s="11">
        <v>46.828304358444903</v>
      </c>
      <c r="AE76" s="11">
        <v>60.705871807550025</v>
      </c>
      <c r="AF76" s="11">
        <v>53.309987533072437</v>
      </c>
      <c r="AG76" s="11">
        <v>31.240103188599594</v>
      </c>
      <c r="AH76" s="11">
        <v>8.2621216541819322</v>
      </c>
      <c r="AI76" s="11">
        <v>25.388770581201932</v>
      </c>
      <c r="AJ76" s="11">
        <v>88.560800416897621</v>
      </c>
      <c r="AK76" s="11">
        <v>42.831525546767509</v>
      </c>
      <c r="AL76" s="11">
        <v>88.079585693802571</v>
      </c>
      <c r="AM76" s="11">
        <v>46.650207859760073</v>
      </c>
      <c r="AN76" s="11">
        <v>6.7236955769041122</v>
      </c>
      <c r="AO76" s="11">
        <v>0.12243761133573454</v>
      </c>
      <c r="AP76" s="11">
        <v>53.331180443500259</v>
      </c>
      <c r="AQ76" s="11">
        <v>34.840738835486718</v>
      </c>
      <c r="AR76" s="11">
        <v>64.203189750951239</v>
      </c>
      <c r="AS76" s="11">
        <v>77.777067212380885</v>
      </c>
      <c r="AT76" s="11">
        <v>83.084150316490479</v>
      </c>
      <c r="AU76" s="11">
        <v>30.23229347842668</v>
      </c>
      <c r="AV76" s="11">
        <v>0</v>
      </c>
      <c r="AW76" s="11">
        <v>62.02027953642714</v>
      </c>
      <c r="AX76" s="11">
        <v>71.301187005347018</v>
      </c>
      <c r="AY76" s="11">
        <v>54.210994205782917</v>
      </c>
      <c r="AZ76" s="11">
        <v>54.699696092118153</v>
      </c>
      <c r="BA76" s="11">
        <v>65.669536794929115</v>
      </c>
      <c r="BB76" s="11">
        <v>68.287188140989159</v>
      </c>
      <c r="BC76" s="11">
        <v>15</v>
      </c>
      <c r="BD76" s="11">
        <v>22.727272727272727</v>
      </c>
      <c r="BE76" s="11">
        <v>13.636363636363635</v>
      </c>
      <c r="BF76" s="11">
        <v>100</v>
      </c>
      <c r="BG76" s="11">
        <v>100</v>
      </c>
      <c r="BH76" s="11">
        <v>100</v>
      </c>
      <c r="BI76" s="11">
        <v>86.505759736697755</v>
      </c>
      <c r="BJ76" s="11">
        <v>97.916666666666657</v>
      </c>
      <c r="BK76" s="11">
        <v>81.05263157894737</v>
      </c>
      <c r="BL76" s="11">
        <v>55.182996513177883</v>
      </c>
      <c r="BM76" s="11">
        <v>23.435344807046974</v>
      </c>
      <c r="BN76" s="11">
        <v>27.341337990089038</v>
      </c>
      <c r="BO76" s="11">
        <v>60.006086039999992</v>
      </c>
      <c r="BP76" s="11">
        <v>71.314303601578473</v>
      </c>
      <c r="BQ76" s="11">
        <v>63.058925328080448</v>
      </c>
      <c r="BR76" s="11">
        <v>68.219606426514744</v>
      </c>
      <c r="BS76" s="11">
        <v>1.3157337175304036</v>
      </c>
      <c r="BT76" s="11">
        <v>86.66</v>
      </c>
      <c r="BU76" s="11">
        <v>86.66</v>
      </c>
      <c r="BV76" s="11">
        <v>0</v>
      </c>
      <c r="BW76" s="11">
        <v>100</v>
      </c>
      <c r="BX76" s="11">
        <v>26.9471122635344</v>
      </c>
      <c r="BY76" s="11">
        <v>80.438912058408405</v>
      </c>
      <c r="BZ76" s="11">
        <v>12.76595744680851</v>
      </c>
      <c r="CA76" s="11">
        <v>0</v>
      </c>
      <c r="CB76" s="11">
        <v>22.376207317867362</v>
      </c>
      <c r="CC76" s="11">
        <v>28.201160103438355</v>
      </c>
      <c r="CD76" s="11">
        <v>25.231456900963561</v>
      </c>
      <c r="CE76" s="11">
        <v>15.379148788829088</v>
      </c>
      <c r="CF76" s="11">
        <v>43.698007856734911</v>
      </c>
      <c r="CG76" s="11">
        <v>92.550932562803638</v>
      </c>
      <c r="CH76" s="11">
        <v>66.12605971249539</v>
      </c>
      <c r="CI76" s="11">
        <v>92.549507264017478</v>
      </c>
      <c r="CJ76" s="11">
        <v>74.275627789249327</v>
      </c>
      <c r="CK76" s="11">
        <v>91.7271697861853</v>
      </c>
      <c r="CL76" s="11">
        <v>92.000266435755677</v>
      </c>
      <c r="CM76" s="11">
        <v>93.558915606474386</v>
      </c>
      <c r="CN76" s="11">
        <v>79.837474189036172</v>
      </c>
      <c r="CO76" s="11">
        <v>57.65</v>
      </c>
      <c r="CP76" s="11">
        <v>100</v>
      </c>
      <c r="CQ76" s="11">
        <v>59.150000000000006</v>
      </c>
      <c r="CR76" s="11">
        <v>0.78451402896736067</v>
      </c>
      <c r="CS76" s="11">
        <v>67.079116081121441</v>
      </c>
      <c r="CT76" s="11">
        <v>86.021744478719171</v>
      </c>
      <c r="CU76" s="11">
        <v>88.241766789341256</v>
      </c>
      <c r="CV76" s="11">
        <v>88.989058894194002</v>
      </c>
      <c r="CW76" s="11">
        <v>81.482007756508423</v>
      </c>
      <c r="CX76" s="11">
        <v>98.961131478428229</v>
      </c>
      <c r="CY76" s="11">
        <v>85.40997793487071</v>
      </c>
      <c r="CZ76" s="11">
        <v>95.600987063001369</v>
      </c>
      <c r="DA76" s="11">
        <v>61.864895209666358</v>
      </c>
      <c r="DB76" s="11">
        <v>97.112877092816902</v>
      </c>
      <c r="DC76" s="11">
        <v>87.532857203597487</v>
      </c>
      <c r="DD76" s="11">
        <v>93.469060318453842</v>
      </c>
      <c r="DE76" s="11">
        <v>73.86626036155215</v>
      </c>
      <c r="DF76" s="11">
        <v>97.174560326149702</v>
      </c>
      <c r="DG76" s="11">
        <v>48.124958369413172</v>
      </c>
      <c r="DH76" s="11">
        <v>95.650008747588203</v>
      </c>
      <c r="DI76" s="11">
        <v>40</v>
      </c>
      <c r="DJ76" s="11">
        <v>92.513155265436623</v>
      </c>
      <c r="DK76" s="11">
        <v>20.36235262772264</v>
      </c>
      <c r="DL76" s="11">
        <v>27.60940518217545</v>
      </c>
      <c r="DM76" s="11">
        <v>45.460293373798685</v>
      </c>
      <c r="DN76" s="11">
        <v>20</v>
      </c>
      <c r="DO76" s="11">
        <v>94.838922011741218</v>
      </c>
      <c r="DP76" s="11">
        <v>82.524271844660191</v>
      </c>
      <c r="DQ76" s="11">
        <v>30.279685546160074</v>
      </c>
      <c r="DR76" s="11">
        <v>94.847775175644031</v>
      </c>
      <c r="DS76" s="11">
        <v>34.802501877413185</v>
      </c>
      <c r="DT76" s="11">
        <v>36.65412314743876</v>
      </c>
      <c r="DU76" s="11">
        <v>25.826083229760428</v>
      </c>
      <c r="DV76" s="11">
        <v>4.3686079556297086</v>
      </c>
      <c r="DW76" s="11">
        <v>15.011555383321504</v>
      </c>
      <c r="DX76" s="11">
        <v>0</v>
      </c>
      <c r="DY76" s="11">
        <v>7.2662556959570814</v>
      </c>
      <c r="DZ76" s="11">
        <v>14.664189236001365</v>
      </c>
      <c r="EA76" s="11">
        <v>19.05424909922661</v>
      </c>
      <c r="EB76" s="11">
        <v>44.504343714008954</v>
      </c>
      <c r="EC76" s="11">
        <v>12.597303902519064</v>
      </c>
      <c r="ED76" s="11">
        <v>17.454622856921706</v>
      </c>
      <c r="EE76" s="11">
        <v>33.333333333333329</v>
      </c>
      <c r="EF76" s="11">
        <v>84.222028363526547</v>
      </c>
      <c r="EG76" s="11">
        <v>76.219138151427515</v>
      </c>
      <c r="EH76" s="11">
        <v>93.802035152636449</v>
      </c>
      <c r="EI76" s="11">
        <v>100</v>
      </c>
      <c r="EJ76" s="11">
        <v>4.0433925049309662</v>
      </c>
      <c r="EK76" s="11">
        <v>54.536489151873766</v>
      </c>
      <c r="EL76" s="11">
        <v>80.057061340941516</v>
      </c>
      <c r="EM76" s="11">
        <v>66.562054208273892</v>
      </c>
      <c r="EN76" s="11">
        <v>8.9586305278174034</v>
      </c>
      <c r="EO76" s="11">
        <v>84.57</v>
      </c>
      <c r="EP76" s="11">
        <v>98.62</v>
      </c>
      <c r="EQ76" s="11">
        <v>97.52066115702479</v>
      </c>
      <c r="ER76" s="11">
        <v>95.569620253164558</v>
      </c>
      <c r="ES76" s="11">
        <v>64.117647058823536</v>
      </c>
      <c r="ET76" s="11">
        <v>70.454544607438066</v>
      </c>
      <c r="EU76" s="11">
        <v>74.19354326743003</v>
      </c>
      <c r="EV76" s="11">
        <v>22.448250522178885</v>
      </c>
      <c r="EW76" s="11">
        <v>19.504493041993303</v>
      </c>
      <c r="EX76" s="11">
        <v>11.402078376268936</v>
      </c>
      <c r="EY76" s="11">
        <v>5.0743537472650715</v>
      </c>
      <c r="EZ76" s="11">
        <v>3.6946546071783279</v>
      </c>
      <c r="FA76" s="11">
        <v>0.18444152323165042</v>
      </c>
      <c r="FB76" s="11">
        <v>2.6741612175302681E-3</v>
      </c>
      <c r="FC76" s="11">
        <v>0.17906641695696321</v>
      </c>
      <c r="FD76" s="11">
        <v>0.12356834393679422</v>
      </c>
      <c r="FE76" s="11">
        <v>30.350810718064569</v>
      </c>
      <c r="FF76" s="11">
        <v>0</v>
      </c>
      <c r="FG76" s="11">
        <v>73.946249497538759</v>
      </c>
      <c r="FH76" s="11">
        <v>98.01682692307692</v>
      </c>
      <c r="FI76" s="11">
        <v>64.342015078821106</v>
      </c>
      <c r="FJ76" s="11">
        <v>4.5677397187863376</v>
      </c>
      <c r="FK76" s="11">
        <v>35.224572005289211</v>
      </c>
      <c r="FL76" s="11">
        <v>6.4204805201399955</v>
      </c>
      <c r="FM76" s="11">
        <v>59.370132260896668</v>
      </c>
      <c r="FN76" s="11">
        <v>68.620769672321387</v>
      </c>
      <c r="FO76" s="11">
        <v>82.280471821756223</v>
      </c>
      <c r="FP76" s="11">
        <v>69.006750241080042</v>
      </c>
      <c r="FQ76" s="11">
        <v>82.598393342194996</v>
      </c>
      <c r="FR76" s="11">
        <v>48.375292855905691</v>
      </c>
      <c r="FS76" s="11">
        <v>74.764595103578159</v>
      </c>
      <c r="FT76" s="11">
        <v>28.193635141192292</v>
      </c>
      <c r="FU76" s="11">
        <v>15.987721429941805</v>
      </c>
      <c r="FV76" s="11">
        <v>163.07475858540641</v>
      </c>
      <c r="FW76" s="11">
        <v>1080.769968664066</v>
      </c>
      <c r="FX76" s="11">
        <v>745.0278186352881</v>
      </c>
      <c r="FY76" s="11">
        <v>76.741062863720657</v>
      </c>
      <c r="FZ76" s="11">
        <v>140.69194858348789</v>
      </c>
      <c r="GA76" s="11">
        <v>54.210994205782917</v>
      </c>
      <c r="GB76" s="11">
        <v>-6.6709942057829181</v>
      </c>
      <c r="GC76" s="11">
        <v>65.669536794929115</v>
      </c>
      <c r="GD76" s="11">
        <v>10.464327301312466</v>
      </c>
      <c r="GE76" s="11">
        <v>15</v>
      </c>
      <c r="GF76" s="11">
        <v>22.727272727272727</v>
      </c>
      <c r="GG76" s="11">
        <v>13.636363636363635</v>
      </c>
      <c r="GH76" s="11">
        <v>100</v>
      </c>
      <c r="GI76" s="11">
        <v>100</v>
      </c>
      <c r="GJ76" s="11">
        <v>100</v>
      </c>
      <c r="GK76" s="11">
        <v>10</v>
      </c>
      <c r="GL76" s="11">
        <v>1</v>
      </c>
      <c r="GM76" s="11">
        <v>6</v>
      </c>
      <c r="GN76" s="11">
        <v>55.182996513177883</v>
      </c>
      <c r="GO76" s="11">
        <v>23.435344807046974</v>
      </c>
      <c r="GP76" s="11">
        <v>27.341337990089038</v>
      </c>
      <c r="GQ76" s="11">
        <v>60.00608604</v>
      </c>
      <c r="GR76" s="11">
        <v>71.314303601578473</v>
      </c>
      <c r="GS76" s="11">
        <v>36.941074671919552</v>
      </c>
      <c r="GT76" s="11">
        <v>31.780393573485259</v>
      </c>
      <c r="GU76" s="11">
        <v>1.3157337175304036</v>
      </c>
      <c r="GV76" s="11" t="s">
        <v>727</v>
      </c>
      <c r="GW76" s="11" t="s">
        <v>727</v>
      </c>
      <c r="GX76" s="11" t="s">
        <v>727</v>
      </c>
      <c r="GY76" s="11">
        <v>1</v>
      </c>
      <c r="GZ76" s="11">
        <v>2591.7576835153668</v>
      </c>
      <c r="HA76" s="11">
        <v>80.438912058408405</v>
      </c>
      <c r="HB76" s="11" t="s">
        <v>727</v>
      </c>
      <c r="HC76" s="11">
        <v>0</v>
      </c>
      <c r="HD76" s="11">
        <v>2206571.4558594124</v>
      </c>
      <c r="HE76" s="11">
        <v>229.8566666666666</v>
      </c>
      <c r="HF76" s="11">
        <v>326.81047619047615</v>
      </c>
      <c r="HG76" s="11">
        <v>411.84238095238106</v>
      </c>
      <c r="HH76" s="11">
        <v>197.00587301587299</v>
      </c>
      <c r="HI76" s="12">
        <v>130.58875253760567</v>
      </c>
      <c r="HJ76" s="12">
        <v>33.873940287504603</v>
      </c>
      <c r="HK76" s="12">
        <v>32.720597569822274</v>
      </c>
      <c r="HL76" s="11">
        <v>74.275627789249327</v>
      </c>
      <c r="HM76" s="11">
        <v>91.7271697861853</v>
      </c>
      <c r="HN76" s="11">
        <v>92.000266435755677</v>
      </c>
      <c r="HO76" s="11">
        <v>93.558915606474386</v>
      </c>
      <c r="HP76" s="11">
        <v>79.837474189036172</v>
      </c>
      <c r="HQ76" s="11">
        <v>57.65</v>
      </c>
      <c r="HR76" s="11">
        <v>112.13</v>
      </c>
      <c r="HS76" s="11" t="s">
        <v>727</v>
      </c>
      <c r="HT76" s="11">
        <v>0.78451402896736067</v>
      </c>
      <c r="HU76" s="11">
        <v>67.079116081121441</v>
      </c>
      <c r="HV76" s="11">
        <v>86.021744478719171</v>
      </c>
      <c r="HW76" s="11">
        <v>88.241766789341256</v>
      </c>
      <c r="HX76" s="11">
        <v>88.989058894194002</v>
      </c>
      <c r="HY76" s="11">
        <v>81.482007756508423</v>
      </c>
      <c r="HZ76" s="11">
        <v>98.961131478428229</v>
      </c>
      <c r="IA76" s="11">
        <v>85.40997793487071</v>
      </c>
      <c r="IB76" s="11">
        <v>95.600987063001369</v>
      </c>
      <c r="IC76" s="11">
        <v>61.864895209666358</v>
      </c>
      <c r="ID76" s="11">
        <v>97.112877092816902</v>
      </c>
      <c r="IE76" s="11">
        <v>87.532857203597487</v>
      </c>
      <c r="IF76" s="11">
        <v>93.469060318453842</v>
      </c>
      <c r="IG76" s="11">
        <v>73.86626036155215</v>
      </c>
      <c r="IH76" s="11">
        <v>97.174560326149702</v>
      </c>
      <c r="II76" s="11">
        <v>48.124958369413172</v>
      </c>
      <c r="IJ76" s="11">
        <v>21.12321877619447</v>
      </c>
      <c r="IK76" s="11">
        <v>12</v>
      </c>
      <c r="IL76" s="11">
        <v>92.513155265436623</v>
      </c>
      <c r="IM76" s="11">
        <v>20.36235262772264</v>
      </c>
      <c r="IN76" s="11">
        <v>27.60940518217545</v>
      </c>
      <c r="IO76" s="11">
        <v>45.460293373798685</v>
      </c>
      <c r="IP76" s="11">
        <v>20</v>
      </c>
      <c r="IQ76" s="11">
        <v>5.9175965665236054</v>
      </c>
      <c r="IR76" s="11">
        <v>82.524271844660191</v>
      </c>
      <c r="IS76" s="11">
        <v>77.22199762182413</v>
      </c>
      <c r="IT76" s="11">
        <v>2.3419203747072599</v>
      </c>
      <c r="IU76" s="11">
        <v>112.41217798594847</v>
      </c>
      <c r="IV76" s="11">
        <v>7.3273903912913045</v>
      </c>
      <c r="IW76" s="11">
        <v>25.826083229760428</v>
      </c>
      <c r="IX76" s="11">
        <v>24.451410658307211</v>
      </c>
      <c r="IY76" s="11">
        <v>26.750261233019856</v>
      </c>
      <c r="IZ76" s="11">
        <v>0</v>
      </c>
      <c r="JA76" s="11">
        <v>69.905956112852664</v>
      </c>
      <c r="JB76" s="11">
        <v>7.6</v>
      </c>
      <c r="JC76" s="11">
        <v>15.882967607105538</v>
      </c>
      <c r="JD76" s="11">
        <v>24.451410658307211</v>
      </c>
      <c r="JE76" s="11">
        <v>4.0752351097178687</v>
      </c>
      <c r="JF76" s="11">
        <v>1.7763845350052245</v>
      </c>
      <c r="JG76" s="11">
        <v>10</v>
      </c>
      <c r="JH76" s="11">
        <v>9.7091412742382275</v>
      </c>
      <c r="JI76" s="11">
        <v>11.221854304635762</v>
      </c>
      <c r="JJ76" s="11">
        <v>93.802035152636449</v>
      </c>
      <c r="JK76" s="11">
        <v>149.03254177660509</v>
      </c>
      <c r="JL76" s="11">
        <v>4.0433925049309662</v>
      </c>
      <c r="JM76" s="11">
        <v>54.536489151873766</v>
      </c>
      <c r="JN76" s="11">
        <v>80.057061340941516</v>
      </c>
      <c r="JO76" s="11">
        <v>66.562054208273892</v>
      </c>
      <c r="JP76" s="11">
        <v>8.9586305278174034</v>
      </c>
      <c r="JQ76" s="11">
        <v>84.57</v>
      </c>
      <c r="JR76" s="11">
        <v>98.62</v>
      </c>
      <c r="JS76" s="11">
        <v>97.52066115702479</v>
      </c>
      <c r="JT76" s="11">
        <v>95.569620253164558</v>
      </c>
      <c r="JU76" s="11">
        <v>64.117647058823536</v>
      </c>
      <c r="JV76" s="11">
        <v>0.84146339999999997</v>
      </c>
      <c r="JW76" s="11">
        <v>0.80487799999999998</v>
      </c>
      <c r="JX76" s="11">
        <v>1.168950334</v>
      </c>
      <c r="JY76" s="11">
        <v>0.26920949999999999</v>
      </c>
      <c r="JZ76" s="11">
        <v>4.9667482855064895</v>
      </c>
      <c r="KA76" s="11">
        <v>95371.574435774528</v>
      </c>
      <c r="KB76" s="11">
        <v>53299.722730429254</v>
      </c>
      <c r="KC76" s="11">
        <v>1.475864859029718E-2</v>
      </c>
      <c r="KD76" s="11">
        <v>2.046854E-2</v>
      </c>
      <c r="KE76" s="11">
        <v>0.46560587999999997</v>
      </c>
      <c r="KF76" s="11">
        <v>0.35908630000000008</v>
      </c>
      <c r="KG76" s="13">
        <v>0.21649845042377514</v>
      </c>
      <c r="KH76" s="11">
        <v>53.332071981163807</v>
      </c>
      <c r="KI76" s="11">
        <v>123.55390008764242</v>
      </c>
      <c r="KJ76" s="11">
        <v>192.06730769230768</v>
      </c>
      <c r="KK76" s="11">
        <v>57.368060315284438</v>
      </c>
      <c r="KL76" s="11">
        <v>14.505625000000002</v>
      </c>
      <c r="KM76" s="11">
        <v>15.139374999999999</v>
      </c>
      <c r="KN76" s="11">
        <v>87.673333333333346</v>
      </c>
      <c r="KO76" s="11">
        <v>111.10416666666667</v>
      </c>
      <c r="KP76" s="11">
        <v>105.255</v>
      </c>
      <c r="KQ76" s="11">
        <v>17.719528178243774</v>
      </c>
      <c r="KR76" s="11">
        <v>30.993249758919962</v>
      </c>
      <c r="KS76" s="11">
        <v>82.598393342194996</v>
      </c>
      <c r="KT76" s="11">
        <v>6.190141444462065</v>
      </c>
      <c r="KU76" s="11">
        <v>74.764595103578159</v>
      </c>
      <c r="KV76" s="11">
        <v>28.193635141192292</v>
      </c>
    </row>
    <row r="77" spans="1:308" x14ac:dyDescent="0.3">
      <c r="A77" t="s">
        <v>1</v>
      </c>
      <c r="B77" s="2" t="s">
        <v>142</v>
      </c>
      <c r="C77" s="2" t="s">
        <v>143</v>
      </c>
      <c r="D77" s="2" t="s">
        <v>133</v>
      </c>
      <c r="E77" s="2" t="s">
        <v>349</v>
      </c>
      <c r="F77" s="2" t="s">
        <v>358</v>
      </c>
      <c r="G77" s="2" t="s">
        <v>355</v>
      </c>
      <c r="H77" s="17" t="s">
        <v>488</v>
      </c>
      <c r="I77" s="11">
        <v>50.159736862257994</v>
      </c>
      <c r="J77" s="11">
        <v>48.717345621419717</v>
      </c>
      <c r="K77" s="11">
        <v>60.694400818615065</v>
      </c>
      <c r="L77" s="11">
        <v>64.530334234860831</v>
      </c>
      <c r="M77" s="11">
        <v>50.145633002672149</v>
      </c>
      <c r="N77" s="11">
        <v>44.126548633257677</v>
      </c>
      <c r="O77" s="11">
        <v>32.744158862722465</v>
      </c>
      <c r="P77" s="11">
        <v>45.858107993951329</v>
      </c>
      <c r="Q77" s="11">
        <v>60.665706909882132</v>
      </c>
      <c r="R77" s="11">
        <v>18.636363636363633</v>
      </c>
      <c r="S77" s="11">
        <v>64.984229292375204</v>
      </c>
      <c r="T77" s="11">
        <v>27.012132047667166</v>
      </c>
      <c r="U77" s="11">
        <v>71.817341085536526</v>
      </c>
      <c r="V77" s="11">
        <v>52.047538384162067</v>
      </c>
      <c r="W77" s="11">
        <v>26.410472856448223</v>
      </c>
      <c r="X77" s="11">
        <v>65.052224959482189</v>
      </c>
      <c r="Y77" s="11">
        <v>91.856783547862122</v>
      </c>
      <c r="Z77" s="11">
        <v>59.458121910667742</v>
      </c>
      <c r="AA77" s="11">
        <v>74.271668111344482</v>
      </c>
      <c r="AB77" s="11">
        <v>84.94360132644367</v>
      </c>
      <c r="AC77" s="11">
        <v>55.367193682715488</v>
      </c>
      <c r="AD77" s="11">
        <v>45.75380973516792</v>
      </c>
      <c r="AE77" s="11">
        <v>62.315398318632624</v>
      </c>
      <c r="AF77" s="11">
        <v>50.145633002672149</v>
      </c>
      <c r="AG77" s="11">
        <v>28.14314859794445</v>
      </c>
      <c r="AH77" s="11">
        <v>8.5598958703668337</v>
      </c>
      <c r="AI77" s="11">
        <v>23.640228263089046</v>
      </c>
      <c r="AJ77" s="11">
        <v>68.887879270360429</v>
      </c>
      <c r="AK77" s="11">
        <v>40.839386531859901</v>
      </c>
      <c r="AL77" s="11">
        <v>94.688753265925428</v>
      </c>
      <c r="AM77" s="11">
        <v>52.537196991774586</v>
      </c>
      <c r="AN77" s="11">
        <v>7.6135680372737866</v>
      </c>
      <c r="AO77" s="11">
        <v>6.6501718951111606</v>
      </c>
      <c r="AP77" s="11">
        <v>32.565871028787313</v>
      </c>
      <c r="AQ77" s="11">
        <v>26.882276490671607</v>
      </c>
      <c r="AR77" s="11">
        <v>70.215868732716331</v>
      </c>
      <c r="AS77" s="11">
        <v>79.282179693555122</v>
      </c>
      <c r="AT77" s="11">
        <v>57.327762373535329</v>
      </c>
      <c r="AU77" s="11">
        <v>45.449948915918959</v>
      </c>
      <c r="AV77" s="11">
        <v>36.084550187750473</v>
      </c>
      <c r="AW77" s="11">
        <v>23.28389320579149</v>
      </c>
      <c r="AX77" s="11">
        <v>33.720313587156575</v>
      </c>
      <c r="AY77" s="11">
        <v>55.298196338642178</v>
      </c>
      <c r="AZ77" s="11">
        <v>52.674799530345275</v>
      </c>
      <c r="BA77" s="11">
        <v>63.263712771913625</v>
      </c>
      <c r="BB77" s="11">
        <v>71.426118998627445</v>
      </c>
      <c r="BC77" s="11">
        <v>15</v>
      </c>
      <c r="BD77" s="11">
        <v>27.27272727272727</v>
      </c>
      <c r="BE77" s="11">
        <v>13.636363636363635</v>
      </c>
      <c r="BF77" s="11">
        <v>33.333333333333329</v>
      </c>
      <c r="BG77" s="11">
        <v>75</v>
      </c>
      <c r="BH77" s="11">
        <v>33.333333333333329</v>
      </c>
      <c r="BI77" s="11">
        <v>89.504479795209363</v>
      </c>
      <c r="BJ77" s="11">
        <v>93.75</v>
      </c>
      <c r="BK77" s="11">
        <v>57.894736842105267</v>
      </c>
      <c r="BL77" s="11">
        <v>30.705252613427884</v>
      </c>
      <c r="BM77" s="11">
        <v>12.943767850999999</v>
      </c>
      <c r="BN77" s="11">
        <v>24.249543891802688</v>
      </c>
      <c r="BO77" s="11">
        <v>9.2673590400000005</v>
      </c>
      <c r="BP77" s="11">
        <v>65.551873158291826</v>
      </c>
      <c r="BQ77" s="11">
        <v>68.926590955199799</v>
      </c>
      <c r="BR77" s="11">
        <v>80.973559143117967</v>
      </c>
      <c r="BS77" s="11">
        <v>5.2675320083402806</v>
      </c>
      <c r="BT77" s="11">
        <v>88.710570005534038</v>
      </c>
      <c r="BU77" s="11">
        <v>88.710570005534038</v>
      </c>
      <c r="BV77" s="11">
        <v>0</v>
      </c>
      <c r="BW77" s="11">
        <v>100</v>
      </c>
      <c r="BX77" s="11">
        <v>29.596558285564008</v>
      </c>
      <c r="BY77" s="11">
        <v>15.704387990762125</v>
      </c>
      <c r="BZ77" s="11">
        <v>11.111111111111111</v>
      </c>
      <c r="CA77" s="11">
        <v>57.14</v>
      </c>
      <c r="CB77" s="11">
        <v>21.686392323919652</v>
      </c>
      <c r="CC77" s="11">
        <v>53.910677080517864</v>
      </c>
      <c r="CD77" s="11">
        <v>45.339753161196576</v>
      </c>
      <c r="CE77" s="11">
        <v>29.782323608911959</v>
      </c>
      <c r="CF77" s="11">
        <v>70.03345270706042</v>
      </c>
      <c r="CG77" s="11">
        <v>94.01023092278956</v>
      </c>
      <c r="CH77" s="11">
        <v>70.142932768660671</v>
      </c>
      <c r="CI77" s="11">
        <v>92.146204467238334</v>
      </c>
      <c r="CJ77" s="11">
        <v>88.104749223257883</v>
      </c>
      <c r="CK77" s="11">
        <v>93.186861961828669</v>
      </c>
      <c r="CL77" s="11">
        <v>94.651575676875282</v>
      </c>
      <c r="CM77" s="11">
        <v>94.555407604675253</v>
      </c>
      <c r="CN77" s="11">
        <v>88.78532327267348</v>
      </c>
      <c r="CO77" s="11">
        <v>81.99</v>
      </c>
      <c r="CP77" s="11">
        <v>59.68</v>
      </c>
      <c r="CQ77" s="11">
        <v>96.162487642670982</v>
      </c>
      <c r="CR77" s="11">
        <v>0</v>
      </c>
      <c r="CS77" s="11">
        <v>50.099787757720591</v>
      </c>
      <c r="CT77" s="11">
        <v>79.495696204968354</v>
      </c>
      <c r="CU77" s="11">
        <v>82.512916285538878</v>
      </c>
      <c r="CV77" s="11">
        <v>80.994818091622321</v>
      </c>
      <c r="CW77" s="11">
        <v>59.589304811311891</v>
      </c>
      <c r="CX77" s="11">
        <v>92.937485516904857</v>
      </c>
      <c r="CY77" s="11">
        <v>89.684730448755928</v>
      </c>
      <c r="CZ77" s="11">
        <v>97.511351394540384</v>
      </c>
      <c r="DA77" s="11">
        <v>60.460204234602486</v>
      </c>
      <c r="DB77" s="11">
        <v>98.667048497015927</v>
      </c>
      <c r="DC77" s="11">
        <v>93.058190697833425</v>
      </c>
      <c r="DD77" s="11">
        <v>98.452286846250118</v>
      </c>
      <c r="DE77" s="11">
        <v>44.377781336959913</v>
      </c>
      <c r="DF77" s="11">
        <v>97.337217155591262</v>
      </c>
      <c r="DG77" s="11">
        <v>57.575085071756185</v>
      </c>
      <c r="DH77" s="11">
        <v>80.526495976390294</v>
      </c>
      <c r="DI77" s="11">
        <v>28.000000000000004</v>
      </c>
      <c r="DJ77" s="11">
        <v>91.677762982689742</v>
      </c>
      <c r="DK77" s="11">
        <v>18.123982837697884</v>
      </c>
      <c r="DL77" s="11">
        <v>27.45968338511614</v>
      </c>
      <c r="DM77" s="11">
        <v>52.447645724956651</v>
      </c>
      <c r="DN77" s="11">
        <v>17.391304347826086</v>
      </c>
      <c r="DO77" s="11">
        <v>81.55030277621583</v>
      </c>
      <c r="DP77" s="11">
        <v>97.872340425531917</v>
      </c>
      <c r="DQ77" s="11">
        <v>41.363592754184417</v>
      </c>
      <c r="DR77" s="11">
        <v>67</v>
      </c>
      <c r="DS77" s="11">
        <v>42.073306253832008</v>
      </c>
      <c r="DT77" s="11">
        <v>32.913647538878585</v>
      </c>
      <c r="DU77" s="11">
        <v>23.372649657010314</v>
      </c>
      <c r="DV77" s="11">
        <v>1.0573698948470041</v>
      </c>
      <c r="DW77" s="11">
        <v>28.879363250436917</v>
      </c>
      <c r="DX77" s="11">
        <v>0</v>
      </c>
      <c r="DY77" s="11">
        <v>4.8231687745319523</v>
      </c>
      <c r="DZ77" s="11">
        <v>8.0395774320182944</v>
      </c>
      <c r="EA77" s="11">
        <v>13.376492129610639</v>
      </c>
      <c r="EB77" s="11">
        <v>31.37857641173585</v>
      </c>
      <c r="EC77" s="11">
        <v>6.6283226970639726</v>
      </c>
      <c r="ED77" s="11">
        <v>13.484416743701416</v>
      </c>
      <c r="EE77" s="11">
        <v>53.333333333333336</v>
      </c>
      <c r="EF77" s="11">
        <v>40.316926598941194</v>
      </c>
      <c r="EG77" s="11">
        <v>41.54622756336839</v>
      </c>
      <c r="EH77" s="11">
        <v>93.688362919132146</v>
      </c>
      <c r="EI77" s="11">
        <v>100</v>
      </c>
      <c r="EJ77" s="11">
        <v>6.2565172054223153</v>
      </c>
      <c r="EK77" s="11">
        <v>39.937434827945779</v>
      </c>
      <c r="EL77" s="11">
        <v>93.412816691505213</v>
      </c>
      <c r="EM77" s="11">
        <v>57.79433681073025</v>
      </c>
      <c r="EN77" s="11">
        <v>6.7958271236959762</v>
      </c>
      <c r="EO77" s="11">
        <v>85.02</v>
      </c>
      <c r="EP77" s="11">
        <v>98.88</v>
      </c>
      <c r="EQ77" s="11">
        <v>98.876404494382015</v>
      </c>
      <c r="ER77" s="11">
        <v>97.810218978102199</v>
      </c>
      <c r="ES77" s="11">
        <v>92.857142857142861</v>
      </c>
      <c r="ET77" s="11">
        <v>75.000009318181213</v>
      </c>
      <c r="EU77" s="11">
        <v>80.645157450572512</v>
      </c>
      <c r="EV77" s="11">
        <v>32.750882604171636</v>
      </c>
      <c r="EW77" s="11">
        <v>21.752738594172989</v>
      </c>
      <c r="EX77" s="11">
        <v>12.697811215091601</v>
      </c>
      <c r="EY77" s="11">
        <v>4.6821620180709527</v>
      </c>
      <c r="EZ77" s="11">
        <v>5.4607308786588069</v>
      </c>
      <c r="FA77" s="11">
        <v>10.532465762999651</v>
      </c>
      <c r="FB77" s="11">
        <v>1.317399902427046</v>
      </c>
      <c r="FC77" s="11">
        <v>0.33781459416817289</v>
      </c>
      <c r="FD77" s="11">
        <v>14.413007320849774</v>
      </c>
      <c r="FE77" s="11">
        <v>8.8682118447768037</v>
      </c>
      <c r="FF77" s="11">
        <v>0</v>
      </c>
      <c r="FG77" s="11">
        <v>8.4835313588612493</v>
      </c>
      <c r="FH77" s="11">
        <v>100</v>
      </c>
      <c r="FI77" s="11">
        <v>45.477611940298509</v>
      </c>
      <c r="FJ77" s="11">
        <v>0</v>
      </c>
      <c r="FK77" s="11">
        <v>0</v>
      </c>
      <c r="FL77" s="11">
        <v>6.4204805201399955</v>
      </c>
      <c r="FM77" s="11">
        <v>59.370132260896668</v>
      </c>
      <c r="FN77" s="11">
        <v>68.620769672321387</v>
      </c>
      <c r="FO77" s="11">
        <v>85.084352405605642</v>
      </c>
      <c r="FP77" s="11">
        <v>71.693171188026199</v>
      </c>
      <c r="FQ77" s="11">
        <v>81.126847290640399</v>
      </c>
      <c r="FR77" s="11">
        <v>60.995940205882448</v>
      </c>
      <c r="FS77" s="11">
        <v>90.674471198616473</v>
      </c>
      <c r="FT77" s="11">
        <v>31.72043010752688</v>
      </c>
      <c r="FU77" s="11">
        <v>14.904906695284087</v>
      </c>
      <c r="FV77" s="11">
        <v>411.37542478984085</v>
      </c>
      <c r="FW77" s="11">
        <v>852.56066297024984</v>
      </c>
      <c r="FX77" s="11">
        <v>494.84290228343167</v>
      </c>
      <c r="FY77" s="11">
        <v>155.01102963095451</v>
      </c>
      <c r="FZ77" s="11">
        <v>324.92696595719309</v>
      </c>
      <c r="GA77" s="11">
        <v>55.298196338642178</v>
      </c>
      <c r="GB77" s="11">
        <v>-7.0181963386421771</v>
      </c>
      <c r="GC77" s="11">
        <v>63.263712771913632</v>
      </c>
      <c r="GD77" s="11">
        <v>11.169357580922053</v>
      </c>
      <c r="GE77" s="11">
        <v>15</v>
      </c>
      <c r="GF77" s="11">
        <v>27.27272727272727</v>
      </c>
      <c r="GG77" s="11">
        <v>13.636363636363635</v>
      </c>
      <c r="GH77" s="11">
        <v>33.333333333333329</v>
      </c>
      <c r="GI77" s="11">
        <v>75</v>
      </c>
      <c r="GJ77" s="11">
        <v>33.333333333333329</v>
      </c>
      <c r="GK77" s="11">
        <v>8</v>
      </c>
      <c r="GL77" s="11">
        <v>3</v>
      </c>
      <c r="GM77" s="11">
        <v>13.333333333333334</v>
      </c>
      <c r="GN77" s="11">
        <v>30.705252613427884</v>
      </c>
      <c r="GO77" s="11">
        <v>12.943767850999999</v>
      </c>
      <c r="GP77" s="11">
        <v>24.249543891802688</v>
      </c>
      <c r="GQ77" s="11">
        <v>9.2673590400000005</v>
      </c>
      <c r="GR77" s="11">
        <v>65.551873158291826</v>
      </c>
      <c r="GS77" s="11">
        <v>31.073409044800204</v>
      </c>
      <c r="GT77" s="11">
        <v>19.026440856882033</v>
      </c>
      <c r="GU77" s="11">
        <v>5.2675320083402806</v>
      </c>
      <c r="GV77" s="11">
        <v>88.710570005534038</v>
      </c>
      <c r="GW77" s="11">
        <v>88.710570005534038</v>
      </c>
      <c r="GX77" s="11">
        <v>0</v>
      </c>
      <c r="GY77" s="11">
        <v>1</v>
      </c>
      <c r="GZ77" s="11">
        <v>2846.5798706759069</v>
      </c>
      <c r="HA77" s="11">
        <v>15.704387990762125</v>
      </c>
      <c r="HB77" s="11">
        <v>11.111111111111111</v>
      </c>
      <c r="HC77" s="11">
        <v>57.14</v>
      </c>
      <c r="HD77" s="11">
        <v>2138547.1453117784</v>
      </c>
      <c r="HE77" s="11">
        <v>150.58920634920639</v>
      </c>
      <c r="HF77" s="11">
        <v>243.54984126984132</v>
      </c>
      <c r="HG77" s="11">
        <v>342.57936507936512</v>
      </c>
      <c r="HH77" s="11">
        <v>116.5695238095238</v>
      </c>
      <c r="HI77" s="12">
        <v>126.3527821665121</v>
      </c>
      <c r="HJ77" s="12">
        <v>29.857067231339336</v>
      </c>
      <c r="HK77" s="12">
        <v>34.336731678486998</v>
      </c>
      <c r="HL77" s="11">
        <v>88.104749223257883</v>
      </c>
      <c r="HM77" s="11">
        <v>93.186861961828669</v>
      </c>
      <c r="HN77" s="11">
        <v>94.651575676875282</v>
      </c>
      <c r="HO77" s="11">
        <v>94.555407604675253</v>
      </c>
      <c r="HP77" s="11">
        <v>88.78532327267348</v>
      </c>
      <c r="HQ77" s="11">
        <v>81.99</v>
      </c>
      <c r="HR77" s="11">
        <v>59.68</v>
      </c>
      <c r="HS77" s="11">
        <v>96.162487642670982</v>
      </c>
      <c r="HT77" s="11">
        <v>0</v>
      </c>
      <c r="HU77" s="11">
        <v>50.099787757720591</v>
      </c>
      <c r="HV77" s="11">
        <v>79.495696204968354</v>
      </c>
      <c r="HW77" s="11">
        <v>82.512916285538878</v>
      </c>
      <c r="HX77" s="11">
        <v>80.994818091622321</v>
      </c>
      <c r="HY77" s="11">
        <v>59.589304811311891</v>
      </c>
      <c r="HZ77" s="11">
        <v>92.937485516904857</v>
      </c>
      <c r="IA77" s="11">
        <v>89.684730448755928</v>
      </c>
      <c r="IB77" s="11">
        <v>97.511351394540384</v>
      </c>
      <c r="IC77" s="11">
        <v>60.460204234602486</v>
      </c>
      <c r="ID77" s="11">
        <v>98.667048497015927</v>
      </c>
      <c r="IE77" s="11">
        <v>93.058190697833425</v>
      </c>
      <c r="IF77" s="11">
        <v>98.452286846250118</v>
      </c>
      <c r="IG77" s="11">
        <v>44.377781336959913</v>
      </c>
      <c r="IH77" s="11">
        <v>97.337217155591262</v>
      </c>
      <c r="II77" s="11">
        <v>57.575085071756185</v>
      </c>
      <c r="IJ77" s="11">
        <v>12.503613761202658</v>
      </c>
      <c r="IK77" s="11">
        <v>9</v>
      </c>
      <c r="IL77" s="11">
        <v>91.677762982689742</v>
      </c>
      <c r="IM77" s="11">
        <v>18.123982837697884</v>
      </c>
      <c r="IN77" s="11">
        <v>27.45968338511614</v>
      </c>
      <c r="IO77" s="11">
        <v>52.447645724956651</v>
      </c>
      <c r="IP77" s="11">
        <v>17.391304347826086</v>
      </c>
      <c r="IQ77" s="11">
        <v>14.561247216035635</v>
      </c>
      <c r="IR77" s="11">
        <v>97.872340425531917</v>
      </c>
      <c r="IS77" s="11">
        <v>78.427463566551694</v>
      </c>
      <c r="IT77" s="11">
        <v>15</v>
      </c>
      <c r="IU77" s="11">
        <v>102.5</v>
      </c>
      <c r="IV77" s="11">
        <v>7.1528895030350883</v>
      </c>
      <c r="IW77" s="11">
        <v>23.372649657010314</v>
      </c>
      <c r="IX77" s="11">
        <v>5.9181748005832402</v>
      </c>
      <c r="IY77" s="11">
        <v>51.462389570289048</v>
      </c>
      <c r="IZ77" s="11">
        <v>0</v>
      </c>
      <c r="JA77" s="11">
        <v>46.401921262543958</v>
      </c>
      <c r="JB77" s="11">
        <v>4.166666666666667</v>
      </c>
      <c r="JC77" s="11">
        <v>11.15018440689596</v>
      </c>
      <c r="JD77" s="11">
        <v>17.239900506046833</v>
      </c>
      <c r="JE77" s="11">
        <v>2.1442662320953767</v>
      </c>
      <c r="JF77" s="11">
        <v>1.3723303885410414</v>
      </c>
      <c r="JG77" s="11">
        <v>16</v>
      </c>
      <c r="JH77" s="11">
        <v>15.25</v>
      </c>
      <c r="JI77" s="11">
        <v>15.994974874371859</v>
      </c>
      <c r="JJ77" s="11">
        <v>93.688362919132146</v>
      </c>
      <c r="JK77" s="11">
        <v>133.79571248423707</v>
      </c>
      <c r="JL77" s="11">
        <v>6.2565172054223153</v>
      </c>
      <c r="JM77" s="11">
        <v>39.937434827945779</v>
      </c>
      <c r="JN77" s="11">
        <v>93.412816691505213</v>
      </c>
      <c r="JO77" s="11">
        <v>57.79433681073025</v>
      </c>
      <c r="JP77" s="11">
        <v>6.7958271236959762</v>
      </c>
      <c r="JQ77" s="11">
        <v>85.02</v>
      </c>
      <c r="JR77" s="11">
        <v>98.88</v>
      </c>
      <c r="JS77" s="11">
        <v>98.876404494382015</v>
      </c>
      <c r="JT77" s="11">
        <v>97.810218978102199</v>
      </c>
      <c r="JU77" s="11">
        <v>92.857142857142861</v>
      </c>
      <c r="JV77" s="11">
        <v>0.86585369999999995</v>
      </c>
      <c r="JW77" s="11">
        <v>0.85365849999999999</v>
      </c>
      <c r="JX77" s="11">
        <v>1.2728135300000001</v>
      </c>
      <c r="JY77" s="11">
        <v>0.27507599999999999</v>
      </c>
      <c r="JZ77" s="11">
        <v>5.2799889793066113</v>
      </c>
      <c r="KA77" s="11">
        <v>88901.548519546952</v>
      </c>
      <c r="KB77" s="11">
        <v>74956.664028193714</v>
      </c>
      <c r="KC77" s="11">
        <v>0.84278723284136026</v>
      </c>
      <c r="KD77" s="11">
        <v>10.08363012</v>
      </c>
      <c r="KE77" s="11">
        <v>0.87838056999999992</v>
      </c>
      <c r="KF77" s="11">
        <v>41.883813489999987</v>
      </c>
      <c r="KG77" s="13">
        <v>7.206040162804643E-2</v>
      </c>
      <c r="KH77" s="11">
        <v>31.502932195996703</v>
      </c>
      <c r="KI77" s="11">
        <v>-68.52476017630282</v>
      </c>
      <c r="KJ77" s="11">
        <v>200</v>
      </c>
      <c r="KK77" s="11">
        <v>-18.089552238805968</v>
      </c>
      <c r="KL77" s="11">
        <v>15.122857142857145</v>
      </c>
      <c r="KM77" s="11">
        <v>21.837142857142858</v>
      </c>
      <c r="KN77" s="11">
        <v>87.673333333333346</v>
      </c>
      <c r="KO77" s="11">
        <v>111.10416666666667</v>
      </c>
      <c r="KP77" s="11">
        <v>105.255</v>
      </c>
      <c r="KQ77" s="11">
        <v>14.915647594394358</v>
      </c>
      <c r="KR77" s="11">
        <v>28.306828811973805</v>
      </c>
      <c r="KS77" s="11">
        <v>81.126847290640399</v>
      </c>
      <c r="KT77" s="11">
        <v>6.7064946103216379</v>
      </c>
      <c r="KU77" s="11">
        <v>90.674471198616473</v>
      </c>
      <c r="KV77" s="11">
        <v>31.72043010752688</v>
      </c>
    </row>
    <row r="78" spans="1:308" x14ac:dyDescent="0.3">
      <c r="A78" t="s">
        <v>1</v>
      </c>
      <c r="B78" s="2" t="s">
        <v>144</v>
      </c>
      <c r="C78" s="2" t="s">
        <v>145</v>
      </c>
      <c r="D78" s="2" t="s">
        <v>133</v>
      </c>
      <c r="E78" s="2" t="s">
        <v>348</v>
      </c>
      <c r="F78" s="2" t="s">
        <v>358</v>
      </c>
      <c r="G78" s="2" t="s">
        <v>355</v>
      </c>
      <c r="H78" s="17" t="s">
        <v>488</v>
      </c>
      <c r="I78" s="11">
        <v>51.737934035227312</v>
      </c>
      <c r="J78" s="11">
        <v>55.036617815659973</v>
      </c>
      <c r="K78" s="11">
        <v>55.807172029707175</v>
      </c>
      <c r="L78" s="11">
        <v>62.225809830857202</v>
      </c>
      <c r="M78" s="11">
        <v>55.334305213517837</v>
      </c>
      <c r="N78" s="11">
        <v>48.57205091088079</v>
      </c>
      <c r="O78" s="11">
        <v>33.451648410740937</v>
      </c>
      <c r="P78" s="11">
        <v>72.987826465852734</v>
      </c>
      <c r="Q78" s="11">
        <v>57.155818896128196</v>
      </c>
      <c r="R78" s="11">
        <v>0</v>
      </c>
      <c r="S78" s="11">
        <v>72.550511976595359</v>
      </c>
      <c r="T78" s="11">
        <v>52.10561555706083</v>
      </c>
      <c r="U78" s="11">
        <v>72.191182384083291</v>
      </c>
      <c r="V78" s="11">
        <v>58.265369429899387</v>
      </c>
      <c r="W78" s="11">
        <v>28.881061931362741</v>
      </c>
      <c r="X78" s="11">
        <v>42.008610111771141</v>
      </c>
      <c r="Y78" s="11">
        <v>86.133644911812169</v>
      </c>
      <c r="Z78" s="11">
        <v>66.205371163882646</v>
      </c>
      <c r="AA78" s="11">
        <v>78.052249054564456</v>
      </c>
      <c r="AB78" s="11">
        <v>88.22532214757905</v>
      </c>
      <c r="AC78" s="11">
        <v>44.461365777466291</v>
      </c>
      <c r="AD78" s="11">
        <v>43.663643613568496</v>
      </c>
      <c r="AE78" s="11">
        <v>56.726468561107708</v>
      </c>
      <c r="AF78" s="11">
        <v>55.334305213517837</v>
      </c>
      <c r="AG78" s="11">
        <v>31.427763853749941</v>
      </c>
      <c r="AH78" s="11">
        <v>30.336798172064618</v>
      </c>
      <c r="AI78" s="11">
        <v>20.568835399209782</v>
      </c>
      <c r="AJ78" s="11">
        <v>82.592612819452199</v>
      </c>
      <c r="AK78" s="11">
        <v>34.777017049019406</v>
      </c>
      <c r="AL78" s="11">
        <v>91.729278171788792</v>
      </c>
      <c r="AM78" s="11">
        <v>44.043326217627424</v>
      </c>
      <c r="AN78" s="11">
        <v>3.7874111014665957</v>
      </c>
      <c r="AO78" s="11">
        <v>7.7749017413336237E-3</v>
      </c>
      <c r="AP78" s="11">
        <v>48.292460283848946</v>
      </c>
      <c r="AQ78" s="11">
        <v>35.825885487357247</v>
      </c>
      <c r="AR78" s="11">
        <v>68.753032472404072</v>
      </c>
      <c r="AS78" s="11">
        <v>84.907709011943538</v>
      </c>
      <c r="AT78" s="11">
        <v>88.962428789209611</v>
      </c>
      <c r="AU78" s="11">
        <v>68.561497055714966</v>
      </c>
      <c r="AV78" s="11">
        <v>45.128432154429085</v>
      </c>
      <c r="AW78" s="11">
        <v>57.011300116620411</v>
      </c>
      <c r="AX78" s="11">
        <v>93.355591667198851</v>
      </c>
      <c r="AY78" s="11">
        <v>51.499949663920766</v>
      </c>
      <c r="AZ78" s="11">
        <v>46.30765098648299</v>
      </c>
      <c r="BA78" s="11">
        <v>72.350178025556929</v>
      </c>
      <c r="BB78" s="11">
        <v>58.465496908552083</v>
      </c>
      <c r="BC78" s="11">
        <v>0</v>
      </c>
      <c r="BD78" s="11">
        <v>0</v>
      </c>
      <c r="BE78" s="11">
        <v>0</v>
      </c>
      <c r="BF78" s="11">
        <v>100</v>
      </c>
      <c r="BG78" s="11">
        <v>0</v>
      </c>
      <c r="BH78" s="11">
        <v>100</v>
      </c>
      <c r="BI78" s="11">
        <v>94.002559882976783</v>
      </c>
      <c r="BJ78" s="11">
        <v>68.75</v>
      </c>
      <c r="BK78" s="11">
        <v>56.84210526315789</v>
      </c>
      <c r="BL78" s="11">
        <v>95.26725936483912</v>
      </c>
      <c r="BM78" s="11">
        <v>48.860790629617604</v>
      </c>
      <c r="BN78" s="11">
        <v>3.4977234876895089</v>
      </c>
      <c r="BO78" s="11">
        <v>56.060199040000001</v>
      </c>
      <c r="BP78" s="11">
        <v>100</v>
      </c>
      <c r="BQ78" s="11">
        <v>61.041237454793659</v>
      </c>
      <c r="BR78" s="11">
        <v>55.532309697456213</v>
      </c>
      <c r="BS78" s="11">
        <v>14.061184395172607</v>
      </c>
      <c r="BT78" s="11">
        <v>75.400000000000006</v>
      </c>
      <c r="BU78" s="11">
        <v>75.400000000000006</v>
      </c>
      <c r="BV78" s="11">
        <v>82.004933427550981</v>
      </c>
      <c r="BW78" s="11">
        <v>100</v>
      </c>
      <c r="BX78" s="11">
        <v>2.7260987566727324</v>
      </c>
      <c r="BY78" s="11">
        <v>48.904267589388695</v>
      </c>
      <c r="BZ78" s="11">
        <v>38.461538461538467</v>
      </c>
      <c r="CA78" s="11">
        <v>5</v>
      </c>
      <c r="CB78" s="11">
        <v>23.158441674523804</v>
      </c>
      <c r="CC78" s="11">
        <v>5.4316461020390783</v>
      </c>
      <c r="CD78" s="11">
        <v>8.6881968576833621</v>
      </c>
      <c r="CE78" s="11">
        <v>1.2627125329541342</v>
      </c>
      <c r="CF78" s="11">
        <v>22.142085397168376</v>
      </c>
      <c r="CG78" s="11">
        <v>82.896736503461241</v>
      </c>
      <c r="CH78" s="11">
        <v>81.301996672212979</v>
      </c>
      <c r="CI78" s="11">
        <v>92.336896716878783</v>
      </c>
      <c r="CJ78" s="11">
        <v>79.419128693039568</v>
      </c>
      <c r="CK78" s="11">
        <v>90.163022311244646</v>
      </c>
      <c r="CL78" s="11">
        <v>91.392644522339054</v>
      </c>
      <c r="CM78" s="11">
        <v>90.752795860457354</v>
      </c>
      <c r="CN78" s="11">
        <v>78.940633171980195</v>
      </c>
      <c r="CO78" s="11">
        <v>0</v>
      </c>
      <c r="CP78" s="11">
        <v>100</v>
      </c>
      <c r="CQ78" s="11">
        <v>100</v>
      </c>
      <c r="CR78" s="11">
        <v>64.821484655530597</v>
      </c>
      <c r="CS78" s="11">
        <v>67.390498641681134</v>
      </c>
      <c r="CT78" s="11">
        <v>86.670424478790238</v>
      </c>
      <c r="CU78" s="11">
        <v>86.966968503019572</v>
      </c>
      <c r="CV78" s="11">
        <v>82.689987807564393</v>
      </c>
      <c r="CW78" s="11">
        <v>47.869571576572426</v>
      </c>
      <c r="CX78" s="11">
        <v>96.726043319758958</v>
      </c>
      <c r="CY78" s="11">
        <v>92.797601479959695</v>
      </c>
      <c r="CZ78" s="11">
        <v>95.089244377082551</v>
      </c>
      <c r="DA78" s="11">
        <v>62.23803782500962</v>
      </c>
      <c r="DB78" s="11">
        <v>97.699424039449397</v>
      </c>
      <c r="DC78" s="11">
        <v>94.843288719464326</v>
      </c>
      <c r="DD78" s="11">
        <v>97.531559832190055</v>
      </c>
      <c r="DE78" s="11">
        <v>67.701700061424575</v>
      </c>
      <c r="DF78" s="11">
        <v>97.901720846052015</v>
      </c>
      <c r="DG78" s="11">
        <v>36.348967896288876</v>
      </c>
      <c r="DH78" s="11">
        <v>73.035129436109997</v>
      </c>
      <c r="DI78" s="11">
        <v>24</v>
      </c>
      <c r="DJ78" s="11">
        <v>85.277916875312968</v>
      </c>
      <c r="DK78" s="11">
        <v>19.590496856395706</v>
      </c>
      <c r="DL78" s="11">
        <v>26.122517108996828</v>
      </c>
      <c r="DM78" s="11">
        <v>30.125600295530109</v>
      </c>
      <c r="DN78" s="11">
        <v>14.414414414414415</v>
      </c>
      <c r="DO78" s="11">
        <v>93.870284313247367</v>
      </c>
      <c r="DP78" s="11">
        <v>88.495575221238937</v>
      </c>
      <c r="DQ78" s="11">
        <v>50.875285624022546</v>
      </c>
      <c r="DR78" s="11">
        <v>83.291139240506325</v>
      </c>
      <c r="DS78" s="11">
        <v>31.836490776024657</v>
      </c>
      <c r="DT78" s="11">
        <v>36.227830903284982</v>
      </c>
      <c r="DU78" s="11">
        <v>26.627696804214899</v>
      </c>
      <c r="DV78" s="11">
        <v>46.832505195853379</v>
      </c>
      <c r="DW78" s="11">
        <v>32.085338132795549</v>
      </c>
      <c r="DX78" s="11">
        <v>24.09513436531455</v>
      </c>
      <c r="DY78" s="11">
        <v>26.218666010759417</v>
      </c>
      <c r="DZ78" s="11">
        <v>22.452347155600179</v>
      </c>
      <c r="EA78" s="11">
        <v>17.659704823692877</v>
      </c>
      <c r="EB78" s="11">
        <v>35.982901812538444</v>
      </c>
      <c r="EC78" s="11">
        <v>12.969697753318338</v>
      </c>
      <c r="ED78" s="11">
        <v>19.565205939832587</v>
      </c>
      <c r="EE78" s="11">
        <v>16.666666666666664</v>
      </c>
      <c r="EF78" s="11">
        <v>71.798540563743032</v>
      </c>
      <c r="EG78" s="11">
        <v>69.719667970002433</v>
      </c>
      <c r="EH78" s="11">
        <v>88.852242744063332</v>
      </c>
      <c r="EI78" s="11">
        <v>100</v>
      </c>
      <c r="EJ78" s="11">
        <v>2.1529324424647367</v>
      </c>
      <c r="EK78" s="11">
        <v>40.237564959168523</v>
      </c>
      <c r="EL78" s="11">
        <v>79.475437135720227</v>
      </c>
      <c r="EM78" s="11">
        <v>50.187343880099924</v>
      </c>
      <c r="EN78" s="11">
        <v>1.8318068276436303</v>
      </c>
      <c r="EO78" s="11">
        <v>80</v>
      </c>
      <c r="EP78" s="11">
        <v>99.33</v>
      </c>
      <c r="EQ78" s="11">
        <v>98.888888888888886</v>
      </c>
      <c r="ER78" s="11">
        <v>92.129629629629633</v>
      </c>
      <c r="ES78" s="11">
        <v>88.297872340425528</v>
      </c>
      <c r="ET78" s="11">
        <v>59.090910785123853</v>
      </c>
      <c r="EU78" s="11">
        <v>67.741942310093307</v>
      </c>
      <c r="EV78" s="11">
        <v>16.649049106140456</v>
      </c>
      <c r="EW78" s="11">
        <v>32.691402669152083</v>
      </c>
      <c r="EX78" s="11">
        <v>3.7303361592887079</v>
      </c>
      <c r="EY78" s="11">
        <v>4.5742580476599315</v>
      </c>
      <c r="EZ78" s="11">
        <v>3.0576390974511471</v>
      </c>
      <c r="FA78" s="11">
        <v>1.1854609972606293E-2</v>
      </c>
      <c r="FB78" s="11">
        <v>5.2892593654316764E-3</v>
      </c>
      <c r="FC78" s="11">
        <v>0</v>
      </c>
      <c r="FD78" s="11">
        <v>1.3955737627296527E-2</v>
      </c>
      <c r="FE78" s="11">
        <v>9.4694586633875719</v>
      </c>
      <c r="FF78" s="11">
        <v>77.156179787616139</v>
      </c>
      <c r="FG78" s="11">
        <v>13.451227799502133</v>
      </c>
      <c r="FH78" s="11">
        <v>41.385435168738901</v>
      </c>
      <c r="FI78" s="11">
        <v>100</v>
      </c>
      <c r="FJ78" s="11">
        <v>9.286393910561392</v>
      </c>
      <c r="FK78" s="11">
        <v>35.431651072866806</v>
      </c>
      <c r="FL78" s="11">
        <v>6.4204805201399955</v>
      </c>
      <c r="FM78" s="11">
        <v>59.370132260896668</v>
      </c>
      <c r="FN78" s="11">
        <v>68.620769672321387</v>
      </c>
      <c r="FO78" s="11">
        <v>87.247044680424764</v>
      </c>
      <c r="FP78" s="11">
        <v>66.395612708018149</v>
      </c>
      <c r="FQ78" s="11">
        <v>90.951507208387937</v>
      </c>
      <c r="FR78" s="11">
        <v>53.574522256856064</v>
      </c>
      <c r="FS78" s="11">
        <v>80.957592339261282</v>
      </c>
      <c r="FT78" s="11">
        <v>33.391915641476274</v>
      </c>
      <c r="FU78" s="11">
        <v>10.857763300760045</v>
      </c>
      <c r="FV78" s="11">
        <v>106.40608034744844</v>
      </c>
      <c r="FW78" s="11">
        <v>505.97176981541804</v>
      </c>
      <c r="FX78" s="11">
        <v>432.13897937024973</v>
      </c>
      <c r="FY78" s="11">
        <v>86.862106406080358</v>
      </c>
      <c r="FZ78" s="11">
        <v>32.573289902280131</v>
      </c>
      <c r="GA78" s="11">
        <v>51.499949663920759</v>
      </c>
      <c r="GB78" s="11">
        <v>-8.1099496639207587</v>
      </c>
      <c r="GC78" s="11">
        <v>72.350178025556929</v>
      </c>
      <c r="GD78" s="11">
        <v>8.2582928169931265</v>
      </c>
      <c r="GE78" s="11">
        <v>0</v>
      </c>
      <c r="GF78" s="11">
        <v>0</v>
      </c>
      <c r="GG78" s="11">
        <v>0</v>
      </c>
      <c r="GH78" s="11">
        <v>100</v>
      </c>
      <c r="GI78" s="11">
        <v>0</v>
      </c>
      <c r="GJ78" s="11">
        <v>100</v>
      </c>
      <c r="GK78" s="11">
        <v>5</v>
      </c>
      <c r="GL78" s="11">
        <v>15</v>
      </c>
      <c r="GM78" s="11">
        <v>13.666666666666666</v>
      </c>
      <c r="GN78" s="11">
        <v>95.26725936483912</v>
      </c>
      <c r="GO78" s="11">
        <v>48.860790629617604</v>
      </c>
      <c r="GP78" s="11">
        <v>3.4977234876895085</v>
      </c>
      <c r="GQ78" s="11">
        <v>56.060199040000008</v>
      </c>
      <c r="GR78" s="11">
        <v>104.42948386351958</v>
      </c>
      <c r="GS78" s="11">
        <v>38.958762545206334</v>
      </c>
      <c r="GT78" s="11">
        <v>44.467690302543787</v>
      </c>
      <c r="GU78" s="11">
        <v>14.061184395172607</v>
      </c>
      <c r="GV78" s="11" t="s">
        <v>727</v>
      </c>
      <c r="GW78" s="11" t="s">
        <v>727</v>
      </c>
      <c r="GX78" s="11">
        <v>82.004933427550981</v>
      </c>
      <c r="GY78" s="11" t="s">
        <v>727</v>
      </c>
      <c r="GZ78" s="11">
        <v>262.1946028773304</v>
      </c>
      <c r="HA78" s="11">
        <v>48.904267589388695</v>
      </c>
      <c r="HB78" s="11">
        <v>38.461538461538467</v>
      </c>
      <c r="HC78" s="11">
        <v>5</v>
      </c>
      <c r="HD78" s="11">
        <v>2283709.4613610152</v>
      </c>
      <c r="HE78" s="11">
        <v>300.05952380952368</v>
      </c>
      <c r="HF78" s="11">
        <v>395.30968253968263</v>
      </c>
      <c r="HG78" s="11">
        <v>479.72650793650797</v>
      </c>
      <c r="HH78" s="11">
        <v>262.84412698412706</v>
      </c>
      <c r="HI78" s="12">
        <v>158.6124175984624</v>
      </c>
      <c r="HJ78" s="12">
        <v>18.698003327787021</v>
      </c>
      <c r="HK78" s="12">
        <v>33.572580645161288</v>
      </c>
      <c r="HL78" s="11">
        <v>79.419128693039568</v>
      </c>
      <c r="HM78" s="11">
        <v>90.163022311244646</v>
      </c>
      <c r="HN78" s="11">
        <v>91.392644522339054</v>
      </c>
      <c r="HO78" s="11">
        <v>90.752795860457354</v>
      </c>
      <c r="HP78" s="11">
        <v>78.940633171980195</v>
      </c>
      <c r="HQ78" s="11" t="s">
        <v>727</v>
      </c>
      <c r="HR78" s="11">
        <v>100</v>
      </c>
      <c r="HS78" s="11">
        <v>100</v>
      </c>
      <c r="HT78" s="11">
        <v>64.821484655530597</v>
      </c>
      <c r="HU78" s="11">
        <v>67.390498641681134</v>
      </c>
      <c r="HV78" s="11">
        <v>86.670424478790238</v>
      </c>
      <c r="HW78" s="11">
        <v>86.966968503019572</v>
      </c>
      <c r="HX78" s="11">
        <v>82.689987807564393</v>
      </c>
      <c r="HY78" s="11">
        <v>47.869571576572426</v>
      </c>
      <c r="HZ78" s="11">
        <v>96.726043319758958</v>
      </c>
      <c r="IA78" s="11">
        <v>92.797601479959695</v>
      </c>
      <c r="IB78" s="11">
        <v>95.089244377082551</v>
      </c>
      <c r="IC78" s="11">
        <v>62.23803782500962</v>
      </c>
      <c r="ID78" s="11">
        <v>97.699424039449397</v>
      </c>
      <c r="IE78" s="11">
        <v>94.843288719464326</v>
      </c>
      <c r="IF78" s="11">
        <v>97.531559832190055</v>
      </c>
      <c r="IG78" s="11">
        <v>67.701700061424575</v>
      </c>
      <c r="IH78" s="11">
        <v>97.901720846052015</v>
      </c>
      <c r="II78" s="11">
        <v>36.348967896288876</v>
      </c>
      <c r="IJ78" s="11">
        <v>8.2339297548045067</v>
      </c>
      <c r="IK78" s="11">
        <v>8</v>
      </c>
      <c r="IL78" s="11">
        <v>85.277916875312968</v>
      </c>
      <c r="IM78" s="11">
        <v>19.590496856395706</v>
      </c>
      <c r="IN78" s="11">
        <v>26.122517108996828</v>
      </c>
      <c r="IO78" s="11">
        <v>30.125600295530109</v>
      </c>
      <c r="IP78" s="11">
        <v>14.414414414414415</v>
      </c>
      <c r="IQ78" s="11">
        <v>6.5476519337016574</v>
      </c>
      <c r="IR78" s="11">
        <v>88.495575221238937</v>
      </c>
      <c r="IS78" s="11">
        <v>79.461938288876766</v>
      </c>
      <c r="IT78" s="11">
        <v>7.5949367088607591</v>
      </c>
      <c r="IU78" s="11">
        <v>116.45569620253164</v>
      </c>
      <c r="IV78" s="11">
        <v>7.307502980425336</v>
      </c>
      <c r="IW78" s="11">
        <v>26.627696804214899</v>
      </c>
      <c r="IX78" s="11">
        <v>262.12487555113074</v>
      </c>
      <c r="IY78" s="11">
        <v>57.175366235243921</v>
      </c>
      <c r="IZ78" s="11">
        <v>31.716683259849241</v>
      </c>
      <c r="JA78" s="11">
        <v>252.24007964727636</v>
      </c>
      <c r="JB78" s="11">
        <v>11.636363636363637</v>
      </c>
      <c r="JC78" s="11">
        <v>14.720523396387428</v>
      </c>
      <c r="JD78" s="11">
        <v>19.769591807708718</v>
      </c>
      <c r="JE78" s="11">
        <v>4.1957047361683966</v>
      </c>
      <c r="JF78" s="11">
        <v>1.9911819086900866</v>
      </c>
      <c r="JG78" s="11">
        <v>5</v>
      </c>
      <c r="JH78" s="11">
        <v>11.27699530516432</v>
      </c>
      <c r="JI78" s="11">
        <v>12.116580310880829</v>
      </c>
      <c r="JJ78" s="11">
        <v>88.852242744063332</v>
      </c>
      <c r="JK78" s="11">
        <v>116.25652498135719</v>
      </c>
      <c r="JL78" s="11">
        <v>2.1529324424647367</v>
      </c>
      <c r="JM78" s="11">
        <v>40.237564959168523</v>
      </c>
      <c r="JN78" s="11">
        <v>79.475437135720227</v>
      </c>
      <c r="JO78" s="11">
        <v>50.187343880099924</v>
      </c>
      <c r="JP78" s="11">
        <v>1.8318068276436303</v>
      </c>
      <c r="JQ78" s="11">
        <v>80</v>
      </c>
      <c r="JR78" s="11">
        <v>99.33</v>
      </c>
      <c r="JS78" s="11">
        <v>98.888888888888886</v>
      </c>
      <c r="JT78" s="11">
        <v>92.129629629629633</v>
      </c>
      <c r="JU78" s="11">
        <v>88.297872340425528</v>
      </c>
      <c r="JV78" s="11">
        <v>0.78048779999999995</v>
      </c>
      <c r="JW78" s="11">
        <v>0.75609760000000004</v>
      </c>
      <c r="JX78" s="11">
        <v>1.110487255</v>
      </c>
      <c r="JY78" s="11">
        <v>0.30361900000000003</v>
      </c>
      <c r="JZ78" s="11">
        <v>3.1121207089714318</v>
      </c>
      <c r="KA78" s="11">
        <v>87121.446000664902</v>
      </c>
      <c r="KB78" s="11">
        <v>45488.164575943549</v>
      </c>
      <c r="KC78" s="11">
        <v>9.485826168383417E-4</v>
      </c>
      <c r="KD78" s="11">
        <v>4.0484999999999993E-2</v>
      </c>
      <c r="KE78" s="11">
        <v>0</v>
      </c>
      <c r="KF78" s="11">
        <v>4.0555000000000001E-2</v>
      </c>
      <c r="KG78" s="13">
        <v>7.6102878883103436E-2</v>
      </c>
      <c r="KH78" s="11">
        <v>5.9578442919221866</v>
      </c>
      <c r="KI78" s="11">
        <v>-53.948700641241984</v>
      </c>
      <c r="KJ78" s="11">
        <v>-34.458259325044402</v>
      </c>
      <c r="KK78" s="11">
        <v>200</v>
      </c>
      <c r="KL78" s="11">
        <v>13.867999999999999</v>
      </c>
      <c r="KM78" s="11">
        <v>15.099999999999998</v>
      </c>
      <c r="KN78" s="11">
        <v>87.673333333333346</v>
      </c>
      <c r="KO78" s="11">
        <v>111.10416666666667</v>
      </c>
      <c r="KP78" s="11">
        <v>105.255</v>
      </c>
      <c r="KQ78" s="11">
        <v>12.752955319575236</v>
      </c>
      <c r="KR78" s="11">
        <v>33.604387291981844</v>
      </c>
      <c r="KS78" s="11">
        <v>90.951507208387937</v>
      </c>
      <c r="KT78" s="11">
        <v>6.4028594205503389</v>
      </c>
      <c r="KU78" s="11">
        <v>80.957592339261282</v>
      </c>
      <c r="KV78" s="11">
        <v>33.391915641476274</v>
      </c>
    </row>
    <row r="79" spans="1:308" x14ac:dyDescent="0.3">
      <c r="A79" t="s">
        <v>1</v>
      </c>
      <c r="B79" s="2" t="s">
        <v>146</v>
      </c>
      <c r="C79" s="2" t="s">
        <v>147</v>
      </c>
      <c r="D79" s="2" t="s">
        <v>133</v>
      </c>
      <c r="E79" s="2" t="s">
        <v>348</v>
      </c>
      <c r="F79" s="2" t="s">
        <v>358</v>
      </c>
      <c r="G79" s="2" t="s">
        <v>355</v>
      </c>
      <c r="H79" s="17" t="s">
        <v>489</v>
      </c>
      <c r="I79" s="11">
        <v>47.059397139744796</v>
      </c>
      <c r="J79" s="11">
        <v>51.392796800055734</v>
      </c>
      <c r="K79" s="11">
        <v>47.125535029271191</v>
      </c>
      <c r="L79" s="11">
        <v>57.379300908733015</v>
      </c>
      <c r="M79" s="11">
        <v>46.95477299941782</v>
      </c>
      <c r="N79" s="11">
        <v>47.899023440578702</v>
      </c>
      <c r="O79" s="11">
        <v>31.604953660412296</v>
      </c>
      <c r="P79" s="11">
        <v>81.550622983224869</v>
      </c>
      <c r="Q79" s="11">
        <v>65.121824082334768</v>
      </c>
      <c r="R79" s="11">
        <v>7.5757575757575752</v>
      </c>
      <c r="S79" s="11">
        <v>77.850383982446516</v>
      </c>
      <c r="T79" s="11">
        <v>38.00487438658736</v>
      </c>
      <c r="U79" s="11">
        <v>60.285508377562728</v>
      </c>
      <c r="V79" s="11">
        <v>29.36060621247627</v>
      </c>
      <c r="W79" s="11">
        <v>14.183542211755915</v>
      </c>
      <c r="X79" s="11">
        <v>40.650120193815646</v>
      </c>
      <c r="Y79" s="11">
        <v>80.418477711513191</v>
      </c>
      <c r="Z79" s="11">
        <v>53.25</v>
      </c>
      <c r="AA79" s="11">
        <v>69.589561380073874</v>
      </c>
      <c r="AB79" s="11">
        <v>74.568048759999613</v>
      </c>
      <c r="AC79" s="11">
        <v>43.794415957546654</v>
      </c>
      <c r="AD79" s="11">
        <v>40.963307389062976</v>
      </c>
      <c r="AE79" s="11">
        <v>57.981171056981985</v>
      </c>
      <c r="AF79" s="11">
        <v>46.95477299941782</v>
      </c>
      <c r="AG79" s="11">
        <v>27.073767414797306</v>
      </c>
      <c r="AH79" s="11">
        <v>15.210290774976835</v>
      </c>
      <c r="AI79" s="11">
        <v>28.167807396108508</v>
      </c>
      <c r="AJ79" s="11">
        <v>88.818863181394576</v>
      </c>
      <c r="AK79" s="11">
        <v>35.694330550090086</v>
      </c>
      <c r="AL79" s="11">
        <v>92.429081326104935</v>
      </c>
      <c r="AM79" s="11">
        <v>38.469547835856417</v>
      </c>
      <c r="AN79" s="11">
        <v>2.9199255390519938</v>
      </c>
      <c r="AO79" s="11">
        <v>1.4701542077522289</v>
      </c>
      <c r="AP79" s="11">
        <v>32.110951805237207</v>
      </c>
      <c r="AQ79" s="11">
        <v>52.724336632502038</v>
      </c>
      <c r="AR79" s="11">
        <v>61.934805942073886</v>
      </c>
      <c r="AS79" s="11">
        <v>87.447509820743207</v>
      </c>
      <c r="AT79" s="11">
        <v>92.974399892136802</v>
      </c>
      <c r="AU79" s="11">
        <v>83.783985904765714</v>
      </c>
      <c r="AV79" s="11">
        <v>57.636151179872911</v>
      </c>
      <c r="AW79" s="11">
        <v>72.066904806101988</v>
      </c>
      <c r="AX79" s="11">
        <v>95.394786295728636</v>
      </c>
      <c r="AY79" s="11">
        <v>54.640479593970817</v>
      </c>
      <c r="AZ79" s="11">
        <v>61.059620410084591</v>
      </c>
      <c r="BA79" s="11">
        <v>68.528429157335125</v>
      </c>
      <c r="BB79" s="11">
        <v>76.258767167948562</v>
      </c>
      <c r="BC79" s="11">
        <v>0</v>
      </c>
      <c r="BD79" s="11">
        <v>13.636363636363635</v>
      </c>
      <c r="BE79" s="11">
        <v>9.0909090909090917</v>
      </c>
      <c r="BF79" s="11">
        <v>100</v>
      </c>
      <c r="BG79" s="11">
        <v>0</v>
      </c>
      <c r="BH79" s="11">
        <v>100</v>
      </c>
      <c r="BI79" s="11">
        <v>95.50191991223258</v>
      </c>
      <c r="BJ79" s="11">
        <v>93.75</v>
      </c>
      <c r="BK79" s="11">
        <v>96.84210526315789</v>
      </c>
      <c r="BL79" s="11">
        <v>49.777690539187553</v>
      </c>
      <c r="BM79" s="11">
        <v>2.6074565349558352</v>
      </c>
      <c r="BN79" s="11">
        <v>31.529760555635516</v>
      </c>
      <c r="BO79" s="11">
        <v>9.2673590400000005</v>
      </c>
      <c r="BP79" s="11">
        <v>81.410365511934188</v>
      </c>
      <c r="BQ79" s="11">
        <v>43.146455284420234</v>
      </c>
      <c r="BR79" s="11">
        <v>56.299704336333747</v>
      </c>
      <c r="BS79" s="11">
        <v>1.3613478728362647</v>
      </c>
      <c r="BT79" s="11">
        <v>38.909999999999997</v>
      </c>
      <c r="BU79" s="11">
        <v>0</v>
      </c>
      <c r="BV79" s="11">
        <v>25.340559217811819</v>
      </c>
      <c r="BW79" s="11">
        <v>100</v>
      </c>
      <c r="BX79" s="11">
        <v>10.551730184209571</v>
      </c>
      <c r="BY79" s="11">
        <v>30.874682157609623</v>
      </c>
      <c r="BZ79" s="11">
        <v>0</v>
      </c>
      <c r="CA79" s="11">
        <v>6.59</v>
      </c>
      <c r="CB79" s="11">
        <v>19.269486689414038</v>
      </c>
      <c r="CC79" s="11">
        <v>0</v>
      </c>
      <c r="CD79" s="11">
        <v>4.8056705071906798</v>
      </c>
      <c r="CE79" s="11">
        <v>8.0922857852995822</v>
      </c>
      <c r="CF79" s="11">
        <v>16.969778230951015</v>
      </c>
      <c r="CG79" s="11">
        <v>84.794471435063741</v>
      </c>
      <c r="CH79" s="11">
        <v>70.365456519117117</v>
      </c>
      <c r="CI79" s="11">
        <v>99.523178879087368</v>
      </c>
      <c r="CJ79" s="11">
        <v>85.944607298089565</v>
      </c>
      <c r="CK79" s="11">
        <v>85.995148084504194</v>
      </c>
      <c r="CL79" s="11">
        <v>94.263620741938752</v>
      </c>
      <c r="CM79" s="11">
        <v>83.746083089052874</v>
      </c>
      <c r="CN79" s="11">
        <v>52.14292934398059</v>
      </c>
      <c r="CO79" s="11">
        <v>90.74</v>
      </c>
      <c r="CP79" s="11">
        <v>0</v>
      </c>
      <c r="CQ79" s="11">
        <v>100</v>
      </c>
      <c r="CR79" s="11">
        <v>22.259999999999998</v>
      </c>
      <c r="CS79" s="11">
        <v>40.699598796389168</v>
      </c>
      <c r="CT79" s="11">
        <v>83.736714344714812</v>
      </c>
      <c r="CU79" s="11">
        <v>85.611083913372823</v>
      </c>
      <c r="CV79" s="11">
        <v>57.578767411902099</v>
      </c>
      <c r="CW79" s="11">
        <v>50.887961859356381</v>
      </c>
      <c r="CX79" s="11">
        <v>99.023241954707999</v>
      </c>
      <c r="CY79" s="11">
        <v>53.209628886659978</v>
      </c>
      <c r="CZ79" s="11">
        <v>100</v>
      </c>
      <c r="DA79" s="11">
        <v>50.263213884076471</v>
      </c>
      <c r="DB79" s="11">
        <v>100</v>
      </c>
      <c r="DC79" s="11">
        <v>84.263504800114617</v>
      </c>
      <c r="DD79" s="11">
        <v>92.010121272909643</v>
      </c>
      <c r="DE79" s="11">
        <v>16.797921236236178</v>
      </c>
      <c r="DF79" s="11">
        <v>100</v>
      </c>
      <c r="DG79" s="11">
        <v>38.400889517840895</v>
      </c>
      <c r="DH79" s="11">
        <v>80.982358354799075</v>
      </c>
      <c r="DI79" s="11">
        <v>12</v>
      </c>
      <c r="DJ79" s="11">
        <v>81.107854038208842</v>
      </c>
      <c r="DK79" s="11">
        <v>17.633680380066714</v>
      </c>
      <c r="DL79" s="11">
        <v>24.148387748913372</v>
      </c>
      <c r="DM79" s="11">
        <v>36.887266088544045</v>
      </c>
      <c r="DN79" s="11">
        <v>11.475409836065573</v>
      </c>
      <c r="DO79" s="11">
        <v>96.947835074971849</v>
      </c>
      <c r="DP79" s="11">
        <v>86.614173228346459</v>
      </c>
      <c r="DQ79" s="11">
        <v>43.35311494581704</v>
      </c>
      <c r="DR79" s="11">
        <v>58.843537414965986</v>
      </c>
      <c r="DS79" s="11">
        <v>38.667666637470447</v>
      </c>
      <c r="DT79" s="11">
        <v>28.566838997236065</v>
      </c>
      <c r="DU79" s="11">
        <v>25.580695832358547</v>
      </c>
      <c r="DV79" s="11">
        <v>12.926389602124623</v>
      </c>
      <c r="DW79" s="11">
        <v>17.353988417835247</v>
      </c>
      <c r="DX79" s="11">
        <v>13.442665636601737</v>
      </c>
      <c r="DY79" s="11">
        <v>13.313061857374958</v>
      </c>
      <c r="DZ79" s="11">
        <v>19.015348360947616</v>
      </c>
      <c r="EA79" s="11">
        <v>27.477042984912504</v>
      </c>
      <c r="EB79" s="11">
        <v>45.149170105865764</v>
      </c>
      <c r="EC79" s="11">
        <v>18.147354447097367</v>
      </c>
      <c r="ED79" s="11">
        <v>34.123440457159653</v>
      </c>
      <c r="EE79" s="11">
        <v>15.942028985507244</v>
      </c>
      <c r="EF79" s="11">
        <v>85.328544414250544</v>
      </c>
      <c r="EG79" s="11">
        <v>82.280874155730032</v>
      </c>
      <c r="EH79" s="11">
        <v>87.666034155597728</v>
      </c>
      <c r="EI79" s="11">
        <v>100</v>
      </c>
      <c r="EJ79" s="11">
        <v>0</v>
      </c>
      <c r="EK79" s="11">
        <v>38.528138528138527</v>
      </c>
      <c r="EL79" s="11">
        <v>78.23280209804318</v>
      </c>
      <c r="EM79" s="11">
        <v>58.261044986887235</v>
      </c>
      <c r="EN79" s="11">
        <v>3.4496671373814807</v>
      </c>
      <c r="EO79" s="11">
        <v>91.12</v>
      </c>
      <c r="EP79" s="11">
        <v>99.42</v>
      </c>
      <c r="EQ79" s="11">
        <v>99.272197962154294</v>
      </c>
      <c r="ER79" s="11">
        <v>96.857923497267763</v>
      </c>
      <c r="ES79" s="11">
        <v>75.475285171102655</v>
      </c>
      <c r="ET79" s="11">
        <v>45.454553925619301</v>
      </c>
      <c r="EU79" s="11">
        <v>69.354842549427488</v>
      </c>
      <c r="EV79" s="11">
        <v>10.086949456003151</v>
      </c>
      <c r="EW79" s="11">
        <v>28.981845412375723</v>
      </c>
      <c r="EX79" s="11">
        <v>2.079986814260979</v>
      </c>
      <c r="EY79" s="11">
        <v>3.2764622423057936</v>
      </c>
      <c r="EZ79" s="11">
        <v>3.4033275605892097</v>
      </c>
      <c r="FA79" s="11">
        <v>1.8279957421937461</v>
      </c>
      <c r="FB79" s="11">
        <v>0</v>
      </c>
      <c r="FC79" s="11">
        <v>0</v>
      </c>
      <c r="FD79" s="11">
        <v>4.0526210888151697</v>
      </c>
      <c r="FE79" s="11">
        <v>9.2825073636649602</v>
      </c>
      <c r="FF79" s="11">
        <v>0</v>
      </c>
      <c r="FG79" s="11">
        <v>62.810413656290564</v>
      </c>
      <c r="FH79" s="11">
        <v>35.833333333333336</v>
      </c>
      <c r="FI79" s="11">
        <v>52.628504672897193</v>
      </c>
      <c r="FJ79" s="11">
        <v>43.553758325404381</v>
      </c>
      <c r="FK79" s="11">
        <v>85.65654238374772</v>
      </c>
      <c r="FL79" s="11">
        <v>6.4204805201399955</v>
      </c>
      <c r="FM79" s="11">
        <v>59.370132260896668</v>
      </c>
      <c r="FN79" s="11">
        <v>68.620769672321387</v>
      </c>
      <c r="FO79" s="11">
        <v>88.854684111103339</v>
      </c>
      <c r="FP79" s="11">
        <v>75.781792911744262</v>
      </c>
      <c r="FQ79" s="11">
        <v>75.619952108445972</v>
      </c>
      <c r="FR79" s="11">
        <v>33.906100846980245</v>
      </c>
      <c r="FS79" s="11">
        <v>60.10974393082806</v>
      </c>
      <c r="FT79" s="11">
        <v>37.336561743341406</v>
      </c>
      <c r="FU79" s="11">
        <v>9.0305684742854559</v>
      </c>
      <c r="FV79" s="11">
        <v>67.729263557140925</v>
      </c>
      <c r="FW79" s="11">
        <v>277.68998058427775</v>
      </c>
      <c r="FX79" s="11">
        <v>345.41924414141869</v>
      </c>
      <c r="FY79" s="11">
        <v>56.441052964284097</v>
      </c>
      <c r="FZ79" s="11">
        <v>22.576421185713638</v>
      </c>
      <c r="GA79" s="11">
        <v>54.640479593970817</v>
      </c>
      <c r="GB79" s="11">
        <v>-5.5804795939708143</v>
      </c>
      <c r="GC79" s="11">
        <v>68.528429157335125</v>
      </c>
      <c r="GD79" s="11">
        <v>12.254811018604578</v>
      </c>
      <c r="GE79" s="11">
        <v>0</v>
      </c>
      <c r="GF79" s="11">
        <v>13.636363636363635</v>
      </c>
      <c r="GG79" s="11">
        <v>9.0909090909090917</v>
      </c>
      <c r="GH79" s="11">
        <v>100</v>
      </c>
      <c r="GI79" s="11">
        <v>0</v>
      </c>
      <c r="GJ79" s="11">
        <v>100</v>
      </c>
      <c r="GK79" s="11">
        <v>4</v>
      </c>
      <c r="GL79" s="11">
        <v>3</v>
      </c>
      <c r="GM79" s="11">
        <v>1</v>
      </c>
      <c r="GN79" s="11">
        <v>49.777690539187553</v>
      </c>
      <c r="GO79" s="11">
        <v>2.6074565349558352</v>
      </c>
      <c r="GP79" s="11">
        <v>31.529760555635516</v>
      </c>
      <c r="GQ79" s="11">
        <v>9.2673590400000005</v>
      </c>
      <c r="GR79" s="11">
        <v>81.410365511934188</v>
      </c>
      <c r="GS79" s="11">
        <v>56.853544715579766</v>
      </c>
      <c r="GT79" s="11">
        <v>43.70029566366626</v>
      </c>
      <c r="GU79" s="11">
        <v>1.3613478728362647</v>
      </c>
      <c r="GV79" s="11" t="s">
        <v>727</v>
      </c>
      <c r="GW79" s="11" t="s">
        <v>727</v>
      </c>
      <c r="GX79" s="11">
        <v>25.340559217811819</v>
      </c>
      <c r="GY79" s="11">
        <v>1</v>
      </c>
      <c r="GZ79" s="11">
        <v>1014.8593107809041</v>
      </c>
      <c r="HA79" s="11">
        <v>30.874682157609623</v>
      </c>
      <c r="HB79" s="11">
        <v>0</v>
      </c>
      <c r="HC79" s="11">
        <v>6.59</v>
      </c>
      <c r="HD79" s="11">
        <v>1900210.2855908098</v>
      </c>
      <c r="HE79" s="11">
        <v>316.80634920634913</v>
      </c>
      <c r="HF79" s="11">
        <v>411.3857142857143</v>
      </c>
      <c r="HG79" s="11">
        <v>446.88396825396831</v>
      </c>
      <c r="HH79" s="11">
        <v>278.64190476190475</v>
      </c>
      <c r="HI79" s="12">
        <v>153.10377785563759</v>
      </c>
      <c r="HJ79" s="12">
        <v>29.634543480882886</v>
      </c>
      <c r="HK79" s="12">
        <v>4.7753696920363593</v>
      </c>
      <c r="HL79" s="11">
        <v>85.944607298089565</v>
      </c>
      <c r="HM79" s="11">
        <v>85.995148084504194</v>
      </c>
      <c r="HN79" s="11">
        <v>94.263620741938752</v>
      </c>
      <c r="HO79" s="11">
        <v>83.746083089052874</v>
      </c>
      <c r="HP79" s="11">
        <v>52.14292934398059</v>
      </c>
      <c r="HQ79" s="11">
        <v>90.74</v>
      </c>
      <c r="HR79" s="11">
        <v>0</v>
      </c>
      <c r="HS79" s="11">
        <v>100</v>
      </c>
      <c r="HT79" s="11" t="s">
        <v>727</v>
      </c>
      <c r="HU79" s="11">
        <v>40.699598796389168</v>
      </c>
      <c r="HV79" s="11">
        <v>83.736714344714812</v>
      </c>
      <c r="HW79" s="11">
        <v>85.611083913372823</v>
      </c>
      <c r="HX79" s="11">
        <v>57.578767411902099</v>
      </c>
      <c r="HY79" s="11">
        <v>50.887961859356381</v>
      </c>
      <c r="HZ79" s="11">
        <v>99.023241954707999</v>
      </c>
      <c r="IA79" s="11">
        <v>53.209628886659978</v>
      </c>
      <c r="IB79" s="11">
        <v>100</v>
      </c>
      <c r="IC79" s="11">
        <v>50.263213884076471</v>
      </c>
      <c r="ID79" s="11">
        <v>100</v>
      </c>
      <c r="IE79" s="11">
        <v>84.263504800114617</v>
      </c>
      <c r="IF79" s="11">
        <v>92.010121272909643</v>
      </c>
      <c r="IG79" s="11">
        <v>16.797921236236178</v>
      </c>
      <c r="IH79" s="11">
        <v>100</v>
      </c>
      <c r="II79" s="11">
        <v>38.400889517840895</v>
      </c>
      <c r="IJ79" s="11">
        <v>12.763431285247847</v>
      </c>
      <c r="IK79" s="11">
        <v>5</v>
      </c>
      <c r="IL79" s="11">
        <v>81.107854038208842</v>
      </c>
      <c r="IM79" s="11">
        <v>17.633680380066714</v>
      </c>
      <c r="IN79" s="11">
        <v>24.148387748913372</v>
      </c>
      <c r="IO79" s="11">
        <v>36.887266088544045</v>
      </c>
      <c r="IP79" s="11">
        <v>11.475409836065573</v>
      </c>
      <c r="IQ79" s="11">
        <v>4.5458432304038006</v>
      </c>
      <c r="IR79" s="11">
        <v>86.614173228346459</v>
      </c>
      <c r="IS79" s="11">
        <v>78.643840445506129</v>
      </c>
      <c r="IT79" s="11">
        <v>18.707482993197278</v>
      </c>
      <c r="IU79" s="11">
        <v>107.14285714285714</v>
      </c>
      <c r="IV79" s="11">
        <v>6.950101935095752</v>
      </c>
      <c r="IW79" s="11">
        <v>25.580695832358547</v>
      </c>
      <c r="IX79" s="11">
        <v>72.349925582933679</v>
      </c>
      <c r="IY79" s="11">
        <v>30.924425334876798</v>
      </c>
      <c r="IZ79" s="11">
        <v>17.694724656854639</v>
      </c>
      <c r="JA79" s="11">
        <v>128.08003968910202</v>
      </c>
      <c r="JB79" s="11">
        <v>9.8550724637681171</v>
      </c>
      <c r="JC79" s="11">
        <v>22.903919298825866</v>
      </c>
      <c r="JD79" s="11">
        <v>24.80568877129155</v>
      </c>
      <c r="JE79" s="11">
        <v>5.8706796758723332</v>
      </c>
      <c r="JF79" s="11">
        <v>3.4727964279808168</v>
      </c>
      <c r="JG79" s="11">
        <v>4.7826086956521738</v>
      </c>
      <c r="JH79" s="11">
        <v>9.5694980694980689</v>
      </c>
      <c r="JI79" s="11">
        <v>10.387387387387387</v>
      </c>
      <c r="JJ79" s="11">
        <v>87.666034155597728</v>
      </c>
      <c r="JK79" s="11">
        <v>100.479302832244</v>
      </c>
      <c r="JL79" s="11">
        <v>0</v>
      </c>
      <c r="JM79" s="11">
        <v>38.528138528138527</v>
      </c>
      <c r="JN79" s="11">
        <v>78.23280209804318</v>
      </c>
      <c r="JO79" s="11">
        <v>58.261044986887235</v>
      </c>
      <c r="JP79" s="11">
        <v>3.4496671373814807</v>
      </c>
      <c r="JQ79" s="11">
        <v>91.12</v>
      </c>
      <c r="JR79" s="11">
        <v>99.42</v>
      </c>
      <c r="JS79" s="11">
        <v>99.272197962154294</v>
      </c>
      <c r="JT79" s="11">
        <v>96.857923497267763</v>
      </c>
      <c r="JU79" s="11">
        <v>75.475285171102655</v>
      </c>
      <c r="JV79" s="11">
        <v>0.70731710000000003</v>
      </c>
      <c r="JW79" s="11">
        <v>0.76829270000000005</v>
      </c>
      <c r="JX79" s="11">
        <v>1.0443332240000001</v>
      </c>
      <c r="JY79" s="11">
        <v>0.29393940000000002</v>
      </c>
      <c r="JZ79" s="11">
        <v>2.713152219202521</v>
      </c>
      <c r="KA79" s="11">
        <v>65711.579678734794</v>
      </c>
      <c r="KB79" s="11">
        <v>49727.253721974339</v>
      </c>
      <c r="KC79" s="11">
        <v>0.14627263053836775</v>
      </c>
      <c r="KD79" s="11">
        <v>0</v>
      </c>
      <c r="KE79" s="11">
        <v>0</v>
      </c>
      <c r="KF79" s="11">
        <v>11.776808410000003</v>
      </c>
      <c r="KG79" s="13">
        <v>7.4845913601061326E-2</v>
      </c>
      <c r="KH79" s="11">
        <v>21.957659702598786</v>
      </c>
      <c r="KI79" s="11">
        <v>90.879478827361567</v>
      </c>
      <c r="KJ79" s="11">
        <v>-56.666666666666664</v>
      </c>
      <c r="KK79" s="11">
        <v>10.514018691588785</v>
      </c>
      <c r="KL79" s="11">
        <v>9.2375000000000007</v>
      </c>
      <c r="KM79" s="11">
        <v>5.55</v>
      </c>
      <c r="KN79" s="11">
        <v>87.673333333333346</v>
      </c>
      <c r="KO79" s="11">
        <v>111.10416666666667</v>
      </c>
      <c r="KP79" s="11">
        <v>105.255</v>
      </c>
      <c r="KQ79" s="11">
        <v>11.145315888896663</v>
      </c>
      <c r="KR79" s="11">
        <v>24.218207088255735</v>
      </c>
      <c r="KS79" s="11">
        <v>75.619952108445972</v>
      </c>
      <c r="KT79" s="11">
        <v>5.5981580941585287</v>
      </c>
      <c r="KU79" s="11">
        <v>60.10974393082806</v>
      </c>
      <c r="KV79" s="11">
        <v>37.336561743341406</v>
      </c>
    </row>
    <row r="80" spans="1:308" x14ac:dyDescent="0.3">
      <c r="A80" t="s">
        <v>1</v>
      </c>
      <c r="B80" s="2" t="s">
        <v>148</v>
      </c>
      <c r="C80" s="2" t="s">
        <v>149</v>
      </c>
      <c r="D80" s="2" t="s">
        <v>133</v>
      </c>
      <c r="E80" s="2" t="s">
        <v>349</v>
      </c>
      <c r="F80" s="2" t="s">
        <v>358</v>
      </c>
      <c r="G80" s="2" t="s">
        <v>355</v>
      </c>
      <c r="H80" s="17" t="s">
        <v>489</v>
      </c>
      <c r="I80" s="11">
        <v>49.82330782619394</v>
      </c>
      <c r="J80" s="11">
        <v>46.489879675180582</v>
      </c>
      <c r="K80" s="11">
        <v>55.717256717161156</v>
      </c>
      <c r="L80" s="11">
        <v>63.101553617642004</v>
      </c>
      <c r="M80" s="11">
        <v>59.562223051801311</v>
      </c>
      <c r="N80" s="11">
        <v>40.71414301179545</v>
      </c>
      <c r="O80" s="11">
        <v>33.354790883583121</v>
      </c>
      <c r="P80" s="11">
        <v>53.761085077215334</v>
      </c>
      <c r="Q80" s="11">
        <v>40.361607918248772</v>
      </c>
      <c r="R80" s="11">
        <v>17.27272727272727</v>
      </c>
      <c r="S80" s="11">
        <v>69.595308653846857</v>
      </c>
      <c r="T80" s="11">
        <v>37.776428005565023</v>
      </c>
      <c r="U80" s="11">
        <v>71.310321681972695</v>
      </c>
      <c r="V80" s="11">
        <v>35.351679116688082</v>
      </c>
      <c r="W80" s="11">
        <v>8.6559505749266634</v>
      </c>
      <c r="X80" s="11">
        <v>66.906976565742596</v>
      </c>
      <c r="Y80" s="11">
        <v>90.163733115022524</v>
      </c>
      <c r="Z80" s="11">
        <v>57.142366612952834</v>
      </c>
      <c r="AA80" s="11">
        <v>73.878134760982945</v>
      </c>
      <c r="AB80" s="11">
        <v>86.552795265881713</v>
      </c>
      <c r="AC80" s="11">
        <v>55.194774410618287</v>
      </c>
      <c r="AD80" s="11">
        <v>46.483149133578934</v>
      </c>
      <c r="AE80" s="11">
        <v>53.398914517148128</v>
      </c>
      <c r="AF80" s="11">
        <v>59.562223051801311</v>
      </c>
      <c r="AG80" s="11">
        <v>24.707686556413599</v>
      </c>
      <c r="AH80" s="11">
        <v>8.7437525457546066</v>
      </c>
      <c r="AI80" s="11">
        <v>19.234475283950989</v>
      </c>
      <c r="AJ80" s="11">
        <v>64.982004078399171</v>
      </c>
      <c r="AK80" s="11">
        <v>35.522983114446525</v>
      </c>
      <c r="AL80" s="11">
        <v>91.093956491807802</v>
      </c>
      <c r="AM80" s="11">
        <v>50.792773986715453</v>
      </c>
      <c r="AN80" s="11">
        <v>3.1567980923722256</v>
      </c>
      <c r="AO80" s="11">
        <v>3.3951414061745266</v>
      </c>
      <c r="AP80" s="11">
        <v>40.789698936175412</v>
      </c>
      <c r="AQ80" s="11">
        <v>34.833898320690523</v>
      </c>
      <c r="AR80" s="11">
        <v>67.160434559370557</v>
      </c>
      <c r="AS80" s="11">
        <v>66.249028749028753</v>
      </c>
      <c r="AT80" s="11">
        <v>83.376499402901061</v>
      </c>
      <c r="AU80" s="11">
        <v>73.480366087516202</v>
      </c>
      <c r="AV80" s="11">
        <v>42.316967238814385</v>
      </c>
      <c r="AW80" s="11">
        <v>25.494708480819583</v>
      </c>
      <c r="AX80" s="11">
        <v>31.648940504212035</v>
      </c>
      <c r="AY80" s="11">
        <v>61.226326284054366</v>
      </c>
      <c r="AZ80" s="11">
        <v>28.599382527059724</v>
      </c>
      <c r="BA80" s="11">
        <v>50.047295078085121</v>
      </c>
      <c r="BB80" s="11">
        <v>21.573427783795893</v>
      </c>
      <c r="BC80" s="11">
        <v>20</v>
      </c>
      <c r="BD80" s="11">
        <v>27.27272727272727</v>
      </c>
      <c r="BE80" s="11">
        <v>4.5454545454545459</v>
      </c>
      <c r="BF80" s="11">
        <v>66.666666666666657</v>
      </c>
      <c r="BG80" s="11">
        <v>75</v>
      </c>
      <c r="BH80" s="11">
        <v>40.637450199203187</v>
      </c>
      <c r="BI80" s="11">
        <v>86.505759736697755</v>
      </c>
      <c r="BJ80" s="11">
        <v>79.166666666666657</v>
      </c>
      <c r="BK80" s="11">
        <v>89.473684210526315</v>
      </c>
      <c r="BL80" s="11">
        <v>42.95979994379028</v>
      </c>
      <c r="BM80" s="11">
        <v>19.964027698495165</v>
      </c>
      <c r="BN80" s="11">
        <v>27.217269135013357</v>
      </c>
      <c r="BO80" s="11">
        <v>9.2673590400000005</v>
      </c>
      <c r="BP80" s="11">
        <v>80.733589644743986</v>
      </c>
      <c r="BQ80" s="11">
        <v>63.631889271826822</v>
      </c>
      <c r="BR80" s="11">
        <v>69.565486129347278</v>
      </c>
      <c r="BS80" s="11">
        <v>0.20515300827262375</v>
      </c>
      <c r="BT80" s="11">
        <v>100</v>
      </c>
      <c r="BU80" s="11">
        <v>0</v>
      </c>
      <c r="BV80" s="11">
        <v>9.0484316516125034</v>
      </c>
      <c r="BW80" s="11">
        <v>100</v>
      </c>
      <c r="BX80" s="11">
        <v>2.8564900402433442</v>
      </c>
      <c r="BY80" s="11">
        <v>11.094390535000777</v>
      </c>
      <c r="BZ80" s="11">
        <v>23.52941176470588</v>
      </c>
      <c r="CA80" s="11">
        <v>0</v>
      </c>
      <c r="CB80" s="11">
        <v>0</v>
      </c>
      <c r="CC80" s="11">
        <v>62.156297347680415</v>
      </c>
      <c r="CD80" s="11">
        <v>51.513905048139122</v>
      </c>
      <c r="CE80" s="11">
        <v>35.327465210627587</v>
      </c>
      <c r="CF80" s="11">
        <v>79.243574892332376</v>
      </c>
      <c r="CG80" s="11">
        <v>97.206950756137175</v>
      </c>
      <c r="CH80" s="11">
        <v>65.450681777935188</v>
      </c>
      <c r="CI80" s="11">
        <v>77.449960927346268</v>
      </c>
      <c r="CJ80" s="11">
        <v>88.487515349979532</v>
      </c>
      <c r="CK80" s="11">
        <v>95.128939828080235</v>
      </c>
      <c r="CL80" s="11">
        <v>97.410970118706501</v>
      </c>
      <c r="CM80" s="11">
        <v>96.316004911993446</v>
      </c>
      <c r="CN80" s="11">
        <v>73.475235366352848</v>
      </c>
      <c r="CO80" s="11">
        <v>94.43</v>
      </c>
      <c r="CP80" s="11">
        <v>32.950000000000003</v>
      </c>
      <c r="CQ80" s="11">
        <v>100</v>
      </c>
      <c r="CR80" s="11">
        <v>1.1894664518113385</v>
      </c>
      <c r="CS80" s="11">
        <v>36.728949192938337</v>
      </c>
      <c r="CT80" s="11">
        <v>70.740677617986549</v>
      </c>
      <c r="CU80" s="11">
        <v>88.416044494807892</v>
      </c>
      <c r="CV80" s="11">
        <v>81.099743636179241</v>
      </c>
      <c r="CW80" s="11">
        <v>66.952206560575505</v>
      </c>
      <c r="CX80" s="11">
        <v>99.331187063410155</v>
      </c>
      <c r="CY80" s="11">
        <v>99.697028240656891</v>
      </c>
      <c r="CZ80" s="11">
        <v>98.958231160358039</v>
      </c>
      <c r="DA80" s="11">
        <v>55.955279388300404</v>
      </c>
      <c r="DB80" s="11">
        <v>98.215839571695213</v>
      </c>
      <c r="DC80" s="11">
        <v>99.065830584020517</v>
      </c>
      <c r="DD80" s="11">
        <v>99.396298545218158</v>
      </c>
      <c r="DE80" s="11">
        <v>42.279100767987671</v>
      </c>
      <c r="DF80" s="11">
        <v>98.854753868816857</v>
      </c>
      <c r="DG80" s="11">
        <v>54.001227998362666</v>
      </c>
      <c r="DH80" s="11">
        <v>75.583095233492188</v>
      </c>
      <c r="DI80" s="11">
        <v>36</v>
      </c>
      <c r="DJ80" s="11">
        <v>93.18460908718788</v>
      </c>
      <c r="DK80" s="11">
        <v>18.890708145722474</v>
      </c>
      <c r="DL80" s="11">
        <v>27.374130167826443</v>
      </c>
      <c r="DM80" s="11">
        <v>19.441401971522453</v>
      </c>
      <c r="DN80" s="11">
        <v>8.8888888888888893</v>
      </c>
      <c r="DO80" s="11">
        <v>89.613193295137677</v>
      </c>
      <c r="DP80" s="11">
        <v>95.652173913043484</v>
      </c>
      <c r="DQ80" s="11">
        <v>67.402915457446326</v>
      </c>
      <c r="DR80" s="11">
        <v>66.539923954372625</v>
      </c>
      <c r="DS80" s="11">
        <v>44.743829743584968</v>
      </c>
      <c r="DT80" s="11">
        <v>27.52513339856111</v>
      </c>
      <c r="DU80" s="11">
        <v>21.890239714266091</v>
      </c>
      <c r="DV80" s="11">
        <v>5.9546852996145629</v>
      </c>
      <c r="DW80" s="11">
        <v>14.886268704186412</v>
      </c>
      <c r="DX80" s="11">
        <v>0</v>
      </c>
      <c r="DY80" s="11">
        <v>12.81085959270567</v>
      </c>
      <c r="DZ80" s="11">
        <v>10.066949132266384</v>
      </c>
      <c r="EA80" s="11">
        <v>12.566215139659748</v>
      </c>
      <c r="EB80" s="11">
        <v>20.550867115861003</v>
      </c>
      <c r="EC80" s="11">
        <v>9.671778693927811</v>
      </c>
      <c r="ED80" s="11">
        <v>20.050182136973046</v>
      </c>
      <c r="EE80" s="11">
        <v>33.333333333333329</v>
      </c>
      <c r="EF80" s="11">
        <v>28.134740418858438</v>
      </c>
      <c r="EG80" s="11">
        <v>31.793275894738247</v>
      </c>
      <c r="EH80" s="11">
        <v>100</v>
      </c>
      <c r="EI80" s="11">
        <v>100</v>
      </c>
      <c r="EJ80" s="11">
        <v>0.80128205128205121</v>
      </c>
      <c r="EK80" s="11">
        <v>41.025641025641022</v>
      </c>
      <c r="EL80" s="11">
        <v>80.863039399624768</v>
      </c>
      <c r="EM80" s="11">
        <v>54.924953095684806</v>
      </c>
      <c r="EN80" s="11">
        <v>0</v>
      </c>
      <c r="EO80" s="11">
        <v>80.3</v>
      </c>
      <c r="EP80" s="11">
        <v>98.51</v>
      </c>
      <c r="EQ80" s="11">
        <v>98.141263940520446</v>
      </c>
      <c r="ER80" s="11">
        <v>95.18518518518519</v>
      </c>
      <c r="ES80" s="11">
        <v>83.333333333333343</v>
      </c>
      <c r="ET80" s="11">
        <v>75.000009318181213</v>
      </c>
      <c r="EU80" s="11">
        <v>72.580643028095835</v>
      </c>
      <c r="EV80" s="11">
        <v>33.511993953007284</v>
      </c>
      <c r="EW80" s="11">
        <v>22.078449647577497</v>
      </c>
      <c r="EX80" s="11">
        <v>5.7452299133410616</v>
      </c>
      <c r="EY80" s="11">
        <v>1.0657629941039806</v>
      </c>
      <c r="EZ80" s="11">
        <v>2.6594013696716341</v>
      </c>
      <c r="FA80" s="11">
        <v>6.6280362920302078</v>
      </c>
      <c r="FB80" s="11">
        <v>0.12217324509755907</v>
      </c>
      <c r="FC80" s="11">
        <v>0.59287665023377989</v>
      </c>
      <c r="FD80" s="11">
        <v>6.2374794373365585</v>
      </c>
      <c r="FE80" s="11">
        <v>6.1279275930109529</v>
      </c>
      <c r="FF80" s="11">
        <v>0</v>
      </c>
      <c r="FG80" s="11">
        <v>92.115730568105391</v>
      </c>
      <c r="FH80" s="11">
        <v>45.3056768558952</v>
      </c>
      <c r="FI80" s="11">
        <v>60.399159663865539</v>
      </c>
      <c r="FJ80" s="11">
        <v>22.444233005603152</v>
      </c>
      <c r="FK80" s="11">
        <v>17.313876144491431</v>
      </c>
      <c r="FL80" s="11">
        <v>6.4204805201399955</v>
      </c>
      <c r="FM80" s="11">
        <v>59.370132260896668</v>
      </c>
      <c r="FN80" s="11">
        <v>68.620769672321387</v>
      </c>
      <c r="FO80" s="11">
        <v>85.233470799521086</v>
      </c>
      <c r="FP80" s="11">
        <v>74.746950428237739</v>
      </c>
      <c r="FQ80" s="11">
        <v>79.340277777777786</v>
      </c>
      <c r="FR80" s="11">
        <v>45.886432137234991</v>
      </c>
      <c r="FS80" s="11">
        <v>89.073305670816055</v>
      </c>
      <c r="FT80" s="11">
        <v>28.68217054263566</v>
      </c>
      <c r="FU80" s="11">
        <v>24.281274281274282</v>
      </c>
      <c r="FV80" s="11">
        <v>160.25641025641025</v>
      </c>
      <c r="FW80" s="11">
        <v>432.20668220668222</v>
      </c>
      <c r="FX80" s="11">
        <v>451.63170163170162</v>
      </c>
      <c r="FY80" s="11">
        <v>150.54390054390055</v>
      </c>
      <c r="FZ80" s="11">
        <v>335.0815850815851</v>
      </c>
      <c r="GA80" s="11">
        <v>61.226326284054366</v>
      </c>
      <c r="GB80" s="11">
        <v>-11.146326284054368</v>
      </c>
      <c r="GC80" s="11">
        <v>50.047295078085114</v>
      </c>
      <c r="GD80" s="11">
        <v>-2.7976295023208309E-2</v>
      </c>
      <c r="GE80" s="11">
        <v>20</v>
      </c>
      <c r="GF80" s="11">
        <v>27.27272727272727</v>
      </c>
      <c r="GG80" s="11">
        <v>4.5454545454545459</v>
      </c>
      <c r="GH80" s="11">
        <v>66.666666666666657</v>
      </c>
      <c r="GI80" s="11">
        <v>75</v>
      </c>
      <c r="GJ80" s="11">
        <v>40.637450199203187</v>
      </c>
      <c r="GK80" s="11">
        <v>10</v>
      </c>
      <c r="GL80" s="11">
        <v>10</v>
      </c>
      <c r="GM80" s="11">
        <v>3.3333333333333335</v>
      </c>
      <c r="GN80" s="11">
        <v>42.95979994379028</v>
      </c>
      <c r="GO80" s="11">
        <v>19.964027698495165</v>
      </c>
      <c r="GP80" s="11">
        <v>27.217269135013353</v>
      </c>
      <c r="GQ80" s="11">
        <v>9.2673590400000005</v>
      </c>
      <c r="GR80" s="11">
        <v>80.733589644743986</v>
      </c>
      <c r="GS80" s="11">
        <v>36.368110728173178</v>
      </c>
      <c r="GT80" s="11">
        <v>30.434513870652719</v>
      </c>
      <c r="GU80" s="11">
        <v>0.20515300827262375</v>
      </c>
      <c r="GV80" s="14">
        <v>100</v>
      </c>
      <c r="GW80" s="11" t="s">
        <v>727</v>
      </c>
      <c r="GX80" s="11">
        <v>9.0484316516125034</v>
      </c>
      <c r="GY80" s="11">
        <v>1</v>
      </c>
      <c r="GZ80" s="11">
        <v>274.73556117195545</v>
      </c>
      <c r="HA80" s="11">
        <v>11.094390535000777</v>
      </c>
      <c r="HB80" s="11">
        <v>23.52941176470588</v>
      </c>
      <c r="HC80" s="11">
        <v>0</v>
      </c>
      <c r="HD80" s="11">
        <v>0</v>
      </c>
      <c r="HE80" s="11">
        <v>125.16634920634924</v>
      </c>
      <c r="HF80" s="11">
        <v>217.9850793650794</v>
      </c>
      <c r="HG80" s="11">
        <v>315.91349206349201</v>
      </c>
      <c r="HH80" s="11">
        <v>88.439047619047642</v>
      </c>
      <c r="HI80" s="12">
        <v>117.07352107087267</v>
      </c>
      <c r="HJ80" s="12">
        <v>34.549318222064812</v>
      </c>
      <c r="HK80" s="12">
        <v>93.228216299333681</v>
      </c>
      <c r="HL80" s="11">
        <v>88.487515349979532</v>
      </c>
      <c r="HM80" s="11">
        <v>95.128939828080235</v>
      </c>
      <c r="HN80" s="11">
        <v>97.410970118706501</v>
      </c>
      <c r="HO80" s="11">
        <v>96.316004911993446</v>
      </c>
      <c r="HP80" s="11">
        <v>73.475235366352848</v>
      </c>
      <c r="HQ80" s="11">
        <v>94.43</v>
      </c>
      <c r="HR80" s="11" t="s">
        <v>727</v>
      </c>
      <c r="HS80" s="14">
        <v>100</v>
      </c>
      <c r="HT80" s="11">
        <v>1.1894664518113385</v>
      </c>
      <c r="HU80" s="11">
        <v>36.728949192938337</v>
      </c>
      <c r="HV80" s="11">
        <v>70.740677617986549</v>
      </c>
      <c r="HW80" s="11">
        <v>88.416044494807892</v>
      </c>
      <c r="HX80" s="11">
        <v>81.099743636179241</v>
      </c>
      <c r="HY80" s="11">
        <v>66.952206560575505</v>
      </c>
      <c r="HZ80" s="11">
        <v>99.331187063410155</v>
      </c>
      <c r="IA80" s="11">
        <v>99.697028240656891</v>
      </c>
      <c r="IB80" s="11">
        <v>98.958231160358039</v>
      </c>
      <c r="IC80" s="11">
        <v>55.955279388300404</v>
      </c>
      <c r="ID80" s="11">
        <v>98.215839571695213</v>
      </c>
      <c r="IE80" s="11">
        <v>99.065830584020517</v>
      </c>
      <c r="IF80" s="11">
        <v>99.396298545218158</v>
      </c>
      <c r="IG80" s="11">
        <v>42.279100767987671</v>
      </c>
      <c r="IH80" s="11">
        <v>98.854753868816857</v>
      </c>
      <c r="II80" s="11">
        <v>54.001227998362666</v>
      </c>
      <c r="IJ80" s="11">
        <v>9.6861359384743295</v>
      </c>
      <c r="IK80" s="11">
        <v>11</v>
      </c>
      <c r="IL80" s="11">
        <v>93.18460908718788</v>
      </c>
      <c r="IM80" s="11">
        <v>18.890708145722474</v>
      </c>
      <c r="IN80" s="11">
        <v>27.374130167826443</v>
      </c>
      <c r="IO80" s="11">
        <v>19.441401971522453</v>
      </c>
      <c r="IP80" s="11">
        <v>8.8888888888888893</v>
      </c>
      <c r="IQ80" s="11">
        <v>9.3166986564299421</v>
      </c>
      <c r="IR80" s="11">
        <v>95.652173913043484</v>
      </c>
      <c r="IS80" s="11">
        <v>81.259453780239937</v>
      </c>
      <c r="IT80" s="11">
        <v>15.209125475285171</v>
      </c>
      <c r="IU80" s="11">
        <v>98.859315589353614</v>
      </c>
      <c r="IV80" s="11">
        <v>6.9015042241912221</v>
      </c>
      <c r="IW80" s="11">
        <v>21.890239714266091</v>
      </c>
      <c r="IX80" s="11">
        <v>33.328798802883959</v>
      </c>
      <c r="IY80" s="11">
        <v>26.52700312882601</v>
      </c>
      <c r="IZ80" s="11">
        <v>0</v>
      </c>
      <c r="JA80" s="11">
        <v>123.24853761393008</v>
      </c>
      <c r="JB80" s="11">
        <v>5.2173913043478262</v>
      </c>
      <c r="JC80" s="11">
        <v>10.474765338049245</v>
      </c>
      <c r="JD80" s="11">
        <v>11.2909808189362</v>
      </c>
      <c r="JE80" s="11">
        <v>3.1288260100666574</v>
      </c>
      <c r="JF80" s="11">
        <v>2.0405387022173853</v>
      </c>
      <c r="JG80" s="11">
        <v>10</v>
      </c>
      <c r="JH80" s="11">
        <v>16.787401574803148</v>
      </c>
      <c r="JI80" s="11">
        <v>17.337579617834393</v>
      </c>
      <c r="JJ80" s="11">
        <v>107.21649484536083</v>
      </c>
      <c r="JK80" s="11">
        <v>181.22503328894808</v>
      </c>
      <c r="JL80" s="11">
        <v>0.80128205128205121</v>
      </c>
      <c r="JM80" s="11">
        <v>41.025641025641022</v>
      </c>
      <c r="JN80" s="11">
        <v>80.863039399624768</v>
      </c>
      <c r="JO80" s="11">
        <v>54.924953095684806</v>
      </c>
      <c r="JP80" s="11">
        <v>0</v>
      </c>
      <c r="JQ80" s="11">
        <v>80.3</v>
      </c>
      <c r="JR80" s="11">
        <v>98.51</v>
      </c>
      <c r="JS80" s="11">
        <v>98.141263940520446</v>
      </c>
      <c r="JT80" s="11">
        <v>95.18518518518519</v>
      </c>
      <c r="JU80" s="11">
        <v>83.333333333333343</v>
      </c>
      <c r="JV80" s="11">
        <v>0.86585369999999995</v>
      </c>
      <c r="JW80" s="11">
        <v>0.79268289999999997</v>
      </c>
      <c r="JX80" s="11">
        <v>1.2804864680000001</v>
      </c>
      <c r="JY80" s="11">
        <v>0.2759259</v>
      </c>
      <c r="JZ80" s="11">
        <v>3.599217044375238</v>
      </c>
      <c r="KA80" s="11">
        <v>29241.454573748211</v>
      </c>
      <c r="KB80" s="11">
        <v>40604.677247366228</v>
      </c>
      <c r="KC80" s="11">
        <v>0.5303624518159693</v>
      </c>
      <c r="KD80" s="11">
        <v>0.93513731999999994</v>
      </c>
      <c r="KE80" s="11">
        <v>1.5415891999999995</v>
      </c>
      <c r="KF80" s="11">
        <v>18.12594829</v>
      </c>
      <c r="KG80" s="13">
        <v>5.3636126576163561E-2</v>
      </c>
      <c r="KH80" s="11">
        <v>17.395306028531984</v>
      </c>
      <c r="KI80" s="11">
        <v>176.8662232076866</v>
      </c>
      <c r="KJ80" s="11">
        <v>-18.777292576419214</v>
      </c>
      <c r="KK80" s="11">
        <v>41.596638655462186</v>
      </c>
      <c r="KL80" s="11">
        <v>12.089999999999998</v>
      </c>
      <c r="KM80" s="11">
        <v>18.544999999999998</v>
      </c>
      <c r="KN80" s="11">
        <v>87.673333333333346</v>
      </c>
      <c r="KO80" s="11">
        <v>111.10416666666667</v>
      </c>
      <c r="KP80" s="11">
        <v>105.255</v>
      </c>
      <c r="KQ80" s="11">
        <v>14.766529200478914</v>
      </c>
      <c r="KR80" s="11">
        <v>25.253049571762265</v>
      </c>
      <c r="KS80" s="11">
        <v>79.340277777777786</v>
      </c>
      <c r="KT80" s="11">
        <v>6.0883137746261342</v>
      </c>
      <c r="KU80" s="11">
        <v>89.073305670816055</v>
      </c>
      <c r="KV80" s="11">
        <v>28.68217054263566</v>
      </c>
    </row>
    <row r="81" spans="1:308" x14ac:dyDescent="0.3">
      <c r="A81" t="s">
        <v>1</v>
      </c>
      <c r="B81" s="2" t="s">
        <v>150</v>
      </c>
      <c r="C81" s="2" t="s">
        <v>151</v>
      </c>
      <c r="D81" s="2" t="s">
        <v>133</v>
      </c>
      <c r="E81" s="2" t="s">
        <v>348</v>
      </c>
      <c r="F81" s="2" t="s">
        <v>358</v>
      </c>
      <c r="G81" s="2" t="s">
        <v>355</v>
      </c>
      <c r="H81" s="17" t="s">
        <v>489</v>
      </c>
      <c r="I81" s="11">
        <v>47.488876231324745</v>
      </c>
      <c r="J81" s="11">
        <v>51.601497570093855</v>
      </c>
      <c r="K81" s="11">
        <v>40.257067583512871</v>
      </c>
      <c r="L81" s="11">
        <v>60.784377957130843</v>
      </c>
      <c r="M81" s="11">
        <v>45.400804904460962</v>
      </c>
      <c r="N81" s="11">
        <v>44.712734514346515</v>
      </c>
      <c r="O81" s="11">
        <v>42.176774858403412</v>
      </c>
      <c r="P81" s="11">
        <v>70.054936384121191</v>
      </c>
      <c r="Q81" s="11">
        <v>59.428861992762819</v>
      </c>
      <c r="R81" s="11">
        <v>17.121212121212121</v>
      </c>
      <c r="S81" s="11">
        <v>79.712781571195563</v>
      </c>
      <c r="T81" s="11">
        <v>30.682999992336544</v>
      </c>
      <c r="U81" s="11">
        <v>57.682909372297615</v>
      </c>
      <c r="V81" s="11">
        <v>46.526781556731123</v>
      </c>
      <c r="W81" s="11">
        <v>14.297925853008106</v>
      </c>
      <c r="X81" s="11">
        <v>42.435940851090251</v>
      </c>
      <c r="Y81" s="11">
        <v>86.444780635400917</v>
      </c>
      <c r="Z81" s="11">
        <v>17.849622994552224</v>
      </c>
      <c r="AA81" s="11">
        <v>73.542646544661011</v>
      </c>
      <c r="AB81" s="11">
        <v>87.131362347297525</v>
      </c>
      <c r="AC81" s="11">
        <v>40.512452076155661</v>
      </c>
      <c r="AD81" s="11">
        <v>42.981413442835532</v>
      </c>
      <c r="AE81" s="11">
        <v>59.754015374704508</v>
      </c>
      <c r="AF81" s="11">
        <v>45.400804904460962</v>
      </c>
      <c r="AG81" s="11">
        <v>32.006945911447033</v>
      </c>
      <c r="AH81" s="11">
        <v>2.8716985890470244</v>
      </c>
      <c r="AI81" s="11">
        <v>26.713557368531621</v>
      </c>
      <c r="AJ81" s="11">
        <v>73.790374429400657</v>
      </c>
      <c r="AK81" s="11">
        <v>40.722515966418406</v>
      </c>
      <c r="AL81" s="11">
        <v>92.171314821234333</v>
      </c>
      <c r="AM81" s="11">
        <v>43.694120615453727</v>
      </c>
      <c r="AN81" s="11">
        <v>4.3958511738269577</v>
      </c>
      <c r="AO81" s="11">
        <v>36.819178282470133</v>
      </c>
      <c r="AP81" s="11">
        <v>52.092277043666272</v>
      </c>
      <c r="AQ81" s="11">
        <v>47.693549384006211</v>
      </c>
      <c r="AR81" s="11">
        <v>68.365672650997197</v>
      </c>
      <c r="AS81" s="11">
        <v>60.620998356847409</v>
      </c>
      <c r="AT81" s="11">
        <v>85.894184093027732</v>
      </c>
      <c r="AU81" s="11">
        <v>68.548508957202841</v>
      </c>
      <c r="AV81" s="11">
        <v>50.795764953981518</v>
      </c>
      <c r="AW81" s="11">
        <v>57.937497245673342</v>
      </c>
      <c r="AX81" s="11">
        <v>96.532664697994292</v>
      </c>
      <c r="AY81" s="11">
        <v>53.753056469500059</v>
      </c>
      <c r="AZ81" s="11">
        <v>41.565579958828721</v>
      </c>
      <c r="BA81" s="11">
        <v>74.485624952251854</v>
      </c>
      <c r="BB81" s="11">
        <v>67.911186590470678</v>
      </c>
      <c r="BC81" s="11">
        <v>15</v>
      </c>
      <c r="BD81" s="11">
        <v>31.818181818181817</v>
      </c>
      <c r="BE81" s="11">
        <v>4.5454545454545459</v>
      </c>
      <c r="BF81" s="11">
        <v>100</v>
      </c>
      <c r="BG81" s="11">
        <v>50</v>
      </c>
      <c r="BH81" s="11">
        <v>79.892761394101868</v>
      </c>
      <c r="BI81" s="11">
        <v>89.504479795209363</v>
      </c>
      <c r="BJ81" s="11">
        <v>79.166666666666657</v>
      </c>
      <c r="BK81" s="11">
        <v>82.10526315789474</v>
      </c>
      <c r="BL81" s="11">
        <v>17.037159152312451</v>
      </c>
      <c r="BM81" s="11">
        <v>12.508602531475542</v>
      </c>
      <c r="BN81" s="11">
        <v>38.713500000000003</v>
      </c>
      <c r="BO81" s="11">
        <v>3.0504751200000007</v>
      </c>
      <c r="BP81" s="11">
        <v>64.948373789118875</v>
      </c>
      <c r="BQ81" s="11">
        <v>45.0115078405912</v>
      </c>
      <c r="BR81" s="11">
        <v>63.088846487182749</v>
      </c>
      <c r="BS81" s="11">
        <v>1.4638436544948505</v>
      </c>
      <c r="BT81" s="11">
        <v>82.183504285513564</v>
      </c>
      <c r="BU81" s="11">
        <v>82.183504285513564</v>
      </c>
      <c r="BV81" s="11">
        <v>0</v>
      </c>
      <c r="BW81" s="11">
        <v>100</v>
      </c>
      <c r="BX81" s="11">
        <v>13.329837114864729</v>
      </c>
      <c r="BY81" s="11">
        <v>24.400678148717382</v>
      </c>
      <c r="BZ81" s="11">
        <v>6.3348416289592757</v>
      </c>
      <c r="CA81" s="11">
        <v>0</v>
      </c>
      <c r="CB81" s="11">
        <v>26.456183634355764</v>
      </c>
      <c r="CC81" s="11">
        <v>3.4459715827684456</v>
      </c>
      <c r="CD81" s="11">
        <v>7.25676947463855</v>
      </c>
      <c r="CE81" s="11">
        <v>0</v>
      </c>
      <c r="CF81" s="11">
        <v>20.217138574863753</v>
      </c>
      <c r="CG81" s="11">
        <v>95.838580676858967</v>
      </c>
      <c r="CH81" s="11">
        <v>74.178292740600611</v>
      </c>
      <c r="CI81" s="11">
        <v>96.114832907901416</v>
      </c>
      <c r="CJ81" s="11">
        <v>82.775016209206825</v>
      </c>
      <c r="CK81" s="11">
        <v>91.555003241841376</v>
      </c>
      <c r="CL81" s="11">
        <v>94.715798573589808</v>
      </c>
      <c r="CM81" s="11">
        <v>91.576615517614002</v>
      </c>
      <c r="CN81" s="11">
        <v>71.601469634752533</v>
      </c>
      <c r="CO81" s="11">
        <v>58.650000000000006</v>
      </c>
      <c r="CP81" s="11">
        <v>3.95</v>
      </c>
      <c r="CQ81" s="11">
        <v>3.0686467084300273</v>
      </c>
      <c r="CR81" s="11">
        <v>5.7298452697788687</v>
      </c>
      <c r="CS81" s="11">
        <v>66.326502244596924</v>
      </c>
      <c r="CT81" s="11">
        <v>82.030173161379281</v>
      </c>
      <c r="CU81" s="11">
        <v>89.749510444551348</v>
      </c>
      <c r="CV81" s="11">
        <v>51.024982871505117</v>
      </c>
      <c r="CW81" s="11">
        <v>52.894029700172041</v>
      </c>
      <c r="CX81" s="11">
        <v>99.230680845761327</v>
      </c>
      <c r="CY81" s="11">
        <v>98.124890038424752</v>
      </c>
      <c r="CZ81" s="11">
        <v>97.835648971291192</v>
      </c>
      <c r="DA81" s="11">
        <v>50.393719912575939</v>
      </c>
      <c r="DB81" s="11">
        <v>98.265985597919752</v>
      </c>
      <c r="DC81" s="11">
        <v>97.230756001618786</v>
      </c>
      <c r="DD81" s="11">
        <v>96.035280123905096</v>
      </c>
      <c r="DE81" s="11">
        <v>61.184009833079934</v>
      </c>
      <c r="DF81" s="11">
        <v>97.980608299564764</v>
      </c>
      <c r="DG81" s="11">
        <v>37.421655500324185</v>
      </c>
      <c r="DH81" s="11">
        <v>56.115700728142791</v>
      </c>
      <c r="DI81" s="11">
        <v>28.000000000000004</v>
      </c>
      <c r="DJ81" s="11">
        <v>86.097903609250054</v>
      </c>
      <c r="DK81" s="11">
        <v>19.089042576183271</v>
      </c>
      <c r="DL81" s="11">
        <v>23.757294143073267</v>
      </c>
      <c r="DM81" s="11">
        <v>44.903948772678767</v>
      </c>
      <c r="DN81" s="11">
        <v>11.904761904761903</v>
      </c>
      <c r="DO81" s="11">
        <v>93.570987185013706</v>
      </c>
      <c r="DP81" s="11">
        <v>88.63636363636364</v>
      </c>
      <c r="DQ81" s="11">
        <v>51.377712971097978</v>
      </c>
      <c r="DR81" s="11">
        <v>73.263888888888886</v>
      </c>
      <c r="DS81" s="11">
        <v>11.560812853396031</v>
      </c>
      <c r="DT81" s="11">
        <v>37.057467996748358</v>
      </c>
      <c r="DU81" s="11">
        <v>26.956423826145702</v>
      </c>
      <c r="DV81" s="11">
        <v>1.044449812394814</v>
      </c>
      <c r="DW81" s="11">
        <v>1.9750223964123317</v>
      </c>
      <c r="DX81" s="11">
        <v>0</v>
      </c>
      <c r="DY81" s="11">
        <v>3.6210264016904157</v>
      </c>
      <c r="DZ81" s="11">
        <v>7.7179943347375612</v>
      </c>
      <c r="EA81" s="11">
        <v>25.547637914977866</v>
      </c>
      <c r="EB81" s="11">
        <v>37.45759799268621</v>
      </c>
      <c r="EC81" s="11">
        <v>12.538806428309909</v>
      </c>
      <c r="ED81" s="11">
        <v>19.928506411446044</v>
      </c>
      <c r="EE81" s="11">
        <v>38.095238095238088</v>
      </c>
      <c r="EF81" s="11">
        <v>73.279893454778971</v>
      </c>
      <c r="EG81" s="11">
        <v>40.178705712098989</v>
      </c>
      <c r="EH81" s="11">
        <v>81.70289855072464</v>
      </c>
      <c r="EI81" s="11">
        <v>100</v>
      </c>
      <c r="EJ81" s="11">
        <v>5.9127864005912789</v>
      </c>
      <c r="EK81" s="11">
        <v>54.323725055432369</v>
      </c>
      <c r="EL81" s="11">
        <v>82.820512820512832</v>
      </c>
      <c r="EM81" s="11">
        <v>59.294871794871796</v>
      </c>
      <c r="EN81" s="11">
        <v>1.2606837606837606</v>
      </c>
      <c r="EO81" s="11">
        <v>81.89</v>
      </c>
      <c r="EP81" s="11">
        <v>98.92</v>
      </c>
      <c r="EQ81" s="11">
        <v>99.380804953560371</v>
      </c>
      <c r="ER81" s="11">
        <v>94.763513513513516</v>
      </c>
      <c r="ES81" s="11">
        <v>85.902255639097746</v>
      </c>
      <c r="ET81" s="11">
        <v>68.18182157024772</v>
      </c>
      <c r="EU81" s="11">
        <v>66.129028844953339</v>
      </c>
      <c r="EV81" s="11">
        <v>15.604094693507657</v>
      </c>
      <c r="EW81" s="11">
        <v>24.86153735310619</v>
      </c>
      <c r="EX81" s="11">
        <v>3.5396616683519384</v>
      </c>
      <c r="EY81" s="11">
        <v>4.3022047937488583</v>
      </c>
      <c r="EZ81" s="11">
        <v>5.3456870593800776</v>
      </c>
      <c r="FA81" s="11">
        <v>41.21022489671661</v>
      </c>
      <c r="FB81" s="11">
        <v>5.2122322804206561E-3</v>
      </c>
      <c r="FC81" s="11">
        <v>100</v>
      </c>
      <c r="FD81" s="11">
        <v>6.0612760008835229</v>
      </c>
      <c r="FE81" s="11">
        <v>3.6006891818467794</v>
      </c>
      <c r="FF81" s="11">
        <v>40.98432380915817</v>
      </c>
      <c r="FG81" s="11">
        <v>15.876372227326421</v>
      </c>
      <c r="FH81" s="11">
        <v>100</v>
      </c>
      <c r="FI81" s="11">
        <v>100</v>
      </c>
      <c r="FJ81" s="11">
        <v>39.810409838954101</v>
      </c>
      <c r="FK81" s="11">
        <v>64.245954627718916</v>
      </c>
      <c r="FL81" s="11">
        <v>6.4204805201399955</v>
      </c>
      <c r="FM81" s="11">
        <v>59.370132260896668</v>
      </c>
      <c r="FN81" s="11">
        <v>68.620769672321387</v>
      </c>
      <c r="FO81" s="11">
        <v>85.667903525046384</v>
      </c>
      <c r="FP81" s="11">
        <v>73.925104022191405</v>
      </c>
      <c r="FQ81" s="11">
        <v>92.041754948064707</v>
      </c>
      <c r="FR81" s="11">
        <v>45.341934272930828</v>
      </c>
      <c r="FS81" s="11">
        <v>76.385754929853817</v>
      </c>
      <c r="FT81" s="11">
        <v>36.83158420789605</v>
      </c>
      <c r="FU81" s="11">
        <v>28.330217009462295</v>
      </c>
      <c r="FV81" s="11">
        <v>135.98504164541902</v>
      </c>
      <c r="FW81" s="11">
        <v>506.16654390239302</v>
      </c>
      <c r="FX81" s="11">
        <v>392.84567586454375</v>
      </c>
      <c r="FY81" s="11">
        <v>84.990651028386878</v>
      </c>
      <c r="FZ81" s="11">
        <v>16.998130205677377</v>
      </c>
      <c r="GA81" s="11">
        <v>53.753056469500059</v>
      </c>
      <c r="GB81" s="11">
        <v>-8.9230564695000609</v>
      </c>
      <c r="GC81" s="11">
        <v>74.485624952251854</v>
      </c>
      <c r="GD81" s="11">
        <v>10.379874189626172</v>
      </c>
      <c r="GE81" s="11">
        <v>15</v>
      </c>
      <c r="GF81" s="11">
        <v>31.818181818181817</v>
      </c>
      <c r="GG81" s="11">
        <v>4.5454545454545459</v>
      </c>
      <c r="GH81" s="11">
        <v>100</v>
      </c>
      <c r="GI81" s="11">
        <v>50</v>
      </c>
      <c r="GJ81" s="11">
        <v>79.892761394101868</v>
      </c>
      <c r="GK81" s="11">
        <v>8</v>
      </c>
      <c r="GL81" s="11">
        <v>10</v>
      </c>
      <c r="GM81" s="11">
        <v>5.666666666666667</v>
      </c>
      <c r="GN81" s="11">
        <v>17.037159152312451</v>
      </c>
      <c r="GO81" s="11">
        <v>12.508602531475542</v>
      </c>
      <c r="GP81" s="11">
        <v>38.713500000000003</v>
      </c>
      <c r="GQ81" s="11">
        <v>3.0504751200000007</v>
      </c>
      <c r="GR81" s="11">
        <v>64.948373789118875</v>
      </c>
      <c r="GS81" s="11">
        <v>54.9884921594088</v>
      </c>
      <c r="GT81" s="11">
        <v>36.911153512817251</v>
      </c>
      <c r="GU81" s="11">
        <v>1.4638436544948505</v>
      </c>
      <c r="GV81" s="11">
        <v>82.183504285513564</v>
      </c>
      <c r="GW81" s="11">
        <v>82.183504285513564</v>
      </c>
      <c r="GX81" s="11">
        <v>0</v>
      </c>
      <c r="GY81" s="11">
        <v>1</v>
      </c>
      <c r="GZ81" s="11">
        <v>1282.056029773918</v>
      </c>
      <c r="HA81" s="11">
        <v>24.400678148717382</v>
      </c>
      <c r="HB81" s="11">
        <v>6.3348416289592757</v>
      </c>
      <c r="HC81" s="11">
        <v>0</v>
      </c>
      <c r="HD81" s="11">
        <v>2608907.7031356455</v>
      </c>
      <c r="HE81" s="11">
        <v>306.18174603174594</v>
      </c>
      <c r="HF81" s="11">
        <v>401.23666666666668</v>
      </c>
      <c r="HG81" s="11">
        <v>485.79873015873017</v>
      </c>
      <c r="HH81" s="11">
        <v>268.72349206349207</v>
      </c>
      <c r="HI81" s="12">
        <v>121.0455498700892</v>
      </c>
      <c r="HJ81" s="12">
        <v>25.821707259399385</v>
      </c>
      <c r="HK81" s="12">
        <v>18.433455433455432</v>
      </c>
      <c r="HL81" s="11">
        <v>82.775016209206825</v>
      </c>
      <c r="HM81" s="11">
        <v>91.555003241841376</v>
      </c>
      <c r="HN81" s="11">
        <v>94.715798573589808</v>
      </c>
      <c r="HO81" s="11">
        <v>91.576615517614002</v>
      </c>
      <c r="HP81" s="11">
        <v>71.601469634752533</v>
      </c>
      <c r="HQ81" s="11">
        <v>58.650000000000006</v>
      </c>
      <c r="HR81" s="11">
        <v>3.95</v>
      </c>
      <c r="HS81" s="11">
        <v>3.0686467084300273</v>
      </c>
      <c r="HT81" s="11">
        <v>5.7298452697788687</v>
      </c>
      <c r="HU81" s="11">
        <v>66.326502244596924</v>
      </c>
      <c r="HV81" s="11">
        <v>82.030173161379281</v>
      </c>
      <c r="HW81" s="11">
        <v>89.749510444551348</v>
      </c>
      <c r="HX81" s="11">
        <v>51.024982871505117</v>
      </c>
      <c r="HY81" s="11">
        <v>52.894029700172041</v>
      </c>
      <c r="HZ81" s="11">
        <v>99.230680845761327</v>
      </c>
      <c r="IA81" s="11">
        <v>98.124890038424752</v>
      </c>
      <c r="IB81" s="11">
        <v>97.835648971291192</v>
      </c>
      <c r="IC81" s="11">
        <v>50.393719912575939</v>
      </c>
      <c r="ID81" s="11">
        <v>98.265985597919752</v>
      </c>
      <c r="IE81" s="11">
        <v>97.230756001618786</v>
      </c>
      <c r="IF81" s="11">
        <v>96.035280123905096</v>
      </c>
      <c r="IG81" s="11">
        <v>61.184009833079934</v>
      </c>
      <c r="IH81" s="11">
        <v>97.980608299564764</v>
      </c>
      <c r="II81" s="11">
        <v>37.421655500324185</v>
      </c>
      <c r="IJ81" s="11">
        <v>-1.4092526690391458</v>
      </c>
      <c r="IK81" s="11">
        <v>9</v>
      </c>
      <c r="IL81" s="11">
        <v>86.097903609250054</v>
      </c>
      <c r="IM81" s="11">
        <v>19.089042576183271</v>
      </c>
      <c r="IN81" s="11">
        <v>23.757294143073267</v>
      </c>
      <c r="IO81" s="11">
        <v>44.903948772678767</v>
      </c>
      <c r="IP81" s="11">
        <v>11.904761904761903</v>
      </c>
      <c r="IQ81" s="11">
        <v>6.742331288343558</v>
      </c>
      <c r="IR81" s="11">
        <v>88.63636363636364</v>
      </c>
      <c r="IS81" s="11">
        <v>79.516581389475874</v>
      </c>
      <c r="IT81" s="11">
        <v>12.152777777777779</v>
      </c>
      <c r="IU81" s="11">
        <v>144.0972222222222</v>
      </c>
      <c r="IV81" s="11">
        <v>7.3462072589423109</v>
      </c>
      <c r="IW81" s="11">
        <v>26.956423826145702</v>
      </c>
      <c r="IX81" s="11">
        <v>5.8458601765688378</v>
      </c>
      <c r="IY81" s="11">
        <v>3.5194464328322597</v>
      </c>
      <c r="IZ81" s="11">
        <v>0</v>
      </c>
      <c r="JA81" s="11">
        <v>34.836554521593889</v>
      </c>
      <c r="JB81" s="11">
        <v>4</v>
      </c>
      <c r="JC81" s="11">
        <v>21.295633500357908</v>
      </c>
      <c r="JD81" s="11">
        <v>20.579813886900499</v>
      </c>
      <c r="JE81" s="11">
        <v>4.0563111429253169</v>
      </c>
      <c r="JF81" s="11">
        <v>2.0281555714626585</v>
      </c>
      <c r="JG81" s="11">
        <v>11.428571428571427</v>
      </c>
      <c r="JH81" s="11">
        <v>11.090047393364928</v>
      </c>
      <c r="JI81" s="11">
        <v>16.183229813664596</v>
      </c>
      <c r="JJ81" s="11">
        <v>81.70289855072464</v>
      </c>
      <c r="JK81" s="11">
        <v>114.42687747035573</v>
      </c>
      <c r="JL81" s="11">
        <v>5.9127864005912789</v>
      </c>
      <c r="JM81" s="11">
        <v>54.323725055432369</v>
      </c>
      <c r="JN81" s="11">
        <v>82.820512820512832</v>
      </c>
      <c r="JO81" s="11">
        <v>59.294871794871796</v>
      </c>
      <c r="JP81" s="11">
        <v>1.2606837606837606</v>
      </c>
      <c r="JQ81" s="11">
        <v>81.89</v>
      </c>
      <c r="JR81" s="11">
        <v>98.92</v>
      </c>
      <c r="JS81" s="11">
        <v>99.380804953560371</v>
      </c>
      <c r="JT81" s="11">
        <v>94.763513513513516</v>
      </c>
      <c r="JU81" s="11">
        <v>85.902255639097746</v>
      </c>
      <c r="JV81" s="11">
        <v>0.82926829999999996</v>
      </c>
      <c r="JW81" s="11">
        <v>0.74390239999999996</v>
      </c>
      <c r="JX81" s="11">
        <v>1.0999528300000001</v>
      </c>
      <c r="JY81" s="11">
        <v>0.283188</v>
      </c>
      <c r="JZ81" s="11">
        <v>3.0660255510488401</v>
      </c>
      <c r="KA81" s="11">
        <v>82633.356445549725</v>
      </c>
      <c r="KB81" s="11">
        <v>73545.911117334734</v>
      </c>
      <c r="KC81" s="11">
        <v>3.2975612916288641</v>
      </c>
      <c r="KD81" s="11">
        <v>3.9895420000000001E-2</v>
      </c>
      <c r="KE81" s="11">
        <v>306.14873090000009</v>
      </c>
      <c r="KF81" s="11">
        <v>17.613905819999999</v>
      </c>
      <c r="KG81" s="13">
        <v>3.6644263203242634E-2</v>
      </c>
      <c r="KH81" s="11">
        <v>-3.4846472380654738</v>
      </c>
      <c r="KI81" s="11">
        <v>-46.83291770573566</v>
      </c>
      <c r="KJ81" s="11">
        <v>200</v>
      </c>
      <c r="KK81" s="11">
        <v>200</v>
      </c>
      <c r="KL81" s="11">
        <v>9.7433333333333323</v>
      </c>
      <c r="KM81" s="11">
        <v>9.6211111111111087</v>
      </c>
      <c r="KN81" s="11">
        <v>87.673333333333346</v>
      </c>
      <c r="KO81" s="11">
        <v>111.10416666666667</v>
      </c>
      <c r="KP81" s="11">
        <v>105.255</v>
      </c>
      <c r="KQ81" s="11">
        <v>14.332096474953618</v>
      </c>
      <c r="KR81" s="11">
        <v>26.074895977808598</v>
      </c>
      <c r="KS81" s="11">
        <v>92.041754948064707</v>
      </c>
      <c r="KT81" s="11">
        <v>6.066036534145459</v>
      </c>
      <c r="KU81" s="11">
        <v>76.385754929853817</v>
      </c>
      <c r="KV81" s="11">
        <v>36.83158420789605</v>
      </c>
    </row>
    <row r="82" spans="1:308" x14ac:dyDescent="0.3">
      <c r="A82" t="s">
        <v>1</v>
      </c>
      <c r="B82" s="2" t="s">
        <v>152</v>
      </c>
      <c r="C82" s="2" t="s">
        <v>153</v>
      </c>
      <c r="D82" s="2" t="s">
        <v>133</v>
      </c>
      <c r="E82" s="2" t="s">
        <v>349</v>
      </c>
      <c r="F82" s="2" t="s">
        <v>358</v>
      </c>
      <c r="G82" s="2" t="s">
        <v>355</v>
      </c>
      <c r="H82" s="17" t="s">
        <v>489</v>
      </c>
      <c r="I82" s="11">
        <v>46.458932048567078</v>
      </c>
      <c r="J82" s="11">
        <v>40.573605849616236</v>
      </c>
      <c r="K82" s="11">
        <v>57.318940305064729</v>
      </c>
      <c r="L82" s="11">
        <v>64.988122728131742</v>
      </c>
      <c r="M82" s="11">
        <v>36.172329122286705</v>
      </c>
      <c r="N82" s="11">
        <v>42.543694727428196</v>
      </c>
      <c r="O82" s="11">
        <v>37.156899558874841</v>
      </c>
      <c r="P82" s="11">
        <v>18.432253489371064</v>
      </c>
      <c r="Q82" s="11">
        <v>40.652511777182966</v>
      </c>
      <c r="R82" s="11">
        <v>26.666666666666668</v>
      </c>
      <c r="S82" s="11">
        <v>67.99253818778088</v>
      </c>
      <c r="T82" s="11">
        <v>26.752872527324165</v>
      </c>
      <c r="U82" s="11">
        <v>68.9562539496049</v>
      </c>
      <c r="V82" s="11">
        <v>34.562144349383026</v>
      </c>
      <c r="W82" s="11">
        <v>36.306071910119542</v>
      </c>
      <c r="X82" s="11">
        <v>59.562358548566444</v>
      </c>
      <c r="Y82" s="11">
        <v>92.259830761572928</v>
      </c>
      <c r="Z82" s="11">
        <v>41.147499999999994</v>
      </c>
      <c r="AA82" s="11">
        <v>75.862344940037644</v>
      </c>
      <c r="AB82" s="11">
        <v>83.721663878631574</v>
      </c>
      <c r="AC82" s="11">
        <v>57.770089713906543</v>
      </c>
      <c r="AD82" s="11">
        <v>42.442342790774852</v>
      </c>
      <c r="AE82" s="11">
        <v>65.144172317308147</v>
      </c>
      <c r="AF82" s="11">
        <v>36.172329122286705</v>
      </c>
      <c r="AG82" s="11">
        <v>27.349632320208904</v>
      </c>
      <c r="AH82" s="11">
        <v>5.8108661739874075</v>
      </c>
      <c r="AI82" s="11">
        <v>29.872769398869149</v>
      </c>
      <c r="AJ82" s="11">
        <v>54.403588557904797</v>
      </c>
      <c r="AK82" s="11">
        <v>43.57135238405963</v>
      </c>
      <c r="AL82" s="11">
        <v>94.253959529539287</v>
      </c>
      <c r="AM82" s="11">
        <v>48.821686331787326</v>
      </c>
      <c r="AN82" s="11">
        <v>6.2086618801738718</v>
      </c>
      <c r="AO82" s="11">
        <v>1.2651506356927777</v>
      </c>
      <c r="AP82" s="11">
        <v>55.508924889681886</v>
      </c>
      <c r="AQ82" s="11">
        <v>39.382485236959667</v>
      </c>
      <c r="AR82" s="11">
        <v>71.754488378953496</v>
      </c>
      <c r="AS82" s="11">
        <v>42.787652011225454</v>
      </c>
      <c r="AT82" s="11">
        <v>62.35033698255549</v>
      </c>
      <c r="AU82" s="11">
        <v>0</v>
      </c>
      <c r="AV82" s="11">
        <v>5.455531942445444</v>
      </c>
      <c r="AW82" s="11">
        <v>0</v>
      </c>
      <c r="AX82" s="11">
        <v>0</v>
      </c>
      <c r="AY82" s="11">
        <v>55.46526735101245</v>
      </c>
      <c r="AZ82" s="11">
        <v>32.338063561996137</v>
      </c>
      <c r="BA82" s="11">
        <v>54.951261643729808</v>
      </c>
      <c r="BB82" s="11">
        <v>19.855454551993486</v>
      </c>
      <c r="BC82" s="11">
        <v>30</v>
      </c>
      <c r="BD82" s="11">
        <v>31.818181818181817</v>
      </c>
      <c r="BE82" s="11">
        <v>18.181818181818183</v>
      </c>
      <c r="BF82" s="11">
        <v>66.666666666666657</v>
      </c>
      <c r="BG82" s="11">
        <v>25</v>
      </c>
      <c r="BH82" s="11">
        <v>69.208211143695024</v>
      </c>
      <c r="BI82" s="11">
        <v>89.504479795209363</v>
      </c>
      <c r="BJ82" s="11">
        <v>89.583333333333343</v>
      </c>
      <c r="BK82" s="11">
        <v>0</v>
      </c>
      <c r="BL82" s="11">
        <v>46.776512537045633</v>
      </c>
      <c r="BM82" s="11">
        <v>37.887306063575195</v>
      </c>
      <c r="BN82" s="11">
        <v>15.260706846</v>
      </c>
      <c r="BO82" s="11">
        <v>33.839837190000004</v>
      </c>
      <c r="BP82" s="11">
        <v>56.911093581799918</v>
      </c>
      <c r="BQ82" s="11">
        <v>60.119892589518351</v>
      </c>
      <c r="BR82" s="11">
        <v>89.837775677496424</v>
      </c>
      <c r="BS82" s="11">
        <v>0.62388845126239456</v>
      </c>
      <c r="BT82" s="11">
        <v>100</v>
      </c>
      <c r="BU82" s="11">
        <v>1.32</v>
      </c>
      <c r="BV82" s="11">
        <v>4.5365588468447946</v>
      </c>
      <c r="BW82" s="11">
        <v>100</v>
      </c>
      <c r="BX82" s="11">
        <v>0.89241879819100134</v>
      </c>
      <c r="BY82" s="11">
        <v>67.259341575218784</v>
      </c>
      <c r="BZ82" s="11">
        <v>12.5</v>
      </c>
      <c r="CA82" s="11">
        <v>28.57</v>
      </c>
      <c r="CB82" s="11">
        <v>36.89494606525939</v>
      </c>
      <c r="CC82" s="11">
        <v>74.951310560627419</v>
      </c>
      <c r="CD82" s="11">
        <v>60.219659317216042</v>
      </c>
      <c r="CE82" s="11">
        <v>43.448566785791733</v>
      </c>
      <c r="CF82" s="11">
        <v>90.584754566681696</v>
      </c>
      <c r="CG82" s="11">
        <v>10.16662467775949</v>
      </c>
      <c r="CH82" s="11">
        <v>67.893258426966298</v>
      </c>
      <c r="CI82" s="11">
        <v>69.672335504922458</v>
      </c>
      <c r="CJ82" s="11">
        <v>91.562966650074657</v>
      </c>
      <c r="CK82" s="11">
        <v>93.20557491289199</v>
      </c>
      <c r="CL82" s="11">
        <v>93.35490293678447</v>
      </c>
      <c r="CM82" s="11">
        <v>91.351418616226979</v>
      </c>
      <c r="CN82" s="11">
        <v>91.824290691886517</v>
      </c>
      <c r="CO82" s="11">
        <v>91.75</v>
      </c>
      <c r="CP82" s="11">
        <v>60.58</v>
      </c>
      <c r="CQ82" s="11">
        <v>12.26</v>
      </c>
      <c r="CR82" s="11">
        <v>0</v>
      </c>
      <c r="CS82" s="11">
        <v>72.084958794579592</v>
      </c>
      <c r="CT82" s="11">
        <v>84.252986235245089</v>
      </c>
      <c r="CU82" s="11">
        <v>89.146677718007595</v>
      </c>
      <c r="CV82" s="11">
        <v>61.127629210883804</v>
      </c>
      <c r="CW82" s="11">
        <v>56.083280804857175</v>
      </c>
      <c r="CX82" s="11">
        <v>92.478536876652669</v>
      </c>
      <c r="CY82" s="11">
        <v>93.343350707592492</v>
      </c>
      <c r="CZ82" s="11">
        <v>93.307284241876715</v>
      </c>
      <c r="DA82" s="11">
        <v>50.327729641221765</v>
      </c>
      <c r="DB82" s="11">
        <v>98.005174703914989</v>
      </c>
      <c r="DC82" s="11">
        <v>92.472116823777</v>
      </c>
      <c r="DD82" s="11">
        <v>97.893456989369909</v>
      </c>
      <c r="DE82" s="11">
        <v>45.134451865792492</v>
      </c>
      <c r="DF82" s="11">
        <v>99.289746055507237</v>
      </c>
      <c r="DG82" s="11">
        <v>50.771528123444497</v>
      </c>
      <c r="DH82" s="11">
        <v>74.538741018275147</v>
      </c>
      <c r="DI82" s="11">
        <v>48</v>
      </c>
      <c r="DJ82" s="11">
        <v>85.029865604778493</v>
      </c>
      <c r="DK82" s="11">
        <v>14.883026381284219</v>
      </c>
      <c r="DL82" s="11">
        <v>27.414136386261823</v>
      </c>
      <c r="DM82" s="11">
        <v>38.274127632819862</v>
      </c>
      <c r="DN82" s="11">
        <v>44.444444444444443</v>
      </c>
      <c r="DO82" s="11">
        <v>77.858117191968262</v>
      </c>
      <c r="DP82" s="11">
        <v>100</v>
      </c>
      <c r="DQ82" s="11">
        <v>0</v>
      </c>
      <c r="DR82" s="11">
        <v>74.418604651162795</v>
      </c>
      <c r="DS82" s="11">
        <v>34.098382715697333</v>
      </c>
      <c r="DT82" s="11">
        <v>32.112938937944797</v>
      </c>
      <c r="DU82" s="11">
        <v>22.586325702473012</v>
      </c>
      <c r="DV82" s="11">
        <v>0.20777400142620597</v>
      </c>
      <c r="DW82" s="11">
        <v>21.992754040802502</v>
      </c>
      <c r="DX82" s="11">
        <v>0</v>
      </c>
      <c r="DY82" s="11">
        <v>6.8538028277083276</v>
      </c>
      <c r="DZ82" s="11">
        <v>0</v>
      </c>
      <c r="EA82" s="11">
        <v>11.021465123307097</v>
      </c>
      <c r="EB82" s="11">
        <v>16.721592044643526</v>
      </c>
      <c r="EC82" s="11">
        <v>7.9086010705966503</v>
      </c>
      <c r="ED82" s="11">
        <v>13.712188755798477</v>
      </c>
      <c r="EE82" s="11">
        <v>100</v>
      </c>
      <c r="EF82" s="11">
        <v>0</v>
      </c>
      <c r="EG82" s="11">
        <v>35.519116136381101</v>
      </c>
      <c r="EH82" s="11">
        <v>82.095238095238102</v>
      </c>
      <c r="EI82" s="11">
        <v>100</v>
      </c>
      <c r="EJ82" s="11">
        <v>14.609286523216308</v>
      </c>
      <c r="EK82" s="11">
        <v>31.71007927519819</v>
      </c>
      <c r="EL82" s="11">
        <v>87.880886426592795</v>
      </c>
      <c r="EM82" s="11">
        <v>83.656509695290865</v>
      </c>
      <c r="EN82" s="11">
        <v>0</v>
      </c>
      <c r="EO82" s="11">
        <v>89.16</v>
      </c>
      <c r="EP82" s="11">
        <v>99.01</v>
      </c>
      <c r="EQ82" s="11">
        <v>99.01477832512316</v>
      </c>
      <c r="ER82" s="11">
        <v>95.783132530120483</v>
      </c>
      <c r="ES82" s="11">
        <v>88.301886792452834</v>
      </c>
      <c r="ET82" s="11">
        <v>68.18182157024772</v>
      </c>
      <c r="EU82" s="11">
        <v>83.870971155046647</v>
      </c>
      <c r="EV82" s="11">
        <v>26.660169218292335</v>
      </c>
      <c r="EW82" s="11">
        <v>16.573783383562617</v>
      </c>
      <c r="EX82" s="11">
        <v>11.647134558222122</v>
      </c>
      <c r="EY82" s="11">
        <v>3.4276838866025345</v>
      </c>
      <c r="EZ82" s="11">
        <v>3.5511671956969573</v>
      </c>
      <c r="FA82" s="11">
        <v>2.381713378224156</v>
      </c>
      <c r="FB82" s="11">
        <v>0.4063637594075572</v>
      </c>
      <c r="FC82" s="11">
        <v>0</v>
      </c>
      <c r="FD82" s="11">
        <v>2.2725254051393975</v>
      </c>
      <c r="FE82" s="11">
        <v>38.743244016128578</v>
      </c>
      <c r="FF82" s="11">
        <v>0</v>
      </c>
      <c r="FG82" s="11">
        <v>100</v>
      </c>
      <c r="FH82" s="11">
        <v>66.270949720670387</v>
      </c>
      <c r="FI82" s="11">
        <v>72.530430711610478</v>
      </c>
      <c r="FJ82" s="11">
        <v>32.99310901594442</v>
      </c>
      <c r="FK82" s="11">
        <v>29.507934715495875</v>
      </c>
      <c r="FL82" s="11">
        <v>6.4204805201399955</v>
      </c>
      <c r="FM82" s="11">
        <v>59.370132260896668</v>
      </c>
      <c r="FN82" s="11">
        <v>68.620769672321387</v>
      </c>
      <c r="FO82" s="11">
        <v>80.71163621376563</v>
      </c>
      <c r="FP82" s="11">
        <v>60.598330241187384</v>
      </c>
      <c r="FQ82" s="11">
        <v>88.175435025948914</v>
      </c>
      <c r="FR82" s="11">
        <v>88.223876115177674</v>
      </c>
      <c r="FS82" s="11">
        <v>77.877428998505223</v>
      </c>
      <c r="FT82" s="11">
        <v>34.940223679136132</v>
      </c>
      <c r="FU82" s="11">
        <v>41.159962581852199</v>
      </c>
      <c r="FV82" s="11">
        <v>362.95603367633305</v>
      </c>
      <c r="FW82" s="11">
        <v>1534.1440598690365</v>
      </c>
      <c r="FX82" s="11">
        <v>707.20299345182411</v>
      </c>
      <c r="FY82" s="11">
        <v>202.0579981290926</v>
      </c>
      <c r="FZ82" s="11">
        <v>695.97754911131892</v>
      </c>
      <c r="GA82" s="11">
        <v>55.465267351012443</v>
      </c>
      <c r="GB82" s="11">
        <v>-10.505267351012442</v>
      </c>
      <c r="GC82" s="11">
        <v>54.951261643729808</v>
      </c>
      <c r="GD82" s="11">
        <v>-0.41384753682901021</v>
      </c>
      <c r="GE82" s="11">
        <v>30</v>
      </c>
      <c r="GF82" s="11">
        <v>31.818181818181817</v>
      </c>
      <c r="GG82" s="11">
        <v>18.181818181818183</v>
      </c>
      <c r="GH82" s="11">
        <v>66.666666666666657</v>
      </c>
      <c r="GI82" s="11">
        <v>25</v>
      </c>
      <c r="GJ82" s="11">
        <v>69.208211143695024</v>
      </c>
      <c r="GK82" s="11">
        <v>8</v>
      </c>
      <c r="GL82" s="11">
        <v>5</v>
      </c>
      <c r="GM82" s="11">
        <v>31.666666666666668</v>
      </c>
      <c r="GN82" s="11">
        <v>46.776512537045633</v>
      </c>
      <c r="GO82" s="11">
        <v>37.887306063575195</v>
      </c>
      <c r="GP82" s="11">
        <v>15.260706846</v>
      </c>
      <c r="GQ82" s="11">
        <v>33.839837190000004</v>
      </c>
      <c r="GR82" s="11">
        <v>56.911093581799918</v>
      </c>
      <c r="GS82" s="11">
        <v>39.880107410481649</v>
      </c>
      <c r="GT82" s="11">
        <v>10.162224322503571</v>
      </c>
      <c r="GU82" s="11">
        <v>0.62388845126239456</v>
      </c>
      <c r="GV82" s="11">
        <v>100</v>
      </c>
      <c r="GW82" s="11" t="s">
        <v>727</v>
      </c>
      <c r="GX82" s="11">
        <v>4.5365588468447946</v>
      </c>
      <c r="GY82" s="11">
        <v>1</v>
      </c>
      <c r="GZ82" s="11">
        <v>85.832324239618217</v>
      </c>
      <c r="HA82" s="11">
        <v>67.259341575218784</v>
      </c>
      <c r="HB82" s="11">
        <v>12.5</v>
      </c>
      <c r="HC82" s="11">
        <v>28.57</v>
      </c>
      <c r="HD82" s="11">
        <v>3638299.0958466455</v>
      </c>
      <c r="HE82" s="11">
        <v>85.716825396825399</v>
      </c>
      <c r="HF82" s="11">
        <v>181.93793650793648</v>
      </c>
      <c r="HG82" s="11">
        <v>276.86015873015873</v>
      </c>
      <c r="HH82" s="11">
        <v>53.799682539682543</v>
      </c>
      <c r="HI82" s="12">
        <v>369.72935381085472</v>
      </c>
      <c r="HJ82" s="12">
        <v>32.106741573033709</v>
      </c>
      <c r="HK82" s="12">
        <v>124.39508603091281</v>
      </c>
      <c r="HL82" s="11">
        <v>91.562966650074657</v>
      </c>
      <c r="HM82" s="11">
        <v>93.20557491289199</v>
      </c>
      <c r="HN82" s="11">
        <v>93.35490293678447</v>
      </c>
      <c r="HO82" s="11">
        <v>91.351418616226979</v>
      </c>
      <c r="HP82" s="11">
        <v>91.824290691886517</v>
      </c>
      <c r="HQ82" s="11">
        <v>91.75</v>
      </c>
      <c r="HR82" s="11">
        <v>60.58</v>
      </c>
      <c r="HS82" s="11" t="s">
        <v>727</v>
      </c>
      <c r="HT82" s="14">
        <v>0</v>
      </c>
      <c r="HU82" s="11">
        <v>72.084958794579592</v>
      </c>
      <c r="HV82" s="11">
        <v>84.252986235245089</v>
      </c>
      <c r="HW82" s="11">
        <v>89.146677718007595</v>
      </c>
      <c r="HX82" s="11">
        <v>61.127629210883804</v>
      </c>
      <c r="HY82" s="11">
        <v>56.083280804857175</v>
      </c>
      <c r="HZ82" s="11">
        <v>92.478536876652669</v>
      </c>
      <c r="IA82" s="11">
        <v>93.343350707592492</v>
      </c>
      <c r="IB82" s="11">
        <v>93.307284241876715</v>
      </c>
      <c r="IC82" s="11">
        <v>50.327729641221765</v>
      </c>
      <c r="ID82" s="11">
        <v>98.005174703914989</v>
      </c>
      <c r="IE82" s="11">
        <v>92.472116823777</v>
      </c>
      <c r="IF82" s="11">
        <v>97.893456989369909</v>
      </c>
      <c r="IG82" s="11">
        <v>45.134451865792492</v>
      </c>
      <c r="IH82" s="11">
        <v>99.289746055507237</v>
      </c>
      <c r="II82" s="11">
        <v>50.771528123444497</v>
      </c>
      <c r="IJ82" s="11">
        <v>9.0909090909090917</v>
      </c>
      <c r="IK82" s="11">
        <v>14</v>
      </c>
      <c r="IL82" s="11">
        <v>85.029865604778493</v>
      </c>
      <c r="IM82" s="11">
        <v>14.883026381284219</v>
      </c>
      <c r="IN82" s="11">
        <v>27.414136386261823</v>
      </c>
      <c r="IO82" s="11">
        <v>38.274127632819862</v>
      </c>
      <c r="IP82" s="11">
        <v>44.444444444444443</v>
      </c>
      <c r="IQ82" s="11">
        <v>16.962848297213622</v>
      </c>
      <c r="IR82" s="11">
        <v>100</v>
      </c>
      <c r="IS82" s="11">
        <v>73.928833121445606</v>
      </c>
      <c r="IT82" s="11">
        <v>11.627906976744185</v>
      </c>
      <c r="IU82" s="11">
        <v>113.3720930232558</v>
      </c>
      <c r="IV82" s="11">
        <v>7.1155347982543447</v>
      </c>
      <c r="IW82" s="11">
        <v>22.586325702473012</v>
      </c>
      <c r="IX82" s="11">
        <v>1.162925921618793</v>
      </c>
      <c r="IY82" s="11">
        <v>39.19060355855332</v>
      </c>
      <c r="IZ82" s="11">
        <v>0</v>
      </c>
      <c r="JA82" s="11">
        <v>65.937899755785551</v>
      </c>
      <c r="JB82" s="11">
        <v>0</v>
      </c>
      <c r="JC82" s="11">
        <v>9.1871147807884626</v>
      </c>
      <c r="JD82" s="11">
        <v>9.1871147807884626</v>
      </c>
      <c r="JE82" s="11">
        <v>2.5584370275613444</v>
      </c>
      <c r="JF82" s="11">
        <v>1.3955111059425516</v>
      </c>
      <c r="JG82" s="11">
        <v>30</v>
      </c>
      <c r="JH82" s="11">
        <v>20.338028169014084</v>
      </c>
      <c r="JI82" s="11">
        <v>16.824675324675326</v>
      </c>
      <c r="JJ82" s="11">
        <v>82.095238095238102</v>
      </c>
      <c r="JK82" s="11">
        <v>109.04882154882154</v>
      </c>
      <c r="JL82" s="11">
        <v>14.609286523216308</v>
      </c>
      <c r="JM82" s="11">
        <v>31.71007927519819</v>
      </c>
      <c r="JN82" s="11">
        <v>87.880886426592795</v>
      </c>
      <c r="JO82" s="11">
        <v>83.656509695290865</v>
      </c>
      <c r="JP82" s="11">
        <v>0</v>
      </c>
      <c r="JQ82" s="11">
        <v>89.16</v>
      </c>
      <c r="JR82" s="11">
        <v>99.01</v>
      </c>
      <c r="JS82" s="11">
        <v>99.01477832512316</v>
      </c>
      <c r="JT82" s="11">
        <v>95.783132530120483</v>
      </c>
      <c r="JU82" s="11">
        <v>88.301886792452834</v>
      </c>
      <c r="JV82" s="11">
        <v>0.82926829999999996</v>
      </c>
      <c r="JW82" s="11">
        <v>0.87804879999999996</v>
      </c>
      <c r="JX82" s="11">
        <v>1.211411652</v>
      </c>
      <c r="JY82" s="11">
        <v>0.26156220000000002</v>
      </c>
      <c r="JZ82" s="11">
        <v>5.0259901030749727</v>
      </c>
      <c r="KA82" s="11">
        <v>68206.298166819455</v>
      </c>
      <c r="KB82" s="11">
        <v>51540.17332840075</v>
      </c>
      <c r="KC82" s="11">
        <v>0.19058002870574828</v>
      </c>
      <c r="KD82" s="11">
        <v>3.11038572</v>
      </c>
      <c r="KE82" s="11">
        <v>0</v>
      </c>
      <c r="KF82" s="11">
        <v>6.6038979999999992</v>
      </c>
      <c r="KG82" s="13">
        <v>0.27292489572355416</v>
      </c>
      <c r="KH82" s="11">
        <v>38.810067327419304</v>
      </c>
      <c r="KI82" s="11">
        <v>200</v>
      </c>
      <c r="KJ82" s="11">
        <v>65.083798882681563</v>
      </c>
      <c r="KK82" s="11">
        <v>90.121722846441941</v>
      </c>
      <c r="KL82" s="11">
        <v>10.664545454545454</v>
      </c>
      <c r="KM82" s="11">
        <v>16.226363636363637</v>
      </c>
      <c r="KN82" s="11">
        <v>87.673333333333346</v>
      </c>
      <c r="KO82" s="11">
        <v>111.10416666666667</v>
      </c>
      <c r="KP82" s="11">
        <v>105.255</v>
      </c>
      <c r="KQ82" s="11">
        <v>19.28836378623437</v>
      </c>
      <c r="KR82" s="11">
        <v>39.401669758812616</v>
      </c>
      <c r="KS82" s="11">
        <v>88.175435025948914</v>
      </c>
      <c r="KT82" s="11">
        <v>7.8204811212126213</v>
      </c>
      <c r="KU82" s="11">
        <v>77.877428998505223</v>
      </c>
      <c r="KV82" s="11">
        <v>34.940223679136132</v>
      </c>
    </row>
    <row r="83" spans="1:308" x14ac:dyDescent="0.3">
      <c r="A83" t="s">
        <v>1</v>
      </c>
      <c r="B83" s="2" t="s">
        <v>154</v>
      </c>
      <c r="C83" s="2" t="s">
        <v>155</v>
      </c>
      <c r="D83" s="2" t="s">
        <v>353</v>
      </c>
      <c r="E83" s="2" t="s">
        <v>354</v>
      </c>
      <c r="F83" s="2" t="s">
        <v>358</v>
      </c>
      <c r="G83" s="2" t="s">
        <v>355</v>
      </c>
      <c r="H83" s="17" t="s">
        <v>488</v>
      </c>
      <c r="I83" s="11">
        <v>51.015822898287688</v>
      </c>
      <c r="J83" s="11">
        <v>53.72266574990568</v>
      </c>
      <c r="K83" s="11">
        <v>58.381690482685002</v>
      </c>
      <c r="L83" s="11">
        <v>61.756846020225098</v>
      </c>
      <c r="M83" s="11">
        <v>38.799587978842354</v>
      </c>
      <c r="N83" s="11">
        <v>56.146175589367324</v>
      </c>
      <c r="O83" s="11">
        <v>37.287971568700705</v>
      </c>
      <c r="P83" s="11">
        <v>62.502877991162137</v>
      </c>
      <c r="Q83" s="11">
        <v>64.377180281368325</v>
      </c>
      <c r="R83" s="11">
        <v>59.54545454545454</v>
      </c>
      <c r="S83" s="11">
        <v>49.448515006660912</v>
      </c>
      <c r="T83" s="11">
        <v>49.445158688742104</v>
      </c>
      <c r="U83" s="11">
        <v>55.877890967244696</v>
      </c>
      <c r="V83" s="11">
        <v>34.861582768707073</v>
      </c>
      <c r="W83" s="11">
        <v>32.977265311187196</v>
      </c>
      <c r="X83" s="11">
        <v>52.636470172557132</v>
      </c>
      <c r="Y83" s="11">
        <v>84.804518047635923</v>
      </c>
      <c r="Z83" s="11">
        <v>63.108508399359749</v>
      </c>
      <c r="AA83" s="11">
        <v>73.189976909325637</v>
      </c>
      <c r="AB83" s="11">
        <v>86.430243921436926</v>
      </c>
      <c r="AC83" s="11">
        <v>53.734520995867143</v>
      </c>
      <c r="AD83" s="11">
        <v>40.767013159450336</v>
      </c>
      <c r="AE83" s="11">
        <v>54.662475115045474</v>
      </c>
      <c r="AF83" s="11">
        <v>38.799587978842354</v>
      </c>
      <c r="AG83" s="11">
        <v>36.441405089905061</v>
      </c>
      <c r="AH83" s="11">
        <v>49.31854708232769</v>
      </c>
      <c r="AI83" s="11">
        <v>31.56390369411373</v>
      </c>
      <c r="AJ83" s="11">
        <v>76.786483977650988</v>
      </c>
      <c r="AK83" s="11">
        <v>49.114405349901375</v>
      </c>
      <c r="AL83" s="11">
        <v>93.652308342305133</v>
      </c>
      <c r="AM83" s="11">
        <v>55.635903631707421</v>
      </c>
      <c r="AN83" s="11">
        <v>13.984516294573609</v>
      </c>
      <c r="AO83" s="11">
        <v>4.6410958721433833</v>
      </c>
      <c r="AP83" s="11">
        <v>33.965720175635525</v>
      </c>
      <c r="AQ83" s="11">
        <v>48.234789277940664</v>
      </c>
      <c r="AR83" s="11">
        <v>67.265804160203643</v>
      </c>
      <c r="AS83" s="11">
        <v>12.464138985795556</v>
      </c>
      <c r="AT83" s="11">
        <v>65.160091272502214</v>
      </c>
      <c r="AU83" s="11">
        <v>86.770099960127041</v>
      </c>
      <c r="AV83" s="11">
        <v>63.771380335452143</v>
      </c>
      <c r="AW83" s="11">
        <v>57.454555686245321</v>
      </c>
      <c r="AX83" s="11">
        <v>89.397001706850588</v>
      </c>
      <c r="AY83" s="11">
        <v>54.868360753016574</v>
      </c>
      <c r="AZ83" s="11">
        <v>58.21427820734533</v>
      </c>
      <c r="BA83" s="11">
        <v>75.810945420862282</v>
      </c>
      <c r="BB83" s="11">
        <v>68.615136744249128</v>
      </c>
      <c r="BC83" s="11">
        <v>65</v>
      </c>
      <c r="BD83" s="11">
        <v>54.54545454545454</v>
      </c>
      <c r="BE83" s="11">
        <v>59.090909090909093</v>
      </c>
      <c r="BF83" s="11">
        <v>0</v>
      </c>
      <c r="BG83" s="11">
        <v>50</v>
      </c>
      <c r="BH83" s="11">
        <v>28.571428571428569</v>
      </c>
      <c r="BI83" s="11">
        <v>89.504479795209363</v>
      </c>
      <c r="BJ83" s="11">
        <v>79.166666666666657</v>
      </c>
      <c r="BK83" s="11">
        <v>71.578947368421055</v>
      </c>
      <c r="BL83" s="11">
        <v>73.038251265814552</v>
      </c>
      <c r="BM83" s="11">
        <v>17.588164536175235</v>
      </c>
      <c r="BN83" s="11">
        <v>30.309063233299703</v>
      </c>
      <c r="BO83" s="11">
        <v>54.711367040000006</v>
      </c>
      <c r="BP83" s="11">
        <v>52.683347075244754</v>
      </c>
      <c r="BQ83" s="11">
        <v>25.610641740761352</v>
      </c>
      <c r="BR83" s="11">
        <v>89.339684085727981</v>
      </c>
      <c r="BS83" s="11">
        <v>0</v>
      </c>
      <c r="BT83" s="11">
        <v>93.07</v>
      </c>
      <c r="BU83" s="11">
        <v>0</v>
      </c>
      <c r="BV83" s="11">
        <v>10.982741261278056</v>
      </c>
      <c r="BW83" s="11">
        <v>100</v>
      </c>
      <c r="BX83" s="11">
        <v>5.11675535096437</v>
      </c>
      <c r="BY83" s="11">
        <v>34.071684687054393</v>
      </c>
      <c r="BZ83" s="11">
        <v>73.770491803278688</v>
      </c>
      <c r="CA83" s="11">
        <v>0</v>
      </c>
      <c r="CB83" s="11">
        <v>24.066884754415703</v>
      </c>
      <c r="CC83" s="11">
        <v>35.271747048645153</v>
      </c>
      <c r="CD83" s="11">
        <v>13.657097621890783</v>
      </c>
      <c r="CE83" s="11">
        <v>100</v>
      </c>
      <c r="CF83" s="11">
        <v>19.32633097548139</v>
      </c>
      <c r="CG83" s="11">
        <v>64.691652786319864</v>
      </c>
      <c r="CH83" s="11">
        <v>67.373723982500337</v>
      </c>
      <c r="CI83" s="11">
        <v>68.134738793062326</v>
      </c>
      <c r="CJ83" s="11">
        <v>79.908875126183403</v>
      </c>
      <c r="CK83" s="11">
        <v>88.481161160068751</v>
      </c>
      <c r="CL83" s="11">
        <v>92.251657435953405</v>
      </c>
      <c r="CM83" s="11">
        <v>88.939513818786992</v>
      </c>
      <c r="CN83" s="11">
        <v>74.441382697187137</v>
      </c>
      <c r="CO83" s="11">
        <v>67.040000000000006</v>
      </c>
      <c r="CP83" s="11">
        <v>77.09</v>
      </c>
      <c r="CQ83" s="11">
        <v>100</v>
      </c>
      <c r="CR83" s="11">
        <v>8.3040335974390036</v>
      </c>
      <c r="CS83" s="11">
        <v>53.319733612346475</v>
      </c>
      <c r="CT83" s="11">
        <v>80.157080806798163</v>
      </c>
      <c r="CU83" s="11">
        <v>86.684221098475888</v>
      </c>
      <c r="CV83" s="11">
        <v>62.268747375868628</v>
      </c>
      <c r="CW83" s="11">
        <v>60.491329822896681</v>
      </c>
      <c r="CX83" s="11">
        <v>96.218748739568014</v>
      </c>
      <c r="CY83" s="11">
        <v>94.992024401219737</v>
      </c>
      <c r="CZ83" s="11">
        <v>97.220450393679741</v>
      </c>
      <c r="DA83" s="11">
        <v>57.616945429301737</v>
      </c>
      <c r="DB83" s="11">
        <v>97.904896693938099</v>
      </c>
      <c r="DC83" s="11">
        <v>95.722976491010314</v>
      </c>
      <c r="DD83" s="11">
        <v>97.118190720490318</v>
      </c>
      <c r="DE83" s="11">
        <v>52.942642629852131</v>
      </c>
      <c r="DF83" s="11">
        <v>97.923824612003301</v>
      </c>
      <c r="DG83" s="11">
        <v>53.657272256022701</v>
      </c>
      <c r="DH83" s="11">
        <v>55.546290731578729</v>
      </c>
      <c r="DI83" s="11">
        <v>52</v>
      </c>
      <c r="DJ83" s="11">
        <v>77.674405914931938</v>
      </c>
      <c r="DK83" s="11">
        <v>19.403595885739229</v>
      </c>
      <c r="DL83" s="11">
        <v>25.223037677679862</v>
      </c>
      <c r="DM83" s="11">
        <v>41.321695760598502</v>
      </c>
      <c r="DN83" s="11">
        <v>14.074074074074074</v>
      </c>
      <c r="DO83" s="11">
        <v>84.342565999659001</v>
      </c>
      <c r="DP83" s="11">
        <v>78.911564625850332</v>
      </c>
      <c r="DQ83" s="11">
        <v>22.076797908795253</v>
      </c>
      <c r="DR83" s="11">
        <v>68.882602545968879</v>
      </c>
      <c r="DS83" s="11">
        <v>25.439363481762921</v>
      </c>
      <c r="DT83" s="11">
        <v>42.541833040777391</v>
      </c>
      <c r="DU83" s="11">
        <v>30.340977139032727</v>
      </c>
      <c r="DV83" s="11">
        <v>50.771626447350371</v>
      </c>
      <c r="DW83" s="11">
        <v>64.118457811957086</v>
      </c>
      <c r="DX83" s="11">
        <v>53.386620026267337</v>
      </c>
      <c r="DY83" s="11">
        <v>50.389077941158</v>
      </c>
      <c r="DZ83" s="11">
        <v>27.926953184905649</v>
      </c>
      <c r="EA83" s="11">
        <v>23.988440287492345</v>
      </c>
      <c r="EB83" s="11">
        <v>60.350225785529588</v>
      </c>
      <c r="EC83" s="11">
        <v>25.414733091070147</v>
      </c>
      <c r="ED83" s="11">
        <v>16.955008195365483</v>
      </c>
      <c r="EE83" s="11">
        <v>31.111111111111111</v>
      </c>
      <c r="EF83" s="11">
        <v>49.81393029382307</v>
      </c>
      <c r="EG83" s="11">
        <v>57.332005616780869</v>
      </c>
      <c r="EH83" s="11">
        <v>100</v>
      </c>
      <c r="EI83" s="11">
        <v>100</v>
      </c>
      <c r="EJ83" s="11">
        <v>11.256202663880908</v>
      </c>
      <c r="EK83" s="11">
        <v>53.355967615565426</v>
      </c>
      <c r="EL83" s="11">
        <v>85.273230171189354</v>
      </c>
      <c r="EM83" s="11">
        <v>74.456156088809138</v>
      </c>
      <c r="EN83" s="11">
        <v>21.230470210062048</v>
      </c>
      <c r="EO83" s="11">
        <v>91.63</v>
      </c>
      <c r="EP83" s="11">
        <v>98.24</v>
      </c>
      <c r="EQ83" s="11">
        <v>97.923222152297043</v>
      </c>
      <c r="ER83" s="11">
        <v>95.757575757575751</v>
      </c>
      <c r="ES83" s="11">
        <v>84.710743801652882</v>
      </c>
      <c r="ET83" s="11">
        <v>77.272732355371559</v>
      </c>
      <c r="EU83" s="11">
        <v>88.709671873049189</v>
      </c>
      <c r="EV83" s="11">
        <v>42.516736694072563</v>
      </c>
      <c r="EW83" s="11">
        <v>14.044473604336364</v>
      </c>
      <c r="EX83" s="11">
        <v>10.975144850619529</v>
      </c>
      <c r="EY83" s="11">
        <v>14.744357023370352</v>
      </c>
      <c r="EZ83" s="11">
        <v>16.234047009730947</v>
      </c>
      <c r="FA83" s="11">
        <v>3.0837659086665781</v>
      </c>
      <c r="FB83" s="11">
        <v>1.2714724971100917E-2</v>
      </c>
      <c r="FC83" s="11">
        <v>5.9995722230325489E-3</v>
      </c>
      <c r="FD83" s="11">
        <v>15.461903282712822</v>
      </c>
      <c r="FE83" s="11">
        <v>5.0880780119534448</v>
      </c>
      <c r="FF83" s="11">
        <v>0</v>
      </c>
      <c r="FG83" s="11">
        <v>30.726544960333513</v>
      </c>
      <c r="FH83" s="11">
        <v>89.341846758349703</v>
      </c>
      <c r="FI83" s="11">
        <v>44.672131147540981</v>
      </c>
      <c r="FJ83" s="11">
        <v>58.183035556965159</v>
      </c>
      <c r="FK83" s="11">
        <v>48.579528379380136</v>
      </c>
      <c r="FL83" s="11">
        <v>6.4204805201399955</v>
      </c>
      <c r="FM83" s="11">
        <v>59.370132260896668</v>
      </c>
      <c r="FN83" s="11">
        <v>68.620769672321387</v>
      </c>
      <c r="FO83" s="11">
        <v>83.587654491472762</v>
      </c>
      <c r="FP83" s="11">
        <v>65.133840864440089</v>
      </c>
      <c r="FQ83" s="11">
        <v>81.280575904286337</v>
      </c>
      <c r="FR83" s="11">
        <v>67.632316185265594</v>
      </c>
      <c r="FS83" s="11">
        <v>88.178219733539294</v>
      </c>
      <c r="FT83" s="11">
        <v>17.782217782217781</v>
      </c>
      <c r="FU83" s="11">
        <v>62.975439578564355</v>
      </c>
      <c r="FV83" s="11">
        <v>335.86901108567656</v>
      </c>
      <c r="FW83" s="11">
        <v>232.90916542548405</v>
      </c>
      <c r="FX83" s="11">
        <v>302.88187606833338</v>
      </c>
      <c r="FY83" s="11">
        <v>85.966473075500559</v>
      </c>
      <c r="FZ83" s="11">
        <v>51.979727906116608</v>
      </c>
      <c r="GA83" s="11">
        <v>54.868360753016574</v>
      </c>
      <c r="GB83" s="11">
        <v>-6.0683607530165773</v>
      </c>
      <c r="GC83" s="11">
        <v>75.810945420862282</v>
      </c>
      <c r="GD83" s="11">
        <v>10.537987316757317</v>
      </c>
      <c r="GE83" s="11">
        <v>65</v>
      </c>
      <c r="GF83" s="11">
        <v>54.54545454545454</v>
      </c>
      <c r="GG83" s="11">
        <v>59.090909090909093</v>
      </c>
      <c r="GH83" s="11">
        <v>0</v>
      </c>
      <c r="GI83" s="11">
        <v>50</v>
      </c>
      <c r="GJ83" s="11">
        <v>28.571428571428569</v>
      </c>
      <c r="GK83" s="11">
        <v>8</v>
      </c>
      <c r="GL83" s="11">
        <v>10</v>
      </c>
      <c r="GM83" s="11">
        <v>9</v>
      </c>
      <c r="GN83" s="11">
        <v>73.038251265814552</v>
      </c>
      <c r="GO83" s="11">
        <v>17.588164536175235</v>
      </c>
      <c r="GP83" s="11">
        <v>30.309063233299703</v>
      </c>
      <c r="GQ83" s="11">
        <v>54.711367040000006</v>
      </c>
      <c r="GR83" s="11">
        <v>52.683347075244754</v>
      </c>
      <c r="GS83" s="11">
        <v>74.389358259238648</v>
      </c>
      <c r="GT83" s="11">
        <v>10.660315914272015</v>
      </c>
      <c r="GU83" s="11">
        <v>0</v>
      </c>
      <c r="GV83" s="11" t="s">
        <v>727</v>
      </c>
      <c r="GW83" s="11" t="s">
        <v>727</v>
      </c>
      <c r="GX83" s="11">
        <v>10.982741261278056</v>
      </c>
      <c r="GY83" s="11">
        <v>1</v>
      </c>
      <c r="GZ83" s="11">
        <v>492.12657244449758</v>
      </c>
      <c r="HA83" s="11">
        <v>34.071684687054393</v>
      </c>
      <c r="HB83" s="11">
        <v>73.770491803278688</v>
      </c>
      <c r="HC83" s="11">
        <v>0</v>
      </c>
      <c r="HD83" s="11">
        <v>2373293.2116761035</v>
      </c>
      <c r="HE83" s="11">
        <v>208.05666666666664</v>
      </c>
      <c r="HF83" s="11">
        <v>374.73539682539689</v>
      </c>
      <c r="HG83" s="11">
        <v>4.9115873015873008</v>
      </c>
      <c r="HH83" s="11">
        <v>271.44428571428563</v>
      </c>
      <c r="HI83" s="12">
        <v>211.45712526320156</v>
      </c>
      <c r="HJ83" s="12">
        <v>32.62627601749967</v>
      </c>
      <c r="HK83" s="12">
        <v>130.5566165515373</v>
      </c>
      <c r="HL83" s="11">
        <v>79.908875126183403</v>
      </c>
      <c r="HM83" s="11">
        <v>88.481161160068751</v>
      </c>
      <c r="HN83" s="11">
        <v>92.251657435953405</v>
      </c>
      <c r="HO83" s="11">
        <v>88.939513818786992</v>
      </c>
      <c r="HP83" s="11">
        <v>74.441382697187137</v>
      </c>
      <c r="HQ83" s="11">
        <v>67.040000000000006</v>
      </c>
      <c r="HR83" s="11">
        <v>77.09</v>
      </c>
      <c r="HS83" s="11">
        <v>100</v>
      </c>
      <c r="HT83" s="11">
        <v>8.3040335974390036</v>
      </c>
      <c r="HU83" s="11">
        <v>53.319733612346475</v>
      </c>
      <c r="HV83" s="11">
        <v>80.157080806798163</v>
      </c>
      <c r="HW83" s="11">
        <v>86.684221098475888</v>
      </c>
      <c r="HX83" s="11">
        <v>62.268747375868628</v>
      </c>
      <c r="HY83" s="11">
        <v>60.491329822896681</v>
      </c>
      <c r="HZ83" s="11">
        <v>96.218748739568014</v>
      </c>
      <c r="IA83" s="11">
        <v>94.992024401219737</v>
      </c>
      <c r="IB83" s="11">
        <v>97.220450393679741</v>
      </c>
      <c r="IC83" s="11">
        <v>57.616945429301737</v>
      </c>
      <c r="ID83" s="11">
        <v>97.904896693938099</v>
      </c>
      <c r="IE83" s="11">
        <v>95.722976491010314</v>
      </c>
      <c r="IF83" s="11">
        <v>97.118190720490318</v>
      </c>
      <c r="IG83" s="11">
        <v>52.942642629852131</v>
      </c>
      <c r="IH83" s="11">
        <v>97.923824612003301</v>
      </c>
      <c r="II83" s="11">
        <v>53.657272256022701</v>
      </c>
      <c r="IJ83" s="11">
        <v>-1.7337863495553114</v>
      </c>
      <c r="IK83" s="11">
        <v>15</v>
      </c>
      <c r="IL83" s="11">
        <v>77.674405914931938</v>
      </c>
      <c r="IM83" s="11">
        <v>19.403595885739229</v>
      </c>
      <c r="IN83" s="11">
        <v>25.223037677679862</v>
      </c>
      <c r="IO83" s="11">
        <v>41.321695760598502</v>
      </c>
      <c r="IP83" s="11">
        <v>14.074074074074074</v>
      </c>
      <c r="IQ83" s="11">
        <v>12.745005257623554</v>
      </c>
      <c r="IR83" s="11">
        <v>78.911564625850332</v>
      </c>
      <c r="IS83" s="11">
        <v>76.32986621818776</v>
      </c>
      <c r="IT83" s="11">
        <v>14.144271570014144</v>
      </c>
      <c r="IU83" s="11">
        <v>125.17680339462517</v>
      </c>
      <c r="IV83" s="11">
        <v>7.6020641797879458</v>
      </c>
      <c r="IW83" s="11">
        <v>30.340977139032727</v>
      </c>
      <c r="IX83" s="11">
        <v>284.1724184598728</v>
      </c>
      <c r="IY83" s="11">
        <v>114.25768033563405</v>
      </c>
      <c r="IZ83" s="11">
        <v>70.273379347678983</v>
      </c>
      <c r="JA83" s="11">
        <v>484.77466504263094</v>
      </c>
      <c r="JB83" s="11">
        <v>14.473684210526317</v>
      </c>
      <c r="JC83" s="11">
        <v>19.995939910678032</v>
      </c>
      <c r="JD83" s="11">
        <v>33.15739612938151</v>
      </c>
      <c r="JE83" s="11">
        <v>8.2216808769792937</v>
      </c>
      <c r="JF83" s="11">
        <v>1.7255379618351605</v>
      </c>
      <c r="JG83" s="11">
        <v>9.3333333333333339</v>
      </c>
      <c r="JH83" s="11">
        <v>14.051470588235293</v>
      </c>
      <c r="JI83" s="11">
        <v>13.821882951653944</v>
      </c>
      <c r="JJ83" s="11">
        <v>112.87451794719668</v>
      </c>
      <c r="JK83" s="11">
        <v>129.70391595033428</v>
      </c>
      <c r="JL83" s="11">
        <v>11.256202663880908</v>
      </c>
      <c r="JM83" s="11">
        <v>53.355967615565426</v>
      </c>
      <c r="JN83" s="11">
        <v>85.273230171189354</v>
      </c>
      <c r="JO83" s="11">
        <v>74.456156088809138</v>
      </c>
      <c r="JP83" s="11">
        <v>21.230470210062048</v>
      </c>
      <c r="JQ83" s="11">
        <v>91.63</v>
      </c>
      <c r="JR83" s="11">
        <v>98.24</v>
      </c>
      <c r="JS83" s="11">
        <v>97.923222152297043</v>
      </c>
      <c r="JT83" s="11">
        <v>95.757575757575751</v>
      </c>
      <c r="JU83" s="11">
        <v>84.710743801652882</v>
      </c>
      <c r="JV83" s="11">
        <v>0.87804879999999996</v>
      </c>
      <c r="JW83" s="11">
        <v>0.91463410000000001</v>
      </c>
      <c r="JX83" s="11">
        <v>1.371265344</v>
      </c>
      <c r="JY83" s="11">
        <v>0.25496229999999998</v>
      </c>
      <c r="JZ83" s="11">
        <v>4.8635380018939625</v>
      </c>
      <c r="KA83" s="11">
        <v>254898.57908466517</v>
      </c>
      <c r="KB83" s="11">
        <v>207067.08236097696</v>
      </c>
      <c r="KC83" s="11">
        <v>0.24675689391041924</v>
      </c>
      <c r="KD83" s="11">
        <v>9.732093E-2</v>
      </c>
      <c r="KE83" s="11">
        <v>1.5599999999999999E-2</v>
      </c>
      <c r="KF83" s="11">
        <v>44.931877080000007</v>
      </c>
      <c r="KG83" s="13">
        <v>4.6644707827673181E-2</v>
      </c>
      <c r="KH83" s="11">
        <v>-15.626102292768959</v>
      </c>
      <c r="KI83" s="11">
        <v>-3.2600053008216272</v>
      </c>
      <c r="KJ83" s="11">
        <v>157.36738703339884</v>
      </c>
      <c r="KK83" s="11">
        <v>-21.311475409836063</v>
      </c>
      <c r="KL83" s="11">
        <v>7.2606666666666655</v>
      </c>
      <c r="KM83" s="11">
        <v>12.599999999999998</v>
      </c>
      <c r="KN83" s="11">
        <v>87.673333333333346</v>
      </c>
      <c r="KO83" s="11">
        <v>111.10416666666667</v>
      </c>
      <c r="KP83" s="11">
        <v>105.255</v>
      </c>
      <c r="KQ83" s="11">
        <v>16.412345508527242</v>
      </c>
      <c r="KR83" s="11">
        <v>34.866159135559919</v>
      </c>
      <c r="KS83" s="11">
        <v>81.280575904286337</v>
      </c>
      <c r="KT83" s="11">
        <v>6.9780110905594936</v>
      </c>
      <c r="KU83" s="11">
        <v>88.178219733539294</v>
      </c>
      <c r="KV83" s="11">
        <v>17.782217782217781</v>
      </c>
    </row>
    <row r="84" spans="1:308" x14ac:dyDescent="0.3">
      <c r="A84" t="s">
        <v>1</v>
      </c>
      <c r="B84" s="2" t="s">
        <v>156</v>
      </c>
      <c r="C84" s="2" t="s">
        <v>157</v>
      </c>
      <c r="D84" s="2" t="s">
        <v>353</v>
      </c>
      <c r="E84" s="2" t="s">
        <v>354</v>
      </c>
      <c r="F84" s="2" t="s">
        <v>358</v>
      </c>
      <c r="G84" s="2" t="s">
        <v>355</v>
      </c>
      <c r="H84" s="17" t="s">
        <v>487</v>
      </c>
      <c r="I84" s="11">
        <v>55.256067803197318</v>
      </c>
      <c r="J84" s="11">
        <v>61.452838920746963</v>
      </c>
      <c r="K84" s="11">
        <v>56.224944883447286</v>
      </c>
      <c r="L84" s="11">
        <v>65.826741699180872</v>
      </c>
      <c r="M84" s="11">
        <v>54.804451497192133</v>
      </c>
      <c r="N84" s="11">
        <v>46.477291168057661</v>
      </c>
      <c r="O84" s="11">
        <v>46.750138650559016</v>
      </c>
      <c r="P84" s="11">
        <v>72.924599095793212</v>
      </c>
      <c r="Q84" s="11">
        <v>59.366217400009404</v>
      </c>
      <c r="R84" s="11">
        <v>26.515151515151512</v>
      </c>
      <c r="S84" s="11">
        <v>85.925454927289735</v>
      </c>
      <c r="T84" s="11">
        <v>89.389423906234654</v>
      </c>
      <c r="U84" s="11">
        <v>65.663144045381415</v>
      </c>
      <c r="V84" s="11">
        <v>30.385881555368766</v>
      </c>
      <c r="W84" s="11">
        <v>18.913132465348585</v>
      </c>
      <c r="X84" s="11">
        <v>63.989185294740231</v>
      </c>
      <c r="Y84" s="11">
        <v>85.162461773700301</v>
      </c>
      <c r="Z84" s="11">
        <v>56.835000000000001</v>
      </c>
      <c r="AA84" s="11">
        <v>71.275972980652554</v>
      </c>
      <c r="AB84" s="11">
        <v>89.763096007528006</v>
      </c>
      <c r="AC84" s="11">
        <v>59.167755462373123</v>
      </c>
      <c r="AD84" s="11">
        <v>42.304408766564734</v>
      </c>
      <c r="AE84" s="11">
        <v>66.622475278786013</v>
      </c>
      <c r="AF84" s="11">
        <v>54.804451497192133</v>
      </c>
      <c r="AG84" s="11">
        <v>24.370740395871174</v>
      </c>
      <c r="AH84" s="11">
        <v>3.5966862329869755</v>
      </c>
      <c r="AI84" s="11">
        <v>27.787346120259798</v>
      </c>
      <c r="AJ84" s="11">
        <v>80.131603918505078</v>
      </c>
      <c r="AK84" s="11">
        <v>50.350252226630417</v>
      </c>
      <c r="AL84" s="11">
        <v>92.627118114092553</v>
      </c>
      <c r="AM84" s="11">
        <v>66.599047739945519</v>
      </c>
      <c r="AN84" s="11">
        <v>16.181028059192609</v>
      </c>
      <c r="AO84" s="11">
        <v>43.416508849594408</v>
      </c>
      <c r="AP84" s="11">
        <v>40.031004069728127</v>
      </c>
      <c r="AQ84" s="11">
        <v>48.890174816166265</v>
      </c>
      <c r="AR84" s="11">
        <v>65.383068368727152</v>
      </c>
      <c r="AS84" s="11">
        <v>59.945248901375983</v>
      </c>
      <c r="AT84" s="11">
        <v>76.766227116033761</v>
      </c>
      <c r="AU84" s="11">
        <v>83.784318170806827</v>
      </c>
      <c r="AV84" s="11">
        <v>75.056803060418005</v>
      </c>
      <c r="AW84" s="11">
        <v>48.140240626372751</v>
      </c>
      <c r="AX84" s="11">
        <v>93.854756699751931</v>
      </c>
      <c r="AY84" s="11">
        <v>61.42281380760101</v>
      </c>
      <c r="AZ84" s="11">
        <v>51.189860387788123</v>
      </c>
      <c r="BA84" s="11">
        <v>74.537344590871086</v>
      </c>
      <c r="BB84" s="11">
        <v>50.314850813777397</v>
      </c>
      <c r="BC84" s="11">
        <v>25</v>
      </c>
      <c r="BD84" s="11">
        <v>31.818181818181817</v>
      </c>
      <c r="BE84" s="11">
        <v>22.727272727272727</v>
      </c>
      <c r="BF84" s="11">
        <v>100</v>
      </c>
      <c r="BG84" s="11">
        <v>50</v>
      </c>
      <c r="BH84" s="11">
        <v>99.292661361626884</v>
      </c>
      <c r="BI84" s="11">
        <v>97.001279941488392</v>
      </c>
      <c r="BJ84" s="11">
        <v>83.333333333333343</v>
      </c>
      <c r="BK84" s="11">
        <v>92.631578947368425</v>
      </c>
      <c r="BL84" s="11">
        <v>92.14192991668979</v>
      </c>
      <c r="BM84" s="11">
        <v>88.318494302947812</v>
      </c>
      <c r="BN84" s="11">
        <v>77.458989324167192</v>
      </c>
      <c r="BO84" s="11">
        <v>96.39612704000001</v>
      </c>
      <c r="BP84" s="11">
        <v>67.210597809153882</v>
      </c>
      <c r="BQ84" s="11">
        <v>52.580000000000005</v>
      </c>
      <c r="BR84" s="11">
        <v>77.198834326990351</v>
      </c>
      <c r="BS84" s="11">
        <v>3.381186536148705</v>
      </c>
      <c r="BT84" s="11">
        <v>33.359034003293168</v>
      </c>
      <c r="BU84" s="11">
        <v>33.359034003293168</v>
      </c>
      <c r="BV84" s="11">
        <v>11.34775093776879</v>
      </c>
      <c r="BW84" s="11">
        <v>100</v>
      </c>
      <c r="BX84" s="11">
        <v>0.86828385170874489</v>
      </c>
      <c r="BY84" s="11">
        <v>5.9682817258118011</v>
      </c>
      <c r="BZ84" s="11">
        <v>7.1161048689138573</v>
      </c>
      <c r="CA84" s="11">
        <v>35.29</v>
      </c>
      <c r="CB84" s="11">
        <v>27.278143266668682</v>
      </c>
      <c r="CC84" s="11">
        <v>68.925094714666741</v>
      </c>
      <c r="CD84" s="11">
        <v>38.278453644408735</v>
      </c>
      <c r="CE84" s="11">
        <v>80.612551735565447</v>
      </c>
      <c r="CF84" s="11">
        <v>53.113565106493112</v>
      </c>
      <c r="CG84" s="11">
        <v>68.251345586411887</v>
      </c>
      <c r="CH84" s="11">
        <v>56.442130018478075</v>
      </c>
      <c r="CI84" s="11">
        <v>82.301156257157587</v>
      </c>
      <c r="CJ84" s="11">
        <v>77.700688073394502</v>
      </c>
      <c r="CK84" s="11">
        <v>92.840214067278296</v>
      </c>
      <c r="CL84" s="11">
        <v>96.358944954128447</v>
      </c>
      <c r="CM84" s="11">
        <v>94.961773700305812</v>
      </c>
      <c r="CN84" s="11">
        <v>63.950688073394488</v>
      </c>
      <c r="CO84" s="11">
        <v>100</v>
      </c>
      <c r="CP84" s="11">
        <v>27.339999999999996</v>
      </c>
      <c r="CQ84" s="11">
        <v>100</v>
      </c>
      <c r="CR84" s="11">
        <v>0</v>
      </c>
      <c r="CS84" s="11">
        <v>47.808797029558924</v>
      </c>
      <c r="CT84" s="11">
        <v>69.666014285691929</v>
      </c>
      <c r="CU84" s="11">
        <v>81.821134830292024</v>
      </c>
      <c r="CV84" s="11">
        <v>69.46482731719118</v>
      </c>
      <c r="CW84" s="11">
        <v>63.07267892460586</v>
      </c>
      <c r="CX84" s="11">
        <v>95.822385496575407</v>
      </c>
      <c r="CY84" s="11">
        <v>96.584489357483804</v>
      </c>
      <c r="CZ84" s="11">
        <v>97.199690984346859</v>
      </c>
      <c r="DA84" s="11">
        <v>64.961631087485856</v>
      </c>
      <c r="DB84" s="11">
        <v>96.716214725413963</v>
      </c>
      <c r="DC84" s="11">
        <v>98.449772835498123</v>
      </c>
      <c r="DD84" s="11">
        <v>95.019709919477336</v>
      </c>
      <c r="DE84" s="11">
        <v>71.370932921272896</v>
      </c>
      <c r="DF84" s="11">
        <v>97.802326229245224</v>
      </c>
      <c r="DG84" s="11">
        <v>53.159403669724767</v>
      </c>
      <c r="DH84" s="11">
        <v>72.343862717394586</v>
      </c>
      <c r="DI84" s="11">
        <v>52</v>
      </c>
      <c r="DJ84" s="11">
        <v>84.61391437308869</v>
      </c>
      <c r="DK84" s="11">
        <v>18.038990825688074</v>
      </c>
      <c r="DL84" s="11">
        <v>24.26032110091743</v>
      </c>
      <c r="DM84" s="11">
        <v>66.853101325757578</v>
      </c>
      <c r="DN84" s="11">
        <v>33.962264150943398</v>
      </c>
      <c r="DO84" s="11">
        <v>89.103107067014534</v>
      </c>
      <c r="DP84" s="11">
        <v>76.571428571428569</v>
      </c>
      <c r="DQ84" s="11">
        <v>44.004627091410029</v>
      </c>
      <c r="DR84" s="11">
        <v>79.342723004694832</v>
      </c>
      <c r="DS84" s="11">
        <v>41.066004395471552</v>
      </c>
      <c r="DT84" s="11">
        <v>27.273517789588702</v>
      </c>
      <c r="DU84" s="11">
        <v>21.467963002153642</v>
      </c>
      <c r="DV84" s="11">
        <v>2.2869801773909164</v>
      </c>
      <c r="DW84" s="11">
        <v>2.2762205802039626</v>
      </c>
      <c r="DX84" s="11">
        <v>0</v>
      </c>
      <c r="DY84" s="11">
        <v>4.5148523287966569</v>
      </c>
      <c r="DZ84" s="11">
        <v>8.9053780785433414</v>
      </c>
      <c r="EA84" s="11">
        <v>20.56457734446893</v>
      </c>
      <c r="EB84" s="11">
        <v>33.79717981221814</v>
      </c>
      <c r="EC84" s="11">
        <v>14.554608270594491</v>
      </c>
      <c r="ED84" s="11">
        <v>42.859871346856934</v>
      </c>
      <c r="EE84" s="11">
        <v>27.160493827160494</v>
      </c>
      <c r="EF84" s="11">
        <v>57.486980788121279</v>
      </c>
      <c r="EG84" s="11">
        <v>65.816061491783827</v>
      </c>
      <c r="EH84" s="11">
        <v>97.223373394115214</v>
      </c>
      <c r="EI84" s="11">
        <v>100</v>
      </c>
      <c r="EJ84" s="11">
        <v>13.454697635488596</v>
      </c>
      <c r="EK84" s="11">
        <v>51.747227453442143</v>
      </c>
      <c r="EL84" s="11">
        <v>93.347734925980049</v>
      </c>
      <c r="EM84" s="11">
        <v>76.847321939132101</v>
      </c>
      <c r="EN84" s="11">
        <v>16.35427917910922</v>
      </c>
      <c r="EO84" s="11">
        <v>88.35</v>
      </c>
      <c r="EP84" s="11">
        <v>99.49</v>
      </c>
      <c r="EQ84" s="11">
        <v>99.298409728718426</v>
      </c>
      <c r="ER84" s="11">
        <v>95.723520636499245</v>
      </c>
      <c r="ES84" s="11">
        <v>80.27366020524515</v>
      </c>
      <c r="ET84" s="11">
        <v>90.909089214876133</v>
      </c>
      <c r="EU84" s="11">
        <v>98.387099760665819</v>
      </c>
      <c r="EV84" s="11">
        <v>73.385615971995065</v>
      </c>
      <c r="EW84" s="11">
        <v>3.7143860122451051</v>
      </c>
      <c r="EX84" s="11">
        <v>7.8950051317980039</v>
      </c>
      <c r="EY84" s="11">
        <v>14.091138038652534</v>
      </c>
      <c r="EZ84" s="11">
        <v>26.556941007127289</v>
      </c>
      <c r="FA84" s="11">
        <v>39.886028852384356</v>
      </c>
      <c r="FB84" s="11">
        <v>18.717084354941154</v>
      </c>
      <c r="FC84" s="11">
        <v>15.062922191052106</v>
      </c>
      <c r="FD84" s="11">
        <v>100</v>
      </c>
      <c r="FE84" s="11">
        <v>24.541736967027937</v>
      </c>
      <c r="FF84" s="11">
        <v>0</v>
      </c>
      <c r="FG84" s="11">
        <v>32.533610245759775</v>
      </c>
      <c r="FH84" s="11">
        <v>100</v>
      </c>
      <c r="FI84" s="11">
        <v>43.079673135852914</v>
      </c>
      <c r="FJ84" s="11">
        <v>52.437889840363681</v>
      </c>
      <c r="FK84" s="11">
        <v>57.601601787109594</v>
      </c>
      <c r="FL84" s="11">
        <v>6.4204805201399955</v>
      </c>
      <c r="FM84" s="11">
        <v>59.370132260896668</v>
      </c>
      <c r="FN84" s="11">
        <v>68.620769672321387</v>
      </c>
      <c r="FO84" s="11">
        <v>85.174425642142978</v>
      </c>
      <c r="FP84" s="11">
        <v>69.630562552476903</v>
      </c>
      <c r="FQ84" s="11">
        <v>87.200925159011703</v>
      </c>
      <c r="FR84" s="11">
        <v>41.601506537737045</v>
      </c>
      <c r="FS84" s="11">
        <v>87.403783227897407</v>
      </c>
      <c r="FT84" s="11">
        <v>21.287207093096896</v>
      </c>
      <c r="FU84" s="11">
        <v>28.81636769685181</v>
      </c>
      <c r="FV84" s="11">
        <v>223.98176709825728</v>
      </c>
      <c r="FW84" s="11">
        <v>277.68499780602656</v>
      </c>
      <c r="FX84" s="11">
        <v>224.636684545913</v>
      </c>
      <c r="FY84" s="11">
        <v>104.78679162491567</v>
      </c>
      <c r="FZ84" s="11">
        <v>30.126202592163256</v>
      </c>
      <c r="GA84" s="11">
        <v>61.422813807601003</v>
      </c>
      <c r="GB84" s="11">
        <v>-7.272813807601004</v>
      </c>
      <c r="GC84" s="11">
        <v>74.537344590871086</v>
      </c>
      <c r="GD84" s="11">
        <v>6.4275891297123628</v>
      </c>
      <c r="GE84" s="11">
        <v>25</v>
      </c>
      <c r="GF84" s="11">
        <v>31.818181818181817</v>
      </c>
      <c r="GG84" s="11">
        <v>22.727272727272727</v>
      </c>
      <c r="GH84" s="11">
        <v>100</v>
      </c>
      <c r="GI84" s="11">
        <v>50</v>
      </c>
      <c r="GJ84" s="11">
        <v>99.292661361626884</v>
      </c>
      <c r="GK84" s="11">
        <v>3</v>
      </c>
      <c r="GL84" s="11">
        <v>8</v>
      </c>
      <c r="GM84" s="11">
        <v>2.3333333333333335</v>
      </c>
      <c r="GN84" s="11">
        <v>92.14192991668979</v>
      </c>
      <c r="GO84" s="11">
        <v>88.318494302947812</v>
      </c>
      <c r="GP84" s="11">
        <v>77.458989324167192</v>
      </c>
      <c r="GQ84" s="11">
        <v>96.39612704000001</v>
      </c>
      <c r="GR84" s="11">
        <v>67.210597809153882</v>
      </c>
      <c r="GS84" s="11">
        <v>47.419999999999995</v>
      </c>
      <c r="GT84" s="11">
        <v>22.801165673009649</v>
      </c>
      <c r="GU84" s="11">
        <v>3.381186536148705</v>
      </c>
      <c r="GV84" s="11">
        <v>33.359034003293168</v>
      </c>
      <c r="GW84" s="11">
        <v>33.359034003293168</v>
      </c>
      <c r="GX84" s="11">
        <v>11.34775093776879</v>
      </c>
      <c r="GY84" s="11">
        <v>1</v>
      </c>
      <c r="GZ84" s="11">
        <v>83.511039035664567</v>
      </c>
      <c r="HA84" s="11">
        <v>5.9682817258118011</v>
      </c>
      <c r="HB84" s="11" t="s">
        <v>727</v>
      </c>
      <c r="HC84" s="11">
        <v>35.29</v>
      </c>
      <c r="HD84" s="11">
        <v>2689963.1133204689</v>
      </c>
      <c r="HE84" s="11">
        <v>104.29682539682541</v>
      </c>
      <c r="HF84" s="11">
        <v>272.78793650793659</v>
      </c>
      <c r="HG84" s="11">
        <v>98.143333333333331</v>
      </c>
      <c r="HH84" s="11">
        <v>168.24793650793652</v>
      </c>
      <c r="HI84" s="12">
        <v>201.12424636410483</v>
      </c>
      <c r="HJ84" s="12">
        <v>43.557869981521925</v>
      </c>
      <c r="HK84" s="12">
        <v>73.788276128037026</v>
      </c>
      <c r="HL84" s="11">
        <v>77.700688073394502</v>
      </c>
      <c r="HM84" s="11">
        <v>92.840214067278296</v>
      </c>
      <c r="HN84" s="11">
        <v>96.358944954128447</v>
      </c>
      <c r="HO84" s="11">
        <v>94.961773700305812</v>
      </c>
      <c r="HP84" s="11">
        <v>63.950688073394488</v>
      </c>
      <c r="HQ84" s="11">
        <v>100</v>
      </c>
      <c r="HR84" s="11">
        <v>27.339999999999996</v>
      </c>
      <c r="HS84" s="11" t="s">
        <v>727</v>
      </c>
      <c r="HT84" s="11">
        <v>0</v>
      </c>
      <c r="HU84" s="11">
        <v>47.808797029558924</v>
      </c>
      <c r="HV84" s="11">
        <v>69.666014285691929</v>
      </c>
      <c r="HW84" s="11">
        <v>81.821134830292024</v>
      </c>
      <c r="HX84" s="11">
        <v>69.46482731719118</v>
      </c>
      <c r="HY84" s="11">
        <v>63.07267892460586</v>
      </c>
      <c r="HZ84" s="11">
        <v>95.822385496575407</v>
      </c>
      <c r="IA84" s="11">
        <v>96.584489357483804</v>
      </c>
      <c r="IB84" s="11">
        <v>97.199690984346859</v>
      </c>
      <c r="IC84" s="11">
        <v>64.961631087485856</v>
      </c>
      <c r="ID84" s="11">
        <v>96.716214725413963</v>
      </c>
      <c r="IE84" s="11">
        <v>98.449772835498123</v>
      </c>
      <c r="IF84" s="11">
        <v>95.019709919477336</v>
      </c>
      <c r="IG84" s="11">
        <v>71.370932921272896</v>
      </c>
      <c r="IH84" s="11">
        <v>97.802326229245224</v>
      </c>
      <c r="II84" s="11">
        <v>53.159403669724767</v>
      </c>
      <c r="IJ84" s="11">
        <v>7.8399441665697331</v>
      </c>
      <c r="IK84" s="11">
        <v>15</v>
      </c>
      <c r="IL84" s="11">
        <v>84.61391437308869</v>
      </c>
      <c r="IM84" s="11">
        <v>18.038990825688074</v>
      </c>
      <c r="IN84" s="11">
        <v>24.26032110091743</v>
      </c>
      <c r="IO84" s="11">
        <v>66.853101325757578</v>
      </c>
      <c r="IP84" s="11">
        <v>33.962264150943398</v>
      </c>
      <c r="IQ84" s="11">
        <v>9.6484868639840364</v>
      </c>
      <c r="IR84" s="11">
        <v>76.571428571428569</v>
      </c>
      <c r="IS84" s="11">
        <v>78.714697742427575</v>
      </c>
      <c r="IT84" s="11">
        <v>9.3896713615023479</v>
      </c>
      <c r="IU84" s="11">
        <v>103.87323943661971</v>
      </c>
      <c r="IV84" s="11">
        <v>6.889765837991261</v>
      </c>
      <c r="IW84" s="11">
        <v>21.467963002153642</v>
      </c>
      <c r="IX84" s="11">
        <v>12.800391349544444</v>
      </c>
      <c r="IY84" s="11">
        <v>4.0561749658588289</v>
      </c>
      <c r="IZ84" s="11">
        <v>0</v>
      </c>
      <c r="JA84" s="11">
        <v>43.435722875603844</v>
      </c>
      <c r="JB84" s="11">
        <v>4.6153846153846159</v>
      </c>
      <c r="JC84" s="11">
        <v>17.141925358227514</v>
      </c>
      <c r="JD84" s="11">
        <v>18.56872057234871</v>
      </c>
      <c r="JE84" s="11">
        <v>4.7084242065999478</v>
      </c>
      <c r="JF84" s="11">
        <v>4.3619167974562281</v>
      </c>
      <c r="JG84" s="11">
        <v>8.148148148148147</v>
      </c>
      <c r="JH84" s="11">
        <v>13.083125519534496</v>
      </c>
      <c r="JI84" s="11">
        <v>12.653956148713061</v>
      </c>
      <c r="JJ84" s="11">
        <v>97.223373394115214</v>
      </c>
      <c r="JK84" s="11">
        <v>106.57567242071457</v>
      </c>
      <c r="JL84" s="11">
        <v>13.454697635488596</v>
      </c>
      <c r="JM84" s="11">
        <v>51.747227453442143</v>
      </c>
      <c r="JN84" s="11">
        <v>93.347734925980049</v>
      </c>
      <c r="JO84" s="11">
        <v>76.847321939132101</v>
      </c>
      <c r="JP84" s="11">
        <v>16.35427917910922</v>
      </c>
      <c r="JQ84" s="11">
        <v>88.35</v>
      </c>
      <c r="JR84" s="11">
        <v>99.49</v>
      </c>
      <c r="JS84" s="11">
        <v>99.298409728718426</v>
      </c>
      <c r="JT84" s="11">
        <v>95.723520636499245</v>
      </c>
      <c r="JU84" s="11">
        <v>80.27366020524515</v>
      </c>
      <c r="JV84" s="11">
        <v>0.9512195</v>
      </c>
      <c r="JW84" s="11">
        <v>0.98780489999999999</v>
      </c>
      <c r="JX84" s="11">
        <v>1.682461593</v>
      </c>
      <c r="JY84" s="11">
        <v>0.2280073</v>
      </c>
      <c r="JZ84" s="11">
        <v>4.1189206906574656</v>
      </c>
      <c r="KA84" s="11">
        <v>244122.36060402432</v>
      </c>
      <c r="KB84" s="11">
        <v>333654.08935204428</v>
      </c>
      <c r="KC84" s="11">
        <v>3.1916017238453356</v>
      </c>
      <c r="KD84" s="11">
        <v>143.26413355000008</v>
      </c>
      <c r="KE84" s="11">
        <v>39.166390110000016</v>
      </c>
      <c r="KF84" s="11">
        <v>726.45640651999918</v>
      </c>
      <c r="KG84" s="13">
        <v>0.17744119841905973</v>
      </c>
      <c r="KH84" s="11">
        <v>-18.334609290152581</v>
      </c>
      <c r="KI84" s="11">
        <v>2.0422291450328833</v>
      </c>
      <c r="KJ84" s="11">
        <v>200</v>
      </c>
      <c r="KK84" s="11">
        <v>-27.681307456588357</v>
      </c>
      <c r="KL84" s="11">
        <v>8.036999999999999</v>
      </c>
      <c r="KM84" s="11">
        <v>10.884499999999996</v>
      </c>
      <c r="KN84" s="11">
        <v>87.673333333333346</v>
      </c>
      <c r="KO84" s="11">
        <v>111.10416666666667</v>
      </c>
      <c r="KP84" s="11">
        <v>105.255</v>
      </c>
      <c r="KQ84" s="11">
        <v>14.825574357857022</v>
      </c>
      <c r="KR84" s="11">
        <v>30.36943744752309</v>
      </c>
      <c r="KS84" s="11">
        <v>87.200925159011703</v>
      </c>
      <c r="KT84" s="11">
        <v>5.9130030447230784</v>
      </c>
      <c r="KU84" s="11">
        <v>87.403783227897407</v>
      </c>
      <c r="KV84" s="11">
        <v>21.287207093096896</v>
      </c>
    </row>
    <row r="85" spans="1:308" x14ac:dyDescent="0.3">
      <c r="A85" t="s">
        <v>1</v>
      </c>
      <c r="B85" s="2" t="s">
        <v>158</v>
      </c>
      <c r="C85" s="2" t="s">
        <v>159</v>
      </c>
      <c r="D85" s="2" t="s">
        <v>353</v>
      </c>
      <c r="E85" s="2" t="s">
        <v>354</v>
      </c>
      <c r="F85" s="2" t="s">
        <v>358</v>
      </c>
      <c r="G85" s="2" t="s">
        <v>355</v>
      </c>
      <c r="H85" s="17" t="s">
        <v>488</v>
      </c>
      <c r="I85" s="11">
        <v>54.167165607448482</v>
      </c>
      <c r="J85" s="11">
        <v>64.173134545817078</v>
      </c>
      <c r="K85" s="11">
        <v>61.700906613062678</v>
      </c>
      <c r="L85" s="11">
        <v>60.116571583731421</v>
      </c>
      <c r="M85" s="11">
        <v>56.792393870784601</v>
      </c>
      <c r="N85" s="11">
        <v>43.372575057900001</v>
      </c>
      <c r="O85" s="11">
        <v>38.847411973395147</v>
      </c>
      <c r="P85" s="11">
        <v>70.881419385733281</v>
      </c>
      <c r="Q85" s="11">
        <v>55.453641688027908</v>
      </c>
      <c r="R85" s="11">
        <v>51.666666666666664</v>
      </c>
      <c r="S85" s="11">
        <v>77.267033025133998</v>
      </c>
      <c r="T85" s="11">
        <v>72.881250073657938</v>
      </c>
      <c r="U85" s="11">
        <v>68.357212074765314</v>
      </c>
      <c r="V85" s="11">
        <v>52.704718906734456</v>
      </c>
      <c r="W85" s="11">
        <v>42.626070252995582</v>
      </c>
      <c r="X85" s="11">
        <v>55.69437194600745</v>
      </c>
      <c r="Y85" s="11">
        <v>83.122112211221108</v>
      </c>
      <c r="Z85" s="11">
        <v>65.361072042026564</v>
      </c>
      <c r="AA85" s="11">
        <v>71.490919716950984</v>
      </c>
      <c r="AB85" s="11">
        <v>89.452906252621915</v>
      </c>
      <c r="AC85" s="11">
        <v>47.763976666135996</v>
      </c>
      <c r="AD85" s="11">
        <v>39.117161716171616</v>
      </c>
      <c r="AE85" s="11">
        <v>52.757893566776588</v>
      </c>
      <c r="AF85" s="11">
        <v>56.792393870784601</v>
      </c>
      <c r="AG85" s="11">
        <v>24.366454158788336</v>
      </c>
      <c r="AH85" s="11">
        <v>3.6697768118718797</v>
      </c>
      <c r="AI85" s="11">
        <v>16.792874702728785</v>
      </c>
      <c r="AJ85" s="11">
        <v>80.899613502461804</v>
      </c>
      <c r="AK85" s="11">
        <v>43.200070378710677</v>
      </c>
      <c r="AL85" s="11">
        <v>91.3066607928385</v>
      </c>
      <c r="AM85" s="11">
        <v>56.667723974066902</v>
      </c>
      <c r="AN85" s="11">
        <v>13.735410305549385</v>
      </c>
      <c r="AO85" s="11">
        <v>23.989556313666721</v>
      </c>
      <c r="AP85" s="11">
        <v>22.152648512313842</v>
      </c>
      <c r="AQ85" s="11">
        <v>53.986442105052696</v>
      </c>
      <c r="AR85" s="11">
        <v>62.552690629721354</v>
      </c>
      <c r="AS85" s="11">
        <v>80.843733251665256</v>
      </c>
      <c r="AT85" s="11">
        <v>42.817499821877277</v>
      </c>
      <c r="AU85" s="11">
        <v>82.491829900933595</v>
      </c>
      <c r="AV85" s="11">
        <v>54.892215825121639</v>
      </c>
      <c r="AW85" s="11">
        <v>68.928560288333657</v>
      </c>
      <c r="AX85" s="11">
        <v>95.31467722646822</v>
      </c>
      <c r="AY85" s="11">
        <v>57.189899227369004</v>
      </c>
      <c r="AZ85" s="11">
        <v>50.915256358680651</v>
      </c>
      <c r="BA85" s="11">
        <v>72.097811185027012</v>
      </c>
      <c r="BB85" s="11">
        <v>41.611599981034978</v>
      </c>
      <c r="BC85" s="11">
        <v>55.000000000000007</v>
      </c>
      <c r="BD85" s="11">
        <v>36.363636363636367</v>
      </c>
      <c r="BE85" s="11">
        <v>63.636363636363633</v>
      </c>
      <c r="BF85" s="11">
        <v>33.333333333333329</v>
      </c>
      <c r="BG85" s="11">
        <v>100</v>
      </c>
      <c r="BH85" s="11">
        <v>91.164658634538156</v>
      </c>
      <c r="BI85" s="11">
        <v>91.003839824465175</v>
      </c>
      <c r="BJ85" s="11">
        <v>70.833333333333343</v>
      </c>
      <c r="BK85" s="11">
        <v>84.210526315789465</v>
      </c>
      <c r="BL85" s="11">
        <v>92.54577968043894</v>
      </c>
      <c r="BM85" s="11">
        <v>78.833406713694558</v>
      </c>
      <c r="BN85" s="11">
        <v>54.105170618366706</v>
      </c>
      <c r="BO85" s="11">
        <v>54.711367040000006</v>
      </c>
      <c r="BP85" s="11">
        <v>63.444673292894471</v>
      </c>
      <c r="BQ85" s="11">
        <v>75.48773925782325</v>
      </c>
      <c r="BR85" s="11">
        <v>66.139223673578243</v>
      </c>
      <c r="BS85" s="11">
        <v>4.2061536852430557</v>
      </c>
      <c r="BT85" s="11">
        <v>100</v>
      </c>
      <c r="BU85" s="11">
        <v>100</v>
      </c>
      <c r="BV85" s="11">
        <v>11.707263806096231</v>
      </c>
      <c r="BW85" s="11">
        <v>100</v>
      </c>
      <c r="BX85" s="11">
        <v>0.31489594906747626</v>
      </c>
      <c r="BY85" s="11">
        <v>32.323293021858333</v>
      </c>
      <c r="BZ85" s="11">
        <v>17.924528301886792</v>
      </c>
      <c r="CA85" s="11">
        <v>100</v>
      </c>
      <c r="CB85" s="11">
        <v>20.256459688237193</v>
      </c>
      <c r="CC85" s="11">
        <v>56.454368870060044</v>
      </c>
      <c r="CD85" s="11">
        <v>29.20334204175828</v>
      </c>
      <c r="CE85" s="11">
        <v>88.614198163513265</v>
      </c>
      <c r="CF85" s="11">
        <v>41.257004826398813</v>
      </c>
      <c r="CG85" s="11">
        <v>44.427326919611559</v>
      </c>
      <c r="CH85" s="11">
        <v>62.764350453172199</v>
      </c>
      <c r="CI85" s="11">
        <v>67.140012347538018</v>
      </c>
      <c r="CJ85" s="11">
        <v>78.79125412541255</v>
      </c>
      <c r="CK85" s="11">
        <v>91.662541254125415</v>
      </c>
      <c r="CL85" s="11">
        <v>94.17491749174917</v>
      </c>
      <c r="CM85" s="11">
        <v>93.287953795379536</v>
      </c>
      <c r="CN85" s="11">
        <v>57.693894389438952</v>
      </c>
      <c r="CO85" s="11">
        <v>84.94</v>
      </c>
      <c r="CP85" s="11">
        <v>65.64</v>
      </c>
      <c r="CQ85" s="11">
        <v>100</v>
      </c>
      <c r="CR85" s="11">
        <v>10.864288168106256</v>
      </c>
      <c r="CS85" s="11">
        <v>57.064906452161694</v>
      </c>
      <c r="CT85" s="11">
        <v>76.727480652020233</v>
      </c>
      <c r="CU85" s="11">
        <v>84.185667664455437</v>
      </c>
      <c r="CV85" s="11">
        <v>64.892506668584289</v>
      </c>
      <c r="CW85" s="11">
        <v>54.105858596862788</v>
      </c>
      <c r="CX85" s="11">
        <v>91.969098267621447</v>
      </c>
      <c r="CY85" s="11">
        <v>96.594661166827535</v>
      </c>
      <c r="CZ85" s="11">
        <v>96.605851884216221</v>
      </c>
      <c r="DA85" s="11">
        <v>64.298215494454752</v>
      </c>
      <c r="DB85" s="11">
        <v>97.477172630444755</v>
      </c>
      <c r="DC85" s="11">
        <v>94.310883613458614</v>
      </c>
      <c r="DD85" s="11">
        <v>94.37004552624164</v>
      </c>
      <c r="DE85" s="11">
        <v>74.747502756053706</v>
      </c>
      <c r="DF85" s="11">
        <v>97.218916949278238</v>
      </c>
      <c r="DG85" s="11">
        <v>46.881188118811878</v>
      </c>
      <c r="DH85" s="11">
        <v>64.410741879596117</v>
      </c>
      <c r="DI85" s="11">
        <v>32</v>
      </c>
      <c r="DJ85" s="11">
        <v>80.957095709570964</v>
      </c>
      <c r="DK85" s="11">
        <v>12.92904290429043</v>
      </c>
      <c r="DL85" s="11">
        <v>23.465346534653463</v>
      </c>
      <c r="DM85" s="11">
        <v>45.02526103065005</v>
      </c>
      <c r="DN85" s="11">
        <v>14.14141414141414</v>
      </c>
      <c r="DO85" s="11">
        <v>90.544144378061048</v>
      </c>
      <c r="DP85" s="11">
        <v>61.320754716981128</v>
      </c>
      <c r="DQ85" s="11">
        <v>43.408951072714125</v>
      </c>
      <c r="DR85" s="11">
        <v>88.832487309644677</v>
      </c>
      <c r="DS85" s="11">
        <v>38.135743229994986</v>
      </c>
      <c r="DT85" s="11">
        <v>27.240003672868081</v>
      </c>
      <c r="DU85" s="11">
        <v>21.492904644708595</v>
      </c>
      <c r="DV85" s="11">
        <v>3.8727181713896974</v>
      </c>
      <c r="DW85" s="11">
        <v>5.279206046176232</v>
      </c>
      <c r="DX85" s="11">
        <v>0</v>
      </c>
      <c r="DY85" s="11">
        <v>4.6270947751725453</v>
      </c>
      <c r="DZ85" s="11">
        <v>4.569865066620924</v>
      </c>
      <c r="EA85" s="11">
        <v>12.565597866226575</v>
      </c>
      <c r="EB85" s="11">
        <v>24.536493322079117</v>
      </c>
      <c r="EC85" s="11">
        <v>11.991793513733894</v>
      </c>
      <c r="ED85" s="11">
        <v>13.817857232656957</v>
      </c>
      <c r="EE85" s="11">
        <v>21.05263157894737</v>
      </c>
      <c r="EF85" s="11">
        <v>51.697048474034744</v>
      </c>
      <c r="EG85" s="11">
        <v>71.901405535812472</v>
      </c>
      <c r="EH85" s="11">
        <v>100</v>
      </c>
      <c r="EI85" s="11">
        <v>100</v>
      </c>
      <c r="EJ85" s="11">
        <v>4.6742209631728047</v>
      </c>
      <c r="EK85" s="11">
        <v>49.008498583569406</v>
      </c>
      <c r="EL85" s="11">
        <v>91.482562178685569</v>
      </c>
      <c r="EM85" s="11">
        <v>64.943726552730311</v>
      </c>
      <c r="EN85" s="11">
        <v>5.8913436153953036</v>
      </c>
      <c r="EO85" s="11">
        <v>79.819999999999993</v>
      </c>
      <c r="EP85" s="11">
        <v>99.56</v>
      </c>
      <c r="EQ85" s="11">
        <v>99.122807017543863</v>
      </c>
      <c r="ER85" s="11">
        <v>95.121951219512198</v>
      </c>
      <c r="ES85" s="11">
        <v>82.908545727136428</v>
      </c>
      <c r="ET85" s="11">
        <v>79.545455392561919</v>
      </c>
      <c r="EU85" s="11">
        <v>79.032257211238331</v>
      </c>
      <c r="EV85" s="11">
        <v>51.04085491256847</v>
      </c>
      <c r="EW85" s="11">
        <v>17.052328379898888</v>
      </c>
      <c r="EX85" s="11">
        <v>15.264882851843911</v>
      </c>
      <c r="EY85" s="11">
        <v>6.2375025296384212</v>
      </c>
      <c r="EZ85" s="11">
        <v>19.703845535165815</v>
      </c>
      <c r="FA85" s="11">
        <v>21.300361419266128</v>
      </c>
      <c r="FB85" s="11">
        <v>7.4563744252120992E-2</v>
      </c>
      <c r="FC85" s="11">
        <v>41.423048146644369</v>
      </c>
      <c r="FD85" s="11">
        <v>33.160251944504267</v>
      </c>
      <c r="FE85" s="11">
        <v>3.3972947467757169</v>
      </c>
      <c r="FF85" s="11">
        <v>16.475084678977929</v>
      </c>
      <c r="FG85" s="11">
        <v>14.058693085054147</v>
      </c>
      <c r="FH85" s="11">
        <v>26.832170050761423</v>
      </c>
      <c r="FI85" s="11">
        <v>50</v>
      </c>
      <c r="FJ85" s="11">
        <v>59.826620150121578</v>
      </c>
      <c r="FK85" s="11">
        <v>75.694207921783899</v>
      </c>
      <c r="FL85" s="11">
        <v>6.4204805201399955</v>
      </c>
      <c r="FM85" s="11">
        <v>59.370132260896668</v>
      </c>
      <c r="FN85" s="11">
        <v>68.620769672321387</v>
      </c>
      <c r="FO85" s="11">
        <v>85.364662205070587</v>
      </c>
      <c r="FP85" s="11">
        <v>69.384373910010467</v>
      </c>
      <c r="FQ85" s="11">
        <v>85.49402740144258</v>
      </c>
      <c r="FR85" s="11">
        <v>29.894694732775704</v>
      </c>
      <c r="FS85" s="11">
        <v>89.002463054187203</v>
      </c>
      <c r="FT85" s="11">
        <v>16.175922474841595</v>
      </c>
      <c r="FU85" s="11">
        <v>13.781486869305565</v>
      </c>
      <c r="FV85" s="11">
        <v>551.25947477222257</v>
      </c>
      <c r="FW85" s="11">
        <v>297.06760584947551</v>
      </c>
      <c r="FX85" s="11">
        <v>364.44376387719166</v>
      </c>
      <c r="FY85" s="11">
        <v>62.782329071280905</v>
      </c>
      <c r="FZ85" s="11">
        <v>22.969144782175942</v>
      </c>
      <c r="GA85" s="11">
        <v>57.189899227369004</v>
      </c>
      <c r="GB85" s="11">
        <v>-7.3198992273690067</v>
      </c>
      <c r="GC85" s="11">
        <v>72.097811185027012</v>
      </c>
      <c r="GD85" s="11">
        <v>4.4727657690163909</v>
      </c>
      <c r="GE85" s="11">
        <v>55.000000000000007</v>
      </c>
      <c r="GF85" s="11">
        <v>36.363636363636367</v>
      </c>
      <c r="GG85" s="11">
        <v>63.636363636363633</v>
      </c>
      <c r="GH85" s="11">
        <v>33.333333333333329</v>
      </c>
      <c r="GI85" s="11">
        <v>100</v>
      </c>
      <c r="GJ85" s="11">
        <v>91.164658634538156</v>
      </c>
      <c r="GK85" s="11">
        <v>7</v>
      </c>
      <c r="GL85" s="11">
        <v>14</v>
      </c>
      <c r="GM85" s="11">
        <v>5</v>
      </c>
      <c r="GN85" s="11">
        <v>92.54577968043894</v>
      </c>
      <c r="GO85" s="11">
        <v>78.833406713694558</v>
      </c>
      <c r="GP85" s="11">
        <v>54.105170618366706</v>
      </c>
      <c r="GQ85" s="11">
        <v>54.711367040000006</v>
      </c>
      <c r="GR85" s="11">
        <v>63.444673292894471</v>
      </c>
      <c r="GS85" s="11">
        <v>24.51226074217675</v>
      </c>
      <c r="GT85" s="11">
        <v>33.860776326421757</v>
      </c>
      <c r="GU85" s="11">
        <v>4.2061536852430557</v>
      </c>
      <c r="GV85" s="11">
        <v>100</v>
      </c>
      <c r="GW85" s="11">
        <v>100</v>
      </c>
      <c r="GX85" s="11">
        <v>11.707263806096231</v>
      </c>
      <c r="GY85" s="11">
        <v>1</v>
      </c>
      <c r="GZ85" s="11">
        <v>30.286510388273062</v>
      </c>
      <c r="HA85" s="11">
        <v>32.323293021858333</v>
      </c>
      <c r="HB85" s="11">
        <v>17.924528301886792</v>
      </c>
      <c r="HC85" s="11">
        <v>100</v>
      </c>
      <c r="HD85" s="11">
        <v>1997538.0595057462</v>
      </c>
      <c r="HE85" s="11">
        <v>142.74650793650798</v>
      </c>
      <c r="HF85" s="11">
        <v>310.36444444444442</v>
      </c>
      <c r="HG85" s="11">
        <v>59.664444444444435</v>
      </c>
      <c r="HH85" s="11">
        <v>204.46142857142854</v>
      </c>
      <c r="HI85" s="12">
        <v>270.27928686858434</v>
      </c>
      <c r="HJ85" s="12">
        <v>37.235649546827794</v>
      </c>
      <c r="HK85" s="12">
        <v>134.54273157538876</v>
      </c>
      <c r="HL85" s="11">
        <v>78.79125412541255</v>
      </c>
      <c r="HM85" s="11">
        <v>91.662541254125415</v>
      </c>
      <c r="HN85" s="11">
        <v>94.17491749174917</v>
      </c>
      <c r="HO85" s="11">
        <v>93.287953795379536</v>
      </c>
      <c r="HP85" s="11">
        <v>57.693894389438952</v>
      </c>
      <c r="HQ85" s="11">
        <v>84.94</v>
      </c>
      <c r="HR85" s="11">
        <v>65.64</v>
      </c>
      <c r="HS85" s="11">
        <v>100</v>
      </c>
      <c r="HT85" s="11">
        <v>10.864288168106256</v>
      </c>
      <c r="HU85" s="11">
        <v>57.064906452161694</v>
      </c>
      <c r="HV85" s="11">
        <v>76.727480652020233</v>
      </c>
      <c r="HW85" s="11">
        <v>84.185667664455437</v>
      </c>
      <c r="HX85" s="11">
        <v>64.892506668584289</v>
      </c>
      <c r="HY85" s="11">
        <v>54.105858596862788</v>
      </c>
      <c r="HZ85" s="11">
        <v>91.969098267621447</v>
      </c>
      <c r="IA85" s="11">
        <v>96.594661166827535</v>
      </c>
      <c r="IB85" s="11">
        <v>96.605851884216221</v>
      </c>
      <c r="IC85" s="11">
        <v>64.298215494454752</v>
      </c>
      <c r="ID85" s="11">
        <v>97.477172630444755</v>
      </c>
      <c r="IE85" s="11">
        <v>94.310883613458614</v>
      </c>
      <c r="IF85" s="11">
        <v>94.37004552624164</v>
      </c>
      <c r="IG85" s="11">
        <v>74.747502756053706</v>
      </c>
      <c r="IH85" s="11">
        <v>97.218916949278238</v>
      </c>
      <c r="II85" s="11">
        <v>46.881188118811878</v>
      </c>
      <c r="IJ85" s="11">
        <v>3.3184834984998632</v>
      </c>
      <c r="IK85" s="11">
        <v>10</v>
      </c>
      <c r="IL85" s="11">
        <v>80.957095709570964</v>
      </c>
      <c r="IM85" s="11">
        <v>12.92904290429043</v>
      </c>
      <c r="IN85" s="11">
        <v>23.465346534653463</v>
      </c>
      <c r="IO85" s="11">
        <v>45.02526103065005</v>
      </c>
      <c r="IP85" s="11">
        <v>14.14141414141414</v>
      </c>
      <c r="IQ85" s="11">
        <v>8.7111567419575628</v>
      </c>
      <c r="IR85" s="11">
        <v>61.320754716981128</v>
      </c>
      <c r="IS85" s="11">
        <v>78.649913082907062</v>
      </c>
      <c r="IT85" s="11">
        <v>5.0761421319796947</v>
      </c>
      <c r="IU85" s="11">
        <v>107.86802030456853</v>
      </c>
      <c r="IV85" s="11">
        <v>6.8882023354453583</v>
      </c>
      <c r="IW85" s="11">
        <v>21.492904644708595</v>
      </c>
      <c r="IX85" s="11">
        <v>21.675880128018623</v>
      </c>
      <c r="IY85" s="11">
        <v>9.4074289593637879</v>
      </c>
      <c r="IZ85" s="11">
        <v>0</v>
      </c>
      <c r="JA85" s="11">
        <v>44.515565900494614</v>
      </c>
      <c r="JB85" s="11">
        <v>2.3684210526315788</v>
      </c>
      <c r="JC85" s="11">
        <v>10.47425080011638</v>
      </c>
      <c r="JD85" s="11">
        <v>13.4807487149646</v>
      </c>
      <c r="JE85" s="11">
        <v>3.8793521481912521</v>
      </c>
      <c r="JF85" s="11">
        <v>1.4062651537193287</v>
      </c>
      <c r="JG85" s="11">
        <v>6.3157894736842106</v>
      </c>
      <c r="JH85" s="11">
        <v>13.813819577735124</v>
      </c>
      <c r="JI85" s="11">
        <v>11.816239316239317</v>
      </c>
      <c r="JJ85" s="11">
        <v>101.09785202863961</v>
      </c>
      <c r="JK85" s="11">
        <v>100.71025314150428</v>
      </c>
      <c r="JL85" s="11">
        <v>4.6742209631728047</v>
      </c>
      <c r="JM85" s="11">
        <v>49.008498583569406</v>
      </c>
      <c r="JN85" s="11">
        <v>91.482562178685569</v>
      </c>
      <c r="JO85" s="11">
        <v>64.943726552730311</v>
      </c>
      <c r="JP85" s="11">
        <v>5.8913436153953036</v>
      </c>
      <c r="JQ85" s="11">
        <v>79.819999999999993</v>
      </c>
      <c r="JR85" s="11">
        <v>99.56</v>
      </c>
      <c r="JS85" s="11">
        <v>99.122807017543863</v>
      </c>
      <c r="JT85" s="11">
        <v>95.121951219512198</v>
      </c>
      <c r="JU85" s="11">
        <v>82.908545727136428</v>
      </c>
      <c r="JV85" s="11">
        <v>0.89024389999999998</v>
      </c>
      <c r="JW85" s="11">
        <v>0.84146339999999997</v>
      </c>
      <c r="JX85" s="11">
        <v>1.457198934</v>
      </c>
      <c r="JY85" s="11">
        <v>0.26281090000000001</v>
      </c>
      <c r="JZ85" s="11">
        <v>5.9005731587286157</v>
      </c>
      <c r="KA85" s="11">
        <v>114560.15544396618</v>
      </c>
      <c r="KB85" s="11">
        <v>249616.33359881805</v>
      </c>
      <c r="KC85" s="11">
        <v>1.7044131035420071</v>
      </c>
      <c r="KD85" s="11">
        <v>0.57072512000000009</v>
      </c>
      <c r="KE85" s="11">
        <v>107.70760431999993</v>
      </c>
      <c r="KF85" s="11">
        <v>96.362804570000009</v>
      </c>
      <c r="KG85" s="13">
        <v>3.527674265738804E-2</v>
      </c>
      <c r="KH85" s="11">
        <v>-9.882667926608395</v>
      </c>
      <c r="KI85" s="11">
        <v>-52.166294998407139</v>
      </c>
      <c r="KJ85" s="11">
        <v>-92.671319796954307</v>
      </c>
      <c r="KK85" s="11">
        <v>0</v>
      </c>
      <c r="KL85" s="11">
        <v>7.0385714285714283</v>
      </c>
      <c r="KM85" s="11">
        <v>7.4442857142857148</v>
      </c>
      <c r="KN85" s="11">
        <v>87.673333333333346</v>
      </c>
      <c r="KO85" s="11">
        <v>111.10416666666667</v>
      </c>
      <c r="KP85" s="11">
        <v>105.255</v>
      </c>
      <c r="KQ85" s="11">
        <v>14.635337794929413</v>
      </c>
      <c r="KR85" s="11">
        <v>30.615626089989533</v>
      </c>
      <c r="KS85" s="11">
        <v>85.49402740144258</v>
      </c>
      <c r="KT85" s="11">
        <v>5.4340379671016725</v>
      </c>
      <c r="KU85" s="11">
        <v>89.002463054187203</v>
      </c>
      <c r="KV85" s="11">
        <v>16.175922474841595</v>
      </c>
    </row>
    <row r="86" spans="1:308" x14ac:dyDescent="0.3">
      <c r="A86" t="s">
        <v>1</v>
      </c>
      <c r="B86" s="2" t="s">
        <v>160</v>
      </c>
      <c r="C86" s="2" t="s">
        <v>161</v>
      </c>
      <c r="D86" s="2" t="s">
        <v>353</v>
      </c>
      <c r="E86" s="2" t="s">
        <v>354</v>
      </c>
      <c r="F86" s="2" t="s">
        <v>358</v>
      </c>
      <c r="G86" s="2" t="s">
        <v>355</v>
      </c>
      <c r="H86" s="17" t="s">
        <v>489</v>
      </c>
      <c r="I86" s="11">
        <v>42.042097081026085</v>
      </c>
      <c r="J86" s="11">
        <v>46.639885907579988</v>
      </c>
      <c r="K86" s="11">
        <v>44.90339872834943</v>
      </c>
      <c r="L86" s="11">
        <v>53.611200728638678</v>
      </c>
      <c r="M86" s="11">
        <v>36.729669478493683</v>
      </c>
      <c r="N86" s="11">
        <v>42.525302624377098</v>
      </c>
      <c r="O86" s="11">
        <v>27.84312501871764</v>
      </c>
      <c r="P86" s="11">
        <v>57.303043437673303</v>
      </c>
      <c r="Q86" s="11">
        <v>46.114497213376687</v>
      </c>
      <c r="R86" s="11">
        <v>32.272727272727273</v>
      </c>
      <c r="S86" s="11">
        <v>28.333333333333332</v>
      </c>
      <c r="T86" s="11">
        <v>85.513528911008962</v>
      </c>
      <c r="U86" s="11">
        <v>57.95444637866953</v>
      </c>
      <c r="V86" s="11">
        <v>18.987624806270777</v>
      </c>
      <c r="W86" s="11">
        <v>22.491873272406433</v>
      </c>
      <c r="X86" s="11">
        <v>51.477944454503522</v>
      </c>
      <c r="Y86" s="11">
        <v>62.841277186487744</v>
      </c>
      <c r="Z86" s="11">
        <v>42.802500000000002</v>
      </c>
      <c r="AA86" s="11">
        <v>66.61181281617489</v>
      </c>
      <c r="AB86" s="11">
        <v>84.633257211540837</v>
      </c>
      <c r="AC86" s="11">
        <v>34.492876504554708</v>
      </c>
      <c r="AD86" s="11">
        <v>32.656563319450875</v>
      </c>
      <c r="AE86" s="11">
        <v>49.661493791472097</v>
      </c>
      <c r="AF86" s="11">
        <v>36.729669478493683</v>
      </c>
      <c r="AG86" s="11">
        <v>15.789224043072291</v>
      </c>
      <c r="AH86" s="11">
        <v>31.098130374280334</v>
      </c>
      <c r="AI86" s="11">
        <v>7.8065138372674454</v>
      </c>
      <c r="AJ86" s="11">
        <v>77.858255422999363</v>
      </c>
      <c r="AK86" s="11">
        <v>32.232995450554711</v>
      </c>
      <c r="AL86" s="11">
        <v>90.36669661808844</v>
      </c>
      <c r="AM86" s="11">
        <v>32.410174497569955</v>
      </c>
      <c r="AN86" s="11">
        <v>2.7348750820495327</v>
      </c>
      <c r="AO86" s="11">
        <v>8.4617487234369876E-2</v>
      </c>
      <c r="AP86" s="11">
        <v>37.812259576871085</v>
      </c>
      <c r="AQ86" s="11">
        <v>31.457451383860551</v>
      </c>
      <c r="AR86" s="11">
        <v>62.559372084720337</v>
      </c>
      <c r="AS86" s="11">
        <v>74.715779899954541</v>
      </c>
      <c r="AT86" s="11">
        <v>62.734329902929097</v>
      </c>
      <c r="AU86" s="11">
        <v>55.450286561546648</v>
      </c>
      <c r="AV86" s="11">
        <v>42.850742695261232</v>
      </c>
      <c r="AW86" s="11">
        <v>65.115667054048131</v>
      </c>
      <c r="AX86" s="11">
        <v>42.951454512300167</v>
      </c>
      <c r="AY86" s="11">
        <v>54.617651954432574</v>
      </c>
      <c r="AZ86" s="11">
        <v>40.780613770903628</v>
      </c>
      <c r="BA86" s="11">
        <v>50.961494187602227</v>
      </c>
      <c r="BB86" s="11">
        <v>38.098228940568305</v>
      </c>
      <c r="BC86" s="11">
        <v>15</v>
      </c>
      <c r="BD86" s="11">
        <v>50</v>
      </c>
      <c r="BE86" s="11">
        <v>31.818181818181817</v>
      </c>
      <c r="BF86" s="11">
        <v>66.666666666666657</v>
      </c>
      <c r="BG86" s="11">
        <v>0</v>
      </c>
      <c r="BH86" s="11">
        <v>0</v>
      </c>
      <c r="BI86" s="11">
        <v>0</v>
      </c>
      <c r="BJ86" s="11">
        <v>75</v>
      </c>
      <c r="BK86" s="11">
        <v>94.73684210526315</v>
      </c>
      <c r="BL86" s="11">
        <v>91.790787454193122</v>
      </c>
      <c r="BM86" s="11">
        <v>81.472216118824505</v>
      </c>
      <c r="BN86" s="11">
        <v>63.171671836763998</v>
      </c>
      <c r="BO86" s="11">
        <v>96.39612704000001</v>
      </c>
      <c r="BP86" s="11">
        <v>72.977201425012751</v>
      </c>
      <c r="BQ86" s="11">
        <v>50.963686356512802</v>
      </c>
      <c r="BR86" s="11">
        <v>49.922451354483023</v>
      </c>
      <c r="BS86" s="11">
        <v>2.2176558869769947</v>
      </c>
      <c r="BT86" s="11">
        <v>0</v>
      </c>
      <c r="BU86" s="11">
        <v>0</v>
      </c>
      <c r="BV86" s="11">
        <v>8.761093051687018</v>
      </c>
      <c r="BW86" s="11">
        <v>100</v>
      </c>
      <c r="BX86" s="11">
        <v>2.9469998989606601</v>
      </c>
      <c r="BY86" s="11">
        <v>38.461538461538467</v>
      </c>
      <c r="BZ86" s="11">
        <v>18.75</v>
      </c>
      <c r="CA86" s="11">
        <v>0</v>
      </c>
      <c r="CB86" s="11">
        <v>32.755954628087267</v>
      </c>
      <c r="CC86" s="11">
        <v>16.337462733208625</v>
      </c>
      <c r="CD86" s="11">
        <v>0</v>
      </c>
      <c r="CE86" s="11">
        <v>87.950345739966707</v>
      </c>
      <c r="CF86" s="11">
        <v>0</v>
      </c>
      <c r="CG86" s="11">
        <v>92.69369500370945</v>
      </c>
      <c r="CH86" s="11">
        <v>72.998825306259448</v>
      </c>
      <c r="CI86" s="11">
        <v>90.36528239838043</v>
      </c>
      <c r="CJ86" s="11">
        <v>56.871818602498848</v>
      </c>
      <c r="CK86" s="11">
        <v>69.111522443313277</v>
      </c>
      <c r="CL86" s="11">
        <v>79.615918556223974</v>
      </c>
      <c r="CM86" s="11">
        <v>72.258213789912077</v>
      </c>
      <c r="CN86" s="11">
        <v>36.348912540490517</v>
      </c>
      <c r="CO86" s="11">
        <v>71.84</v>
      </c>
      <c r="CP86" s="11">
        <v>99.37</v>
      </c>
      <c r="CQ86" s="11">
        <v>0</v>
      </c>
      <c r="CR86" s="11">
        <v>0</v>
      </c>
      <c r="CS86" s="11">
        <v>35.67318912383621</v>
      </c>
      <c r="CT86" s="11">
        <v>71.186660694047234</v>
      </c>
      <c r="CU86" s="11">
        <v>84.705605044964599</v>
      </c>
      <c r="CV86" s="11">
        <v>64.91010337947192</v>
      </c>
      <c r="CW86" s="11">
        <v>45.742203921373772</v>
      </c>
      <c r="CX86" s="11">
        <v>97.453114733355591</v>
      </c>
      <c r="CY86" s="11">
        <v>97.676544995648953</v>
      </c>
      <c r="CZ86" s="11">
        <v>96.642139712802759</v>
      </c>
      <c r="DA86" s="11">
        <v>46.354569140031977</v>
      </c>
      <c r="DB86" s="11">
        <v>98.346501700645234</v>
      </c>
      <c r="DC86" s="11">
        <v>95.449728784458216</v>
      </c>
      <c r="DD86" s="11">
        <v>94.048085440244719</v>
      </c>
      <c r="DE86" s="11">
        <v>50.641204226387174</v>
      </c>
      <c r="DF86" s="11">
        <v>97.907283692107711</v>
      </c>
      <c r="DG86" s="11">
        <v>15.253354928273946</v>
      </c>
      <c r="DH86" s="11">
        <v>56.225274585390174</v>
      </c>
      <c r="DI86" s="11">
        <v>32</v>
      </c>
      <c r="DJ86" s="11">
        <v>69.423877834335954</v>
      </c>
      <c r="DK86" s="11">
        <v>5.5529847292919943</v>
      </c>
      <c r="DL86" s="11">
        <v>22.992827394724667</v>
      </c>
      <c r="DM86" s="11">
        <v>12.452002194185409</v>
      </c>
      <c r="DN86" s="11">
        <v>15.789473684210526</v>
      </c>
      <c r="DO86" s="11">
        <v>94.676343947686618</v>
      </c>
      <c r="DP86" s="11">
        <v>75.728155339805824</v>
      </c>
      <c r="DQ86" s="11">
        <v>25.952853459550269</v>
      </c>
      <c r="DR86" s="11">
        <v>66.750629722921914</v>
      </c>
      <c r="DS86" s="11">
        <v>17.485525253008856</v>
      </c>
      <c r="DT86" s="11">
        <v>13.171465856234221</v>
      </c>
      <c r="DU86" s="11">
        <v>18.406982229910362</v>
      </c>
      <c r="DV86" s="11">
        <v>14.440712936106316</v>
      </c>
      <c r="DW86" s="11">
        <v>40.544200847994247</v>
      </c>
      <c r="DX86" s="11">
        <v>19.105674788478293</v>
      </c>
      <c r="DY86" s="11">
        <v>18.691359329080136</v>
      </c>
      <c r="DZ86" s="11">
        <v>62.708703969742686</v>
      </c>
      <c r="EA86" s="11">
        <v>4.0110928466794151</v>
      </c>
      <c r="EB86" s="11">
        <v>14.684736401099432</v>
      </c>
      <c r="EC86" s="11">
        <v>7.6392117663972705</v>
      </c>
      <c r="ED86" s="11">
        <v>7.1419726166055559</v>
      </c>
      <c r="EE86" s="11">
        <v>5.5555555555555554</v>
      </c>
      <c r="EF86" s="11">
        <v>66.352533573165999</v>
      </c>
      <c r="EG86" s="11">
        <v>65.182778534664223</v>
      </c>
      <c r="EH86" s="11">
        <v>100</v>
      </c>
      <c r="EI86" s="11">
        <v>79.897709584167217</v>
      </c>
      <c r="EJ86" s="11">
        <v>6.3636363636363633</v>
      </c>
      <c r="EK86" s="11">
        <v>39.454545454545453</v>
      </c>
      <c r="EL86" s="11">
        <v>70.904302019315196</v>
      </c>
      <c r="EM86" s="11">
        <v>44.442493415276559</v>
      </c>
      <c r="EN86" s="11">
        <v>0</v>
      </c>
      <c r="EO86" s="11">
        <v>82.33</v>
      </c>
      <c r="EP86" s="11">
        <v>97.93</v>
      </c>
      <c r="EQ86" s="11">
        <v>97.932330827067673</v>
      </c>
      <c r="ER86" s="11">
        <v>93.600000000000009</v>
      </c>
      <c r="ES86" s="11">
        <v>80.041152263374485</v>
      </c>
      <c r="ET86" s="11">
        <v>45.454553925619301</v>
      </c>
      <c r="EU86" s="11">
        <v>33.870971155046654</v>
      </c>
      <c r="EV86" s="11">
        <v>6.3942311336742579</v>
      </c>
      <c r="EW86" s="11">
        <v>43.920941775939625</v>
      </c>
      <c r="EX86" s="11">
        <v>1.8021553820340084</v>
      </c>
      <c r="EY86" s="11">
        <v>2.4639458983661595</v>
      </c>
      <c r="EZ86" s="11">
        <v>3.9385239657484306</v>
      </c>
      <c r="FA86" s="11">
        <v>0.10307070227831083</v>
      </c>
      <c r="FB86" s="11">
        <v>0</v>
      </c>
      <c r="FC86" s="11">
        <v>0</v>
      </c>
      <c r="FD86" s="11">
        <v>0.23539924665916867</v>
      </c>
      <c r="FE86" s="11">
        <v>11.022977494352141</v>
      </c>
      <c r="FF86" s="11">
        <v>41.665142618301694</v>
      </c>
      <c r="FG86" s="11">
        <v>68.483518492323427</v>
      </c>
      <c r="FH86" s="11">
        <v>29.562627143272309</v>
      </c>
      <c r="FI86" s="11">
        <v>38.327032136105856</v>
      </c>
      <c r="FJ86" s="11">
        <v>15.80857736899603</v>
      </c>
      <c r="FK86" s="11">
        <v>7.0672970969487006</v>
      </c>
      <c r="FL86" s="11">
        <v>6.4204805201399955</v>
      </c>
      <c r="FM86" s="11">
        <v>59.370132260896668</v>
      </c>
      <c r="FN86" s="11">
        <v>68.620769672321387</v>
      </c>
      <c r="FO86" s="11">
        <v>84.04958003751122</v>
      </c>
      <c r="FP86" s="11">
        <v>72.988047808764946</v>
      </c>
      <c r="FQ86" s="11">
        <v>65.328970031002413</v>
      </c>
      <c r="FR86" s="11">
        <v>52.760888885217561</v>
      </c>
      <c r="FS86" s="11">
        <v>86.729222520107243</v>
      </c>
      <c r="FT86" s="11">
        <v>13.499523225718569</v>
      </c>
      <c r="FU86" s="11">
        <v>18.190086402910413</v>
      </c>
      <c r="FV86" s="11">
        <v>359.25420645748068</v>
      </c>
      <c r="FW86" s="11">
        <v>702.59208731241472</v>
      </c>
      <c r="FX86" s="11">
        <v>447.93087767166895</v>
      </c>
      <c r="FY86" s="11">
        <v>70.486584811277851</v>
      </c>
      <c r="FZ86" s="11">
        <v>279.67257844474761</v>
      </c>
      <c r="GA86" s="11">
        <v>54.617651954432574</v>
      </c>
      <c r="GB86" s="11">
        <v>-9.057651954432572</v>
      </c>
      <c r="GC86" s="11">
        <v>50.961494187602227</v>
      </c>
      <c r="GD86" s="11">
        <v>3.6836330740400669</v>
      </c>
      <c r="GE86" s="11">
        <v>15</v>
      </c>
      <c r="GF86" s="11">
        <v>50</v>
      </c>
      <c r="GG86" s="11">
        <v>31.818181818181817</v>
      </c>
      <c r="GH86" s="11">
        <v>66.666666666666657</v>
      </c>
      <c r="GI86" s="11">
        <v>0</v>
      </c>
      <c r="GJ86" s="11">
        <v>0</v>
      </c>
      <c r="GK86" s="11">
        <v>90</v>
      </c>
      <c r="GL86" s="11">
        <v>12</v>
      </c>
      <c r="GM86" s="11">
        <v>1.6666666666666667</v>
      </c>
      <c r="GN86" s="11">
        <v>91.790787454193122</v>
      </c>
      <c r="GO86" s="11">
        <v>81.472216118824505</v>
      </c>
      <c r="GP86" s="11">
        <v>63.171671836763998</v>
      </c>
      <c r="GQ86" s="11">
        <v>96.39612704000001</v>
      </c>
      <c r="GR86" s="11">
        <v>72.977201425012751</v>
      </c>
      <c r="GS86" s="11">
        <v>49.03631364348719</v>
      </c>
      <c r="GT86" s="11">
        <v>50.077548645516977</v>
      </c>
      <c r="GU86" s="11">
        <v>2.2176558869769947</v>
      </c>
      <c r="GV86" s="14" t="s">
        <v>727</v>
      </c>
      <c r="GW86" s="14" t="s">
        <v>727</v>
      </c>
      <c r="GX86" s="11">
        <v>8.761093051687018</v>
      </c>
      <c r="GY86" s="11">
        <v>1</v>
      </c>
      <c r="GZ86" s="11">
        <v>283.4407470735236</v>
      </c>
      <c r="HA86" s="11">
        <v>38.461538461538467</v>
      </c>
      <c r="HB86" s="11">
        <v>18.75</v>
      </c>
      <c r="HC86" s="11">
        <v>0</v>
      </c>
      <c r="HD86" s="11">
        <v>3230143.2260170942</v>
      </c>
      <c r="HE86" s="11">
        <v>266.4347619047619</v>
      </c>
      <c r="HF86" s="11">
        <v>431.284126984127</v>
      </c>
      <c r="HG86" s="11">
        <v>62.856825396825379</v>
      </c>
      <c r="HH86" s="11">
        <v>330.47269841269843</v>
      </c>
      <c r="HI86" s="12">
        <v>130.17434963936091</v>
      </c>
      <c r="HJ86" s="12">
        <v>27.001174693740559</v>
      </c>
      <c r="HK86" s="12">
        <v>41.473327118292936</v>
      </c>
      <c r="HL86" s="11">
        <v>56.871818602498848</v>
      </c>
      <c r="HM86" s="11">
        <v>69.111522443313277</v>
      </c>
      <c r="HN86" s="11">
        <v>79.615918556223974</v>
      </c>
      <c r="HO86" s="11">
        <v>72.258213789912077</v>
      </c>
      <c r="HP86" s="11">
        <v>36.348912540490517</v>
      </c>
      <c r="HQ86" s="11">
        <v>71.84</v>
      </c>
      <c r="HR86" s="11">
        <v>99.37</v>
      </c>
      <c r="HS86" s="14" t="s">
        <v>727</v>
      </c>
      <c r="HT86" s="14" t="s">
        <v>727</v>
      </c>
      <c r="HU86" s="11">
        <v>35.67318912383621</v>
      </c>
      <c r="HV86" s="11">
        <v>71.186660694047234</v>
      </c>
      <c r="HW86" s="11">
        <v>84.705605044964599</v>
      </c>
      <c r="HX86" s="11">
        <v>64.91010337947192</v>
      </c>
      <c r="HY86" s="11">
        <v>45.742203921373772</v>
      </c>
      <c r="HZ86" s="11">
        <v>97.453114733355591</v>
      </c>
      <c r="IA86" s="11">
        <v>97.676544995648953</v>
      </c>
      <c r="IB86" s="11">
        <v>96.642139712802759</v>
      </c>
      <c r="IC86" s="11">
        <v>46.354569140031977</v>
      </c>
      <c r="ID86" s="11">
        <v>98.346501700645234</v>
      </c>
      <c r="IE86" s="11">
        <v>95.449728784458216</v>
      </c>
      <c r="IF86" s="11">
        <v>94.048085440244719</v>
      </c>
      <c r="IG86" s="11">
        <v>50.641204226387174</v>
      </c>
      <c r="IH86" s="11">
        <v>97.907283692107711</v>
      </c>
      <c r="II86" s="11">
        <v>15.253354928273946</v>
      </c>
      <c r="IJ86" s="11">
        <v>-1.3468013468013467</v>
      </c>
      <c r="IK86" s="11">
        <v>10</v>
      </c>
      <c r="IL86" s="11">
        <v>69.423877834335954</v>
      </c>
      <c r="IM86" s="11">
        <v>5.5529847292919943</v>
      </c>
      <c r="IN86" s="11">
        <v>22.992827394724667</v>
      </c>
      <c r="IO86" s="11">
        <v>12.452002194185409</v>
      </c>
      <c r="IP86" s="11">
        <v>15.789473684210526</v>
      </c>
      <c r="IQ86" s="11">
        <v>6.0233463035019454</v>
      </c>
      <c r="IR86" s="11">
        <v>75.728155339805824</v>
      </c>
      <c r="IS86" s="11">
        <v>76.75141909467925</v>
      </c>
      <c r="IT86" s="11">
        <v>15.113350125944583</v>
      </c>
      <c r="IU86" s="11">
        <v>136.02015113350126</v>
      </c>
      <c r="IV86" s="11">
        <v>6.2318760811448337</v>
      </c>
      <c r="IW86" s="11">
        <v>18.406982229910362</v>
      </c>
      <c r="IX86" s="11">
        <v>80.825701410088669</v>
      </c>
      <c r="IY86" s="11">
        <v>72.248873382759115</v>
      </c>
      <c r="IZ86" s="11">
        <v>25.149004215729033</v>
      </c>
      <c r="JA86" s="11">
        <v>179.82264864079082</v>
      </c>
      <c r="JB86" s="11">
        <v>32.5</v>
      </c>
      <c r="JC86" s="11">
        <v>3.3435092309928769</v>
      </c>
      <c r="JD86" s="11">
        <v>8.0680331443523752</v>
      </c>
      <c r="JE86" s="11">
        <v>2.4712894316034308</v>
      </c>
      <c r="JF86" s="11">
        <v>0.72684983282453841</v>
      </c>
      <c r="JG86" s="11">
        <v>1.6666666666666665</v>
      </c>
      <c r="JH86" s="11">
        <v>11.964285714285714</v>
      </c>
      <c r="JI86" s="11">
        <v>12.74113475177305</v>
      </c>
      <c r="JJ86" s="11">
        <v>101.04102878138394</v>
      </c>
      <c r="JK86" s="11">
        <v>79.897709584167217</v>
      </c>
      <c r="JL86" s="11">
        <v>6.3636363636363633</v>
      </c>
      <c r="JM86" s="11">
        <v>39.454545454545453</v>
      </c>
      <c r="JN86" s="11">
        <v>70.904302019315196</v>
      </c>
      <c r="JO86" s="11">
        <v>44.442493415276559</v>
      </c>
      <c r="JP86" s="11">
        <v>0</v>
      </c>
      <c r="JQ86" s="11">
        <v>82.33</v>
      </c>
      <c r="JR86" s="11">
        <v>97.93</v>
      </c>
      <c r="JS86" s="11">
        <v>97.932330827067673</v>
      </c>
      <c r="JT86" s="11">
        <v>93.600000000000009</v>
      </c>
      <c r="JU86" s="11">
        <v>80.041152263374485</v>
      </c>
      <c r="JV86" s="11">
        <v>0.70731710000000003</v>
      </c>
      <c r="JW86" s="11">
        <v>0.5</v>
      </c>
      <c r="JX86" s="11">
        <v>1.0071060839999999</v>
      </c>
      <c r="JY86" s="11">
        <v>0.33292100000000002</v>
      </c>
      <c r="JZ86" s="11">
        <v>2.6459870536817229</v>
      </c>
      <c r="KA86" s="11">
        <v>52307.416838661477</v>
      </c>
      <c r="KB86" s="11">
        <v>56290.230257292074</v>
      </c>
      <c r="KC86" s="11">
        <v>8.2475152461747581E-3</v>
      </c>
      <c r="KD86" s="11">
        <v>0</v>
      </c>
      <c r="KE86" s="11">
        <v>0</v>
      </c>
      <c r="KF86" s="11">
        <v>0.68406391000000011</v>
      </c>
      <c r="KG86" s="13">
        <v>8.6547947938084249E-2</v>
      </c>
      <c r="KH86" s="11">
        <v>-3.3069227153696366</v>
      </c>
      <c r="KI86" s="11">
        <v>107.52532561505066</v>
      </c>
      <c r="KJ86" s="11">
        <v>-81.74949142691078</v>
      </c>
      <c r="KK86" s="11">
        <v>-46.69187145557656</v>
      </c>
      <c r="KL86" s="11">
        <v>12.986666666666666</v>
      </c>
      <c r="KM86" s="11">
        <v>20.493333333333332</v>
      </c>
      <c r="KN86" s="11">
        <v>87.673333333333346</v>
      </c>
      <c r="KO86" s="11">
        <v>111.10416666666667</v>
      </c>
      <c r="KP86" s="11">
        <v>105.255</v>
      </c>
      <c r="KQ86" s="11">
        <v>15.950419962488787</v>
      </c>
      <c r="KR86" s="11">
        <v>27.011952191235061</v>
      </c>
      <c r="KS86" s="11">
        <v>65.328970031002413</v>
      </c>
      <c r="KT86" s="11">
        <v>6.3695709405188206</v>
      </c>
      <c r="KU86" s="11">
        <v>86.729222520107243</v>
      </c>
      <c r="KV86" s="11">
        <v>13.499523225718569</v>
      </c>
    </row>
    <row r="87" spans="1:308" x14ac:dyDescent="0.3">
      <c r="A87" t="s">
        <v>1</v>
      </c>
      <c r="B87" s="2" t="s">
        <v>162</v>
      </c>
      <c r="C87" s="2" t="s">
        <v>163</v>
      </c>
      <c r="D87" s="2" t="s">
        <v>353</v>
      </c>
      <c r="E87" s="2" t="s">
        <v>354</v>
      </c>
      <c r="F87" s="2" t="s">
        <v>358</v>
      </c>
      <c r="G87" s="2" t="s">
        <v>355</v>
      </c>
      <c r="H87" s="17" t="s">
        <v>489</v>
      </c>
      <c r="I87" s="11">
        <v>45.204686674703261</v>
      </c>
      <c r="J87" s="11">
        <v>45.523762851049732</v>
      </c>
      <c r="K87" s="11">
        <v>66.027931423955053</v>
      </c>
      <c r="L87" s="11">
        <v>56.909449888378695</v>
      </c>
      <c r="M87" s="11">
        <v>34.872072050090246</v>
      </c>
      <c r="N87" s="11">
        <v>37.556023034826623</v>
      </c>
      <c r="O87" s="11">
        <v>30.338880799919171</v>
      </c>
      <c r="P87" s="11">
        <v>55.573064044935336</v>
      </c>
      <c r="Q87" s="11">
        <v>47.817279355454232</v>
      </c>
      <c r="R87" s="11">
        <v>32.575757575757571</v>
      </c>
      <c r="S87" s="11">
        <v>66.449274751828014</v>
      </c>
      <c r="T87" s="11">
        <v>36.522166144723009</v>
      </c>
      <c r="U87" s="11">
        <v>50.084535869152404</v>
      </c>
      <c r="V87" s="11">
        <v>29.644262215497548</v>
      </c>
      <c r="W87" s="11">
        <v>62.078562524988634</v>
      </c>
      <c r="X87" s="11">
        <v>54.793454159960149</v>
      </c>
      <c r="Y87" s="11">
        <v>84.246597625115214</v>
      </c>
      <c r="Z87" s="11">
        <v>62.993111385756222</v>
      </c>
      <c r="AA87" s="11">
        <v>68.426506804764429</v>
      </c>
      <c r="AB87" s="11">
        <v>90.285510358384428</v>
      </c>
      <c r="AC87" s="11">
        <v>38.486919931574207</v>
      </c>
      <c r="AD87" s="11">
        <v>36.078729057094833</v>
      </c>
      <c r="AE87" s="11">
        <v>51.269583290075545</v>
      </c>
      <c r="AF87" s="11">
        <v>34.872072050090246</v>
      </c>
      <c r="AG87" s="11">
        <v>17.067112768011967</v>
      </c>
      <c r="AH87" s="11">
        <v>6.3131200081646872</v>
      </c>
      <c r="AI87" s="11">
        <v>11.069999043423863</v>
      </c>
      <c r="AJ87" s="11">
        <v>67.147586586319179</v>
      </c>
      <c r="AK87" s="11">
        <v>32.180725876378048</v>
      </c>
      <c r="AL87" s="11">
        <v>91.557593926662008</v>
      </c>
      <c r="AM87" s="11">
        <v>40.56366198215575</v>
      </c>
      <c r="AN87" s="11">
        <v>8.1055153664206667</v>
      </c>
      <c r="AO87" s="11">
        <v>19.090512778132922</v>
      </c>
      <c r="AP87" s="11">
        <v>17.615189088230835</v>
      </c>
      <c r="AQ87" s="11">
        <v>36.146660137521494</v>
      </c>
      <c r="AR87" s="11">
        <v>60.511745447053364</v>
      </c>
      <c r="AS87" s="11">
        <v>25.890381744508428</v>
      </c>
      <c r="AT87" s="11">
        <v>17.042031569179969</v>
      </c>
      <c r="AU87" s="11">
        <v>87.653389773130215</v>
      </c>
      <c r="AV87" s="11">
        <v>58.856408132809904</v>
      </c>
      <c r="AW87" s="11">
        <v>46.171299258311407</v>
      </c>
      <c r="AX87" s="11">
        <v>97.824873791672061</v>
      </c>
      <c r="AY87" s="11">
        <v>58.658454093775234</v>
      </c>
      <c r="AZ87" s="11">
        <v>34.244051395284167</v>
      </c>
      <c r="BA87" s="11">
        <v>57.951291880197743</v>
      </c>
      <c r="BB87" s="11">
        <v>40.4153200525598</v>
      </c>
      <c r="BC87" s="11">
        <v>25</v>
      </c>
      <c r="BD87" s="11">
        <v>40.909090909090914</v>
      </c>
      <c r="BE87" s="11">
        <v>31.818181818181817</v>
      </c>
      <c r="BF87" s="11">
        <v>33.333333333333329</v>
      </c>
      <c r="BG87" s="11">
        <v>25</v>
      </c>
      <c r="BH87" s="11">
        <v>96.24573378839591</v>
      </c>
      <c r="BI87" s="11">
        <v>98.500639970744203</v>
      </c>
      <c r="BJ87" s="11">
        <v>79.166666666666657</v>
      </c>
      <c r="BK87" s="11">
        <v>88.421052631578945</v>
      </c>
      <c r="BL87" s="11">
        <v>41.318292469319715</v>
      </c>
      <c r="BM87" s="11">
        <v>3.1792652877029615</v>
      </c>
      <c r="BN87" s="11">
        <v>27.217269135013357</v>
      </c>
      <c r="BO87" s="11">
        <v>22.474951200000007</v>
      </c>
      <c r="BP87" s="11">
        <v>79.448208442429092</v>
      </c>
      <c r="BQ87" s="11">
        <v>14.347663027383502</v>
      </c>
      <c r="BR87" s="11">
        <v>56.457736137644623</v>
      </c>
      <c r="BS87" s="11">
        <v>2.3031216287950138</v>
      </c>
      <c r="BT87" s="11">
        <v>68.789999999999992</v>
      </c>
      <c r="BU87" s="11">
        <v>1.05</v>
      </c>
      <c r="BV87" s="11">
        <v>0</v>
      </c>
      <c r="BW87" s="11">
        <v>100</v>
      </c>
      <c r="BX87" s="11">
        <v>5.7224516641902907</v>
      </c>
      <c r="BY87" s="11">
        <v>83.016868321116306</v>
      </c>
      <c r="BZ87" s="11">
        <v>44</v>
      </c>
      <c r="CA87" s="11">
        <v>100</v>
      </c>
      <c r="CB87" s="11">
        <v>21.297381778838222</v>
      </c>
      <c r="CC87" s="11">
        <v>45.749024538035933</v>
      </c>
      <c r="CD87" s="11">
        <v>21.571464989639981</v>
      </c>
      <c r="CE87" s="11">
        <v>93.093056516907083</v>
      </c>
      <c r="CF87" s="11">
        <v>30.318328206551364</v>
      </c>
      <c r="CG87" s="11">
        <v>66.23117904451999</v>
      </c>
      <c r="CH87" s="11">
        <v>63.568600046587463</v>
      </c>
      <c r="CI87" s="11">
        <v>63.022525777479188</v>
      </c>
      <c r="CJ87" s="11">
        <v>77.118690017892959</v>
      </c>
      <c r="CK87" s="11">
        <v>84.606625820094351</v>
      </c>
      <c r="CL87" s="11">
        <v>94.035677492815708</v>
      </c>
      <c r="CM87" s="11">
        <v>89.394350159952282</v>
      </c>
      <c r="CN87" s="11">
        <v>76.0776446348208</v>
      </c>
      <c r="CO87" s="11">
        <v>78.210000000000008</v>
      </c>
      <c r="CP87" s="11">
        <v>64.47</v>
      </c>
      <c r="CQ87" s="11">
        <v>9.292445543024872</v>
      </c>
      <c r="CR87" s="11">
        <v>100</v>
      </c>
      <c r="CS87" s="11">
        <v>42.047918246242624</v>
      </c>
      <c r="CT87" s="11">
        <v>71.804226162227735</v>
      </c>
      <c r="CU87" s="11">
        <v>86.170157768476372</v>
      </c>
      <c r="CV87" s="11">
        <v>61.551792184939366</v>
      </c>
      <c r="CW87" s="11">
        <v>51.438832837049105</v>
      </c>
      <c r="CX87" s="11">
        <v>97.546113629651316</v>
      </c>
      <c r="CY87" s="11">
        <v>96.490844393399684</v>
      </c>
      <c r="CZ87" s="11">
        <v>96.254056244635507</v>
      </c>
      <c r="DA87" s="11">
        <v>66.130937811948826</v>
      </c>
      <c r="DB87" s="11">
        <v>97.659938908052993</v>
      </c>
      <c r="DC87" s="11">
        <v>95.193710985434095</v>
      </c>
      <c r="DD87" s="11">
        <v>95.787018507486792</v>
      </c>
      <c r="DE87" s="11">
        <v>77.717376729117831</v>
      </c>
      <c r="DF87" s="11">
        <v>97.050199286999558</v>
      </c>
      <c r="DG87" s="11">
        <v>18.879791790923388</v>
      </c>
      <c r="DH87" s="11">
        <v>64.580968003799228</v>
      </c>
      <c r="DI87" s="11">
        <v>32</v>
      </c>
      <c r="DJ87" s="11">
        <v>77.801876050534077</v>
      </c>
      <c r="DK87" s="11">
        <v>9.6947351298595681</v>
      </c>
      <c r="DL87" s="11">
        <v>20.739575990890852</v>
      </c>
      <c r="DM87" s="11">
        <v>27.049109830566785</v>
      </c>
      <c r="DN87" s="11">
        <v>27.777777777777779</v>
      </c>
      <c r="DO87" s="11">
        <v>82.509510068086627</v>
      </c>
      <c r="DP87" s="11">
        <v>67.741935483870961</v>
      </c>
      <c r="DQ87" s="11">
        <v>18.886775754228399</v>
      </c>
      <c r="DR87" s="11">
        <v>75.121163166397409</v>
      </c>
      <c r="DS87" s="11">
        <v>10.608277229644932</v>
      </c>
      <c r="DT87" s="11">
        <v>16.309964854620397</v>
      </c>
      <c r="DU87" s="11">
        <v>17.82426068140354</v>
      </c>
      <c r="DV87" s="11">
        <v>2.0886612747639788</v>
      </c>
      <c r="DW87" s="11">
        <v>8.964443454122577</v>
      </c>
      <c r="DX87" s="11">
        <v>0</v>
      </c>
      <c r="DY87" s="11">
        <v>8.4531291639094395</v>
      </c>
      <c r="DZ87" s="11">
        <v>12.05936614802744</v>
      </c>
      <c r="EA87" s="11">
        <v>6.0105230233025759</v>
      </c>
      <c r="EB87" s="11">
        <v>16.784375552827779</v>
      </c>
      <c r="EC87" s="11">
        <v>8.7537175680443955</v>
      </c>
      <c r="ED87" s="11">
        <v>7.1347124062779015</v>
      </c>
      <c r="EE87" s="11">
        <v>16.666666666666664</v>
      </c>
      <c r="EF87" s="11">
        <v>35.355736004872384</v>
      </c>
      <c r="EG87" s="11">
        <v>42.678961983116018</v>
      </c>
      <c r="EH87" s="11">
        <v>92.360319270239458</v>
      </c>
      <c r="EI87" s="11">
        <v>98.195329087048833</v>
      </c>
      <c r="EJ87" s="11">
        <v>1.6049382716049383</v>
      </c>
      <c r="EK87" s="11">
        <v>27.098765432098766</v>
      </c>
      <c r="EL87" s="11">
        <v>89.111854329245631</v>
      </c>
      <c r="EM87" s="11">
        <v>43.088071348940915</v>
      </c>
      <c r="EN87" s="11">
        <v>0</v>
      </c>
      <c r="EO87" s="11">
        <v>90.52</v>
      </c>
      <c r="EP87" s="11">
        <v>99.02</v>
      </c>
      <c r="EQ87" s="11">
        <v>99.019607843137265</v>
      </c>
      <c r="ER87" s="11">
        <v>89.810017271157179</v>
      </c>
      <c r="ES87" s="11">
        <v>79.418344519015662</v>
      </c>
      <c r="ET87" s="11">
        <v>52.272723037190346</v>
      </c>
      <c r="EU87" s="11">
        <v>51.612900239334195</v>
      </c>
      <c r="EV87" s="11">
        <v>8.6174372945467468</v>
      </c>
      <c r="EW87" s="11">
        <v>49.751587357551706</v>
      </c>
      <c r="EX87" s="11">
        <v>9.8629127509184116</v>
      </c>
      <c r="EY87" s="11">
        <v>2.0364152412671634</v>
      </c>
      <c r="EZ87" s="11">
        <v>12.417218107076421</v>
      </c>
      <c r="FA87" s="11">
        <v>22.473904993489295</v>
      </c>
      <c r="FB87" s="11">
        <v>0</v>
      </c>
      <c r="FC87" s="11">
        <v>0</v>
      </c>
      <c r="FD87" s="11">
        <v>53.888146119042389</v>
      </c>
      <c r="FE87" s="11">
        <v>2.5590523034687869</v>
      </c>
      <c r="FF87" s="11">
        <v>0</v>
      </c>
      <c r="FG87" s="11">
        <v>23.50708921611675</v>
      </c>
      <c r="FH87" s="11">
        <v>62.009803921568633</v>
      </c>
      <c r="FI87" s="11">
        <v>0</v>
      </c>
      <c r="FJ87" s="11">
        <v>16.819959826620163</v>
      </c>
      <c r="FK87" s="11">
        <v>29.501958407629282</v>
      </c>
      <c r="FL87" s="11">
        <v>6.4204805201399955</v>
      </c>
      <c r="FM87" s="11">
        <v>59.370132260896668</v>
      </c>
      <c r="FN87" s="11">
        <v>68.620769672321387</v>
      </c>
      <c r="FO87" s="11">
        <v>84.104138680995334</v>
      </c>
      <c r="FP87" s="11">
        <v>64.637565078093715</v>
      </c>
      <c r="FQ87" s="11">
        <v>85.900323117595221</v>
      </c>
      <c r="FR87" s="11">
        <v>25.942362069279866</v>
      </c>
      <c r="FS87" s="11">
        <v>88.904065563233175</v>
      </c>
      <c r="FT87" s="11">
        <v>13.582018173122909</v>
      </c>
      <c r="FU87" s="11">
        <v>53.316272126252933</v>
      </c>
      <c r="FV87" s="11">
        <v>799.74408189379403</v>
      </c>
      <c r="FW87" s="11">
        <v>219.66304116016207</v>
      </c>
      <c r="FX87" s="11">
        <v>336.9588398379185</v>
      </c>
      <c r="FY87" s="11">
        <v>108.76519513755598</v>
      </c>
      <c r="FZ87" s="11">
        <v>10.663254425250587</v>
      </c>
      <c r="GA87" s="11">
        <v>58.658454093775241</v>
      </c>
      <c r="GB87" s="11">
        <v>-10.178454093775244</v>
      </c>
      <c r="GC87" s="11">
        <v>57.951291880197736</v>
      </c>
      <c r="GD87" s="11">
        <v>4.2040712323362257</v>
      </c>
      <c r="GE87" s="11">
        <v>25</v>
      </c>
      <c r="GF87" s="11">
        <v>40.909090909090914</v>
      </c>
      <c r="GG87" s="11">
        <v>31.818181818181817</v>
      </c>
      <c r="GH87" s="11">
        <v>33.333333333333329</v>
      </c>
      <c r="GI87" s="11">
        <v>25</v>
      </c>
      <c r="GJ87" s="11">
        <v>96.24573378839591</v>
      </c>
      <c r="GK87" s="11">
        <v>2</v>
      </c>
      <c r="GL87" s="11">
        <v>10</v>
      </c>
      <c r="GM87" s="11">
        <v>3.6666666666666665</v>
      </c>
      <c r="GN87" s="11">
        <v>41.318292469319715</v>
      </c>
      <c r="GO87" s="11">
        <v>3.179265287702961</v>
      </c>
      <c r="GP87" s="11">
        <v>27.217269135013353</v>
      </c>
      <c r="GQ87" s="11">
        <v>22.474951200000007</v>
      </c>
      <c r="GR87" s="11">
        <v>79.448208442429092</v>
      </c>
      <c r="GS87" s="11">
        <v>85.652336972616496</v>
      </c>
      <c r="GT87" s="11">
        <v>43.542263862355377</v>
      </c>
      <c r="GU87" s="11">
        <v>2.3031216287950138</v>
      </c>
      <c r="GV87" s="11" t="s">
        <v>727</v>
      </c>
      <c r="GW87" s="11" t="s">
        <v>727</v>
      </c>
      <c r="GX87" s="11">
        <v>0</v>
      </c>
      <c r="GY87" s="11">
        <v>1</v>
      </c>
      <c r="GZ87" s="11">
        <v>550.38209379045395</v>
      </c>
      <c r="HA87" s="11">
        <v>83.016868321116306</v>
      </c>
      <c r="HB87" s="11">
        <v>44</v>
      </c>
      <c r="HC87" s="11">
        <v>100</v>
      </c>
      <c r="HD87" s="11">
        <v>2100185.8827165943</v>
      </c>
      <c r="HE87" s="11">
        <v>175.75317460317459</v>
      </c>
      <c r="HF87" s="11">
        <v>341.96507936507936</v>
      </c>
      <c r="HG87" s="11">
        <v>38.12619047619048</v>
      </c>
      <c r="HH87" s="11">
        <v>237.87142857142859</v>
      </c>
      <c r="HI87" s="12">
        <v>206.98827379726882</v>
      </c>
      <c r="HJ87" s="12">
        <v>36.43139995341253</v>
      </c>
      <c r="HK87" s="12">
        <v>151.04251918158567</v>
      </c>
      <c r="HL87" s="11">
        <v>77.118690017892959</v>
      </c>
      <c r="HM87" s="11">
        <v>84.606625820094351</v>
      </c>
      <c r="HN87" s="11">
        <v>94.035677492815708</v>
      </c>
      <c r="HO87" s="11">
        <v>89.394350159952282</v>
      </c>
      <c r="HP87" s="11">
        <v>76.0776446348208</v>
      </c>
      <c r="HQ87" s="11">
        <v>78.210000000000008</v>
      </c>
      <c r="HR87" s="11">
        <v>64.47</v>
      </c>
      <c r="HS87" s="11">
        <v>9.292445543024872</v>
      </c>
      <c r="HT87" s="11" t="s">
        <v>727</v>
      </c>
      <c r="HU87" s="11">
        <v>42.047918246242624</v>
      </c>
      <c r="HV87" s="11">
        <v>71.804226162227735</v>
      </c>
      <c r="HW87" s="11">
        <v>86.170157768476372</v>
      </c>
      <c r="HX87" s="11">
        <v>61.551792184939366</v>
      </c>
      <c r="HY87" s="11">
        <v>51.438832837049105</v>
      </c>
      <c r="HZ87" s="11">
        <v>97.546113629651316</v>
      </c>
      <c r="IA87" s="11">
        <v>96.490844393399684</v>
      </c>
      <c r="IB87" s="11">
        <v>96.254056244635507</v>
      </c>
      <c r="IC87" s="11">
        <v>66.130937811948826</v>
      </c>
      <c r="ID87" s="11">
        <v>97.659938908052993</v>
      </c>
      <c r="IE87" s="11">
        <v>95.193710985434095</v>
      </c>
      <c r="IF87" s="11">
        <v>95.787018507486792</v>
      </c>
      <c r="IG87" s="11">
        <v>77.717376729117831</v>
      </c>
      <c r="IH87" s="11">
        <v>97.050199286999558</v>
      </c>
      <c r="II87" s="11">
        <v>18.879791790923388</v>
      </c>
      <c r="IJ87" s="11">
        <v>3.4155034155034154</v>
      </c>
      <c r="IK87" s="11">
        <v>10</v>
      </c>
      <c r="IL87" s="11">
        <v>77.801876050534077</v>
      </c>
      <c r="IM87" s="11">
        <v>9.6947351298595681</v>
      </c>
      <c r="IN87" s="11">
        <v>20.739575990890852</v>
      </c>
      <c r="IO87" s="11">
        <v>27.049109830566785</v>
      </c>
      <c r="IP87" s="11">
        <v>27.777777777777779</v>
      </c>
      <c r="IQ87" s="11">
        <v>13.937325905292479</v>
      </c>
      <c r="IR87" s="11">
        <v>67.741935483870961</v>
      </c>
      <c r="IS87" s="11">
        <v>75.982925108154575</v>
      </c>
      <c r="IT87" s="11">
        <v>11.308562197092083</v>
      </c>
      <c r="IU87" s="11">
        <v>145.39579967689824</v>
      </c>
      <c r="IV87" s="11">
        <v>6.3782935211506642</v>
      </c>
      <c r="IW87" s="11">
        <v>17.82426068140354</v>
      </c>
      <c r="IX87" s="11">
        <v>11.690386291025268</v>
      </c>
      <c r="IY87" s="11">
        <v>15.974440894568689</v>
      </c>
      <c r="IZ87" s="11">
        <v>0</v>
      </c>
      <c r="JA87" s="11">
        <v>81.324426372349691</v>
      </c>
      <c r="JB87" s="11">
        <v>6.25</v>
      </c>
      <c r="JC87" s="11">
        <v>5.0101655532965435</v>
      </c>
      <c r="JD87" s="11">
        <v>9.2216090618646529</v>
      </c>
      <c r="JE87" s="11">
        <v>2.8318327040371769</v>
      </c>
      <c r="JF87" s="11">
        <v>0.72611094975312229</v>
      </c>
      <c r="JG87" s="11">
        <v>5</v>
      </c>
      <c r="JH87" s="11">
        <v>15.876106194690266</v>
      </c>
      <c r="JI87" s="11">
        <v>15.83904109589041</v>
      </c>
      <c r="JJ87" s="11">
        <v>92.360319270239458</v>
      </c>
      <c r="JK87" s="11">
        <v>98.195329087048833</v>
      </c>
      <c r="JL87" s="11">
        <v>1.6049382716049383</v>
      </c>
      <c r="JM87" s="11">
        <v>27.098765432098766</v>
      </c>
      <c r="JN87" s="11">
        <v>89.111854329245631</v>
      </c>
      <c r="JO87" s="11">
        <v>43.088071348940915</v>
      </c>
      <c r="JP87" s="11">
        <v>0</v>
      </c>
      <c r="JQ87" s="11">
        <v>90.52</v>
      </c>
      <c r="JR87" s="11">
        <v>99.02</v>
      </c>
      <c r="JS87" s="11">
        <v>99.019607843137265</v>
      </c>
      <c r="JT87" s="11">
        <v>89.810017271157179</v>
      </c>
      <c r="JU87" s="11">
        <v>79.418344519015662</v>
      </c>
      <c r="JV87" s="11">
        <v>0.74390239999999996</v>
      </c>
      <c r="JW87" s="11">
        <v>0.63414630000000005</v>
      </c>
      <c r="JX87" s="11">
        <v>1.0295187349999999</v>
      </c>
      <c r="JY87" s="11">
        <v>0.34813529999999998</v>
      </c>
      <c r="JZ87" s="11">
        <v>4.5946582265741478</v>
      </c>
      <c r="KA87" s="11">
        <v>45254.401118273388</v>
      </c>
      <c r="KB87" s="11">
        <v>160262.28642817939</v>
      </c>
      <c r="KC87" s="11">
        <v>1.7983177564308686</v>
      </c>
      <c r="KD87" s="11">
        <v>0</v>
      </c>
      <c r="KE87" s="11">
        <v>0</v>
      </c>
      <c r="KF87" s="11">
        <v>156.59751023000004</v>
      </c>
      <c r="KG87" s="13">
        <v>2.9640827578250893E-2</v>
      </c>
      <c r="KH87" s="11">
        <v>-19.346028934160024</v>
      </c>
      <c r="KI87" s="11">
        <v>-24.443106562311861</v>
      </c>
      <c r="KJ87" s="11">
        <v>48.03921568627451</v>
      </c>
      <c r="KK87" s="11">
        <v>-200</v>
      </c>
      <c r="KL87" s="11">
        <v>12.85</v>
      </c>
      <c r="KM87" s="11">
        <v>16.227499999999999</v>
      </c>
      <c r="KN87" s="11">
        <v>87.673333333333346</v>
      </c>
      <c r="KO87" s="11">
        <v>111.10416666666667</v>
      </c>
      <c r="KP87" s="11">
        <v>105.255</v>
      </c>
      <c r="KQ87" s="11">
        <v>15.89586131900467</v>
      </c>
      <c r="KR87" s="11">
        <v>35.362434921906285</v>
      </c>
      <c r="KS87" s="11">
        <v>85.900323117595221</v>
      </c>
      <c r="KT87" s="11">
        <v>5.2723347337623752</v>
      </c>
      <c r="KU87" s="11">
        <v>88.904065563233175</v>
      </c>
      <c r="KV87" s="11">
        <v>13.582018173122909</v>
      </c>
    </row>
    <row r="88" spans="1:308" x14ac:dyDescent="0.3">
      <c r="A88" t="s">
        <v>1</v>
      </c>
      <c r="B88" s="2" t="s">
        <v>164</v>
      </c>
      <c r="C88" s="2" t="s">
        <v>165</v>
      </c>
      <c r="D88" s="2" t="s">
        <v>353</v>
      </c>
      <c r="E88" s="2" t="s">
        <v>354</v>
      </c>
      <c r="F88" s="2" t="s">
        <v>358</v>
      </c>
      <c r="G88" s="2" t="s">
        <v>355</v>
      </c>
      <c r="H88" s="17" t="s">
        <v>488</v>
      </c>
      <c r="I88" s="11">
        <v>53.545995886074685</v>
      </c>
      <c r="J88" s="11">
        <v>53.732541861103947</v>
      </c>
      <c r="K88" s="11">
        <v>54.904562556401849</v>
      </c>
      <c r="L88" s="11">
        <v>64.28218628076705</v>
      </c>
      <c r="M88" s="11">
        <v>60.997180251191786</v>
      </c>
      <c r="N88" s="11">
        <v>46.817954023015126</v>
      </c>
      <c r="O88" s="11">
        <v>40.541550343968368</v>
      </c>
      <c r="P88" s="11">
        <v>75.891827244862284</v>
      </c>
      <c r="Q88" s="11">
        <v>58.674630809240362</v>
      </c>
      <c r="R88" s="11">
        <v>20.454545454545453</v>
      </c>
      <c r="S88" s="11">
        <v>69.984229292375204</v>
      </c>
      <c r="T88" s="11">
        <v>41.960484505340915</v>
      </c>
      <c r="U88" s="11">
        <v>65.973860622677122</v>
      </c>
      <c r="V88" s="11">
        <v>43.188215098686264</v>
      </c>
      <c r="W88" s="11">
        <v>5.5961887943214208</v>
      </c>
      <c r="X88" s="11">
        <v>61.746037326526626</v>
      </c>
      <c r="Y88" s="11">
        <v>87.444118431581742</v>
      </c>
      <c r="Z88" s="11">
        <v>64.831905673177602</v>
      </c>
      <c r="AA88" s="11">
        <v>77.543721139809449</v>
      </c>
      <c r="AB88" s="11">
        <v>90.957271032296603</v>
      </c>
      <c r="AC88" s="11">
        <v>47.088195904749931</v>
      </c>
      <c r="AD88" s="11">
        <v>44.100649061972071</v>
      </c>
      <c r="AE88" s="11">
        <v>61.721094265007174</v>
      </c>
      <c r="AF88" s="11">
        <v>60.997180251191786</v>
      </c>
      <c r="AG88" s="11">
        <v>20.489363251588927</v>
      </c>
      <c r="AH88" s="11">
        <v>24.130449754570726</v>
      </c>
      <c r="AI88" s="11">
        <v>14.560027516742981</v>
      </c>
      <c r="AJ88" s="11">
        <v>70.788310952635072</v>
      </c>
      <c r="AK88" s="11">
        <v>56.170857516977527</v>
      </c>
      <c r="AL88" s="11">
        <v>94.768715145575541</v>
      </c>
      <c r="AM88" s="11">
        <v>50.111782224498711</v>
      </c>
      <c r="AN88" s="11">
        <v>5.5868644664529628</v>
      </c>
      <c r="AO88" s="11">
        <v>36.528265207496652</v>
      </c>
      <c r="AP88" s="11">
        <v>38.997941267139616</v>
      </c>
      <c r="AQ88" s="11">
        <v>50.649952518659219</v>
      </c>
      <c r="AR88" s="11">
        <v>61.37449637956302</v>
      </c>
      <c r="AS88" s="11">
        <v>47.951214293356166</v>
      </c>
      <c r="AT88" s="11">
        <v>64.117283829349731</v>
      </c>
      <c r="AU88" s="11">
        <v>92.670054940563091</v>
      </c>
      <c r="AV88" s="11">
        <v>79.423906024637304</v>
      </c>
      <c r="AW88" s="11">
        <v>72.643397828840577</v>
      </c>
      <c r="AX88" s="11">
        <v>98.54510655242683</v>
      </c>
      <c r="AY88" s="11">
        <v>59.096473550143358</v>
      </c>
      <c r="AZ88" s="11">
        <v>47.377690933806441</v>
      </c>
      <c r="BA88" s="11">
        <v>71.632593688647972</v>
      </c>
      <c r="BB88" s="11">
        <v>56.591765064363678</v>
      </c>
      <c r="BC88" s="11">
        <v>25</v>
      </c>
      <c r="BD88" s="11">
        <v>27.27272727272727</v>
      </c>
      <c r="BE88" s="11">
        <v>9.0909090909090917</v>
      </c>
      <c r="BF88" s="11">
        <v>66.666666666666657</v>
      </c>
      <c r="BG88" s="11">
        <v>0</v>
      </c>
      <c r="BH88" s="11">
        <v>100</v>
      </c>
      <c r="BI88" s="11">
        <v>89.504479795209363</v>
      </c>
      <c r="BJ88" s="11">
        <v>93.75</v>
      </c>
      <c r="BK88" s="11">
        <v>95.789473684210535</v>
      </c>
      <c r="BL88" s="11">
        <v>39.189546679807144</v>
      </c>
      <c r="BM88" s="11">
        <v>18.765575721051363</v>
      </c>
      <c r="BN88" s="11">
        <v>46.790467401635517</v>
      </c>
      <c r="BO88" s="11">
        <v>9.2673590400000005</v>
      </c>
      <c r="BP88" s="11">
        <v>59.100247194883401</v>
      </c>
      <c r="BQ88" s="11">
        <v>69.301564507144292</v>
      </c>
      <c r="BR88" s="11">
        <v>69.519770166003667</v>
      </c>
      <c r="BS88" s="11">
        <v>2.4433260617194175</v>
      </c>
      <c r="BT88" s="11">
        <v>50.766616940162436</v>
      </c>
      <c r="BU88" s="11">
        <v>4.38</v>
      </c>
      <c r="BV88" s="11">
        <v>100</v>
      </c>
      <c r="BW88" s="11">
        <v>100</v>
      </c>
      <c r="BX88" s="11">
        <v>1.5393475902356986</v>
      </c>
      <c r="BY88" s="11">
        <v>22.352941176470591</v>
      </c>
      <c r="BZ88" s="11">
        <v>0</v>
      </c>
      <c r="CA88" s="11">
        <v>0</v>
      </c>
      <c r="CB88" s="11">
        <v>3.1814000815092031E-2</v>
      </c>
      <c r="CC88" s="11">
        <v>65.432119739725792</v>
      </c>
      <c r="CD88" s="11">
        <v>35.719250091524721</v>
      </c>
      <c r="CE88" s="11">
        <v>84.391579187804027</v>
      </c>
      <c r="CF88" s="11">
        <v>49.65718380903531</v>
      </c>
      <c r="CG88" s="11">
        <v>56.540360925485224</v>
      </c>
      <c r="CH88" s="11">
        <v>68.271098640189933</v>
      </c>
      <c r="CI88" s="11">
        <v>72.210668891921387</v>
      </c>
      <c r="CJ88" s="11">
        <v>79.173112830088016</v>
      </c>
      <c r="CK88" s="11">
        <v>94.233128834355824</v>
      </c>
      <c r="CL88" s="11">
        <v>97.33795678847693</v>
      </c>
      <c r="CM88" s="11">
        <v>96.073619631901835</v>
      </c>
      <c r="CN88" s="11">
        <v>70.402774073086164</v>
      </c>
      <c r="CO88" s="11">
        <v>76.41</v>
      </c>
      <c r="CP88" s="11">
        <v>82.03</v>
      </c>
      <c r="CQ88" s="11">
        <v>0.88762269271039618</v>
      </c>
      <c r="CR88" s="11">
        <v>100</v>
      </c>
      <c r="CS88" s="11">
        <v>53.171802299122341</v>
      </c>
      <c r="CT88" s="11">
        <v>87.260710540193315</v>
      </c>
      <c r="CU88" s="11">
        <v>83.584045343830994</v>
      </c>
      <c r="CV88" s="11">
        <v>75.560130615149873</v>
      </c>
      <c r="CW88" s="11">
        <v>68.437381303926898</v>
      </c>
      <c r="CX88" s="11">
        <v>97.248256736633309</v>
      </c>
      <c r="CY88" s="11">
        <v>97.302667904093056</v>
      </c>
      <c r="CZ88" s="11">
        <v>98.493576220084748</v>
      </c>
      <c r="DA88" s="11">
        <v>69.296307726598599</v>
      </c>
      <c r="DB88" s="11">
        <v>98.454347050637026</v>
      </c>
      <c r="DC88" s="11">
        <v>97.087322404152715</v>
      </c>
      <c r="DD88" s="11">
        <v>95.984043139027392</v>
      </c>
      <c r="DE88" s="11">
        <v>73.585747987176404</v>
      </c>
      <c r="DF88" s="11">
        <v>97.454155826602957</v>
      </c>
      <c r="DG88" s="11">
        <v>33.742331288343557</v>
      </c>
      <c r="DH88" s="11">
        <v>63.522256425906221</v>
      </c>
      <c r="DI88" s="11">
        <v>44</v>
      </c>
      <c r="DJ88" s="11">
        <v>90.57348626300346</v>
      </c>
      <c r="DK88" s="11">
        <v>17.711389703921046</v>
      </c>
      <c r="DL88" s="11">
        <v>24.017071218991731</v>
      </c>
      <c r="DM88" s="11">
        <v>47.710886806056237</v>
      </c>
      <c r="DN88" s="11">
        <v>31.147540983606557</v>
      </c>
      <c r="DO88" s="11">
        <v>88.921471658425602</v>
      </c>
      <c r="DP88" s="11">
        <v>79.104477611940297</v>
      </c>
      <c r="DQ88" s="11">
        <v>57.726299370588094</v>
      </c>
      <c r="DR88" s="11">
        <v>88.963210702341129</v>
      </c>
      <c r="DS88" s="11">
        <v>36.302030680646105</v>
      </c>
      <c r="DT88" s="11">
        <v>22.198230490794369</v>
      </c>
      <c r="DU88" s="11">
        <v>18.780496012383484</v>
      </c>
      <c r="DV88" s="11">
        <v>43.455392577392523</v>
      </c>
      <c r="DW88" s="11">
        <v>8.4982157089044108</v>
      </c>
      <c r="DX88" s="11">
        <v>13.787960459755524</v>
      </c>
      <c r="DY88" s="11">
        <v>22.109204104166555</v>
      </c>
      <c r="DZ88" s="11">
        <v>32.801475922634637</v>
      </c>
      <c r="EA88" s="11">
        <v>10.470464038365366</v>
      </c>
      <c r="EB88" s="11">
        <v>17.253258265359587</v>
      </c>
      <c r="EC88" s="11">
        <v>9.290884792563622</v>
      </c>
      <c r="ED88" s="11">
        <v>23.285530487426328</v>
      </c>
      <c r="EE88" s="11">
        <v>12.5</v>
      </c>
      <c r="EF88" s="11">
        <v>55.942522495296345</v>
      </c>
      <c r="EG88" s="11">
        <v>72.531618862882155</v>
      </c>
      <c r="EH88" s="11">
        <v>78.923311325545967</v>
      </c>
      <c r="EI88" s="11">
        <v>75.755791126815865</v>
      </c>
      <c r="EJ88" s="11">
        <v>10.424710424710424</v>
      </c>
      <c r="EK88" s="11">
        <v>72.136422136422141</v>
      </c>
      <c r="EL88" s="11">
        <v>97.360549005806803</v>
      </c>
      <c r="EM88" s="11">
        <v>81.998944219602322</v>
      </c>
      <c r="EN88" s="11">
        <v>18.933661798345945</v>
      </c>
      <c r="EO88" s="11">
        <v>90.48</v>
      </c>
      <c r="EP88" s="11">
        <v>99.64</v>
      </c>
      <c r="EQ88" s="11">
        <v>99.640933572710949</v>
      </c>
      <c r="ER88" s="11">
        <v>96.288209606986896</v>
      </c>
      <c r="ES88" s="11">
        <v>87.79443254817987</v>
      </c>
      <c r="ET88" s="11">
        <v>79.545455392561919</v>
      </c>
      <c r="EU88" s="11">
        <v>67.741942310093307</v>
      </c>
      <c r="EV88" s="11">
        <v>31.6214889849653</v>
      </c>
      <c r="EW88" s="11">
        <v>21.53824221037431</v>
      </c>
      <c r="EX88" s="11">
        <v>4.9118086258153175</v>
      </c>
      <c r="EY88" s="11">
        <v>3.0932101157876528</v>
      </c>
      <c r="EZ88" s="11">
        <v>8.7555746577559184</v>
      </c>
      <c r="FA88" s="11">
        <v>41.719938136608896</v>
      </c>
      <c r="FB88" s="11">
        <v>3.953302568484693</v>
      </c>
      <c r="FC88" s="11">
        <v>0.43982012489301509</v>
      </c>
      <c r="FD88" s="11">
        <v>100</v>
      </c>
      <c r="FE88" s="11">
        <v>4.9383024964968971</v>
      </c>
      <c r="FF88" s="11">
        <v>0</v>
      </c>
      <c r="FG88" s="11">
        <v>61.550642804193579</v>
      </c>
      <c r="FH88" s="11">
        <v>100</v>
      </c>
      <c r="FI88" s="11">
        <v>28.50076103500761</v>
      </c>
      <c r="FJ88" s="11">
        <v>56.337879268421609</v>
      </c>
      <c r="FK88" s="11">
        <v>62.500500871516451</v>
      </c>
      <c r="FL88" s="11">
        <v>6.4204805201399955</v>
      </c>
      <c r="FM88" s="11">
        <v>59.370132260896668</v>
      </c>
      <c r="FN88" s="11">
        <v>68.620769672321387</v>
      </c>
      <c r="FO88" s="11">
        <v>85.071989528795811</v>
      </c>
      <c r="FP88" s="11">
        <v>68.865657293919725</v>
      </c>
      <c r="FQ88" s="11">
        <v>88.212215782434242</v>
      </c>
      <c r="FR88" s="11">
        <v>23.40968844716102</v>
      </c>
      <c r="FS88" s="11">
        <v>86.459965366537489</v>
      </c>
      <c r="FT88" s="11">
        <v>16.227461858529821</v>
      </c>
      <c r="FU88" s="11">
        <v>37.445169573125064</v>
      </c>
      <c r="FV88" s="11">
        <v>345.92204272315536</v>
      </c>
      <c r="FW88" s="11">
        <v>144.43136835348241</v>
      </c>
      <c r="FX88" s="11">
        <v>194.35826111764914</v>
      </c>
      <c r="FY88" s="11">
        <v>55.276202703184623</v>
      </c>
      <c r="FZ88" s="11">
        <v>7.1324132520238228</v>
      </c>
      <c r="GA88" s="11">
        <v>59.096473550143358</v>
      </c>
      <c r="GB88" s="11">
        <v>-7.9264735501433563</v>
      </c>
      <c r="GC88" s="11">
        <v>71.632593688647972</v>
      </c>
      <c r="GD88" s="11">
        <v>7.8374368803907259</v>
      </c>
      <c r="GE88" s="11">
        <v>25</v>
      </c>
      <c r="GF88" s="11">
        <v>27.27272727272727</v>
      </c>
      <c r="GG88" s="11">
        <v>9.0909090909090917</v>
      </c>
      <c r="GH88" s="11">
        <v>66.666666666666657</v>
      </c>
      <c r="GI88" s="11">
        <v>0</v>
      </c>
      <c r="GJ88" s="11">
        <v>100</v>
      </c>
      <c r="GK88" s="11">
        <v>8</v>
      </c>
      <c r="GL88" s="11">
        <v>3</v>
      </c>
      <c r="GM88" s="11">
        <v>1.3333333333333333</v>
      </c>
      <c r="GN88" s="11">
        <v>39.189546679807144</v>
      </c>
      <c r="GO88" s="11">
        <v>18.765575721051363</v>
      </c>
      <c r="GP88" s="11">
        <v>46.790467401635517</v>
      </c>
      <c r="GQ88" s="11">
        <v>9.2673590400000005</v>
      </c>
      <c r="GR88" s="11">
        <v>59.100247194883401</v>
      </c>
      <c r="GS88" s="11">
        <v>30.698435492855715</v>
      </c>
      <c r="GT88" s="11">
        <v>30.480229833996336</v>
      </c>
      <c r="GU88" s="11">
        <v>2.4433260617194175</v>
      </c>
      <c r="GV88" s="11">
        <v>50.766616940162436</v>
      </c>
      <c r="GW88" s="11" t="s">
        <v>727</v>
      </c>
      <c r="GX88" s="14">
        <v>106.64081815785136</v>
      </c>
      <c r="GY88" s="11">
        <v>1</v>
      </c>
      <c r="GZ88" s="11">
        <v>148.05356156819437</v>
      </c>
      <c r="HA88" s="11">
        <v>22.352941176470591</v>
      </c>
      <c r="HB88" s="11" t="s">
        <v>727</v>
      </c>
      <c r="HC88" s="11">
        <v>0</v>
      </c>
      <c r="HD88" s="11">
        <v>3137.2549019607845</v>
      </c>
      <c r="HE88" s="11">
        <v>115.06634920634919</v>
      </c>
      <c r="HF88" s="11">
        <v>283.38460317460317</v>
      </c>
      <c r="HG88" s="11">
        <v>79.970476190476191</v>
      </c>
      <c r="HH88" s="11">
        <v>178.80476190476188</v>
      </c>
      <c r="HI88" s="12">
        <v>235.11824334255377</v>
      </c>
      <c r="HJ88" s="12">
        <v>31.72890135981006</v>
      </c>
      <c r="HK88" s="12">
        <v>114.2233560090703</v>
      </c>
      <c r="HL88" s="11">
        <v>79.173112830088016</v>
      </c>
      <c r="HM88" s="11">
        <v>94.233128834355824</v>
      </c>
      <c r="HN88" s="11">
        <v>97.33795678847693</v>
      </c>
      <c r="HO88" s="11">
        <v>96.073619631901835</v>
      </c>
      <c r="HP88" s="11">
        <v>70.402774073086164</v>
      </c>
      <c r="HQ88" s="11">
        <v>76.41</v>
      </c>
      <c r="HR88" s="11">
        <v>82.03</v>
      </c>
      <c r="HS88" s="11">
        <v>0.88762269271039618</v>
      </c>
      <c r="HT88" s="14">
        <v>121.66373839411644</v>
      </c>
      <c r="HU88" s="11">
        <v>53.171802299122341</v>
      </c>
      <c r="HV88" s="11">
        <v>87.260710540193315</v>
      </c>
      <c r="HW88" s="11">
        <v>83.584045343830994</v>
      </c>
      <c r="HX88" s="11">
        <v>75.560130615149873</v>
      </c>
      <c r="HY88" s="11">
        <v>68.437381303926898</v>
      </c>
      <c r="HZ88" s="11">
        <v>97.248256736633309</v>
      </c>
      <c r="IA88" s="11">
        <v>97.302667904093056</v>
      </c>
      <c r="IB88" s="11">
        <v>98.493576220084748</v>
      </c>
      <c r="IC88" s="11">
        <v>69.296307726598599</v>
      </c>
      <c r="ID88" s="11">
        <v>98.454347050637026</v>
      </c>
      <c r="IE88" s="11">
        <v>97.087322404152715</v>
      </c>
      <c r="IF88" s="11">
        <v>95.984043139027392</v>
      </c>
      <c r="IG88" s="11">
        <v>73.585747987176404</v>
      </c>
      <c r="IH88" s="11">
        <v>97.454155826602957</v>
      </c>
      <c r="II88" s="11">
        <v>33.742331288343557</v>
      </c>
      <c r="IJ88" s="11">
        <v>2.8120936280884266</v>
      </c>
      <c r="IK88" s="11">
        <v>13</v>
      </c>
      <c r="IL88" s="11">
        <v>90.57348626300346</v>
      </c>
      <c r="IM88" s="11">
        <v>17.711389703921046</v>
      </c>
      <c r="IN88" s="11">
        <v>24.017071218991731</v>
      </c>
      <c r="IO88" s="11">
        <v>47.710886806056237</v>
      </c>
      <c r="IP88" s="11">
        <v>31.147540983606557</v>
      </c>
      <c r="IQ88" s="11">
        <v>9.7666325486182188</v>
      </c>
      <c r="IR88" s="11">
        <v>79.104477611940297</v>
      </c>
      <c r="IS88" s="11">
        <v>80.20704230349412</v>
      </c>
      <c r="IT88" s="11">
        <v>5.0167224080267561</v>
      </c>
      <c r="IU88" s="11">
        <v>110.36789297658862</v>
      </c>
      <c r="IV88" s="11">
        <v>6.6529932361947708</v>
      </c>
      <c r="IW88" s="11">
        <v>18.780496012383484</v>
      </c>
      <c r="IX88" s="11">
        <v>243.22293509045718</v>
      </c>
      <c r="IY88" s="11">
        <v>15.143633315993295</v>
      </c>
      <c r="IZ88" s="11">
        <v>18.149239928327844</v>
      </c>
      <c r="JA88" s="11">
        <v>212.70446794982951</v>
      </c>
      <c r="JB88" s="11">
        <v>17</v>
      </c>
      <c r="JC88" s="11">
        <v>8.7278192012022426</v>
      </c>
      <c r="JD88" s="11">
        <v>9.4792208542858791</v>
      </c>
      <c r="JE88" s="11">
        <v>3.0056066123345473</v>
      </c>
      <c r="JF88" s="11">
        <v>2.3698052135714698</v>
      </c>
      <c r="JG88" s="11">
        <v>3.75</v>
      </c>
      <c r="JH88" s="11">
        <v>13.278037383177571</v>
      </c>
      <c r="JI88" s="11">
        <v>11.729483282674773</v>
      </c>
      <c r="JJ88" s="11">
        <v>78.923311325545967</v>
      </c>
      <c r="JK88" s="11">
        <v>75.755791126815865</v>
      </c>
      <c r="JL88" s="11">
        <v>10.424710424710424</v>
      </c>
      <c r="JM88" s="11">
        <v>72.136422136422141</v>
      </c>
      <c r="JN88" s="11">
        <v>97.360549005806803</v>
      </c>
      <c r="JO88" s="11">
        <v>81.998944219602322</v>
      </c>
      <c r="JP88" s="11">
        <v>18.933661798345945</v>
      </c>
      <c r="JQ88" s="11">
        <v>90.48</v>
      </c>
      <c r="JR88" s="11">
        <v>99.64</v>
      </c>
      <c r="JS88" s="11">
        <v>99.640933572710949</v>
      </c>
      <c r="JT88" s="11">
        <v>96.288209606986896</v>
      </c>
      <c r="JU88" s="11">
        <v>87.79443254817987</v>
      </c>
      <c r="JV88" s="11">
        <v>0.89024389999999998</v>
      </c>
      <c r="JW88" s="11">
        <v>0.75609760000000004</v>
      </c>
      <c r="JX88" s="11">
        <v>1.2614278539999999</v>
      </c>
      <c r="JY88" s="11">
        <v>0.27451629999999999</v>
      </c>
      <c r="JZ88" s="11">
        <v>3.3977391976228462</v>
      </c>
      <c r="KA88" s="11">
        <v>62688.451143585749</v>
      </c>
      <c r="KB88" s="11">
        <v>115360.48999058745</v>
      </c>
      <c r="KC88" s="11">
        <v>3.3383475444074424</v>
      </c>
      <c r="KD88" s="11">
        <v>30.259331870000011</v>
      </c>
      <c r="KE88" s="11">
        <v>1.1436138600000001</v>
      </c>
      <c r="KF88" s="11">
        <v>320.34963044000017</v>
      </c>
      <c r="KG88" s="13">
        <v>4.5637693576859338E-2</v>
      </c>
      <c r="KH88" s="11">
        <v>-26.755537601831282</v>
      </c>
      <c r="KI88" s="11">
        <v>87.183098591549296</v>
      </c>
      <c r="KJ88" s="11">
        <v>200</v>
      </c>
      <c r="KK88" s="11">
        <v>-85.99695585996956</v>
      </c>
      <c r="KL88" s="11">
        <v>7.5100000000000007</v>
      </c>
      <c r="KM88" s="11">
        <v>9.9529999999999976</v>
      </c>
      <c r="KN88" s="11">
        <v>87.673333333333346</v>
      </c>
      <c r="KO88" s="11">
        <v>111.10416666666667</v>
      </c>
      <c r="KP88" s="11">
        <v>105.255</v>
      </c>
      <c r="KQ88" s="11">
        <v>14.928010471204189</v>
      </c>
      <c r="KR88" s="11">
        <v>31.134342706080272</v>
      </c>
      <c r="KS88" s="11">
        <v>88.212215782434242</v>
      </c>
      <c r="KT88" s="11">
        <v>5.1687145305663398</v>
      </c>
      <c r="KU88" s="11">
        <v>86.459965366537489</v>
      </c>
      <c r="KV88" s="11">
        <v>16.227461858529821</v>
      </c>
    </row>
    <row r="89" spans="1:308" x14ac:dyDescent="0.3">
      <c r="A89" t="s">
        <v>342</v>
      </c>
      <c r="B89" s="16" t="s">
        <v>363</v>
      </c>
      <c r="C89" t="s">
        <v>346</v>
      </c>
      <c r="H89" s="17"/>
      <c r="I89" s="15">
        <v>58.542955480133955</v>
      </c>
      <c r="J89" s="15">
        <v>58.962988025908224</v>
      </c>
      <c r="K89" s="15">
        <v>60.99023136185825</v>
      </c>
      <c r="L89" s="15">
        <v>71.237400473115557</v>
      </c>
      <c r="M89" s="15">
        <v>66.225112315676768</v>
      </c>
      <c r="N89" s="15">
        <v>54.820075612930601</v>
      </c>
      <c r="O89" s="15">
        <v>39.021925091314458</v>
      </c>
      <c r="P89" s="15">
        <v>82.207830411197463</v>
      </c>
      <c r="Q89" s="15">
        <v>64.831007415552094</v>
      </c>
      <c r="R89" s="15">
        <v>31.643939393939398</v>
      </c>
      <c r="S89" s="15">
        <v>71.425614785722559</v>
      </c>
      <c r="T89" s="15">
        <v>46.697717448888326</v>
      </c>
      <c r="U89" s="15">
        <v>71.415257295513797</v>
      </c>
      <c r="V89" s="15">
        <v>44.519549430543996</v>
      </c>
      <c r="W89" s="15">
        <v>26.52453216139714</v>
      </c>
      <c r="X89" s="15">
        <v>65.896718958945527</v>
      </c>
      <c r="Y89" s="15">
        <v>92.948004791082226</v>
      </c>
      <c r="Z89" s="15">
        <v>58.591669536008112</v>
      </c>
      <c r="AA89" s="15">
        <v>78.118048083212443</v>
      </c>
      <c r="AB89" s="15">
        <v>84.977296707157592</v>
      </c>
      <c r="AC89" s="15">
        <v>64.576901423570362</v>
      </c>
      <c r="AD89" s="15">
        <v>51.288021491423741</v>
      </c>
      <c r="AE89" s="15">
        <v>77.226734660213566</v>
      </c>
      <c r="AF89" s="15">
        <v>66.225112315676768</v>
      </c>
      <c r="AG89" s="15">
        <v>44.401244671789023</v>
      </c>
      <c r="AH89" s="15">
        <v>13.09662253018293</v>
      </c>
      <c r="AI89" s="15">
        <v>42.417682149898454</v>
      </c>
      <c r="AJ89" s="15">
        <v>77.071688898801725</v>
      </c>
      <c r="AK89" s="15">
        <v>58.465283938886238</v>
      </c>
      <c r="AL89" s="15">
        <v>93.467931488025172</v>
      </c>
      <c r="AM89" s="15">
        <v>55.872267255530076</v>
      </c>
      <c r="AN89" s="15">
        <v>16.52618838469834</v>
      </c>
      <c r="AO89" s="15">
        <v>4.840183060881099</v>
      </c>
      <c r="AP89" s="15">
        <v>38.933028184250944</v>
      </c>
      <c r="AQ89" s="15">
        <v>44.533494512233105</v>
      </c>
      <c r="AR89" s="15">
        <v>73.426389150293204</v>
      </c>
      <c r="AS89" s="15">
        <v>89.387074281620443</v>
      </c>
      <c r="AT89" s="15">
        <v>81.620147128643666</v>
      </c>
      <c r="AU89" s="15">
        <v>86.250598656348672</v>
      </c>
      <c r="AV89" s="15">
        <v>82.618154890202504</v>
      </c>
      <c r="AW89" s="15">
        <v>69.714700516353162</v>
      </c>
      <c r="AX89" s="15">
        <v>83.65630699401629</v>
      </c>
      <c r="AY89" s="15">
        <v>69.226328924079866</v>
      </c>
      <c r="AZ89" s="15">
        <v>64.979629683205047</v>
      </c>
      <c r="BA89" s="15">
        <v>67.191047964530597</v>
      </c>
      <c r="BB89" s="15">
        <v>57.927023090392858</v>
      </c>
      <c r="BC89" s="15">
        <v>31.75</v>
      </c>
      <c r="BD89" s="15">
        <v>35.68181818181818</v>
      </c>
      <c r="BE89" s="15">
        <v>27.5</v>
      </c>
      <c r="BF89" s="15">
        <v>70</v>
      </c>
      <c r="BG89" s="15">
        <v>48.75</v>
      </c>
      <c r="BH89" s="15">
        <v>70.943499509157775</v>
      </c>
      <c r="BI89" s="15">
        <v>87.330407752788446</v>
      </c>
      <c r="BJ89" s="15">
        <v>80.104166666666657</v>
      </c>
      <c r="BK89" s="15">
        <v>82.342105263157919</v>
      </c>
      <c r="BL89" s="15">
        <v>60.245275575111236</v>
      </c>
      <c r="BM89" s="15">
        <v>27.931440455078651</v>
      </c>
      <c r="BN89" s="15">
        <v>26.14552601859387</v>
      </c>
      <c r="BO89" s="15">
        <v>36.824239932499992</v>
      </c>
      <c r="BP89" s="15">
        <v>76.41832129790123</v>
      </c>
      <c r="BQ89" s="15">
        <v>60.4006941796737</v>
      </c>
      <c r="BR89" s="15">
        <v>77.42675640896644</v>
      </c>
      <c r="BS89" s="15">
        <v>3.7972529567697237</v>
      </c>
      <c r="BT89" s="15">
        <v>95.14166857582984</v>
      </c>
      <c r="BU89" s="15">
        <v>81.55927679593492</v>
      </c>
      <c r="BV89" s="15">
        <v>12.972062086695406</v>
      </c>
      <c r="BW89" s="15">
        <v>65</v>
      </c>
      <c r="BX89" s="15">
        <v>8.6470361680340879</v>
      </c>
      <c r="BY89" s="15">
        <v>43.304064561108227</v>
      </c>
      <c r="BZ89" s="15">
        <v>18.067451734122848</v>
      </c>
      <c r="CA89" s="15">
        <v>12.5975</v>
      </c>
      <c r="CB89" s="15">
        <v>32.129112350357488</v>
      </c>
      <c r="CC89" s="15">
        <v>84.951894885382245</v>
      </c>
      <c r="CD89" s="15">
        <v>48.147850271315676</v>
      </c>
      <c r="CE89" s="15">
        <v>58.415666283446384</v>
      </c>
      <c r="CF89" s="15">
        <v>74.924480656727013</v>
      </c>
      <c r="CG89" s="15">
        <v>78.077800241261684</v>
      </c>
      <c r="CH89" s="15">
        <v>40.979276305452039</v>
      </c>
      <c r="CI89" s="15">
        <v>75.780064069033671</v>
      </c>
      <c r="CJ89" s="15">
        <v>90.887153587468234</v>
      </c>
      <c r="CK89" s="15">
        <v>95.98298471440539</v>
      </c>
      <c r="CL89" s="15">
        <v>96.652023292131418</v>
      </c>
      <c r="CM89" s="15">
        <v>93.951164542596672</v>
      </c>
      <c r="CN89" s="15">
        <v>87.266697818809376</v>
      </c>
      <c r="CO89" s="15">
        <v>68.865499999999997</v>
      </c>
      <c r="CP89" s="15">
        <v>69.695000000000007</v>
      </c>
      <c r="CQ89" s="15">
        <v>73.734514672711228</v>
      </c>
      <c r="CR89" s="15">
        <v>22.071663471321227</v>
      </c>
      <c r="CS89" s="15">
        <v>65.334912791676373</v>
      </c>
      <c r="CT89" s="15">
        <v>85.015818966800126</v>
      </c>
      <c r="CU89" s="15">
        <v>87.0682053649019</v>
      </c>
      <c r="CV89" s="15">
        <v>67.941707319670343</v>
      </c>
      <c r="CW89" s="15">
        <v>66.656528493163734</v>
      </c>
      <c r="CX89" s="15">
        <v>96.691115563062212</v>
      </c>
      <c r="CY89" s="15">
        <v>94.164539137459101</v>
      </c>
      <c r="CZ89" s="15">
        <v>96.943144824502625</v>
      </c>
      <c r="DA89" s="15">
        <v>54.06638298201942</v>
      </c>
      <c r="DB89" s="15">
        <v>97.700356349753136</v>
      </c>
      <c r="DC89" s="15">
        <v>94.692241876023729</v>
      </c>
      <c r="DD89" s="15">
        <v>97.234606351338073</v>
      </c>
      <c r="DE89" s="15">
        <v>48.385153807231873</v>
      </c>
      <c r="DF89" s="15">
        <v>96.631948328932822</v>
      </c>
      <c r="DG89" s="15">
        <v>77.050538797058081</v>
      </c>
      <c r="DH89" s="15">
        <v>65.080165473653039</v>
      </c>
      <c r="DI89" s="15">
        <v>51.6</v>
      </c>
      <c r="DJ89" s="15">
        <v>81.426288255856676</v>
      </c>
      <c r="DK89" s="15">
        <v>36.164995738726958</v>
      </c>
      <c r="DL89" s="15">
        <v>36.27278047968759</v>
      </c>
      <c r="DM89" s="15">
        <v>78.397192385708607</v>
      </c>
      <c r="DN89" s="15">
        <v>51.830359821309628</v>
      </c>
      <c r="DO89" s="15">
        <v>90.496372646778141</v>
      </c>
      <c r="DP89" s="15">
        <v>88.18301378705786</v>
      </c>
      <c r="DQ89" s="15">
        <v>58.912762622054196</v>
      </c>
      <c r="DR89" s="15">
        <v>75.719090228324518</v>
      </c>
      <c r="DS89" s="15">
        <v>64.043484096651582</v>
      </c>
      <c r="DT89" s="15">
        <v>54.997521898162212</v>
      </c>
      <c r="DU89" s="15">
        <v>33.804967445415819</v>
      </c>
      <c r="DV89" s="15">
        <v>12.9176206504769</v>
      </c>
      <c r="DW89" s="15">
        <v>9.5886262868497969</v>
      </c>
      <c r="DX89" s="15">
        <v>14.60126719046246</v>
      </c>
      <c r="DY89" s="15">
        <v>16.031219107905581</v>
      </c>
      <c r="DZ89" s="15">
        <v>12.34437941521993</v>
      </c>
      <c r="EA89" s="15">
        <v>49.19744488157518</v>
      </c>
      <c r="EB89" s="15">
        <v>54.394398070583961</v>
      </c>
      <c r="EC89" s="15">
        <v>37.138973627672001</v>
      </c>
      <c r="ED89" s="15">
        <v>51.04649933708761</v>
      </c>
      <c r="EE89" s="15">
        <v>20.311094832573552</v>
      </c>
      <c r="EF89" s="15">
        <v>64.227242351899491</v>
      </c>
      <c r="EG89" s="15">
        <v>71.770617192521385</v>
      </c>
      <c r="EH89" s="15">
        <v>81.911223436563589</v>
      </c>
      <c r="EI89" s="15">
        <v>90.377672614222391</v>
      </c>
      <c r="EJ89" s="15">
        <v>42.686903412304829</v>
      </c>
      <c r="EK89" s="15">
        <v>52.068209209250128</v>
      </c>
      <c r="EL89" s="15">
        <v>92.389748613543134</v>
      </c>
      <c r="EM89" s="15">
        <v>81.82127150572245</v>
      </c>
      <c r="EN89" s="15">
        <v>23.360286953610732</v>
      </c>
      <c r="EO89" s="15">
        <v>90.426000000000002</v>
      </c>
      <c r="EP89" s="15">
        <v>99.655499999999989</v>
      </c>
      <c r="EQ89" s="15">
        <v>99.40498619396871</v>
      </c>
      <c r="ER89" s="15">
        <v>96.151766263872105</v>
      </c>
      <c r="ES89" s="15">
        <v>81.701404982285069</v>
      </c>
      <c r="ET89" s="15">
        <v>68.409093873966739</v>
      </c>
      <c r="EU89" s="15">
        <v>78.467743450051955</v>
      </c>
      <c r="EV89" s="15">
        <v>53.74764916317357</v>
      </c>
      <c r="EW89" s="15">
        <v>22.864582534927997</v>
      </c>
      <c r="EX89" s="15">
        <v>18.09391062098161</v>
      </c>
      <c r="EY89" s="15">
        <v>17.555544687272594</v>
      </c>
      <c r="EZ89" s="15">
        <v>13.929109845840818</v>
      </c>
      <c r="FA89" s="15">
        <v>4.731382535777982</v>
      </c>
      <c r="FB89" s="15">
        <v>3.3175500612545799</v>
      </c>
      <c r="FC89" s="15">
        <v>8.6977101816683664</v>
      </c>
      <c r="FD89" s="15">
        <v>2.6140894648234698</v>
      </c>
      <c r="FE89" s="15">
        <v>14.014645114244043</v>
      </c>
      <c r="FF89" s="15">
        <v>15.969633601814508</v>
      </c>
      <c r="FG89" s="15">
        <v>39.706019446019475</v>
      </c>
      <c r="FH89" s="15">
        <v>55.285811617005074</v>
      </c>
      <c r="FI89" s="15">
        <v>69.689031142171629</v>
      </c>
      <c r="FJ89" s="15">
        <v>50.810475897106912</v>
      </c>
      <c r="FK89" s="15">
        <v>67.866304837284758</v>
      </c>
      <c r="FL89" s="15">
        <v>18.904099151724367</v>
      </c>
      <c r="FM89" s="15">
        <v>38.324138321674369</v>
      </c>
      <c r="FN89" s="15">
        <v>46.762454353375119</v>
      </c>
      <c r="FO89" s="15">
        <v>86.940328188603914</v>
      </c>
      <c r="FP89" s="15">
        <v>68.498855663187982</v>
      </c>
      <c r="FQ89" s="15">
        <v>91.743663783986008</v>
      </c>
      <c r="FR89" s="15">
        <v>68.324011328673222</v>
      </c>
      <c r="FS89" s="15">
        <v>84.224642222039819</v>
      </c>
      <c r="FT89" s="15">
        <v>40.826833715268187</v>
      </c>
      <c r="FU89" s="15">
        <v>7.6351983585464396</v>
      </c>
      <c r="FV89" s="15">
        <v>177.18826579274014</v>
      </c>
      <c r="FW89" s="15">
        <v>240.69978943647379</v>
      </c>
      <c r="FX89" s="15">
        <v>172.21158390869422</v>
      </c>
      <c r="FY89" s="15">
        <v>61.193869864057241</v>
      </c>
      <c r="FZ89" s="15">
        <v>80.122687181890996</v>
      </c>
      <c r="GA89" s="15">
        <v>69.226328924079866</v>
      </c>
      <c r="GB89" s="15">
        <v>-4.9083289240798766</v>
      </c>
      <c r="GC89" s="15">
        <v>67.191047964530597</v>
      </c>
      <c r="GD89" s="15">
        <v>8.1373470670555577</v>
      </c>
      <c r="GE89" s="15">
        <v>31.75</v>
      </c>
      <c r="GF89" s="15">
        <v>35.68181818181818</v>
      </c>
      <c r="GG89" s="15">
        <v>27.5</v>
      </c>
      <c r="GH89" s="15">
        <v>70</v>
      </c>
      <c r="GI89" s="15">
        <v>48.75</v>
      </c>
      <c r="GJ89" s="15">
        <v>70.943499509157775</v>
      </c>
      <c r="GK89" s="15">
        <v>9.4499999999999993</v>
      </c>
      <c r="GL89" s="15">
        <v>9.5500000000000007</v>
      </c>
      <c r="GM89" s="15">
        <v>5.5916666666666668</v>
      </c>
      <c r="GN89" s="15">
        <v>60.245275575111236</v>
      </c>
      <c r="GO89" s="15">
        <v>27.931440455078651</v>
      </c>
      <c r="GP89" s="15">
        <v>26.14552601859387</v>
      </c>
      <c r="GQ89" s="15">
        <v>36.824239932499992</v>
      </c>
      <c r="GR89" s="15">
        <v>76.747892242124152</v>
      </c>
      <c r="GS89" s="15">
        <v>39.599305820326293</v>
      </c>
      <c r="GT89" s="15">
        <v>22.573243591033552</v>
      </c>
      <c r="GU89" s="15">
        <v>3.7972529567697237</v>
      </c>
      <c r="GV89" s="15">
        <v>94.85333571978731</v>
      </c>
      <c r="GW89" s="15">
        <v>86.090001979466919</v>
      </c>
      <c r="GX89" s="15">
        <v>14.269987727463114</v>
      </c>
      <c r="GY89" s="15">
        <v>0.65</v>
      </c>
      <c r="GZ89" s="15">
        <v>831.66694111653851</v>
      </c>
      <c r="HA89" s="15">
        <v>43.304064561108227</v>
      </c>
      <c r="HB89" s="15">
        <v>16.285237334262174</v>
      </c>
      <c r="HC89" s="15">
        <v>12.5975</v>
      </c>
      <c r="HD89" s="15">
        <v>3168328.8060076768</v>
      </c>
      <c r="HE89" s="15">
        <v>54.883071428571427</v>
      </c>
      <c r="HF89" s="15">
        <v>231.92260317460318</v>
      </c>
      <c r="HG89" s="15">
        <v>204.8853015873016</v>
      </c>
      <c r="HH89" s="15">
        <v>101.63085714285714</v>
      </c>
      <c r="HI89" s="15">
        <v>172.60055860278908</v>
      </c>
      <c r="HJ89" s="15">
        <v>59.020723694547982</v>
      </c>
      <c r="HK89" s="15">
        <v>99.91990624600416</v>
      </c>
      <c r="HL89" s="15">
        <v>90.887153587468234</v>
      </c>
      <c r="HM89" s="15">
        <v>95.98298471440539</v>
      </c>
      <c r="HN89" s="15">
        <v>96.652023292131418</v>
      </c>
      <c r="HO89" s="15">
        <v>93.951164542596672</v>
      </c>
      <c r="HP89" s="15">
        <v>87.266697818809376</v>
      </c>
      <c r="HQ89" s="15">
        <v>76.724705882352936</v>
      </c>
      <c r="HR89" s="15">
        <v>69.847368421052636</v>
      </c>
      <c r="HS89" s="15">
        <v>71.951472941852714</v>
      </c>
      <c r="HT89" s="15">
        <v>26.415013201034469</v>
      </c>
      <c r="HU89" s="15">
        <v>65.334912791676373</v>
      </c>
      <c r="HV89" s="15">
        <v>85.015818966800126</v>
      </c>
      <c r="HW89" s="15">
        <v>87.0682053649019</v>
      </c>
      <c r="HX89" s="15">
        <v>67.941707319670343</v>
      </c>
      <c r="HY89" s="15">
        <v>66.656528493163734</v>
      </c>
      <c r="HZ89" s="15">
        <v>96.691115563062212</v>
      </c>
      <c r="IA89" s="15">
        <v>94.164539137459101</v>
      </c>
      <c r="IB89" s="15">
        <v>96.943144824502625</v>
      </c>
      <c r="IC89" s="15">
        <v>54.06638298201942</v>
      </c>
      <c r="ID89" s="15">
        <v>97.700356349753136</v>
      </c>
      <c r="IE89" s="15">
        <v>94.692241876023729</v>
      </c>
      <c r="IF89" s="15">
        <v>97.234606351338073</v>
      </c>
      <c r="IG89" s="15">
        <v>48.385153807231873</v>
      </c>
      <c r="IH89" s="15">
        <v>96.631948328932822</v>
      </c>
      <c r="II89" s="15">
        <v>85.840101429910135</v>
      </c>
      <c r="IJ89" s="15">
        <v>3.7000196571809334</v>
      </c>
      <c r="IK89" s="15">
        <v>14.9</v>
      </c>
      <c r="IL89" s="15">
        <v>81.426288255856676</v>
      </c>
      <c r="IM89" s="15">
        <v>36.164995738726958</v>
      </c>
      <c r="IN89" s="15">
        <v>36.27278047968759</v>
      </c>
      <c r="IO89" s="15">
        <v>78.397192385708607</v>
      </c>
      <c r="IP89" s="15">
        <v>51.830359821309628</v>
      </c>
      <c r="IQ89" s="15">
        <v>8.7422301099887498</v>
      </c>
      <c r="IR89" s="15">
        <v>88.18301378705786</v>
      </c>
      <c r="IS89" s="15">
        <v>80.33607992691249</v>
      </c>
      <c r="IT89" s="15">
        <v>11.036777168943402</v>
      </c>
      <c r="IU89" s="15">
        <v>72.548387786740179</v>
      </c>
      <c r="IV89" s="15">
        <v>8.183147709508745</v>
      </c>
      <c r="IW89" s="15">
        <v>33.804967445415819</v>
      </c>
      <c r="IX89" s="15">
        <v>76.106152773088482</v>
      </c>
      <c r="IY89" s="15">
        <v>17.986022065165674</v>
      </c>
      <c r="IZ89" s="15">
        <v>26.092647589819968</v>
      </c>
      <c r="JA89" s="15">
        <v>162.34781510087481</v>
      </c>
      <c r="JB89" s="15">
        <v>6.7344354149024861</v>
      </c>
      <c r="JC89" s="15">
        <v>41.00930030552265</v>
      </c>
      <c r="JD89" s="15">
        <v>29.885167463251946</v>
      </c>
      <c r="JE89" s="15">
        <v>12.014479482082647</v>
      </c>
      <c r="JF89" s="15">
        <v>5.1950828575249366</v>
      </c>
      <c r="JG89" s="15">
        <v>6.0933284497720681</v>
      </c>
      <c r="JH89" s="15">
        <v>12.232499154976065</v>
      </c>
      <c r="JI89" s="15">
        <v>11.834243819497242</v>
      </c>
      <c r="JJ89" s="15">
        <v>83.018389238959088</v>
      </c>
      <c r="JK89" s="15">
        <v>108.95513284465498</v>
      </c>
      <c r="JL89" s="15">
        <v>42.686903412304829</v>
      </c>
      <c r="JM89" s="15">
        <v>52.068209209250128</v>
      </c>
      <c r="JN89" s="15">
        <v>92.389748613543134</v>
      </c>
      <c r="JO89" s="15">
        <v>81.82127150572245</v>
      </c>
      <c r="JP89" s="15">
        <v>23.360286953610732</v>
      </c>
      <c r="JQ89" s="15">
        <v>90.426000000000002</v>
      </c>
      <c r="JR89" s="15">
        <v>99.655499999999989</v>
      </c>
      <c r="JS89" s="15">
        <v>99.40498619396871</v>
      </c>
      <c r="JT89" s="15">
        <v>96.151766263872105</v>
      </c>
      <c r="JU89" s="15">
        <v>81.701404982285069</v>
      </c>
      <c r="JV89" s="15">
        <v>0.83048781000000016</v>
      </c>
      <c r="JW89" s="15">
        <v>0.83719512499999982</v>
      </c>
      <c r="JX89" s="15">
        <v>1.4844867474000005</v>
      </c>
      <c r="JY89" s="15">
        <v>0.27797721000000003</v>
      </c>
      <c r="JZ89" s="15">
        <v>6.5844846832599346</v>
      </c>
      <c r="KA89" s="15">
        <v>545873.25503469561</v>
      </c>
      <c r="KB89" s="15">
        <v>217644.17205042671</v>
      </c>
      <c r="KC89" s="15">
        <v>0.37859594178320949</v>
      </c>
      <c r="KD89" s="15">
        <v>25.393160923000039</v>
      </c>
      <c r="KE89" s="15">
        <v>22.615658881999998</v>
      </c>
      <c r="KF89" s="15">
        <v>7.5964740150000001</v>
      </c>
      <c r="KG89" s="15">
        <v>0.10666239666988317</v>
      </c>
      <c r="KH89" s="15">
        <v>4.5459642727058327</v>
      </c>
      <c r="KI89" s="15">
        <v>23.087287908590476</v>
      </c>
      <c r="KJ89" s="15">
        <v>21.143246468020259</v>
      </c>
      <c r="KK89" s="15">
        <v>78.756124568686516</v>
      </c>
      <c r="KL89" s="15">
        <v>8.2569101212752241</v>
      </c>
      <c r="KM89" s="15">
        <v>8.932720482501356</v>
      </c>
      <c r="KN89" s="15">
        <v>85.625291666666698</v>
      </c>
      <c r="KO89" s="15">
        <v>129.68199166666665</v>
      </c>
      <c r="KP89" s="15">
        <v>120.16947500000003</v>
      </c>
      <c r="KQ89" s="15">
        <v>13.05967181139609</v>
      </c>
      <c r="KR89" s="15">
        <v>31.501144336812008</v>
      </c>
      <c r="KS89" s="15">
        <v>91.743663783986008</v>
      </c>
      <c r="KT89" s="15">
        <v>7.006310667213846</v>
      </c>
      <c r="KU89" s="15">
        <v>84.224642222039819</v>
      </c>
      <c r="KV89" s="15">
        <v>40.826833715268187</v>
      </c>
    </row>
    <row r="90" spans="1:308" x14ac:dyDescent="0.3">
      <c r="A90" t="s">
        <v>342</v>
      </c>
      <c r="B90" s="16" t="s">
        <v>365</v>
      </c>
      <c r="C90" t="s">
        <v>43</v>
      </c>
      <c r="H90" s="17"/>
      <c r="I90" s="15">
        <v>56.008653873570857</v>
      </c>
      <c r="J90" s="15">
        <v>55.628391370869558</v>
      </c>
      <c r="K90" s="15">
        <v>61.029977701944013</v>
      </c>
      <c r="L90" s="15">
        <v>64.654666786128828</v>
      </c>
      <c r="M90" s="15">
        <v>63.48387045283787</v>
      </c>
      <c r="N90" s="15">
        <v>51.166051831468671</v>
      </c>
      <c r="O90" s="15">
        <v>40.08896509817626</v>
      </c>
      <c r="P90" s="15">
        <v>80.152075020603149</v>
      </c>
      <c r="Q90" s="15">
        <v>59.189499155505516</v>
      </c>
      <c r="R90" s="15">
        <v>26.81818181818182</v>
      </c>
      <c r="S90" s="15">
        <v>68.076115657937549</v>
      </c>
      <c r="T90" s="15">
        <v>47.38054381312697</v>
      </c>
      <c r="U90" s="15">
        <v>71.879652381978033</v>
      </c>
      <c r="V90" s="15">
        <v>35.90267174875386</v>
      </c>
      <c r="W90" s="15">
        <v>30.52467417676743</v>
      </c>
      <c r="X90" s="15">
        <v>69.080405172202433</v>
      </c>
      <c r="Y90" s="15">
        <v>90.980213137995989</v>
      </c>
      <c r="Z90" s="15">
        <v>53.534618320810225</v>
      </c>
      <c r="AA90" s="15">
        <v>71.213817374236285</v>
      </c>
      <c r="AB90" s="15">
        <v>83.931066451559474</v>
      </c>
      <c r="AC90" s="15">
        <v>50.858664324762763</v>
      </c>
      <c r="AD90" s="15">
        <v>46.639747856557378</v>
      </c>
      <c r="AE90" s="15">
        <v>70.630037923528207</v>
      </c>
      <c r="AF90" s="15">
        <v>63.48387045283787</v>
      </c>
      <c r="AG90" s="15">
        <v>29.012929337849325</v>
      </c>
      <c r="AH90" s="15">
        <v>16.769118872103512</v>
      </c>
      <c r="AI90" s="15">
        <v>37.621445523594382</v>
      </c>
      <c r="AJ90" s="15">
        <v>77.284494105816336</v>
      </c>
      <c r="AK90" s="15">
        <v>53.225888673096698</v>
      </c>
      <c r="AL90" s="15">
        <v>93.082434476351764</v>
      </c>
      <c r="AM90" s="15">
        <v>54.114076787114577</v>
      </c>
      <c r="AN90" s="15">
        <v>10.661830134413066</v>
      </c>
      <c r="AO90" s="15">
        <v>13.2046920369399</v>
      </c>
      <c r="AP90" s="15">
        <v>41.265399492865775</v>
      </c>
      <c r="AQ90" s="15">
        <v>54.191036263710657</v>
      </c>
      <c r="AR90" s="15">
        <v>67.096755874013525</v>
      </c>
      <c r="AS90" s="15">
        <v>88.32389390829681</v>
      </c>
      <c r="AT90" s="15">
        <v>88.21817304523708</v>
      </c>
      <c r="AU90" s="15">
        <v>89.111742254791949</v>
      </c>
      <c r="AV90" s="15">
        <v>74.873597390460532</v>
      </c>
      <c r="AW90" s="15">
        <v>48.096380271757518</v>
      </c>
      <c r="AX90" s="15">
        <v>92.288663253075086</v>
      </c>
      <c r="AY90" s="15">
        <v>69.579533503220915</v>
      </c>
      <c r="AZ90" s="15">
        <v>49.215162740198416</v>
      </c>
      <c r="BA90" s="15">
        <v>62.89270247013485</v>
      </c>
      <c r="BB90" s="15">
        <v>55.070597908467867</v>
      </c>
      <c r="BC90" s="15">
        <v>25.625</v>
      </c>
      <c r="BD90" s="15">
        <v>28.693181818181817</v>
      </c>
      <c r="BE90" s="15">
        <v>26.13636363636364</v>
      </c>
      <c r="BF90" s="15">
        <v>66.666666666666657</v>
      </c>
      <c r="BG90" s="15">
        <v>34.375</v>
      </c>
      <c r="BH90" s="15">
        <v>72.853665234284534</v>
      </c>
      <c r="BI90" s="15">
        <v>85.756079722069842</v>
      </c>
      <c r="BJ90" s="15">
        <v>80.729166666666657</v>
      </c>
      <c r="BK90" s="15">
        <v>89.605263157894726</v>
      </c>
      <c r="BL90" s="15">
        <v>64.150831153537155</v>
      </c>
      <c r="BM90" s="15">
        <v>26.961172721976993</v>
      </c>
      <c r="BN90" s="15">
        <v>24.187549746892611</v>
      </c>
      <c r="BO90" s="15">
        <v>31.997902285333335</v>
      </c>
      <c r="BP90" s="15">
        <v>70.111356217573075</v>
      </c>
      <c r="BQ90" s="15">
        <v>73.046531424702891</v>
      </c>
      <c r="BR90" s="15">
        <v>72.481069503658148</v>
      </c>
      <c r="BS90" s="15">
        <v>6.1339696328482907</v>
      </c>
      <c r="BT90" s="15">
        <v>72.079642956390458</v>
      </c>
      <c r="BU90" s="15">
        <v>65.021720729862523</v>
      </c>
      <c r="BV90" s="15">
        <v>5.5189776201709657</v>
      </c>
      <c r="BW90" s="15">
        <v>62.5</v>
      </c>
      <c r="BX90" s="15">
        <v>4.1617195532509639</v>
      </c>
      <c r="BY90" s="15">
        <v>45.801779183525376</v>
      </c>
      <c r="BZ90" s="15">
        <v>24.005175899874903</v>
      </c>
      <c r="CA90" s="15">
        <v>22.177500000000002</v>
      </c>
      <c r="CB90" s="15">
        <v>30.11424162366945</v>
      </c>
      <c r="CC90" s="15">
        <v>78.32751389637528</v>
      </c>
      <c r="CD90" s="15">
        <v>60.653984823189589</v>
      </c>
      <c r="CE90" s="15">
        <v>52.928848186998309</v>
      </c>
      <c r="CF90" s="15">
        <v>75.94035718053496</v>
      </c>
      <c r="CG90" s="15">
        <v>77.254538433759194</v>
      </c>
      <c r="CH90" s="15">
        <v>50.27930980103374</v>
      </c>
      <c r="CI90" s="15">
        <v>88.178283883526007</v>
      </c>
      <c r="CJ90" s="15">
        <v>91.565981561650574</v>
      </c>
      <c r="CK90" s="15">
        <v>95.419718122320731</v>
      </c>
      <c r="CL90" s="15">
        <v>96.169129877833043</v>
      </c>
      <c r="CM90" s="15">
        <v>93.958178315730663</v>
      </c>
      <c r="CN90" s="15">
        <v>77.78805781244489</v>
      </c>
      <c r="CO90" s="15">
        <v>62.376875000000005</v>
      </c>
      <c r="CP90" s="15">
        <v>73.570624999999993</v>
      </c>
      <c r="CQ90" s="15">
        <v>71.963718233308256</v>
      </c>
      <c r="CR90" s="15">
        <v>6.2272550499326673</v>
      </c>
      <c r="CS90" s="15">
        <v>53.784334133882695</v>
      </c>
      <c r="CT90" s="15">
        <v>80.007687993585563</v>
      </c>
      <c r="CU90" s="15">
        <v>85.785863691900786</v>
      </c>
      <c r="CV90" s="15">
        <v>53.937577918034819</v>
      </c>
      <c r="CW90" s="15">
        <v>56.912335495694144</v>
      </c>
      <c r="CX90" s="15">
        <v>96.85510501231974</v>
      </c>
      <c r="CY90" s="15">
        <v>95.420802380301197</v>
      </c>
      <c r="CZ90" s="15">
        <v>96.269928486876466</v>
      </c>
      <c r="DA90" s="15">
        <v>51.02427072440404</v>
      </c>
      <c r="DB90" s="15">
        <v>96.039448776059643</v>
      </c>
      <c r="DC90" s="15">
        <v>92.873850516747481</v>
      </c>
      <c r="DD90" s="15">
        <v>96.608498859170425</v>
      </c>
      <c r="DE90" s="15">
        <v>46.079925485964189</v>
      </c>
      <c r="DF90" s="15">
        <v>97.13180638295222</v>
      </c>
      <c r="DG90" s="15">
        <v>56.554887463922455</v>
      </c>
      <c r="DH90" s="15">
        <v>63.521105510365864</v>
      </c>
      <c r="DI90" s="15">
        <v>32.5</v>
      </c>
      <c r="DJ90" s="15">
        <v>85.041608285152961</v>
      </c>
      <c r="DK90" s="15">
        <v>24.750429984093984</v>
      </c>
      <c r="DL90" s="15">
        <v>30.127205300425192</v>
      </c>
      <c r="DM90" s="15">
        <v>65.832914908811475</v>
      </c>
      <c r="DN90" s="15">
        <v>43.174405742843284</v>
      </c>
      <c r="DO90" s="15">
        <v>88.213098788617955</v>
      </c>
      <c r="DP90" s="15">
        <v>85.299732253840119</v>
      </c>
      <c r="DQ90" s="15">
        <v>61.598045705755645</v>
      </c>
      <c r="DR90" s="15">
        <v>80.691210392923125</v>
      </c>
      <c r="DS90" s="15">
        <v>48.162355259834818</v>
      </c>
      <c r="DT90" s="15">
        <v>31.958643433931552</v>
      </c>
      <c r="DU90" s="15">
        <v>26.067215241767098</v>
      </c>
      <c r="DV90" s="15">
        <v>20.440717916164964</v>
      </c>
      <c r="DW90" s="15">
        <v>7.2140474814124822</v>
      </c>
      <c r="DX90" s="15">
        <v>19.936485315231948</v>
      </c>
      <c r="DY90" s="15">
        <v>18.165239754601153</v>
      </c>
      <c r="DZ90" s="15">
        <v>18.089103893107016</v>
      </c>
      <c r="EA90" s="15">
        <v>39.370546693036907</v>
      </c>
      <c r="EB90" s="15">
        <v>43.871683286005684</v>
      </c>
      <c r="EC90" s="15">
        <v>34.60267124094959</v>
      </c>
      <c r="ED90" s="15">
        <v>46.925183955620064</v>
      </c>
      <c r="EE90" s="15">
        <v>23.337142442359696</v>
      </c>
      <c r="EF90" s="15">
        <v>52.811273762555828</v>
      </c>
      <c r="EG90" s="15">
        <v>68.600837048904324</v>
      </c>
      <c r="EH90" s="15">
        <v>93.353676306728971</v>
      </c>
      <c r="EI90" s="15">
        <v>94.372189305076247</v>
      </c>
      <c r="EJ90" s="15">
        <v>25.752134429423101</v>
      </c>
      <c r="EK90" s="15">
        <v>54.449511223947773</v>
      </c>
      <c r="EL90" s="15">
        <v>90.110985174757388</v>
      </c>
      <c r="EM90" s="15">
        <v>74.812976322645113</v>
      </c>
      <c r="EN90" s="15">
        <v>21.003836214710127</v>
      </c>
      <c r="EO90" s="15">
        <v>88.814375000000013</v>
      </c>
      <c r="EP90" s="15">
        <v>99.578749999999999</v>
      </c>
      <c r="EQ90" s="15">
        <v>99.350238323521012</v>
      </c>
      <c r="ER90" s="15">
        <v>96.287460266210971</v>
      </c>
      <c r="ES90" s="15">
        <v>81.381348792026941</v>
      </c>
      <c r="ET90" s="15">
        <v>71.212125165289009</v>
      </c>
      <c r="EU90" s="15">
        <v>81.935485577523323</v>
      </c>
      <c r="EV90" s="15">
        <v>44.839396559859608</v>
      </c>
      <c r="EW90" s="15">
        <v>18.469299845786409</v>
      </c>
      <c r="EX90" s="15">
        <v>10.012936057187172</v>
      </c>
      <c r="EY90" s="15">
        <v>8.3304309772592138</v>
      </c>
      <c r="EZ90" s="15">
        <v>13.642123368792811</v>
      </c>
      <c r="FA90" s="15">
        <v>15.287373041431232</v>
      </c>
      <c r="FB90" s="15">
        <v>8.379475723182054</v>
      </c>
      <c r="FC90" s="15">
        <v>9.6342462023112656</v>
      </c>
      <c r="FD90" s="15">
        <v>19.51767318083505</v>
      </c>
      <c r="FE90" s="15">
        <v>16.925035388486943</v>
      </c>
      <c r="FF90" s="15">
        <v>24.733788075716131</v>
      </c>
      <c r="FG90" s="15">
        <v>38.003710991603207</v>
      </c>
      <c r="FH90" s="15">
        <v>63.070652852251037</v>
      </c>
      <c r="FI90" s="15">
        <v>63.59381015627153</v>
      </c>
      <c r="FJ90" s="15">
        <v>60.011086817787017</v>
      </c>
      <c r="FK90" s="15">
        <v>60.735393706967834</v>
      </c>
      <c r="FL90" s="15">
        <v>15.817544572560408</v>
      </c>
      <c r="FM90" s="15">
        <v>62.548040159732651</v>
      </c>
      <c r="FN90" s="15">
        <v>71.843116061505413</v>
      </c>
      <c r="FO90" s="15">
        <v>86.465131808693215</v>
      </c>
      <c r="FP90" s="15">
        <v>71.280995915666765</v>
      </c>
      <c r="FQ90" s="15">
        <v>86.958700159669846</v>
      </c>
      <c r="FR90" s="15">
        <v>44.197341553444083</v>
      </c>
      <c r="FS90" s="15">
        <v>83.037375728117013</v>
      </c>
      <c r="FT90" s="15">
        <v>30.640990078490304</v>
      </c>
      <c r="FU90" s="15">
        <v>8.4000763249663244</v>
      </c>
      <c r="FV90" s="15">
        <v>113.58096828065347</v>
      </c>
      <c r="FW90" s="15">
        <v>197.7930751418144</v>
      </c>
      <c r="FX90" s="15">
        <v>225.90690393274247</v>
      </c>
      <c r="FY90" s="15">
        <v>104.87541497942352</v>
      </c>
      <c r="FZ90" s="15">
        <v>37.803758410163539</v>
      </c>
      <c r="GA90" s="15">
        <v>69.579533503220915</v>
      </c>
      <c r="GB90" s="15">
        <v>-7.6114085032209218</v>
      </c>
      <c r="GC90" s="15">
        <v>62.89270247013485</v>
      </c>
      <c r="GD90" s="15">
        <v>7.4957699390357142</v>
      </c>
      <c r="GE90" s="15">
        <v>25.625</v>
      </c>
      <c r="GF90" s="15">
        <v>28.693181818181817</v>
      </c>
      <c r="GG90" s="15">
        <v>26.13636363636364</v>
      </c>
      <c r="GH90" s="15">
        <v>66.666666666666657</v>
      </c>
      <c r="GI90" s="15">
        <v>34.375</v>
      </c>
      <c r="GJ90" s="15">
        <v>72.853665234284534</v>
      </c>
      <c r="GK90" s="15">
        <v>10.5</v>
      </c>
      <c r="GL90" s="15">
        <v>9.6</v>
      </c>
      <c r="GM90" s="15">
        <v>3.2916666666666674</v>
      </c>
      <c r="GN90" s="15">
        <v>64.150831153537155</v>
      </c>
      <c r="GO90" s="15">
        <v>26.961172721976993</v>
      </c>
      <c r="GP90" s="15">
        <v>24.187549746892611</v>
      </c>
      <c r="GQ90" s="15">
        <v>31.997902285333335</v>
      </c>
      <c r="GR90" s="15">
        <v>70.111356217573075</v>
      </c>
      <c r="GS90" s="15">
        <v>26.953468575297112</v>
      </c>
      <c r="GT90" s="15">
        <v>27.518930496341852</v>
      </c>
      <c r="GU90" s="15">
        <v>9.6381145446217289</v>
      </c>
      <c r="GV90" s="15">
        <v>73.170759351980308</v>
      </c>
      <c r="GW90" s="15">
        <v>67.116863049943092</v>
      </c>
      <c r="GX90" s="15">
        <v>5.1502601373382459</v>
      </c>
      <c r="GY90" s="15">
        <v>0.625</v>
      </c>
      <c r="GZ90" s="15">
        <v>400.27178138009526</v>
      </c>
      <c r="HA90" s="15">
        <v>45.801779183525376</v>
      </c>
      <c r="HB90" s="15">
        <v>23.896119250464853</v>
      </c>
      <c r="HC90" s="15">
        <v>22.177500000000002</v>
      </c>
      <c r="HD90" s="15">
        <v>2969637.5725202919</v>
      </c>
      <c r="HE90" s="15">
        <v>75.307331349206336</v>
      </c>
      <c r="HF90" s="15">
        <v>180.1395634920635</v>
      </c>
      <c r="HG90" s="15">
        <v>231.27070436507938</v>
      </c>
      <c r="HH90" s="15">
        <v>98.528065476190477</v>
      </c>
      <c r="HI90" s="15">
        <v>174.99027733328037</v>
      </c>
      <c r="HJ90" s="15">
        <v>49.72069019896626</v>
      </c>
      <c r="HK90" s="15">
        <v>50.237171365549528</v>
      </c>
      <c r="HL90" s="15">
        <v>91.565981561650574</v>
      </c>
      <c r="HM90" s="15">
        <v>95.419718122320731</v>
      </c>
      <c r="HN90" s="15">
        <v>96.169129877833043</v>
      </c>
      <c r="HO90" s="15">
        <v>93.958178315730663</v>
      </c>
      <c r="HP90" s="15">
        <v>77.78805781244489</v>
      </c>
      <c r="HQ90" s="15">
        <v>62.550625000000004</v>
      </c>
      <c r="HR90" s="15">
        <v>72.084666666666664</v>
      </c>
      <c r="HS90" s="15">
        <v>79.284957644410994</v>
      </c>
      <c r="HT90" s="15">
        <v>7.1820062153017439</v>
      </c>
      <c r="HU90" s="15">
        <v>53.784334133882695</v>
      </c>
      <c r="HV90" s="15">
        <v>80.007687993585563</v>
      </c>
      <c r="HW90" s="15">
        <v>85.785863691900786</v>
      </c>
      <c r="HX90" s="15">
        <v>53.937577918034819</v>
      </c>
      <c r="HY90" s="15">
        <v>60.706491195407089</v>
      </c>
      <c r="HZ90" s="15">
        <v>96.85510501231974</v>
      </c>
      <c r="IA90" s="15">
        <v>95.420802380301197</v>
      </c>
      <c r="IB90" s="15">
        <v>96.269928486876466</v>
      </c>
      <c r="IC90" s="15">
        <v>51.02427072440404</v>
      </c>
      <c r="ID90" s="15">
        <v>96.039448776059643</v>
      </c>
      <c r="IE90" s="15">
        <v>92.873850516747481</v>
      </c>
      <c r="IF90" s="15">
        <v>96.608498859170425</v>
      </c>
      <c r="IG90" s="15">
        <v>46.079925485964189</v>
      </c>
      <c r="IH90" s="15">
        <v>97.13180638295222</v>
      </c>
      <c r="II90" s="15">
        <v>57.53769483865036</v>
      </c>
      <c r="IJ90" s="15">
        <v>8.8352856470378782</v>
      </c>
      <c r="IK90" s="15">
        <v>10.125</v>
      </c>
      <c r="IL90" s="15">
        <v>85.041608285152961</v>
      </c>
      <c r="IM90" s="15">
        <v>24.750429984093984</v>
      </c>
      <c r="IN90" s="15">
        <v>30.127205300425192</v>
      </c>
      <c r="IO90" s="15">
        <v>65.832914908811475</v>
      </c>
      <c r="IP90" s="15">
        <v>43.174405742843284</v>
      </c>
      <c r="IQ90" s="15">
        <v>10.227397320916042</v>
      </c>
      <c r="IR90" s="15">
        <v>85.299732253840119</v>
      </c>
      <c r="IS90" s="15">
        <v>80.628126517397433</v>
      </c>
      <c r="IT90" s="15">
        <v>8.7767225486713158</v>
      </c>
      <c r="IU90" s="15">
        <v>94.198891293456839</v>
      </c>
      <c r="IV90" s="15">
        <v>7.1083365953192335</v>
      </c>
      <c r="IW90" s="15">
        <v>26.067215241767098</v>
      </c>
      <c r="IX90" s="15">
        <v>125.27275580428491</v>
      </c>
      <c r="IY90" s="15">
        <v>13.712292057506545</v>
      </c>
      <c r="IZ90" s="15">
        <v>30.357327153757144</v>
      </c>
      <c r="JA90" s="15">
        <v>186.41178344749812</v>
      </c>
      <c r="JB90" s="15">
        <v>10.544901143107783</v>
      </c>
      <c r="JC90" s="15">
        <v>35.005797858839976</v>
      </c>
      <c r="JD90" s="15">
        <v>25.710737838764228</v>
      </c>
      <c r="JE90" s="15">
        <v>11.940249803489603</v>
      </c>
      <c r="JF90" s="15">
        <v>5.0940267543228721</v>
      </c>
      <c r="JG90" s="15">
        <v>7.4678855815551044</v>
      </c>
      <c r="JH90" s="15">
        <v>13.673203461059904</v>
      </c>
      <c r="JI90" s="15">
        <v>12.270600114611678</v>
      </c>
      <c r="JJ90" s="15">
        <v>94.056600259393193</v>
      </c>
      <c r="JK90" s="15">
        <v>113.16132467168013</v>
      </c>
      <c r="JL90" s="15">
        <v>25.752134429423101</v>
      </c>
      <c r="JM90" s="15">
        <v>54.449511223947773</v>
      </c>
      <c r="JN90" s="15">
        <v>90.110985174757388</v>
      </c>
      <c r="JO90" s="15">
        <v>74.812976322645113</v>
      </c>
      <c r="JP90" s="15">
        <v>21.003836214710127</v>
      </c>
      <c r="JQ90" s="15">
        <v>88.814375000000013</v>
      </c>
      <c r="JR90" s="15">
        <v>99.578749999999999</v>
      </c>
      <c r="JS90" s="15">
        <v>99.350238323521012</v>
      </c>
      <c r="JT90" s="15">
        <v>96.287460266210971</v>
      </c>
      <c r="JU90" s="15">
        <v>81.381348792026941</v>
      </c>
      <c r="JV90" s="15">
        <v>0.8455284666666667</v>
      </c>
      <c r="JW90" s="15">
        <v>0.86341464000000012</v>
      </c>
      <c r="JX90" s="15">
        <v>1.3946806106000003</v>
      </c>
      <c r="JY90" s="15">
        <v>0.26650830000000003</v>
      </c>
      <c r="JZ90" s="15">
        <v>4.6309260459376782</v>
      </c>
      <c r="KA90" s="15">
        <v>149087.40395260073</v>
      </c>
      <c r="KB90" s="15">
        <v>238093.26847961848</v>
      </c>
      <c r="KC90" s="15">
        <v>1.2232655783475403</v>
      </c>
      <c r="KD90" s="15">
        <v>251.4253513258129</v>
      </c>
      <c r="KE90" s="15">
        <v>25.050826153749991</v>
      </c>
      <c r="KF90" s="15">
        <v>74.867404573125015</v>
      </c>
      <c r="KG90" s="15">
        <v>0.12623037794278286</v>
      </c>
      <c r="KH90" s="15">
        <v>-10.585635162697578</v>
      </c>
      <c r="KI90" s="15">
        <v>18.092427680092374</v>
      </c>
      <c r="KJ90" s="15">
        <v>52.282611409004176</v>
      </c>
      <c r="KK90" s="15">
        <v>54.375240625086114</v>
      </c>
      <c r="KL90" s="15">
        <v>7.0136447112936091</v>
      </c>
      <c r="KM90" s="15">
        <v>10.288625881539485</v>
      </c>
      <c r="KN90" s="15">
        <v>86.131666666666689</v>
      </c>
      <c r="KO90" s="15">
        <v>108.29894791666666</v>
      </c>
      <c r="KP90" s="15">
        <v>103.0563125</v>
      </c>
      <c r="KQ90" s="15">
        <v>13.534868191306796</v>
      </c>
      <c r="KR90" s="15">
        <v>28.719004084333228</v>
      </c>
      <c r="KS90" s="15">
        <v>86.958700159669846</v>
      </c>
      <c r="KT90" s="15">
        <v>6.0192073931404311</v>
      </c>
      <c r="KU90" s="15">
        <v>83.037375728117013</v>
      </c>
      <c r="KV90" s="15">
        <v>30.640990078490304</v>
      </c>
    </row>
    <row r="91" spans="1:308" x14ac:dyDescent="0.3">
      <c r="A91" t="s">
        <v>342</v>
      </c>
      <c r="B91" s="16" t="s">
        <v>364</v>
      </c>
      <c r="C91" t="s">
        <v>75</v>
      </c>
      <c r="H91" s="17"/>
      <c r="I91" s="15">
        <v>58.068894252293603</v>
      </c>
      <c r="J91" s="15">
        <v>58.992431435301107</v>
      </c>
      <c r="K91" s="15">
        <v>65.462783376358018</v>
      </c>
      <c r="L91" s="15">
        <v>68.566128513142729</v>
      </c>
      <c r="M91" s="15">
        <v>58.750291669392794</v>
      </c>
      <c r="N91" s="15">
        <v>54.178586421987802</v>
      </c>
      <c r="O91" s="15">
        <v>42.463144097579139</v>
      </c>
      <c r="P91" s="15">
        <v>84.419847704569804</v>
      </c>
      <c r="Q91" s="15">
        <v>64.275532865432055</v>
      </c>
      <c r="R91" s="15">
        <v>34.924242424242422</v>
      </c>
      <c r="S91" s="15">
        <v>65.477866327319376</v>
      </c>
      <c r="T91" s="15">
        <v>45.327407017990843</v>
      </c>
      <c r="U91" s="15">
        <v>73.135929882321093</v>
      </c>
      <c r="V91" s="15">
        <v>45.386193825232219</v>
      </c>
      <c r="W91" s="15">
        <v>36.108806756795673</v>
      </c>
      <c r="X91" s="15">
        <v>67.620372018294844</v>
      </c>
      <c r="Y91" s="15">
        <v>93.50571670865871</v>
      </c>
      <c r="Z91" s="15">
        <v>64.616238021682804</v>
      </c>
      <c r="AA91" s="15">
        <v>77.914736982185104</v>
      </c>
      <c r="AB91" s="15">
        <v>86.701468401697014</v>
      </c>
      <c r="AC91" s="15">
        <v>50.339920935226132</v>
      </c>
      <c r="AD91" s="15">
        <v>54.635670550762455</v>
      </c>
      <c r="AE91" s="15">
        <v>73.23884569584294</v>
      </c>
      <c r="AF91" s="15">
        <v>58.750291669392794</v>
      </c>
      <c r="AG91" s="15">
        <v>38.580561152932468</v>
      </c>
      <c r="AH91" s="15">
        <v>10.726173883190121</v>
      </c>
      <c r="AI91" s="15">
        <v>45.31666224989619</v>
      </c>
      <c r="AJ91" s="15">
        <v>76.240127255439361</v>
      </c>
      <c r="AK91" s="15">
        <v>61.043631983611171</v>
      </c>
      <c r="AL91" s="15">
        <v>93.164362006857488</v>
      </c>
      <c r="AM91" s="15">
        <v>54.530511149238997</v>
      </c>
      <c r="AN91" s="15">
        <v>12.009461146474186</v>
      </c>
      <c r="AO91" s="15">
        <v>11.223127267928852</v>
      </c>
      <c r="AP91" s="15">
        <v>30.562571473949426</v>
      </c>
      <c r="AQ91" s="15">
        <v>76.750679986491505</v>
      </c>
      <c r="AR91" s="15">
        <v>69.702513561391868</v>
      </c>
      <c r="AS91" s="15">
        <v>91.296609665234072</v>
      </c>
      <c r="AT91" s="15">
        <v>83.805614751917105</v>
      </c>
      <c r="AU91" s="15">
        <v>89.655790113256927</v>
      </c>
      <c r="AV91" s="15">
        <v>72.088257588591063</v>
      </c>
      <c r="AW91" s="15">
        <v>76.6290920061778</v>
      </c>
      <c r="AX91" s="15">
        <v>93.043722102241901</v>
      </c>
      <c r="AY91" s="15">
        <v>71.97311484263345</v>
      </c>
      <c r="AZ91" s="15">
        <v>53.105387733209874</v>
      </c>
      <c r="BA91" s="15">
        <v>68.869691815119722</v>
      </c>
      <c r="BB91" s="15">
        <v>63.15393707076521</v>
      </c>
      <c r="BC91" s="15">
        <v>33.75</v>
      </c>
      <c r="BD91" s="15">
        <v>33.522727272727273</v>
      </c>
      <c r="BE91" s="15">
        <v>37.5</v>
      </c>
      <c r="BF91" s="15">
        <v>66.666666666666657</v>
      </c>
      <c r="BG91" s="15">
        <v>31.25</v>
      </c>
      <c r="BH91" s="15">
        <v>63.322831819445668</v>
      </c>
      <c r="BI91" s="15">
        <v>90.628999817151225</v>
      </c>
      <c r="BJ91" s="15">
        <v>75.520833333333343</v>
      </c>
      <c r="BK91" s="15">
        <v>87.76315789473685</v>
      </c>
      <c r="BL91" s="15">
        <v>59.283849021125604</v>
      </c>
      <c r="BM91" s="15">
        <v>23.267090056380706</v>
      </c>
      <c r="BN91" s="15">
        <v>22.37957352646103</v>
      </c>
      <c r="BO91" s="15">
        <v>33.94336459125001</v>
      </c>
      <c r="BP91" s="15">
        <v>70.138737889263737</v>
      </c>
      <c r="BQ91" s="15">
        <v>68.552307794035158</v>
      </c>
      <c r="BR91" s="15">
        <v>80.716743963664385</v>
      </c>
      <c r="BS91" s="15">
        <v>3.583385685767166</v>
      </c>
      <c r="BT91" s="15">
        <v>92.955446004457457</v>
      </c>
      <c r="BU91" s="15">
        <v>49.335634848368755</v>
      </c>
      <c r="BV91" s="15">
        <v>29.976305811726174</v>
      </c>
      <c r="BW91" s="15">
        <v>75</v>
      </c>
      <c r="BX91" s="15">
        <v>21.466390601073734</v>
      </c>
      <c r="BY91" s="15">
        <v>47.911576480971235</v>
      </c>
      <c r="BZ91" s="15">
        <v>35.946736453201972</v>
      </c>
      <c r="CA91" s="15">
        <v>29.756249999999998</v>
      </c>
      <c r="CB91" s="15">
        <v>30.82066409300948</v>
      </c>
      <c r="CC91" s="15">
        <v>78.803613083314403</v>
      </c>
      <c r="CD91" s="15">
        <v>41.194637130858297</v>
      </c>
      <c r="CE91" s="15">
        <v>67.011296746852452</v>
      </c>
      <c r="CF91" s="15">
        <v>64.790655536898555</v>
      </c>
      <c r="CG91" s="15">
        <v>83.554575065739911</v>
      </c>
      <c r="CH91" s="15">
        <v>53.176281892243878</v>
      </c>
      <c r="CI91" s="15">
        <v>84.811544672156387</v>
      </c>
      <c r="CJ91" s="15">
        <v>84.428013824844314</v>
      </c>
      <c r="CK91" s="15">
        <v>96.94269104166834</v>
      </c>
      <c r="CL91" s="15">
        <v>96.742449247910969</v>
      </c>
      <c r="CM91" s="15">
        <v>95.442831130899322</v>
      </c>
      <c r="CN91" s="15">
        <v>93.972598297970649</v>
      </c>
      <c r="CO91" s="15">
        <v>49.237499999999997</v>
      </c>
      <c r="CP91" s="15">
        <v>85.252337499999996</v>
      </c>
      <c r="CQ91" s="15">
        <v>86.353784409194702</v>
      </c>
      <c r="CR91" s="15">
        <v>37.621330177536542</v>
      </c>
      <c r="CS91" s="15">
        <v>65.202460465965586</v>
      </c>
      <c r="CT91" s="15">
        <v>83.468753476063256</v>
      </c>
      <c r="CU91" s="15">
        <v>86.805766214098497</v>
      </c>
      <c r="CV91" s="15">
        <v>66.725602405859007</v>
      </c>
      <c r="CW91" s="15">
        <v>68.189280662110491</v>
      </c>
      <c r="CX91" s="15">
        <v>97.096558669013703</v>
      </c>
      <c r="CY91" s="15">
        <v>95.331626402108981</v>
      </c>
      <c r="CZ91" s="15">
        <v>97.524660936172637</v>
      </c>
      <c r="DA91" s="15">
        <v>56.008159571576144</v>
      </c>
      <c r="DB91" s="15">
        <v>97.76492532324157</v>
      </c>
      <c r="DC91" s="15">
        <v>95.809042271072883</v>
      </c>
      <c r="DD91" s="15">
        <v>96.445248658165312</v>
      </c>
      <c r="DE91" s="15">
        <v>57.377126344396054</v>
      </c>
      <c r="DF91" s="15">
        <v>97.350957706842493</v>
      </c>
      <c r="DG91" s="15">
        <v>54.549555782640475</v>
      </c>
      <c r="DH91" s="15">
        <v>53.970207023037929</v>
      </c>
      <c r="DI91" s="15">
        <v>42.5</v>
      </c>
      <c r="DJ91" s="15">
        <v>91.071392202519803</v>
      </c>
      <c r="DK91" s="15">
        <v>37.852830012625851</v>
      </c>
      <c r="DL91" s="15">
        <v>34.982789437141719</v>
      </c>
      <c r="DM91" s="15">
        <v>72.551151498528739</v>
      </c>
      <c r="DN91" s="15">
        <v>39.731419063567486</v>
      </c>
      <c r="DO91" s="15">
        <v>89.864836666446436</v>
      </c>
      <c r="DP91" s="15">
        <v>90.807975554829099</v>
      </c>
      <c r="DQ91" s="15">
        <v>50.773251277506532</v>
      </c>
      <c r="DR91" s="15">
        <v>75.664203574628715</v>
      </c>
      <c r="DS91" s="15">
        <v>49.813420156043151</v>
      </c>
      <c r="DT91" s="15">
        <v>47.120803351068702</v>
      </c>
      <c r="DU91" s="15">
        <v>30.040318954796241</v>
      </c>
      <c r="DV91" s="15">
        <v>10.323988409268171</v>
      </c>
      <c r="DW91" s="15">
        <v>8.1791300669074918</v>
      </c>
      <c r="DX91" s="15">
        <v>11.980171378593345</v>
      </c>
      <c r="DY91" s="15">
        <v>11.782435015088783</v>
      </c>
      <c r="DZ91" s="15">
        <v>11.36514454609282</v>
      </c>
      <c r="EA91" s="15">
        <v>50.67618325405531</v>
      </c>
      <c r="EB91" s="15">
        <v>45.682117398954247</v>
      </c>
      <c r="EC91" s="15">
        <v>33.882004218070172</v>
      </c>
      <c r="ED91" s="15">
        <v>70.162898143272699</v>
      </c>
      <c r="EE91" s="15">
        <v>26.180108235128522</v>
      </c>
      <c r="EF91" s="15">
        <v>61.406958778153168</v>
      </c>
      <c r="EG91" s="15">
        <v>62.481402043084231</v>
      </c>
      <c r="EH91" s="15">
        <v>91.600559626755555</v>
      </c>
      <c r="EI91" s="15">
        <v>89.471588573764464</v>
      </c>
      <c r="EJ91" s="15">
        <v>25.088709363654438</v>
      </c>
      <c r="EK91" s="15">
        <v>72.769184253272599</v>
      </c>
      <c r="EL91" s="15">
        <v>92.301174535529313</v>
      </c>
      <c r="EM91" s="15">
        <v>88.795763348504664</v>
      </c>
      <c r="EN91" s="15">
        <v>26.263328417094836</v>
      </c>
      <c r="EO91" s="15">
        <v>92.102499999999992</v>
      </c>
      <c r="EP91" s="15">
        <v>99.811250000000001</v>
      </c>
      <c r="EQ91" s="15">
        <v>99.528744460209651</v>
      </c>
      <c r="ER91" s="15">
        <v>96.543492807942926</v>
      </c>
      <c r="ES91" s="15">
        <v>77.835822766134868</v>
      </c>
      <c r="ET91" s="15">
        <v>67.897728861053622</v>
      </c>
      <c r="EU91" s="15">
        <v>78.225807091571241</v>
      </c>
      <c r="EV91" s="15">
        <v>50.253712586435135</v>
      </c>
      <c r="EW91" s="15">
        <v>21.744796057896011</v>
      </c>
      <c r="EX91" s="15">
        <v>11.664047121305563</v>
      </c>
      <c r="EY91" s="15">
        <v>10.663146583190281</v>
      </c>
      <c r="EZ91" s="15">
        <v>13.701189734926722</v>
      </c>
      <c r="FA91" s="15">
        <v>13.149174060118483</v>
      </c>
      <c r="FB91" s="15">
        <v>14.70098129321593</v>
      </c>
      <c r="FC91" s="15">
        <v>8.8182154920858906</v>
      </c>
      <c r="FD91" s="15">
        <v>8.2241382262950964</v>
      </c>
      <c r="FE91" s="15">
        <v>14.24529583345249</v>
      </c>
      <c r="FF91" s="15">
        <v>2.8730030360518182</v>
      </c>
      <c r="FG91" s="15">
        <v>43.068463776574063</v>
      </c>
      <c r="FH91" s="15">
        <v>42.55009665643405</v>
      </c>
      <c r="FI91" s="15">
        <v>50.075998067234686</v>
      </c>
      <c r="FJ91" s="15">
        <v>86.058395732569423</v>
      </c>
      <c r="FK91" s="15">
        <v>85.924037080412234</v>
      </c>
      <c r="FL91" s="15">
        <v>58.667267740132999</v>
      </c>
      <c r="FM91" s="15">
        <v>73.625444881852587</v>
      </c>
      <c r="FN91" s="15">
        <v>79.478254497490212</v>
      </c>
      <c r="FO91" s="15">
        <v>88.336732154459142</v>
      </c>
      <c r="FP91" s="15">
        <v>72.541761250583249</v>
      </c>
      <c r="FQ91" s="15">
        <v>90.5579976017234</v>
      </c>
      <c r="FR91" s="15">
        <v>48.172912253956824</v>
      </c>
      <c r="FS91" s="15">
        <v>81.844959558634329</v>
      </c>
      <c r="FT91" s="15">
        <v>36.760718548994326</v>
      </c>
      <c r="FU91" s="15">
        <v>6.2614318955150656</v>
      </c>
      <c r="FV91" s="15">
        <v>156.11958690698668</v>
      </c>
      <c r="FW91" s="15">
        <v>189.63434237549026</v>
      </c>
      <c r="FX91" s="15">
        <v>245.21849301218083</v>
      </c>
      <c r="FY91" s="15">
        <v>47.22278883690921</v>
      </c>
      <c r="FZ91" s="15">
        <v>34.10218717081365</v>
      </c>
      <c r="GA91" s="15">
        <v>71.97311484263345</v>
      </c>
      <c r="GB91" s="15">
        <v>-6.9443648426334468</v>
      </c>
      <c r="GC91" s="15">
        <v>68.869691815119722</v>
      </c>
      <c r="GD91" s="15">
        <v>9.3113559230039975</v>
      </c>
      <c r="GE91" s="15">
        <v>33.75</v>
      </c>
      <c r="GF91" s="15">
        <v>33.522727272727273</v>
      </c>
      <c r="GG91" s="15">
        <v>37.5</v>
      </c>
      <c r="GH91" s="15">
        <v>66.666666666666657</v>
      </c>
      <c r="GI91" s="15">
        <v>31.25</v>
      </c>
      <c r="GJ91" s="15">
        <v>63.322831819445668</v>
      </c>
      <c r="GK91" s="15">
        <v>7.25</v>
      </c>
      <c r="GL91" s="15">
        <v>11.75</v>
      </c>
      <c r="GM91" s="15">
        <v>3.875</v>
      </c>
      <c r="GN91" s="15">
        <v>59.283849021125604</v>
      </c>
      <c r="GO91" s="15">
        <v>23.267090056380706</v>
      </c>
      <c r="GP91" s="15">
        <v>22.37957352646103</v>
      </c>
      <c r="GQ91" s="15">
        <v>33.94336459125001</v>
      </c>
      <c r="GR91" s="15">
        <v>70.138737889263737</v>
      </c>
      <c r="GS91" s="15">
        <v>31.447692205964842</v>
      </c>
      <c r="GT91" s="15">
        <v>19.283256036335619</v>
      </c>
      <c r="GU91" s="15">
        <v>3.583385685767166</v>
      </c>
      <c r="GV91" s="15">
        <v>91.949081147951375</v>
      </c>
      <c r="GW91" s="15">
        <v>62.905846464491674</v>
      </c>
      <c r="GX91" s="15">
        <v>33.171940642040859</v>
      </c>
      <c r="GY91" s="15">
        <v>0.75</v>
      </c>
      <c r="GZ91" s="15">
        <v>5302.9560044861164</v>
      </c>
      <c r="HA91" s="15">
        <v>47.929549070066386</v>
      </c>
      <c r="HB91" s="15">
        <v>31.898311048557357</v>
      </c>
      <c r="HC91" s="15">
        <v>29.756249999999998</v>
      </c>
      <c r="HD91" s="15">
        <v>3039299.5860367091</v>
      </c>
      <c r="HE91" s="15">
        <v>73.839424603174606</v>
      </c>
      <c r="HF91" s="15">
        <v>260.71315476190478</v>
      </c>
      <c r="HG91" s="15">
        <v>163.55001984126983</v>
      </c>
      <c r="HH91" s="15">
        <v>132.58259920634919</v>
      </c>
      <c r="HI91" s="15">
        <v>156.70288029260115</v>
      </c>
      <c r="HJ91" s="15">
        <v>46.823718107756122</v>
      </c>
      <c r="HK91" s="15">
        <v>63.728528524307599</v>
      </c>
      <c r="HL91" s="15">
        <v>84.428013824844314</v>
      </c>
      <c r="HM91" s="15">
        <v>96.94269104166834</v>
      </c>
      <c r="HN91" s="15">
        <v>96.742449247910969</v>
      </c>
      <c r="HO91" s="15">
        <v>95.442831130899322</v>
      </c>
      <c r="HP91" s="15">
        <v>93.972598297970649</v>
      </c>
      <c r="HQ91" s="15">
        <v>49.237499999999997</v>
      </c>
      <c r="HR91" s="15">
        <v>84.401428571428568</v>
      </c>
      <c r="HS91" s="15">
        <v>84.404325039079666</v>
      </c>
      <c r="HT91" s="15">
        <v>41.136790581564313</v>
      </c>
      <c r="HU91" s="15">
        <v>65.202460465965586</v>
      </c>
      <c r="HV91" s="15">
        <v>83.468753476063256</v>
      </c>
      <c r="HW91" s="15">
        <v>86.805766214098497</v>
      </c>
      <c r="HX91" s="15">
        <v>66.725602405859007</v>
      </c>
      <c r="HY91" s="15">
        <v>68.189280662110491</v>
      </c>
      <c r="HZ91" s="15">
        <v>97.096558669013703</v>
      </c>
      <c r="IA91" s="15">
        <v>95.331626402108981</v>
      </c>
      <c r="IB91" s="15">
        <v>97.524660936172637</v>
      </c>
      <c r="IC91" s="15">
        <v>56.008159571576144</v>
      </c>
      <c r="ID91" s="15">
        <v>97.76492532324157</v>
      </c>
      <c r="IE91" s="15">
        <v>95.809042271072883</v>
      </c>
      <c r="IF91" s="15">
        <v>96.445248658165312</v>
      </c>
      <c r="IG91" s="15">
        <v>57.377126344396054</v>
      </c>
      <c r="IH91" s="15">
        <v>97.350957706842493</v>
      </c>
      <c r="II91" s="15">
        <v>54.549555782640475</v>
      </c>
      <c r="IJ91" s="15">
        <v>-2.6320709771887585</v>
      </c>
      <c r="IK91" s="15">
        <v>12.625</v>
      </c>
      <c r="IL91" s="15">
        <v>91.071392202519803</v>
      </c>
      <c r="IM91" s="15">
        <v>37.852830012625851</v>
      </c>
      <c r="IN91" s="15">
        <v>34.982789437141719</v>
      </c>
      <c r="IO91" s="15">
        <v>72.551151498528739</v>
      </c>
      <c r="IP91" s="15">
        <v>39.731419063567486</v>
      </c>
      <c r="IQ91" s="15">
        <v>9.1530159327920035</v>
      </c>
      <c r="IR91" s="15">
        <v>90.807975554829099</v>
      </c>
      <c r="IS91" s="15">
        <v>79.450841215650769</v>
      </c>
      <c r="IT91" s="15">
        <v>11.06172564789604</v>
      </c>
      <c r="IU91" s="15">
        <v>91.948019413222141</v>
      </c>
      <c r="IV91" s="15">
        <v>7.8156825722234053</v>
      </c>
      <c r="IW91" s="15">
        <v>30.040318954796241</v>
      </c>
      <c r="IX91" s="15">
        <v>77.045467050531798</v>
      </c>
      <c r="IY91" s="15">
        <v>19.433372968285678</v>
      </c>
      <c r="IZ91" s="15">
        <v>21.026170415580285</v>
      </c>
      <c r="JA91" s="15">
        <v>151.13926062829816</v>
      </c>
      <c r="JB91" s="15">
        <v>7.8536082843457367</v>
      </c>
      <c r="JC91" s="15">
        <v>42.241925823703752</v>
      </c>
      <c r="JD91" s="15">
        <v>25.098498686797335</v>
      </c>
      <c r="JE91" s="15">
        <v>10.960847991408496</v>
      </c>
      <c r="JF91" s="15">
        <v>7.1405889554028006</v>
      </c>
      <c r="JG91" s="15">
        <v>7.8540324705385549</v>
      </c>
      <c r="JH91" s="15">
        <v>12.588421182728197</v>
      </c>
      <c r="JI91" s="15">
        <v>13.113009955783252</v>
      </c>
      <c r="JJ91" s="15">
        <v>92.701881212658648</v>
      </c>
      <c r="JK91" s="15">
        <v>114.3932362919799</v>
      </c>
      <c r="JL91" s="15">
        <v>25.088709363654438</v>
      </c>
      <c r="JM91" s="15">
        <v>72.769184253272599</v>
      </c>
      <c r="JN91" s="15">
        <v>92.301174535529313</v>
      </c>
      <c r="JO91" s="15">
        <v>88.795763348504664</v>
      </c>
      <c r="JP91" s="15">
        <v>26.263328417094836</v>
      </c>
      <c r="JQ91" s="15">
        <v>92.102499999999992</v>
      </c>
      <c r="JR91" s="15">
        <v>99.811250000000001</v>
      </c>
      <c r="JS91" s="15">
        <v>99.528744460209651</v>
      </c>
      <c r="JT91" s="15">
        <v>96.543492807942926</v>
      </c>
      <c r="JU91" s="15">
        <v>77.835822766134868</v>
      </c>
      <c r="JV91" s="15">
        <v>0.82774389999999998</v>
      </c>
      <c r="JW91" s="15">
        <v>0.83536584999999997</v>
      </c>
      <c r="JX91" s="15">
        <v>1.4492635717499998</v>
      </c>
      <c r="JY91" s="15">
        <v>0.27505527499999999</v>
      </c>
      <c r="JZ91" s="15">
        <v>5.0300786796977652</v>
      </c>
      <c r="KA91" s="15">
        <v>187570.44503196076</v>
      </c>
      <c r="KB91" s="15">
        <v>176007.30187365552</v>
      </c>
      <c r="KC91" s="15">
        <v>1.0521710936110844</v>
      </c>
      <c r="KD91" s="15">
        <v>193.78972180349984</v>
      </c>
      <c r="KE91" s="15">
        <v>22.928995028750002</v>
      </c>
      <c r="KF91" s="15">
        <v>23.899125555000012</v>
      </c>
      <c r="KG91" s="15">
        <v>0.1082131745823835</v>
      </c>
      <c r="KH91" s="15">
        <v>-19.946379224801618</v>
      </c>
      <c r="KI91" s="15">
        <v>32.953266905320135</v>
      </c>
      <c r="KJ91" s="15">
        <v>-29.799613374263799</v>
      </c>
      <c r="KK91" s="15">
        <v>0.30399226893875309</v>
      </c>
      <c r="KL91" s="15">
        <v>3.4939090680803684</v>
      </c>
      <c r="KM91" s="15">
        <v>5.4991372845919404</v>
      </c>
      <c r="KN91" s="15">
        <v>79.101812500000023</v>
      </c>
      <c r="KO91" s="15">
        <v>98.520645833333333</v>
      </c>
      <c r="KP91" s="15">
        <v>97.846666666666678</v>
      </c>
      <c r="KQ91" s="15">
        <v>11.663267845540862</v>
      </c>
      <c r="KR91" s="15">
        <v>27.458238749416765</v>
      </c>
      <c r="KS91" s="15">
        <v>90.5579976017234</v>
      </c>
      <c r="KT91" s="15">
        <v>6.1818613727964031</v>
      </c>
      <c r="KU91" s="15">
        <v>81.844959558634329</v>
      </c>
      <c r="KV91" s="15">
        <v>36.760718548994326</v>
      </c>
    </row>
    <row r="92" spans="1:308" x14ac:dyDescent="0.3">
      <c r="A92" t="s">
        <v>342</v>
      </c>
      <c r="B92" s="16" t="s">
        <v>366</v>
      </c>
      <c r="C92" t="s">
        <v>91</v>
      </c>
      <c r="H92" s="17"/>
      <c r="I92" s="15">
        <v>62.812145044279895</v>
      </c>
      <c r="J92" s="15">
        <v>60.048929569080599</v>
      </c>
      <c r="K92" s="15">
        <v>65.677664828106913</v>
      </c>
      <c r="L92" s="15">
        <v>73.721319035793954</v>
      </c>
      <c r="M92" s="15">
        <v>72.421500658280394</v>
      </c>
      <c r="N92" s="15">
        <v>57.251295031217282</v>
      </c>
      <c r="O92" s="15">
        <v>47.752161143200233</v>
      </c>
      <c r="P92" s="15">
        <v>80.792649997668462</v>
      </c>
      <c r="Q92" s="15">
        <v>64.554193300031471</v>
      </c>
      <c r="R92" s="15">
        <v>36.909090909090914</v>
      </c>
      <c r="S92" s="15">
        <v>71.161944245256521</v>
      </c>
      <c r="T92" s="15">
        <v>42.746477127463166</v>
      </c>
      <c r="U92" s="15">
        <v>73.86575409797679</v>
      </c>
      <c r="V92" s="15">
        <v>50.312397306076875</v>
      </c>
      <c r="W92" s="15">
        <v>39.664175653919798</v>
      </c>
      <c r="X92" s="15">
        <v>65.498152456184044</v>
      </c>
      <c r="Y92" s="15">
        <v>94.542343888979588</v>
      </c>
      <c r="Z92" s="15">
        <v>63.005987313344235</v>
      </c>
      <c r="AA92" s="15">
        <v>76.908290254363038</v>
      </c>
      <c r="AB92" s="15">
        <v>87.337945408753939</v>
      </c>
      <c r="AC92" s="15">
        <v>66.725922939462976</v>
      </c>
      <c r="AD92" s="15">
        <v>56.737939607233315</v>
      </c>
      <c r="AE92" s="15">
        <v>80.896496969156445</v>
      </c>
      <c r="AF92" s="15">
        <v>72.421500658280394</v>
      </c>
      <c r="AG92" s="15">
        <v>51.10792103149118</v>
      </c>
      <c r="AH92" s="15">
        <v>7.697043399230755</v>
      </c>
      <c r="AI92" s="15">
        <v>54.989234627930742</v>
      </c>
      <c r="AJ92" s="15">
        <v>73.197981503375004</v>
      </c>
      <c r="AK92" s="15">
        <v>62.411093116481993</v>
      </c>
      <c r="AL92" s="15">
        <v>94.104496508794043</v>
      </c>
      <c r="AM92" s="15">
        <v>59.515986638420166</v>
      </c>
      <c r="AN92" s="15">
        <v>16.204322655593856</v>
      </c>
      <c r="AO92" s="15">
        <v>19.032962643164698</v>
      </c>
      <c r="AP92" s="15">
        <v>45.302038924633166</v>
      </c>
      <c r="AQ92" s="15">
        <v>70.396804467530345</v>
      </c>
      <c r="AR92" s="15">
        <v>76.06085152985915</v>
      </c>
      <c r="AS92" s="15">
        <v>90.239205265922834</v>
      </c>
      <c r="AT92" s="15">
        <v>84.604943228263409</v>
      </c>
      <c r="AU92" s="15">
        <v>86.256316341478595</v>
      </c>
      <c r="AV92" s="15">
        <v>84.563612855442699</v>
      </c>
      <c r="AW92" s="15">
        <v>52.583157322207057</v>
      </c>
      <c r="AX92" s="15">
        <v>86.50866497269611</v>
      </c>
      <c r="AY92" s="15">
        <v>72.35885192312125</v>
      </c>
      <c r="AZ92" s="15">
        <v>62.060559769950942</v>
      </c>
      <c r="BA92" s="15">
        <v>71.029377476769213</v>
      </c>
      <c r="BB92" s="15">
        <v>52.767984030284502</v>
      </c>
      <c r="BC92" s="15">
        <v>33</v>
      </c>
      <c r="BD92" s="15">
        <v>41.81818181818182</v>
      </c>
      <c r="BE92" s="15">
        <v>35.909090909090914</v>
      </c>
      <c r="BF92" s="15">
        <v>79.999999999999986</v>
      </c>
      <c r="BG92" s="15">
        <v>45</v>
      </c>
      <c r="BH92" s="15">
        <v>79.138254779034497</v>
      </c>
      <c r="BI92" s="15">
        <v>88.754799780581465</v>
      </c>
      <c r="BJ92" s="15">
        <v>62.91666666666665</v>
      </c>
      <c r="BK92" s="15">
        <v>87.473684210526329</v>
      </c>
      <c r="BL92" s="15">
        <v>55.365778935923764</v>
      </c>
      <c r="BM92" s="15">
        <v>21.098193539832767</v>
      </c>
      <c r="BN92" s="15">
        <v>23.834185095033003</v>
      </c>
      <c r="BO92" s="15">
        <v>25.960543856000005</v>
      </c>
      <c r="BP92" s="15">
        <v>59.944567462240038</v>
      </c>
      <c r="BQ92" s="15">
        <v>71.246846231416129</v>
      </c>
      <c r="BR92" s="15">
        <v>90.405848600274197</v>
      </c>
      <c r="BS92" s="15">
        <v>5.7578425758538208</v>
      </c>
      <c r="BT92" s="15">
        <v>100</v>
      </c>
      <c r="BU92" s="15">
        <v>87.899977784233641</v>
      </c>
      <c r="BV92" s="15">
        <v>24.176580262600087</v>
      </c>
      <c r="BW92" s="15">
        <v>70</v>
      </c>
      <c r="BX92" s="15">
        <v>14.03998321377369</v>
      </c>
      <c r="BY92" s="15">
        <v>70.361052981329891</v>
      </c>
      <c r="BZ92" s="15">
        <v>39.529556277056273</v>
      </c>
      <c r="CA92" s="15">
        <v>19.258999999999997</v>
      </c>
      <c r="CB92" s="15">
        <v>29.507093357292995</v>
      </c>
      <c r="CC92" s="15">
        <v>93.095798885201035</v>
      </c>
      <c r="CD92" s="15">
        <v>52.199935980617852</v>
      </c>
      <c r="CE92" s="15">
        <v>64.517791027099719</v>
      </c>
      <c r="CF92" s="15">
        <v>78.161218453920554</v>
      </c>
      <c r="CG92" s="15">
        <v>75.705083696640983</v>
      </c>
      <c r="CH92" s="15">
        <v>30.760966845230961</v>
      </c>
      <c r="CI92" s="15">
        <v>64.046272304577286</v>
      </c>
      <c r="CJ92" s="15">
        <v>88.07760290919984</v>
      </c>
      <c r="CK92" s="15">
        <v>96.365693300596007</v>
      </c>
      <c r="CL92" s="15">
        <v>97.035484563236352</v>
      </c>
      <c r="CM92" s="15">
        <v>95.708448006433429</v>
      </c>
      <c r="CN92" s="15">
        <v>95.524490665432239</v>
      </c>
      <c r="CO92" s="15">
        <v>66.650999999999996</v>
      </c>
      <c r="CP92" s="15">
        <v>66.7</v>
      </c>
      <c r="CQ92" s="15">
        <v>91.10588235889611</v>
      </c>
      <c r="CR92" s="15">
        <v>27.567066894480849</v>
      </c>
      <c r="CS92" s="15">
        <v>70.93885902262457</v>
      </c>
      <c r="CT92" s="15">
        <v>84.2331750724058</v>
      </c>
      <c r="CU92" s="15">
        <v>85.336419662556324</v>
      </c>
      <c r="CV92" s="15">
        <v>65.233023837056408</v>
      </c>
      <c r="CW92" s="15">
        <v>59.58996797897381</v>
      </c>
      <c r="CX92" s="15">
        <v>96.11829595256134</v>
      </c>
      <c r="CY92" s="15">
        <v>94.695798113065848</v>
      </c>
      <c r="CZ92" s="15">
        <v>97.536979050733819</v>
      </c>
      <c r="DA92" s="15">
        <v>60.26557833617052</v>
      </c>
      <c r="DB92" s="15">
        <v>97.010696168655102</v>
      </c>
      <c r="DC92" s="15">
        <v>97.133482226809235</v>
      </c>
      <c r="DD92" s="15">
        <v>97.008237996173122</v>
      </c>
      <c r="DE92" s="15">
        <v>57.918450064475948</v>
      </c>
      <c r="DF92" s="15">
        <v>97.134341313947999</v>
      </c>
      <c r="DG92" s="15">
        <v>85.477309149729336</v>
      </c>
      <c r="DH92" s="15">
        <v>64.700459668659576</v>
      </c>
      <c r="DI92" s="15">
        <v>50</v>
      </c>
      <c r="DJ92" s="15">
        <v>81.817208930875921</v>
      </c>
      <c r="DK92" s="15">
        <v>42.819120537828283</v>
      </c>
      <c r="DL92" s="15">
        <v>45.577489352995755</v>
      </c>
      <c r="DM92" s="15">
        <v>88.382847796905935</v>
      </c>
      <c r="DN92" s="15">
        <v>65.955282083018048</v>
      </c>
      <c r="DO92" s="15">
        <v>84.268875378013263</v>
      </c>
      <c r="DP92" s="15">
        <v>84.978982618688491</v>
      </c>
      <c r="DQ92" s="15">
        <v>60.012232272765118</v>
      </c>
      <c r="DR92" s="15">
        <v>83.38363849483828</v>
      </c>
      <c r="DS92" s="15">
        <v>73.868631207237769</v>
      </c>
      <c r="DT92" s="15">
        <v>63.28767301747429</v>
      </c>
      <c r="DU92" s="15">
        <v>38.928169045508085</v>
      </c>
      <c r="DV92" s="15">
        <v>8.4578056189418938</v>
      </c>
      <c r="DW92" s="15">
        <v>4.3940637779382943</v>
      </c>
      <c r="DX92" s="15">
        <v>8.9216964466456883</v>
      </c>
      <c r="DY92" s="15">
        <v>9.6563504983878268</v>
      </c>
      <c r="DZ92" s="15">
        <v>7.0553006542400709</v>
      </c>
      <c r="EA92" s="15">
        <v>72.281163951482469</v>
      </c>
      <c r="EB92" s="15">
        <v>63.114731760654514</v>
      </c>
      <c r="EC92" s="15">
        <v>60.502896467117033</v>
      </c>
      <c r="ED92" s="15">
        <v>57.660937204465633</v>
      </c>
      <c r="EE92" s="15">
        <v>21.386443755934003</v>
      </c>
      <c r="EF92" s="15">
        <v>60.938982773343369</v>
      </c>
      <c r="EG92" s="15">
        <v>66.870335629178868</v>
      </c>
      <c r="EH92" s="15">
        <v>80.057882851942821</v>
      </c>
      <c r="EI92" s="15">
        <v>84.924724759034916</v>
      </c>
      <c r="EJ92" s="15">
        <v>47.712374343566083</v>
      </c>
      <c r="EK92" s="15">
        <v>53.765749644643861</v>
      </c>
      <c r="EL92" s="15">
        <v>95.445553031382673</v>
      </c>
      <c r="EM92" s="15">
        <v>87.255047220983812</v>
      </c>
      <c r="EN92" s="15">
        <v>27.876741341833529</v>
      </c>
      <c r="EO92" s="15">
        <v>92.301000000000002</v>
      </c>
      <c r="EP92" s="15">
        <v>99.765999999999991</v>
      </c>
      <c r="EQ92" s="15">
        <v>99.451218284162621</v>
      </c>
      <c r="ER92" s="15">
        <v>96.622142317747418</v>
      </c>
      <c r="ES92" s="15">
        <v>82.382121942060195</v>
      </c>
      <c r="ET92" s="15">
        <v>80.227276030991533</v>
      </c>
      <c r="EU92" s="15">
        <v>93.064518390218396</v>
      </c>
      <c r="EV92" s="15">
        <v>53.497249550696168</v>
      </c>
      <c r="EW92" s="15">
        <v>11.274902581774588</v>
      </c>
      <c r="EX92" s="15">
        <v>22.523176432570427</v>
      </c>
      <c r="EY92" s="15">
        <v>12.356426329576852</v>
      </c>
      <c r="EZ92" s="15">
        <v>13.733365204634291</v>
      </c>
      <c r="FA92" s="15">
        <v>26.077112643928935</v>
      </c>
      <c r="FB92" s="15">
        <v>17.527212338869141</v>
      </c>
      <c r="FC92" s="15">
        <v>22.882700936632354</v>
      </c>
      <c r="FD92" s="15">
        <v>9.6448246532283779</v>
      </c>
      <c r="FE92" s="15">
        <v>13.001908833538277</v>
      </c>
      <c r="FF92" s="15">
        <v>19.68699031520433</v>
      </c>
      <c r="FG92" s="15">
        <v>54.634461988799544</v>
      </c>
      <c r="FH92" s="15">
        <v>68.651015032474461</v>
      </c>
      <c r="FI92" s="15">
        <v>70.535818453149176</v>
      </c>
      <c r="FJ92" s="15">
        <v>70.270589786835814</v>
      </c>
      <c r="FK92" s="15">
        <v>84.823104982698155</v>
      </c>
      <c r="FL92" s="15">
        <v>39.69126834967232</v>
      </c>
      <c r="FM92" s="15">
        <v>75.766726141588066</v>
      </c>
      <c r="FN92" s="15">
        <v>81.432333076857319</v>
      </c>
      <c r="FO92" s="15">
        <v>87.328684631742618</v>
      </c>
      <c r="FP92" s="15">
        <v>70.325538494208715</v>
      </c>
      <c r="FQ92" s="15">
        <v>93.874488192754143</v>
      </c>
      <c r="FR92" s="15">
        <v>77.098478873472814</v>
      </c>
      <c r="FS92" s="15">
        <v>86.931445142923423</v>
      </c>
      <c r="FT92" s="15">
        <v>40.806473844053201</v>
      </c>
      <c r="FU92" s="15">
        <v>7.0221544849475972</v>
      </c>
      <c r="FV92" s="15">
        <v>148.41377840493493</v>
      </c>
      <c r="FW92" s="15">
        <v>240.61404502209666</v>
      </c>
      <c r="FX92" s="15">
        <v>158.72314534517577</v>
      </c>
      <c r="FY92" s="15">
        <v>95.809523090769659</v>
      </c>
      <c r="FZ92" s="15">
        <v>66.139397972233027</v>
      </c>
      <c r="GA92" s="15">
        <v>72.35885192312125</v>
      </c>
      <c r="GB92" s="15">
        <v>-5.4088519231212446</v>
      </c>
      <c r="GC92" s="15">
        <v>71.029377476769213</v>
      </c>
      <c r="GD92" s="15">
        <v>6.9785834892551692</v>
      </c>
      <c r="GE92" s="15">
        <v>33</v>
      </c>
      <c r="GF92" s="15">
        <v>41.81818181818182</v>
      </c>
      <c r="GG92" s="15">
        <v>35.909090909090914</v>
      </c>
      <c r="GH92" s="15">
        <v>79.999999999999986</v>
      </c>
      <c r="GI92" s="15">
        <v>45</v>
      </c>
      <c r="GJ92" s="15">
        <v>79.138254779034497</v>
      </c>
      <c r="GK92" s="15">
        <v>8.5</v>
      </c>
      <c r="GL92" s="15">
        <v>17.8</v>
      </c>
      <c r="GM92" s="15">
        <v>3.9666666666666672</v>
      </c>
      <c r="GN92" s="15">
        <v>55.365778935923764</v>
      </c>
      <c r="GO92" s="15">
        <v>21.098193539832767</v>
      </c>
      <c r="GP92" s="15">
        <v>23.834185095033003</v>
      </c>
      <c r="GQ92" s="15">
        <v>25.960543856000005</v>
      </c>
      <c r="GR92" s="15">
        <v>59.944567462240038</v>
      </c>
      <c r="GS92" s="15">
        <v>28.753153768583864</v>
      </c>
      <c r="GT92" s="15">
        <v>9.594151399725817</v>
      </c>
      <c r="GU92" s="15">
        <v>6.1920473065042456</v>
      </c>
      <c r="GV92" s="15">
        <v>100</v>
      </c>
      <c r="GW92" s="15">
        <v>96.999968263190922</v>
      </c>
      <c r="GX92" s="15">
        <v>24.497440894104344</v>
      </c>
      <c r="GY92" s="15">
        <v>0.7</v>
      </c>
      <c r="GZ92" s="15">
        <v>1350.3574711404724</v>
      </c>
      <c r="HA92" s="15">
        <v>70.361052981329891</v>
      </c>
      <c r="HB92" s="15">
        <v>39.529556277056273</v>
      </c>
      <c r="HC92" s="15">
        <v>19.258999999999997</v>
      </c>
      <c r="HD92" s="15">
        <v>2909765.2261914727</v>
      </c>
      <c r="HE92" s="15">
        <v>29.773825396825394</v>
      </c>
      <c r="HF92" s="15">
        <v>215.14449206349209</v>
      </c>
      <c r="HG92" s="15">
        <v>175.54096825396823</v>
      </c>
      <c r="HH92" s="15">
        <v>91.744888888888894</v>
      </c>
      <c r="HI92" s="15">
        <v>179.48794863734918</v>
      </c>
      <c r="HJ92" s="15">
        <v>69.239033154769032</v>
      </c>
      <c r="HK92" s="15">
        <v>146.94011350951112</v>
      </c>
      <c r="HL92" s="15">
        <v>88.07760290919984</v>
      </c>
      <c r="HM92" s="15">
        <v>96.365693300596007</v>
      </c>
      <c r="HN92" s="15">
        <v>97.035484563236352</v>
      </c>
      <c r="HO92" s="15">
        <v>95.708448006433429</v>
      </c>
      <c r="HP92" s="15">
        <v>95.524490665432239</v>
      </c>
      <c r="HQ92" s="15">
        <v>92.373999999999995</v>
      </c>
      <c r="HR92" s="15">
        <v>67.924444444444447</v>
      </c>
      <c r="HS92" s="15">
        <v>90.117647065440124</v>
      </c>
      <c r="HT92" s="15">
        <v>27.567066894480849</v>
      </c>
      <c r="HU92" s="15">
        <v>70.93885902262457</v>
      </c>
      <c r="HV92" s="15">
        <v>84.2331750724058</v>
      </c>
      <c r="HW92" s="15">
        <v>85.336419662556324</v>
      </c>
      <c r="HX92" s="15">
        <v>65.233023837056408</v>
      </c>
      <c r="HY92" s="15">
        <v>59.58996797897381</v>
      </c>
      <c r="HZ92" s="15">
        <v>96.11829595256134</v>
      </c>
      <c r="IA92" s="15">
        <v>94.695798113065848</v>
      </c>
      <c r="IB92" s="15">
        <v>97.536979050733819</v>
      </c>
      <c r="IC92" s="15">
        <v>60.26557833617052</v>
      </c>
      <c r="ID92" s="15">
        <v>97.010696168655102</v>
      </c>
      <c r="IE92" s="15">
        <v>97.133482226809235</v>
      </c>
      <c r="IF92" s="15">
        <v>97.008237996173122</v>
      </c>
      <c r="IG92" s="15">
        <v>57.918450064475948</v>
      </c>
      <c r="IH92" s="15">
        <v>97.134341313947999</v>
      </c>
      <c r="II92" s="15">
        <v>96.490064913108142</v>
      </c>
      <c r="IJ92" s="15">
        <v>3.4836073652446147</v>
      </c>
      <c r="IK92" s="15">
        <v>14.5</v>
      </c>
      <c r="IL92" s="15">
        <v>81.817208930875921</v>
      </c>
      <c r="IM92" s="15">
        <v>42.819120537828283</v>
      </c>
      <c r="IN92" s="15">
        <v>45.577489352995755</v>
      </c>
      <c r="IO92" s="15">
        <v>90.084011525022177</v>
      </c>
      <c r="IP92" s="15">
        <v>65.955282083018048</v>
      </c>
      <c r="IQ92" s="15">
        <v>12.792937701044639</v>
      </c>
      <c r="IR92" s="15">
        <v>84.978982618688491</v>
      </c>
      <c r="IS92" s="15">
        <v>80.455656281741057</v>
      </c>
      <c r="IT92" s="15">
        <v>7.5528915932553229</v>
      </c>
      <c r="IU92" s="15">
        <v>59.153912862601771</v>
      </c>
      <c r="IV92" s="15">
        <v>8.569900327488007</v>
      </c>
      <c r="IW92" s="15">
        <v>38.928169045508085</v>
      </c>
      <c r="IX92" s="15">
        <v>59.17367744981042</v>
      </c>
      <c r="IY92" s="15">
        <v>9.7876561532886033</v>
      </c>
      <c r="IZ92" s="15">
        <v>14.67965565415772</v>
      </c>
      <c r="JA92" s="15">
        <v>116.1252167547259</v>
      </c>
      <c r="JB92" s="15">
        <v>4.5706827112357393</v>
      </c>
      <c r="JC92" s="15">
        <v>60.251095683003221</v>
      </c>
      <c r="JD92" s="15">
        <v>34.676260699085212</v>
      </c>
      <c r="JE92" s="15">
        <v>19.572722054686299</v>
      </c>
      <c r="JF92" s="15">
        <v>5.8682446457616724</v>
      </c>
      <c r="JG92" s="15">
        <v>6.4159331267802013</v>
      </c>
      <c r="JH92" s="15">
        <v>12.647480126347114</v>
      </c>
      <c r="JI92" s="15">
        <v>12.508823320635049</v>
      </c>
      <c r="JJ92" s="15">
        <v>85.037553762404642</v>
      </c>
      <c r="JK92" s="15">
        <v>108.43679815807452</v>
      </c>
      <c r="JL92" s="15">
        <v>47.712374343566083</v>
      </c>
      <c r="JM92" s="15">
        <v>53.765749644643861</v>
      </c>
      <c r="JN92" s="15">
        <v>95.445553031382673</v>
      </c>
      <c r="JO92" s="15">
        <v>87.255047220983812</v>
      </c>
      <c r="JP92" s="15">
        <v>27.876741341833529</v>
      </c>
      <c r="JQ92" s="15">
        <v>92.301000000000002</v>
      </c>
      <c r="JR92" s="15">
        <v>99.765999999999991</v>
      </c>
      <c r="JS92" s="15">
        <v>99.451218284162621</v>
      </c>
      <c r="JT92" s="15">
        <v>96.622142317747418</v>
      </c>
      <c r="JU92" s="15">
        <v>82.382121942060195</v>
      </c>
      <c r="JV92" s="15">
        <v>0.89390245000000002</v>
      </c>
      <c r="JW92" s="15">
        <v>0.94756099000000005</v>
      </c>
      <c r="JX92" s="15">
        <v>1.4819624115000001</v>
      </c>
      <c r="JY92" s="15">
        <v>0.24773547000000001</v>
      </c>
      <c r="JZ92" s="15">
        <v>7.6552503953552549</v>
      </c>
      <c r="KA92" s="15">
        <v>215504.64921585828</v>
      </c>
      <c r="KB92" s="15">
        <v>176401.86142351053</v>
      </c>
      <c r="KC92" s="15">
        <v>2.9756451124253909</v>
      </c>
      <c r="KD92" s="15">
        <v>264.21912561100009</v>
      </c>
      <c r="KE92" s="15">
        <v>59.499264504399989</v>
      </c>
      <c r="KF92" s="15">
        <v>28.027602285000018</v>
      </c>
      <c r="KG92" s="15">
        <v>9.9853273937918402E-2</v>
      </c>
      <c r="KH92" s="15">
        <v>-3.6309373428748515</v>
      </c>
      <c r="KI92" s="15">
        <v>66.889857141509452</v>
      </c>
      <c r="KJ92" s="15">
        <v>74.604060129897874</v>
      </c>
      <c r="KK92" s="15">
        <v>82.143273812596732</v>
      </c>
      <c r="KL92" s="15">
        <v>5.6272927315188568</v>
      </c>
      <c r="KM92" s="15">
        <v>5.7084737561850947</v>
      </c>
      <c r="KN92" s="15">
        <v>82.214983333333322</v>
      </c>
      <c r="KO92" s="15">
        <v>96.630483333333345</v>
      </c>
      <c r="KP92" s="15">
        <v>96.513350000000017</v>
      </c>
      <c r="KQ92" s="15">
        <v>12.671315368257385</v>
      </c>
      <c r="KR92" s="15">
        <v>29.674461505791278</v>
      </c>
      <c r="KS92" s="15">
        <v>93.874488192754143</v>
      </c>
      <c r="KT92" s="15">
        <v>7.3653036704925317</v>
      </c>
      <c r="KU92" s="15">
        <v>86.931445142923423</v>
      </c>
      <c r="KV92" s="15">
        <v>40.806473844053201</v>
      </c>
    </row>
    <row r="93" spans="1:308" x14ac:dyDescent="0.3">
      <c r="A93" t="s">
        <v>342</v>
      </c>
      <c r="B93" s="16" t="s">
        <v>367</v>
      </c>
      <c r="C93" t="s">
        <v>351</v>
      </c>
      <c r="H93" s="17"/>
      <c r="I93" s="15">
        <v>54.604548546526672</v>
      </c>
      <c r="J93" s="15">
        <v>53.321166881761151</v>
      </c>
      <c r="K93" s="15">
        <v>59.799094571989897</v>
      </c>
      <c r="L93" s="15">
        <v>64.532149232430115</v>
      </c>
      <c r="M93" s="15">
        <v>62.416282666240505</v>
      </c>
      <c r="N93" s="15">
        <v>50.500419303179086</v>
      </c>
      <c r="O93" s="15">
        <v>37.058178623559286</v>
      </c>
      <c r="P93" s="15">
        <v>79.090145885737513</v>
      </c>
      <c r="Q93" s="15">
        <v>48.902651442536438</v>
      </c>
      <c r="R93" s="15">
        <v>24.201101928374658</v>
      </c>
      <c r="S93" s="15">
        <v>71.78447438693523</v>
      </c>
      <c r="T93" s="15">
        <v>39.179653307483086</v>
      </c>
      <c r="U93" s="15">
        <v>66.333689457602574</v>
      </c>
      <c r="V93" s="15">
        <v>43.756451763658575</v>
      </c>
      <c r="W93" s="15">
        <v>28.382638555484252</v>
      </c>
      <c r="X93" s="15">
        <v>66.332368907609009</v>
      </c>
      <c r="Y93" s="15">
        <v>88.878481991136454</v>
      </c>
      <c r="Z93" s="15">
        <v>55.602888833729892</v>
      </c>
      <c r="AA93" s="15">
        <v>73.723296751086878</v>
      </c>
      <c r="AB93" s="15">
        <v>86.323875744350048</v>
      </c>
      <c r="AC93" s="15">
        <v>50.295135642720268</v>
      </c>
      <c r="AD93" s="15">
        <v>43.503322122454094</v>
      </c>
      <c r="AE93" s="15">
        <v>68.815115901539315</v>
      </c>
      <c r="AF93" s="15">
        <v>62.416282666240505</v>
      </c>
      <c r="AG93" s="15">
        <v>32.377259564099624</v>
      </c>
      <c r="AH93" s="15">
        <v>16.746494049975368</v>
      </c>
      <c r="AI93" s="15">
        <v>33.690711562683035</v>
      </c>
      <c r="AJ93" s="15">
        <v>80.671356180309161</v>
      </c>
      <c r="AK93" s="15">
        <v>47.128629200272307</v>
      </c>
      <c r="AL93" s="15">
        <v>92.388065261735036</v>
      </c>
      <c r="AM93" s="15">
        <v>48.152992999412461</v>
      </c>
      <c r="AN93" s="15">
        <v>7.4429205187616443</v>
      </c>
      <c r="AO93" s="15">
        <v>8.0842427512117361</v>
      </c>
      <c r="AP93" s="15">
        <v>44.103995710803794</v>
      </c>
      <c r="AQ93" s="15">
        <v>47.914775789960004</v>
      </c>
      <c r="AR93" s="15">
        <v>66.650143971206077</v>
      </c>
      <c r="AS93" s="15">
        <v>82.068496224300603</v>
      </c>
      <c r="AT93" s="15">
        <v>88.214820121639875</v>
      </c>
      <c r="AU93" s="15">
        <v>78.867451737967642</v>
      </c>
      <c r="AV93" s="15">
        <v>65.196004538940187</v>
      </c>
      <c r="AW93" s="15">
        <v>69.273967512796503</v>
      </c>
      <c r="AX93" s="15">
        <v>90.920135178780257</v>
      </c>
      <c r="AY93" s="15">
        <v>63.770009727444901</v>
      </c>
      <c r="AZ93" s="15">
        <v>31.748409299220146</v>
      </c>
      <c r="BA93" s="15">
        <v>57.235910863688567</v>
      </c>
      <c r="BB93" s="15">
        <v>42.856275879792115</v>
      </c>
      <c r="BC93" s="15">
        <v>25.90909090909091</v>
      </c>
      <c r="BD93" s="15">
        <v>25.206611570247933</v>
      </c>
      <c r="BE93" s="15">
        <v>21.487603305785122</v>
      </c>
      <c r="BF93" s="15">
        <v>48.484848484848477</v>
      </c>
      <c r="BG93" s="15">
        <v>56.81818181818182</v>
      </c>
      <c r="BH93" s="15">
        <v>80.167426706198185</v>
      </c>
      <c r="BI93" s="15">
        <v>88.414036137568786</v>
      </c>
      <c r="BJ93" s="15">
        <v>85.037878787878782</v>
      </c>
      <c r="BK93" s="15">
        <v>83.492822966507177</v>
      </c>
      <c r="BL93" s="15">
        <v>50.22173239585711</v>
      </c>
      <c r="BM93" s="15">
        <v>22.45079954899909</v>
      </c>
      <c r="BN93" s="15">
        <v>19.738568586052072</v>
      </c>
      <c r="BO93" s="15">
        <v>19.994343040000004</v>
      </c>
      <c r="BP93" s="15">
        <v>71.091410479285244</v>
      </c>
      <c r="BQ93" s="15">
        <v>59.74388526615283</v>
      </c>
      <c r="BR93" s="15">
        <v>68.165772627369606</v>
      </c>
      <c r="BS93" s="15">
        <v>6.8132778707368544</v>
      </c>
      <c r="BT93" s="15">
        <v>77.696338162956081</v>
      </c>
      <c r="BU93" s="15">
        <v>54.881053476302029</v>
      </c>
      <c r="BV93" s="15">
        <v>21.674440788884485</v>
      </c>
      <c r="BW93" s="15">
        <v>81.818181818181813</v>
      </c>
      <c r="BX93" s="15">
        <v>19.655418464890182</v>
      </c>
      <c r="BY93" s="15">
        <v>34.199015777989182</v>
      </c>
      <c r="BZ93" s="15">
        <v>57.835485205656752</v>
      </c>
      <c r="CA93" s="15">
        <v>4.5454545454545459</v>
      </c>
      <c r="CB93" s="15">
        <v>16.950598692836536</v>
      </c>
      <c r="CC93" s="15">
        <v>42.972187873349455</v>
      </c>
      <c r="CD93" s="15">
        <v>90.231799301850685</v>
      </c>
      <c r="CE93" s="15">
        <v>25.197387260360163</v>
      </c>
      <c r="CF93" s="15">
        <v>69.012008192835225</v>
      </c>
      <c r="CG93" s="15">
        <v>78.599211428958128</v>
      </c>
      <c r="CH93" s="15">
        <v>66.671279275142851</v>
      </c>
      <c r="CI93" s="15">
        <v>91.642709020766674</v>
      </c>
      <c r="CJ93" s="15">
        <v>89.727349453129719</v>
      </c>
      <c r="CK93" s="15">
        <v>93.288301059887402</v>
      </c>
      <c r="CL93" s="15">
        <v>96.45895144502056</v>
      </c>
      <c r="CM93" s="15">
        <v>92.109591604796549</v>
      </c>
      <c r="CN93" s="15">
        <v>72.808216392847967</v>
      </c>
      <c r="CO93" s="15">
        <v>84.951818181818197</v>
      </c>
      <c r="CP93" s="15">
        <v>82.714545454545458</v>
      </c>
      <c r="CQ93" s="15">
        <v>46.884477927845204</v>
      </c>
      <c r="CR93" s="15">
        <v>7.8607137707106824</v>
      </c>
      <c r="CS93" s="15">
        <v>59.56378383520503</v>
      </c>
      <c r="CT93" s="15">
        <v>83.536488244805568</v>
      </c>
      <c r="CU93" s="15">
        <v>84.512705859342589</v>
      </c>
      <c r="CV93" s="15">
        <v>64.05907420953325</v>
      </c>
      <c r="CW93" s="15">
        <v>53.461688821499202</v>
      </c>
      <c r="CX93" s="15">
        <v>97.20603953613562</v>
      </c>
      <c r="CY93" s="15">
        <v>91.721216764613359</v>
      </c>
      <c r="CZ93" s="15">
        <v>96.353523277048808</v>
      </c>
      <c r="DA93" s="15">
        <v>52.366470053002061</v>
      </c>
      <c r="DB93" s="15">
        <v>97.03934080700769</v>
      </c>
      <c r="DC93" s="15">
        <v>94.600454764852159</v>
      </c>
      <c r="DD93" s="15">
        <v>95.542082649738049</v>
      </c>
      <c r="DE93" s="15">
        <v>66.463344489469463</v>
      </c>
      <c r="DF93" s="15">
        <v>96.504573149068889</v>
      </c>
      <c r="DG93" s="15">
        <v>53.68834388566497</v>
      </c>
      <c r="DH93" s="15">
        <v>64.106153951586762</v>
      </c>
      <c r="DI93" s="15">
        <v>33.090909090909093</v>
      </c>
      <c r="DJ93" s="15">
        <v>85.900100822815929</v>
      </c>
      <c r="DK93" s="15">
        <v>17.766952364672473</v>
      </c>
      <c r="DL93" s="15">
        <v>26.842913179873904</v>
      </c>
      <c r="DM93" s="15">
        <v>57.832513516581479</v>
      </c>
      <c r="DN93" s="15">
        <v>36.186334518579272</v>
      </c>
      <c r="DO93" s="15">
        <v>91.571250504946477</v>
      </c>
      <c r="DP93" s="15">
        <v>89.670365066050095</v>
      </c>
      <c r="DQ93" s="15">
        <v>48.222468940017848</v>
      </c>
      <c r="DR93" s="15">
        <v>89.804118109515002</v>
      </c>
      <c r="DS93" s="15">
        <v>49.222260949188687</v>
      </c>
      <c r="DT93" s="15">
        <v>37.395452372742824</v>
      </c>
      <c r="DU93" s="15">
        <v>27.3590667554564</v>
      </c>
      <c r="DV93" s="15">
        <v>16.133998888374901</v>
      </c>
      <c r="DW93" s="15">
        <v>28.464406321938341</v>
      </c>
      <c r="DX93" s="15">
        <v>9.6445944140700135</v>
      </c>
      <c r="DY93" s="15">
        <v>13.876609164078808</v>
      </c>
      <c r="DZ93" s="15">
        <v>15.612861461414768</v>
      </c>
      <c r="EA93" s="15">
        <v>33.454900374064671</v>
      </c>
      <c r="EB93" s="15">
        <v>43.150770906387372</v>
      </c>
      <c r="EC93" s="15">
        <v>19.778410890628972</v>
      </c>
      <c r="ED93" s="15">
        <v>50.910656627454564</v>
      </c>
      <c r="EE93" s="15">
        <v>21.158819014879622</v>
      </c>
      <c r="EF93" s="15">
        <v>63.534892484325859</v>
      </c>
      <c r="EG93" s="15">
        <v>71.993416449887491</v>
      </c>
      <c r="EH93" s="15">
        <v>90.145416675925446</v>
      </c>
      <c r="EI93" s="15">
        <v>97.011699111097855</v>
      </c>
      <c r="EJ93" s="15">
        <v>18.192724994489215</v>
      </c>
      <c r="EK93" s="15">
        <v>46.257426149235386</v>
      </c>
      <c r="EL93" s="15">
        <v>93.074617977393515</v>
      </c>
      <c r="EM93" s="15">
        <v>69.220470902145706</v>
      </c>
      <c r="EN93" s="15">
        <v>8.8979059780977003</v>
      </c>
      <c r="EO93" s="15">
        <v>89.248181818181806</v>
      </c>
      <c r="EP93" s="15">
        <v>98.553636363636357</v>
      </c>
      <c r="EQ93" s="15">
        <v>99.149834433507507</v>
      </c>
      <c r="ER93" s="15">
        <v>93.195802516186049</v>
      </c>
      <c r="ES93" s="15">
        <v>81.792871177163335</v>
      </c>
      <c r="ET93" s="15">
        <v>64.876037524417441</v>
      </c>
      <c r="EU93" s="15">
        <v>69.794722028190293</v>
      </c>
      <c r="EV93" s="15">
        <v>31.255725942005903</v>
      </c>
      <c r="EW93" s="15">
        <v>26.685486503036191</v>
      </c>
      <c r="EX93" s="15">
        <v>10.823874695761161</v>
      </c>
      <c r="EY93" s="15">
        <v>3.5962295694414013</v>
      </c>
      <c r="EZ93" s="15">
        <v>7.9086572910823696</v>
      </c>
      <c r="FA93" s="15">
        <v>13.852871734876546</v>
      </c>
      <c r="FB93" s="15">
        <v>0.27273388410204508</v>
      </c>
      <c r="FC93" s="15">
        <v>15.039143062185133</v>
      </c>
      <c r="FD93" s="15">
        <v>3.1722223236832221</v>
      </c>
      <c r="FE93" s="15">
        <v>21.688073072513578</v>
      </c>
      <c r="FF93" s="15">
        <v>6.1325295594658966</v>
      </c>
      <c r="FG93" s="15">
        <v>53.236624798340038</v>
      </c>
      <c r="FH93" s="15">
        <v>67.852685636362153</v>
      </c>
      <c r="FI93" s="15">
        <v>71.610065487337295</v>
      </c>
      <c r="FJ93" s="15">
        <v>42.027255411239736</v>
      </c>
      <c r="FK93" s="15">
        <v>41.776317840696521</v>
      </c>
      <c r="FL93" s="15">
        <v>19.330245616627334</v>
      </c>
      <c r="FM93" s="15">
        <v>61.628891938444738</v>
      </c>
      <c r="FN93" s="15">
        <v>74.811168142791658</v>
      </c>
      <c r="FO93" s="15">
        <v>85.237931408609697</v>
      </c>
      <c r="FP93" s="15">
        <v>68.609842408979475</v>
      </c>
      <c r="FQ93" s="15">
        <v>84.025383460963653</v>
      </c>
      <c r="FR93" s="15">
        <v>50.959337231358774</v>
      </c>
      <c r="FS93" s="15">
        <v>88.080947257183823</v>
      </c>
      <c r="FT93" s="15">
        <v>22.98742206014111</v>
      </c>
      <c r="FU93" s="15">
        <v>12.900362428560724</v>
      </c>
      <c r="FV93" s="15">
        <v>113.61329164698742</v>
      </c>
      <c r="FW93" s="15">
        <v>351.42005373737356</v>
      </c>
      <c r="FX93" s="15">
        <v>293.00453284725921</v>
      </c>
      <c r="FY93" s="15">
        <v>62.084406148138072</v>
      </c>
      <c r="FZ93" s="15">
        <v>44.512777403374791</v>
      </c>
      <c r="GA93" s="15">
        <v>63.770009727444901</v>
      </c>
      <c r="GB93" s="15">
        <v>-10.606373363808538</v>
      </c>
      <c r="GC93" s="15">
        <v>57.235910863688567</v>
      </c>
      <c r="GD93" s="15">
        <v>4.752330447795047</v>
      </c>
      <c r="GE93" s="15">
        <v>25.90909090909091</v>
      </c>
      <c r="GF93" s="15">
        <v>25.206611570247933</v>
      </c>
      <c r="GG93" s="15">
        <v>21.487603305785122</v>
      </c>
      <c r="GH93" s="15">
        <v>48.484848484848477</v>
      </c>
      <c r="GI93" s="15">
        <v>56.81818181818182</v>
      </c>
      <c r="GJ93" s="15">
        <v>80.167426706198185</v>
      </c>
      <c r="GK93" s="15">
        <v>8.7272727272727266</v>
      </c>
      <c r="GL93" s="15">
        <v>7.1818181818181817</v>
      </c>
      <c r="GM93" s="15">
        <v>5.2272727272727275</v>
      </c>
      <c r="GN93" s="15">
        <v>50.22173239585711</v>
      </c>
      <c r="GO93" s="15">
        <v>22.45079954899909</v>
      </c>
      <c r="GP93" s="15">
        <v>19.738568586052068</v>
      </c>
      <c r="GQ93" s="15">
        <v>19.994343040000004</v>
      </c>
      <c r="GR93" s="15">
        <v>71.091410479285244</v>
      </c>
      <c r="GS93" s="15">
        <v>40.25611473384717</v>
      </c>
      <c r="GT93" s="15">
        <v>31.834227372630391</v>
      </c>
      <c r="GU93" s="15">
        <v>3.1012375166480419</v>
      </c>
      <c r="GV93" s="15">
        <v>74.974953298752794</v>
      </c>
      <c r="GW93" s="15">
        <v>55.808317647864456</v>
      </c>
      <c r="GX93" s="15">
        <v>26.024316519747703</v>
      </c>
      <c r="GY93" s="15">
        <v>0.9</v>
      </c>
      <c r="GZ93" s="15">
        <v>1890.4467881712587</v>
      </c>
      <c r="HA93" s="15">
        <v>34.199015777989182</v>
      </c>
      <c r="HB93" s="15">
        <v>61.925394293815344</v>
      </c>
      <c r="HC93" s="15">
        <v>4.5454545454545459</v>
      </c>
      <c r="HD93" s="15">
        <v>1671539.1801663802</v>
      </c>
      <c r="HE93" s="15">
        <v>184.31470418470417</v>
      </c>
      <c r="HF93" s="15">
        <v>57.669336219336223</v>
      </c>
      <c r="HG93" s="15">
        <v>364.62773448773447</v>
      </c>
      <c r="HH93" s="15">
        <v>119.68932178932178</v>
      </c>
      <c r="HI93" s="15">
        <v>171.08703511588536</v>
      </c>
      <c r="HJ93" s="15">
        <v>33.328720724857149</v>
      </c>
      <c r="HK93" s="15">
        <v>36.354362528306901</v>
      </c>
      <c r="HL93" s="15">
        <v>89.727349453129719</v>
      </c>
      <c r="HM93" s="15">
        <v>93.288301059887402</v>
      </c>
      <c r="HN93" s="15">
        <v>96.45895144502056</v>
      </c>
      <c r="HO93" s="15">
        <v>92.109591604796549</v>
      </c>
      <c r="HP93" s="15">
        <v>72.808216392847967</v>
      </c>
      <c r="HQ93" s="15">
        <v>91.27181818181819</v>
      </c>
      <c r="HR93" s="15">
        <v>82.714545454545458</v>
      </c>
      <c r="HS93" s="15">
        <v>51.966157150787154</v>
      </c>
      <c r="HT93" s="15">
        <v>9.607539053090834</v>
      </c>
      <c r="HU93" s="15">
        <v>59.56378383520503</v>
      </c>
      <c r="HV93" s="15">
        <v>83.536488244805568</v>
      </c>
      <c r="HW93" s="15">
        <v>84.512705859342589</v>
      </c>
      <c r="HX93" s="15">
        <v>64.05907420953325</v>
      </c>
      <c r="HY93" s="15">
        <v>53.461688821499202</v>
      </c>
      <c r="HZ93" s="15">
        <v>97.20603953613562</v>
      </c>
      <c r="IA93" s="15">
        <v>91.721216764613359</v>
      </c>
      <c r="IB93" s="15">
        <v>96.353523277048808</v>
      </c>
      <c r="IC93" s="15">
        <v>52.366470053002061</v>
      </c>
      <c r="ID93" s="15">
        <v>97.03934080700769</v>
      </c>
      <c r="IE93" s="15">
        <v>94.600454764852159</v>
      </c>
      <c r="IF93" s="15">
        <v>95.542082649738049</v>
      </c>
      <c r="IG93" s="15">
        <v>66.463344489469463</v>
      </c>
      <c r="IH93" s="15">
        <v>96.504573149068889</v>
      </c>
      <c r="II93" s="15">
        <v>54.870124763793818</v>
      </c>
      <c r="IJ93" s="15">
        <v>3.1448844364634749</v>
      </c>
      <c r="IK93" s="15">
        <v>10.272727272727273</v>
      </c>
      <c r="IL93" s="15">
        <v>85.900100822815929</v>
      </c>
      <c r="IM93" s="15">
        <v>17.766952364672473</v>
      </c>
      <c r="IN93" s="15">
        <v>26.842913179873904</v>
      </c>
      <c r="IO93" s="15">
        <v>57.832513516581479</v>
      </c>
      <c r="IP93" s="15">
        <v>36.186334518579272</v>
      </c>
      <c r="IQ93" s="15">
        <v>8.0430702851617468</v>
      </c>
      <c r="IR93" s="15">
        <v>89.670365066050095</v>
      </c>
      <c r="IS93" s="15">
        <v>79.173422686016281</v>
      </c>
      <c r="IT93" s="15">
        <v>4.6344917684022695</v>
      </c>
      <c r="IU93" s="15">
        <v>92.753937847140961</v>
      </c>
      <c r="IV93" s="15">
        <v>7.3619749259450806</v>
      </c>
      <c r="IW93" s="15">
        <v>27.3590667554564</v>
      </c>
      <c r="IX93" s="15">
        <v>90.303143790219551</v>
      </c>
      <c r="IY93" s="15">
        <v>57.137525092740177</v>
      </c>
      <c r="IZ93" s="15">
        <v>12.695282855160645</v>
      </c>
      <c r="JA93" s="15">
        <v>133.5017197040064</v>
      </c>
      <c r="JB93" s="15">
        <v>8.0916677490386668</v>
      </c>
      <c r="JC93" s="15">
        <v>27.886855901436675</v>
      </c>
      <c r="JD93" s="15">
        <v>23.70773573102916</v>
      </c>
      <c r="JE93" s="15">
        <v>6.3983273801785199</v>
      </c>
      <c r="JF93" s="15">
        <v>5.181257930423194</v>
      </c>
      <c r="JG93" s="15">
        <v>6.3476457044638863</v>
      </c>
      <c r="JH93" s="15">
        <v>12.319874258343203</v>
      </c>
      <c r="JI93" s="15">
        <v>11.80357296723189</v>
      </c>
      <c r="JJ93" s="15">
        <v>90.838108071099342</v>
      </c>
      <c r="JK93" s="15">
        <v>114.42669728193655</v>
      </c>
      <c r="JL93" s="15">
        <v>18.192724994489215</v>
      </c>
      <c r="JM93" s="15">
        <v>46.257426149235386</v>
      </c>
      <c r="JN93" s="15">
        <v>93.074617977393515</v>
      </c>
      <c r="JO93" s="15">
        <v>69.220470902145706</v>
      </c>
      <c r="JP93" s="15">
        <v>8.8979059780977003</v>
      </c>
      <c r="JQ93" s="15">
        <v>89.248181818181806</v>
      </c>
      <c r="JR93" s="15">
        <v>98.553636363636357</v>
      </c>
      <c r="JS93" s="15">
        <v>99.149834433507507</v>
      </c>
      <c r="JT93" s="15">
        <v>93.195802516186049</v>
      </c>
      <c r="JU93" s="15">
        <v>81.792871177163335</v>
      </c>
      <c r="JV93" s="15">
        <v>0.81152994545454538</v>
      </c>
      <c r="JW93" s="15">
        <v>0.77161861818181809</v>
      </c>
      <c r="JX93" s="15">
        <v>1.2577405129090908</v>
      </c>
      <c r="JY93" s="15">
        <v>0.2879473545454545</v>
      </c>
      <c r="JZ93" s="15">
        <v>4.8269687595012618</v>
      </c>
      <c r="KA93" s="15">
        <v>70986.813039676388</v>
      </c>
      <c r="KB93" s="15">
        <v>104974.95908781915</v>
      </c>
      <c r="KC93" s="15">
        <v>1.1084796000341179</v>
      </c>
      <c r="KD93" s="15">
        <v>2.0875571672727271</v>
      </c>
      <c r="KE93" s="15">
        <v>79.737950699090931</v>
      </c>
      <c r="KF93" s="15">
        <v>9.2183931636363639</v>
      </c>
      <c r="KG93" s="15">
        <v>0.15825461641966343</v>
      </c>
      <c r="KH93" s="15">
        <v>28.715924572954847</v>
      </c>
      <c r="KI93" s="15">
        <v>62.788366973597455</v>
      </c>
      <c r="KJ93" s="15">
        <v>71.410742545448599</v>
      </c>
      <c r="KK93" s="15">
        <v>86.440261949349193</v>
      </c>
      <c r="KL93" s="15">
        <v>9.4437741580726211</v>
      </c>
      <c r="KM93" s="15">
        <v>13.893594848065961</v>
      </c>
      <c r="KN93" s="15">
        <v>85.555378787878809</v>
      </c>
      <c r="KO93" s="15">
        <v>109.11030303030303</v>
      </c>
      <c r="KP93" s="15">
        <v>101.03113636363636</v>
      </c>
      <c r="KQ93" s="15">
        <v>14.762068591390305</v>
      </c>
      <c r="KR93" s="15">
        <v>31.390157591020508</v>
      </c>
      <c r="KS93" s="15">
        <v>84.025383460963653</v>
      </c>
      <c r="KT93" s="15">
        <v>6.2958633980977687</v>
      </c>
      <c r="KU93" s="15">
        <v>88.080947257183823</v>
      </c>
      <c r="KV93" s="15">
        <v>22.98742206014111</v>
      </c>
    </row>
    <row r="94" spans="1:308" x14ac:dyDescent="0.3">
      <c r="A94" t="s">
        <v>342</v>
      </c>
      <c r="B94" s="16" t="s">
        <v>368</v>
      </c>
      <c r="C94" t="s">
        <v>133</v>
      </c>
      <c r="H94" s="17"/>
      <c r="I94" s="15">
        <v>50.937083535267448</v>
      </c>
      <c r="J94" s="15">
        <v>51.412646860294601</v>
      </c>
      <c r="K94" s="15">
        <v>54.67078884677781</v>
      </c>
      <c r="L94" s="15">
        <v>63.013971175581538</v>
      </c>
      <c r="M94" s="15">
        <v>53.256922597040081</v>
      </c>
      <c r="N94" s="15">
        <v>47.470862891991608</v>
      </c>
      <c r="O94" s="15">
        <v>35.797308839919033</v>
      </c>
      <c r="P94" s="15">
        <v>64.925059677932254</v>
      </c>
      <c r="Q94" s="15">
        <v>54.383246457358176</v>
      </c>
      <c r="R94" s="15">
        <v>21.652892561983467</v>
      </c>
      <c r="S94" s="15">
        <v>72.862912384122055</v>
      </c>
      <c r="T94" s="15">
        <v>38.234476384990529</v>
      </c>
      <c r="U94" s="15">
        <v>66.918540549793093</v>
      </c>
      <c r="V94" s="15">
        <v>40.911400005882541</v>
      </c>
      <c r="W94" s="15">
        <v>22.790073275143087</v>
      </c>
      <c r="X94" s="15">
        <v>56.653364777177465</v>
      </c>
      <c r="Y94" s="15">
        <v>88.221054797444651</v>
      </c>
      <c r="Z94" s="15">
        <v>51.018662537346081</v>
      </c>
      <c r="AA94" s="15">
        <v>73.040000114814134</v>
      </c>
      <c r="AB94" s="15">
        <v>83.891564424798759</v>
      </c>
      <c r="AC94" s="15">
        <v>52.715847686025761</v>
      </c>
      <c r="AD94" s="15">
        <v>44.921593704560529</v>
      </c>
      <c r="AE94" s="15">
        <v>60.500849947708502</v>
      </c>
      <c r="AF94" s="15">
        <v>53.256922597040081</v>
      </c>
      <c r="AG94" s="15">
        <v>31.428122983707581</v>
      </c>
      <c r="AH94" s="15">
        <v>12.227019971315826</v>
      </c>
      <c r="AI94" s="15">
        <v>27.393274261961107</v>
      </c>
      <c r="AJ94" s="15">
        <v>78.47914380593059</v>
      </c>
      <c r="AK94" s="15">
        <v>42.973586573023418</v>
      </c>
      <c r="AL94" s="15">
        <v>92.324029756011157</v>
      </c>
      <c r="AM94" s="15">
        <v>48.886012309915714</v>
      </c>
      <c r="AN94" s="15">
        <v>5.5555254556741245</v>
      </c>
      <c r="AO94" s="15">
        <v>5.8858794408818476</v>
      </c>
      <c r="AP94" s="15">
        <v>44.316009781758595</v>
      </c>
      <c r="AQ94" s="15">
        <v>43.140268639075423</v>
      </c>
      <c r="AR94" s="15">
        <v>67.000157412208509</v>
      </c>
      <c r="AS94" s="15">
        <v>70.640135475616574</v>
      </c>
      <c r="AT94" s="15">
        <v>81.930743230544095</v>
      </c>
      <c r="AU94" s="15">
        <v>65.605638070198978</v>
      </c>
      <c r="AV94" s="15">
        <v>47.008185812255903</v>
      </c>
      <c r="AW94" s="15">
        <v>52.243045046030993</v>
      </c>
      <c r="AX94" s="15">
        <v>72.122610432946971</v>
      </c>
      <c r="AY94" s="15">
        <v>57.801628492040976</v>
      </c>
      <c r="AZ94" s="15">
        <v>44.638379657148867</v>
      </c>
      <c r="BA94" s="15">
        <v>62.989696474867607</v>
      </c>
      <c r="BB94" s="15">
        <v>52.103281205375247</v>
      </c>
      <c r="BC94" s="15">
        <v>19.09090909090909</v>
      </c>
      <c r="BD94" s="15">
        <v>28.099173553719012</v>
      </c>
      <c r="BE94" s="15">
        <v>17.76859504132231</v>
      </c>
      <c r="BF94" s="15">
        <v>63.636363636363626</v>
      </c>
      <c r="BG94" s="15">
        <v>52.272727272727273</v>
      </c>
      <c r="BH94" s="15">
        <v>72.636363313585534</v>
      </c>
      <c r="BI94" s="15">
        <v>90.731228910055023</v>
      </c>
      <c r="BJ94" s="15">
        <v>85.037878787878782</v>
      </c>
      <c r="BK94" s="15">
        <v>73.827751196172258</v>
      </c>
      <c r="BL94" s="15">
        <v>50.843653916720811</v>
      </c>
      <c r="BM94" s="15">
        <v>21.582760761544282</v>
      </c>
      <c r="BN94" s="15">
        <v>23.100960004151666</v>
      </c>
      <c r="BO94" s="15">
        <v>21.817256046363635</v>
      </c>
      <c r="BP94" s="15">
        <v>71.548268171266173</v>
      </c>
      <c r="BQ94" s="15">
        <v>58.610523696769675</v>
      </c>
      <c r="BR94" s="15">
        <v>70.596829781343502</v>
      </c>
      <c r="BS94" s="15">
        <v>4.789770406981547</v>
      </c>
      <c r="BT94" s="15">
        <v>78.705824935549771</v>
      </c>
      <c r="BU94" s="15">
        <v>44.39764311736797</v>
      </c>
      <c r="BV94" s="15">
        <v>15.966656942455426</v>
      </c>
      <c r="BW94" s="15">
        <v>90.909090909090907</v>
      </c>
      <c r="BX94" s="15">
        <v>10.699413723849601</v>
      </c>
      <c r="BY94" s="15">
        <v>34.111833377162981</v>
      </c>
      <c r="BZ94" s="15">
        <v>16.287522289867454</v>
      </c>
      <c r="CA94" s="15">
        <v>17.936363636363634</v>
      </c>
      <c r="CB94" s="15">
        <v>22.824573797178278</v>
      </c>
      <c r="CC94" s="15">
        <v>43.320962122885298</v>
      </c>
      <c r="CD94" s="15">
        <v>39.311957179153382</v>
      </c>
      <c r="CE94" s="15">
        <v>25.908275767018981</v>
      </c>
      <c r="CF94" s="15">
        <v>60.571543471062185</v>
      </c>
      <c r="CG94" s="15">
        <v>73.51674126781937</v>
      </c>
      <c r="CH94" s="15">
        <v>68.963884743717287</v>
      </c>
      <c r="CI94" s="15">
        <v>84.980188888585772</v>
      </c>
      <c r="CJ94" s="15">
        <v>85.256223723121423</v>
      </c>
      <c r="CK94" s="15">
        <v>92.803764740460466</v>
      </c>
      <c r="CL94" s="15">
        <v>94.500316466478708</v>
      </c>
      <c r="CM94" s="15">
        <v>92.336935538343653</v>
      </c>
      <c r="CN94" s="15">
        <v>76.20803351881888</v>
      </c>
      <c r="CO94" s="15">
        <v>71.004545454545465</v>
      </c>
      <c r="CP94" s="15">
        <v>55.098181818181821</v>
      </c>
      <c r="CQ94" s="15">
        <v>66.957472900715345</v>
      </c>
      <c r="CR94" s="15">
        <v>11.014449975941696</v>
      </c>
      <c r="CS94" s="15">
        <v>53.562762092817941</v>
      </c>
      <c r="CT94" s="15">
        <v>80.972394796084671</v>
      </c>
      <c r="CU94" s="15">
        <v>86.713550141784083</v>
      </c>
      <c r="CV94" s="15">
        <v>64.945919916773221</v>
      </c>
      <c r="CW94" s="15">
        <v>55.258609484864913</v>
      </c>
      <c r="CX94" s="15">
        <v>96.786764256560005</v>
      </c>
      <c r="CY94" s="15">
        <v>89.261321202851917</v>
      </c>
      <c r="CZ94" s="15">
        <v>96.818865978008276</v>
      </c>
      <c r="DA94" s="15">
        <v>53.600521360921427</v>
      </c>
      <c r="DB94" s="15">
        <v>97.908600148302014</v>
      </c>
      <c r="DC94" s="15">
        <v>92.774930839163588</v>
      </c>
      <c r="DD94" s="15">
        <v>95.956941040278792</v>
      </c>
      <c r="DE94" s="15">
        <v>46.973290772628431</v>
      </c>
      <c r="DF94" s="15">
        <v>97.838044056235589</v>
      </c>
      <c r="DG94" s="15">
        <v>48.06113639478842</v>
      </c>
      <c r="DH94" s="15">
        <v>76.631861208743388</v>
      </c>
      <c r="DI94" s="15">
        <v>33.454545454545453</v>
      </c>
      <c r="DJ94" s="15">
        <v>87.869424240957073</v>
      </c>
      <c r="DK94" s="15">
        <v>19.840903716624627</v>
      </c>
      <c r="DL94" s="15">
        <v>27.05445315609991</v>
      </c>
      <c r="DM94" s="15">
        <v>47.17344147648393</v>
      </c>
      <c r="DN94" s="15">
        <v>22.111426672740105</v>
      </c>
      <c r="DO94" s="15">
        <v>82.302726581271699</v>
      </c>
      <c r="DP94" s="15">
        <v>90.415805060338258</v>
      </c>
      <c r="DQ94" s="15">
        <v>46.767249389394031</v>
      </c>
      <c r="DR94" s="15">
        <v>77.813108310740276</v>
      </c>
      <c r="DS94" s="15">
        <v>35.190410090985978</v>
      </c>
      <c r="DT94" s="15">
        <v>36.968969586647226</v>
      </c>
      <c r="DU94" s="15">
        <v>25.887276380767954</v>
      </c>
      <c r="DV94" s="15">
        <v>10.526228885909598</v>
      </c>
      <c r="DW94" s="15">
        <v>21.403494213061915</v>
      </c>
      <c r="DX94" s="15">
        <v>6.4940285704468925</v>
      </c>
      <c r="DY94" s="15">
        <v>10.242436872959185</v>
      </c>
      <c r="DZ94" s="15">
        <v>12.468911314201536</v>
      </c>
      <c r="EA94" s="15">
        <v>25.492288802293249</v>
      </c>
      <c r="EB94" s="15">
        <v>35.756358352947579</v>
      </c>
      <c r="EC94" s="15">
        <v>17.695930483223385</v>
      </c>
      <c r="ED94" s="15">
        <v>24.147851024227165</v>
      </c>
      <c r="EE94" s="15">
        <v>33.873942647114163</v>
      </c>
      <c r="EF94" s="15">
        <v>62.610326413136015</v>
      </c>
      <c r="EG94" s="15">
        <v>62.496014756807817</v>
      </c>
      <c r="EH94" s="15">
        <v>89.168574742216279</v>
      </c>
      <c r="EI94" s="15">
        <v>99.641659311562222</v>
      </c>
      <c r="EJ94" s="15">
        <v>8.6588277547083319</v>
      </c>
      <c r="EK94" s="15">
        <v>47.465437611245392</v>
      </c>
      <c r="EL94" s="15">
        <v>83.515417068009413</v>
      </c>
      <c r="EM94" s="15">
        <v>64.957390447181012</v>
      </c>
      <c r="EN94" s="15">
        <v>10.270859983972992</v>
      </c>
      <c r="EO94" s="15">
        <v>86.909999999999982</v>
      </c>
      <c r="EP94" s="15">
        <v>99.1</v>
      </c>
      <c r="EQ94" s="15">
        <v>98.882520851773094</v>
      </c>
      <c r="ER94" s="15">
        <v>95.533523890138312</v>
      </c>
      <c r="ES94" s="15">
        <v>81.194104038144346</v>
      </c>
      <c r="ET94" s="15">
        <v>67.768599199849476</v>
      </c>
      <c r="EU94" s="15">
        <v>76.246335008986819</v>
      </c>
      <c r="EV94" s="15">
        <v>28.965880631469382</v>
      </c>
      <c r="EW94" s="15">
        <v>22.563234399357171</v>
      </c>
      <c r="EX94" s="15">
        <v>6.5176339762704689</v>
      </c>
      <c r="EY94" s="15">
        <v>4.5205840745152246</v>
      </c>
      <c r="EZ94" s="15">
        <v>5.628358316236679</v>
      </c>
      <c r="FA94" s="15">
        <v>6.7444639597120677</v>
      </c>
      <c r="FB94" s="15">
        <v>0.5464053807758581</v>
      </c>
      <c r="FC94" s="15">
        <v>11.995633822378132</v>
      </c>
      <c r="FD94" s="15">
        <v>4.2570146006613312</v>
      </c>
      <c r="FE94" s="15">
        <v>14.662044824116947</v>
      </c>
      <c r="FF94" s="15">
        <v>18.119706161774104</v>
      </c>
      <c r="FG94" s="15">
        <v>53.987076758970858</v>
      </c>
      <c r="FH94" s="15">
        <v>69.49851647104812</v>
      </c>
      <c r="FI94" s="15">
        <v>65.312704692882932</v>
      </c>
      <c r="FJ94" s="15">
        <v>32.541649364412599</v>
      </c>
      <c r="FK94" s="15">
        <v>47.324383161306081</v>
      </c>
      <c r="FL94" s="15">
        <v>7.2811315265724836</v>
      </c>
      <c r="FM94" s="15">
        <v>59.520716239399853</v>
      </c>
      <c r="FN94" s="15">
        <v>69.033462903686072</v>
      </c>
      <c r="FO94" s="15">
        <v>85.570328967990363</v>
      </c>
      <c r="FP94" s="15">
        <v>71.580214399734771</v>
      </c>
      <c r="FQ94" s="15">
        <v>83.900296487524997</v>
      </c>
      <c r="FR94" s="15">
        <v>50.786624957548952</v>
      </c>
      <c r="FS94" s="15">
        <v>80.940023647555677</v>
      </c>
      <c r="FT94" s="15">
        <v>29.223456012896204</v>
      </c>
      <c r="FU94" s="15">
        <v>21.122204693801027</v>
      </c>
      <c r="FV94" s="15">
        <v>174.19400979717184</v>
      </c>
      <c r="FW94" s="15">
        <v>550.29886932060913</v>
      </c>
      <c r="FX94" s="15">
        <v>419.10608830749385</v>
      </c>
      <c r="FY94" s="15">
        <v>96.496747147402303</v>
      </c>
      <c r="FZ94" s="15">
        <v>155.36880008660592</v>
      </c>
      <c r="GA94" s="15">
        <v>57.801628492040976</v>
      </c>
      <c r="GB94" s="15">
        <v>-8.3961739465864245</v>
      </c>
      <c r="GC94" s="15">
        <v>62.989696474867607</v>
      </c>
      <c r="GD94" s="15">
        <v>6.8292856423903112</v>
      </c>
      <c r="GE94" s="15">
        <v>19.09090909090909</v>
      </c>
      <c r="GF94" s="15">
        <v>28.099173553719012</v>
      </c>
      <c r="GG94" s="15">
        <v>17.76859504132231</v>
      </c>
      <c r="GH94" s="15">
        <v>63.636363636363626</v>
      </c>
      <c r="GI94" s="15">
        <v>52.272727272727273</v>
      </c>
      <c r="GJ94" s="15">
        <v>72.636363313585534</v>
      </c>
      <c r="GK94" s="15">
        <v>7.1818181818181817</v>
      </c>
      <c r="GL94" s="15">
        <v>7.1818181818181817</v>
      </c>
      <c r="GM94" s="15">
        <v>8.287878787878789</v>
      </c>
      <c r="GN94" s="15">
        <v>50.843653916720811</v>
      </c>
      <c r="GO94" s="15">
        <v>21.582760761544282</v>
      </c>
      <c r="GP94" s="15">
        <v>23.100960004151663</v>
      </c>
      <c r="GQ94" s="15">
        <v>21.817256046363635</v>
      </c>
      <c r="GR94" s="15">
        <v>71.95094852249521</v>
      </c>
      <c r="GS94" s="15">
        <v>41.389476303230317</v>
      </c>
      <c r="GT94" s="15">
        <v>29.403170218656498</v>
      </c>
      <c r="GU94" s="15">
        <v>4.789770406981547</v>
      </c>
      <c r="GV94" s="15">
        <v>94.178814858209506</v>
      </c>
      <c r="GW94" s="15">
        <v>90.298024763682534</v>
      </c>
      <c r="GX94" s="15">
        <v>17.563322636700967</v>
      </c>
      <c r="GY94" s="15">
        <v>0.9</v>
      </c>
      <c r="GZ94" s="15">
        <v>1029.0634282702858</v>
      </c>
      <c r="HA94" s="15">
        <v>34.111833377162981</v>
      </c>
      <c r="HB94" s="15">
        <v>12.505625988397739</v>
      </c>
      <c r="HC94" s="15">
        <v>17.936363636363634</v>
      </c>
      <c r="HD94" s="15">
        <v>2250785.9494488449</v>
      </c>
      <c r="HE94" s="15">
        <v>183.23936507936503</v>
      </c>
      <c r="HF94" s="15">
        <v>268.50860028860029</v>
      </c>
      <c r="HG94" s="15">
        <v>361.20916305916307</v>
      </c>
      <c r="HH94" s="15">
        <v>145.46903318903321</v>
      </c>
      <c r="HI94" s="15">
        <v>185.84014771087163</v>
      </c>
      <c r="HJ94" s="15">
        <v>31.036115256282713</v>
      </c>
      <c r="HK94" s="15">
        <v>63.052729416100995</v>
      </c>
      <c r="HL94" s="15">
        <v>85.256223723121423</v>
      </c>
      <c r="HM94" s="15">
        <v>92.803764740460466</v>
      </c>
      <c r="HN94" s="15">
        <v>94.500316466478708</v>
      </c>
      <c r="HO94" s="15">
        <v>92.336935538343653</v>
      </c>
      <c r="HP94" s="15">
        <v>76.20803351881888</v>
      </c>
      <c r="HQ94" s="15">
        <v>80.697777777777773</v>
      </c>
      <c r="HR94" s="15">
        <v>65.028888888888901</v>
      </c>
      <c r="HS94" s="15">
        <v>82.35745741540984</v>
      </c>
      <c r="HT94" s="15">
        <v>11.139868716919834</v>
      </c>
      <c r="HU94" s="15">
        <v>53.562762092817941</v>
      </c>
      <c r="HV94" s="15">
        <v>80.972394796084671</v>
      </c>
      <c r="HW94" s="15">
        <v>86.713550141784083</v>
      </c>
      <c r="HX94" s="15">
        <v>64.945919916773221</v>
      </c>
      <c r="HY94" s="15">
        <v>55.258609484864913</v>
      </c>
      <c r="HZ94" s="15">
        <v>96.786764256560005</v>
      </c>
      <c r="IA94" s="15">
        <v>89.261321202851917</v>
      </c>
      <c r="IB94" s="15">
        <v>96.818865978008276</v>
      </c>
      <c r="IC94" s="15">
        <v>53.600521360921427</v>
      </c>
      <c r="ID94" s="15">
        <v>97.908600148302014</v>
      </c>
      <c r="IE94" s="15">
        <v>92.774930839163588</v>
      </c>
      <c r="IF94" s="15">
        <v>95.956941040278792</v>
      </c>
      <c r="IG94" s="15">
        <v>46.973290772628431</v>
      </c>
      <c r="IH94" s="15">
        <v>97.838044056235589</v>
      </c>
      <c r="II94" s="15">
        <v>48.06113639478842</v>
      </c>
      <c r="IJ94" s="15">
        <v>10.283877256684754</v>
      </c>
      <c r="IK94" s="15">
        <v>10.363636363636363</v>
      </c>
      <c r="IL94" s="15">
        <v>87.869424240957073</v>
      </c>
      <c r="IM94" s="15">
        <v>19.840903716624627</v>
      </c>
      <c r="IN94" s="15">
        <v>27.05445315609991</v>
      </c>
      <c r="IO94" s="15">
        <v>47.17344147648393</v>
      </c>
      <c r="IP94" s="15">
        <v>22.111426672740105</v>
      </c>
      <c r="IQ94" s="15">
        <v>14.071829286602252</v>
      </c>
      <c r="IR94" s="15">
        <v>90.415805060338258</v>
      </c>
      <c r="IS94" s="15">
        <v>79.015155607678707</v>
      </c>
      <c r="IT94" s="15">
        <v>10.084950767845335</v>
      </c>
      <c r="IU94" s="15">
        <v>111.88334856679711</v>
      </c>
      <c r="IV94" s="15">
        <v>7.3420786259052271</v>
      </c>
      <c r="IW94" s="15">
        <v>25.887276380767954</v>
      </c>
      <c r="IX94" s="15">
        <v>64.807660143807141</v>
      </c>
      <c r="IY94" s="15">
        <v>48.553863178325621</v>
      </c>
      <c r="IZ94" s="15">
        <v>9.4029752455064006</v>
      </c>
      <c r="JA94" s="15">
        <v>108.3925627914451</v>
      </c>
      <c r="JB94" s="15">
        <v>7.1084801831941604</v>
      </c>
      <c r="JC94" s="15">
        <v>21.249496381058488</v>
      </c>
      <c r="JD94" s="15">
        <v>19.645125144454308</v>
      </c>
      <c r="JE94" s="15">
        <v>5.7246437620622848</v>
      </c>
      <c r="JF94" s="15">
        <v>2.4575649365025769</v>
      </c>
      <c r="JG94" s="15">
        <v>10.16218279413425</v>
      </c>
      <c r="JH94" s="15">
        <v>12.436555231104956</v>
      </c>
      <c r="JI94" s="15">
        <v>13.110998349509918</v>
      </c>
      <c r="JJ94" s="15">
        <v>89.824619728158169</v>
      </c>
      <c r="JK94" s="15">
        <v>120.59686095196362</v>
      </c>
      <c r="JL94" s="15">
        <v>8.6588277547083319</v>
      </c>
      <c r="JM94" s="15">
        <v>47.465437611245392</v>
      </c>
      <c r="JN94" s="15">
        <v>83.515417068009413</v>
      </c>
      <c r="JO94" s="15">
        <v>64.957390447181012</v>
      </c>
      <c r="JP94" s="15">
        <v>10.270859983972992</v>
      </c>
      <c r="JQ94" s="15">
        <v>86.909999999999982</v>
      </c>
      <c r="JR94" s="15">
        <v>99.1</v>
      </c>
      <c r="JS94" s="15">
        <v>98.882520851773094</v>
      </c>
      <c r="JT94" s="15">
        <v>95.533523890138312</v>
      </c>
      <c r="JU94" s="15">
        <v>81.194104038144346</v>
      </c>
      <c r="JV94" s="15">
        <v>0.82705100909090912</v>
      </c>
      <c r="JW94" s="15">
        <v>0.82039910909090918</v>
      </c>
      <c r="JX94" s="15">
        <v>1.2346560573636365</v>
      </c>
      <c r="JY94" s="15">
        <v>0.27719088181818186</v>
      </c>
      <c r="JZ94" s="15">
        <v>3.7859441051680176</v>
      </c>
      <c r="KA94" s="15">
        <v>86235.981133808222</v>
      </c>
      <c r="KB94" s="15">
        <v>77012.236391710831</v>
      </c>
      <c r="KC94" s="15">
        <v>0.53967876521111691</v>
      </c>
      <c r="KD94" s="15">
        <v>4.1822910000000002</v>
      </c>
      <c r="KE94" s="15">
        <v>35.384525598181831</v>
      </c>
      <c r="KF94" s="15">
        <v>12.370770484545453</v>
      </c>
      <c r="KG94" s="15">
        <v>0.1110151824495048</v>
      </c>
      <c r="KH94" s="15">
        <v>19.805137087538199</v>
      </c>
      <c r="KI94" s="15">
        <v>64.990319646644991</v>
      </c>
      <c r="KJ94" s="15">
        <v>77.994065884192494</v>
      </c>
      <c r="KK94" s="15">
        <v>61.250818771531705</v>
      </c>
      <c r="KL94" s="15">
        <v>10.725550552314589</v>
      </c>
      <c r="KM94" s="15">
        <v>12.838659288646586</v>
      </c>
      <c r="KN94" s="15">
        <v>87.532136363636397</v>
      </c>
      <c r="KO94" s="15">
        <v>110.97124242424242</v>
      </c>
      <c r="KP94" s="15">
        <v>104.97340909090909</v>
      </c>
      <c r="KQ94" s="15">
        <v>14.429671032009646</v>
      </c>
      <c r="KR94" s="15">
        <v>28.419785600265218</v>
      </c>
      <c r="KS94" s="15">
        <v>83.900296487524997</v>
      </c>
      <c r="KT94" s="15">
        <v>6.2887971576038009</v>
      </c>
      <c r="KU94" s="15">
        <v>80.940023647555677</v>
      </c>
      <c r="KV94" s="15">
        <v>29.223456012896204</v>
      </c>
    </row>
    <row r="95" spans="1:308" x14ac:dyDescent="0.3">
      <c r="A95" t="s">
        <v>342</v>
      </c>
      <c r="B95" s="16" t="s">
        <v>369</v>
      </c>
      <c r="C95" t="s">
        <v>353</v>
      </c>
      <c r="H95" s="17"/>
      <c r="I95" s="15">
        <v>50.205305991789579</v>
      </c>
      <c r="J95" s="15">
        <v>54.207471639367235</v>
      </c>
      <c r="K95" s="15">
        <v>57.023905781316877</v>
      </c>
      <c r="L95" s="15">
        <v>60.417166033486971</v>
      </c>
      <c r="M95" s="15">
        <v>47.165892521099131</v>
      </c>
      <c r="N95" s="15">
        <v>45.482553582923977</v>
      </c>
      <c r="O95" s="15">
        <v>36.934846392543342</v>
      </c>
      <c r="P95" s="15">
        <v>65.84613853335992</v>
      </c>
      <c r="Q95" s="15">
        <v>55.300574457912823</v>
      </c>
      <c r="R95" s="15">
        <v>37.171717171717169</v>
      </c>
      <c r="S95" s="15">
        <v>62.901306722770208</v>
      </c>
      <c r="T95" s="15">
        <v>62.618668704951261</v>
      </c>
      <c r="U95" s="15">
        <v>60.651848326315083</v>
      </c>
      <c r="V95" s="15">
        <v>34.96204755854415</v>
      </c>
      <c r="W95" s="15">
        <v>30.780515436874641</v>
      </c>
      <c r="X95" s="15">
        <v>56.722910559049183</v>
      </c>
      <c r="Y95" s="15">
        <v>81.270180879290336</v>
      </c>
      <c r="Z95" s="15">
        <v>59.322016250053366</v>
      </c>
      <c r="AA95" s="15">
        <v>71.423151727946319</v>
      </c>
      <c r="AB95" s="15">
        <v>88.587047463968133</v>
      </c>
      <c r="AC95" s="15">
        <v>46.789040910875848</v>
      </c>
      <c r="AD95" s="15">
        <v>39.170754180117406</v>
      </c>
      <c r="AE95" s="15">
        <v>56.115835884527151</v>
      </c>
      <c r="AF95" s="15">
        <v>47.165892521099131</v>
      </c>
      <c r="AG95" s="15">
        <v>23.087383284539627</v>
      </c>
      <c r="AH95" s="15">
        <v>19.687785044033717</v>
      </c>
      <c r="AI95" s="15">
        <v>18.263444152422768</v>
      </c>
      <c r="AJ95" s="15">
        <v>75.601975726761921</v>
      </c>
      <c r="AK95" s="15">
        <v>43.874884466525465</v>
      </c>
      <c r="AL95" s="15">
        <v>92.379848823260375</v>
      </c>
      <c r="AM95" s="15">
        <v>50.331382341657381</v>
      </c>
      <c r="AN95" s="15">
        <v>10.054701595706462</v>
      </c>
      <c r="AO95" s="15">
        <v>21.291759418044744</v>
      </c>
      <c r="AP95" s="15">
        <v>31.762460448319842</v>
      </c>
      <c r="AQ95" s="15">
        <v>44.894245039866824</v>
      </c>
      <c r="AR95" s="15">
        <v>63.274529511664817</v>
      </c>
      <c r="AS95" s="15">
        <v>50.301749512775984</v>
      </c>
      <c r="AT95" s="15">
        <v>54.772910585312012</v>
      </c>
      <c r="AU95" s="15">
        <v>81.469996551184579</v>
      </c>
      <c r="AV95" s="15">
        <v>62.475242678950032</v>
      </c>
      <c r="AW95" s="15">
        <v>59.742286790358641</v>
      </c>
      <c r="AX95" s="15">
        <v>86.314645081578306</v>
      </c>
      <c r="AY95" s="15">
        <v>57.642275564389621</v>
      </c>
      <c r="AZ95" s="15">
        <v>47.120291842301391</v>
      </c>
      <c r="BA95" s="15">
        <v>67.165246825534723</v>
      </c>
      <c r="BB95" s="15">
        <v>49.274483599425544</v>
      </c>
      <c r="BC95" s="15">
        <v>35</v>
      </c>
      <c r="BD95" s="15">
        <v>40.151515151515149</v>
      </c>
      <c r="BE95" s="15">
        <v>36.36363636363636</v>
      </c>
      <c r="BF95" s="15">
        <v>50</v>
      </c>
      <c r="BG95" s="15">
        <v>37.5</v>
      </c>
      <c r="BH95" s="15">
        <v>69.212413725998246</v>
      </c>
      <c r="BI95" s="15">
        <v>77.585786554519416</v>
      </c>
      <c r="BJ95" s="15">
        <v>80.208333333333329</v>
      </c>
      <c r="BK95" s="15">
        <v>87.89473684210526</v>
      </c>
      <c r="BL95" s="15">
        <v>71.670764577710543</v>
      </c>
      <c r="BM95" s="15">
        <v>48.026187113399409</v>
      </c>
      <c r="BN95" s="15">
        <v>49.842105258207745</v>
      </c>
      <c r="BO95" s="15">
        <v>55.659549733333336</v>
      </c>
      <c r="BP95" s="15">
        <v>65.810712539936389</v>
      </c>
      <c r="BQ95" s="15">
        <v>48.048549148270865</v>
      </c>
      <c r="BR95" s="15">
        <v>68.096283290737986</v>
      </c>
      <c r="BS95" s="15">
        <v>2.4252406331471978</v>
      </c>
      <c r="BT95" s="15">
        <v>57.664275157242592</v>
      </c>
      <c r="BU95" s="15">
        <v>23.131505667215531</v>
      </c>
      <c r="BV95" s="15">
        <v>23.799808176138345</v>
      </c>
      <c r="BW95" s="15">
        <v>100</v>
      </c>
      <c r="BX95" s="15">
        <v>2.7514557175212069</v>
      </c>
      <c r="BY95" s="15">
        <v>36.032434565641644</v>
      </c>
      <c r="BZ95" s="15">
        <v>26.926854162346558</v>
      </c>
      <c r="CA95" s="15">
        <v>39.214999999999996</v>
      </c>
      <c r="CB95" s="15">
        <v>20.947773019510361</v>
      </c>
      <c r="CC95" s="15">
        <v>48.028302940723712</v>
      </c>
      <c r="CD95" s="15">
        <v>23.07160139820375</v>
      </c>
      <c r="CE95" s="15">
        <v>89.110288557292748</v>
      </c>
      <c r="CF95" s="15">
        <v>32.278735487326664</v>
      </c>
      <c r="CG95" s="15">
        <v>65.472593377676318</v>
      </c>
      <c r="CH95" s="15">
        <v>65.236454741197917</v>
      </c>
      <c r="CI95" s="15">
        <v>73.862397410923151</v>
      </c>
      <c r="CJ95" s="15">
        <v>74.927406462578389</v>
      </c>
      <c r="CK95" s="15">
        <v>86.822532263205986</v>
      </c>
      <c r="CL95" s="15">
        <v>92.295845453224601</v>
      </c>
      <c r="CM95" s="15">
        <v>89.15257081603977</v>
      </c>
      <c r="CN95" s="15">
        <v>63.152549401403007</v>
      </c>
      <c r="CO95" s="15">
        <v>79.740000000000009</v>
      </c>
      <c r="CP95" s="15">
        <v>69.323333333333323</v>
      </c>
      <c r="CQ95" s="15">
        <v>51.696678039289218</v>
      </c>
      <c r="CR95" s="15">
        <v>36.528053627590879</v>
      </c>
      <c r="CS95" s="15">
        <v>48.181057793878047</v>
      </c>
      <c r="CT95" s="15">
        <v>76.133695523496428</v>
      </c>
      <c r="CU95" s="15">
        <v>84.525138625082562</v>
      </c>
      <c r="CV95" s="15">
        <v>66.441351256867549</v>
      </c>
      <c r="CW95" s="15">
        <v>57.214714234452515</v>
      </c>
      <c r="CX95" s="15">
        <v>96.04295293390085</v>
      </c>
      <c r="CY95" s="15">
        <v>96.606872036445466</v>
      </c>
      <c r="CZ95" s="15">
        <v>97.069294239960968</v>
      </c>
      <c r="DA95" s="15">
        <v>61.443101114970283</v>
      </c>
      <c r="DB95" s="15">
        <v>97.759845284855359</v>
      </c>
      <c r="DC95" s="15">
        <v>96.035732519002011</v>
      </c>
      <c r="DD95" s="15">
        <v>95.387848875494697</v>
      </c>
      <c r="DE95" s="15">
        <v>66.834234541643355</v>
      </c>
      <c r="DF95" s="15">
        <v>97.559451099372836</v>
      </c>
      <c r="DG95" s="15">
        <v>36.928890342016707</v>
      </c>
      <c r="DH95" s="15">
        <v>62.771565723944171</v>
      </c>
      <c r="DI95" s="15">
        <v>40.666666666666664</v>
      </c>
      <c r="DJ95" s="15">
        <v>80.174109357577507</v>
      </c>
      <c r="DK95" s="15">
        <v>13.88845652979839</v>
      </c>
      <c r="DL95" s="15">
        <v>23.449696652976332</v>
      </c>
      <c r="DM95" s="15">
        <v>40.068676157969094</v>
      </c>
      <c r="DN95" s="15">
        <v>22.815424135337746</v>
      </c>
      <c r="DO95" s="15">
        <v>88.349523853155574</v>
      </c>
      <c r="DP95" s="15">
        <v>73.229719391646185</v>
      </c>
      <c r="DQ95" s="15">
        <v>35.342717442881032</v>
      </c>
      <c r="DR95" s="15">
        <v>77.982136075328143</v>
      </c>
      <c r="DS95" s="15">
        <v>28.17282404508823</v>
      </c>
      <c r="DT95" s="15">
        <v>24.789169284147196</v>
      </c>
      <c r="DU95" s="15">
        <v>21.385597284932061</v>
      </c>
      <c r="DV95" s="15">
        <v>19.486015264065632</v>
      </c>
      <c r="DW95" s="15">
        <v>21.61345740822642</v>
      </c>
      <c r="DX95" s="15">
        <v>14.380042545750193</v>
      </c>
      <c r="DY95" s="15">
        <v>18.130786273713888</v>
      </c>
      <c r="DZ95" s="15">
        <v>24.828623728412442</v>
      </c>
      <c r="EA95" s="15">
        <v>12.935115901089203</v>
      </c>
      <c r="EB95" s="15">
        <v>27.90104485651894</v>
      </c>
      <c r="EC95" s="15">
        <v>12.94082483373397</v>
      </c>
      <c r="ED95" s="15">
        <v>18.532492047531527</v>
      </c>
      <c r="EE95" s="15">
        <v>19.0077431232402</v>
      </c>
      <c r="EF95" s="15">
        <v>52.774791938218961</v>
      </c>
      <c r="EG95" s="15">
        <v>62.573805337506599</v>
      </c>
      <c r="EH95" s="15">
        <v>94.751167331650109</v>
      </c>
      <c r="EI95" s="15">
        <v>92.308138299671995</v>
      </c>
      <c r="EJ95" s="15">
        <v>7.9630677204156726</v>
      </c>
      <c r="EK95" s="15">
        <v>48.800237779273893</v>
      </c>
      <c r="EL95" s="15">
        <v>87.913372105037084</v>
      </c>
      <c r="EM95" s="15">
        <v>64.296118927415222</v>
      </c>
      <c r="EN95" s="15">
        <v>10.401625800485418</v>
      </c>
      <c r="EO95" s="15">
        <v>87.188333333333318</v>
      </c>
      <c r="EP95" s="15">
        <v>98.98</v>
      </c>
      <c r="EQ95" s="15">
        <v>98.822885190245884</v>
      </c>
      <c r="ER95" s="15">
        <v>94.383545748621884</v>
      </c>
      <c r="ES95" s="15">
        <v>82.524479844100753</v>
      </c>
      <c r="ET95" s="15">
        <v>70.833334886363517</v>
      </c>
      <c r="EU95" s="15">
        <v>69.892473758237912</v>
      </c>
      <c r="EV95" s="15">
        <v>35.596060831970398</v>
      </c>
      <c r="EW95" s="15">
        <v>25.003659890057666</v>
      </c>
      <c r="EX95" s="15">
        <v>8.4519849321715306</v>
      </c>
      <c r="EY95" s="15">
        <v>7.1110948078470484</v>
      </c>
      <c r="EZ95" s="15">
        <v>14.601025047100803</v>
      </c>
      <c r="FA95" s="15">
        <v>21.427845002115593</v>
      </c>
      <c r="FB95" s="15">
        <v>3.7929442321081779</v>
      </c>
      <c r="FC95" s="15">
        <v>9.4886316724687543</v>
      </c>
      <c r="FD95" s="15">
        <v>50.457616765486442</v>
      </c>
      <c r="FE95" s="15">
        <v>8.5912403366791548</v>
      </c>
      <c r="FF95" s="15">
        <v>9.6900378828799365</v>
      </c>
      <c r="FG95" s="15">
        <v>38.476683133963533</v>
      </c>
      <c r="FH95" s="15">
        <v>67.957741312325339</v>
      </c>
      <c r="FI95" s="15">
        <v>34.09659957575122</v>
      </c>
      <c r="FJ95" s="15">
        <v>43.235660335248042</v>
      </c>
      <c r="FK95" s="15">
        <v>46.824182410728007</v>
      </c>
      <c r="FL95" s="15">
        <v>6.4204805201399955</v>
      </c>
      <c r="FM95" s="15">
        <v>59.370132260896661</v>
      </c>
      <c r="FN95" s="15">
        <v>68.620769672321387</v>
      </c>
      <c r="FO95" s="15">
        <v>84.558741764331444</v>
      </c>
      <c r="FP95" s="15">
        <v>68.440007917950979</v>
      </c>
      <c r="FQ95" s="15">
        <v>82.236172899295411</v>
      </c>
      <c r="FR95" s="15">
        <v>40.206909476239467</v>
      </c>
      <c r="FS95" s="15">
        <v>87.779619910916963</v>
      </c>
      <c r="FT95" s="15">
        <v>16.425725101254596</v>
      </c>
      <c r="FU95" s="15">
        <v>35.754137041168356</v>
      </c>
      <c r="FV95" s="15">
        <v>436.00509733843109</v>
      </c>
      <c r="FW95" s="15">
        <v>312.3913776511742</v>
      </c>
      <c r="FX95" s="15">
        <v>311.86838385311245</v>
      </c>
      <c r="FY95" s="15">
        <v>81.3439294039526</v>
      </c>
      <c r="FZ95" s="15">
        <v>67.090553567079638</v>
      </c>
      <c r="GA95" s="15">
        <v>57.642275564389621</v>
      </c>
      <c r="GB95" s="15">
        <v>-7.9706088977229603</v>
      </c>
      <c r="GC95" s="15">
        <v>67.165246825534723</v>
      </c>
      <c r="GD95" s="15">
        <v>6.1939139003755157</v>
      </c>
      <c r="GE95" s="15">
        <v>35</v>
      </c>
      <c r="GF95" s="15">
        <v>40.151515151515149</v>
      </c>
      <c r="GG95" s="15">
        <v>36.36363636363636</v>
      </c>
      <c r="GH95" s="15">
        <v>50</v>
      </c>
      <c r="GI95" s="15">
        <v>37.5</v>
      </c>
      <c r="GJ95" s="15">
        <v>69.212413725998246</v>
      </c>
      <c r="GK95" s="15">
        <v>19.666666666666668</v>
      </c>
      <c r="GL95" s="15">
        <v>9.5</v>
      </c>
      <c r="GM95" s="15">
        <v>3.8333333333333339</v>
      </c>
      <c r="GN95" s="15">
        <v>71.670764577710543</v>
      </c>
      <c r="GO95" s="15">
        <v>48.026187113399409</v>
      </c>
      <c r="GP95" s="15">
        <v>49.842105258207745</v>
      </c>
      <c r="GQ95" s="15">
        <v>55.659549733333336</v>
      </c>
      <c r="GR95" s="15">
        <v>65.810712539936389</v>
      </c>
      <c r="GS95" s="15">
        <v>51.951450851729128</v>
      </c>
      <c r="GT95" s="15">
        <v>31.903716709262017</v>
      </c>
      <c r="GU95" s="15">
        <v>2.4252406331471978</v>
      </c>
      <c r="GV95" s="15">
        <v>61.375216981151873</v>
      </c>
      <c r="GW95" s="15">
        <v>66.679517001646587</v>
      </c>
      <c r="GX95" s="15">
        <v>24.906611202446907</v>
      </c>
      <c r="GY95" s="15">
        <v>1</v>
      </c>
      <c r="GZ95" s="15">
        <v>264.63342071676783</v>
      </c>
      <c r="HA95" s="15">
        <v>36.032434565641644</v>
      </c>
      <c r="HB95" s="15">
        <v>38.611255026291374</v>
      </c>
      <c r="HC95" s="15">
        <v>39.214999999999996</v>
      </c>
      <c r="HD95" s="15">
        <v>2065710.1246896612</v>
      </c>
      <c r="HE95" s="15">
        <v>168.72571428571428</v>
      </c>
      <c r="HF95" s="15">
        <v>335.75359788359793</v>
      </c>
      <c r="HG95" s="15">
        <v>57.278809523809514</v>
      </c>
      <c r="HH95" s="15">
        <v>231.88375661375662</v>
      </c>
      <c r="HI95" s="15">
        <v>209.19025421251237</v>
      </c>
      <c r="HJ95" s="15">
        <v>34.76354525880209</v>
      </c>
      <c r="HK95" s="15">
        <v>107.60447109398535</v>
      </c>
      <c r="HL95" s="15">
        <v>74.927406462578389</v>
      </c>
      <c r="HM95" s="15">
        <v>86.822532263205986</v>
      </c>
      <c r="HN95" s="15">
        <v>92.295845453224601</v>
      </c>
      <c r="HO95" s="15">
        <v>89.15257081603977</v>
      </c>
      <c r="HP95" s="15">
        <v>63.152549401403007</v>
      </c>
      <c r="HQ95" s="15">
        <v>79.740000000000009</v>
      </c>
      <c r="HR95" s="15">
        <v>69.323333333333323</v>
      </c>
      <c r="HS95" s="15">
        <v>52.545017058933823</v>
      </c>
      <c r="HT95" s="15">
        <v>35.208015039915423</v>
      </c>
      <c r="HU95" s="15">
        <v>48.181057793878047</v>
      </c>
      <c r="HV95" s="15">
        <v>76.133695523496428</v>
      </c>
      <c r="HW95" s="15">
        <v>84.525138625082562</v>
      </c>
      <c r="HX95" s="15">
        <v>66.441351256867549</v>
      </c>
      <c r="HY95" s="15">
        <v>57.214714234452515</v>
      </c>
      <c r="HZ95" s="15">
        <v>96.04295293390085</v>
      </c>
      <c r="IA95" s="15">
        <v>96.606872036445466</v>
      </c>
      <c r="IB95" s="15">
        <v>97.069294239960968</v>
      </c>
      <c r="IC95" s="15">
        <v>61.443101114970283</v>
      </c>
      <c r="ID95" s="15">
        <v>97.759845284855359</v>
      </c>
      <c r="IE95" s="15">
        <v>96.035732519002011</v>
      </c>
      <c r="IF95" s="15">
        <v>95.387848875494697</v>
      </c>
      <c r="IG95" s="15">
        <v>66.834234541643355</v>
      </c>
      <c r="IH95" s="15">
        <v>97.559451099372836</v>
      </c>
      <c r="II95" s="15">
        <v>36.928890342016707</v>
      </c>
      <c r="IJ95" s="15">
        <v>2.3842395020507969</v>
      </c>
      <c r="IK95" s="15">
        <v>12.166666666666666</v>
      </c>
      <c r="IL95" s="15">
        <v>80.174109357577507</v>
      </c>
      <c r="IM95" s="15">
        <v>13.88845652979839</v>
      </c>
      <c r="IN95" s="15">
        <v>23.449696652976332</v>
      </c>
      <c r="IO95" s="15">
        <v>40.068676157969094</v>
      </c>
      <c r="IP95" s="15">
        <v>22.815424135337746</v>
      </c>
      <c r="IQ95" s="15">
        <v>10.138658936829634</v>
      </c>
      <c r="IR95" s="15">
        <v>73.229719391646185</v>
      </c>
      <c r="IS95" s="15">
        <v>77.772643924975057</v>
      </c>
      <c r="IT95" s="15">
        <v>10.008119965759935</v>
      </c>
      <c r="IU95" s="15">
        <v>121.45031782046692</v>
      </c>
      <c r="IV95" s="15">
        <v>6.7738658652858064</v>
      </c>
      <c r="IW95" s="15">
        <v>21.385597284932061</v>
      </c>
      <c r="IX95" s="15">
        <v>109.06461878816782</v>
      </c>
      <c r="IY95" s="15">
        <v>38.51470530902963</v>
      </c>
      <c r="IZ95" s="15">
        <v>18.928603915289312</v>
      </c>
      <c r="JA95" s="15">
        <v>174.42958279694992</v>
      </c>
      <c r="JB95" s="15">
        <v>12.867914979757083</v>
      </c>
      <c r="JC95" s="15">
        <v>10.782268342418931</v>
      </c>
      <c r="JD95" s="15">
        <v>15.329288079532956</v>
      </c>
      <c r="JE95" s="15">
        <v>4.1863643299576081</v>
      </c>
      <c r="JF95" s="15">
        <v>1.8860809848599744</v>
      </c>
      <c r="JG95" s="15">
        <v>5.7023229369720596</v>
      </c>
      <c r="JH95" s="15">
        <v>13.67780749627641</v>
      </c>
      <c r="JI95" s="15">
        <v>13.100289591157427</v>
      </c>
      <c r="JJ95" s="15">
        <v>97.253400457853488</v>
      </c>
      <c r="JK95" s="15">
        <v>98.473111885097524</v>
      </c>
      <c r="JL95" s="15">
        <v>7.9630677204156726</v>
      </c>
      <c r="JM95" s="15">
        <v>48.800237779273893</v>
      </c>
      <c r="JN95" s="15">
        <v>87.913372105037084</v>
      </c>
      <c r="JO95" s="15">
        <v>64.296118927415222</v>
      </c>
      <c r="JP95" s="15">
        <v>10.401625800485418</v>
      </c>
      <c r="JQ95" s="15">
        <v>87.188333333333318</v>
      </c>
      <c r="JR95" s="15">
        <v>98.98</v>
      </c>
      <c r="JS95" s="15">
        <v>98.822885190245884</v>
      </c>
      <c r="JT95" s="15">
        <v>94.383545748621884</v>
      </c>
      <c r="JU95" s="15">
        <v>82.524479844100753</v>
      </c>
      <c r="JV95" s="15">
        <v>0.84349593333333317</v>
      </c>
      <c r="JW95" s="15">
        <v>0.77235771666666675</v>
      </c>
      <c r="JX95" s="15">
        <v>1.301496424</v>
      </c>
      <c r="JY95" s="15">
        <v>0.28355884999999997</v>
      </c>
      <c r="JZ95" s="15">
        <v>4.2535693881931271</v>
      </c>
      <c r="KA95" s="15">
        <v>128971.89403886272</v>
      </c>
      <c r="KB95" s="15">
        <v>187041.751997983</v>
      </c>
      <c r="KC95" s="15">
        <v>1.7146140895637079</v>
      </c>
      <c r="KD95" s="15">
        <v>29.031918578333347</v>
      </c>
      <c r="KE95" s="15">
        <v>24.672201381666653</v>
      </c>
      <c r="KF95" s="15">
        <v>224.23038212499992</v>
      </c>
      <c r="KG95" s="15">
        <v>7.0198186332885895E-2</v>
      </c>
      <c r="KH95" s="15">
        <v>-15.541978126815145</v>
      </c>
      <c r="KI95" s="15">
        <v>19.480207748348704</v>
      </c>
      <c r="KJ95" s="15">
        <v>71.830965249301372</v>
      </c>
      <c r="KK95" s="15">
        <v>-63.61360169699509</v>
      </c>
      <c r="KL95" s="15">
        <v>9.2804841269841258</v>
      </c>
      <c r="KM95" s="15">
        <v>12.933769841269841</v>
      </c>
      <c r="KN95" s="15">
        <v>87.673333333333346</v>
      </c>
      <c r="KO95" s="15">
        <v>111.10416666666667</v>
      </c>
      <c r="KP95" s="15">
        <v>105.255</v>
      </c>
      <c r="KQ95" s="15">
        <v>15.441258235668554</v>
      </c>
      <c r="KR95" s="15">
        <v>31.559992082049032</v>
      </c>
      <c r="KS95" s="15">
        <v>82.236172899295411</v>
      </c>
      <c r="KT95" s="15">
        <v>5.8559453845386296</v>
      </c>
      <c r="KU95" s="15">
        <v>87.779619910916963</v>
      </c>
      <c r="KV95" s="15">
        <v>16.425725101254596</v>
      </c>
    </row>
    <row r="96" spans="1:308" x14ac:dyDescent="0.3">
      <c r="A96" t="s">
        <v>360</v>
      </c>
      <c r="B96" s="16" t="s">
        <v>370</v>
      </c>
      <c r="C96" t="s">
        <v>347</v>
      </c>
      <c r="H96" s="17"/>
      <c r="I96" s="15">
        <v>59.80472895462146</v>
      </c>
      <c r="J96" s="15">
        <v>58.917094869199353</v>
      </c>
      <c r="K96" s="15">
        <v>63.689385981072206</v>
      </c>
      <c r="L96" s="15">
        <v>71.208345763498883</v>
      </c>
      <c r="M96" s="15">
        <v>66.757960234833334</v>
      </c>
      <c r="N96" s="15">
        <v>55.959707250323703</v>
      </c>
      <c r="O96" s="15">
        <v>42.29587962880143</v>
      </c>
      <c r="P96" s="15">
        <v>82.225872399411244</v>
      </c>
      <c r="Q96" s="15">
        <v>64.595737313791957</v>
      </c>
      <c r="R96" s="15">
        <v>33.579124579124581</v>
      </c>
      <c r="S96" s="15">
        <v>68.95772565721721</v>
      </c>
      <c r="T96" s="15">
        <v>45.09025202527225</v>
      </c>
      <c r="U96" s="15">
        <v>73.006072977430307</v>
      </c>
      <c r="V96" s="15">
        <v>44.964879132147885</v>
      </c>
      <c r="W96" s="15">
        <v>33.056667434617211</v>
      </c>
      <c r="X96" s="15">
        <v>67.218621176613837</v>
      </c>
      <c r="Y96" s="15">
        <v>94.237843244027474</v>
      </c>
      <c r="Z96" s="15">
        <v>60.244412069030332</v>
      </c>
      <c r="AA96" s="15">
        <v>77.320254890798765</v>
      </c>
      <c r="AB96" s="15">
        <v>85.860144369414769</v>
      </c>
      <c r="AC96" s="15">
        <v>61.612135809458202</v>
      </c>
      <c r="AD96" s="15">
        <v>53.223735569401128</v>
      </c>
      <c r="AE96" s="15">
        <v>78.025458178421502</v>
      </c>
      <c r="AF96" s="15">
        <v>66.757960234833334</v>
      </c>
      <c r="AG96" s="15">
        <v>43.602347744461333</v>
      </c>
      <c r="AH96" s="15">
        <v>11.889083438020522</v>
      </c>
      <c r="AI96" s="15">
        <v>47.666913536944051</v>
      </c>
      <c r="AJ96" s="15">
        <v>76.836043098424454</v>
      </c>
      <c r="AK96" s="15">
        <v>62.064117578987258</v>
      </c>
      <c r="AL96" s="15">
        <v>93.699738105104558</v>
      </c>
      <c r="AM96" s="15">
        <v>57.393230970994459</v>
      </c>
      <c r="AN96" s="15">
        <v>15.361881745655698</v>
      </c>
      <c r="AO96" s="15">
        <v>10.61903328221746</v>
      </c>
      <c r="AP96" s="15">
        <v>38.224210882340621</v>
      </c>
      <c r="AQ96" s="15">
        <v>58.866351096784889</v>
      </c>
      <c r="AR96" s="15">
        <v>73.31056979481545</v>
      </c>
      <c r="AS96" s="15">
        <v>89.647268530275966</v>
      </c>
      <c r="AT96" s="15">
        <v>84.013258714832091</v>
      </c>
      <c r="AU96" s="15">
        <v>88.224791313776507</v>
      </c>
      <c r="AV96" s="15">
        <v>81.437893525097223</v>
      </c>
      <c r="AW96" s="15">
        <v>62.657077250740734</v>
      </c>
      <c r="AX96" s="15">
        <v>87.37494506174508</v>
      </c>
      <c r="AY96" s="15">
        <v>71.4705390339698</v>
      </c>
      <c r="AZ96" s="15">
        <v>60.778039847709287</v>
      </c>
      <c r="BA96" s="15">
        <v>67.761672044952192</v>
      </c>
      <c r="BB96" s="15">
        <v>58.372698328536615</v>
      </c>
      <c r="BC96" s="15">
        <v>32.555555555555557</v>
      </c>
      <c r="BD96" s="15">
        <v>36.969696969696969</v>
      </c>
      <c r="BE96" s="15">
        <v>31.212121212121211</v>
      </c>
      <c r="BF96" s="15">
        <v>70.370370370370367</v>
      </c>
      <c r="BG96" s="15">
        <v>41.666666666666664</v>
      </c>
      <c r="BH96" s="15">
        <v>69.396443039951265</v>
      </c>
      <c r="BI96" s="15">
        <v>87.938481542431035</v>
      </c>
      <c r="BJ96" s="15">
        <v>75.416666666666657</v>
      </c>
      <c r="BK96" s="15">
        <v>85.099415204678351</v>
      </c>
      <c r="BL96" s="15">
        <v>59.170858492077514</v>
      </c>
      <c r="BM96" s="15">
        <v>24.367366791635181</v>
      </c>
      <c r="BN96" s="15">
        <v>24.648360562859068</v>
      </c>
      <c r="BO96" s="15">
        <v>32.165259075111102</v>
      </c>
      <c r="BP96" s="15">
        <v>69.97017289287551</v>
      </c>
      <c r="BQ96" s="15">
        <v>66.167331709452128</v>
      </c>
      <c r="BR96" s="15">
        <v>82.880714329963226</v>
      </c>
      <c r="BS96" s="15">
        <v>4.0490612839927946</v>
      </c>
      <c r="BT96" s="15">
        <v>95.238751697292187</v>
      </c>
      <c r="BU96" s="15">
        <v>79.481159513140426</v>
      </c>
      <c r="BV96" s="15">
        <v>17.407661510124193</v>
      </c>
      <c r="BW96" s="15">
        <v>62.222222222222221</v>
      </c>
      <c r="BX96" s="15">
        <v>11.390418566115402</v>
      </c>
      <c r="BY96" s="15">
        <v>53.254023569729206</v>
      </c>
      <c r="BZ96" s="15">
        <v>26.554202023105077</v>
      </c>
      <c r="CA96" s="15">
        <v>18.609555555555556</v>
      </c>
      <c r="CB96" s="15">
        <v>33.808888590078986</v>
      </c>
      <c r="CC96" s="15">
        <v>88.317661245746038</v>
      </c>
      <c r="CD96" s="15">
        <v>50.239445693525198</v>
      </c>
      <c r="CE96" s="15">
        <v>60.615886988117687</v>
      </c>
      <c r="CF96" s="15">
        <v>76.770798921646346</v>
      </c>
      <c r="CG96" s="15">
        <v>78.51827305804639</v>
      </c>
      <c r="CH96" s="15">
        <v>40.2252805173326</v>
      </c>
      <c r="CI96" s="15">
        <v>75.843001811882502</v>
      </c>
      <c r="CJ96" s="15">
        <v>89.751411376571937</v>
      </c>
      <c r="CK96" s="15">
        <v>96.664704032056378</v>
      </c>
      <c r="CL96" s="15">
        <v>96.909849223670406</v>
      </c>
      <c r="CM96" s="15">
        <v>95.110470148572318</v>
      </c>
      <c r="CN96" s="15">
        <v>92.752781439266315</v>
      </c>
      <c r="CO96" s="15">
        <v>63.532666666666671</v>
      </c>
      <c r="CP96" s="15">
        <v>71.180860000000024</v>
      </c>
      <c r="CQ96" s="15">
        <v>82.849342574374816</v>
      </c>
      <c r="CR96" s="15">
        <v>23.414779035079832</v>
      </c>
      <c r="CS96" s="15">
        <v>66.219563665017404</v>
      </c>
      <c r="CT96" s="15">
        <v>84.894277953701788</v>
      </c>
      <c r="CU96" s="15">
        <v>86.653322027490034</v>
      </c>
      <c r="CV96" s="15">
        <v>65.118145929347051</v>
      </c>
      <c r="CW96" s="15">
        <v>64.168250572548274</v>
      </c>
      <c r="CX96" s="15">
        <v>96.867969196688193</v>
      </c>
      <c r="CY96" s="15">
        <v>94.366465165614898</v>
      </c>
      <c r="CZ96" s="15">
        <v>96.867662689470791</v>
      </c>
      <c r="DA96" s="15">
        <v>55.544748942249662</v>
      </c>
      <c r="DB96" s="15">
        <v>97.459244374742426</v>
      </c>
      <c r="DC96" s="15">
        <v>95.318449946258866</v>
      </c>
      <c r="DD96" s="15">
        <v>96.997341188627999</v>
      </c>
      <c r="DE96" s="15">
        <v>53.344874831235686</v>
      </c>
      <c r="DF96" s="15">
        <v>96.982367817117762</v>
      </c>
      <c r="DG96" s="15">
        <v>73.813283116603557</v>
      </c>
      <c r="DH96" s="15">
        <v>64.178679867326593</v>
      </c>
      <c r="DI96" s="15">
        <v>46.844444444444441</v>
      </c>
      <c r="DJ96" s="15">
        <v>83.282224042894086</v>
      </c>
      <c r="DK96" s="15">
        <v>38.011888922164609</v>
      </c>
      <c r="DL96" s="15">
        <v>38.377093743144698</v>
      </c>
      <c r="DM96" s="15">
        <v>81.515204130684936</v>
      </c>
      <c r="DN96" s="15">
        <v>53.893178688894537</v>
      </c>
      <c r="DO96" s="15">
        <v>88.329451950373894</v>
      </c>
      <c r="DP96" s="15">
        <v>88.363997943732656</v>
      </c>
      <c r="DQ96" s="15">
        <v>57.753936256126515</v>
      </c>
      <c r="DR96" s="15">
        <v>78.569537396786856</v>
      </c>
      <c r="DS96" s="15">
        <v>63.950407051586623</v>
      </c>
      <c r="DT96" s="15">
        <v>53.220788341740992</v>
      </c>
      <c r="DU96" s="15">
        <v>33.983907147181661</v>
      </c>
      <c r="DV96" s="15">
        <v>13.420411950048226</v>
      </c>
      <c r="DW96" s="15">
        <v>6.1382722783497758</v>
      </c>
      <c r="DX96" s="15">
        <v>15.37497426844036</v>
      </c>
      <c r="DY96" s="15">
        <v>13.961091732929766</v>
      </c>
      <c r="DZ96" s="15">
        <v>10.550666960334492</v>
      </c>
      <c r="EA96" s="15">
        <v>57.210585280845265</v>
      </c>
      <c r="EB96" s="15">
        <v>56.429790514499992</v>
      </c>
      <c r="EC96" s="15">
        <v>45.736831040950975</v>
      </c>
      <c r="ED96" s="15">
        <v>58.000882086431631</v>
      </c>
      <c r="EE96" s="15">
        <v>20.956478761992432</v>
      </c>
      <c r="EF96" s="15">
        <v>63.050031651146433</v>
      </c>
      <c r="EG96" s="15">
        <v>69.050110442529032</v>
      </c>
      <c r="EH96" s="15">
        <v>84.652914547367544</v>
      </c>
      <c r="EI96" s="15">
        <v>90.591115752654915</v>
      </c>
      <c r="EJ96" s="15">
        <v>41.652242521433351</v>
      </c>
      <c r="EK96" s="15">
        <v>60.119081794414086</v>
      </c>
      <c r="EL96" s="15">
        <v>94.401040526260886</v>
      </c>
      <c r="EM96" s="15">
        <v>87.448730523983912</v>
      </c>
      <c r="EN96" s="15">
        <v>26.699492528844054</v>
      </c>
      <c r="EO96" s="15">
        <v>91.546444444444447</v>
      </c>
      <c r="EP96" s="15">
        <v>99.753111111111124</v>
      </c>
      <c r="EQ96" s="15">
        <v>99.45901339288794</v>
      </c>
      <c r="ER96" s="15">
        <v>96.533178795616152</v>
      </c>
      <c r="ES96" s="15">
        <v>81.206942781463013</v>
      </c>
      <c r="ET96" s="15">
        <v>72.676770556932766</v>
      </c>
      <c r="EU96" s="15">
        <v>84.444445620071647</v>
      </c>
      <c r="EV96" s="15">
        <v>54.18637381088142</v>
      </c>
      <c r="EW96" s="15">
        <v>18.265333896091992</v>
      </c>
      <c r="EX96" s="15">
        <v>17.365848999431996</v>
      </c>
      <c r="EY96" s="15">
        <v>14.300012361648024</v>
      </c>
      <c r="EZ96" s="15">
        <v>14.419783875887063</v>
      </c>
      <c r="FA96" s="15">
        <v>12.704784325203795</v>
      </c>
      <c r="FB96" s="15">
        <v>10.63169217140587</v>
      </c>
      <c r="FC96" s="15">
        <v>12.132477384081161</v>
      </c>
      <c r="FD96" s="15">
        <v>7.0071792481790078</v>
      </c>
      <c r="FE96" s="15">
        <v>14.894755990226271</v>
      </c>
      <c r="FF96" s="15">
        <v>14.728451987647174</v>
      </c>
      <c r="FG96" s="15">
        <v>40.56226217392858</v>
      </c>
      <c r="FH96" s="15">
        <v>55.803837574010799</v>
      </c>
      <c r="FI96" s="15">
        <v>65.131746685890263</v>
      </c>
      <c r="FJ96" s="15">
        <v>65.424141523182499</v>
      </c>
      <c r="FK96" s="15">
        <v>76.782581045663704</v>
      </c>
      <c r="FL96" s="15">
        <v>31.403351337317812</v>
      </c>
      <c r="FM96" s="15">
        <v>56.700067027292398</v>
      </c>
      <c r="FN96" s="15">
        <v>64.021614550468101</v>
      </c>
      <c r="FO96" s="15">
        <v>87.262699005302068</v>
      </c>
      <c r="FP96" s="15">
        <v>69.996715943561327</v>
      </c>
      <c r="FQ96" s="15">
        <v>92.171912349924398</v>
      </c>
      <c r="FR96" s="15">
        <v>65.695687085292164</v>
      </c>
      <c r="FS96" s="15">
        <v>84.961136138123734</v>
      </c>
      <c r="FT96" s="15">
        <v>39.775268246688896</v>
      </c>
      <c r="FU96" s="15">
        <v>7.4480082516000339</v>
      </c>
      <c r="FV96" s="15">
        <v>154.11782585107645</v>
      </c>
      <c r="FW96" s="15">
        <v>211.09410296867233</v>
      </c>
      <c r="FX96" s="15">
        <v>180.39468690889274</v>
      </c>
      <c r="FY96" s="15">
        <v>75.454362150046734</v>
      </c>
      <c r="FZ96" s="15">
        <v>61.8925800369379</v>
      </c>
      <c r="GA96" s="15">
        <v>71.4705390339698</v>
      </c>
      <c r="GB96" s="15">
        <v>-5.6287612561920293</v>
      </c>
      <c r="GC96" s="15">
        <v>67.761672044952192</v>
      </c>
      <c r="GD96" s="15">
        <v>8.2374494751729408</v>
      </c>
      <c r="GE96" s="15">
        <v>32.555555555555557</v>
      </c>
      <c r="GF96" s="15">
        <v>36.969696969696969</v>
      </c>
      <c r="GG96" s="15">
        <v>31.212121212121211</v>
      </c>
      <c r="GH96" s="15">
        <v>70.370370370370367</v>
      </c>
      <c r="GI96" s="15">
        <v>41.666666666666664</v>
      </c>
      <c r="GJ96" s="15">
        <v>69.396443039951265</v>
      </c>
      <c r="GK96" s="15">
        <v>9.0444444444444443</v>
      </c>
      <c r="GL96" s="15">
        <v>11.8</v>
      </c>
      <c r="GM96" s="15">
        <v>4.7185185185185201</v>
      </c>
      <c r="GN96" s="15">
        <v>59.170858492077514</v>
      </c>
      <c r="GO96" s="15">
        <v>24.367366791635181</v>
      </c>
      <c r="GP96" s="15">
        <v>24.648360562859068</v>
      </c>
      <c r="GQ96" s="15">
        <v>32.165259075111102</v>
      </c>
      <c r="GR96" s="15">
        <v>70.116648868085704</v>
      </c>
      <c r="GS96" s="15">
        <v>33.832668290547865</v>
      </c>
      <c r="GT96" s="15">
        <v>17.119285670036767</v>
      </c>
      <c r="GU96" s="15">
        <v>4.0490612839927946</v>
      </c>
      <c r="GV96" s="15">
        <v>94.565390037133284</v>
      </c>
      <c r="GW96" s="15">
        <v>83.112166509293161</v>
      </c>
      <c r="GX96" s="15">
        <v>18.67902194837507</v>
      </c>
      <c r="GY96" s="15">
        <v>0.62222222222222223</v>
      </c>
      <c r="GZ96" s="15">
        <v>1671.2271569291913</v>
      </c>
      <c r="HA96" s="15">
        <v>53.378302097284312</v>
      </c>
      <c r="HB96" s="15">
        <v>25.51593601839058</v>
      </c>
      <c r="HC96" s="15">
        <v>18.609555555555556</v>
      </c>
      <c r="HD96" s="15">
        <v>3333975.5686670775</v>
      </c>
      <c r="HE96" s="15">
        <v>44.505756613756624</v>
      </c>
      <c r="HF96" s="15">
        <v>223.26211992945329</v>
      </c>
      <c r="HG96" s="15">
        <v>194.30472310405636</v>
      </c>
      <c r="HH96" s="15">
        <v>95.991647266313947</v>
      </c>
      <c r="HI96" s="15">
        <v>171.32197853147983</v>
      </c>
      <c r="HJ96" s="15">
        <v>59.774719482667386</v>
      </c>
      <c r="HK96" s="15">
        <v>99.667699135731937</v>
      </c>
      <c r="HL96" s="15">
        <v>89.751411376571937</v>
      </c>
      <c r="HM96" s="15">
        <v>96.664704032056378</v>
      </c>
      <c r="HN96" s="15">
        <v>96.909849223670406</v>
      </c>
      <c r="HO96" s="15">
        <v>95.110470148572318</v>
      </c>
      <c r="HP96" s="15">
        <v>92.752781439266315</v>
      </c>
      <c r="HQ96" s="15">
        <v>72.457380952380959</v>
      </c>
      <c r="HR96" s="15">
        <v>70.816976744186064</v>
      </c>
      <c r="HS96" s="15">
        <v>81.453978523183039</v>
      </c>
      <c r="HT96" s="15">
        <v>26.41785760011545</v>
      </c>
      <c r="HU96" s="15">
        <v>66.219563665017404</v>
      </c>
      <c r="HV96" s="15">
        <v>84.894277953701788</v>
      </c>
      <c r="HW96" s="15">
        <v>86.653322027490034</v>
      </c>
      <c r="HX96" s="15">
        <v>65.118145929347051</v>
      </c>
      <c r="HY96" s="15">
        <v>64.168250572548274</v>
      </c>
      <c r="HZ96" s="15">
        <v>96.867969196688193</v>
      </c>
      <c r="IA96" s="15">
        <v>94.366465165614898</v>
      </c>
      <c r="IB96" s="15">
        <v>96.867662689470791</v>
      </c>
      <c r="IC96" s="15">
        <v>55.544748942249662</v>
      </c>
      <c r="ID96" s="15">
        <v>97.459244374742426</v>
      </c>
      <c r="IE96" s="15">
        <v>95.318449946258866</v>
      </c>
      <c r="IF96" s="15">
        <v>96.997341188627999</v>
      </c>
      <c r="IG96" s="15">
        <v>53.344874831235686</v>
      </c>
      <c r="IH96" s="15">
        <v>96.982367817117762</v>
      </c>
      <c r="II96" s="15">
        <v>80.284115439319493</v>
      </c>
      <c r="IJ96" s="15">
        <v>3.1862203850943036</v>
      </c>
      <c r="IK96" s="15">
        <v>13.71111111111111</v>
      </c>
      <c r="IL96" s="15">
        <v>83.282224042894086</v>
      </c>
      <c r="IM96" s="15">
        <v>38.011888922164609</v>
      </c>
      <c r="IN96" s="15">
        <v>38.377093743144698</v>
      </c>
      <c r="IO96" s="15">
        <v>81.893240514710769</v>
      </c>
      <c r="IP96" s="15">
        <v>53.893178688894537</v>
      </c>
      <c r="IQ96" s="15">
        <v>10.151714809109567</v>
      </c>
      <c r="IR96" s="15">
        <v>88.363997943732656</v>
      </c>
      <c r="IS96" s="15">
        <v>80.210048041787445</v>
      </c>
      <c r="IT96" s="15">
        <v>9.7411193650968908</v>
      </c>
      <c r="IU96" s="15">
        <v>72.675278318973795</v>
      </c>
      <c r="IV96" s="15">
        <v>8.1002594310554414</v>
      </c>
      <c r="IW96" s="15">
        <v>33.983907147181661</v>
      </c>
      <c r="IX96" s="15">
        <v>85.718399777631163</v>
      </c>
      <c r="IY96" s="15">
        <v>12.305549333092832</v>
      </c>
      <c r="IZ96" s="15">
        <v>26.439083134249984</v>
      </c>
      <c r="JA96" s="15">
        <v>151.10380712679995</v>
      </c>
      <c r="JB96" s="15">
        <v>6.1515983638150242</v>
      </c>
      <c r="JC96" s="15">
        <v>47.688778921027968</v>
      </c>
      <c r="JD96" s="15">
        <v>31.003445194001642</v>
      </c>
      <c r="JE96" s="15">
        <v>14.795891335767935</v>
      </c>
      <c r="JF96" s="15">
        <v>5.9028413732893092</v>
      </c>
      <c r="JG96" s="15">
        <v>6.286943628597732</v>
      </c>
      <c r="JH96" s="15">
        <v>12.381064080717547</v>
      </c>
      <c r="JI96" s="15">
        <v>12.208752521197251</v>
      </c>
      <c r="JJ96" s="15">
        <v>86.330058243930267</v>
      </c>
      <c r="JK96" s="15">
        <v>110.56938036646443</v>
      </c>
      <c r="JL96" s="15">
        <v>41.652242521433351</v>
      </c>
      <c r="JM96" s="15">
        <v>60.119081794414086</v>
      </c>
      <c r="JN96" s="15">
        <v>94.401040526260886</v>
      </c>
      <c r="JO96" s="15">
        <v>87.448730523983912</v>
      </c>
      <c r="JP96" s="15">
        <v>26.699492528844054</v>
      </c>
      <c r="JQ96" s="15">
        <v>91.546444444444447</v>
      </c>
      <c r="JR96" s="15">
        <v>99.753111111111124</v>
      </c>
      <c r="JS96" s="15">
        <v>99.45901339288794</v>
      </c>
      <c r="JT96" s="15">
        <v>96.533178795616152</v>
      </c>
      <c r="JU96" s="15">
        <v>81.206942781463013</v>
      </c>
      <c r="JV96" s="15">
        <v>0.85338754000000039</v>
      </c>
      <c r="JW96" s="15">
        <v>0.88238482666666684</v>
      </c>
      <c r="JX96" s="15">
        <v>1.4889096311555559</v>
      </c>
      <c r="JY96" s="15">
        <v>0.26597607777777776</v>
      </c>
      <c r="JZ96" s="15">
        <v>6.4084773145876532</v>
      </c>
      <c r="KA96" s="15">
        <v>356278.50719290908</v>
      </c>
      <c r="KB96" s="15">
        <v>224414.86904132855</v>
      </c>
      <c r="KC96" s="15">
        <v>1.2141687336086517</v>
      </c>
      <c r="KD96" s="15">
        <v>191.31801711402235</v>
      </c>
      <c r="KE96" s="15">
        <v>31.546690356533322</v>
      </c>
      <c r="KF96" s="15">
        <v>21.093839674666675</v>
      </c>
      <c r="KG96" s="15">
        <v>0.11257981375710716</v>
      </c>
      <c r="KH96" s="15">
        <v>-5.4252321617213646</v>
      </c>
      <c r="KI96" s="15">
        <v>25.599648542457231</v>
      </c>
      <c r="KJ96" s="15">
        <v>23.215350296043212</v>
      </c>
      <c r="KK96" s="15">
        <v>60.526986743561025</v>
      </c>
      <c r="KL96" s="15">
        <v>6.2821863618888125</v>
      </c>
      <c r="KM96" s="15">
        <v>7.2373372657820472</v>
      </c>
      <c r="KN96" s="15">
        <v>83.574685185185174</v>
      </c>
      <c r="KO96" s="15">
        <v>113.4611</v>
      </c>
      <c r="KP96" s="15">
        <v>108.39311851851858</v>
      </c>
      <c r="KQ96" s="15">
        <v>12.737300994697934</v>
      </c>
      <c r="KR96" s="15">
        <v>30.00328405643867</v>
      </c>
      <c r="KS96" s="15">
        <v>92.171912349924398</v>
      </c>
      <c r="KT96" s="15">
        <v>6.8987770751293027</v>
      </c>
      <c r="KU96" s="15">
        <v>84.961136138123734</v>
      </c>
      <c r="KV96" s="15">
        <v>39.775268246688896</v>
      </c>
    </row>
    <row r="97" spans="1:308" x14ac:dyDescent="0.3">
      <c r="A97" t="s">
        <v>360</v>
      </c>
      <c r="B97" s="16" t="s">
        <v>372</v>
      </c>
      <c r="C97" t="s">
        <v>348</v>
      </c>
      <c r="H97" s="17"/>
      <c r="I97" s="15">
        <v>51.394034689706452</v>
      </c>
      <c r="J97" s="15">
        <v>54.323333113754579</v>
      </c>
      <c r="K97" s="15">
        <v>51.877735859859996</v>
      </c>
      <c r="L97" s="15">
        <v>62.940540603757398</v>
      </c>
      <c r="M97" s="15">
        <v>54.972321514026021</v>
      </c>
      <c r="N97" s="15">
        <v>48.223636814751046</v>
      </c>
      <c r="O97" s="15">
        <v>36.026640232089669</v>
      </c>
      <c r="P97" s="15">
        <v>74.622851772951535</v>
      </c>
      <c r="Q97" s="15">
        <v>60.44649458078743</v>
      </c>
      <c r="R97" s="15">
        <v>12.929292929292929</v>
      </c>
      <c r="S97" s="15">
        <v>79.21033047203268</v>
      </c>
      <c r="T97" s="15">
        <v>43.24411888683688</v>
      </c>
      <c r="U97" s="15">
        <v>67.543158495467523</v>
      </c>
      <c r="V97" s="15">
        <v>42.267084658913028</v>
      </c>
      <c r="W97" s="15">
        <v>23.80564346298512</v>
      </c>
      <c r="X97" s="15">
        <v>46.764318855843264</v>
      </c>
      <c r="Y97" s="15">
        <v>84.146712708126003</v>
      </c>
      <c r="Z97" s="15">
        <v>52.794268412485614</v>
      </c>
      <c r="AA97" s="15">
        <v>73.834020692376811</v>
      </c>
      <c r="AB97" s="15">
        <v>83.602709398561061</v>
      </c>
      <c r="AC97" s="15">
        <v>51.712993715799989</v>
      </c>
      <c r="AD97" s="15">
        <v>44.218959171729516</v>
      </c>
      <c r="AE97" s="15">
        <v>61.334020040319643</v>
      </c>
      <c r="AF97" s="15">
        <v>54.972321514026021</v>
      </c>
      <c r="AG97" s="15">
        <v>30.48805166647162</v>
      </c>
      <c r="AH97" s="15">
        <v>15.337315662890886</v>
      </c>
      <c r="AI97" s="15">
        <v>25.632045314594208</v>
      </c>
      <c r="AJ97" s="15">
        <v>86.054670327548308</v>
      </c>
      <c r="AK97" s="15">
        <v>39.63099215399334</v>
      </c>
      <c r="AL97" s="15">
        <v>92.198745763007892</v>
      </c>
      <c r="AM97" s="15">
        <v>47.009346712282593</v>
      </c>
      <c r="AN97" s="15">
        <v>5.6456487778542863</v>
      </c>
      <c r="AO97" s="15">
        <v>7.4710828280554509</v>
      </c>
      <c r="AP97" s="15">
        <v>46.500703830062015</v>
      </c>
      <c r="AQ97" s="15">
        <v>44.536026580270146</v>
      </c>
      <c r="AR97" s="15">
        <v>64.997032664013503</v>
      </c>
      <c r="AS97" s="15">
        <v>81.15796775693623</v>
      </c>
      <c r="AT97" s="15">
        <v>88.446510528246151</v>
      </c>
      <c r="AU97" s="15">
        <v>70.898715253564049</v>
      </c>
      <c r="AV97" s="15">
        <v>48.315125868742847</v>
      </c>
      <c r="AW97" s="15">
        <v>67.830277681049765</v>
      </c>
      <c r="AX97" s="15">
        <v>91.088513549170202</v>
      </c>
      <c r="AY97" s="15">
        <v>55.649150499380653</v>
      </c>
      <c r="AZ97" s="15">
        <v>54.273045696401425</v>
      </c>
      <c r="BA97" s="15">
        <v>69.824655350048346</v>
      </c>
      <c r="BB97" s="15">
        <v>62.039126777319332</v>
      </c>
      <c r="BC97" s="15">
        <v>10</v>
      </c>
      <c r="BD97" s="15">
        <v>18.18181818181818</v>
      </c>
      <c r="BE97" s="15">
        <v>10.606060606060606</v>
      </c>
      <c r="BF97" s="15">
        <v>72.222222222222214</v>
      </c>
      <c r="BG97" s="15">
        <v>50</v>
      </c>
      <c r="BH97" s="15">
        <v>94.215545820271871</v>
      </c>
      <c r="BI97" s="15">
        <v>93.502773206558174</v>
      </c>
      <c r="BJ97" s="15">
        <v>86.1111111111111</v>
      </c>
      <c r="BK97" s="15">
        <v>80.877192982456137</v>
      </c>
      <c r="BL97" s="15">
        <v>55.717802919141064</v>
      </c>
      <c r="BM97" s="15">
        <v>24.146820496849301</v>
      </c>
      <c r="BN97" s="15">
        <v>23.926716335737904</v>
      </c>
      <c r="BO97" s="15">
        <v>31.552061699999999</v>
      </c>
      <c r="BP97" s="15">
        <v>82.192380371094643</v>
      </c>
      <c r="BQ97" s="15">
        <v>60.930908595784985</v>
      </c>
      <c r="BR97" s="15">
        <v>59.50618651952292</v>
      </c>
      <c r="BS97" s="15">
        <v>7.6259689013506025</v>
      </c>
      <c r="BT97" s="15">
        <v>58.777435391524158</v>
      </c>
      <c r="BU97" s="15">
        <v>55.619102058190826</v>
      </c>
      <c r="BV97" s="15">
        <v>20.813885301450046</v>
      </c>
      <c r="BW97" s="15">
        <v>100</v>
      </c>
      <c r="BX97" s="15">
        <v>10.766116300962537</v>
      </c>
      <c r="BY97" s="15">
        <v>38.440409813934707</v>
      </c>
      <c r="BZ97" s="15">
        <v>18.139993298328616</v>
      </c>
      <c r="CA97" s="15">
        <v>18.598333333333333</v>
      </c>
      <c r="CB97" s="15">
        <v>20.043837406343837</v>
      </c>
      <c r="CC97" s="15">
        <v>16.710872850761739</v>
      </c>
      <c r="CD97" s="15">
        <v>13.977948453535797</v>
      </c>
      <c r="CE97" s="15">
        <v>13.658194780436107</v>
      </c>
      <c r="CF97" s="15">
        <v>29.013497667526419</v>
      </c>
      <c r="CG97" s="15">
        <v>87.739975025810608</v>
      </c>
      <c r="CH97" s="15">
        <v>71.596569916391616</v>
      </c>
      <c r="CI97" s="15">
        <v>94.653173296440556</v>
      </c>
      <c r="CJ97" s="15">
        <v>81.204944402413943</v>
      </c>
      <c r="CK97" s="15">
        <v>91.414285351749399</v>
      </c>
      <c r="CL97" s="15">
        <v>93.746282438909375</v>
      </c>
      <c r="CM97" s="15">
        <v>90.492256363162667</v>
      </c>
      <c r="CN97" s="15">
        <v>63.87579498439468</v>
      </c>
      <c r="CO97" s="15">
        <v>64.826666666666668</v>
      </c>
      <c r="CP97" s="15">
        <v>63.813333333333333</v>
      </c>
      <c r="CQ97" s="15">
        <v>61.11148697398054</v>
      </c>
      <c r="CR97" s="15">
        <v>21.425586675961895</v>
      </c>
      <c r="CS97" s="15">
        <v>56.140043745906574</v>
      </c>
      <c r="CT97" s="15">
        <v>82.824461678077327</v>
      </c>
      <c r="CU97" s="15">
        <v>87.682229914337924</v>
      </c>
      <c r="CV97" s="15">
        <v>60.148413864371882</v>
      </c>
      <c r="CW97" s="15">
        <v>58.616001228235938</v>
      </c>
      <c r="CX97" s="15">
        <v>97.592973723331241</v>
      </c>
      <c r="CY97" s="15">
        <v>86.431847227071628</v>
      </c>
      <c r="CZ97" s="15">
        <v>97.20671471351875</v>
      </c>
      <c r="DA97" s="15">
        <v>53.138795379058386</v>
      </c>
      <c r="DB97" s="15">
        <v>98.10776249158863</v>
      </c>
      <c r="DC97" s="15">
        <v>92.292152652765722</v>
      </c>
      <c r="DD97" s="15">
        <v>95.751690440822188</v>
      </c>
      <c r="DE97" s="15">
        <v>47.703611540991119</v>
      </c>
      <c r="DF97" s="15">
        <v>98.189100742671997</v>
      </c>
      <c r="DG97" s="15">
        <v>41.16491979828762</v>
      </c>
      <c r="DH97" s="15">
        <v>78.640728015779004</v>
      </c>
      <c r="DI97" s="15">
        <v>35.333333333333336</v>
      </c>
      <c r="DJ97" s="15">
        <v>88.33296403225107</v>
      </c>
      <c r="DK97" s="15">
        <v>20.03820870440331</v>
      </c>
      <c r="DL97" s="15">
        <v>24.285704778534168</v>
      </c>
      <c r="DM97" s="15">
        <v>42.421058154376986</v>
      </c>
      <c r="DN97" s="15">
        <v>19.409522932595181</v>
      </c>
      <c r="DO97" s="15">
        <v>94.980155853759854</v>
      </c>
      <c r="DP97" s="15">
        <v>88.52534322054656</v>
      </c>
      <c r="DQ97" s="15">
        <v>49.576820151883936</v>
      </c>
      <c r="DR97" s="15">
        <v>79.216185023911109</v>
      </c>
      <c r="DS97" s="15">
        <v>36.12395936628301</v>
      </c>
      <c r="DT97" s="15">
        <v>34.973312651646047</v>
      </c>
      <c r="DU97" s="15">
        <v>26.002790681297196</v>
      </c>
      <c r="DV97" s="15">
        <v>16.141297011588193</v>
      </c>
      <c r="DW97" s="15">
        <v>18.391650658516415</v>
      </c>
      <c r="DX97" s="15">
        <v>10.874619134080987</v>
      </c>
      <c r="DY97" s="15">
        <v>14.215273975620704</v>
      </c>
      <c r="DZ97" s="15">
        <v>17.063737534648112</v>
      </c>
      <c r="EA97" s="15">
        <v>25.057874227561566</v>
      </c>
      <c r="EB97" s="15">
        <v>37.928593578558456</v>
      </c>
      <c r="EC97" s="15">
        <v>14.997167187336693</v>
      </c>
      <c r="ED97" s="15">
        <v>27.499629447937423</v>
      </c>
      <c r="EE97" s="15">
        <v>22.676962131576925</v>
      </c>
      <c r="EF97" s="15">
        <v>81.965653447411853</v>
      </c>
      <c r="EG97" s="15">
        <v>72.81212257967907</v>
      </c>
      <c r="EH97" s="15">
        <v>90.097863211904908</v>
      </c>
      <c r="EI97" s="15">
        <v>99.343042071197416</v>
      </c>
      <c r="EJ97" s="15">
        <v>4.8296114947124096</v>
      </c>
      <c r="EK97" s="15">
        <v>47.340618227127663</v>
      </c>
      <c r="EL97" s="15">
        <v>80.352001146624886</v>
      </c>
      <c r="EM97" s="15">
        <v>60.392564646486697</v>
      </c>
      <c r="EN97" s="15">
        <v>5.2401652550150439</v>
      </c>
      <c r="EO97" s="15">
        <v>86.258333333333326</v>
      </c>
      <c r="EP97" s="15">
        <v>99.178333333333327</v>
      </c>
      <c r="EQ97" s="15">
        <v>98.961371295802238</v>
      </c>
      <c r="ER97" s="15">
        <v>95.783096346243028</v>
      </c>
      <c r="ES97" s="15">
        <v>80.812594506327557</v>
      </c>
      <c r="ET97" s="15">
        <v>64.393940523415907</v>
      </c>
      <c r="EU97" s="15">
        <v>72.849464143253456</v>
      </c>
      <c r="EV97" s="15">
        <v>25.738802792917866</v>
      </c>
      <c r="EW97" s="15">
        <v>25.055179389543113</v>
      </c>
      <c r="EX97" s="15">
        <v>4.685609024024088</v>
      </c>
      <c r="EY97" s="15">
        <v>6.0917921268482411</v>
      </c>
      <c r="EZ97" s="15">
        <v>6.1595451826905299</v>
      </c>
      <c r="FA97" s="15">
        <v>8.0227937398724034</v>
      </c>
      <c r="FB97" s="15">
        <v>4.2540993099576291E-2</v>
      </c>
      <c r="FC97" s="15">
        <v>18.478184241029247</v>
      </c>
      <c r="FD97" s="15">
        <v>3.3408123382205788</v>
      </c>
      <c r="FE97" s="15">
        <v>15.622587148617347</v>
      </c>
      <c r="FF97" s="15">
        <v>26.11188342515004</v>
      </c>
      <c r="FG97" s="15">
        <v>52.039427559406327</v>
      </c>
      <c r="FH97" s="15">
        <v>66.036703073503688</v>
      </c>
      <c r="FI97" s="15">
        <v>72.692917943632679</v>
      </c>
      <c r="FJ97" s="15">
        <v>32.885647431259919</v>
      </c>
      <c r="FK97" s="15">
        <v>55.383103016732782</v>
      </c>
      <c r="FL97" s="15">
        <v>6.4204805201399955</v>
      </c>
      <c r="FM97" s="15">
        <v>59.370132260896661</v>
      </c>
      <c r="FN97" s="15">
        <v>68.620769672321387</v>
      </c>
      <c r="FO97" s="15">
        <v>86.940027497389636</v>
      </c>
      <c r="FP97" s="15">
        <v>71.881306239504923</v>
      </c>
      <c r="FQ97" s="15">
        <v>86.324875254286724</v>
      </c>
      <c r="FR97" s="15">
        <v>37.63344942109439</v>
      </c>
      <c r="FS97" s="15">
        <v>74.34358146746807</v>
      </c>
      <c r="FT97" s="15">
        <v>32.85895610433731</v>
      </c>
      <c r="FU97" s="15">
        <v>13.555418879901998</v>
      </c>
      <c r="FV97" s="15">
        <v>111.37971439069956</v>
      </c>
      <c r="FW97" s="15">
        <v>470.92202484143235</v>
      </c>
      <c r="FX97" s="15">
        <v>410.04468427147867</v>
      </c>
      <c r="FY97" s="15">
        <v>65.001496921358765</v>
      </c>
      <c r="FZ97" s="15">
        <v>43.687325805990362</v>
      </c>
      <c r="GA97" s="15">
        <v>55.649150499380653</v>
      </c>
      <c r="GB97" s="15">
        <v>-6.7441504993806491</v>
      </c>
      <c r="GC97" s="15">
        <v>69.824655350048346</v>
      </c>
      <c r="GD97" s="15">
        <v>9.0609601517855278</v>
      </c>
      <c r="GE97" s="15">
        <v>10</v>
      </c>
      <c r="GF97" s="15">
        <v>18.18181818181818</v>
      </c>
      <c r="GG97" s="15">
        <v>10.606060606060606</v>
      </c>
      <c r="GH97" s="15">
        <v>72.222222222222214</v>
      </c>
      <c r="GI97" s="15">
        <v>50</v>
      </c>
      <c r="GJ97" s="15">
        <v>94.215545820271871</v>
      </c>
      <c r="GK97" s="15">
        <v>5.333333333333333</v>
      </c>
      <c r="GL97" s="15">
        <v>6.666666666666667</v>
      </c>
      <c r="GM97" s="15">
        <v>6.0555555555555545</v>
      </c>
      <c r="GN97" s="15">
        <v>55.717802919141064</v>
      </c>
      <c r="GO97" s="15">
        <v>24.146820496849301</v>
      </c>
      <c r="GP97" s="15">
        <v>23.926716335737904</v>
      </c>
      <c r="GQ97" s="15">
        <v>31.552061699999999</v>
      </c>
      <c r="GR97" s="15">
        <v>82.930627681681258</v>
      </c>
      <c r="GS97" s="15">
        <v>39.069091404215023</v>
      </c>
      <c r="GT97" s="15">
        <v>40.493813480477087</v>
      </c>
      <c r="GU97" s="15">
        <v>7.6259689013506025</v>
      </c>
      <c r="GV97" s="15">
        <v>75.847306174572481</v>
      </c>
      <c r="GW97" s="15">
        <v>75.847306174572481</v>
      </c>
      <c r="GX97" s="15">
        <v>24.976662361740058</v>
      </c>
      <c r="GY97" s="15">
        <v>1</v>
      </c>
      <c r="GZ97" s="15">
        <v>1035.4788435864814</v>
      </c>
      <c r="HA97" s="15">
        <v>38.440409813934707</v>
      </c>
      <c r="HB97" s="15">
        <v>19.214800468632639</v>
      </c>
      <c r="HC97" s="15">
        <v>18.598333333333333</v>
      </c>
      <c r="HD97" s="15">
        <v>1976570.8664760785</v>
      </c>
      <c r="HE97" s="15">
        <v>265.28346560846552</v>
      </c>
      <c r="HF97" s="15">
        <v>373.4068783068783</v>
      </c>
      <c r="HG97" s="15">
        <v>420.11822751322757</v>
      </c>
      <c r="HH97" s="15">
        <v>241.85677248677248</v>
      </c>
      <c r="HI97" s="15">
        <v>144.55373334076955</v>
      </c>
      <c r="HJ97" s="15">
        <v>28.403430083608388</v>
      </c>
      <c r="HK97" s="15">
        <v>24.290687201260734</v>
      </c>
      <c r="HL97" s="15">
        <v>81.204944402413943</v>
      </c>
      <c r="HM97" s="15">
        <v>91.414285351749399</v>
      </c>
      <c r="HN97" s="15">
        <v>93.746282438909375</v>
      </c>
      <c r="HO97" s="15">
        <v>90.492256363162667</v>
      </c>
      <c r="HP97" s="15">
        <v>63.87579498439468</v>
      </c>
      <c r="HQ97" s="15">
        <v>77.792000000000002</v>
      </c>
      <c r="HR97" s="15">
        <v>65.834999999999994</v>
      </c>
      <c r="HS97" s="15">
        <v>61.503784368776643</v>
      </c>
      <c r="HT97" s="15">
        <v>21.258704011154272</v>
      </c>
      <c r="HU97" s="15">
        <v>56.140043745906574</v>
      </c>
      <c r="HV97" s="15">
        <v>82.824461678077327</v>
      </c>
      <c r="HW97" s="15">
        <v>87.682229914337924</v>
      </c>
      <c r="HX97" s="15">
        <v>60.148413864371882</v>
      </c>
      <c r="HY97" s="15">
        <v>58.616001228235938</v>
      </c>
      <c r="HZ97" s="15">
        <v>97.592973723331241</v>
      </c>
      <c r="IA97" s="15">
        <v>86.431847227071628</v>
      </c>
      <c r="IB97" s="15">
        <v>97.20671471351875</v>
      </c>
      <c r="IC97" s="15">
        <v>53.138795379058386</v>
      </c>
      <c r="ID97" s="15">
        <v>98.10776249158863</v>
      </c>
      <c r="IE97" s="15">
        <v>92.292152652765722</v>
      </c>
      <c r="IF97" s="15">
        <v>95.751690440822188</v>
      </c>
      <c r="IG97" s="15">
        <v>47.703611540991119</v>
      </c>
      <c r="IH97" s="15">
        <v>98.189100742671997</v>
      </c>
      <c r="II97" s="15">
        <v>41.16491979828762</v>
      </c>
      <c r="IJ97" s="15">
        <v>11.428825435480329</v>
      </c>
      <c r="IK97" s="15">
        <v>10.833333333333334</v>
      </c>
      <c r="IL97" s="15">
        <v>88.33296403225107</v>
      </c>
      <c r="IM97" s="15">
        <v>20.03820870440331</v>
      </c>
      <c r="IN97" s="15">
        <v>24.285704778534168</v>
      </c>
      <c r="IO97" s="15">
        <v>42.421058154376986</v>
      </c>
      <c r="IP97" s="15">
        <v>19.409522932595181</v>
      </c>
      <c r="IQ97" s="15">
        <v>5.8257302884204734</v>
      </c>
      <c r="IR97" s="15">
        <v>88.52534322054656</v>
      </c>
      <c r="IS97" s="15">
        <v>79.320719504048384</v>
      </c>
      <c r="IT97" s="15">
        <v>9.4471886254949471</v>
      </c>
      <c r="IU97" s="15">
        <v>110.6106549147152</v>
      </c>
      <c r="IV97" s="15">
        <v>7.2489771211085055</v>
      </c>
      <c r="IW97" s="15">
        <v>26.002790681297196</v>
      </c>
      <c r="IX97" s="15">
        <v>90.343991906950478</v>
      </c>
      <c r="IY97" s="15">
        <v>32.773516604972777</v>
      </c>
      <c r="IZ97" s="15">
        <v>14.314377559298583</v>
      </c>
      <c r="JA97" s="15">
        <v>136.75988848353171</v>
      </c>
      <c r="JB97" s="15">
        <v>8.843612365894975</v>
      </c>
      <c r="JC97" s="15">
        <v>20.887383312073897</v>
      </c>
      <c r="JD97" s="15">
        <v>20.838586526317879</v>
      </c>
      <c r="JE97" s="15">
        <v>4.8515922725275997</v>
      </c>
      <c r="JF97" s="15">
        <v>2.7986807202951769</v>
      </c>
      <c r="JG97" s="15">
        <v>6.8030886394730787</v>
      </c>
      <c r="JH97" s="15">
        <v>9.9938975813658093</v>
      </c>
      <c r="JI97" s="15">
        <v>11.690868755142381</v>
      </c>
      <c r="JJ97" s="15">
        <v>91.13690073504138</v>
      </c>
      <c r="JK97" s="15">
        <v>121.83849543244766</v>
      </c>
      <c r="JL97" s="15">
        <v>4.8296114947124096</v>
      </c>
      <c r="JM97" s="15">
        <v>47.340618227127663</v>
      </c>
      <c r="JN97" s="15">
        <v>80.352001146624886</v>
      </c>
      <c r="JO97" s="15">
        <v>60.392564646486697</v>
      </c>
      <c r="JP97" s="15">
        <v>5.2401652550150439</v>
      </c>
      <c r="JQ97" s="15">
        <v>86.258333333333326</v>
      </c>
      <c r="JR97" s="15">
        <v>99.178333333333327</v>
      </c>
      <c r="JS97" s="15">
        <v>98.961371295802238</v>
      </c>
      <c r="JT97" s="15">
        <v>95.783096346243028</v>
      </c>
      <c r="JU97" s="15">
        <v>80.812594506327557</v>
      </c>
      <c r="JV97" s="15">
        <v>0.80894308333333331</v>
      </c>
      <c r="JW97" s="15">
        <v>0.79471544999999999</v>
      </c>
      <c r="JX97" s="15">
        <v>1.2021231458333332</v>
      </c>
      <c r="JY97" s="15">
        <v>0.28369328333333332</v>
      </c>
      <c r="JZ97" s="15">
        <v>3.3430559187250317</v>
      </c>
      <c r="KA97" s="15">
        <v>112156.35645449336</v>
      </c>
      <c r="KB97" s="15">
        <v>83526.044980108287</v>
      </c>
      <c r="KC97" s="15">
        <v>0.64196820458102954</v>
      </c>
      <c r="KD97" s="15">
        <v>0.32561687499999997</v>
      </c>
      <c r="KE97" s="15">
        <v>55.735070001666685</v>
      </c>
      <c r="KF97" s="15">
        <v>9.7083112333333368</v>
      </c>
      <c r="KG97" s="15">
        <v>0.11747337961433037</v>
      </c>
      <c r="KH97" s="15">
        <v>9.9090648772232655</v>
      </c>
      <c r="KI97" s="15">
        <v>59.275588276584905</v>
      </c>
      <c r="KJ97" s="15">
        <v>64.146812294014779</v>
      </c>
      <c r="KK97" s="15">
        <v>90.771671774530759</v>
      </c>
      <c r="KL97" s="15">
        <v>10.679066584967321</v>
      </c>
      <c r="KM97" s="15">
        <v>11.306335920479301</v>
      </c>
      <c r="KN97" s="15">
        <v>87.673333333333346</v>
      </c>
      <c r="KO97" s="15">
        <v>111.10416666666667</v>
      </c>
      <c r="KP97" s="15">
        <v>105.255</v>
      </c>
      <c r="KQ97" s="15">
        <v>13.059972502610355</v>
      </c>
      <c r="KR97" s="15">
        <v>28.118693760495088</v>
      </c>
      <c r="KS97" s="15">
        <v>86.324875254286724</v>
      </c>
      <c r="KT97" s="15">
        <v>5.7506564710749508</v>
      </c>
      <c r="KU97" s="15">
        <v>74.34358146746807</v>
      </c>
      <c r="KV97" s="15">
        <v>32.85895610433731</v>
      </c>
    </row>
    <row r="98" spans="1:308" x14ac:dyDescent="0.3">
      <c r="A98" t="s">
        <v>360</v>
      </c>
      <c r="B98" s="16" t="s">
        <v>373</v>
      </c>
      <c r="C98" t="s">
        <v>349</v>
      </c>
      <c r="H98" s="17"/>
      <c r="I98" s="15">
        <v>52.659578836795625</v>
      </c>
      <c r="J98" s="15">
        <v>50.85112892132971</v>
      </c>
      <c r="K98" s="15">
        <v>57.856103259486346</v>
      </c>
      <c r="L98" s="15">
        <v>64.904570395804555</v>
      </c>
      <c r="M98" s="15">
        <v>57.698440882949541</v>
      </c>
      <c r="N98" s="15">
        <v>48.844137203416722</v>
      </c>
      <c r="O98" s="15">
        <v>35.803092357786866</v>
      </c>
      <c r="P98" s="15">
        <v>60.977479749268404</v>
      </c>
      <c r="Q98" s="15">
        <v>52.323832135540215</v>
      </c>
      <c r="R98" s="15">
        <v>28.598484848484848</v>
      </c>
      <c r="S98" s="15">
        <v>67.729497824747952</v>
      </c>
      <c r="T98" s="15">
        <v>36.64538419554232</v>
      </c>
      <c r="U98" s="15">
        <v>68.312364648883147</v>
      </c>
      <c r="V98" s="15">
        <v>41.370859046841062</v>
      </c>
      <c r="W98" s="15">
        <v>21.326395659967815</v>
      </c>
      <c r="X98" s="15">
        <v>66.923712326643681</v>
      </c>
      <c r="Y98" s="15">
        <v>92.46542024135951</v>
      </c>
      <c r="Z98" s="15">
        <v>50.708884809974386</v>
      </c>
      <c r="AA98" s="15">
        <v>73.7491957960722</v>
      </c>
      <c r="AB98" s="15">
        <v>84.607494569948628</v>
      </c>
      <c r="AC98" s="15">
        <v>58.333589764143632</v>
      </c>
      <c r="AD98" s="15">
        <v>44.135000369338783</v>
      </c>
      <c r="AE98" s="15">
        <v>63.69757147951951</v>
      </c>
      <c r="AF98" s="15">
        <v>57.698440882949541</v>
      </c>
      <c r="AG98" s="15">
        <v>35.028210791494409</v>
      </c>
      <c r="AH98" s="15">
        <v>14.203521563337256</v>
      </c>
      <c r="AI98" s="15">
        <v>31.742790178932516</v>
      </c>
      <c r="AJ98" s="15">
        <v>72.569005486730532</v>
      </c>
      <c r="AK98" s="15">
        <v>46.911986950990574</v>
      </c>
      <c r="AL98" s="15">
        <v>92.609308249015029</v>
      </c>
      <c r="AM98" s="15">
        <v>50.096512188580675</v>
      </c>
      <c r="AN98" s="15">
        <v>6.0015449829315335</v>
      </c>
      <c r="AO98" s="15">
        <v>4.4876756081241709</v>
      </c>
      <c r="AP98" s="15">
        <v>41.722907928424256</v>
      </c>
      <c r="AQ98" s="15">
        <v>43.599260060074855</v>
      </c>
      <c r="AR98" s="15">
        <v>68.910653378585678</v>
      </c>
      <c r="AS98" s="15">
        <v>71.592594023854829</v>
      </c>
      <c r="AT98" s="15">
        <v>78.152079142148651</v>
      </c>
      <c r="AU98" s="15">
        <v>67.385020309712246</v>
      </c>
      <c r="AV98" s="15">
        <v>48.007094585006996</v>
      </c>
      <c r="AW98" s="15">
        <v>37.356865350929496</v>
      </c>
      <c r="AX98" s="15">
        <v>63.37122508395818</v>
      </c>
      <c r="AY98" s="15">
        <v>62.438961850215449</v>
      </c>
      <c r="AZ98" s="15">
        <v>35.88864130528431</v>
      </c>
      <c r="BA98" s="15">
        <v>57.247205012445875</v>
      </c>
      <c r="BB98" s="15">
        <v>53.720520374215241</v>
      </c>
      <c r="BC98" s="15">
        <v>25</v>
      </c>
      <c r="BD98" s="15">
        <v>36.36363636363636</v>
      </c>
      <c r="BE98" s="15">
        <v>24.43181818181818</v>
      </c>
      <c r="BF98" s="15">
        <v>54.166666666666657</v>
      </c>
      <c r="BG98" s="15">
        <v>59.375</v>
      </c>
      <c r="BH98" s="15">
        <v>53.422099427268748</v>
      </c>
      <c r="BI98" s="15">
        <v>84.444139696471026</v>
      </c>
      <c r="BJ98" s="15">
        <v>87.239583333333329</v>
      </c>
      <c r="BK98" s="15">
        <v>73.289473684210535</v>
      </c>
      <c r="BL98" s="15">
        <v>49.795682097852207</v>
      </c>
      <c r="BM98" s="15">
        <v>23.778978933457957</v>
      </c>
      <c r="BN98" s="15">
        <v>19.928022083440908</v>
      </c>
      <c r="BO98" s="15">
        <v>16.434764178750001</v>
      </c>
      <c r="BP98" s="15">
        <v>64.301032289084347</v>
      </c>
      <c r="BQ98" s="15">
        <v>60.51509652173381</v>
      </c>
      <c r="BR98" s="15">
        <v>80.12096513583127</v>
      </c>
      <c r="BS98" s="15">
        <v>2.0099610084058255</v>
      </c>
      <c r="BT98" s="15">
        <v>95.882571250691754</v>
      </c>
      <c r="BU98" s="15">
        <v>44.68024717995916</v>
      </c>
      <c r="BV98" s="15">
        <v>9.9399839482478551</v>
      </c>
      <c r="BW98" s="15">
        <v>87.5</v>
      </c>
      <c r="BX98" s="15">
        <v>8.2123908937417802</v>
      </c>
      <c r="BY98" s="15">
        <v>29.924441251630945</v>
      </c>
      <c r="BZ98" s="15">
        <v>26.136384040795807</v>
      </c>
      <c r="CA98" s="15">
        <v>10.713750000000001</v>
      </c>
      <c r="CB98" s="15">
        <v>18.531007347444518</v>
      </c>
      <c r="CC98" s="15">
        <v>74.164074529978947</v>
      </c>
      <c r="CD98" s="15">
        <v>63.689869220286099</v>
      </c>
      <c r="CE98" s="15">
        <v>42.834527224649946</v>
      </c>
      <c r="CF98" s="15">
        <v>91.980574875182484</v>
      </c>
      <c r="CG98" s="15">
        <v>59.248342235103685</v>
      </c>
      <c r="CH98" s="15">
        <v>58.534192379628237</v>
      </c>
      <c r="CI98" s="15">
        <v>78.014405821676377</v>
      </c>
      <c r="CJ98" s="15">
        <v>90.550480034482547</v>
      </c>
      <c r="CK98" s="15">
        <v>94.989373714215745</v>
      </c>
      <c r="CL98" s="15">
        <v>95.773790857221229</v>
      </c>
      <c r="CM98" s="15">
        <v>94.552832836038931</v>
      </c>
      <c r="CN98" s="15">
        <v>86.460623764838985</v>
      </c>
      <c r="CO98" s="15">
        <v>72.591250000000002</v>
      </c>
      <c r="CP98" s="15">
        <v>62.831249999999997</v>
      </c>
      <c r="CQ98" s="15">
        <v>64.148106856375847</v>
      </c>
      <c r="CR98" s="15">
        <v>3.2649323835216943</v>
      </c>
      <c r="CS98" s="15">
        <v>55.145221019163529</v>
      </c>
      <c r="CT98" s="15">
        <v>79.229483884295391</v>
      </c>
      <c r="CU98" s="15">
        <v>85.613101364781741</v>
      </c>
      <c r="CV98" s="15">
        <v>70.117580132688445</v>
      </c>
      <c r="CW98" s="15">
        <v>56.82116009130101</v>
      </c>
      <c r="CX98" s="15">
        <v>95.568628284203143</v>
      </c>
      <c r="CY98" s="15">
        <v>93.371001117096199</v>
      </c>
      <c r="CZ98" s="15">
        <v>96.643526626283403</v>
      </c>
      <c r="DA98" s="15">
        <v>53.743426847818256</v>
      </c>
      <c r="DB98" s="15">
        <v>97.618510246550386</v>
      </c>
      <c r="DC98" s="15">
        <v>94.001245191375347</v>
      </c>
      <c r="DD98" s="15">
        <v>96.363902447466586</v>
      </c>
      <c r="DE98" s="15">
        <v>47.889071223179499</v>
      </c>
      <c r="DF98" s="15">
        <v>97.229272859819361</v>
      </c>
      <c r="DG98" s="15">
        <v>64.211036579451061</v>
      </c>
      <c r="DH98" s="15">
        <v>73.789732712979827</v>
      </c>
      <c r="DI98" s="15">
        <v>37</v>
      </c>
      <c r="DJ98" s="15">
        <v>86.249837737968761</v>
      </c>
      <c r="DK98" s="15">
        <v>19.145195691322069</v>
      </c>
      <c r="DL98" s="15">
        <v>27.009967678725506</v>
      </c>
      <c r="DM98" s="15">
        <v>58.018011957285161</v>
      </c>
      <c r="DN98" s="15">
        <v>27.719205544613757</v>
      </c>
      <c r="DO98" s="15">
        <v>75.32534387362395</v>
      </c>
      <c r="DP98" s="15">
        <v>93.72772454255518</v>
      </c>
      <c r="DQ98" s="15">
        <v>54.319874280971526</v>
      </c>
      <c r="DR98" s="15">
        <v>74.644750523955636</v>
      </c>
      <c r="DS98" s="15">
        <v>44.130697843921453</v>
      </c>
      <c r="DT98" s="15">
        <v>42.850713069541172</v>
      </c>
      <c r="DU98" s="15">
        <v>27.20570851344764</v>
      </c>
      <c r="DV98" s="15">
        <v>12.240070201285919</v>
      </c>
      <c r="DW98" s="15">
        <v>26.627409094281923</v>
      </c>
      <c r="DX98" s="15">
        <v>7.2439822921490666</v>
      </c>
      <c r="DY98" s="15">
        <v>13.497364492134841</v>
      </c>
      <c r="DZ98" s="15">
        <v>11.408781736834539</v>
      </c>
      <c r="EA98" s="15">
        <v>30.319882886343823</v>
      </c>
      <c r="EB98" s="15">
        <v>38.489691995655789</v>
      </c>
      <c r="EC98" s="15">
        <v>21.750065018110867</v>
      </c>
      <c r="ED98" s="15">
        <v>32.009761127852499</v>
      </c>
      <c r="EE98" s="15">
        <v>36.144549866699606</v>
      </c>
      <c r="EF98" s="15">
        <v>45.934040703400328</v>
      </c>
      <c r="EG98" s="15">
        <v>52.356955177506983</v>
      </c>
      <c r="EH98" s="15">
        <v>91.985026066014839</v>
      </c>
      <c r="EI98" s="15">
        <v>100</v>
      </c>
      <c r="EJ98" s="15">
        <v>10.459242575390192</v>
      </c>
      <c r="EK98" s="15">
        <v>45.056353693468374</v>
      </c>
      <c r="EL98" s="15">
        <v>89.053889842801979</v>
      </c>
      <c r="EM98" s="15">
        <v>70.650528016744332</v>
      </c>
      <c r="EN98" s="15">
        <v>19.339920626547972</v>
      </c>
      <c r="EO98" s="15">
        <v>85.358749999999986</v>
      </c>
      <c r="EP98" s="15">
        <v>99.15625</v>
      </c>
      <c r="EQ98" s="15">
        <v>98.801039230710842</v>
      </c>
      <c r="ER98" s="15">
        <v>95.591885257950494</v>
      </c>
      <c r="ES98" s="15">
        <v>84.138616756413739</v>
      </c>
      <c r="ET98" s="15">
        <v>67.897733520144243</v>
      </c>
      <c r="EU98" s="15">
        <v>75.806451772892814</v>
      </c>
      <c r="EV98" s="15">
        <v>33.569514034144689</v>
      </c>
      <c r="EW98" s="15">
        <v>23.112349427140977</v>
      </c>
      <c r="EX98" s="15">
        <v>8.4345889637243658</v>
      </c>
      <c r="EY98" s="15">
        <v>3.8364753298023482</v>
      </c>
      <c r="EZ98" s="15">
        <v>5.7335706552678865</v>
      </c>
      <c r="FA98" s="15">
        <v>7.6805331742846858</v>
      </c>
      <c r="FB98" s="15">
        <v>2.5589918363153341</v>
      </c>
      <c r="FC98" s="15">
        <v>2.7444088860957123</v>
      </c>
      <c r="FD98" s="15">
        <v>4.9667685358009512</v>
      </c>
      <c r="FE98" s="15">
        <v>14.772012353799081</v>
      </c>
      <c r="FF98" s="15">
        <v>13.766184853274773</v>
      </c>
      <c r="FG98" s="15">
        <v>50.674361955701315</v>
      </c>
      <c r="FH98" s="15">
        <v>72.762199472253315</v>
      </c>
      <c r="FI98" s="15">
        <v>56.639781007092807</v>
      </c>
      <c r="FJ98" s="15">
        <v>39.084053346660397</v>
      </c>
      <c r="FK98" s="15">
        <v>42.542963202942815</v>
      </c>
      <c r="FL98" s="15">
        <v>7.6038756539846695</v>
      </c>
      <c r="FM98" s="15">
        <v>59.577185231338561</v>
      </c>
      <c r="FN98" s="15">
        <v>69.188222865447827</v>
      </c>
      <c r="FO98" s="15">
        <v>85.140767009379331</v>
      </c>
      <c r="FP98" s="15">
        <v>70.782104407900931</v>
      </c>
      <c r="FQ98" s="15">
        <v>84.149404419537603</v>
      </c>
      <c r="FR98" s="15">
        <v>58.039334716249478</v>
      </c>
      <c r="FS98" s="15">
        <v>87.020094991461349</v>
      </c>
      <c r="FT98" s="15">
        <v>28.332214726985391</v>
      </c>
      <c r="FU98" s="15">
        <v>20.436982716651201</v>
      </c>
      <c r="FV98" s="15">
        <v>210.62166466047677</v>
      </c>
      <c r="FW98" s="15">
        <v>523.61462830127471</v>
      </c>
      <c r="FX98" s="15">
        <v>412.1803567560803</v>
      </c>
      <c r="FY98" s="15">
        <v>126.57546383722385</v>
      </c>
      <c r="FZ98" s="15">
        <v>205.2851646606708</v>
      </c>
      <c r="GA98" s="15">
        <v>62.438961850215449</v>
      </c>
      <c r="GB98" s="15">
        <v>-9.896461850215438</v>
      </c>
      <c r="GC98" s="15">
        <v>57.247205012445875</v>
      </c>
      <c r="GD98" s="15">
        <v>7.1925311661419</v>
      </c>
      <c r="GE98" s="15">
        <v>25</v>
      </c>
      <c r="GF98" s="15">
        <v>36.36363636363636</v>
      </c>
      <c r="GG98" s="15">
        <v>24.43181818181818</v>
      </c>
      <c r="GH98" s="15">
        <v>54.166666666666657</v>
      </c>
      <c r="GI98" s="15">
        <v>59.375</v>
      </c>
      <c r="GJ98" s="15">
        <v>53.422099427268748</v>
      </c>
      <c r="GK98" s="15">
        <v>11.375</v>
      </c>
      <c r="GL98" s="15">
        <v>6.125</v>
      </c>
      <c r="GM98" s="15">
        <v>8.4583333333333339</v>
      </c>
      <c r="GN98" s="15">
        <v>49.795682097852207</v>
      </c>
      <c r="GO98" s="15">
        <v>23.778978933457957</v>
      </c>
      <c r="GP98" s="15">
        <v>19.928022083440908</v>
      </c>
      <c r="GQ98" s="15">
        <v>16.434764178750001</v>
      </c>
      <c r="GR98" s="15">
        <v>64.301032289084347</v>
      </c>
      <c r="GS98" s="15">
        <v>39.48490347826619</v>
      </c>
      <c r="GT98" s="15">
        <v>19.879034864168734</v>
      </c>
      <c r="GU98" s="15">
        <v>2.0099610084058255</v>
      </c>
      <c r="GV98" s="15">
        <v>97.742114001106799</v>
      </c>
      <c r="GW98" s="15">
        <v>92.603992479891119</v>
      </c>
      <c r="GX98" s="15">
        <v>9.9399839482478551</v>
      </c>
      <c r="GY98" s="15">
        <v>0.875</v>
      </c>
      <c r="GZ98" s="15">
        <v>789.8630098368543</v>
      </c>
      <c r="HA98" s="15">
        <v>29.924441251630945</v>
      </c>
      <c r="HB98" s="15">
        <v>22.177845497173227</v>
      </c>
      <c r="HC98" s="15">
        <v>10.713750000000001</v>
      </c>
      <c r="HD98" s="15">
        <v>1827387.0670004713</v>
      </c>
      <c r="HE98" s="15">
        <v>88.144027777777779</v>
      </c>
      <c r="HF98" s="15">
        <v>167.56914682539681</v>
      </c>
      <c r="HG98" s="15">
        <v>279.81299603174602</v>
      </c>
      <c r="HH98" s="15">
        <v>49.536428571428573</v>
      </c>
      <c r="HI98" s="15">
        <v>227.25766533633325</v>
      </c>
      <c r="HJ98" s="15">
        <v>41.465807620371763</v>
      </c>
      <c r="HK98" s="15">
        <v>90.966345929294803</v>
      </c>
      <c r="HL98" s="15">
        <v>90.550480034482547</v>
      </c>
      <c r="HM98" s="15">
        <v>94.989373714215745</v>
      </c>
      <c r="HN98" s="15">
        <v>95.773790857221229</v>
      </c>
      <c r="HO98" s="15">
        <v>94.552832836038931</v>
      </c>
      <c r="HP98" s="15">
        <v>86.460623764838985</v>
      </c>
      <c r="HQ98" s="15">
        <v>75.137142857142862</v>
      </c>
      <c r="HR98" s="15">
        <v>78.283333333333331</v>
      </c>
      <c r="HS98" s="15">
        <v>78.076213712751695</v>
      </c>
      <c r="HT98" s="15">
        <v>2.7232431780289263</v>
      </c>
      <c r="HU98" s="15">
        <v>55.145221019163529</v>
      </c>
      <c r="HV98" s="15">
        <v>79.229483884295391</v>
      </c>
      <c r="HW98" s="15">
        <v>85.613101364781741</v>
      </c>
      <c r="HX98" s="15">
        <v>70.117580132688445</v>
      </c>
      <c r="HY98" s="15">
        <v>56.82116009130101</v>
      </c>
      <c r="HZ98" s="15">
        <v>95.568628284203143</v>
      </c>
      <c r="IA98" s="15">
        <v>93.371001117096199</v>
      </c>
      <c r="IB98" s="15">
        <v>96.643526626283403</v>
      </c>
      <c r="IC98" s="15">
        <v>53.743426847818256</v>
      </c>
      <c r="ID98" s="15">
        <v>97.618510246550386</v>
      </c>
      <c r="IE98" s="15">
        <v>94.001245191375347</v>
      </c>
      <c r="IF98" s="15">
        <v>96.363902447466586</v>
      </c>
      <c r="IG98" s="15">
        <v>47.889071223179499</v>
      </c>
      <c r="IH98" s="15">
        <v>97.229272859819361</v>
      </c>
      <c r="II98" s="15">
        <v>65.518070799983377</v>
      </c>
      <c r="IJ98" s="15">
        <v>8.6640138422807809</v>
      </c>
      <c r="IK98" s="15">
        <v>11.25</v>
      </c>
      <c r="IL98" s="15">
        <v>86.249837737968761</v>
      </c>
      <c r="IM98" s="15">
        <v>19.145195691322069</v>
      </c>
      <c r="IN98" s="15">
        <v>27.009967678725506</v>
      </c>
      <c r="IO98" s="15">
        <v>58.018011957285161</v>
      </c>
      <c r="IP98" s="15">
        <v>27.719205544613757</v>
      </c>
      <c r="IQ98" s="15">
        <v>18.61030371377392</v>
      </c>
      <c r="IR98" s="15">
        <v>93.72772454255518</v>
      </c>
      <c r="IS98" s="15">
        <v>79.836565596884228</v>
      </c>
      <c r="IT98" s="15">
        <v>11.525113398201986</v>
      </c>
      <c r="IU98" s="15">
        <v>99.695189064101243</v>
      </c>
      <c r="IV98" s="15">
        <v>7.616474069070617</v>
      </c>
      <c r="IW98" s="15">
        <v>27.20570851344764</v>
      </c>
      <c r="IX98" s="15">
        <v>78.295482161534622</v>
      </c>
      <c r="IY98" s="15">
        <v>63.655453685130496</v>
      </c>
      <c r="IZ98" s="15">
        <v>10.897521628422847</v>
      </c>
      <c r="JA98" s="15">
        <v>148.4035966972001</v>
      </c>
      <c r="JB98" s="15">
        <v>6.7575108940179494</v>
      </c>
      <c r="JC98" s="15">
        <v>25.273612999768055</v>
      </c>
      <c r="JD98" s="15">
        <v>21.146863127459042</v>
      </c>
      <c r="JE98" s="15">
        <v>7.0361586325409906</v>
      </c>
      <c r="JF98" s="15">
        <v>3.257683944410168</v>
      </c>
      <c r="JG98" s="15">
        <v>10.843364960009882</v>
      </c>
      <c r="JH98" s="15">
        <v>14.541115737160258</v>
      </c>
      <c r="JI98" s="15">
        <v>14.50675523910912</v>
      </c>
      <c r="JJ98" s="15">
        <v>92.887087921684937</v>
      </c>
      <c r="JK98" s="15">
        <v>137.07202702536293</v>
      </c>
      <c r="JL98" s="15">
        <v>10.459242575390192</v>
      </c>
      <c r="JM98" s="15">
        <v>45.056353693468374</v>
      </c>
      <c r="JN98" s="15">
        <v>89.053889842801979</v>
      </c>
      <c r="JO98" s="15">
        <v>70.650528016744332</v>
      </c>
      <c r="JP98" s="15">
        <v>19.339920626547972</v>
      </c>
      <c r="JQ98" s="15">
        <v>85.358749999999986</v>
      </c>
      <c r="JR98" s="15">
        <v>99.15625</v>
      </c>
      <c r="JS98" s="15">
        <v>98.801039230710842</v>
      </c>
      <c r="JT98" s="15">
        <v>95.591885257950494</v>
      </c>
      <c r="JU98" s="15">
        <v>84.138616756413739</v>
      </c>
      <c r="JV98" s="15">
        <v>0.82774392499999994</v>
      </c>
      <c r="JW98" s="15">
        <v>0.81707316249999995</v>
      </c>
      <c r="JX98" s="15">
        <v>1.2810663411250001</v>
      </c>
      <c r="JY98" s="15">
        <v>0.27862372499999999</v>
      </c>
      <c r="JZ98" s="15">
        <v>4.2493639493384112</v>
      </c>
      <c r="KA98" s="15">
        <v>74950.171213988564</v>
      </c>
      <c r="KB98" s="15">
        <v>78302.428376618293</v>
      </c>
      <c r="KC98" s="15">
        <v>0.61458118605439738</v>
      </c>
      <c r="KD98" s="15">
        <v>19.587011589999999</v>
      </c>
      <c r="KE98" s="15">
        <v>7.1359718712500015</v>
      </c>
      <c r="KF98" s="15">
        <v>14.4332964225</v>
      </c>
      <c r="KG98" s="15">
        <v>0.11175454808733386</v>
      </c>
      <c r="KH98" s="15">
        <v>26.097928822997417</v>
      </c>
      <c r="KI98" s="15">
        <v>55.270255473620594</v>
      </c>
      <c r="KJ98" s="15">
        <v>91.048797889013272</v>
      </c>
      <c r="KK98" s="15">
        <v>26.559124028371251</v>
      </c>
      <c r="KL98" s="15">
        <v>9.8414848484848498</v>
      </c>
      <c r="KM98" s="15">
        <v>13.747821248196249</v>
      </c>
      <c r="KN98" s="15">
        <v>87.479187500000023</v>
      </c>
      <c r="KO98" s="15">
        <v>110.92139583333332</v>
      </c>
      <c r="KP98" s="15">
        <v>104.8678125</v>
      </c>
      <c r="KQ98" s="15">
        <v>14.859232990620665</v>
      </c>
      <c r="KR98" s="15">
        <v>29.217895592099062</v>
      </c>
      <c r="KS98" s="15">
        <v>84.149404419537603</v>
      </c>
      <c r="KT98" s="15">
        <v>6.5855299274147354</v>
      </c>
      <c r="KU98" s="15">
        <v>87.020094991461349</v>
      </c>
      <c r="KV98" s="15">
        <v>28.332214726985391</v>
      </c>
    </row>
    <row r="99" spans="1:308" x14ac:dyDescent="0.3">
      <c r="A99" t="s">
        <v>360</v>
      </c>
      <c r="B99" s="16" t="s">
        <v>374</v>
      </c>
      <c r="C99" t="s">
        <v>350</v>
      </c>
      <c r="H99" s="17"/>
      <c r="I99" s="15">
        <v>49.854075523055457</v>
      </c>
      <c r="J99" s="15">
        <v>53.877264320232904</v>
      </c>
      <c r="K99" s="15">
        <v>56.334042115243058</v>
      </c>
      <c r="L99" s="15">
        <v>56.143868881403328</v>
      </c>
      <c r="M99" s="15">
        <v>54.126332558179399</v>
      </c>
      <c r="N99" s="15">
        <v>40.816288380281215</v>
      </c>
      <c r="O99" s="15">
        <v>37.8266568829928</v>
      </c>
      <c r="P99" s="15">
        <v>81.388256669789058</v>
      </c>
      <c r="Q99" s="15">
        <v>52.256039677359432</v>
      </c>
      <c r="R99" s="15">
        <v>21.868686868686869</v>
      </c>
      <c r="S99" s="15">
        <v>72.411489255493493</v>
      </c>
      <c r="T99" s="15">
        <v>53.502864936440197</v>
      </c>
      <c r="U99" s="15">
        <v>66.866226326625352</v>
      </c>
      <c r="V99" s="15">
        <v>28.847286507235868</v>
      </c>
      <c r="W99" s="15">
        <v>25.682231010155245</v>
      </c>
      <c r="X99" s="15">
        <v>66.923135082578241</v>
      </c>
      <c r="Y99" s="15">
        <v>82.206282866611389</v>
      </c>
      <c r="Z99" s="15">
        <v>50.524519501627367</v>
      </c>
      <c r="AA99" s="15">
        <v>64.202279784552118</v>
      </c>
      <c r="AB99" s="15">
        <v>81.676449627897583</v>
      </c>
      <c r="AC99" s="15">
        <v>34.272797876127647</v>
      </c>
      <c r="AD99" s="15">
        <v>42.856138025642231</v>
      </c>
      <c r="AE99" s="15">
        <v>57.711679092797027</v>
      </c>
      <c r="AF99" s="15">
        <v>54.126332558179399</v>
      </c>
      <c r="AG99" s="15">
        <v>15.40086172816333</v>
      </c>
      <c r="AH99" s="15">
        <v>14.475762684108423</v>
      </c>
      <c r="AI99" s="15">
        <v>18.550455009003429</v>
      </c>
      <c r="AJ99" s="15">
        <v>71.442515553893571</v>
      </c>
      <c r="AK99" s="15">
        <v>33.353699549654642</v>
      </c>
      <c r="AL99" s="15">
        <v>91.674435756863929</v>
      </c>
      <c r="AM99" s="15">
        <v>47.816182202421636</v>
      </c>
      <c r="AN99" s="15">
        <v>7.861969083273169</v>
      </c>
      <c r="AO99" s="15">
        <v>15.725608783387804</v>
      </c>
      <c r="AP99" s="15">
        <v>48.504508015841473</v>
      </c>
      <c r="AQ99" s="15">
        <v>47.541145123926214</v>
      </c>
      <c r="AR99" s="15">
        <v>59.51052808910655</v>
      </c>
      <c r="AS99" s="15">
        <v>86.152427630527882</v>
      </c>
      <c r="AT99" s="15">
        <v>87.522316442752</v>
      </c>
      <c r="AU99" s="15">
        <v>86.28054819627522</v>
      </c>
      <c r="AV99" s="15">
        <v>75.186694787916863</v>
      </c>
      <c r="AW99" s="15">
        <v>58.661472379324813</v>
      </c>
      <c r="AX99" s="15">
        <v>94.526080581937606</v>
      </c>
      <c r="AY99" s="15">
        <v>63.90160193186906</v>
      </c>
      <c r="AZ99" s="15">
        <v>45.957812588916802</v>
      </c>
      <c r="BA99" s="15">
        <v>63.006892517043106</v>
      </c>
      <c r="BB99" s="15">
        <v>36.157851671608782</v>
      </c>
      <c r="BC99" s="15">
        <v>21.666666666666668</v>
      </c>
      <c r="BD99" s="15">
        <v>17.424242424242426</v>
      </c>
      <c r="BE99" s="15">
        <v>26.515151515151505</v>
      </c>
      <c r="BF99" s="15">
        <v>77.777777777777771</v>
      </c>
      <c r="BG99" s="15">
        <v>25</v>
      </c>
      <c r="BH99" s="15">
        <v>94.330637598245218</v>
      </c>
      <c r="BI99" s="15">
        <v>89.254586457000073</v>
      </c>
      <c r="BJ99" s="15">
        <v>75.694444444444443</v>
      </c>
      <c r="BK99" s="15">
        <v>94.736842105263165</v>
      </c>
      <c r="BL99" s="15">
        <v>70.52777968830631</v>
      </c>
      <c r="BM99" s="15">
        <v>32.148722801203789</v>
      </c>
      <c r="BN99" s="15">
        <v>28.206602586538832</v>
      </c>
      <c r="BO99" s="15">
        <v>41.894377500888893</v>
      </c>
      <c r="BP99" s="15">
        <v>73.585722056831898</v>
      </c>
      <c r="BQ99" s="15">
        <v>75.85415350761717</v>
      </c>
      <c r="BR99" s="15">
        <v>51.158803415426995</v>
      </c>
      <c r="BS99" s="15">
        <v>11.49638328790229</v>
      </c>
      <c r="BT99" s="15">
        <v>43.341048735453931</v>
      </c>
      <c r="BU99" s="15">
        <v>27.630538439449193</v>
      </c>
      <c r="BV99" s="15">
        <v>2.8677346321986081</v>
      </c>
      <c r="BW99" s="15">
        <v>83.333333333333329</v>
      </c>
      <c r="BX99" s="15">
        <v>4.4146806150778559</v>
      </c>
      <c r="BY99" s="15">
        <v>32.42900290566029</v>
      </c>
      <c r="BZ99" s="15">
        <v>15.765654251518257</v>
      </c>
      <c r="CA99" s="15">
        <v>33.333333333333336</v>
      </c>
      <c r="CB99" s="15">
        <v>21.200933550109088</v>
      </c>
      <c r="CC99" s="15">
        <v>53.720501252823148</v>
      </c>
      <c r="CD99" s="15">
        <v>60.5411746214902</v>
      </c>
      <c r="CE99" s="15">
        <v>54.848985566469032</v>
      </c>
      <c r="CF99" s="15">
        <v>52.524699759745431</v>
      </c>
      <c r="CG99" s="15">
        <v>83.008555925990123</v>
      </c>
      <c r="CH99" s="15">
        <v>67.947759480231468</v>
      </c>
      <c r="CI99" s="15">
        <v>95.870268971298287</v>
      </c>
      <c r="CJ99" s="15">
        <v>87.728393124130193</v>
      </c>
      <c r="CK99" s="15">
        <v>91.350445743808564</v>
      </c>
      <c r="CL99" s="15">
        <v>94.32220467974669</v>
      </c>
      <c r="CM99" s="15">
        <v>89.89003439731529</v>
      </c>
      <c r="CN99" s="15">
        <v>47.740336388056171</v>
      </c>
      <c r="CO99" s="15">
        <v>64.69</v>
      </c>
      <c r="CP99" s="15">
        <v>72.910000000000011</v>
      </c>
      <c r="CQ99" s="15">
        <v>59.409482235964589</v>
      </c>
      <c r="CR99" s="15">
        <v>5.0885957705448597</v>
      </c>
      <c r="CS99" s="15">
        <v>38.260643899348032</v>
      </c>
      <c r="CT99" s="15">
        <v>71.698726577243306</v>
      </c>
      <c r="CU99" s="15">
        <v>84.199937104182325</v>
      </c>
      <c r="CV99" s="15">
        <v>45.037979785925039</v>
      </c>
      <c r="CW99" s="15">
        <v>49.858333891670178</v>
      </c>
      <c r="CX99" s="15">
        <v>96.158057448943794</v>
      </c>
      <c r="CY99" s="15">
        <v>98.243186943505279</v>
      </c>
      <c r="CZ99" s="15">
        <v>97.387172286220391</v>
      </c>
      <c r="DA99" s="15">
        <v>48.29148277952882</v>
      </c>
      <c r="DB99" s="15">
        <v>94.099769921746244</v>
      </c>
      <c r="DC99" s="15">
        <v>90.510786737777082</v>
      </c>
      <c r="DD99" s="15">
        <v>96.216185621780639</v>
      </c>
      <c r="DE99" s="15">
        <v>31.672664563652798</v>
      </c>
      <c r="DF99" s="15">
        <v>96.990348168969476</v>
      </c>
      <c r="DG99" s="15">
        <v>30.575910298752675</v>
      </c>
      <c r="DH99" s="15">
        <v>48.242483329630261</v>
      </c>
      <c r="DI99" s="15">
        <v>24</v>
      </c>
      <c r="DJ99" s="15">
        <v>89.133637205255937</v>
      </c>
      <c r="DK99" s="15">
        <v>14.107460271299948</v>
      </c>
      <c r="DL99" s="15">
        <v>25.327316600370821</v>
      </c>
      <c r="DM99" s="15">
        <v>36.260233664733924</v>
      </c>
      <c r="DN99" s="15">
        <v>30.770622016301981</v>
      </c>
      <c r="DO99" s="15">
        <v>90.160908196794495</v>
      </c>
      <c r="DP99" s="15">
        <v>73.654952493357726</v>
      </c>
      <c r="DQ99" s="15">
        <v>58.937502213240634</v>
      </c>
      <c r="DR99" s="15">
        <v>82.075179771049292</v>
      </c>
      <c r="DS99" s="15">
        <v>21.3663156902483</v>
      </c>
      <c r="DT99" s="15">
        <v>13.368249916335158</v>
      </c>
      <c r="DU99" s="15">
        <v>17.4334735399915</v>
      </c>
      <c r="DV99" s="15">
        <v>11.612583240793446</v>
      </c>
      <c r="DW99" s="15">
        <v>8.7363284778042924</v>
      </c>
      <c r="DX99" s="15">
        <v>8.7380572335974982</v>
      </c>
      <c r="DY99" s="15">
        <v>15.539720194371247</v>
      </c>
      <c r="DZ99" s="15">
        <v>27.752124273975628</v>
      </c>
      <c r="EA99" s="15">
        <v>9.188546833071717</v>
      </c>
      <c r="EB99" s="15">
        <v>17.48823701321265</v>
      </c>
      <c r="EC99" s="15">
        <v>7.5035876713536744</v>
      </c>
      <c r="ED99" s="15">
        <v>24.026048148190387</v>
      </c>
      <c r="EE99" s="15">
        <v>34.545855379188708</v>
      </c>
      <c r="EF99" s="15">
        <v>37.061107521462525</v>
      </c>
      <c r="EG99" s="15">
        <v>71.008854130384904</v>
      </c>
      <c r="EH99" s="15">
        <v>93.378729150949766</v>
      </c>
      <c r="EI99" s="15">
        <v>84.321371412777069</v>
      </c>
      <c r="EJ99" s="15">
        <v>8.6417032879429083</v>
      </c>
      <c r="EK99" s="15">
        <v>34.105654717556519</v>
      </c>
      <c r="EL99" s="15">
        <v>76.419216684873177</v>
      </c>
      <c r="EM99" s="15">
        <v>44.688073266914472</v>
      </c>
      <c r="EN99" s="15">
        <v>2.9138497909861454</v>
      </c>
      <c r="EO99" s="15">
        <v>87.563333333333333</v>
      </c>
      <c r="EP99" s="15">
        <v>99.234999999999999</v>
      </c>
      <c r="EQ99" s="15">
        <v>99.386876774676637</v>
      </c>
      <c r="ER99" s="15">
        <v>94.941018670928088</v>
      </c>
      <c r="ES99" s="15">
        <v>77.245950005381573</v>
      </c>
      <c r="ET99" s="15">
        <v>66.414146026170513</v>
      </c>
      <c r="EU99" s="15">
        <v>71.989252004855814</v>
      </c>
      <c r="EV99" s="15">
        <v>31.10574347425035</v>
      </c>
      <c r="EW99" s="15">
        <v>21.755587304409858</v>
      </c>
      <c r="EX99" s="15">
        <v>5.8782889235619296</v>
      </c>
      <c r="EY99" s="15">
        <v>5.3750897481479996</v>
      </c>
      <c r="EZ99" s="15">
        <v>12.332528578109573</v>
      </c>
      <c r="FA99" s="15">
        <v>16.347153231307768</v>
      </c>
      <c r="FB99" s="15">
        <v>2.6619559428900885E-2</v>
      </c>
      <c r="FC99" s="15">
        <v>13.44016490015405</v>
      </c>
      <c r="FD99" s="15">
        <v>33.088497442660497</v>
      </c>
      <c r="FE99" s="15">
        <v>12.363629214447085</v>
      </c>
      <c r="FF99" s="15">
        <v>34.12047627441666</v>
      </c>
      <c r="FG99" s="15">
        <v>57.332780067745581</v>
      </c>
      <c r="FH99" s="15">
        <v>69.45846294738827</v>
      </c>
      <c r="FI99" s="15">
        <v>69.247191575209726</v>
      </c>
      <c r="FJ99" s="15">
        <v>45.240905643354608</v>
      </c>
      <c r="FK99" s="15">
        <v>42.904247753836763</v>
      </c>
      <c r="FL99" s="15">
        <v>10.833544978919917</v>
      </c>
      <c r="FM99" s="15">
        <v>64.05146940817734</v>
      </c>
      <c r="FN99" s="15">
        <v>74.675557835342417</v>
      </c>
      <c r="FO99" s="15">
        <v>85.652539769032856</v>
      </c>
      <c r="FP99" s="15">
        <v>72.341331849627821</v>
      </c>
      <c r="FQ99" s="15">
        <v>78.907343284987022</v>
      </c>
      <c r="FR99" s="15">
        <v>23.706226605547055</v>
      </c>
      <c r="FS99" s="15">
        <v>77.005311526670326</v>
      </c>
      <c r="FT99" s="15">
        <v>19.450415498774301</v>
      </c>
      <c r="FU99" s="15">
        <v>9.9622822801957742</v>
      </c>
      <c r="FV99" s="15">
        <v>120.28927141549036</v>
      </c>
      <c r="FW99" s="15">
        <v>240.25065561684161</v>
      </c>
      <c r="FX99" s="15">
        <v>223.73610657528525</v>
      </c>
      <c r="FY99" s="15">
        <v>83.527801366378284</v>
      </c>
      <c r="FZ99" s="15">
        <v>26.835130409737776</v>
      </c>
      <c r="GA99" s="15">
        <v>63.901601931869045</v>
      </c>
      <c r="GB99" s="15">
        <v>-8.1699352652023851</v>
      </c>
      <c r="GC99" s="15">
        <v>63.006892517043106</v>
      </c>
      <c r="GD99" s="15">
        <v>3.2478080143215124</v>
      </c>
      <c r="GE99" s="15">
        <v>21.666666666666668</v>
      </c>
      <c r="GF99" s="15">
        <v>17.424242424242426</v>
      </c>
      <c r="GG99" s="15">
        <v>26.515151515151505</v>
      </c>
      <c r="GH99" s="15">
        <v>77.777777777777771</v>
      </c>
      <c r="GI99" s="15">
        <v>25</v>
      </c>
      <c r="GJ99" s="15">
        <v>94.330637598245218</v>
      </c>
      <c r="GK99" s="15">
        <v>8.1666666666666661</v>
      </c>
      <c r="GL99" s="15">
        <v>13.2</v>
      </c>
      <c r="GM99" s="15">
        <v>1.6666666666666667</v>
      </c>
      <c r="GN99" s="15">
        <v>70.52777968830631</v>
      </c>
      <c r="GO99" s="15">
        <v>32.148722801203789</v>
      </c>
      <c r="GP99" s="15">
        <v>28.206602586538832</v>
      </c>
      <c r="GQ99" s="15">
        <v>41.894377500888893</v>
      </c>
      <c r="GR99" s="15">
        <v>73.585722056831898</v>
      </c>
      <c r="GS99" s="15">
        <v>24.145846492382844</v>
      </c>
      <c r="GT99" s="15">
        <v>48.841196584572991</v>
      </c>
      <c r="GU99" s="15">
        <v>24.638923663157751</v>
      </c>
      <c r="GV99" s="15">
        <v>52.009258482544716</v>
      </c>
      <c r="GW99" s="15">
        <v>41.445807659173788</v>
      </c>
      <c r="GX99" s="15">
        <v>3.4412815586383294</v>
      </c>
      <c r="GY99" s="15">
        <v>0.83333333333333337</v>
      </c>
      <c r="GZ99" s="15">
        <v>424.60143010862527</v>
      </c>
      <c r="HA99" s="15">
        <v>32.42900290566029</v>
      </c>
      <c r="HB99" s="15">
        <v>13.790579973616781</v>
      </c>
      <c r="HC99" s="15">
        <v>33.333333333333336</v>
      </c>
      <c r="HD99" s="15">
        <v>2090674.8916241957</v>
      </c>
      <c r="HE99" s="15">
        <v>151.17555555555558</v>
      </c>
      <c r="HF99" s="15">
        <v>180.60666666666668</v>
      </c>
      <c r="HG99" s="15">
        <v>222.03701058201057</v>
      </c>
      <c r="HH99" s="15">
        <v>170.04650793650794</v>
      </c>
      <c r="HI99" s="15">
        <v>158.28783437838007</v>
      </c>
      <c r="HJ99" s="15">
        <v>32.052240519768525</v>
      </c>
      <c r="HK99" s="15">
        <v>19.413483647616513</v>
      </c>
      <c r="HL99" s="15">
        <v>87.728393124130193</v>
      </c>
      <c r="HM99" s="15">
        <v>91.350445743808564</v>
      </c>
      <c r="HN99" s="15">
        <v>94.32220467974669</v>
      </c>
      <c r="HO99" s="15">
        <v>89.89003439731529</v>
      </c>
      <c r="HP99" s="15">
        <v>47.740336388056171</v>
      </c>
      <c r="HQ99" s="15">
        <v>65.153333333333322</v>
      </c>
      <c r="HR99" s="15">
        <v>71.48</v>
      </c>
      <c r="HS99" s="15">
        <v>89.114223353946883</v>
      </c>
      <c r="HT99" s="15">
        <v>7.6328936558172895</v>
      </c>
      <c r="HU99" s="15">
        <v>38.260643899348032</v>
      </c>
      <c r="HV99" s="15">
        <v>71.698726577243306</v>
      </c>
      <c r="HW99" s="15">
        <v>84.199937104182325</v>
      </c>
      <c r="HX99" s="15">
        <v>45.037979785925039</v>
      </c>
      <c r="HY99" s="15">
        <v>59.83000067000421</v>
      </c>
      <c r="HZ99" s="15">
        <v>96.158057448943794</v>
      </c>
      <c r="IA99" s="15">
        <v>98.243186943505279</v>
      </c>
      <c r="IB99" s="15">
        <v>97.387172286220391</v>
      </c>
      <c r="IC99" s="15">
        <v>48.29148277952882</v>
      </c>
      <c r="ID99" s="15">
        <v>94.099769921746244</v>
      </c>
      <c r="IE99" s="15">
        <v>90.510786737777082</v>
      </c>
      <c r="IF99" s="15">
        <v>96.216185621780639</v>
      </c>
      <c r="IG99" s="15">
        <v>31.672664563652798</v>
      </c>
      <c r="IH99" s="15">
        <v>96.990348168969476</v>
      </c>
      <c r="II99" s="15">
        <v>30.575910298752675</v>
      </c>
      <c r="IJ99" s="15">
        <v>10.167023079053534</v>
      </c>
      <c r="IK99" s="15">
        <v>8</v>
      </c>
      <c r="IL99" s="15">
        <v>89.133637205255937</v>
      </c>
      <c r="IM99" s="15">
        <v>14.107460271299948</v>
      </c>
      <c r="IN99" s="15">
        <v>25.327316600370821</v>
      </c>
      <c r="IO99" s="15">
        <v>36.260233664733924</v>
      </c>
      <c r="IP99" s="15">
        <v>30.770622016301981</v>
      </c>
      <c r="IQ99" s="15">
        <v>8.9604346848656906</v>
      </c>
      <c r="IR99" s="15">
        <v>73.654952493357726</v>
      </c>
      <c r="IS99" s="15">
        <v>80.338770560648584</v>
      </c>
      <c r="IT99" s="15">
        <v>8.1476455586139629</v>
      </c>
      <c r="IU99" s="15">
        <v>130.72952804029259</v>
      </c>
      <c r="IV99" s="15">
        <v>6.2410564626994391</v>
      </c>
      <c r="IW99" s="15">
        <v>17.4334735399915</v>
      </c>
      <c r="IX99" s="15">
        <v>77.995749083001726</v>
      </c>
      <c r="IY99" s="15">
        <v>18.681534034112317</v>
      </c>
      <c r="IZ99" s="15">
        <v>13.802397913998684</v>
      </c>
      <c r="JA99" s="15">
        <v>179.40227429951034</v>
      </c>
      <c r="JB99" s="15">
        <v>18.89430365031388</v>
      </c>
      <c r="JC99" s="15">
        <v>9.1911084575024589</v>
      </c>
      <c r="JD99" s="15">
        <v>11.529986402615382</v>
      </c>
      <c r="JE99" s="15">
        <v>2.9128979499524652</v>
      </c>
      <c r="JF99" s="15">
        <v>2.9342026385275863</v>
      </c>
      <c r="JG99" s="15">
        <v>12.436507936507937</v>
      </c>
      <c r="JH99" s="15">
        <v>15.66088695436075</v>
      </c>
      <c r="JI99" s="15">
        <v>11.93910917055897</v>
      </c>
      <c r="JJ99" s="15">
        <v>95.094010750656238</v>
      </c>
      <c r="JK99" s="15">
        <v>85.422314789946128</v>
      </c>
      <c r="JL99" s="15">
        <v>8.6417032879429083</v>
      </c>
      <c r="JM99" s="15">
        <v>34.105654717556519</v>
      </c>
      <c r="JN99" s="15">
        <v>76.419216684873177</v>
      </c>
      <c r="JO99" s="15">
        <v>44.688073266914472</v>
      </c>
      <c r="JP99" s="15">
        <v>2.9138497909861454</v>
      </c>
      <c r="JQ99" s="15">
        <v>87.563333333333333</v>
      </c>
      <c r="JR99" s="15">
        <v>99.234999999999999</v>
      </c>
      <c r="JS99" s="15">
        <v>99.386876774676637</v>
      </c>
      <c r="JT99" s="15">
        <v>94.941018670928088</v>
      </c>
      <c r="JU99" s="15">
        <v>77.245950005381573</v>
      </c>
      <c r="JV99" s="15">
        <v>0.81978321111111108</v>
      </c>
      <c r="JW99" s="15">
        <v>0.78821140666666667</v>
      </c>
      <c r="JX99" s="15">
        <v>1.2562285052666666</v>
      </c>
      <c r="JY99" s="15">
        <v>0.27508343333333329</v>
      </c>
      <c r="JZ99" s="15">
        <v>3.6313837807804163</v>
      </c>
      <c r="KA99" s="15">
        <v>100332.84611698355</v>
      </c>
      <c r="KB99" s="15">
        <v>159223.76041036882</v>
      </c>
      <c r="KC99" s="15">
        <v>1.3080671085631737</v>
      </c>
      <c r="KD99" s="15">
        <v>0.20375118499999997</v>
      </c>
      <c r="KE99" s="15">
        <v>34.946920321666681</v>
      </c>
      <c r="KF99" s="15">
        <v>139.06940532500002</v>
      </c>
      <c r="KG99" s="15">
        <v>9.5561807001753263E-2</v>
      </c>
      <c r="KH99" s="15">
        <v>-13.429524830523908</v>
      </c>
      <c r="KI99" s="15">
        <v>74.807177660831357</v>
      </c>
      <c r="KJ99" s="15">
        <v>77.833851789553052</v>
      </c>
      <c r="KK99" s="15">
        <v>76.988766300838918</v>
      </c>
      <c r="KL99" s="15">
        <v>9.0095181931358415</v>
      </c>
      <c r="KM99" s="15">
        <v>13.679124883286649</v>
      </c>
      <c r="KN99" s="15">
        <v>86.949333333333357</v>
      </c>
      <c r="KO99" s="15">
        <v>106.97183333333334</v>
      </c>
      <c r="KP99" s="15">
        <v>101.12366666666667</v>
      </c>
      <c r="KQ99" s="15">
        <v>14.347460230967144</v>
      </c>
      <c r="KR99" s="15">
        <v>27.658668150372197</v>
      </c>
      <c r="KS99" s="15">
        <v>78.907343284987022</v>
      </c>
      <c r="KT99" s="15">
        <v>5.1808469048126637</v>
      </c>
      <c r="KU99" s="15">
        <v>77.005311526670326</v>
      </c>
      <c r="KV99" s="15">
        <v>19.450415498774301</v>
      </c>
    </row>
    <row r="100" spans="1:308" x14ac:dyDescent="0.3">
      <c r="A100" t="s">
        <v>360</v>
      </c>
      <c r="B100" s="16" t="s">
        <v>375</v>
      </c>
      <c r="C100" t="s">
        <v>352</v>
      </c>
      <c r="H100" s="17"/>
      <c r="I100" s="15">
        <v>54.604548546526672</v>
      </c>
      <c r="J100" s="15">
        <v>53.321166881761151</v>
      </c>
      <c r="K100" s="15">
        <v>59.799094571989897</v>
      </c>
      <c r="L100" s="15">
        <v>64.532149232430115</v>
      </c>
      <c r="M100" s="15">
        <v>62.416282666240505</v>
      </c>
      <c r="N100" s="15">
        <v>50.500419303179086</v>
      </c>
      <c r="O100" s="15">
        <v>37.058178623559286</v>
      </c>
      <c r="P100" s="15">
        <v>79.090145885737513</v>
      </c>
      <c r="Q100" s="15">
        <v>48.902651442536438</v>
      </c>
      <c r="R100" s="15">
        <v>24.201101928374658</v>
      </c>
      <c r="S100" s="15">
        <v>71.78447438693523</v>
      </c>
      <c r="T100" s="15">
        <v>39.179653307483086</v>
      </c>
      <c r="U100" s="15">
        <v>66.333689457602574</v>
      </c>
      <c r="V100" s="15">
        <v>43.756451763658575</v>
      </c>
      <c r="W100" s="15">
        <v>28.382638555484252</v>
      </c>
      <c r="X100" s="15">
        <v>66.332368907609009</v>
      </c>
      <c r="Y100" s="15">
        <v>88.878481991136454</v>
      </c>
      <c r="Z100" s="15">
        <v>55.602888833729892</v>
      </c>
      <c r="AA100" s="15">
        <v>73.723296751086878</v>
      </c>
      <c r="AB100" s="15">
        <v>86.323875744350048</v>
      </c>
      <c r="AC100" s="15">
        <v>50.295135642720268</v>
      </c>
      <c r="AD100" s="15">
        <v>43.503322122454094</v>
      </c>
      <c r="AE100" s="15">
        <v>68.815115901539315</v>
      </c>
      <c r="AF100" s="15">
        <v>62.416282666240505</v>
      </c>
      <c r="AG100" s="15">
        <v>32.377259564099624</v>
      </c>
      <c r="AH100" s="15">
        <v>16.746494049975368</v>
      </c>
      <c r="AI100" s="15">
        <v>33.690711562683035</v>
      </c>
      <c r="AJ100" s="15">
        <v>80.671356180309161</v>
      </c>
      <c r="AK100" s="15">
        <v>47.128629200272307</v>
      </c>
      <c r="AL100" s="15">
        <v>92.388065261735036</v>
      </c>
      <c r="AM100" s="15">
        <v>48.152992999412461</v>
      </c>
      <c r="AN100" s="15">
        <v>7.4429205187616443</v>
      </c>
      <c r="AO100" s="15">
        <v>8.0842427512117361</v>
      </c>
      <c r="AP100" s="15">
        <v>44.103995710803794</v>
      </c>
      <c r="AQ100" s="15">
        <v>47.914775789960004</v>
      </c>
      <c r="AR100" s="15">
        <v>66.650143971206077</v>
      </c>
      <c r="AS100" s="15">
        <v>82.068496224300603</v>
      </c>
      <c r="AT100" s="15">
        <v>88.214820121639875</v>
      </c>
      <c r="AU100" s="15">
        <v>78.867451737967642</v>
      </c>
      <c r="AV100" s="15">
        <v>65.196004538940187</v>
      </c>
      <c r="AW100" s="15">
        <v>69.273967512796503</v>
      </c>
      <c r="AX100" s="15">
        <v>90.920135178780257</v>
      </c>
      <c r="AY100" s="15">
        <v>63.770009727444901</v>
      </c>
      <c r="AZ100" s="15">
        <v>31.748409299220146</v>
      </c>
      <c r="BA100" s="15">
        <v>57.235910863688567</v>
      </c>
      <c r="BB100" s="15">
        <v>42.856275879792115</v>
      </c>
      <c r="BC100" s="15">
        <v>25.90909090909091</v>
      </c>
      <c r="BD100" s="15">
        <v>25.206611570247933</v>
      </c>
      <c r="BE100" s="15">
        <v>21.487603305785122</v>
      </c>
      <c r="BF100" s="15">
        <v>48.484848484848477</v>
      </c>
      <c r="BG100" s="15">
        <v>56.81818181818182</v>
      </c>
      <c r="BH100" s="15">
        <v>80.167426706198185</v>
      </c>
      <c r="BI100" s="15">
        <v>88.414036137568786</v>
      </c>
      <c r="BJ100" s="15">
        <v>85.037878787878782</v>
      </c>
      <c r="BK100" s="15">
        <v>83.492822966507177</v>
      </c>
      <c r="BL100" s="15">
        <v>50.22173239585711</v>
      </c>
      <c r="BM100" s="15">
        <v>22.45079954899909</v>
      </c>
      <c r="BN100" s="15">
        <v>19.738568586052072</v>
      </c>
      <c r="BO100" s="15">
        <v>19.994343040000004</v>
      </c>
      <c r="BP100" s="15">
        <v>71.091410479285244</v>
      </c>
      <c r="BQ100" s="15">
        <v>59.74388526615283</v>
      </c>
      <c r="BR100" s="15">
        <v>68.165772627369606</v>
      </c>
      <c r="BS100" s="15">
        <v>6.8132778707368544</v>
      </c>
      <c r="BT100" s="15">
        <v>77.696338162956081</v>
      </c>
      <c r="BU100" s="15">
        <v>54.881053476302029</v>
      </c>
      <c r="BV100" s="15">
        <v>21.674440788884485</v>
      </c>
      <c r="BW100" s="15">
        <v>81.818181818181813</v>
      </c>
      <c r="BX100" s="15">
        <v>19.655418464890182</v>
      </c>
      <c r="BY100" s="15">
        <v>34.199015777989182</v>
      </c>
      <c r="BZ100" s="15">
        <v>57.835485205656752</v>
      </c>
      <c r="CA100" s="15">
        <v>4.5454545454545459</v>
      </c>
      <c r="CB100" s="15">
        <v>16.950598692836536</v>
      </c>
      <c r="CC100" s="15">
        <v>42.972187873349455</v>
      </c>
      <c r="CD100" s="15">
        <v>90.231799301850685</v>
      </c>
      <c r="CE100" s="15">
        <v>25.197387260360163</v>
      </c>
      <c r="CF100" s="15">
        <v>69.012008192835225</v>
      </c>
      <c r="CG100" s="15">
        <v>78.599211428958128</v>
      </c>
      <c r="CH100" s="15">
        <v>66.671279275142851</v>
      </c>
      <c r="CI100" s="15">
        <v>91.642709020766674</v>
      </c>
      <c r="CJ100" s="15">
        <v>89.727349453129719</v>
      </c>
      <c r="CK100" s="15">
        <v>93.288301059887402</v>
      </c>
      <c r="CL100" s="15">
        <v>96.45895144502056</v>
      </c>
      <c r="CM100" s="15">
        <v>92.109591604796549</v>
      </c>
      <c r="CN100" s="15">
        <v>72.808216392847967</v>
      </c>
      <c r="CO100" s="15">
        <v>84.951818181818197</v>
      </c>
      <c r="CP100" s="15">
        <v>82.714545454545458</v>
      </c>
      <c r="CQ100" s="15">
        <v>46.884477927845204</v>
      </c>
      <c r="CR100" s="15">
        <v>7.8607137707106824</v>
      </c>
      <c r="CS100" s="15">
        <v>59.56378383520503</v>
      </c>
      <c r="CT100" s="15">
        <v>83.536488244805568</v>
      </c>
      <c r="CU100" s="15">
        <v>84.512705859342589</v>
      </c>
      <c r="CV100" s="15">
        <v>64.05907420953325</v>
      </c>
      <c r="CW100" s="15">
        <v>53.461688821499202</v>
      </c>
      <c r="CX100" s="15">
        <v>97.20603953613562</v>
      </c>
      <c r="CY100" s="15">
        <v>91.721216764613359</v>
      </c>
      <c r="CZ100" s="15">
        <v>96.353523277048808</v>
      </c>
      <c r="DA100" s="15">
        <v>52.366470053002061</v>
      </c>
      <c r="DB100" s="15">
        <v>97.03934080700769</v>
      </c>
      <c r="DC100" s="15">
        <v>94.600454764852159</v>
      </c>
      <c r="DD100" s="15">
        <v>95.542082649738049</v>
      </c>
      <c r="DE100" s="15">
        <v>66.463344489469463</v>
      </c>
      <c r="DF100" s="15">
        <v>96.504573149068889</v>
      </c>
      <c r="DG100" s="15">
        <v>53.68834388566497</v>
      </c>
      <c r="DH100" s="15">
        <v>64.106153951586762</v>
      </c>
      <c r="DI100" s="15">
        <v>33.090909090909093</v>
      </c>
      <c r="DJ100" s="15">
        <v>85.900100822815929</v>
      </c>
      <c r="DK100" s="15">
        <v>17.766952364672473</v>
      </c>
      <c r="DL100" s="15">
        <v>26.842913179873904</v>
      </c>
      <c r="DM100" s="15">
        <v>57.832513516581479</v>
      </c>
      <c r="DN100" s="15">
        <v>36.186334518579272</v>
      </c>
      <c r="DO100" s="15">
        <v>91.571250504946477</v>
      </c>
      <c r="DP100" s="15">
        <v>89.670365066050095</v>
      </c>
      <c r="DQ100" s="15">
        <v>48.222468940017848</v>
      </c>
      <c r="DR100" s="15">
        <v>89.804118109515002</v>
      </c>
      <c r="DS100" s="15">
        <v>49.222260949188687</v>
      </c>
      <c r="DT100" s="15">
        <v>37.395452372742824</v>
      </c>
      <c r="DU100" s="15">
        <v>27.3590667554564</v>
      </c>
      <c r="DV100" s="15">
        <v>16.133998888374901</v>
      </c>
      <c r="DW100" s="15">
        <v>28.464406321938341</v>
      </c>
      <c r="DX100" s="15">
        <v>9.6445944140700135</v>
      </c>
      <c r="DY100" s="15">
        <v>13.876609164078808</v>
      </c>
      <c r="DZ100" s="15">
        <v>15.612861461414768</v>
      </c>
      <c r="EA100" s="15">
        <v>33.454900374064671</v>
      </c>
      <c r="EB100" s="15">
        <v>43.150770906387372</v>
      </c>
      <c r="EC100" s="15">
        <v>19.778410890628972</v>
      </c>
      <c r="ED100" s="15">
        <v>50.910656627454564</v>
      </c>
      <c r="EE100" s="15">
        <v>21.158819014879622</v>
      </c>
      <c r="EF100" s="15">
        <v>63.534892484325859</v>
      </c>
      <c r="EG100" s="15">
        <v>71.993416449887491</v>
      </c>
      <c r="EH100" s="15">
        <v>90.145416675925446</v>
      </c>
      <c r="EI100" s="15">
        <v>97.011699111097855</v>
      </c>
      <c r="EJ100" s="15">
        <v>18.192724994489215</v>
      </c>
      <c r="EK100" s="15">
        <v>46.257426149235386</v>
      </c>
      <c r="EL100" s="15">
        <v>93.074617977393515</v>
      </c>
      <c r="EM100" s="15">
        <v>69.220470902145706</v>
      </c>
      <c r="EN100" s="15">
        <v>8.8979059780977003</v>
      </c>
      <c r="EO100" s="15">
        <v>89.248181818181806</v>
      </c>
      <c r="EP100" s="15">
        <v>98.553636363636357</v>
      </c>
      <c r="EQ100" s="15">
        <v>99.149834433507507</v>
      </c>
      <c r="ER100" s="15">
        <v>93.195802516186049</v>
      </c>
      <c r="ES100" s="15">
        <v>81.792871177163335</v>
      </c>
      <c r="ET100" s="15">
        <v>64.876037524417441</v>
      </c>
      <c r="EU100" s="15">
        <v>69.794722028190293</v>
      </c>
      <c r="EV100" s="15">
        <v>31.255725942005903</v>
      </c>
      <c r="EW100" s="15">
        <v>26.685486503036191</v>
      </c>
      <c r="EX100" s="15">
        <v>10.823874695761161</v>
      </c>
      <c r="EY100" s="15">
        <v>3.5962295694414013</v>
      </c>
      <c r="EZ100" s="15">
        <v>7.9086572910823696</v>
      </c>
      <c r="FA100" s="15">
        <v>13.852871734876546</v>
      </c>
      <c r="FB100" s="15">
        <v>0.27273388410204508</v>
      </c>
      <c r="FC100" s="15">
        <v>15.039143062185133</v>
      </c>
      <c r="FD100" s="15">
        <v>3.1722223236832221</v>
      </c>
      <c r="FE100" s="15">
        <v>21.688073072513578</v>
      </c>
      <c r="FF100" s="15">
        <v>6.1325295594658966</v>
      </c>
      <c r="FG100" s="15">
        <v>53.236624798340038</v>
      </c>
      <c r="FH100" s="15">
        <v>67.852685636362153</v>
      </c>
      <c r="FI100" s="15">
        <v>71.610065487337295</v>
      </c>
      <c r="FJ100" s="15">
        <v>42.027255411239736</v>
      </c>
      <c r="FK100" s="15">
        <v>41.776317840696521</v>
      </c>
      <c r="FL100" s="15">
        <v>19.330245616627334</v>
      </c>
      <c r="FM100" s="15">
        <v>61.628891938444738</v>
      </c>
      <c r="FN100" s="15">
        <v>74.811168142791658</v>
      </c>
      <c r="FO100" s="15">
        <v>85.237931408609697</v>
      </c>
      <c r="FP100" s="15">
        <v>68.609842408979475</v>
      </c>
      <c r="FQ100" s="15">
        <v>84.025383460963653</v>
      </c>
      <c r="FR100" s="15">
        <v>50.959337231358774</v>
      </c>
      <c r="FS100" s="15">
        <v>88.080947257183823</v>
      </c>
      <c r="FT100" s="15">
        <v>22.98742206014111</v>
      </c>
      <c r="FU100" s="15">
        <v>12.900362428560724</v>
      </c>
      <c r="FV100" s="15">
        <v>113.61329164698742</v>
      </c>
      <c r="FW100" s="15">
        <v>351.42005373737356</v>
      </c>
      <c r="FX100" s="15">
        <v>293.00453284725921</v>
      </c>
      <c r="FY100" s="15">
        <v>62.084406148138072</v>
      </c>
      <c r="FZ100" s="15">
        <v>44.512777403374791</v>
      </c>
      <c r="GA100" s="15">
        <v>63.770009727444901</v>
      </c>
      <c r="GB100" s="15">
        <v>-10.606373363808538</v>
      </c>
      <c r="GC100" s="15">
        <v>57.235910863688567</v>
      </c>
      <c r="GD100" s="15">
        <v>4.752330447795047</v>
      </c>
      <c r="GE100" s="15">
        <v>25.90909090909091</v>
      </c>
      <c r="GF100" s="15">
        <v>25.206611570247933</v>
      </c>
      <c r="GG100" s="15">
        <v>21.487603305785122</v>
      </c>
      <c r="GH100" s="15">
        <v>48.484848484848477</v>
      </c>
      <c r="GI100" s="15">
        <v>56.81818181818182</v>
      </c>
      <c r="GJ100" s="15">
        <v>80.167426706198185</v>
      </c>
      <c r="GK100" s="15">
        <v>8.7272727272727266</v>
      </c>
      <c r="GL100" s="15">
        <v>7.1818181818181817</v>
      </c>
      <c r="GM100" s="15">
        <v>5.2272727272727275</v>
      </c>
      <c r="GN100" s="15">
        <v>50.22173239585711</v>
      </c>
      <c r="GO100" s="15">
        <v>22.45079954899909</v>
      </c>
      <c r="GP100" s="15">
        <v>19.738568586052068</v>
      </c>
      <c r="GQ100" s="15">
        <v>19.994343040000004</v>
      </c>
      <c r="GR100" s="15">
        <v>71.091410479285244</v>
      </c>
      <c r="GS100" s="15">
        <v>40.25611473384717</v>
      </c>
      <c r="GT100" s="15">
        <v>31.834227372630391</v>
      </c>
      <c r="GU100" s="15">
        <v>3.1012375166480419</v>
      </c>
      <c r="GV100" s="15">
        <v>74.974953298752794</v>
      </c>
      <c r="GW100" s="15">
        <v>55.808317647864456</v>
      </c>
      <c r="GX100" s="15">
        <v>26.024316519747703</v>
      </c>
      <c r="GY100" s="15">
        <v>0.9</v>
      </c>
      <c r="GZ100" s="15">
        <v>1890.4467881712587</v>
      </c>
      <c r="HA100" s="15">
        <v>34.199015777989182</v>
      </c>
      <c r="HB100" s="15">
        <v>61.925394293815344</v>
      </c>
      <c r="HC100" s="15">
        <v>4.5454545454545459</v>
      </c>
      <c r="HD100" s="15">
        <v>1671539.1801663802</v>
      </c>
      <c r="HE100" s="15">
        <v>184.31470418470417</v>
      </c>
      <c r="HF100" s="15">
        <v>57.669336219336223</v>
      </c>
      <c r="HG100" s="15">
        <v>364.62773448773447</v>
      </c>
      <c r="HH100" s="15">
        <v>119.68932178932178</v>
      </c>
      <c r="HI100" s="15">
        <v>171.08703511588536</v>
      </c>
      <c r="HJ100" s="15">
        <v>33.328720724857149</v>
      </c>
      <c r="HK100" s="15">
        <v>36.354362528306901</v>
      </c>
      <c r="HL100" s="15">
        <v>89.727349453129719</v>
      </c>
      <c r="HM100" s="15">
        <v>93.288301059887402</v>
      </c>
      <c r="HN100" s="15">
        <v>96.45895144502056</v>
      </c>
      <c r="HO100" s="15">
        <v>92.109591604796549</v>
      </c>
      <c r="HP100" s="15">
        <v>72.808216392847967</v>
      </c>
      <c r="HQ100" s="15">
        <v>91.27181818181819</v>
      </c>
      <c r="HR100" s="15">
        <v>82.714545454545458</v>
      </c>
      <c r="HS100" s="15">
        <v>51.966157150787154</v>
      </c>
      <c r="HT100" s="15">
        <v>9.607539053090834</v>
      </c>
      <c r="HU100" s="15">
        <v>59.56378383520503</v>
      </c>
      <c r="HV100" s="15">
        <v>83.536488244805568</v>
      </c>
      <c r="HW100" s="15">
        <v>84.512705859342589</v>
      </c>
      <c r="HX100" s="15">
        <v>64.05907420953325</v>
      </c>
      <c r="HY100" s="15">
        <v>53.461688821499202</v>
      </c>
      <c r="HZ100" s="15">
        <v>97.20603953613562</v>
      </c>
      <c r="IA100" s="15">
        <v>91.721216764613359</v>
      </c>
      <c r="IB100" s="15">
        <v>96.353523277048808</v>
      </c>
      <c r="IC100" s="15">
        <v>52.366470053002061</v>
      </c>
      <c r="ID100" s="15">
        <v>97.03934080700769</v>
      </c>
      <c r="IE100" s="15">
        <v>94.600454764852159</v>
      </c>
      <c r="IF100" s="15">
        <v>95.542082649738049</v>
      </c>
      <c r="IG100" s="15">
        <v>66.463344489469463</v>
      </c>
      <c r="IH100" s="15">
        <v>96.504573149068889</v>
      </c>
      <c r="II100" s="15">
        <v>54.870124763793818</v>
      </c>
      <c r="IJ100" s="15">
        <v>3.1448844364634749</v>
      </c>
      <c r="IK100" s="15">
        <v>10.272727272727273</v>
      </c>
      <c r="IL100" s="15">
        <v>85.900100822815929</v>
      </c>
      <c r="IM100" s="15">
        <v>17.766952364672473</v>
      </c>
      <c r="IN100" s="15">
        <v>26.842913179873904</v>
      </c>
      <c r="IO100" s="15">
        <v>57.832513516581479</v>
      </c>
      <c r="IP100" s="15">
        <v>36.186334518579272</v>
      </c>
      <c r="IQ100" s="15">
        <v>8.0430702851617468</v>
      </c>
      <c r="IR100" s="15">
        <v>89.670365066050095</v>
      </c>
      <c r="IS100" s="15">
        <v>79.173422686016281</v>
      </c>
      <c r="IT100" s="15">
        <v>4.6344917684022695</v>
      </c>
      <c r="IU100" s="15">
        <v>92.753937847140961</v>
      </c>
      <c r="IV100" s="15">
        <v>7.3619749259450806</v>
      </c>
      <c r="IW100" s="15">
        <v>27.3590667554564</v>
      </c>
      <c r="IX100" s="15">
        <v>90.303143790219551</v>
      </c>
      <c r="IY100" s="15">
        <v>57.137525092740177</v>
      </c>
      <c r="IZ100" s="15">
        <v>12.695282855160645</v>
      </c>
      <c r="JA100" s="15">
        <v>133.5017197040064</v>
      </c>
      <c r="JB100" s="15">
        <v>8.0916677490386668</v>
      </c>
      <c r="JC100" s="15">
        <v>27.886855901436675</v>
      </c>
      <c r="JD100" s="15">
        <v>23.70773573102916</v>
      </c>
      <c r="JE100" s="15">
        <v>6.3983273801785199</v>
      </c>
      <c r="JF100" s="15">
        <v>5.181257930423194</v>
      </c>
      <c r="JG100" s="15">
        <v>6.3476457044638863</v>
      </c>
      <c r="JH100" s="15">
        <v>12.319874258343203</v>
      </c>
      <c r="JI100" s="15">
        <v>11.80357296723189</v>
      </c>
      <c r="JJ100" s="15">
        <v>90.838108071099342</v>
      </c>
      <c r="JK100" s="15">
        <v>114.42669728193655</v>
      </c>
      <c r="JL100" s="15">
        <v>18.192724994489215</v>
      </c>
      <c r="JM100" s="15">
        <v>46.257426149235386</v>
      </c>
      <c r="JN100" s="15">
        <v>93.074617977393515</v>
      </c>
      <c r="JO100" s="15">
        <v>69.220470902145706</v>
      </c>
      <c r="JP100" s="15">
        <v>8.8979059780977003</v>
      </c>
      <c r="JQ100" s="15">
        <v>89.248181818181806</v>
      </c>
      <c r="JR100" s="15">
        <v>98.553636363636357</v>
      </c>
      <c r="JS100" s="15">
        <v>99.149834433507507</v>
      </c>
      <c r="JT100" s="15">
        <v>93.195802516186049</v>
      </c>
      <c r="JU100" s="15">
        <v>81.792871177163335</v>
      </c>
      <c r="JV100" s="15">
        <v>0.81152994545454538</v>
      </c>
      <c r="JW100" s="15">
        <v>0.77161861818181809</v>
      </c>
      <c r="JX100" s="15">
        <v>1.2577405129090908</v>
      </c>
      <c r="JY100" s="15">
        <v>0.2879473545454545</v>
      </c>
      <c r="JZ100" s="15">
        <v>4.8269687595012618</v>
      </c>
      <c r="KA100" s="15">
        <v>70986.813039676388</v>
      </c>
      <c r="KB100" s="15">
        <v>104974.95908781915</v>
      </c>
      <c r="KC100" s="15">
        <v>1.1084796000341179</v>
      </c>
      <c r="KD100" s="15">
        <v>2.0875571672727271</v>
      </c>
      <c r="KE100" s="15">
        <v>79.737950699090931</v>
      </c>
      <c r="KF100" s="15">
        <v>9.2183931636363639</v>
      </c>
      <c r="KG100" s="15">
        <v>0.15825461641966343</v>
      </c>
      <c r="KH100" s="15">
        <v>28.715924572954847</v>
      </c>
      <c r="KI100" s="15">
        <v>62.788366973597455</v>
      </c>
      <c r="KJ100" s="15">
        <v>71.410742545448599</v>
      </c>
      <c r="KK100" s="15">
        <v>86.440261949349193</v>
      </c>
      <c r="KL100" s="15">
        <v>9.4437741580726211</v>
      </c>
      <c r="KM100" s="15">
        <v>13.893594848065961</v>
      </c>
      <c r="KN100" s="15">
        <v>85.555378787878809</v>
      </c>
      <c r="KO100" s="15">
        <v>109.11030303030303</v>
      </c>
      <c r="KP100" s="15">
        <v>101.03113636363636</v>
      </c>
      <c r="KQ100" s="15">
        <v>14.762068591390305</v>
      </c>
      <c r="KR100" s="15">
        <v>31.390157591020508</v>
      </c>
      <c r="KS100" s="15">
        <v>84.025383460963653</v>
      </c>
      <c r="KT100" s="15">
        <v>6.2958633980977687</v>
      </c>
      <c r="KU100" s="15">
        <v>88.080947257183823</v>
      </c>
      <c r="KV100" s="15">
        <v>22.98742206014111</v>
      </c>
    </row>
    <row r="101" spans="1:308" x14ac:dyDescent="0.3">
      <c r="A101" t="s">
        <v>360</v>
      </c>
      <c r="B101" s="16" t="s">
        <v>376</v>
      </c>
      <c r="C101" t="s">
        <v>354</v>
      </c>
      <c r="H101" s="17"/>
      <c r="I101" s="15">
        <v>50.205305991789579</v>
      </c>
      <c r="J101" s="15">
        <v>54.207471639367235</v>
      </c>
      <c r="K101" s="15">
        <v>57.023905781316877</v>
      </c>
      <c r="L101" s="15">
        <v>60.417166033486971</v>
      </c>
      <c r="M101" s="15">
        <v>47.165892521099131</v>
      </c>
      <c r="N101" s="15">
        <v>45.482553582923977</v>
      </c>
      <c r="O101" s="15">
        <v>36.934846392543342</v>
      </c>
      <c r="P101" s="15">
        <v>65.84613853335992</v>
      </c>
      <c r="Q101" s="15">
        <v>55.300574457912823</v>
      </c>
      <c r="R101" s="15">
        <v>37.171717171717169</v>
      </c>
      <c r="S101" s="15">
        <v>62.901306722770208</v>
      </c>
      <c r="T101" s="15">
        <v>62.618668704951261</v>
      </c>
      <c r="U101" s="15">
        <v>60.651848326315083</v>
      </c>
      <c r="V101" s="15">
        <v>34.96204755854415</v>
      </c>
      <c r="W101" s="15">
        <v>30.780515436874641</v>
      </c>
      <c r="X101" s="15">
        <v>56.722910559049183</v>
      </c>
      <c r="Y101" s="15">
        <v>81.270180879290336</v>
      </c>
      <c r="Z101" s="15">
        <v>59.322016250053366</v>
      </c>
      <c r="AA101" s="15">
        <v>71.423151727946319</v>
      </c>
      <c r="AB101" s="15">
        <v>88.587047463968133</v>
      </c>
      <c r="AC101" s="15">
        <v>46.789040910875848</v>
      </c>
      <c r="AD101" s="15">
        <v>39.170754180117406</v>
      </c>
      <c r="AE101" s="15">
        <v>56.115835884527151</v>
      </c>
      <c r="AF101" s="15">
        <v>47.165892521099131</v>
      </c>
      <c r="AG101" s="15">
        <v>23.087383284539627</v>
      </c>
      <c r="AH101" s="15">
        <v>19.687785044033717</v>
      </c>
      <c r="AI101" s="15">
        <v>18.263444152422768</v>
      </c>
      <c r="AJ101" s="15">
        <v>75.601975726761921</v>
      </c>
      <c r="AK101" s="15">
        <v>43.874884466525465</v>
      </c>
      <c r="AL101" s="15">
        <v>92.379848823260375</v>
      </c>
      <c r="AM101" s="15">
        <v>50.331382341657381</v>
      </c>
      <c r="AN101" s="15">
        <v>10.054701595706462</v>
      </c>
      <c r="AO101" s="15">
        <v>21.291759418044744</v>
      </c>
      <c r="AP101" s="15">
        <v>31.762460448319842</v>
      </c>
      <c r="AQ101" s="15">
        <v>44.894245039866824</v>
      </c>
      <c r="AR101" s="15">
        <v>63.274529511664817</v>
      </c>
      <c r="AS101" s="15">
        <v>50.301749512775984</v>
      </c>
      <c r="AT101" s="15">
        <v>54.772910585312012</v>
      </c>
      <c r="AU101" s="15">
        <v>81.469996551184579</v>
      </c>
      <c r="AV101" s="15">
        <v>62.475242678950032</v>
      </c>
      <c r="AW101" s="15">
        <v>59.742286790358641</v>
      </c>
      <c r="AX101" s="15">
        <v>86.314645081578306</v>
      </c>
      <c r="AY101" s="15">
        <v>57.642275564389621</v>
      </c>
      <c r="AZ101" s="15">
        <v>47.120291842301391</v>
      </c>
      <c r="BA101" s="15">
        <v>67.165246825534723</v>
      </c>
      <c r="BB101" s="15">
        <v>49.274483599425544</v>
      </c>
      <c r="BC101" s="15">
        <v>35</v>
      </c>
      <c r="BD101" s="15">
        <v>40.151515151515149</v>
      </c>
      <c r="BE101" s="15">
        <v>36.36363636363636</v>
      </c>
      <c r="BF101" s="15">
        <v>50</v>
      </c>
      <c r="BG101" s="15">
        <v>37.5</v>
      </c>
      <c r="BH101" s="15">
        <v>69.212413725998246</v>
      </c>
      <c r="BI101" s="15">
        <v>77.585786554519416</v>
      </c>
      <c r="BJ101" s="15">
        <v>80.208333333333329</v>
      </c>
      <c r="BK101" s="15">
        <v>87.89473684210526</v>
      </c>
      <c r="BL101" s="15">
        <v>71.670764577710543</v>
      </c>
      <c r="BM101" s="15">
        <v>48.026187113399409</v>
      </c>
      <c r="BN101" s="15">
        <v>49.842105258207745</v>
      </c>
      <c r="BO101" s="15">
        <v>55.659549733333336</v>
      </c>
      <c r="BP101" s="15">
        <v>65.810712539936389</v>
      </c>
      <c r="BQ101" s="15">
        <v>48.048549148270865</v>
      </c>
      <c r="BR101" s="15">
        <v>68.096283290737986</v>
      </c>
      <c r="BS101" s="15">
        <v>2.4252406331471978</v>
      </c>
      <c r="BT101" s="15">
        <v>57.664275157242592</v>
      </c>
      <c r="BU101" s="15">
        <v>23.131505667215531</v>
      </c>
      <c r="BV101" s="15">
        <v>23.799808176138345</v>
      </c>
      <c r="BW101" s="15">
        <v>100</v>
      </c>
      <c r="BX101" s="15">
        <v>2.7514557175212069</v>
      </c>
      <c r="BY101" s="15">
        <v>36.032434565641644</v>
      </c>
      <c r="BZ101" s="15">
        <v>26.926854162346558</v>
      </c>
      <c r="CA101" s="15">
        <v>39.214999999999996</v>
      </c>
      <c r="CB101" s="15">
        <v>20.947773019510361</v>
      </c>
      <c r="CC101" s="15">
        <v>48.028302940723712</v>
      </c>
      <c r="CD101" s="15">
        <v>23.07160139820375</v>
      </c>
      <c r="CE101" s="15">
        <v>89.110288557292748</v>
      </c>
      <c r="CF101" s="15">
        <v>32.278735487326664</v>
      </c>
      <c r="CG101" s="15">
        <v>65.472593377676318</v>
      </c>
      <c r="CH101" s="15">
        <v>65.236454741197917</v>
      </c>
      <c r="CI101" s="15">
        <v>73.862397410923151</v>
      </c>
      <c r="CJ101" s="15">
        <v>74.927406462578389</v>
      </c>
      <c r="CK101" s="15">
        <v>86.822532263205986</v>
      </c>
      <c r="CL101" s="15">
        <v>92.295845453224601</v>
      </c>
      <c r="CM101" s="15">
        <v>89.15257081603977</v>
      </c>
      <c r="CN101" s="15">
        <v>63.152549401403007</v>
      </c>
      <c r="CO101" s="15">
        <v>79.740000000000009</v>
      </c>
      <c r="CP101" s="15">
        <v>69.323333333333323</v>
      </c>
      <c r="CQ101" s="15">
        <v>51.696678039289218</v>
      </c>
      <c r="CR101" s="15">
        <v>36.528053627590879</v>
      </c>
      <c r="CS101" s="15">
        <v>48.181057793878047</v>
      </c>
      <c r="CT101" s="15">
        <v>76.133695523496428</v>
      </c>
      <c r="CU101" s="15">
        <v>84.525138625082562</v>
      </c>
      <c r="CV101" s="15">
        <v>66.441351256867549</v>
      </c>
      <c r="CW101" s="15">
        <v>57.214714234452515</v>
      </c>
      <c r="CX101" s="15">
        <v>96.04295293390085</v>
      </c>
      <c r="CY101" s="15">
        <v>96.606872036445466</v>
      </c>
      <c r="CZ101" s="15">
        <v>97.069294239960968</v>
      </c>
      <c r="DA101" s="15">
        <v>61.443101114970283</v>
      </c>
      <c r="DB101" s="15">
        <v>97.759845284855359</v>
      </c>
      <c r="DC101" s="15">
        <v>96.035732519002011</v>
      </c>
      <c r="DD101" s="15">
        <v>95.387848875494697</v>
      </c>
      <c r="DE101" s="15">
        <v>66.834234541643355</v>
      </c>
      <c r="DF101" s="15">
        <v>97.559451099372836</v>
      </c>
      <c r="DG101" s="15">
        <v>36.928890342016707</v>
      </c>
      <c r="DH101" s="15">
        <v>62.771565723944171</v>
      </c>
      <c r="DI101" s="15">
        <v>40.666666666666664</v>
      </c>
      <c r="DJ101" s="15">
        <v>80.174109357577507</v>
      </c>
      <c r="DK101" s="15">
        <v>13.88845652979839</v>
      </c>
      <c r="DL101" s="15">
        <v>23.449696652976332</v>
      </c>
      <c r="DM101" s="15">
        <v>40.068676157969094</v>
      </c>
      <c r="DN101" s="15">
        <v>22.815424135337746</v>
      </c>
      <c r="DO101" s="15">
        <v>88.349523853155574</v>
      </c>
      <c r="DP101" s="15">
        <v>73.229719391646185</v>
      </c>
      <c r="DQ101" s="15">
        <v>35.342717442881032</v>
      </c>
      <c r="DR101" s="15">
        <v>77.982136075328143</v>
      </c>
      <c r="DS101" s="15">
        <v>28.17282404508823</v>
      </c>
      <c r="DT101" s="15">
        <v>24.789169284147196</v>
      </c>
      <c r="DU101" s="15">
        <v>21.385597284932061</v>
      </c>
      <c r="DV101" s="15">
        <v>19.486015264065632</v>
      </c>
      <c r="DW101" s="15">
        <v>21.61345740822642</v>
      </c>
      <c r="DX101" s="15">
        <v>14.380042545750193</v>
      </c>
      <c r="DY101" s="15">
        <v>18.130786273713888</v>
      </c>
      <c r="DZ101" s="15">
        <v>24.828623728412442</v>
      </c>
      <c r="EA101" s="15">
        <v>12.935115901089203</v>
      </c>
      <c r="EB101" s="15">
        <v>27.90104485651894</v>
      </c>
      <c r="EC101" s="15">
        <v>12.94082483373397</v>
      </c>
      <c r="ED101" s="15">
        <v>18.532492047531527</v>
      </c>
      <c r="EE101" s="15">
        <v>19.0077431232402</v>
      </c>
      <c r="EF101" s="15">
        <v>52.774791938218961</v>
      </c>
      <c r="EG101" s="15">
        <v>62.573805337506599</v>
      </c>
      <c r="EH101" s="15">
        <v>94.751167331650109</v>
      </c>
      <c r="EI101" s="15">
        <v>92.308138299671995</v>
      </c>
      <c r="EJ101" s="15">
        <v>7.9630677204156726</v>
      </c>
      <c r="EK101" s="15">
        <v>48.800237779273893</v>
      </c>
      <c r="EL101" s="15">
        <v>87.913372105037084</v>
      </c>
      <c r="EM101" s="15">
        <v>64.296118927415222</v>
      </c>
      <c r="EN101" s="15">
        <v>10.401625800485418</v>
      </c>
      <c r="EO101" s="15">
        <v>87.188333333333318</v>
      </c>
      <c r="EP101" s="15">
        <v>98.98</v>
      </c>
      <c r="EQ101" s="15">
        <v>98.822885190245884</v>
      </c>
      <c r="ER101" s="15">
        <v>94.383545748621884</v>
      </c>
      <c r="ES101" s="15">
        <v>82.524479844100753</v>
      </c>
      <c r="ET101" s="15">
        <v>70.833334886363517</v>
      </c>
      <c r="EU101" s="15">
        <v>69.892473758237912</v>
      </c>
      <c r="EV101" s="15">
        <v>35.596060831970398</v>
      </c>
      <c r="EW101" s="15">
        <v>25.003659890057666</v>
      </c>
      <c r="EX101" s="15">
        <v>8.4519849321715306</v>
      </c>
      <c r="EY101" s="15">
        <v>7.1110948078470484</v>
      </c>
      <c r="EZ101" s="15">
        <v>14.601025047100803</v>
      </c>
      <c r="FA101" s="15">
        <v>21.427845002115593</v>
      </c>
      <c r="FB101" s="15">
        <v>3.7929442321081779</v>
      </c>
      <c r="FC101" s="15">
        <v>9.4886316724687543</v>
      </c>
      <c r="FD101" s="15">
        <v>50.457616765486442</v>
      </c>
      <c r="FE101" s="15">
        <v>8.5912403366791548</v>
      </c>
      <c r="FF101" s="15">
        <v>9.6900378828799365</v>
      </c>
      <c r="FG101" s="15">
        <v>38.476683133963533</v>
      </c>
      <c r="FH101" s="15">
        <v>67.957741312325339</v>
      </c>
      <c r="FI101" s="15">
        <v>34.09659957575122</v>
      </c>
      <c r="FJ101" s="15">
        <v>43.235660335248042</v>
      </c>
      <c r="FK101" s="15">
        <v>46.824182410728007</v>
      </c>
      <c r="FL101" s="15">
        <v>6.4204805201399955</v>
      </c>
      <c r="FM101" s="15">
        <v>59.370132260896661</v>
      </c>
      <c r="FN101" s="15">
        <v>68.620769672321387</v>
      </c>
      <c r="FO101" s="15">
        <v>84.558741764331444</v>
      </c>
      <c r="FP101" s="15">
        <v>68.440007917950979</v>
      </c>
      <c r="FQ101" s="15">
        <v>82.236172899295411</v>
      </c>
      <c r="FR101" s="15">
        <v>40.206909476239467</v>
      </c>
      <c r="FS101" s="15">
        <v>87.779619910916963</v>
      </c>
      <c r="FT101" s="15">
        <v>16.425725101254596</v>
      </c>
      <c r="FU101" s="15">
        <v>35.754137041168356</v>
      </c>
      <c r="FV101" s="15">
        <v>436.00509733843109</v>
      </c>
      <c r="FW101" s="15">
        <v>312.3913776511742</v>
      </c>
      <c r="FX101" s="15">
        <v>311.86838385311245</v>
      </c>
      <c r="FY101" s="15">
        <v>81.3439294039526</v>
      </c>
      <c r="FZ101" s="15">
        <v>67.090553567079638</v>
      </c>
      <c r="GA101" s="15">
        <v>57.642275564389621</v>
      </c>
      <c r="GB101" s="15">
        <v>-7.9706088977229603</v>
      </c>
      <c r="GC101" s="15">
        <v>67.165246825534723</v>
      </c>
      <c r="GD101" s="15">
        <v>6.1939139003755157</v>
      </c>
      <c r="GE101" s="15">
        <v>35</v>
      </c>
      <c r="GF101" s="15">
        <v>40.151515151515149</v>
      </c>
      <c r="GG101" s="15">
        <v>36.36363636363636</v>
      </c>
      <c r="GH101" s="15">
        <v>50</v>
      </c>
      <c r="GI101" s="15">
        <v>37.5</v>
      </c>
      <c r="GJ101" s="15">
        <v>69.212413725998246</v>
      </c>
      <c r="GK101" s="15">
        <v>19.666666666666668</v>
      </c>
      <c r="GL101" s="15">
        <v>9.5</v>
      </c>
      <c r="GM101" s="15">
        <v>3.8333333333333339</v>
      </c>
      <c r="GN101" s="15">
        <v>71.670764577710543</v>
      </c>
      <c r="GO101" s="15">
        <v>48.026187113399409</v>
      </c>
      <c r="GP101" s="15">
        <v>49.842105258207745</v>
      </c>
      <c r="GQ101" s="15">
        <v>55.659549733333336</v>
      </c>
      <c r="GR101" s="15">
        <v>65.810712539936389</v>
      </c>
      <c r="GS101" s="15">
        <v>51.951450851729128</v>
      </c>
      <c r="GT101" s="15">
        <v>31.903716709262017</v>
      </c>
      <c r="GU101" s="15">
        <v>2.4252406331471978</v>
      </c>
      <c r="GV101" s="15">
        <v>61.375216981151873</v>
      </c>
      <c r="GW101" s="15">
        <v>66.679517001646587</v>
      </c>
      <c r="GX101" s="15">
        <v>24.906611202446907</v>
      </c>
      <c r="GY101" s="15">
        <v>1</v>
      </c>
      <c r="GZ101" s="15">
        <v>264.63342071676783</v>
      </c>
      <c r="HA101" s="15">
        <v>36.032434565641644</v>
      </c>
      <c r="HB101" s="15">
        <v>38.611255026291374</v>
      </c>
      <c r="HC101" s="15">
        <v>39.214999999999996</v>
      </c>
      <c r="HD101" s="15">
        <v>2065710.1246896612</v>
      </c>
      <c r="HE101" s="15">
        <v>168.72571428571428</v>
      </c>
      <c r="HF101" s="15">
        <v>335.75359788359793</v>
      </c>
      <c r="HG101" s="15">
        <v>57.278809523809514</v>
      </c>
      <c r="HH101" s="15">
        <v>231.88375661375662</v>
      </c>
      <c r="HI101" s="15">
        <v>209.19025421251237</v>
      </c>
      <c r="HJ101" s="15">
        <v>34.76354525880209</v>
      </c>
      <c r="HK101" s="15">
        <v>107.60447109398535</v>
      </c>
      <c r="HL101" s="15">
        <v>74.927406462578389</v>
      </c>
      <c r="HM101" s="15">
        <v>86.822532263205986</v>
      </c>
      <c r="HN101" s="15">
        <v>92.295845453224601</v>
      </c>
      <c r="HO101" s="15">
        <v>89.15257081603977</v>
      </c>
      <c r="HP101" s="15">
        <v>63.152549401403007</v>
      </c>
      <c r="HQ101" s="15">
        <v>79.740000000000009</v>
      </c>
      <c r="HR101" s="15">
        <v>69.323333333333323</v>
      </c>
      <c r="HS101" s="15">
        <v>52.545017058933823</v>
      </c>
      <c r="HT101" s="15">
        <v>35.208015039915423</v>
      </c>
      <c r="HU101" s="15">
        <v>48.181057793878047</v>
      </c>
      <c r="HV101" s="15">
        <v>76.133695523496428</v>
      </c>
      <c r="HW101" s="15">
        <v>84.525138625082562</v>
      </c>
      <c r="HX101" s="15">
        <v>66.441351256867549</v>
      </c>
      <c r="HY101" s="15">
        <v>57.214714234452515</v>
      </c>
      <c r="HZ101" s="15">
        <v>96.04295293390085</v>
      </c>
      <c r="IA101" s="15">
        <v>96.606872036445466</v>
      </c>
      <c r="IB101" s="15">
        <v>97.069294239960968</v>
      </c>
      <c r="IC101" s="15">
        <v>61.443101114970283</v>
      </c>
      <c r="ID101" s="15">
        <v>97.759845284855359</v>
      </c>
      <c r="IE101" s="15">
        <v>96.035732519002011</v>
      </c>
      <c r="IF101" s="15">
        <v>95.387848875494697</v>
      </c>
      <c r="IG101" s="15">
        <v>66.834234541643355</v>
      </c>
      <c r="IH101" s="15">
        <v>97.559451099372836</v>
      </c>
      <c r="II101" s="15">
        <v>36.928890342016707</v>
      </c>
      <c r="IJ101" s="15">
        <v>2.3842395020507969</v>
      </c>
      <c r="IK101" s="15">
        <v>12.166666666666666</v>
      </c>
      <c r="IL101" s="15">
        <v>80.174109357577507</v>
      </c>
      <c r="IM101" s="15">
        <v>13.88845652979839</v>
      </c>
      <c r="IN101" s="15">
        <v>23.449696652976332</v>
      </c>
      <c r="IO101" s="15">
        <v>40.068676157969094</v>
      </c>
      <c r="IP101" s="15">
        <v>22.815424135337746</v>
      </c>
      <c r="IQ101" s="15">
        <v>10.138658936829634</v>
      </c>
      <c r="IR101" s="15">
        <v>73.229719391646185</v>
      </c>
      <c r="IS101" s="15">
        <v>77.772643924975057</v>
      </c>
      <c r="IT101" s="15">
        <v>10.008119965759935</v>
      </c>
      <c r="IU101" s="15">
        <v>121.45031782046692</v>
      </c>
      <c r="IV101" s="15">
        <v>6.7738658652858064</v>
      </c>
      <c r="IW101" s="15">
        <v>21.385597284932061</v>
      </c>
      <c r="IX101" s="15">
        <v>109.06461878816782</v>
      </c>
      <c r="IY101" s="15">
        <v>38.51470530902963</v>
      </c>
      <c r="IZ101" s="15">
        <v>18.928603915289312</v>
      </c>
      <c r="JA101" s="15">
        <v>174.42958279694992</v>
      </c>
      <c r="JB101" s="15">
        <v>12.867914979757083</v>
      </c>
      <c r="JC101" s="15">
        <v>10.782268342418931</v>
      </c>
      <c r="JD101" s="15">
        <v>15.329288079532956</v>
      </c>
      <c r="JE101" s="15">
        <v>4.1863643299576081</v>
      </c>
      <c r="JF101" s="15">
        <v>1.8860809848599744</v>
      </c>
      <c r="JG101" s="15">
        <v>5.7023229369720596</v>
      </c>
      <c r="JH101" s="15">
        <v>13.67780749627641</v>
      </c>
      <c r="JI101" s="15">
        <v>13.100289591157427</v>
      </c>
      <c r="JJ101" s="15">
        <v>97.253400457853488</v>
      </c>
      <c r="JK101" s="15">
        <v>98.473111885097524</v>
      </c>
      <c r="JL101" s="15">
        <v>7.9630677204156726</v>
      </c>
      <c r="JM101" s="15">
        <v>48.800237779273893</v>
      </c>
      <c r="JN101" s="15">
        <v>87.913372105037084</v>
      </c>
      <c r="JO101" s="15">
        <v>64.296118927415222</v>
      </c>
      <c r="JP101" s="15">
        <v>10.401625800485418</v>
      </c>
      <c r="JQ101" s="15">
        <v>87.188333333333318</v>
      </c>
      <c r="JR101" s="15">
        <v>98.98</v>
      </c>
      <c r="JS101" s="15">
        <v>98.822885190245884</v>
      </c>
      <c r="JT101" s="15">
        <v>94.383545748621884</v>
      </c>
      <c r="JU101" s="15">
        <v>82.524479844100753</v>
      </c>
      <c r="JV101" s="15">
        <v>0.84349593333333317</v>
      </c>
      <c r="JW101" s="15">
        <v>0.77235771666666675</v>
      </c>
      <c r="JX101" s="15">
        <v>1.301496424</v>
      </c>
      <c r="JY101" s="15">
        <v>0.28355884999999997</v>
      </c>
      <c r="JZ101" s="15">
        <v>4.2535693881931271</v>
      </c>
      <c r="KA101" s="15">
        <v>128971.89403886272</v>
      </c>
      <c r="KB101" s="15">
        <v>187041.751997983</v>
      </c>
      <c r="KC101" s="15">
        <v>1.7146140895637079</v>
      </c>
      <c r="KD101" s="15">
        <v>29.031918578333347</v>
      </c>
      <c r="KE101" s="15">
        <v>24.672201381666653</v>
      </c>
      <c r="KF101" s="15">
        <v>224.23038212499992</v>
      </c>
      <c r="KG101" s="15">
        <v>7.0198186332885895E-2</v>
      </c>
      <c r="KH101" s="15">
        <v>-15.541978126815145</v>
      </c>
      <c r="KI101" s="15">
        <v>19.480207748348704</v>
      </c>
      <c r="KJ101" s="15">
        <v>71.830965249301372</v>
      </c>
      <c r="KK101" s="15">
        <v>-63.61360169699509</v>
      </c>
      <c r="KL101" s="15">
        <v>9.2804841269841258</v>
      </c>
      <c r="KM101" s="15">
        <v>12.933769841269841</v>
      </c>
      <c r="KN101" s="15">
        <v>87.673333333333346</v>
      </c>
      <c r="KO101" s="15">
        <v>111.10416666666667</v>
      </c>
      <c r="KP101" s="15">
        <v>105.255</v>
      </c>
      <c r="KQ101" s="15">
        <v>15.441258235668554</v>
      </c>
      <c r="KR101" s="15">
        <v>31.559992082049032</v>
      </c>
      <c r="KS101" s="15">
        <v>82.236172899295411</v>
      </c>
      <c r="KT101" s="15">
        <v>5.8559453845386296</v>
      </c>
      <c r="KU101" s="15">
        <v>87.779619910916963</v>
      </c>
      <c r="KV101" s="15">
        <v>16.425725101254596</v>
      </c>
    </row>
    <row r="102" spans="1:308" x14ac:dyDescent="0.3">
      <c r="A102" t="s">
        <v>361</v>
      </c>
      <c r="B102" s="16" t="s">
        <v>377</v>
      </c>
      <c r="C102" t="s">
        <v>357</v>
      </c>
      <c r="H102" s="17"/>
      <c r="I102" s="15">
        <v>58.750956363186162</v>
      </c>
      <c r="J102" s="15">
        <v>58.176794066513587</v>
      </c>
      <c r="K102" s="15">
        <v>62.654301844370202</v>
      </c>
      <c r="L102" s="15">
        <v>69.600176692054021</v>
      </c>
      <c r="M102" s="15">
        <v>66.024499140333305</v>
      </c>
      <c r="N102" s="15">
        <v>54.829958904631432</v>
      </c>
      <c r="O102" s="15">
        <v>41.220007531214492</v>
      </c>
      <c r="P102" s="15">
        <v>81.902836823562481</v>
      </c>
      <c r="Q102" s="15">
        <v>63.27067960507388</v>
      </c>
      <c r="R102" s="15">
        <v>31.915380217267014</v>
      </c>
      <c r="S102" s="15">
        <v>69.415146034997576</v>
      </c>
      <c r="T102" s="15">
        <v>45.199047458856306</v>
      </c>
      <c r="U102" s="15">
        <v>72.189751497551924</v>
      </c>
      <c r="V102" s="15">
        <v>43.344716828285947</v>
      </c>
      <c r="W102" s="15">
        <v>32.004645589240653</v>
      </c>
      <c r="X102" s="15">
        <v>66.690286610736678</v>
      </c>
      <c r="Y102" s="15">
        <v>93.320762297048034</v>
      </c>
      <c r="Z102" s="15">
        <v>58.601512880455417</v>
      </c>
      <c r="AA102" s="15">
        <v>75.638342711945711</v>
      </c>
      <c r="AB102" s="15">
        <v>85.296473937012223</v>
      </c>
      <c r="AC102" s="15">
        <v>59.84030807882467</v>
      </c>
      <c r="AD102" s="15">
        <v>51.641430033144125</v>
      </c>
      <c r="AE102" s="15">
        <v>75.584328699343374</v>
      </c>
      <c r="AF102" s="15">
        <v>66.024499140333305</v>
      </c>
      <c r="AG102" s="15">
        <v>41.764765741098444</v>
      </c>
      <c r="AH102" s="15">
        <v>12.114982036875844</v>
      </c>
      <c r="AI102" s="15">
        <v>44.957726547563603</v>
      </c>
      <c r="AJ102" s="15">
        <v>77.393269993893568</v>
      </c>
      <c r="AK102" s="15">
        <v>59.155671527069735</v>
      </c>
      <c r="AL102" s="15">
        <v>93.593337581287443</v>
      </c>
      <c r="AM102" s="15">
        <v>55.74737433042629</v>
      </c>
      <c r="AN102" s="15">
        <v>13.851552154350378</v>
      </c>
      <c r="AO102" s="15">
        <v>9.7796903954002889</v>
      </c>
      <c r="AP102" s="15">
        <v>38.937961274916432</v>
      </c>
      <c r="AQ102" s="15">
        <v>57.047893371386849</v>
      </c>
      <c r="AR102" s="15">
        <v>71.95557366080665</v>
      </c>
      <c r="AS102" s="15">
        <v>88.970797826847843</v>
      </c>
      <c r="AT102" s="15">
        <v>84.902842096645728</v>
      </c>
      <c r="AU102" s="15">
        <v>87.975266562656032</v>
      </c>
      <c r="AV102" s="15">
        <v>79.44475661527062</v>
      </c>
      <c r="AW102" s="15">
        <v>62.137528905562014</v>
      </c>
      <c r="AX102" s="15">
        <v>87.985828934392742</v>
      </c>
      <c r="AY102" s="15">
        <v>70.602419828094952</v>
      </c>
      <c r="AZ102" s="15">
        <v>58.956473352932456</v>
      </c>
      <c r="BA102" s="15">
        <v>66.485063961660629</v>
      </c>
      <c r="BB102" s="15">
        <v>57.038761277607463</v>
      </c>
      <c r="BC102" s="15">
        <v>30.566037735849058</v>
      </c>
      <c r="BD102" s="15">
        <v>35.248713550600343</v>
      </c>
      <c r="BE102" s="15">
        <v>29.931389365351624</v>
      </c>
      <c r="BF102" s="15">
        <v>66.666666666666657</v>
      </c>
      <c r="BG102" s="15">
        <v>43.39622641509434</v>
      </c>
      <c r="BH102" s="15">
        <v>71.543808399767755</v>
      </c>
      <c r="BI102" s="15">
        <v>87.835380894717005</v>
      </c>
      <c r="BJ102" s="15">
        <v>77.633647798742118</v>
      </c>
      <c r="BK102" s="15">
        <v>86.186693147964249</v>
      </c>
      <c r="BL102" s="15">
        <v>59.227838696240362</v>
      </c>
      <c r="BM102" s="15">
        <v>25.187742608057995</v>
      </c>
      <c r="BN102" s="15">
        <v>23.76735652305036</v>
      </c>
      <c r="BO102" s="15">
        <v>31.625606318968551</v>
      </c>
      <c r="BP102" s="15">
        <v>70.392336658863684</v>
      </c>
      <c r="BQ102" s="15">
        <v>66.6571455925408</v>
      </c>
      <c r="BR102" s="15">
        <v>79.519772241251289</v>
      </c>
      <c r="BS102" s="15">
        <v>5.0115804500560737</v>
      </c>
      <c r="BT102" s="15">
        <v>88.855187442297733</v>
      </c>
      <c r="BU102" s="15">
        <v>73.704616860171512</v>
      </c>
      <c r="BV102" s="15">
        <v>16.188908062218488</v>
      </c>
      <c r="BW102" s="15">
        <v>66.037735849056602</v>
      </c>
      <c r="BX102" s="15">
        <v>10.270272305915251</v>
      </c>
      <c r="BY102" s="15">
        <v>49.893176822641266</v>
      </c>
      <c r="BZ102" s="15">
        <v>26.317896191965637</v>
      </c>
      <c r="CA102" s="15">
        <v>19.574150943396223</v>
      </c>
      <c r="CB102" s="15">
        <v>32.233358398959481</v>
      </c>
      <c r="CC102" s="15">
        <v>83.958438428980344</v>
      </c>
      <c r="CD102" s="15">
        <v>51.316242764592872</v>
      </c>
      <c r="CE102" s="15">
        <v>58.108912052003433</v>
      </c>
      <c r="CF102" s="15">
        <v>75.531186414389126</v>
      </c>
      <c r="CG102" s="15">
        <v>77.1166530755021</v>
      </c>
      <c r="CH102" s="15">
        <v>42.872551042210183</v>
      </c>
      <c r="CI102" s="15">
        <v>77.928022497478679</v>
      </c>
      <c r="CJ102" s="15">
        <v>89.726413327717637</v>
      </c>
      <c r="CK102" s="15">
        <v>96.485919411400729</v>
      </c>
      <c r="CL102" s="15">
        <v>96.723643512451119</v>
      </c>
      <c r="CM102" s="15">
        <v>94.909976252936346</v>
      </c>
      <c r="CN102" s="15">
        <v>88.757858980734397</v>
      </c>
      <c r="CO102" s="15">
        <v>64.108113207547149</v>
      </c>
      <c r="CP102" s="15">
        <v>74.27299433962267</v>
      </c>
      <c r="CQ102" s="15">
        <v>74.904882572607036</v>
      </c>
      <c r="CR102" s="15">
        <v>21.120061402044882</v>
      </c>
      <c r="CS102" s="15">
        <v>62.519068610685515</v>
      </c>
      <c r="CT102" s="15">
        <v>83.359634751924347</v>
      </c>
      <c r="CU102" s="15">
        <v>86.444216754483961</v>
      </c>
      <c r="CV102" s="15">
        <v>62.45899730308016</v>
      </c>
      <c r="CW102" s="15">
        <v>62.189700924613433</v>
      </c>
      <c r="CX102" s="15">
        <v>96.858437926886907</v>
      </c>
      <c r="CY102" s="15">
        <v>94.662400003472627</v>
      </c>
      <c r="CZ102" s="15">
        <v>97.017280270158665</v>
      </c>
      <c r="DA102" s="15">
        <v>54.693826505218581</v>
      </c>
      <c r="DB102" s="15">
        <v>97.029638209797639</v>
      </c>
      <c r="DC102" s="15">
        <v>94.592646710662081</v>
      </c>
      <c r="DD102" s="15">
        <v>96.979927969181446</v>
      </c>
      <c r="DE102" s="15">
        <v>50.345362276470247</v>
      </c>
      <c r="DF102" s="15">
        <v>97.050709551136521</v>
      </c>
      <c r="DG102" s="15">
        <v>71.153065623659515</v>
      </c>
      <c r="DH102" s="15">
        <v>64.216915216588063</v>
      </c>
      <c r="DI102" s="15">
        <v>44.150943396226417</v>
      </c>
      <c r="DJ102" s="15">
        <v>83.736727417091402</v>
      </c>
      <c r="DK102" s="15">
        <v>35.001611893850551</v>
      </c>
      <c r="DL102" s="15">
        <v>36.18595078849043</v>
      </c>
      <c r="DM102" s="15">
        <v>77.407014664093381</v>
      </c>
      <c r="DN102" s="15">
        <v>50.63711228499627</v>
      </c>
      <c r="DO102" s="15">
        <v>86.971245182118594</v>
      </c>
      <c r="DP102" s="15">
        <v>87.321942666165171</v>
      </c>
      <c r="DQ102" s="15">
        <v>58.541755902312765</v>
      </c>
      <c r="DR102" s="15">
        <v>78.906498014333337</v>
      </c>
      <c r="DS102" s="15">
        <v>60.625243504353818</v>
      </c>
      <c r="DT102" s="15">
        <v>50.791886952822054</v>
      </c>
      <c r="DU102" s="15">
        <v>32.737644529374833</v>
      </c>
      <c r="DV102" s="15">
        <v>13.149850465780592</v>
      </c>
      <c r="DW102" s="15">
        <v>7.1287828641187652</v>
      </c>
      <c r="DX102" s="15">
        <v>14.030926432954317</v>
      </c>
      <c r="DY102" s="15">
        <v>13.867582281559907</v>
      </c>
      <c r="DZ102" s="15">
        <v>12.397768139965642</v>
      </c>
      <c r="EA102" s="15">
        <v>53.320790077972632</v>
      </c>
      <c r="EB102" s="15">
        <v>53.220784753890342</v>
      </c>
      <c r="EC102" s="15">
        <v>41.812014692077717</v>
      </c>
      <c r="ED102" s="15">
        <v>55.956777151982507</v>
      </c>
      <c r="EE102" s="15">
        <v>20.478266061894846</v>
      </c>
      <c r="EF102" s="15">
        <v>62.672996738052412</v>
      </c>
      <c r="EG102" s="15">
        <v>69.392716774691436</v>
      </c>
      <c r="EH102" s="15">
        <v>86.218203438317389</v>
      </c>
      <c r="EI102" s="15">
        <v>91.289163024513059</v>
      </c>
      <c r="EJ102" s="15">
        <v>36.866041877225328</v>
      </c>
      <c r="EK102" s="15">
        <v>57.455228056108062</v>
      </c>
      <c r="EL102" s="15">
        <v>92.341261185995549</v>
      </c>
      <c r="EM102" s="15">
        <v>83.286441179748252</v>
      </c>
      <c r="EN102" s="15">
        <v>25.829385336271461</v>
      </c>
      <c r="EO102" s="15">
        <v>90.87471698113211</v>
      </c>
      <c r="EP102" s="15">
        <v>99.688679245283041</v>
      </c>
      <c r="EQ102" s="15">
        <v>99.449375518738535</v>
      </c>
      <c r="ER102" s="15">
        <v>96.583743178943536</v>
      </c>
      <c r="ES102" s="15">
        <v>81.370172982339852</v>
      </c>
      <c r="ET102" s="15">
        <v>70.983421600654736</v>
      </c>
      <c r="EU102" s="15">
        <v>82.160682919521676</v>
      </c>
      <c r="EV102" s="15">
        <v>50.360257443371061</v>
      </c>
      <c r="EW102" s="15">
        <v>19.485135358157716</v>
      </c>
      <c r="EX102" s="15">
        <v>15.961355444301915</v>
      </c>
      <c r="EY102" s="15">
        <v>12.60292874795905</v>
      </c>
      <c r="EZ102" s="15">
        <v>12.990372270790164</v>
      </c>
      <c r="FA102" s="15">
        <v>12.374182581439371</v>
      </c>
      <c r="FB102" s="15">
        <v>9.304716618614151</v>
      </c>
      <c r="FC102" s="15">
        <v>10.576102735775676</v>
      </c>
      <c r="FD102" s="15">
        <v>6.8637596457719532</v>
      </c>
      <c r="FE102" s="15">
        <v>13.939516239990462</v>
      </c>
      <c r="FF102" s="15">
        <v>15.725175290854509</v>
      </c>
      <c r="FG102" s="15">
        <v>43.245307545771489</v>
      </c>
      <c r="FH102" s="15">
        <v>57.83997184394358</v>
      </c>
      <c r="FI102" s="15">
        <v>63.939835454022159</v>
      </c>
      <c r="FJ102" s="15">
        <v>62.508217607302733</v>
      </c>
      <c r="FK102" s="15">
        <v>72.708307356357039</v>
      </c>
      <c r="FL102" s="15">
        <v>27.798882702980784</v>
      </c>
      <c r="FM102" s="15">
        <v>57.279749973771558</v>
      </c>
      <c r="FN102" s="15">
        <v>64.9443092165222</v>
      </c>
      <c r="FO102" s="15">
        <v>87.268881286241182</v>
      </c>
      <c r="FP102" s="15">
        <v>70.354641646806968</v>
      </c>
      <c r="FQ102" s="15">
        <v>91.176642347527817</v>
      </c>
      <c r="FR102" s="15">
        <v>60.382409849407011</v>
      </c>
      <c r="FS102" s="15">
        <v>84.688840239497878</v>
      </c>
      <c r="FT102" s="15">
        <v>37.862026595358941</v>
      </c>
      <c r="FU102" s="15">
        <v>7.9346778224116354</v>
      </c>
      <c r="FV102" s="15">
        <v>145.54192821985862</v>
      </c>
      <c r="FW102" s="15">
        <v>214.83606377469289</v>
      </c>
      <c r="FX102" s="15">
        <v>194.21369777277312</v>
      </c>
      <c r="FY102" s="15">
        <v>76.50415113562768</v>
      </c>
      <c r="FZ102" s="15">
        <v>58.897806614878832</v>
      </c>
      <c r="GA102" s="15">
        <v>70.602419828094952</v>
      </c>
      <c r="GB102" s="15">
        <v>-5.9410990733779787</v>
      </c>
      <c r="GC102" s="15">
        <v>66.485063961660629</v>
      </c>
      <c r="GD102" s="15">
        <v>7.9378359906294245</v>
      </c>
      <c r="GE102" s="15">
        <v>30.566037735849058</v>
      </c>
      <c r="GF102" s="15">
        <v>35.248713550600343</v>
      </c>
      <c r="GG102" s="15">
        <v>29.931389365351624</v>
      </c>
      <c r="GH102" s="15">
        <v>66.666666666666657</v>
      </c>
      <c r="GI102" s="15">
        <v>43.39622641509434</v>
      </c>
      <c r="GJ102" s="15">
        <v>71.543808399767755</v>
      </c>
      <c r="GK102" s="15">
        <v>9.1132075471698109</v>
      </c>
      <c r="GL102" s="15">
        <v>10.865384615384615</v>
      </c>
      <c r="GM102" s="15">
        <v>4.3742138364779874</v>
      </c>
      <c r="GN102" s="15">
        <v>59.227838696240362</v>
      </c>
      <c r="GO102" s="15">
        <v>25.187742608057995</v>
      </c>
      <c r="GP102" s="15">
        <v>23.76735652305036</v>
      </c>
      <c r="GQ102" s="15">
        <v>31.625606318968551</v>
      </c>
      <c r="GR102" s="15">
        <v>70.516703052910074</v>
      </c>
      <c r="GS102" s="15">
        <v>33.342854407459207</v>
      </c>
      <c r="GT102" s="15">
        <v>20.480227758748704</v>
      </c>
      <c r="GU102" s="15">
        <v>6.0694355177612618</v>
      </c>
      <c r="GV102" s="15">
        <v>91.560519983244646</v>
      </c>
      <c r="GW102" s="15">
        <v>80.592055841790142</v>
      </c>
      <c r="GX102" s="15">
        <v>17.579300491578319</v>
      </c>
      <c r="GY102" s="15">
        <v>0.660377358490566</v>
      </c>
      <c r="GZ102" s="15">
        <v>1476.5935283597405</v>
      </c>
      <c r="HA102" s="15">
        <v>49.933703908513124</v>
      </c>
      <c r="HB102" s="15">
        <v>25.42545329682164</v>
      </c>
      <c r="HC102" s="15">
        <v>19.574150943396223</v>
      </c>
      <c r="HD102" s="15">
        <v>3178608.7588148555</v>
      </c>
      <c r="HE102" s="15">
        <v>57.946091644204841</v>
      </c>
      <c r="HF102" s="15">
        <v>218.80352201257864</v>
      </c>
      <c r="HG102" s="15">
        <v>206.36044324648097</v>
      </c>
      <c r="HH102" s="15">
        <v>99.777795747229703</v>
      </c>
      <c r="HI102" s="15">
        <v>175.39052330641377</v>
      </c>
      <c r="HJ102" s="15">
        <v>57.127448957789817</v>
      </c>
      <c r="HK102" s="15">
        <v>91.312505285913829</v>
      </c>
      <c r="HL102" s="15">
        <v>89.726413327717637</v>
      </c>
      <c r="HM102" s="15">
        <v>96.485919411400729</v>
      </c>
      <c r="HN102" s="15">
        <v>96.723643512451119</v>
      </c>
      <c r="HO102" s="15">
        <v>94.909976252936346</v>
      </c>
      <c r="HP102" s="15">
        <v>88.757858980734397</v>
      </c>
      <c r="HQ102" s="15">
        <v>71.694999999999993</v>
      </c>
      <c r="HR102" s="15">
        <v>73.652000000000015</v>
      </c>
      <c r="HS102" s="15">
        <v>79.010560069177274</v>
      </c>
      <c r="HT102" s="15">
        <v>25.062937390507471</v>
      </c>
      <c r="HU102" s="15">
        <v>62.519068610685515</v>
      </c>
      <c r="HV102" s="15">
        <v>83.359634751924347</v>
      </c>
      <c r="HW102" s="15">
        <v>86.444216754483961</v>
      </c>
      <c r="HX102" s="15">
        <v>62.45899730308016</v>
      </c>
      <c r="HY102" s="15">
        <v>63.385656711625231</v>
      </c>
      <c r="HZ102" s="15">
        <v>96.858437926886907</v>
      </c>
      <c r="IA102" s="15">
        <v>94.662400003472627</v>
      </c>
      <c r="IB102" s="15">
        <v>97.017280270158665</v>
      </c>
      <c r="IC102" s="15">
        <v>54.693826505218581</v>
      </c>
      <c r="ID102" s="15">
        <v>97.029638209797639</v>
      </c>
      <c r="IE102" s="15">
        <v>94.592646710662081</v>
      </c>
      <c r="IF102" s="15">
        <v>96.979927969181446</v>
      </c>
      <c r="IG102" s="15">
        <v>50.345362276470247</v>
      </c>
      <c r="IH102" s="15">
        <v>97.050709551136521</v>
      </c>
      <c r="II102" s="15">
        <v>76.844456723404335</v>
      </c>
      <c r="IJ102" s="15">
        <v>5.026532663470908</v>
      </c>
      <c r="IK102" s="15">
        <v>13.037735849056604</v>
      </c>
      <c r="IL102" s="15">
        <v>83.736727417091402</v>
      </c>
      <c r="IM102" s="15">
        <v>35.001611893850551</v>
      </c>
      <c r="IN102" s="15">
        <v>36.18595078849043</v>
      </c>
      <c r="IO102" s="15">
        <v>77.727988952417206</v>
      </c>
      <c r="IP102" s="15">
        <v>50.63711228499627</v>
      </c>
      <c r="IQ102" s="15">
        <v>11.035167379051249</v>
      </c>
      <c r="IR102" s="15">
        <v>87.321942666165171</v>
      </c>
      <c r="IS102" s="15">
        <v>80.295729898937708</v>
      </c>
      <c r="IT102" s="15">
        <v>9.5879554480303053</v>
      </c>
      <c r="IU102" s="15">
        <v>77.20842365010887</v>
      </c>
      <c r="IV102" s="15">
        <v>7.9869461804936313</v>
      </c>
      <c r="IW102" s="15">
        <v>32.737644529374833</v>
      </c>
      <c r="IX102" s="15">
        <v>85.856421075279926</v>
      </c>
      <c r="IY102" s="15">
        <v>14.636450196585718</v>
      </c>
      <c r="IZ102" s="15">
        <v>24.471793253688844</v>
      </c>
      <c r="JA102" s="15">
        <v>153.71713905820346</v>
      </c>
      <c r="JB102" s="15">
        <v>7.580834416829453</v>
      </c>
      <c r="JC102" s="15">
        <v>45.301117302096898</v>
      </c>
      <c r="JD102" s="15">
        <v>29.80267992433469</v>
      </c>
      <c r="JE102" s="15">
        <v>13.786330415170786</v>
      </c>
      <c r="JF102" s="15">
        <v>5.8043251547223011</v>
      </c>
      <c r="JG102" s="15">
        <v>6.2616236612332346</v>
      </c>
      <c r="JH102" s="15">
        <v>12.428646186308264</v>
      </c>
      <c r="JI102" s="15">
        <v>12.161588862201475</v>
      </c>
      <c r="JJ102" s="15">
        <v>87.759820258772891</v>
      </c>
      <c r="JK102" s="15">
        <v>112.77763263207578</v>
      </c>
      <c r="JL102" s="15">
        <v>36.866041877225328</v>
      </c>
      <c r="JM102" s="15">
        <v>57.455228056108062</v>
      </c>
      <c r="JN102" s="15">
        <v>92.341261185995549</v>
      </c>
      <c r="JO102" s="15">
        <v>83.286441179748252</v>
      </c>
      <c r="JP102" s="15">
        <v>25.829385336271461</v>
      </c>
      <c r="JQ102" s="15">
        <v>90.87471698113211</v>
      </c>
      <c r="JR102" s="15">
        <v>99.688679245283041</v>
      </c>
      <c r="JS102" s="15">
        <v>99.449375518738535</v>
      </c>
      <c r="JT102" s="15">
        <v>96.583743178943536</v>
      </c>
      <c r="JU102" s="15">
        <v>81.370172982339852</v>
      </c>
      <c r="JV102" s="15">
        <v>0.84430127672956035</v>
      </c>
      <c r="JW102" s="15">
        <v>0.8651173516981131</v>
      </c>
      <c r="JX102" s="15">
        <v>1.4503376748792456</v>
      </c>
      <c r="JY102" s="15">
        <v>0.26915898867924526</v>
      </c>
      <c r="JZ102" s="15">
        <v>6.0689439459292736</v>
      </c>
      <c r="KA102" s="15">
        <v>311872.44440083014</v>
      </c>
      <c r="KB102" s="15">
        <v>200909.66133988771</v>
      </c>
      <c r="KC102" s="15">
        <v>1.1578947316208765</v>
      </c>
      <c r="KD102" s="15">
        <v>164.566222580019</v>
      </c>
      <c r="KE102" s="15">
        <v>27.499827745169799</v>
      </c>
      <c r="KF102" s="15">
        <v>20.566701720754729</v>
      </c>
      <c r="KG102" s="15">
        <v>0.10615726839981617</v>
      </c>
      <c r="KH102" s="15">
        <v>-4.3447887705377042</v>
      </c>
      <c r="KI102" s="15">
        <v>33.472156362239858</v>
      </c>
      <c r="KJ102" s="15">
        <v>31.359887375774278</v>
      </c>
      <c r="KK102" s="15">
        <v>55.759341816088586</v>
      </c>
      <c r="KL102" s="15">
        <v>6.6762109950360511</v>
      </c>
      <c r="KM102" s="15">
        <v>8.0120390663700984</v>
      </c>
      <c r="KN102" s="15">
        <v>84.166028301886755</v>
      </c>
      <c r="KO102" s="15">
        <v>112.94939937106918</v>
      </c>
      <c r="KP102" s="15">
        <v>107.76354088050317</v>
      </c>
      <c r="KQ102" s="15">
        <v>12.731118713758836</v>
      </c>
      <c r="KR102" s="15">
        <v>29.645358353193032</v>
      </c>
      <c r="KS102" s="15">
        <v>91.176642347527817</v>
      </c>
      <c r="KT102" s="15">
        <v>6.6813930182137158</v>
      </c>
      <c r="KU102" s="15">
        <v>84.688840239497878</v>
      </c>
      <c r="KV102" s="15">
        <v>37.862026595358941</v>
      </c>
    </row>
    <row r="103" spans="1:308" x14ac:dyDescent="0.3">
      <c r="A103" t="s">
        <v>361</v>
      </c>
      <c r="B103" s="16" t="s">
        <v>371</v>
      </c>
      <c r="C103" t="s">
        <v>358</v>
      </c>
      <c r="H103" s="17"/>
      <c r="I103" s="15">
        <v>52.00204405664023</v>
      </c>
      <c r="J103" s="15">
        <v>52.954809141340995</v>
      </c>
      <c r="K103" s="15">
        <v>57.15163242423889</v>
      </c>
      <c r="L103" s="15">
        <v>62.816063879780707</v>
      </c>
      <c r="M103" s="15">
        <v>54.847023175238071</v>
      </c>
      <c r="N103" s="15">
        <v>47.089365067211766</v>
      </c>
      <c r="O103" s="15">
        <v>37.153370652030986</v>
      </c>
      <c r="P103" s="15">
        <v>70.629959686846817</v>
      </c>
      <c r="Q103" s="15">
        <v>52.344849493113927</v>
      </c>
      <c r="R103" s="15">
        <v>25.736677115987458</v>
      </c>
      <c r="S103" s="15">
        <v>70.437892216412109</v>
      </c>
      <c r="T103" s="15">
        <v>45.30500003220309</v>
      </c>
      <c r="U103" s="15">
        <v>65.715632921698344</v>
      </c>
      <c r="V103" s="15">
        <v>40.513652523125167</v>
      </c>
      <c r="W103" s="15">
        <v>26.059805075109622</v>
      </c>
      <c r="X103" s="15">
        <v>61.302093315870749</v>
      </c>
      <c r="Y103" s="15">
        <v>86.132009199835608</v>
      </c>
      <c r="Z103" s="15">
        <v>55.112622106139604</v>
      </c>
      <c r="AA103" s="15">
        <v>73.389167248710606</v>
      </c>
      <c r="AB103" s="15">
        <v>85.952179539724682</v>
      </c>
      <c r="AC103" s="15">
        <v>48.881861670613958</v>
      </c>
      <c r="AD103" s="15">
        <v>43.005653911484558</v>
      </c>
      <c r="AE103" s="15">
        <v>62.85145702836968</v>
      </c>
      <c r="AF103" s="15">
        <v>54.847023175238071</v>
      </c>
      <c r="AG103" s="15">
        <v>27.545047787401394</v>
      </c>
      <c r="AH103" s="15">
        <v>16.819292902038935</v>
      </c>
      <c r="AI103" s="15">
        <v>26.257497159265764</v>
      </c>
      <c r="AJ103" s="15">
        <v>76.631398664800315</v>
      </c>
      <c r="AK103" s="15">
        <v>43.189757722472123</v>
      </c>
      <c r="AL103" s="15">
        <v>92.093196167292064</v>
      </c>
      <c r="AM103" s="15">
        <v>49.292449731810635</v>
      </c>
      <c r="AN103" s="15">
        <v>7.876235058095526</v>
      </c>
      <c r="AO103" s="15">
        <v>12.113506484442095</v>
      </c>
      <c r="AP103" s="15">
        <v>42.617613522287321</v>
      </c>
      <c r="AQ103" s="15">
        <v>45.625260872632921</v>
      </c>
      <c r="AR103" s="15">
        <v>65.39515824291739</v>
      </c>
      <c r="AS103" s="15">
        <v>72.408340658588557</v>
      </c>
      <c r="AT103" s="15">
        <v>77.957796236493451</v>
      </c>
      <c r="AU103" s="15">
        <v>73.998074927608883</v>
      </c>
      <c r="AV103" s="15">
        <v>57.627872229037536</v>
      </c>
      <c r="AW103" s="15">
        <v>58.777663132453178</v>
      </c>
      <c r="AX103" s="15">
        <v>83.010010936899207</v>
      </c>
      <c r="AY103" s="15">
        <v>59.944343979898683</v>
      </c>
      <c r="AZ103" s="15">
        <v>38.991973756583143</v>
      </c>
      <c r="BA103" s="15">
        <v>62.521388958990798</v>
      </c>
      <c r="BB103" s="15">
        <v>47.921691276983083</v>
      </c>
      <c r="BC103" s="15">
        <v>25.172413793103448</v>
      </c>
      <c r="BD103" s="15">
        <v>28.213166144200624</v>
      </c>
      <c r="BE103" s="15">
        <v>23.824451410658309</v>
      </c>
      <c r="BF103" s="15">
        <v>62.068965517241374</v>
      </c>
      <c r="BG103" s="15">
        <v>46.551724137931032</v>
      </c>
      <c r="BH103" s="15">
        <v>75.406488402190973</v>
      </c>
      <c r="BI103" s="15">
        <v>86.624926702858104</v>
      </c>
      <c r="BJ103" s="15">
        <v>81.53735632183907</v>
      </c>
      <c r="BK103" s="15">
        <v>80.943738656987279</v>
      </c>
      <c r="BL103" s="15">
        <v>57.307440603135937</v>
      </c>
      <c r="BM103" s="15">
        <v>28.438005392133721</v>
      </c>
      <c r="BN103" s="15">
        <v>28.893355372551582</v>
      </c>
      <c r="BO103" s="15">
        <v>30.942460136206893</v>
      </c>
      <c r="BP103" s="15">
        <v>70.476227608676282</v>
      </c>
      <c r="BQ103" s="15">
        <v>58.448496142492189</v>
      </c>
      <c r="BR103" s="15">
        <v>68.222175013926545</v>
      </c>
      <c r="BS103" s="15">
        <v>4.7208722588433236</v>
      </c>
      <c r="BT103" s="15">
        <v>74.373646118611859</v>
      </c>
      <c r="BU103" s="15">
        <v>43.783721626564081</v>
      </c>
      <c r="BV103" s="15">
        <v>18.212411364842865</v>
      </c>
      <c r="BW103" s="15">
        <v>89.65517241379311</v>
      </c>
      <c r="BX103" s="15">
        <v>12.336091356095881</v>
      </c>
      <c r="BY103" s="15">
        <v>34.796154355868126</v>
      </c>
      <c r="BZ103" s="15">
        <v>34.84024181818279</v>
      </c>
      <c r="CA103" s="15">
        <v>16.64103448275862</v>
      </c>
      <c r="CB103" s="15">
        <v>17.961789643628951</v>
      </c>
      <c r="CC103" s="15">
        <v>44.871111877073901</v>
      </c>
      <c r="CD103" s="15">
        <v>56.15956146921507</v>
      </c>
      <c r="CE103" s="15">
        <v>41.8446505791539</v>
      </c>
      <c r="CF103" s="15">
        <v>56.186598555920732</v>
      </c>
      <c r="CG103" s="15">
        <v>75.932568420231306</v>
      </c>
      <c r="CH103" s="15">
        <v>67.870163239081052</v>
      </c>
      <c r="CI103" s="15">
        <v>86.249999070419264</v>
      </c>
      <c r="CJ103" s="15">
        <v>84.754577716266425</v>
      </c>
      <c r="CK103" s="15">
        <v>91.02647704011622</v>
      </c>
      <c r="CL103" s="15">
        <v>94.621203347915127</v>
      </c>
      <c r="CM103" s="15">
        <v>90.916543278631309</v>
      </c>
      <c r="CN103" s="15">
        <v>69.341244616249071</v>
      </c>
      <c r="CO103" s="15">
        <v>76.964827586206908</v>
      </c>
      <c r="CP103" s="15">
        <v>66.050344827586201</v>
      </c>
      <c r="CQ103" s="15">
        <v>62.775228794875972</v>
      </c>
      <c r="CR103" s="15">
        <v>14.660087215889332</v>
      </c>
      <c r="CS103" s="15">
        <v>55.800813501200359</v>
      </c>
      <c r="CT103" s="15">
        <v>80.650358982921304</v>
      </c>
      <c r="CU103" s="15">
        <v>85.201531464897954</v>
      </c>
      <c r="CV103" s="15">
        <v>66.046435743680277</v>
      </c>
      <c r="CW103" s="15">
        <v>56.148251057007329</v>
      </c>
      <c r="CX103" s="15">
        <v>96.487612742556394</v>
      </c>
      <c r="CY103" s="15">
        <v>92.171605615802505</v>
      </c>
      <c r="CZ103" s="15">
        <v>96.556724938061393</v>
      </c>
      <c r="DA103" s="15">
        <v>54.619302021778054</v>
      </c>
      <c r="DB103" s="15">
        <v>97.630354095957372</v>
      </c>
      <c r="DC103" s="15">
        <v>94.536791976489809</v>
      </c>
      <c r="DD103" s="15">
        <v>95.550091361278589</v>
      </c>
      <c r="DE103" s="15">
        <v>59.437503096551957</v>
      </c>
      <c r="DF103" s="15">
        <v>97.115063211878109</v>
      </c>
      <c r="DG103" s="15">
        <v>45.06081586915419</v>
      </c>
      <c r="DH103" s="15">
        <v>66.136493280618737</v>
      </c>
      <c r="DI103" s="15">
        <v>35.448275862068968</v>
      </c>
      <c r="DJ103" s="15">
        <v>85.875779425849046</v>
      </c>
      <c r="DK103" s="15">
        <v>16.974219506838327</v>
      </c>
      <c r="DL103" s="15">
        <v>26.166962801766331</v>
      </c>
      <c r="DM103" s="15">
        <v>47.531515892656195</v>
      </c>
      <c r="DN103" s="15">
        <v>27.558718222832528</v>
      </c>
      <c r="DO103" s="15">
        <v>90.213081968282793</v>
      </c>
      <c r="DP103" s="15">
        <v>86.102512029707228</v>
      </c>
      <c r="DQ103" s="15">
        <v>45.667671039279952</v>
      </c>
      <c r="DR103" s="15">
        <v>81.86996885219942</v>
      </c>
      <c r="DS103" s="15">
        <v>37.003429634234855</v>
      </c>
      <c r="DT103" s="15">
        <v>30.893294436139527</v>
      </c>
      <c r="DU103" s="15">
        <v>24.196801138663254</v>
      </c>
      <c r="DV103" s="15">
        <v>16.06242708782392</v>
      </c>
      <c r="DW103" s="15">
        <v>24.723211113458806</v>
      </c>
      <c r="DX103" s="15">
        <v>10.904601776061105</v>
      </c>
      <c r="DY103" s="15">
        <v>15.213916084942934</v>
      </c>
      <c r="DZ103" s="15">
        <v>17.192308447907898</v>
      </c>
      <c r="EA103" s="15">
        <v>22.142298361423585</v>
      </c>
      <c r="EB103" s="15">
        <v>34.521456890398603</v>
      </c>
      <c r="EC103" s="15">
        <v>15.390797802035397</v>
      </c>
      <c r="ED103" s="15">
        <v>30.371546021418133</v>
      </c>
      <c r="EE103" s="15">
        <v>28.861386721053108</v>
      </c>
      <c r="EF103" s="15">
        <v>55.612001985591682</v>
      </c>
      <c r="EG103" s="15">
        <v>64.779065362393155</v>
      </c>
      <c r="EH103" s="15">
        <v>90.919404225208439</v>
      </c>
      <c r="EI103" s="15">
        <v>95.215123086008049</v>
      </c>
      <c r="EJ103" s="15">
        <v>11.47761739767197</v>
      </c>
      <c r="EK103" s="15">
        <v>45.206661217516945</v>
      </c>
      <c r="EL103" s="15">
        <v>88.217911618514833</v>
      </c>
      <c r="EM103" s="15">
        <v>64.272463315692249</v>
      </c>
      <c r="EN103" s="15">
        <v>6.7741350629646009</v>
      </c>
      <c r="EO103" s="15">
        <v>87.375517241379299</v>
      </c>
      <c r="EP103" s="15">
        <v>98.86517241379309</v>
      </c>
      <c r="EQ103" s="15">
        <v>98.928344564325258</v>
      </c>
      <c r="ER103" s="15">
        <v>93.985845919142307</v>
      </c>
      <c r="ES103" s="15">
        <v>81.311100697820279</v>
      </c>
      <c r="ET103" s="15">
        <v>68.103453095610973</v>
      </c>
      <c r="EU103" s="15">
        <v>72.691881175858413</v>
      </c>
      <c r="EV103" s="15">
        <v>32.286410938656942</v>
      </c>
      <c r="EW103" s="15">
        <v>24.088053717116217</v>
      </c>
      <c r="EX103" s="15">
        <v>8.1429654161431486</v>
      </c>
      <c r="EY103" s="15">
        <v>5.4228800217815714</v>
      </c>
      <c r="EZ103" s="15">
        <v>10.062859736361853</v>
      </c>
      <c r="FA103" s="15">
        <v>13.948145659847517</v>
      </c>
      <c r="FB103" s="15">
        <v>1.1007173465579063</v>
      </c>
      <c r="FC103" s="15">
        <v>14.526060929043302</v>
      </c>
      <c r="FD103" s="15">
        <v>18.879102002319652</v>
      </c>
      <c r="FE103" s="15">
        <v>17.50618281611003</v>
      </c>
      <c r="FF103" s="15">
        <v>14.7057840863392</v>
      </c>
      <c r="FG103" s="15">
        <v>48.668676237756564</v>
      </c>
      <c r="FH103" s="15">
        <v>68.787888444096239</v>
      </c>
      <c r="FI103" s="15">
        <v>63.419536027134562</v>
      </c>
      <c r="FJ103" s="15">
        <v>39.113667314215959</v>
      </c>
      <c r="FK103" s="15">
        <v>43.869939935411452</v>
      </c>
      <c r="FL103" s="15">
        <v>12.252440346596483</v>
      </c>
      <c r="FM103" s="15">
        <v>60.929722909368657</v>
      </c>
      <c r="FN103" s="15">
        <v>71.960533857572017</v>
      </c>
      <c r="FO103" s="15">
        <v>84.938689062830193</v>
      </c>
      <c r="FP103" s="15">
        <v>69.586109930481896</v>
      </c>
      <c r="FQ103" s="15">
        <v>82.677890116756529</v>
      </c>
      <c r="FR103" s="15">
        <v>47.93741714178632</v>
      </c>
      <c r="FS103" s="15">
        <v>83.950512093559453</v>
      </c>
      <c r="FT103" s="15">
        <v>23.280331112089964</v>
      </c>
      <c r="FU103" s="15">
        <v>19.850114634108941</v>
      </c>
      <c r="FV103" s="15">
        <v>212.49462041083908</v>
      </c>
      <c r="FW103" s="15">
        <v>424.44293861067342</v>
      </c>
      <c r="FX103" s="15">
        <v>345.47664456934297</v>
      </c>
      <c r="FY103" s="15">
        <v>83.293028656595979</v>
      </c>
      <c r="FZ103" s="15">
        <v>90.385595810102188</v>
      </c>
      <c r="GA103" s="15">
        <v>59.944343979898683</v>
      </c>
      <c r="GB103" s="15">
        <v>-9.3643439798986812</v>
      </c>
      <c r="GC103" s="15">
        <v>62.521388958990798</v>
      </c>
      <c r="GD103" s="15">
        <v>5.8900653632137523</v>
      </c>
      <c r="GE103" s="15">
        <v>25.172413793103448</v>
      </c>
      <c r="GF103" s="15">
        <v>28.213166144200624</v>
      </c>
      <c r="GG103" s="15">
        <v>23.824451410658309</v>
      </c>
      <c r="GH103" s="15">
        <v>62.068965517241374</v>
      </c>
      <c r="GI103" s="15">
        <v>46.551724137931032</v>
      </c>
      <c r="GJ103" s="15">
        <v>75.406488402190973</v>
      </c>
      <c r="GK103" s="15">
        <v>10.689655172413794</v>
      </c>
      <c r="GL103" s="15">
        <v>8.862068965517242</v>
      </c>
      <c r="GM103" s="15">
        <v>6.0344827586206895</v>
      </c>
      <c r="GN103" s="15">
        <v>57.307440603135937</v>
      </c>
      <c r="GO103" s="15">
        <v>28.438005392133721</v>
      </c>
      <c r="GP103" s="15">
        <v>28.893355372551582</v>
      </c>
      <c r="GQ103" s="15">
        <v>30.942460136206893</v>
      </c>
      <c r="GR103" s="15">
        <v>70.628968431556274</v>
      </c>
      <c r="GS103" s="15">
        <v>41.551503857507797</v>
      </c>
      <c r="GT103" s="15">
        <v>31.777824986073448</v>
      </c>
      <c r="GU103" s="15">
        <v>3.3748745961048661</v>
      </c>
      <c r="GV103" s="15">
        <v>75.828652079985758</v>
      </c>
      <c r="GW103" s="15">
        <v>65.313686705412152</v>
      </c>
      <c r="GX103" s="15">
        <v>20.407721066857484</v>
      </c>
      <c r="GY103" s="15">
        <v>0.92592592592592593</v>
      </c>
      <c r="GZ103" s="15">
        <v>1186.4781370274927</v>
      </c>
      <c r="HA103" s="15">
        <v>34.796154355868126</v>
      </c>
      <c r="HB103" s="15">
        <v>37.294652519458189</v>
      </c>
      <c r="HC103" s="15">
        <v>16.64103448275862</v>
      </c>
      <c r="HD103" s="15">
        <v>1771255.1443932678</v>
      </c>
      <c r="HE103" s="15">
        <v>178.45995073891629</v>
      </c>
      <c r="HF103" s="15">
        <v>198.74922276956758</v>
      </c>
      <c r="HG103" s="15">
        <v>284.57318555008209</v>
      </c>
      <c r="HH103" s="15">
        <v>158.86197044334975</v>
      </c>
      <c r="HI103" s="15">
        <v>178.82761859420819</v>
      </c>
      <c r="HJ103" s="15">
        <v>32.129836760918941</v>
      </c>
      <c r="HK103" s="15">
        <v>57.964285788186672</v>
      </c>
      <c r="HL103" s="15">
        <v>84.754577716266425</v>
      </c>
      <c r="HM103" s="15">
        <v>91.02647704011622</v>
      </c>
      <c r="HN103" s="15">
        <v>94.621203347915127</v>
      </c>
      <c r="HO103" s="15">
        <v>90.916543278631309</v>
      </c>
      <c r="HP103" s="15">
        <v>69.341244616249071</v>
      </c>
      <c r="HQ103" s="15">
        <v>83.212222222222238</v>
      </c>
      <c r="HR103" s="15">
        <v>70.729230769230767</v>
      </c>
      <c r="HS103" s="15">
        <v>66.384165229609224</v>
      </c>
      <c r="HT103" s="15">
        <v>13.685489898039439</v>
      </c>
      <c r="HU103" s="15">
        <v>55.800813501200359</v>
      </c>
      <c r="HV103" s="15">
        <v>80.650358982921304</v>
      </c>
      <c r="HW103" s="15">
        <v>85.201531464897954</v>
      </c>
      <c r="HX103" s="15">
        <v>66.046435743680277</v>
      </c>
      <c r="HY103" s="15">
        <v>56.148251057007329</v>
      </c>
      <c r="HZ103" s="15">
        <v>96.487612742556394</v>
      </c>
      <c r="IA103" s="15">
        <v>92.171605615802505</v>
      </c>
      <c r="IB103" s="15">
        <v>96.556724938061393</v>
      </c>
      <c r="IC103" s="15">
        <v>54.619302021778054</v>
      </c>
      <c r="ID103" s="15">
        <v>97.630354095957372</v>
      </c>
      <c r="IE103" s="15">
        <v>94.536791976489809</v>
      </c>
      <c r="IF103" s="15">
        <v>95.550091361278589</v>
      </c>
      <c r="IG103" s="15">
        <v>59.437503096551957</v>
      </c>
      <c r="IH103" s="15">
        <v>97.115063211878109</v>
      </c>
      <c r="II103" s="15">
        <v>45.509077581547892</v>
      </c>
      <c r="IJ103" s="15">
        <v>4.3020708208323448</v>
      </c>
      <c r="IK103" s="15">
        <v>10.862068965517242</v>
      </c>
      <c r="IL103" s="15">
        <v>85.875779425849046</v>
      </c>
      <c r="IM103" s="15">
        <v>16.974219506838327</v>
      </c>
      <c r="IN103" s="15">
        <v>26.166962801766331</v>
      </c>
      <c r="IO103" s="15">
        <v>47.531515892656195</v>
      </c>
      <c r="IP103" s="15">
        <v>27.558718222832528</v>
      </c>
      <c r="IQ103" s="15">
        <v>8.9264979871682666</v>
      </c>
      <c r="IR103" s="15">
        <v>86.102512029707228</v>
      </c>
      <c r="IS103" s="15">
        <v>78.895567430897287</v>
      </c>
      <c r="IT103" s="15">
        <v>8.240923249000268</v>
      </c>
      <c r="IU103" s="15">
        <v>109.41168635800896</v>
      </c>
      <c r="IV103" s="15">
        <v>7.0586358711674357</v>
      </c>
      <c r="IW103" s="15">
        <v>24.196801138663254</v>
      </c>
      <c r="IX103" s="15">
        <v>89.90255131211191</v>
      </c>
      <c r="IY103" s="15">
        <v>48.764938543151771</v>
      </c>
      <c r="IZ103" s="15">
        <v>14.35384403184691</v>
      </c>
      <c r="JA103" s="15">
        <v>146.36745452412239</v>
      </c>
      <c r="JB103" s="15">
        <v>8.9102467310854792</v>
      </c>
      <c r="JC103" s="15">
        <v>18.457059409159882</v>
      </c>
      <c r="JD103" s="15">
        <v>18.966650185304999</v>
      </c>
      <c r="JE103" s="15">
        <v>4.9789320044014342</v>
      </c>
      <c r="JF103" s="15">
        <v>3.090960205722916</v>
      </c>
      <c r="JG103" s="15">
        <v>8.6584160163159325</v>
      </c>
      <c r="JH103" s="15">
        <v>13.319749334104365</v>
      </c>
      <c r="JI103" s="15">
        <v>12.796710462440501</v>
      </c>
      <c r="JJ103" s="15">
        <v>92.303583140647476</v>
      </c>
      <c r="JK103" s="15">
        <v>109.93382779103572</v>
      </c>
      <c r="JL103" s="15">
        <v>11.47761739767197</v>
      </c>
      <c r="JM103" s="15">
        <v>45.206661217516945</v>
      </c>
      <c r="JN103" s="15">
        <v>88.217911618514833</v>
      </c>
      <c r="JO103" s="15">
        <v>64.272463315692249</v>
      </c>
      <c r="JP103" s="15">
        <v>6.7741350629646009</v>
      </c>
      <c r="JQ103" s="15">
        <v>87.375517241379299</v>
      </c>
      <c r="JR103" s="15">
        <v>98.86517241379309</v>
      </c>
      <c r="JS103" s="15">
        <v>98.928344564325258</v>
      </c>
      <c r="JT103" s="15">
        <v>93.985845919142307</v>
      </c>
      <c r="JU103" s="15">
        <v>81.311100697820279</v>
      </c>
      <c r="JV103" s="15">
        <v>0.82884778620689659</v>
      </c>
      <c r="JW103" s="15">
        <v>0.79352396896551736</v>
      </c>
      <c r="JX103" s="15">
        <v>1.2681310846551719</v>
      </c>
      <c r="JY103" s="15">
        <v>0.28116969655172414</v>
      </c>
      <c r="JZ103" s="15">
        <v>4.1788645688829504</v>
      </c>
      <c r="KA103" s="15">
        <v>101121.24700852753</v>
      </c>
      <c r="KB103" s="15">
        <v>131391.39231570548</v>
      </c>
      <c r="KC103" s="15">
        <v>1.1161032324669242</v>
      </c>
      <c r="KD103" s="15">
        <v>8.4251005096551754</v>
      </c>
      <c r="KE103" s="15">
        <v>54.773813049655196</v>
      </c>
      <c r="KF103" s="15">
        <v>79.796720084137917</v>
      </c>
      <c r="KG103" s="15">
        <v>0.13013771713408101</v>
      </c>
      <c r="KH103" s="15">
        <v>13.669735516097408</v>
      </c>
      <c r="KI103" s="15">
        <v>49.385235166378955</v>
      </c>
      <c r="KJ103" s="15">
        <v>75.151553776384958</v>
      </c>
      <c r="KK103" s="15">
        <v>53.67814410853827</v>
      </c>
      <c r="KL103" s="15">
        <v>9.8374831553547342</v>
      </c>
      <c r="KM103" s="15">
        <v>13.495503573347845</v>
      </c>
      <c r="KN103" s="15">
        <v>86.716551724137929</v>
      </c>
      <c r="KO103" s="15">
        <v>109.72747701149422</v>
      </c>
      <c r="KP103" s="15">
        <v>102.97619540229891</v>
      </c>
      <c r="KQ103" s="15">
        <v>15.061310937169781</v>
      </c>
      <c r="KR103" s="15">
        <v>30.413890069518111</v>
      </c>
      <c r="KS103" s="15">
        <v>82.677890116756529</v>
      </c>
      <c r="KT103" s="15">
        <v>6.172226475049742</v>
      </c>
      <c r="KU103" s="15">
        <v>83.950512093559453</v>
      </c>
      <c r="KV103" s="15">
        <v>23.280331112089964</v>
      </c>
    </row>
    <row r="104" spans="1:308" x14ac:dyDescent="0.3">
      <c r="A104" t="s">
        <v>362</v>
      </c>
      <c r="B104" s="16" t="s">
        <v>378</v>
      </c>
      <c r="C104" t="s">
        <v>356</v>
      </c>
      <c r="H104" s="17"/>
      <c r="I104" s="15">
        <v>59.38442643068246</v>
      </c>
      <c r="J104" s="15">
        <v>57.437713692765257</v>
      </c>
      <c r="K104" s="15">
        <v>64.819153264719745</v>
      </c>
      <c r="L104" s="15">
        <v>68.30851128544154</v>
      </c>
      <c r="M104" s="15">
        <v>66.18748128272675</v>
      </c>
      <c r="N104" s="15">
        <v>58.915386733170088</v>
      </c>
      <c r="O104" s="15">
        <v>40.638312325271386</v>
      </c>
      <c r="P104" s="15">
        <v>83.494550456413691</v>
      </c>
      <c r="Q104" s="15">
        <v>62.790833411427727</v>
      </c>
      <c r="R104" s="15">
        <v>35.484848484848484</v>
      </c>
      <c r="S104" s="15">
        <v>63.555011652275176</v>
      </c>
      <c r="T104" s="15">
        <v>44.461037617321395</v>
      </c>
      <c r="U104" s="15">
        <v>77.781527653201437</v>
      </c>
      <c r="V104" s="15">
        <v>34.49618657386889</v>
      </c>
      <c r="W104" s="15">
        <v>34.708424784121824</v>
      </c>
      <c r="X104" s="15">
        <v>71.843634197497835</v>
      </c>
      <c r="Y104" s="15">
        <v>95.402425969744954</v>
      </c>
      <c r="Z104" s="15">
        <v>57.322128107514324</v>
      </c>
      <c r="AA104" s="15">
        <v>74.449184080619801</v>
      </c>
      <c r="AB104" s="15">
        <v>86.376550668835435</v>
      </c>
      <c r="AC104" s="15">
        <v>50.842425697917847</v>
      </c>
      <c r="AD104" s="15">
        <v>50.228224528591078</v>
      </c>
      <c r="AE104" s="15">
        <v>79.646171451243532</v>
      </c>
      <c r="AF104" s="15">
        <v>66.18748128272675</v>
      </c>
      <c r="AG104" s="15">
        <v>35.784448073031733</v>
      </c>
      <c r="AH104" s="15">
        <v>25.159245884061242</v>
      </c>
      <c r="AI104" s="15">
        <v>49.430445084737961</v>
      </c>
      <c r="AJ104" s="15">
        <v>80.97957297137539</v>
      </c>
      <c r="AK104" s="15">
        <v>68.831354382536119</v>
      </c>
      <c r="AL104" s="15">
        <v>93.307254003278118</v>
      </c>
      <c r="AM104" s="15">
        <v>63.685474906141259</v>
      </c>
      <c r="AN104" s="15">
        <v>7.6025076528215312</v>
      </c>
      <c r="AO104" s="15">
        <v>3.5087503070875288</v>
      </c>
      <c r="AP104" s="15">
        <v>35.738784713870665</v>
      </c>
      <c r="AQ104" s="15">
        <v>61.84047590980272</v>
      </c>
      <c r="AR104" s="15">
        <v>71.453880461904575</v>
      </c>
      <c r="AS104" s="15">
        <v>89.287034504308366</v>
      </c>
      <c r="AT104" s="15">
        <v>89.21359165171711</v>
      </c>
      <c r="AU104" s="15">
        <v>93.386283164803558</v>
      </c>
      <c r="AV104" s="15">
        <v>77.671156249672791</v>
      </c>
      <c r="AW104" s="15">
        <v>57.016960801050786</v>
      </c>
      <c r="AX104" s="15">
        <v>94.392276366929607</v>
      </c>
      <c r="AY104" s="15">
        <v>71.845945878605164</v>
      </c>
      <c r="AZ104" s="15">
        <v>55.452311036769729</v>
      </c>
      <c r="BA104" s="15">
        <v>64.830151002863914</v>
      </c>
      <c r="BB104" s="15">
        <v>59.034925727472057</v>
      </c>
      <c r="BC104" s="15">
        <v>31</v>
      </c>
      <c r="BD104" s="15">
        <v>45.454545454545453</v>
      </c>
      <c r="BE104" s="15">
        <v>30</v>
      </c>
      <c r="BF104" s="15">
        <v>66.666666666666657</v>
      </c>
      <c r="BG104" s="15">
        <v>40</v>
      </c>
      <c r="BH104" s="15">
        <v>59.119682507124608</v>
      </c>
      <c r="BI104" s="15">
        <v>87.405375754251253</v>
      </c>
      <c r="BJ104" s="15">
        <v>64.583333333333329</v>
      </c>
      <c r="BK104" s="15">
        <v>85.89473684210526</v>
      </c>
      <c r="BL104" s="15">
        <v>64.945834915964554</v>
      </c>
      <c r="BM104" s="15">
        <v>18.186137940839096</v>
      </c>
      <c r="BN104" s="15">
        <v>23.552487579698049</v>
      </c>
      <c r="BO104" s="15">
        <v>29.725990808000006</v>
      </c>
      <c r="BP104" s="15">
        <v>73.68060312235643</v>
      </c>
      <c r="BQ104" s="15">
        <v>75.470728327571038</v>
      </c>
      <c r="BR104" s="15">
        <v>84.193251509676799</v>
      </c>
      <c r="BS104" s="15">
        <v>2.0418990483544581</v>
      </c>
      <c r="BT104" s="15">
        <v>81.755598977904711</v>
      </c>
      <c r="BU104" s="15">
        <v>69.133429259456193</v>
      </c>
      <c r="BV104" s="15">
        <v>9.4065671283726484</v>
      </c>
      <c r="BW104" s="15">
        <v>40</v>
      </c>
      <c r="BX104" s="15">
        <v>4.6396250291253613</v>
      </c>
      <c r="BY104" s="15">
        <v>45.549957772247986</v>
      </c>
      <c r="BZ104" s="15">
        <v>26.333333333333332</v>
      </c>
      <c r="CA104" s="15">
        <v>25.513999999999999</v>
      </c>
      <c r="CB104" s="15">
        <v>41.436408030905973</v>
      </c>
      <c r="CC104" s="15">
        <v>90.143239362586627</v>
      </c>
      <c r="CD104" s="15">
        <v>59.793213562141929</v>
      </c>
      <c r="CE104" s="15">
        <v>52.765414714669213</v>
      </c>
      <c r="CF104" s="15">
        <v>83.800813736969332</v>
      </c>
      <c r="CG104" s="15">
        <v>84.392266486410705</v>
      </c>
      <c r="CH104" s="15">
        <v>39.841134812272983</v>
      </c>
      <c r="CI104" s="15">
        <v>92.169356707434005</v>
      </c>
      <c r="CJ104" s="15">
        <v>91.610362764519024</v>
      </c>
      <c r="CK104" s="15">
        <v>97.34944437368938</v>
      </c>
      <c r="CL104" s="15">
        <v>97.395097885035781</v>
      </c>
      <c r="CM104" s="15">
        <v>96.305508013048666</v>
      </c>
      <c r="CN104" s="15">
        <v>94.351716812431917</v>
      </c>
      <c r="CO104" s="15">
        <v>64.102000000000004</v>
      </c>
      <c r="CP104" s="15">
        <v>65.49199999999999</v>
      </c>
      <c r="CQ104" s="15">
        <v>91.349693251533751</v>
      </c>
      <c r="CR104" s="15">
        <v>8.3448191785235739</v>
      </c>
      <c r="CS104" s="15">
        <v>60.613819993111768</v>
      </c>
      <c r="CT104" s="15">
        <v>86.777070322406047</v>
      </c>
      <c r="CU104" s="15">
        <v>86.388873824705115</v>
      </c>
      <c r="CV104" s="15">
        <v>58.048220351459364</v>
      </c>
      <c r="CW104" s="15">
        <v>58.160016425776959</v>
      </c>
      <c r="CX104" s="15">
        <v>96.707103566259576</v>
      </c>
      <c r="CY104" s="15">
        <v>94.078834015386718</v>
      </c>
      <c r="CZ104" s="15">
        <v>96.321878175932554</v>
      </c>
      <c r="DA104" s="15">
        <v>54.396686425906374</v>
      </c>
      <c r="DB104" s="15">
        <v>97.757331526452262</v>
      </c>
      <c r="DC104" s="15">
        <v>95.069325930622782</v>
      </c>
      <c r="DD104" s="15">
        <v>96.732210477234531</v>
      </c>
      <c r="DE104" s="15">
        <v>59.838491800784482</v>
      </c>
      <c r="DF104" s="15">
        <v>96.817646998363742</v>
      </c>
      <c r="DG104" s="15">
        <v>60.372541713328602</v>
      </c>
      <c r="DH104" s="15">
        <v>56.954735380424928</v>
      </c>
      <c r="DI104" s="15">
        <v>35.200000000000003</v>
      </c>
      <c r="DJ104" s="15">
        <v>84.688146638328334</v>
      </c>
      <c r="DK104" s="15">
        <v>31.883033231526031</v>
      </c>
      <c r="DL104" s="15">
        <v>34.113493715918864</v>
      </c>
      <c r="DM104" s="15">
        <v>83.017942055631337</v>
      </c>
      <c r="DN104" s="15">
        <v>53.436920222634498</v>
      </c>
      <c r="DO104" s="15">
        <v>89.423941173767091</v>
      </c>
      <c r="DP104" s="15">
        <v>92.705882352941188</v>
      </c>
      <c r="DQ104" s="15">
        <v>59.810098704551613</v>
      </c>
      <c r="DR104" s="15">
        <v>79.512809057002045</v>
      </c>
      <c r="DS104" s="15">
        <v>59.239536086626586</v>
      </c>
      <c r="DT104" s="15">
        <v>40.485983955457883</v>
      </c>
      <c r="DU104" s="15">
        <v>31.082912190605583</v>
      </c>
      <c r="DV104" s="15">
        <v>38.165821869597892</v>
      </c>
      <c r="DW104" s="15">
        <v>4.0867677754758303</v>
      </c>
      <c r="DX104" s="15">
        <v>47.366428769867376</v>
      </c>
      <c r="DY104" s="15">
        <v>19.585905177533913</v>
      </c>
      <c r="DZ104" s="15">
        <v>16.591305827831196</v>
      </c>
      <c r="EA104" s="15">
        <v>58.711902981938522</v>
      </c>
      <c r="EB104" s="15">
        <v>56.343786962705281</v>
      </c>
      <c r="EC104" s="15">
        <v>58.494322451087363</v>
      </c>
      <c r="ED104" s="15">
        <v>53.30650550253263</v>
      </c>
      <c r="EE104" s="15">
        <v>20.295707525426003</v>
      </c>
      <c r="EF104" s="15">
        <v>66.772973382570058</v>
      </c>
      <c r="EG104" s="15">
        <v>74.171708205465421</v>
      </c>
      <c r="EH104" s="15">
        <v>86.298933332844285</v>
      </c>
      <c r="EI104" s="15">
        <v>96.674676964621767</v>
      </c>
      <c r="EJ104" s="15">
        <v>43.464320266246048</v>
      </c>
      <c r="EK104" s="15">
        <v>77.527408779764258</v>
      </c>
      <c r="EL104" s="15">
        <v>99.346165098955638</v>
      </c>
      <c r="EM104" s="15">
        <v>95.376215826258402</v>
      </c>
      <c r="EN104" s="15">
        <v>28.442661941456244</v>
      </c>
      <c r="EO104" s="15">
        <v>89.984000000000009</v>
      </c>
      <c r="EP104" s="15">
        <v>99.882000000000005</v>
      </c>
      <c r="EQ104" s="15">
        <v>99.286321956572237</v>
      </c>
      <c r="ER104" s="15">
        <v>97.366178466477862</v>
      </c>
      <c r="ES104" s="15">
        <v>80.017769593340489</v>
      </c>
      <c r="ET104" s="15">
        <v>82.272730491735317</v>
      </c>
      <c r="EU104" s="15">
        <v>96.129034135275646</v>
      </c>
      <c r="EV104" s="15">
        <v>65.483674735912103</v>
      </c>
      <c r="EW104" s="15">
        <v>10.856460261641896</v>
      </c>
      <c r="EX104" s="15">
        <v>8.1930519229958136</v>
      </c>
      <c r="EY104" s="15">
        <v>6.2969070684950408</v>
      </c>
      <c r="EZ104" s="15">
        <v>8.3175639669737382</v>
      </c>
      <c r="FA104" s="15">
        <v>5.1533899437655961</v>
      </c>
      <c r="FB104" s="15">
        <v>3.8620203999699805</v>
      </c>
      <c r="FC104" s="15">
        <v>0.40995036310574928</v>
      </c>
      <c r="FD104" s="15">
        <v>4.6096405215087897</v>
      </c>
      <c r="FE104" s="15">
        <v>15.023020389487835</v>
      </c>
      <c r="FF104" s="15">
        <v>17.083393818958321</v>
      </c>
      <c r="FG104" s="15">
        <v>18.755144952455428</v>
      </c>
      <c r="FH104" s="15">
        <v>62.8648214212797</v>
      </c>
      <c r="FI104" s="15">
        <v>64.967542987172038</v>
      </c>
      <c r="FJ104" s="15">
        <v>73.182562928966917</v>
      </c>
      <c r="FK104" s="15">
        <v>78.7488869521857</v>
      </c>
      <c r="FL104" s="15">
        <v>20.848681871285471</v>
      </c>
      <c r="FM104" s="15">
        <v>63.908465263813767</v>
      </c>
      <c r="FN104" s="15">
        <v>72.51378253276178</v>
      </c>
      <c r="FO104" s="15">
        <v>86.586581193379942</v>
      </c>
      <c r="FP104" s="15">
        <v>69.976569354100931</v>
      </c>
      <c r="FQ104" s="15">
        <v>90.16576391495974</v>
      </c>
      <c r="FR104" s="15">
        <v>60.47541069767999</v>
      </c>
      <c r="FS104" s="15">
        <v>85.478602462885561</v>
      </c>
      <c r="FT104" s="15">
        <v>36.040355148421284</v>
      </c>
      <c r="FU104" s="15">
        <v>7.7071694213608977</v>
      </c>
      <c r="FV104" s="15">
        <v>103.98478174670727</v>
      </c>
      <c r="FW104" s="15">
        <v>133.69055834870755</v>
      </c>
      <c r="FX104" s="15">
        <v>206.51059649535583</v>
      </c>
      <c r="FY104" s="15">
        <v>86.850668540439941</v>
      </c>
      <c r="FZ104" s="15">
        <v>27.491087007722047</v>
      </c>
      <c r="GA104" s="15">
        <v>71.845945878605164</v>
      </c>
      <c r="GB104" s="15">
        <v>-6.5419458786051621</v>
      </c>
      <c r="GC104" s="15">
        <v>64.830151002863929</v>
      </c>
      <c r="GD104" s="15">
        <v>8.3861913205374083</v>
      </c>
      <c r="GE104" s="15">
        <v>31</v>
      </c>
      <c r="GF104" s="15">
        <v>45.454545454545453</v>
      </c>
      <c r="GG104" s="15">
        <v>30</v>
      </c>
      <c r="GH104" s="15">
        <v>66.666666666666657</v>
      </c>
      <c r="GI104" s="15">
        <v>40</v>
      </c>
      <c r="GJ104" s="15">
        <v>59.119682507124608</v>
      </c>
      <c r="GK104" s="15">
        <v>9.4</v>
      </c>
      <c r="GL104" s="15">
        <v>17</v>
      </c>
      <c r="GM104" s="15">
        <v>4.4666666666666668</v>
      </c>
      <c r="GN104" s="15">
        <v>64.945834915964539</v>
      </c>
      <c r="GO104" s="15">
        <v>18.186137940839096</v>
      </c>
      <c r="GP104" s="15">
        <v>23.552487579698049</v>
      </c>
      <c r="GQ104" s="15">
        <v>29.725990808000006</v>
      </c>
      <c r="GR104" s="15">
        <v>73.68060312235643</v>
      </c>
      <c r="GS104" s="15">
        <v>24.529271672428955</v>
      </c>
      <c r="GT104" s="15">
        <v>15.806748490323201</v>
      </c>
      <c r="GU104" s="15">
        <v>2.0418990483544581</v>
      </c>
      <c r="GV104" s="15">
        <v>77.194498722380885</v>
      </c>
      <c r="GW104" s="15">
        <v>61.416786574320234</v>
      </c>
      <c r="GX104" s="15">
        <v>7.7082089104658111</v>
      </c>
      <c r="GY104" s="15">
        <v>0.4</v>
      </c>
      <c r="GZ104" s="15">
        <v>446.23645384585944</v>
      </c>
      <c r="HA104" s="15">
        <v>45.549957772247986</v>
      </c>
      <c r="HB104" s="15">
        <v>26.333333333333332</v>
      </c>
      <c r="HC104" s="15">
        <v>25.513999999999999</v>
      </c>
      <c r="HD104" s="15">
        <v>4086143.5495072589</v>
      </c>
      <c r="HE104" s="15">
        <v>38.877142857142857</v>
      </c>
      <c r="HF104" s="15">
        <v>183.70368253968255</v>
      </c>
      <c r="HG104" s="15">
        <v>232.05663492063496</v>
      </c>
      <c r="HH104" s="15">
        <v>74.519873015873017</v>
      </c>
      <c r="HI104" s="15">
        <v>154.2712760810299</v>
      </c>
      <c r="HJ104" s="15">
        <v>60.158865187727017</v>
      </c>
      <c r="HK104" s="15">
        <v>34.243954922731604</v>
      </c>
      <c r="HL104" s="15">
        <v>91.610362764519024</v>
      </c>
      <c r="HM104" s="15">
        <v>97.34944437368938</v>
      </c>
      <c r="HN104" s="15">
        <v>97.395097885035781</v>
      </c>
      <c r="HO104" s="15">
        <v>96.305508013048666</v>
      </c>
      <c r="HP104" s="15">
        <v>94.351716812431917</v>
      </c>
      <c r="HQ104" s="15">
        <v>64.102000000000004</v>
      </c>
      <c r="HR104" s="15">
        <v>65.49199999999999</v>
      </c>
      <c r="HS104" s="15">
        <v>91.349693251533751</v>
      </c>
      <c r="HT104" s="15">
        <v>8.8635239731544679</v>
      </c>
      <c r="HU104" s="15">
        <v>60.613819993111768</v>
      </c>
      <c r="HV104" s="15">
        <v>86.777070322406047</v>
      </c>
      <c r="HW104" s="15">
        <v>86.388873824705115</v>
      </c>
      <c r="HX104" s="15">
        <v>58.048220351459364</v>
      </c>
      <c r="HY104" s="15">
        <v>58.160016425776959</v>
      </c>
      <c r="HZ104" s="15">
        <v>96.707103566259576</v>
      </c>
      <c r="IA104" s="15">
        <v>94.078834015386718</v>
      </c>
      <c r="IB104" s="15">
        <v>96.321878175932554</v>
      </c>
      <c r="IC104" s="15">
        <v>54.396686425906374</v>
      </c>
      <c r="ID104" s="15">
        <v>97.757331526452262</v>
      </c>
      <c r="IE104" s="15">
        <v>95.069325930622782</v>
      </c>
      <c r="IF104" s="15">
        <v>96.732210477234531</v>
      </c>
      <c r="IG104" s="15">
        <v>59.838491800784482</v>
      </c>
      <c r="IH104" s="15">
        <v>96.817646998363742</v>
      </c>
      <c r="II104" s="15">
        <v>60.372541713328602</v>
      </c>
      <c r="IJ104" s="15">
        <v>-0.93104714853756465</v>
      </c>
      <c r="IK104" s="15">
        <v>10.8</v>
      </c>
      <c r="IL104" s="15">
        <v>84.688146638328334</v>
      </c>
      <c r="IM104" s="15">
        <v>31.883033231526031</v>
      </c>
      <c r="IN104" s="15">
        <v>34.113493715918864</v>
      </c>
      <c r="IO104" s="15">
        <v>83.017942055631337</v>
      </c>
      <c r="IP104" s="15">
        <v>53.436920222634498</v>
      </c>
      <c r="IQ104" s="15">
        <v>9.4397986710223769</v>
      </c>
      <c r="IR104" s="15">
        <v>92.705882352941188</v>
      </c>
      <c r="IS104" s="15">
        <v>80.4336725960069</v>
      </c>
      <c r="IT104" s="15">
        <v>9.3123595195445255</v>
      </c>
      <c r="IU104" s="15">
        <v>79.097537680670399</v>
      </c>
      <c r="IV104" s="15">
        <v>7.5061545872516433</v>
      </c>
      <c r="IW104" s="15">
        <v>31.082912190605583</v>
      </c>
      <c r="IX104" s="15">
        <v>223.32899292068049</v>
      </c>
      <c r="IY104" s="15">
        <v>7.282530210968515</v>
      </c>
      <c r="IZ104" s="15">
        <v>69.444569808768946</v>
      </c>
      <c r="JA104" s="15">
        <v>188.42874309157349</v>
      </c>
      <c r="JB104" s="15">
        <v>8.5987654866011827</v>
      </c>
      <c r="JC104" s="15">
        <v>48.9402257920257</v>
      </c>
      <c r="JD104" s="15">
        <v>30.956193443104716</v>
      </c>
      <c r="JE104" s="15">
        <v>18.922947196991995</v>
      </c>
      <c r="JF104" s="15">
        <v>5.4250872543097675</v>
      </c>
      <c r="JG104" s="15">
        <v>6.0887122576278001</v>
      </c>
      <c r="JH104" s="15">
        <v>11.911225876295015</v>
      </c>
      <c r="JI104" s="15">
        <v>11.503706327567198</v>
      </c>
      <c r="JJ104" s="15">
        <v>86.38551341942437</v>
      </c>
      <c r="JK104" s="15">
        <v>109.34832443329158</v>
      </c>
      <c r="JL104" s="15">
        <v>43.464320266246048</v>
      </c>
      <c r="JM104" s="15">
        <v>77.527408779764258</v>
      </c>
      <c r="JN104" s="15">
        <v>99.346165098955638</v>
      </c>
      <c r="JO104" s="15">
        <v>95.376215826258402</v>
      </c>
      <c r="JP104" s="15">
        <v>28.442661941456244</v>
      </c>
      <c r="JQ104" s="15">
        <v>89.984000000000009</v>
      </c>
      <c r="JR104" s="15">
        <v>99.882000000000005</v>
      </c>
      <c r="JS104" s="15">
        <v>99.286321956572237</v>
      </c>
      <c r="JT104" s="15">
        <v>97.366178466477862</v>
      </c>
      <c r="JU104" s="15">
        <v>80.017769593340489</v>
      </c>
      <c r="JV104" s="15">
        <v>0.90487806000000004</v>
      </c>
      <c r="JW104" s="15">
        <v>0.97073172000000008</v>
      </c>
      <c r="JX104" s="15">
        <v>1.6028003118</v>
      </c>
      <c r="JY104" s="15">
        <v>0.24664359999999999</v>
      </c>
      <c r="JZ104" s="15">
        <v>4.1909728767736496</v>
      </c>
      <c r="KA104" s="15">
        <v>115540.15802263768</v>
      </c>
      <c r="KB104" s="15">
        <v>109989.27699642214</v>
      </c>
      <c r="KC104" s="15">
        <v>0.41236414607833966</v>
      </c>
      <c r="KD104" s="15">
        <v>29.560640741999997</v>
      </c>
      <c r="KE104" s="15">
        <v>1.0659469420000001</v>
      </c>
      <c r="KF104" s="15">
        <v>13.395491972000002</v>
      </c>
      <c r="KG104" s="15">
        <v>0.11344219822318466</v>
      </c>
      <c r="KH104" s="15">
        <v>-18.253722388610289</v>
      </c>
      <c r="KI104" s="15">
        <v>-38.386112807170591</v>
      </c>
      <c r="KJ104" s="15">
        <v>51.459285685118822</v>
      </c>
      <c r="KK104" s="15">
        <v>59.870171948688167</v>
      </c>
      <c r="KL104" s="15">
        <v>5.233801960784314</v>
      </c>
      <c r="KM104" s="15">
        <v>6.8634544973544962</v>
      </c>
      <c r="KN104" s="15">
        <v>85.306266666666673</v>
      </c>
      <c r="KO104" s="15">
        <v>107.09806666666668</v>
      </c>
      <c r="KP104" s="15">
        <v>102.59870000000001</v>
      </c>
      <c r="KQ104" s="15">
        <v>13.413418806620053</v>
      </c>
      <c r="KR104" s="15">
        <v>30.023430645899065</v>
      </c>
      <c r="KS104" s="15">
        <v>90.16576391495974</v>
      </c>
      <c r="KT104" s="15">
        <v>6.6851979959697472</v>
      </c>
      <c r="KU104" s="15">
        <v>85.478602462885561</v>
      </c>
      <c r="KV104" s="15">
        <v>36.040355148421284</v>
      </c>
    </row>
    <row r="105" spans="1:308" x14ac:dyDescent="0.3">
      <c r="A105" t="s">
        <v>362</v>
      </c>
      <c r="B105" s="16" t="s">
        <v>379</v>
      </c>
      <c r="C105" t="s">
        <v>355</v>
      </c>
      <c r="H105" s="17"/>
      <c r="I105" s="15">
        <v>52.422329578801083</v>
      </c>
      <c r="J105" s="15">
        <v>53.809631561921968</v>
      </c>
      <c r="K105" s="15">
        <v>57.362581825769496</v>
      </c>
      <c r="L105" s="15">
        <v>62.762690075131708</v>
      </c>
      <c r="M105" s="15">
        <v>56.683346837533563</v>
      </c>
      <c r="N105" s="15">
        <v>48.664322731347191</v>
      </c>
      <c r="O105" s="15">
        <v>35.251404441102579</v>
      </c>
      <c r="P105" s="15">
        <v>75.275955000623966</v>
      </c>
      <c r="Q105" s="15">
        <v>54.449796305454996</v>
      </c>
      <c r="R105" s="15">
        <v>25.309617918313574</v>
      </c>
      <c r="S105" s="15">
        <v>70.545105534217612</v>
      </c>
      <c r="T105" s="15">
        <v>44.47749331733381</v>
      </c>
      <c r="U105" s="15">
        <v>66.380630566828785</v>
      </c>
      <c r="V105" s="15">
        <v>40.228822290680966</v>
      </c>
      <c r="W105" s="15">
        <v>25.862452922724682</v>
      </c>
      <c r="X105" s="15">
        <v>63.132152634049923</v>
      </c>
      <c r="Y105" s="15">
        <v>87.226038014196575</v>
      </c>
      <c r="Z105" s="15">
        <v>53.229683732106921</v>
      </c>
      <c r="AA105" s="15">
        <v>72.650832188170085</v>
      </c>
      <c r="AB105" s="15">
        <v>84.499719359533614</v>
      </c>
      <c r="AC105" s="15">
        <v>48.80752897390839</v>
      </c>
      <c r="AD105" s="15">
        <v>44.077078083415977</v>
      </c>
      <c r="AE105" s="15">
        <v>63.77829177063051</v>
      </c>
      <c r="AF105" s="15">
        <v>56.683346837533563</v>
      </c>
      <c r="AG105" s="15">
        <v>29.349266711577584</v>
      </c>
      <c r="AH105" s="15">
        <v>15.839389663047827</v>
      </c>
      <c r="AI105" s="15">
        <v>29.398356774358035</v>
      </c>
      <c r="AJ105" s="15">
        <v>79.861638124094654</v>
      </c>
      <c r="AK105" s="15">
        <v>45.009629886058057</v>
      </c>
      <c r="AL105" s="15">
        <v>92.527655228946955</v>
      </c>
      <c r="AM105" s="15">
        <v>46.287977062349178</v>
      </c>
      <c r="AN105" s="15">
        <v>6.8083477323961032</v>
      </c>
      <c r="AO105" s="15">
        <v>8.9892717745840169</v>
      </c>
      <c r="AP105" s="15">
        <v>39.333926517047537</v>
      </c>
      <c r="AQ105" s="15">
        <v>44.766159633395468</v>
      </c>
      <c r="AR105" s="15">
        <v>65.322743926843216</v>
      </c>
      <c r="AS105" s="15">
        <v>77.214876065684507</v>
      </c>
      <c r="AT105" s="15">
        <v>83.416800348581916</v>
      </c>
      <c r="AU105" s="15">
        <v>79.414425769909073</v>
      </c>
      <c r="AV105" s="15">
        <v>61.399151263778229</v>
      </c>
      <c r="AW105" s="15">
        <v>63.238513897476956</v>
      </c>
      <c r="AX105" s="15">
        <v>86.971962658313259</v>
      </c>
      <c r="AY105" s="15">
        <v>62.898784036049292</v>
      </c>
      <c r="AZ105" s="15">
        <v>45.700816989564373</v>
      </c>
      <c r="BA105" s="15">
        <v>60.976999105181342</v>
      </c>
      <c r="BB105" s="15">
        <v>48.222585091025032</v>
      </c>
      <c r="BC105" s="15">
        <v>24.347826086956523</v>
      </c>
      <c r="BD105" s="15">
        <v>27.173913043478265</v>
      </c>
      <c r="BE105" s="15">
        <v>24.407114624505926</v>
      </c>
      <c r="BF105" s="15">
        <v>60.144927536231869</v>
      </c>
      <c r="BG105" s="15">
        <v>43.478260869565219</v>
      </c>
      <c r="BH105" s="15">
        <v>78.566756295667716</v>
      </c>
      <c r="BI105" s="15">
        <v>86.613481520347889</v>
      </c>
      <c r="BJ105" s="15">
        <v>83.92210144927536</v>
      </c>
      <c r="BK105" s="15">
        <v>84.233409610983998</v>
      </c>
      <c r="BL105" s="15">
        <v>56.445321523268248</v>
      </c>
      <c r="BM105" s="15">
        <v>26.166771489220043</v>
      </c>
      <c r="BN105" s="15">
        <v>26.008073739167713</v>
      </c>
      <c r="BO105" s="15">
        <v>29.533890224028983</v>
      </c>
      <c r="BP105" s="15">
        <v>72.274471118971263</v>
      </c>
      <c r="BQ105" s="15">
        <v>62.346728796340024</v>
      </c>
      <c r="BR105" s="15">
        <v>64.520691785175089</v>
      </c>
      <c r="BS105" s="15">
        <v>5.882328189490158</v>
      </c>
      <c r="BT105" s="15">
        <v>73.173269355018633</v>
      </c>
      <c r="BU105" s="15">
        <v>51.847260597730688</v>
      </c>
      <c r="BV105" s="15">
        <v>16.123838376265727</v>
      </c>
      <c r="BW105" s="15">
        <v>84.782608695652172</v>
      </c>
      <c r="BX105" s="15">
        <v>9.5636285299284687</v>
      </c>
      <c r="BY105" s="15">
        <v>33.872954588458754</v>
      </c>
      <c r="BZ105" s="15">
        <v>28.945403066823314</v>
      </c>
      <c r="CA105" s="15">
        <v>18.588043478260872</v>
      </c>
      <c r="CB105" s="15">
        <v>22.043410557355781</v>
      </c>
      <c r="CC105" s="15">
        <v>53.145706329995321</v>
      </c>
      <c r="CD105" s="15">
        <v>53.516874174079575</v>
      </c>
      <c r="CE105" s="15">
        <v>45.09780182982778</v>
      </c>
      <c r="CF105" s="15">
        <v>59.951062443343467</v>
      </c>
      <c r="CG105" s="15">
        <v>76.086502347473029</v>
      </c>
      <c r="CH105" s="15">
        <v>65.741847532378671</v>
      </c>
      <c r="CI105" s="15">
        <v>88.385273781251641</v>
      </c>
      <c r="CJ105" s="15">
        <v>85.749174383570249</v>
      </c>
      <c r="CK105" s="15">
        <v>92.772799983346076</v>
      </c>
      <c r="CL105" s="15">
        <v>95.040226418188254</v>
      </c>
      <c r="CM105" s="15">
        <v>92.174923038336487</v>
      </c>
      <c r="CN105" s="15">
        <v>70.393066247541711</v>
      </c>
      <c r="CO105" s="15">
        <v>71.063913043478252</v>
      </c>
      <c r="CP105" s="15">
        <v>69.316086956521715</v>
      </c>
      <c r="CQ105" s="15">
        <v>55.353828847698274</v>
      </c>
      <c r="CR105" s="15">
        <v>17.184906080729423</v>
      </c>
      <c r="CS105" s="15">
        <v>52.841591757131781</v>
      </c>
      <c r="CT105" s="15">
        <v>79.371879655748799</v>
      </c>
      <c r="CU105" s="15">
        <v>85.651009558468999</v>
      </c>
      <c r="CV105" s="15">
        <v>62.715245963491164</v>
      </c>
      <c r="CW105" s="15">
        <v>58.673888582834586</v>
      </c>
      <c r="CX105" s="15">
        <v>96.651377611345211</v>
      </c>
      <c r="CY105" s="15">
        <v>93.019120243015507</v>
      </c>
      <c r="CZ105" s="15">
        <v>96.437454847911539</v>
      </c>
      <c r="DA105" s="15">
        <v>52.840461697128852</v>
      </c>
      <c r="DB105" s="15">
        <v>97.266767171805739</v>
      </c>
      <c r="DC105" s="15">
        <v>93.180530174247366</v>
      </c>
      <c r="DD105" s="15">
        <v>95.881702848619526</v>
      </c>
      <c r="DE105" s="15">
        <v>50.437940045412631</v>
      </c>
      <c r="DF105" s="15">
        <v>96.933777848127804</v>
      </c>
      <c r="DG105" s="15">
        <v>49.228969332204905</v>
      </c>
      <c r="DH105" s="15">
        <v>66.063182806911612</v>
      </c>
      <c r="DI105" s="15">
        <v>31.130434782608695</v>
      </c>
      <c r="DJ105" s="15">
        <v>85.715039941568861</v>
      </c>
      <c r="DK105" s="15">
        <v>19.710806704762891</v>
      </c>
      <c r="DL105" s="15">
        <v>26.805387603916213</v>
      </c>
      <c r="DM105" s="15">
        <v>53.169230148436192</v>
      </c>
      <c r="DN105" s="15">
        <v>26.954428131614982</v>
      </c>
      <c r="DO105" s="15">
        <v>88.894204691840017</v>
      </c>
      <c r="DP105" s="15">
        <v>86.095304110630906</v>
      </c>
      <c r="DQ105" s="15">
        <v>51.211574168705134</v>
      </c>
      <c r="DR105" s="15">
        <v>78.717780307126887</v>
      </c>
      <c r="DS105" s="15">
        <v>40.120686036768717</v>
      </c>
      <c r="DT105" s="15">
        <v>33.634384927259092</v>
      </c>
      <c r="DU105" s="15">
        <v>25.064148495896099</v>
      </c>
      <c r="DV105" s="15">
        <v>15.246570950261349</v>
      </c>
      <c r="DW105" s="15">
        <v>20.6238155545817</v>
      </c>
      <c r="DX105" s="15">
        <v>10.932923028251228</v>
      </c>
      <c r="DY105" s="15">
        <v>16.250469141587629</v>
      </c>
      <c r="DZ105" s="15">
        <v>16.14316964055724</v>
      </c>
      <c r="EA105" s="15">
        <v>26.098890845273498</v>
      </c>
      <c r="EB105" s="15">
        <v>35.960337437267164</v>
      </c>
      <c r="EC105" s="15">
        <v>19.179278381160891</v>
      </c>
      <c r="ED105" s="15">
        <v>39.783061791649253</v>
      </c>
      <c r="EE105" s="15">
        <v>25.970215416439348</v>
      </c>
      <c r="EF105" s="15">
        <v>63.189041465372767</v>
      </c>
      <c r="EG105" s="15">
        <v>69.397916333277038</v>
      </c>
      <c r="EH105" s="15">
        <v>91.372454581024456</v>
      </c>
      <c r="EI105" s="15">
        <v>95.487140116704353</v>
      </c>
      <c r="EJ105" s="15">
        <v>14.174382071631417</v>
      </c>
      <c r="EK105" s="15">
        <v>46.521969073260649</v>
      </c>
      <c r="EL105" s="15">
        <v>86.679734800547124</v>
      </c>
      <c r="EM105" s="15">
        <v>63.678346103457223</v>
      </c>
      <c r="EN105" s="15">
        <v>13.99371738139388</v>
      </c>
      <c r="EO105" s="15">
        <v>87.834347826086955</v>
      </c>
      <c r="EP105" s="15">
        <v>99.05760869565222</v>
      </c>
      <c r="EQ105" s="15">
        <v>99.135502595541013</v>
      </c>
      <c r="ER105" s="15">
        <v>94.795842354003682</v>
      </c>
      <c r="ES105" s="15">
        <v>81.814974673450919</v>
      </c>
      <c r="ET105" s="15">
        <v>60.589595465774089</v>
      </c>
      <c r="EU105" s="15">
        <v>66.683030649459283</v>
      </c>
      <c r="EV105" s="15">
        <v>28.353214485998542</v>
      </c>
      <c r="EW105" s="15">
        <v>29.526067648164815</v>
      </c>
      <c r="EX105" s="15">
        <v>8.2474789879346613</v>
      </c>
      <c r="EY105" s="15">
        <v>4.3224467840536391</v>
      </c>
      <c r="EZ105" s="15">
        <v>7.8551174252000067</v>
      </c>
      <c r="FA105" s="15">
        <v>11.52254464586539</v>
      </c>
      <c r="FB105" s="15">
        <v>1.0692391534601291</v>
      </c>
      <c r="FC105" s="15">
        <v>9.6625657614758023</v>
      </c>
      <c r="FD105" s="15">
        <v>13.702737537534755</v>
      </c>
      <c r="FE105" s="15">
        <v>12.857723673265891</v>
      </c>
      <c r="FF105" s="15">
        <v>13.663262677673583</v>
      </c>
      <c r="FG105" s="15">
        <v>47.673424432748391</v>
      </c>
      <c r="FH105" s="15">
        <v>62.49001506038109</v>
      </c>
      <c r="FI105" s="15">
        <v>59.985206741168746</v>
      </c>
      <c r="FJ105" s="15">
        <v>42.452155593550636</v>
      </c>
      <c r="FK105" s="15">
        <v>46.127554796386399</v>
      </c>
      <c r="FL105" s="15">
        <v>11.328839821466669</v>
      </c>
      <c r="FM105" s="15">
        <v>57.097590998887306</v>
      </c>
      <c r="FN105" s="15">
        <v>66.824656956686354</v>
      </c>
      <c r="FO105" s="15">
        <v>86.183792214971518</v>
      </c>
      <c r="FP105" s="15">
        <v>70.76125215420241</v>
      </c>
      <c r="FQ105" s="15">
        <v>83.801334258027836</v>
      </c>
      <c r="FR105" s="15">
        <v>41.820581759983256</v>
      </c>
      <c r="FS105" s="15">
        <v>83.405404306787531</v>
      </c>
      <c r="FT105" s="15">
        <v>25.964098867086694</v>
      </c>
      <c r="FU105" s="15">
        <v>16.392175492313314</v>
      </c>
      <c r="FV105" s="15">
        <v>159.86789492252933</v>
      </c>
      <c r="FW105" s="15">
        <v>343.21743904586435</v>
      </c>
      <c r="FX105" s="15">
        <v>319.3292456150279</v>
      </c>
      <c r="FY105" s="15">
        <v>74.279522901262666</v>
      </c>
      <c r="FZ105" s="15">
        <v>68.34078502057487</v>
      </c>
      <c r="GA105" s="15">
        <v>62.898784036049292</v>
      </c>
      <c r="GB105" s="15">
        <v>-8.2140014273536437</v>
      </c>
      <c r="GC105" s="15">
        <v>60.976999105181342</v>
      </c>
      <c r="GD105" s="15">
        <v>5.9576486453783026</v>
      </c>
      <c r="GE105" s="15">
        <v>24.347826086956523</v>
      </c>
      <c r="GF105" s="15">
        <v>27.173913043478265</v>
      </c>
      <c r="GG105" s="15">
        <v>24.407114624505926</v>
      </c>
      <c r="GH105" s="15">
        <v>60.144927536231869</v>
      </c>
      <c r="GI105" s="15">
        <v>43.478260869565219</v>
      </c>
      <c r="GJ105" s="15">
        <v>78.566756295667716</v>
      </c>
      <c r="GK105" s="15">
        <v>10.413043478260869</v>
      </c>
      <c r="GL105" s="15">
        <v>7.8</v>
      </c>
      <c r="GM105" s="15">
        <v>4.9927536231884053</v>
      </c>
      <c r="GN105" s="15">
        <v>56.445321523268248</v>
      </c>
      <c r="GO105" s="15">
        <v>26.166771489220043</v>
      </c>
      <c r="GP105" s="15">
        <v>26.008073739167713</v>
      </c>
      <c r="GQ105" s="15">
        <v>29.533890224028983</v>
      </c>
      <c r="GR105" s="15">
        <v>72.514055961318618</v>
      </c>
      <c r="GS105" s="15">
        <v>37.653271203659983</v>
      </c>
      <c r="GT105" s="15">
        <v>35.479308214824925</v>
      </c>
      <c r="GU105" s="15">
        <v>6.3834030430294852</v>
      </c>
      <c r="GV105" s="15">
        <v>77.141903974219801</v>
      </c>
      <c r="GW105" s="15">
        <v>72.215971008790248</v>
      </c>
      <c r="GX105" s="15">
        <v>17.717556749192259</v>
      </c>
      <c r="GY105" s="15">
        <v>0.86363636363636365</v>
      </c>
      <c r="GZ105" s="15">
        <v>919.82426474211968</v>
      </c>
      <c r="HA105" s="15">
        <v>33.872954588458754</v>
      </c>
      <c r="HB105" s="15">
        <v>30.019934490870643</v>
      </c>
      <c r="HC105" s="15">
        <v>18.588043478260872</v>
      </c>
      <c r="HD105" s="15">
        <v>2173753.5693464922</v>
      </c>
      <c r="HE105" s="15">
        <v>152.94776052449967</v>
      </c>
      <c r="HF105" s="15">
        <v>209.69156314699791</v>
      </c>
      <c r="HG105" s="15">
        <v>268.92919944789514</v>
      </c>
      <c r="HH105" s="15">
        <v>147.36416839199447</v>
      </c>
      <c r="HI105" s="15">
        <v>178.38078772481134</v>
      </c>
      <c r="HJ105" s="15">
        <v>34.258152467621343</v>
      </c>
      <c r="HK105" s="15">
        <v>49.407711623303719</v>
      </c>
      <c r="HL105" s="15">
        <v>85.749174383570249</v>
      </c>
      <c r="HM105" s="15">
        <v>92.772799983346076</v>
      </c>
      <c r="HN105" s="15">
        <v>95.040226418188254</v>
      </c>
      <c r="HO105" s="15">
        <v>92.174923038336487</v>
      </c>
      <c r="HP105" s="15">
        <v>70.393066247541711</v>
      </c>
      <c r="HQ105" s="15">
        <v>78.37756097560974</v>
      </c>
      <c r="HR105" s="15">
        <v>71.936097560975597</v>
      </c>
      <c r="HS105" s="15">
        <v>60.460191468566258</v>
      </c>
      <c r="HT105" s="15">
        <v>18.858698306987026</v>
      </c>
      <c r="HU105" s="15">
        <v>52.841591757131781</v>
      </c>
      <c r="HV105" s="15">
        <v>79.371879655748799</v>
      </c>
      <c r="HW105" s="15">
        <v>85.651009558468999</v>
      </c>
      <c r="HX105" s="15">
        <v>62.715245963491164</v>
      </c>
      <c r="HY105" s="15">
        <v>59.977752773564248</v>
      </c>
      <c r="HZ105" s="15">
        <v>96.651377611345211</v>
      </c>
      <c r="IA105" s="15">
        <v>93.019120243015507</v>
      </c>
      <c r="IB105" s="15">
        <v>96.437454847911539</v>
      </c>
      <c r="IC105" s="15">
        <v>52.840461697128852</v>
      </c>
      <c r="ID105" s="15">
        <v>97.266767171805739</v>
      </c>
      <c r="IE105" s="15">
        <v>93.180530174247366</v>
      </c>
      <c r="IF105" s="15">
        <v>95.881702848619526</v>
      </c>
      <c r="IG105" s="15">
        <v>50.437940045412631</v>
      </c>
      <c r="IH105" s="15">
        <v>96.933777848127804</v>
      </c>
      <c r="II105" s="15">
        <v>49.738879406632634</v>
      </c>
      <c r="IJ105" s="15">
        <v>6.3555391868708471</v>
      </c>
      <c r="IK105" s="15">
        <v>9.7826086956521738</v>
      </c>
      <c r="IL105" s="15">
        <v>85.715039941568861</v>
      </c>
      <c r="IM105" s="15">
        <v>19.710806704762891</v>
      </c>
      <c r="IN105" s="15">
        <v>26.805387603916213</v>
      </c>
      <c r="IO105" s="15">
        <v>53.169230148436192</v>
      </c>
      <c r="IP105" s="15">
        <v>26.954428131614982</v>
      </c>
      <c r="IQ105" s="15">
        <v>9.7843684871126779</v>
      </c>
      <c r="IR105" s="15">
        <v>86.095304110630906</v>
      </c>
      <c r="IS105" s="15">
        <v>79.498512430161838</v>
      </c>
      <c r="IT105" s="15">
        <v>9.6737362240332363</v>
      </c>
      <c r="IU105" s="15">
        <v>105.16197770266864</v>
      </c>
      <c r="IV105" s="15">
        <v>7.186513386100664</v>
      </c>
      <c r="IW105" s="15">
        <v>25.064148495896099</v>
      </c>
      <c r="IX105" s="15">
        <v>93.463398280159183</v>
      </c>
      <c r="IY105" s="15">
        <v>43.502557652385406</v>
      </c>
      <c r="IZ105" s="15">
        <v>18.413235812204935</v>
      </c>
      <c r="JA105" s="15">
        <v>171.22924754056183</v>
      </c>
      <c r="JB105" s="15">
        <v>9.357917485961206</v>
      </c>
      <c r="JC105" s="15">
        <v>22.23858654312744</v>
      </c>
      <c r="JD105" s="15">
        <v>20.196243341026445</v>
      </c>
      <c r="JE105" s="15">
        <v>6.3423856144456261</v>
      </c>
      <c r="JF105" s="15">
        <v>4.1387580303411973</v>
      </c>
      <c r="JG105" s="15">
        <v>7.9641993943747318</v>
      </c>
      <c r="JH105" s="15">
        <v>12.363520931717405</v>
      </c>
      <c r="JI105" s="15">
        <v>12.160873083813746</v>
      </c>
      <c r="JJ105" s="15">
        <v>92.917999739347664</v>
      </c>
      <c r="JK105" s="15">
        <v>115.97006894301386</v>
      </c>
      <c r="JL105" s="15">
        <v>14.174382071631417</v>
      </c>
      <c r="JM105" s="15">
        <v>46.521969073260649</v>
      </c>
      <c r="JN105" s="15">
        <v>86.679734800547124</v>
      </c>
      <c r="JO105" s="15">
        <v>63.678346103457223</v>
      </c>
      <c r="JP105" s="15">
        <v>13.99371738139388</v>
      </c>
      <c r="JQ105" s="15">
        <v>87.834347826086955</v>
      </c>
      <c r="JR105" s="15">
        <v>99.05760869565222</v>
      </c>
      <c r="JS105" s="15">
        <v>99.135502595541013</v>
      </c>
      <c r="JT105" s="15">
        <v>94.795842354003682</v>
      </c>
      <c r="JU105" s="15">
        <v>81.814974673450919</v>
      </c>
      <c r="JV105" s="15">
        <v>0.78852952318840575</v>
      </c>
      <c r="JW105" s="15">
        <v>0.74809119434782612</v>
      </c>
      <c r="JX105" s="15">
        <v>1.2284796294913043</v>
      </c>
      <c r="JY105" s="15">
        <v>0.29535947608695656</v>
      </c>
      <c r="JZ105" s="15">
        <v>4.2041305054700402</v>
      </c>
      <c r="KA105" s="15">
        <v>82967.290570415324</v>
      </c>
      <c r="KB105" s="15">
        <v>104318.41341579535</v>
      </c>
      <c r="KC105" s="15">
        <v>0.92201140130876724</v>
      </c>
      <c r="KD105" s="15">
        <v>8.1841604158695667</v>
      </c>
      <c r="KE105" s="15">
        <v>35.843972923478276</v>
      </c>
      <c r="KF105" s="15">
        <v>55.539399266304343</v>
      </c>
      <c r="KG105" s="15">
        <v>9.8883846386909224E-2</v>
      </c>
      <c r="KH105" s="15">
        <v>7.0332116233171948</v>
      </c>
      <c r="KI105" s="15">
        <v>46.46499844589524</v>
      </c>
      <c r="KJ105" s="15">
        <v>49.960060241524381</v>
      </c>
      <c r="KK105" s="15">
        <v>39.940826964675018</v>
      </c>
      <c r="KL105" s="15">
        <v>9.3863580034372074</v>
      </c>
      <c r="KM105" s="15">
        <v>13.06622993313511</v>
      </c>
      <c r="KN105" s="15">
        <v>86.868076086956464</v>
      </c>
      <c r="KO105" s="15">
        <v>113.11019565217394</v>
      </c>
      <c r="KP105" s="15">
        <v>106.4805326086957</v>
      </c>
      <c r="KQ105" s="15">
        <v>13.816207785028476</v>
      </c>
      <c r="KR105" s="15">
        <v>29.238747845797594</v>
      </c>
      <c r="KS105" s="15">
        <v>83.801334258027836</v>
      </c>
      <c r="KT105" s="15">
        <v>5.9219661495014098</v>
      </c>
      <c r="KU105" s="15">
        <v>83.405404306787531</v>
      </c>
      <c r="KV105" s="15">
        <v>25.964098867086694</v>
      </c>
    </row>
    <row r="106" spans="1:308" x14ac:dyDescent="0.3">
      <c r="A106" t="s">
        <v>362</v>
      </c>
      <c r="B106" s="16" t="s">
        <v>380</v>
      </c>
      <c r="C106" t="s">
        <v>344</v>
      </c>
      <c r="H106" s="17"/>
      <c r="I106" s="15">
        <v>61.726150713328096</v>
      </c>
      <c r="J106" s="15">
        <v>59.8912235584475</v>
      </c>
      <c r="K106" s="15">
        <v>65.009703475662974</v>
      </c>
      <c r="L106" s="15">
        <v>73.608029590620518</v>
      </c>
      <c r="M106" s="15">
        <v>69.402927921915804</v>
      </c>
      <c r="N106" s="15">
        <v>56.078826760864068</v>
      </c>
      <c r="O106" s="15">
        <v>46.366192972457753</v>
      </c>
      <c r="P106" s="15">
        <v>80.933951621180583</v>
      </c>
      <c r="Q106" s="15">
        <v>66.21618894390808</v>
      </c>
      <c r="R106" s="15">
        <v>35.361681329423263</v>
      </c>
      <c r="S106" s="15">
        <v>69.640377461143146</v>
      </c>
      <c r="T106" s="15">
        <v>46.487891469977811</v>
      </c>
      <c r="U106" s="15">
        <v>73.851404508366855</v>
      </c>
      <c r="V106" s="15">
        <v>46.747069575132777</v>
      </c>
      <c r="W106" s="15">
        <v>35.121471130386745</v>
      </c>
      <c r="X106" s="15">
        <v>66.098345302435803</v>
      </c>
      <c r="Y106" s="15">
        <v>95.303831936677838</v>
      </c>
      <c r="Z106" s="15">
        <v>63.515165533151496</v>
      </c>
      <c r="AA106" s="15">
        <v>78.159155254413122</v>
      </c>
      <c r="AB106" s="15">
        <v>86.917951013901344</v>
      </c>
      <c r="AC106" s="15">
        <v>67.411350172133425</v>
      </c>
      <c r="AD106" s="15">
        <v>55.015259377729066</v>
      </c>
      <c r="AE106" s="15">
        <v>80.536432134925732</v>
      </c>
      <c r="AF106" s="15">
        <v>69.402927921915804</v>
      </c>
      <c r="AG106" s="15">
        <v>47.850014871455819</v>
      </c>
      <c r="AH106" s="15">
        <v>8.885335103001367</v>
      </c>
      <c r="AI106" s="15">
        <v>49.830654438561908</v>
      </c>
      <c r="AJ106" s="15">
        <v>72.439375883559322</v>
      </c>
      <c r="AK106" s="15">
        <v>63.650123168226955</v>
      </c>
      <c r="AL106" s="15">
        <v>93.817457100379102</v>
      </c>
      <c r="AM106" s="15">
        <v>62.465082656010779</v>
      </c>
      <c r="AN106" s="15">
        <v>19.72085635196812</v>
      </c>
      <c r="AO106" s="15">
        <v>14.147258898023663</v>
      </c>
      <c r="AP106" s="15">
        <v>42.308651495592358</v>
      </c>
      <c r="AQ106" s="15">
        <v>63.813715848537207</v>
      </c>
      <c r="AR106" s="15">
        <v>75.741592584614381</v>
      </c>
      <c r="AS106" s="15">
        <v>90.870151367063713</v>
      </c>
      <c r="AT106" s="15">
        <v>79.915675731844502</v>
      </c>
      <c r="AU106" s="15">
        <v>86.730267725212627</v>
      </c>
      <c r="AV106" s="15">
        <v>86.098827608686094</v>
      </c>
      <c r="AW106" s="15">
        <v>58.186607082152797</v>
      </c>
      <c r="AX106" s="15">
        <v>83.802180212123702</v>
      </c>
      <c r="AY106" s="15">
        <v>71.862594556606467</v>
      </c>
      <c r="AZ106" s="15">
        <v>60.514877094920081</v>
      </c>
      <c r="BA106" s="15">
        <v>71.217288900841439</v>
      </c>
      <c r="BB106" s="15">
        <v>61.269995223264281</v>
      </c>
      <c r="BC106" s="15">
        <v>34.677419354838712</v>
      </c>
      <c r="BD106" s="15">
        <v>39.002932551319638</v>
      </c>
      <c r="BE106" s="15">
        <v>32.404692082111431</v>
      </c>
      <c r="BF106" s="15">
        <v>72.043010752688161</v>
      </c>
      <c r="BG106" s="15">
        <v>46.774193548387096</v>
      </c>
      <c r="BH106" s="15">
        <v>66.740026023060992</v>
      </c>
      <c r="BI106" s="15">
        <v>88.585517196633205</v>
      </c>
      <c r="BJ106" s="15">
        <v>74.059139784946225</v>
      </c>
      <c r="BK106" s="15">
        <v>84.227504244482176</v>
      </c>
      <c r="BL106" s="15">
        <v>60.637976249726478</v>
      </c>
      <c r="BM106" s="15">
        <v>27.9048495609882</v>
      </c>
      <c r="BN106" s="15">
        <v>25.272366826627728</v>
      </c>
      <c r="BO106" s="15">
        <v>34.396760468064514</v>
      </c>
      <c r="BP106" s="15">
        <v>67.147605047965385</v>
      </c>
      <c r="BQ106" s="15">
        <v>63.952643169917401</v>
      </c>
      <c r="BR106" s="15">
        <v>90.453965307217786</v>
      </c>
      <c r="BS106" s="15">
        <v>3.9265312064873807</v>
      </c>
      <c r="BT106" s="15">
        <v>99.722976989069139</v>
      </c>
      <c r="BU106" s="15">
        <v>78.884886676340528</v>
      </c>
      <c r="BV106" s="15">
        <v>19.272343739610839</v>
      </c>
      <c r="BW106" s="15">
        <v>64.516129032258064</v>
      </c>
      <c r="BX106" s="15">
        <v>14.159549807030723</v>
      </c>
      <c r="BY106" s="15">
        <v>60.242617677090976</v>
      </c>
      <c r="BZ106" s="15">
        <v>30.389042037449688</v>
      </c>
      <c r="CA106" s="15">
        <v>17.335483870967746</v>
      </c>
      <c r="CB106" s="15">
        <v>32.518740936038583</v>
      </c>
      <c r="CC106" s="15">
        <v>92.117444941238119</v>
      </c>
      <c r="CD106" s="15">
        <v>51.214382881041622</v>
      </c>
      <c r="CE106" s="15">
        <v>63.06262089697487</v>
      </c>
      <c r="CF106" s="15">
        <v>79.219719258247679</v>
      </c>
      <c r="CG106" s="15">
        <v>76.36408570233894</v>
      </c>
      <c r="CH106" s="15">
        <v>32.81126705224861</v>
      </c>
      <c r="CI106" s="15">
        <v>67.898896384960736</v>
      </c>
      <c r="CJ106" s="15">
        <v>90.673187892707546</v>
      </c>
      <c r="CK106" s="15">
        <v>96.749211027911059</v>
      </c>
      <c r="CL106" s="15">
        <v>97.146519309277778</v>
      </c>
      <c r="CM106" s="15">
        <v>95.007564408297156</v>
      </c>
      <c r="CN106" s="15">
        <v>96.942677045195722</v>
      </c>
      <c r="CO106" s="15">
        <v>65.814838709677417</v>
      </c>
      <c r="CP106" s="15">
        <v>75.352538709677418</v>
      </c>
      <c r="CQ106" s="15">
        <v>89.916639295089922</v>
      </c>
      <c r="CR106" s="15">
        <v>22.976645418161223</v>
      </c>
      <c r="CS106" s="15">
        <v>70.901674422823291</v>
      </c>
      <c r="CT106" s="15">
        <v>86.191265696136526</v>
      </c>
      <c r="CU106" s="15">
        <v>86.467648117954553</v>
      </c>
      <c r="CV106" s="15">
        <v>66.146163792002767</v>
      </c>
      <c r="CW106" s="15">
        <v>62.404982990917652</v>
      </c>
      <c r="CX106" s="15">
        <v>96.843196506643977</v>
      </c>
      <c r="CY106" s="15">
        <v>94.864840702795959</v>
      </c>
      <c r="CZ106" s="15">
        <v>97.558985923825674</v>
      </c>
      <c r="DA106" s="15">
        <v>57.422190103570593</v>
      </c>
      <c r="DB106" s="15">
        <v>97.122359560216552</v>
      </c>
      <c r="DC106" s="15">
        <v>96.558910494025923</v>
      </c>
      <c r="DD106" s="15">
        <v>97.311917691000843</v>
      </c>
      <c r="DE106" s="15">
        <v>57.182389979355683</v>
      </c>
      <c r="DF106" s="15">
        <v>97.32201365641933</v>
      </c>
      <c r="DG106" s="15">
        <v>81.015510981011531</v>
      </c>
      <c r="DH106" s="15">
        <v>64.444345987001668</v>
      </c>
      <c r="DI106" s="15">
        <v>56.774193548387096</v>
      </c>
      <c r="DJ106" s="15">
        <v>82.64876083715022</v>
      </c>
      <c r="DK106" s="15">
        <v>41.329855532118323</v>
      </c>
      <c r="DL106" s="15">
        <v>41.067161763918598</v>
      </c>
      <c r="DM106" s="15">
        <v>84.519723902508318</v>
      </c>
      <c r="DN106" s="15">
        <v>63.738112399983358</v>
      </c>
      <c r="DO106" s="15">
        <v>86.754911291580996</v>
      </c>
      <c r="DP106" s="15">
        <v>87.132980945630237</v>
      </c>
      <c r="DQ106" s="15">
        <v>57.170729602532255</v>
      </c>
      <c r="DR106" s="15">
        <v>81.86101780840653</v>
      </c>
      <c r="DS106" s="15">
        <v>69.177036354808635</v>
      </c>
      <c r="DT106" s="15">
        <v>59.298836152142187</v>
      </c>
      <c r="DU106" s="15">
        <v>36.401193590769452</v>
      </c>
      <c r="DV106" s="15">
        <v>8.7284221668791488</v>
      </c>
      <c r="DW106" s="15">
        <v>4.053847087111687</v>
      </c>
      <c r="DX106" s="15">
        <v>10.326643525917993</v>
      </c>
      <c r="DY106" s="15">
        <v>10.668849064042558</v>
      </c>
      <c r="DZ106" s="15">
        <v>10.648913671055446</v>
      </c>
      <c r="EA106" s="15">
        <v>63.67806557488904</v>
      </c>
      <c r="EB106" s="15">
        <v>60.836431769352622</v>
      </c>
      <c r="EC106" s="15">
        <v>47.988757972590555</v>
      </c>
      <c r="ED106" s="15">
        <v>56.449375927344207</v>
      </c>
      <c r="EE106" s="15">
        <v>20.200640948633144</v>
      </c>
      <c r="EF106" s="15">
        <v>54.640519689643241</v>
      </c>
      <c r="EG106" s="15">
        <v>64.298199748708939</v>
      </c>
      <c r="EH106" s="15">
        <v>82.954836366790971</v>
      </c>
      <c r="EI106" s="15">
        <v>87.863947729094093</v>
      </c>
      <c r="EJ106" s="15">
        <v>45.722837012875942</v>
      </c>
      <c r="EK106" s="15">
        <v>58.982988419771196</v>
      </c>
      <c r="EL106" s="15">
        <v>95.75508559595967</v>
      </c>
      <c r="EM106" s="15">
        <v>92.645090928755081</v>
      </c>
      <c r="EN106" s="15">
        <v>25.144613883772937</v>
      </c>
      <c r="EO106" s="15">
        <v>92.25645161290322</v>
      </c>
      <c r="EP106" s="15">
        <v>99.82354838709675</v>
      </c>
      <c r="EQ106" s="15">
        <v>99.454005344542821</v>
      </c>
      <c r="ER106" s="15">
        <v>96.680267081373415</v>
      </c>
      <c r="ES106" s="15">
        <v>80.873013075979259</v>
      </c>
      <c r="ET106" s="15">
        <v>81.891498087843075</v>
      </c>
      <c r="EU106" s="15">
        <v>94.016650589775381</v>
      </c>
      <c r="EV106" s="15">
        <v>63.668816828523383</v>
      </c>
      <c r="EW106" s="15">
        <v>10.283365117901246</v>
      </c>
      <c r="EX106" s="15">
        <v>21.346727179231593</v>
      </c>
      <c r="EY106" s="15">
        <v>19.190376027888792</v>
      </c>
      <c r="EZ106" s="15">
        <v>18.625465848783971</v>
      </c>
      <c r="FA106" s="15">
        <v>16.274964436233194</v>
      </c>
      <c r="FB106" s="15">
        <v>14.728247767023015</v>
      </c>
      <c r="FC106" s="15">
        <v>17.266497906288741</v>
      </c>
      <c r="FD106" s="15">
        <v>8.3193254825496972</v>
      </c>
      <c r="FE106" s="15">
        <v>18.706557144161792</v>
      </c>
      <c r="FF106" s="15">
        <v>17.612096021011265</v>
      </c>
      <c r="FG106" s="15">
        <v>45.698053617810508</v>
      </c>
      <c r="FH106" s="15">
        <v>60.371047507221647</v>
      </c>
      <c r="FI106" s="15">
        <v>69.155503187756551</v>
      </c>
      <c r="FJ106" s="15">
        <v>68.661932688746589</v>
      </c>
      <c r="FK106" s="15">
        <v>84.198599761908184</v>
      </c>
      <c r="FL106" s="15">
        <v>38.81585523114147</v>
      </c>
      <c r="FM106" s="15">
        <v>59.895393571409649</v>
      </c>
      <c r="FN106" s="15">
        <v>67.496797989480157</v>
      </c>
      <c r="FO106" s="15">
        <v>86.809204617331218</v>
      </c>
      <c r="FP106" s="15">
        <v>69.093314496804155</v>
      </c>
      <c r="FQ106" s="15">
        <v>94.333247172930086</v>
      </c>
      <c r="FR106" s="15">
        <v>76.268677570411114</v>
      </c>
      <c r="FS106" s="15">
        <v>85.775218483224506</v>
      </c>
      <c r="FT106" s="15">
        <v>42.169893166985112</v>
      </c>
      <c r="FU106" s="15">
        <v>6.5682364265728674</v>
      </c>
      <c r="FV106" s="15">
        <v>193.6199713676437</v>
      </c>
      <c r="FW106" s="15">
        <v>233.50650361015977</v>
      </c>
      <c r="FX106" s="15">
        <v>148.07904495806017</v>
      </c>
      <c r="FY106" s="15">
        <v>84.487304679653803</v>
      </c>
      <c r="FZ106" s="15">
        <v>79.407563970854426</v>
      </c>
      <c r="GA106" s="15">
        <v>71.862594556606467</v>
      </c>
      <c r="GB106" s="15">
        <v>-5.6738848791871366</v>
      </c>
      <c r="GC106" s="15">
        <v>71.217288900841439</v>
      </c>
      <c r="GD106" s="15">
        <v>8.8882067337570785</v>
      </c>
      <c r="GE106" s="15">
        <v>34.677419354838712</v>
      </c>
      <c r="GF106" s="15">
        <v>39.002932551319638</v>
      </c>
      <c r="GG106" s="15">
        <v>32.404692082111431</v>
      </c>
      <c r="GH106" s="15">
        <v>72.043010752688161</v>
      </c>
      <c r="GI106" s="15">
        <v>46.774193548387096</v>
      </c>
      <c r="GJ106" s="15">
        <v>66.740026023060992</v>
      </c>
      <c r="GK106" s="15">
        <v>8.612903225806452</v>
      </c>
      <c r="GL106" s="15">
        <v>12.451612903225806</v>
      </c>
      <c r="GM106" s="15">
        <v>4.9946236559139789</v>
      </c>
      <c r="GN106" s="15">
        <v>60.637976249726478</v>
      </c>
      <c r="GO106" s="15">
        <v>27.9048495609882</v>
      </c>
      <c r="GP106" s="15">
        <v>25.272366826627728</v>
      </c>
      <c r="GQ106" s="15">
        <v>34.396760468064514</v>
      </c>
      <c r="GR106" s="15">
        <v>67.147605047965385</v>
      </c>
      <c r="GS106" s="15">
        <v>36.047356830082606</v>
      </c>
      <c r="GT106" s="15">
        <v>9.5460346927822162</v>
      </c>
      <c r="GU106" s="15">
        <v>3.9265312064873807</v>
      </c>
      <c r="GV106" s="15">
        <v>99.927055941788836</v>
      </c>
      <c r="GW106" s="15">
        <v>84.359118426978895</v>
      </c>
      <c r="GX106" s="15">
        <v>21.037898506479038</v>
      </c>
      <c r="GY106" s="15">
        <v>0.64516129032258063</v>
      </c>
      <c r="GZ106" s="15">
        <v>2197.5556299837654</v>
      </c>
      <c r="HA106" s="15">
        <v>60.657845987750505</v>
      </c>
      <c r="HB106" s="15">
        <v>28.77766388840093</v>
      </c>
      <c r="HC106" s="15">
        <v>17.335483870967746</v>
      </c>
      <c r="HD106" s="15">
        <v>3206751.0150682931</v>
      </c>
      <c r="HE106" s="15">
        <v>32.790281618023563</v>
      </c>
      <c r="HF106" s="15">
        <v>219.22528417818734</v>
      </c>
      <c r="HG106" s="15">
        <v>182.53869431643619</v>
      </c>
      <c r="HH106" s="15">
        <v>88.511909882232459</v>
      </c>
      <c r="HI106" s="15">
        <v>177.57503415243553</v>
      </c>
      <c r="HJ106" s="15">
        <v>67.18873294775139</v>
      </c>
      <c r="HK106" s="15">
        <v>131.50169544274897</v>
      </c>
      <c r="HL106" s="15">
        <v>90.673187892707546</v>
      </c>
      <c r="HM106" s="15">
        <v>96.749211027911059</v>
      </c>
      <c r="HN106" s="15">
        <v>97.146519309277778</v>
      </c>
      <c r="HO106" s="15">
        <v>95.007564408297156</v>
      </c>
      <c r="HP106" s="15">
        <v>96.942677045195722</v>
      </c>
      <c r="HQ106" s="15">
        <v>74.112580645161273</v>
      </c>
      <c r="HR106" s="15">
        <v>74.823999999999998</v>
      </c>
      <c r="HS106" s="15">
        <v>88.422983877965152</v>
      </c>
      <c r="HT106" s="15">
        <v>26.116911823826932</v>
      </c>
      <c r="HU106" s="15">
        <v>70.901674422823291</v>
      </c>
      <c r="HV106" s="15">
        <v>86.191265696136526</v>
      </c>
      <c r="HW106" s="15">
        <v>86.467648117954553</v>
      </c>
      <c r="HX106" s="15">
        <v>66.146163792002767</v>
      </c>
      <c r="HY106" s="15">
        <v>62.404982990917652</v>
      </c>
      <c r="HZ106" s="15">
        <v>96.843196506643977</v>
      </c>
      <c r="IA106" s="15">
        <v>94.864840702795959</v>
      </c>
      <c r="IB106" s="15">
        <v>97.558985923825674</v>
      </c>
      <c r="IC106" s="15">
        <v>57.422190103570593</v>
      </c>
      <c r="ID106" s="15">
        <v>97.122359560216552</v>
      </c>
      <c r="IE106" s="15">
        <v>96.558910494025923</v>
      </c>
      <c r="IF106" s="15">
        <v>97.311917691000843</v>
      </c>
      <c r="IG106" s="15">
        <v>57.182389979355683</v>
      </c>
      <c r="IH106" s="15">
        <v>97.32201365641933</v>
      </c>
      <c r="II106" s="15">
        <v>90.40865467527658</v>
      </c>
      <c r="IJ106" s="15">
        <v>3.3376360682169341</v>
      </c>
      <c r="IK106" s="15">
        <v>16.193548387096776</v>
      </c>
      <c r="IL106" s="15">
        <v>82.64876083715022</v>
      </c>
      <c r="IM106" s="15">
        <v>41.329855532118323</v>
      </c>
      <c r="IN106" s="15">
        <v>41.067161763918598</v>
      </c>
      <c r="IO106" s="15">
        <v>85.068486395449042</v>
      </c>
      <c r="IP106" s="15">
        <v>63.738112399983358</v>
      </c>
      <c r="IQ106" s="15">
        <v>11.175882869525832</v>
      </c>
      <c r="IR106" s="15">
        <v>87.132980945630237</v>
      </c>
      <c r="IS106" s="15">
        <v>80.146619528136853</v>
      </c>
      <c r="IT106" s="15">
        <v>8.2449919052697584</v>
      </c>
      <c r="IU106" s="15">
        <v>65.549893390707041</v>
      </c>
      <c r="IV106" s="15">
        <v>8.3838128752622403</v>
      </c>
      <c r="IW106" s="15">
        <v>36.401193590769452</v>
      </c>
      <c r="IX106" s="15">
        <v>54.087916612286925</v>
      </c>
      <c r="IY106" s="15">
        <v>7.9978519406898299</v>
      </c>
      <c r="IZ106" s="15">
        <v>15.049471908456963</v>
      </c>
      <c r="JA106" s="15">
        <v>113.63830234698021</v>
      </c>
      <c r="JB106" s="15">
        <v>6.1103277332949011</v>
      </c>
      <c r="JC106" s="15">
        <v>53.07984836044556</v>
      </c>
      <c r="JD106" s="15">
        <v>33.424525608952763</v>
      </c>
      <c r="JE106" s="15">
        <v>15.524391002629329</v>
      </c>
      <c r="JF106" s="15">
        <v>5.7449421411168249</v>
      </c>
      <c r="JG106" s="15">
        <v>6.0601922845899479</v>
      </c>
      <c r="JH106" s="15">
        <v>13.442351171706092</v>
      </c>
      <c r="JI106" s="15">
        <v>12.862907084328524</v>
      </c>
      <c r="JJ106" s="15">
        <v>84.57802676408474</v>
      </c>
      <c r="JK106" s="15">
        <v>105.93324973854706</v>
      </c>
      <c r="JL106" s="15">
        <v>45.722837012875942</v>
      </c>
      <c r="JM106" s="15">
        <v>58.982988419771196</v>
      </c>
      <c r="JN106" s="15">
        <v>95.75508559595967</v>
      </c>
      <c r="JO106" s="15">
        <v>92.645090928755081</v>
      </c>
      <c r="JP106" s="15">
        <v>25.144613883772937</v>
      </c>
      <c r="JQ106" s="15">
        <v>92.25645161290322</v>
      </c>
      <c r="JR106" s="15">
        <v>99.82354838709675</v>
      </c>
      <c r="JS106" s="15">
        <v>99.454005344542821</v>
      </c>
      <c r="JT106" s="15">
        <v>96.680267081373415</v>
      </c>
      <c r="JU106" s="15">
        <v>80.873013075979259</v>
      </c>
      <c r="JV106" s="15">
        <v>0.90283242258064533</v>
      </c>
      <c r="JW106" s="15">
        <v>0.95476003870967763</v>
      </c>
      <c r="JX106" s="15">
        <v>1.5845043131612904</v>
      </c>
      <c r="JY106" s="15">
        <v>0.24514818387096773</v>
      </c>
      <c r="JZ106" s="15">
        <v>7.3708462579473197</v>
      </c>
      <c r="KA106" s="15">
        <v>486050.30839158065</v>
      </c>
      <c r="KB106" s="15">
        <v>293869.9685826067</v>
      </c>
      <c r="KC106" s="15">
        <v>1.589066752479106</v>
      </c>
      <c r="KD106" s="15">
        <v>272.324617054226</v>
      </c>
      <c r="KE106" s="15">
        <v>44.896095475612888</v>
      </c>
      <c r="KF106" s="15">
        <v>25.23710475903227</v>
      </c>
      <c r="KG106" s="15">
        <v>0.13820842248918899</v>
      </c>
      <c r="KH106" s="15">
        <v>-2.1325999226197738</v>
      </c>
      <c r="KI106" s="15">
        <v>40.668927178979821</v>
      </c>
      <c r="KJ106" s="15">
        <v>41.484190028886601</v>
      </c>
      <c r="KK106" s="15">
        <v>76.622012751026233</v>
      </c>
      <c r="KL106" s="15">
        <v>5.8446682671020858</v>
      </c>
      <c r="KM106" s="15">
        <v>5.8272201527004803</v>
      </c>
      <c r="KN106" s="15">
        <v>82.358602150537678</v>
      </c>
      <c r="KO106" s="15">
        <v>110.64050537634407</v>
      </c>
      <c r="KP106" s="15">
        <v>106.02191397849462</v>
      </c>
      <c r="KQ106" s="15">
        <v>13.190795382668774</v>
      </c>
      <c r="KR106" s="15">
        <v>30.90668550319586</v>
      </c>
      <c r="KS106" s="15">
        <v>94.333247172930086</v>
      </c>
      <c r="KT106" s="15">
        <v>7.3313537059630907</v>
      </c>
      <c r="KU106" s="15">
        <v>85.775218483224506</v>
      </c>
      <c r="KV106" s="15">
        <v>42.169893166985112</v>
      </c>
    </row>
    <row r="107" spans="1:308" x14ac:dyDescent="0.3"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</row>
    <row r="108" spans="1:308" ht="14.25" customHeight="1" x14ac:dyDescent="0.3">
      <c r="C108" s="2" t="s">
        <v>319</v>
      </c>
      <c r="D108" s="2"/>
      <c r="E108" s="2"/>
      <c r="F108" s="2"/>
      <c r="G108" s="2"/>
      <c r="H108" s="2"/>
      <c r="I108" t="s">
        <v>341</v>
      </c>
      <c r="J108" t="s">
        <v>341</v>
      </c>
      <c r="K108" t="s">
        <v>341</v>
      </c>
      <c r="L108" t="s">
        <v>341</v>
      </c>
      <c r="M108" t="s">
        <v>341</v>
      </c>
      <c r="N108" t="s">
        <v>341</v>
      </c>
      <c r="O108" t="s">
        <v>341</v>
      </c>
      <c r="P108" t="s">
        <v>341</v>
      </c>
      <c r="Q108" t="s">
        <v>341</v>
      </c>
      <c r="R108" t="s">
        <v>341</v>
      </c>
      <c r="S108" t="s">
        <v>341</v>
      </c>
      <c r="T108" t="s">
        <v>341</v>
      </c>
      <c r="U108" t="s">
        <v>341</v>
      </c>
      <c r="V108" t="s">
        <v>341</v>
      </c>
      <c r="W108" t="s">
        <v>341</v>
      </c>
      <c r="X108" t="s">
        <v>341</v>
      </c>
      <c r="Y108" t="s">
        <v>341</v>
      </c>
      <c r="Z108" t="s">
        <v>341</v>
      </c>
      <c r="AA108" t="s">
        <v>341</v>
      </c>
      <c r="AB108" t="s">
        <v>341</v>
      </c>
      <c r="AC108" t="s">
        <v>341</v>
      </c>
      <c r="AD108" t="s">
        <v>341</v>
      </c>
      <c r="AE108" t="s">
        <v>341</v>
      </c>
      <c r="AF108" t="s">
        <v>341</v>
      </c>
      <c r="AG108" t="s">
        <v>341</v>
      </c>
      <c r="AH108" t="s">
        <v>341</v>
      </c>
      <c r="AI108" t="s">
        <v>341</v>
      </c>
      <c r="AJ108" t="s">
        <v>341</v>
      </c>
      <c r="AK108" t="s">
        <v>341</v>
      </c>
      <c r="AL108" t="s">
        <v>341</v>
      </c>
      <c r="AM108" t="s">
        <v>341</v>
      </c>
      <c r="AP108" t="s">
        <v>341</v>
      </c>
      <c r="AQ108" t="s">
        <v>341</v>
      </c>
      <c r="AR108" t="s">
        <v>341</v>
      </c>
      <c r="AS108" t="s">
        <v>341</v>
      </c>
      <c r="AT108" t="s">
        <v>341</v>
      </c>
      <c r="AU108" t="s">
        <v>341</v>
      </c>
      <c r="AV108" t="s">
        <v>341</v>
      </c>
      <c r="AW108" t="s">
        <v>341</v>
      </c>
      <c r="AX108" t="s">
        <v>341</v>
      </c>
      <c r="AY108" t="s">
        <v>341</v>
      </c>
      <c r="AZ108" t="s">
        <v>341</v>
      </c>
      <c r="BA108" t="s">
        <v>341</v>
      </c>
      <c r="BB108" t="s">
        <v>341</v>
      </c>
      <c r="BC108" t="s">
        <v>341</v>
      </c>
      <c r="BD108" t="s">
        <v>341</v>
      </c>
      <c r="BE108" t="s">
        <v>341</v>
      </c>
      <c r="BF108" t="s">
        <v>341</v>
      </c>
      <c r="BG108" t="s">
        <v>341</v>
      </c>
      <c r="BH108" t="s">
        <v>341</v>
      </c>
      <c r="BI108" t="s">
        <v>341</v>
      </c>
      <c r="BJ108" t="s">
        <v>341</v>
      </c>
      <c r="BK108" t="s">
        <v>341</v>
      </c>
      <c r="BL108" t="s">
        <v>341</v>
      </c>
      <c r="BM108" t="s">
        <v>341</v>
      </c>
      <c r="BN108" t="s">
        <v>341</v>
      </c>
      <c r="BO108" t="s">
        <v>341</v>
      </c>
      <c r="BP108" t="s">
        <v>341</v>
      </c>
      <c r="BQ108" t="s">
        <v>341</v>
      </c>
      <c r="BR108" t="s">
        <v>341</v>
      </c>
      <c r="BS108" t="s">
        <v>341</v>
      </c>
      <c r="BT108" t="s">
        <v>341</v>
      </c>
      <c r="BU108" t="s">
        <v>341</v>
      </c>
      <c r="BV108" t="s">
        <v>341</v>
      </c>
      <c r="BW108" t="s">
        <v>341</v>
      </c>
      <c r="BX108" t="s">
        <v>341</v>
      </c>
      <c r="BY108" t="s">
        <v>341</v>
      </c>
      <c r="BZ108" t="s">
        <v>341</v>
      </c>
      <c r="CA108" t="s">
        <v>341</v>
      </c>
      <c r="CB108" t="s">
        <v>341</v>
      </c>
      <c r="CC108" t="s">
        <v>341</v>
      </c>
      <c r="CD108" t="s">
        <v>341</v>
      </c>
      <c r="CE108" t="s">
        <v>341</v>
      </c>
      <c r="CF108" t="s">
        <v>341</v>
      </c>
      <c r="CG108" t="s">
        <v>341</v>
      </c>
      <c r="CH108" t="s">
        <v>341</v>
      </c>
      <c r="CI108" t="s">
        <v>341</v>
      </c>
      <c r="CJ108" t="s">
        <v>341</v>
      </c>
      <c r="CK108" t="s">
        <v>341</v>
      </c>
      <c r="CL108" t="s">
        <v>341</v>
      </c>
      <c r="CM108" t="s">
        <v>341</v>
      </c>
      <c r="CN108" t="s">
        <v>341</v>
      </c>
      <c r="CO108" t="s">
        <v>341</v>
      </c>
      <c r="CP108" t="s">
        <v>341</v>
      </c>
      <c r="CQ108" t="s">
        <v>341</v>
      </c>
      <c r="CR108" t="s">
        <v>341</v>
      </c>
      <c r="CS108" t="s">
        <v>341</v>
      </c>
      <c r="CT108" t="s">
        <v>341</v>
      </c>
      <c r="CU108" t="s">
        <v>341</v>
      </c>
      <c r="CV108" t="s">
        <v>341</v>
      </c>
      <c r="CW108" t="s">
        <v>341</v>
      </c>
      <c r="CX108" t="s">
        <v>341</v>
      </c>
      <c r="CY108" t="s">
        <v>341</v>
      </c>
      <c r="CZ108" t="s">
        <v>341</v>
      </c>
      <c r="DA108" t="s">
        <v>341</v>
      </c>
      <c r="DB108" t="s">
        <v>341</v>
      </c>
      <c r="DC108" t="s">
        <v>341</v>
      </c>
      <c r="DD108" t="s">
        <v>341</v>
      </c>
      <c r="DE108" t="s">
        <v>341</v>
      </c>
      <c r="DF108" t="s">
        <v>341</v>
      </c>
      <c r="DG108" t="s">
        <v>341</v>
      </c>
      <c r="DH108" t="s">
        <v>341</v>
      </c>
      <c r="DI108" t="s">
        <v>341</v>
      </c>
      <c r="DJ108" t="s">
        <v>341</v>
      </c>
      <c r="DK108" t="s">
        <v>341</v>
      </c>
      <c r="DL108" t="s">
        <v>341</v>
      </c>
      <c r="DM108" t="s">
        <v>341</v>
      </c>
      <c r="DN108" t="s">
        <v>341</v>
      </c>
      <c r="DO108" t="s">
        <v>341</v>
      </c>
      <c r="DP108" t="s">
        <v>341</v>
      </c>
      <c r="DQ108" t="s">
        <v>341</v>
      </c>
      <c r="DR108" t="s">
        <v>341</v>
      </c>
      <c r="DS108" t="s">
        <v>341</v>
      </c>
      <c r="DT108" t="s">
        <v>341</v>
      </c>
      <c r="DU108" t="s">
        <v>341</v>
      </c>
      <c r="DV108" t="s">
        <v>341</v>
      </c>
      <c r="DW108" t="s">
        <v>341</v>
      </c>
      <c r="DX108" t="s">
        <v>341</v>
      </c>
      <c r="DY108" t="s">
        <v>341</v>
      </c>
      <c r="DZ108" t="s">
        <v>341</v>
      </c>
      <c r="EA108" t="s">
        <v>341</v>
      </c>
      <c r="EB108" t="s">
        <v>341</v>
      </c>
      <c r="EC108" t="s">
        <v>341</v>
      </c>
      <c r="ED108" t="s">
        <v>341</v>
      </c>
      <c r="EE108" t="s">
        <v>341</v>
      </c>
      <c r="EF108" t="s">
        <v>341</v>
      </c>
      <c r="EG108" t="s">
        <v>341</v>
      </c>
      <c r="EH108" t="s">
        <v>341</v>
      </c>
      <c r="EI108" t="s">
        <v>341</v>
      </c>
      <c r="EJ108" t="s">
        <v>341</v>
      </c>
      <c r="EK108" t="s">
        <v>341</v>
      </c>
      <c r="EL108" t="s">
        <v>341</v>
      </c>
      <c r="EM108" t="s">
        <v>341</v>
      </c>
      <c r="EN108" t="s">
        <v>341</v>
      </c>
      <c r="EO108" t="s">
        <v>341</v>
      </c>
      <c r="EP108" t="s">
        <v>341</v>
      </c>
      <c r="EQ108" t="s">
        <v>341</v>
      </c>
      <c r="ER108" t="s">
        <v>341</v>
      </c>
      <c r="ES108" t="s">
        <v>341</v>
      </c>
      <c r="ET108" t="s">
        <v>341</v>
      </c>
      <c r="EU108" t="s">
        <v>341</v>
      </c>
      <c r="EV108" t="s">
        <v>341</v>
      </c>
      <c r="EW108" t="s">
        <v>341</v>
      </c>
      <c r="EX108" t="s">
        <v>341</v>
      </c>
      <c r="EY108" t="s">
        <v>341</v>
      </c>
      <c r="FE108" t="s">
        <v>341</v>
      </c>
      <c r="FF108" t="s">
        <v>341</v>
      </c>
      <c r="FG108" t="s">
        <v>341</v>
      </c>
      <c r="FH108" t="s">
        <v>341</v>
      </c>
      <c r="FI108" t="s">
        <v>341</v>
      </c>
      <c r="FJ108" t="s">
        <v>341</v>
      </c>
      <c r="FK108" t="s">
        <v>341</v>
      </c>
      <c r="FL108" t="s">
        <v>341</v>
      </c>
      <c r="FM108" t="s">
        <v>341</v>
      </c>
      <c r="FN108" t="s">
        <v>341</v>
      </c>
      <c r="FO108" t="s">
        <v>341</v>
      </c>
      <c r="FP108" t="s">
        <v>341</v>
      </c>
      <c r="FT108" t="s">
        <v>341</v>
      </c>
      <c r="FU108" s="10" t="s">
        <v>320</v>
      </c>
      <c r="FV108" s="10" t="s">
        <v>320</v>
      </c>
      <c r="FW108" s="10" t="s">
        <v>320</v>
      </c>
      <c r="FX108" s="10" t="s">
        <v>320</v>
      </c>
      <c r="FY108" s="10" t="s">
        <v>320</v>
      </c>
      <c r="FZ108" s="10" t="s">
        <v>320</v>
      </c>
      <c r="GA108" s="10" t="s">
        <v>321</v>
      </c>
      <c r="GB108" s="10" t="s">
        <v>322</v>
      </c>
      <c r="GC108" s="10" t="s">
        <v>321</v>
      </c>
      <c r="GD108" s="10" t="s">
        <v>322</v>
      </c>
      <c r="GE108" s="10" t="s">
        <v>321</v>
      </c>
      <c r="GF108" s="10" t="s">
        <v>321</v>
      </c>
      <c r="GG108" s="10" t="s">
        <v>321</v>
      </c>
      <c r="GH108" s="10" t="s">
        <v>321</v>
      </c>
      <c r="GI108" s="10" t="s">
        <v>321</v>
      </c>
      <c r="GJ108" s="10" t="s">
        <v>321</v>
      </c>
      <c r="GK108" s="10" t="s">
        <v>323</v>
      </c>
      <c r="GL108" s="10" t="s">
        <v>323</v>
      </c>
      <c r="GM108" s="10" t="s">
        <v>324</v>
      </c>
      <c r="GN108" s="10" t="s">
        <v>321</v>
      </c>
      <c r="GO108" s="10" t="s">
        <v>321</v>
      </c>
      <c r="GP108" s="10" t="s">
        <v>321</v>
      </c>
      <c r="GQ108" s="10" t="s">
        <v>321</v>
      </c>
      <c r="GR108" s="10" t="s">
        <v>321</v>
      </c>
      <c r="GS108" s="10" t="s">
        <v>321</v>
      </c>
      <c r="GT108" s="10" t="s">
        <v>321</v>
      </c>
      <c r="GU108" s="10" t="s">
        <v>321</v>
      </c>
      <c r="GV108" s="10" t="s">
        <v>321</v>
      </c>
      <c r="GW108" s="10" t="s">
        <v>321</v>
      </c>
      <c r="GX108" s="10" t="s">
        <v>321</v>
      </c>
      <c r="GY108" s="10" t="s">
        <v>325</v>
      </c>
      <c r="GZ108" s="10" t="s">
        <v>326</v>
      </c>
      <c r="HA108" s="10" t="s">
        <v>321</v>
      </c>
      <c r="HB108" s="10" t="s">
        <v>321</v>
      </c>
      <c r="HC108" s="10" t="s">
        <v>321</v>
      </c>
      <c r="HD108" s="10" t="s">
        <v>702</v>
      </c>
      <c r="HE108" s="10" t="s">
        <v>327</v>
      </c>
      <c r="HF108" s="10" t="s">
        <v>327</v>
      </c>
      <c r="HG108" s="10" t="s">
        <v>327</v>
      </c>
      <c r="HH108" s="10" t="s">
        <v>327</v>
      </c>
      <c r="HI108" s="10" t="s">
        <v>703</v>
      </c>
      <c r="HJ108" s="10" t="s">
        <v>321</v>
      </c>
      <c r="HK108" s="10" t="s">
        <v>704</v>
      </c>
      <c r="HL108" s="10" t="s">
        <v>321</v>
      </c>
      <c r="HM108" s="10" t="s">
        <v>321</v>
      </c>
      <c r="HN108" s="10" t="s">
        <v>321</v>
      </c>
      <c r="HO108" s="10" t="s">
        <v>321</v>
      </c>
      <c r="HP108" s="10" t="s">
        <v>321</v>
      </c>
      <c r="HQ108" s="10" t="s">
        <v>321</v>
      </c>
      <c r="HR108" s="10" t="s">
        <v>321</v>
      </c>
      <c r="HS108" s="10" t="s">
        <v>321</v>
      </c>
      <c r="HT108" s="10" t="s">
        <v>321</v>
      </c>
      <c r="HU108" s="10" t="s">
        <v>321</v>
      </c>
      <c r="HV108" s="10" t="s">
        <v>321</v>
      </c>
      <c r="HW108" s="10" t="s">
        <v>321</v>
      </c>
      <c r="HX108" s="10" t="s">
        <v>321</v>
      </c>
      <c r="HY108" s="10" t="s">
        <v>321</v>
      </c>
      <c r="HZ108" s="10" t="s">
        <v>321</v>
      </c>
      <c r="IA108" s="10" t="s">
        <v>321</v>
      </c>
      <c r="IB108" s="10" t="s">
        <v>321</v>
      </c>
      <c r="IC108" s="10" t="s">
        <v>321</v>
      </c>
      <c r="ID108" s="10" t="s">
        <v>321</v>
      </c>
      <c r="IE108" s="10" t="s">
        <v>321</v>
      </c>
      <c r="IF108" s="10" t="s">
        <v>321</v>
      </c>
      <c r="IG108" s="10" t="s">
        <v>321</v>
      </c>
      <c r="IH108" s="10" t="s">
        <v>321</v>
      </c>
      <c r="II108" s="10" t="s">
        <v>321</v>
      </c>
      <c r="IJ108" s="10" t="s">
        <v>705</v>
      </c>
      <c r="IK108" s="10" t="s">
        <v>706</v>
      </c>
      <c r="IL108" s="10" t="s">
        <v>321</v>
      </c>
      <c r="IM108" s="10" t="s">
        <v>321</v>
      </c>
      <c r="IN108" s="10" t="s">
        <v>321</v>
      </c>
      <c r="IO108" s="10" t="s">
        <v>321</v>
      </c>
      <c r="IP108" s="10" t="s">
        <v>321</v>
      </c>
      <c r="IQ108" s="10" t="s">
        <v>271</v>
      </c>
      <c r="IR108" s="10" t="s">
        <v>321</v>
      </c>
      <c r="IS108" s="10" t="s">
        <v>707</v>
      </c>
      <c r="IT108" s="10" t="s">
        <v>329</v>
      </c>
      <c r="IU108" s="10" t="s">
        <v>330</v>
      </c>
      <c r="IV108" s="10" t="s">
        <v>328</v>
      </c>
      <c r="IW108" s="10" t="s">
        <v>321</v>
      </c>
      <c r="IX108" s="10" t="s">
        <v>331</v>
      </c>
      <c r="IY108" s="10" t="s">
        <v>331</v>
      </c>
      <c r="IZ108" s="10" t="s">
        <v>331</v>
      </c>
      <c r="JA108" s="10" t="s">
        <v>331</v>
      </c>
      <c r="JB108" s="10" t="s">
        <v>708</v>
      </c>
      <c r="JC108" s="10" t="s">
        <v>331</v>
      </c>
      <c r="JD108" s="10" t="s">
        <v>331</v>
      </c>
      <c r="JE108" s="10" t="s">
        <v>331</v>
      </c>
      <c r="JF108" s="10" t="s">
        <v>331</v>
      </c>
      <c r="JG108" s="10" t="s">
        <v>708</v>
      </c>
      <c r="JH108" s="10" t="s">
        <v>332</v>
      </c>
      <c r="JI108" s="10" t="s">
        <v>332</v>
      </c>
      <c r="JJ108" s="10" t="s">
        <v>321</v>
      </c>
      <c r="JK108" s="10" t="s">
        <v>321</v>
      </c>
      <c r="JL108" s="10" t="s">
        <v>321</v>
      </c>
      <c r="JM108" s="10" t="s">
        <v>321</v>
      </c>
      <c r="JN108" s="10" t="s">
        <v>321</v>
      </c>
      <c r="JO108" s="10" t="s">
        <v>321</v>
      </c>
      <c r="JP108" s="10" t="s">
        <v>321</v>
      </c>
      <c r="JQ108" s="10" t="s">
        <v>321</v>
      </c>
      <c r="JR108" s="10" t="s">
        <v>321</v>
      </c>
      <c r="JS108" s="10" t="s">
        <v>321</v>
      </c>
      <c r="JT108" s="10" t="s">
        <v>321</v>
      </c>
      <c r="JU108" s="10" t="s">
        <v>321</v>
      </c>
      <c r="JV108" s="10" t="s">
        <v>333</v>
      </c>
      <c r="JW108" s="10" t="s">
        <v>333</v>
      </c>
      <c r="JX108" s="10" t="s">
        <v>333</v>
      </c>
      <c r="JY108" s="10" t="s">
        <v>333</v>
      </c>
      <c r="JZ108" s="10" t="s">
        <v>709</v>
      </c>
      <c r="KA108" s="10" t="s">
        <v>709</v>
      </c>
      <c r="KB108" s="10" t="s">
        <v>709</v>
      </c>
      <c r="KC108" s="10" t="s">
        <v>710</v>
      </c>
      <c r="KD108" s="10" t="s">
        <v>711</v>
      </c>
      <c r="KE108" s="10" t="s">
        <v>711</v>
      </c>
      <c r="KF108" s="10" t="s">
        <v>711</v>
      </c>
      <c r="KG108" s="10" t="s">
        <v>705</v>
      </c>
      <c r="KH108" s="10" t="s">
        <v>705</v>
      </c>
      <c r="KI108" s="10" t="s">
        <v>705</v>
      </c>
      <c r="KJ108" s="10" t="s">
        <v>705</v>
      </c>
      <c r="KK108" s="10" t="s">
        <v>705</v>
      </c>
      <c r="KL108" s="10" t="s">
        <v>333</v>
      </c>
      <c r="KM108" s="10" t="s">
        <v>334</v>
      </c>
      <c r="KN108" s="10" t="s">
        <v>335</v>
      </c>
      <c r="KO108" s="10" t="s">
        <v>335</v>
      </c>
      <c r="KP108" s="10" t="s">
        <v>335</v>
      </c>
      <c r="KQ108" s="10" t="s">
        <v>321</v>
      </c>
      <c r="KR108" s="10" t="s">
        <v>321</v>
      </c>
      <c r="KS108" s="10" t="s">
        <v>321</v>
      </c>
      <c r="KT108" s="10" t="s">
        <v>708</v>
      </c>
      <c r="KU108" s="10" t="s">
        <v>321</v>
      </c>
      <c r="KV108" s="10" t="s">
        <v>321</v>
      </c>
    </row>
  </sheetData>
  <mergeCells count="5">
    <mergeCell ref="FU1:KV5"/>
    <mergeCell ref="AS1:FT4"/>
    <mergeCell ref="P1:AR4"/>
    <mergeCell ref="J1:O5"/>
    <mergeCell ref="I1:I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9E6A-C46A-4F09-A386-9E2796BE37A7}">
  <dimension ref="A1:KS115"/>
  <sheetViews>
    <sheetView workbookViewId="0">
      <pane xSplit="3" ySplit="6" topLeftCell="II86" activePane="bottomRight" state="frozen"/>
      <selection pane="topRight" activeCell="D1" sqref="D1"/>
      <selection pane="bottomLeft" activeCell="A7" sqref="A7"/>
      <selection pane="bottomRight" activeCell="IT7" sqref="IT7:IT106"/>
    </sheetView>
  </sheetViews>
  <sheetFormatPr defaultColWidth="11.5546875" defaultRowHeight="14.4" x14ac:dyDescent="0.3"/>
  <cols>
    <col min="1" max="1" width="27.44140625" bestFit="1" customWidth="1"/>
    <col min="3" max="3" width="23.33203125" bestFit="1" customWidth="1"/>
    <col min="4" max="5" width="14.109375" customWidth="1"/>
    <col min="6" max="6" width="24.5546875" bestFit="1" customWidth="1"/>
    <col min="7" max="7" width="32.33203125" bestFit="1" customWidth="1"/>
    <col min="8" max="8" width="32.33203125" customWidth="1"/>
    <col min="9" max="9" width="13" customWidth="1"/>
    <col min="209" max="209" width="22.5546875" customWidth="1"/>
  </cols>
  <sheetData>
    <row r="1" spans="1:305" x14ac:dyDescent="0.3">
      <c r="F1" t="s">
        <v>712</v>
      </c>
      <c r="G1">
        <v>70</v>
      </c>
      <c r="I1" s="101" t="s">
        <v>340</v>
      </c>
      <c r="J1" s="100" t="s">
        <v>339</v>
      </c>
      <c r="K1" s="100"/>
      <c r="L1" s="100"/>
      <c r="M1" s="100"/>
      <c r="N1" s="100"/>
      <c r="O1" s="100"/>
      <c r="P1" s="99" t="s">
        <v>338</v>
      </c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8" t="s">
        <v>337</v>
      </c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7" t="s">
        <v>336</v>
      </c>
      <c r="FS1" s="97"/>
      <c r="FT1" s="97"/>
      <c r="FU1" s="97"/>
      <c r="FV1" s="97"/>
      <c r="FW1" s="97"/>
      <c r="FX1" s="97"/>
      <c r="FY1" s="97"/>
      <c r="FZ1" s="97"/>
      <c r="GA1" s="97"/>
      <c r="GB1" s="97"/>
      <c r="GC1" s="97"/>
      <c r="GD1" s="97"/>
      <c r="GE1" s="97"/>
      <c r="GF1" s="97"/>
      <c r="GG1" s="97"/>
      <c r="GH1" s="97"/>
      <c r="GI1" s="97"/>
      <c r="GJ1" s="97"/>
      <c r="GK1" s="97"/>
      <c r="GL1" s="97"/>
      <c r="GM1" s="97"/>
      <c r="GN1" s="97"/>
      <c r="GO1" s="97"/>
      <c r="GP1" s="97"/>
      <c r="GQ1" s="97"/>
      <c r="GR1" s="97"/>
      <c r="GS1" s="97"/>
      <c r="GT1" s="97"/>
      <c r="GU1" s="97"/>
      <c r="GV1" s="97"/>
      <c r="GW1" s="97"/>
      <c r="GX1" s="97"/>
      <c r="GY1" s="97"/>
      <c r="GZ1" s="97"/>
      <c r="HA1" s="97"/>
      <c r="HB1" s="97"/>
      <c r="HC1" s="97"/>
      <c r="HD1" s="97"/>
      <c r="HE1" s="97"/>
      <c r="HF1" s="97"/>
      <c r="HG1" s="97"/>
      <c r="HH1" s="97"/>
      <c r="HI1" s="97"/>
      <c r="HJ1" s="97"/>
      <c r="HK1" s="97"/>
      <c r="HL1" s="97"/>
      <c r="HM1" s="97"/>
      <c r="HN1" s="97"/>
      <c r="HO1" s="97"/>
      <c r="HP1" s="97"/>
      <c r="HQ1" s="97"/>
      <c r="HR1" s="97"/>
      <c r="HS1" s="97"/>
      <c r="HT1" s="97"/>
      <c r="HU1" s="97"/>
      <c r="HV1" s="97"/>
      <c r="HW1" s="97"/>
      <c r="HX1" s="97"/>
      <c r="HY1" s="97"/>
      <c r="HZ1" s="97"/>
      <c r="IA1" s="97"/>
      <c r="IB1" s="97"/>
      <c r="IC1" s="97"/>
      <c r="ID1" s="97"/>
      <c r="IE1" s="97"/>
      <c r="IF1" s="97"/>
      <c r="IG1" s="97"/>
      <c r="IH1" s="97"/>
      <c r="II1" s="97"/>
      <c r="IJ1" s="97"/>
      <c r="IK1" s="97"/>
      <c r="IL1" s="97"/>
      <c r="IM1" s="97"/>
      <c r="IN1" s="97"/>
      <c r="IO1" s="97"/>
      <c r="IP1" s="97"/>
      <c r="IQ1" s="97"/>
      <c r="IR1" s="97"/>
      <c r="IS1" s="97"/>
      <c r="IT1" s="97"/>
      <c r="IU1" s="97"/>
      <c r="IV1" s="97"/>
      <c r="IW1" s="97"/>
      <c r="IX1" s="97"/>
      <c r="IY1" s="97"/>
      <c r="IZ1" s="97"/>
      <c r="JA1" s="97"/>
      <c r="JB1" s="97"/>
      <c r="JC1" s="97"/>
      <c r="JD1" s="97"/>
      <c r="JE1" s="97"/>
      <c r="JF1" s="97"/>
      <c r="JG1" s="97"/>
      <c r="JH1" s="97"/>
      <c r="JI1" s="97"/>
      <c r="JJ1" s="97"/>
      <c r="JK1" s="97"/>
      <c r="JL1" s="97"/>
      <c r="JM1" s="97"/>
      <c r="JN1" s="97"/>
      <c r="JO1" s="97"/>
      <c r="JP1" s="97"/>
      <c r="JQ1" s="97"/>
      <c r="JR1" s="97"/>
      <c r="JS1" s="97"/>
      <c r="JT1" s="97"/>
      <c r="JU1" s="97"/>
      <c r="JV1" s="97"/>
      <c r="JW1" s="97"/>
      <c r="JX1" s="97"/>
      <c r="JY1" s="97"/>
      <c r="JZ1" s="97"/>
      <c r="KA1" s="97"/>
      <c r="KB1" s="97"/>
      <c r="KC1" s="97"/>
      <c r="KD1" s="97"/>
      <c r="KE1" s="97"/>
      <c r="KF1" s="97"/>
      <c r="KG1" s="97"/>
      <c r="KH1" s="97"/>
      <c r="KI1" s="97"/>
      <c r="KJ1" s="97"/>
      <c r="KK1" s="97"/>
      <c r="KL1" s="97"/>
      <c r="KM1" s="97"/>
      <c r="KN1" s="97"/>
      <c r="KO1" s="97"/>
      <c r="KP1" s="97"/>
      <c r="KQ1" s="97"/>
      <c r="KR1" s="97"/>
      <c r="KS1" s="97"/>
    </row>
    <row r="2" spans="1:305" x14ac:dyDescent="0.3">
      <c r="F2" t="s">
        <v>485</v>
      </c>
      <c r="G2">
        <v>65</v>
      </c>
      <c r="I2" s="101"/>
      <c r="J2" s="100"/>
      <c r="K2" s="100"/>
      <c r="L2" s="100"/>
      <c r="M2" s="100"/>
      <c r="N2" s="100"/>
      <c r="O2" s="100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7"/>
      <c r="FS2" s="97"/>
      <c r="FT2" s="97"/>
      <c r="FU2" s="97"/>
      <c r="FV2" s="97"/>
      <c r="FW2" s="97"/>
      <c r="FX2" s="97"/>
      <c r="FY2" s="97"/>
      <c r="FZ2" s="97"/>
      <c r="GA2" s="97"/>
      <c r="GB2" s="97"/>
      <c r="GC2" s="97"/>
      <c r="GD2" s="97"/>
      <c r="GE2" s="97"/>
      <c r="GF2" s="97"/>
      <c r="GG2" s="97"/>
      <c r="GH2" s="97"/>
      <c r="GI2" s="97"/>
      <c r="GJ2" s="97"/>
      <c r="GK2" s="97"/>
      <c r="GL2" s="97"/>
      <c r="GM2" s="97"/>
      <c r="GN2" s="97"/>
      <c r="GO2" s="97"/>
      <c r="GP2" s="97"/>
      <c r="GQ2" s="97"/>
      <c r="GR2" s="97"/>
      <c r="GS2" s="97"/>
      <c r="GT2" s="97"/>
      <c r="GU2" s="97"/>
      <c r="GV2" s="97"/>
      <c r="GW2" s="97"/>
      <c r="GX2" s="97"/>
      <c r="GY2" s="97"/>
      <c r="GZ2" s="97"/>
      <c r="HA2" s="97"/>
      <c r="HB2" s="97"/>
      <c r="HC2" s="97"/>
      <c r="HD2" s="97"/>
      <c r="HE2" s="97"/>
      <c r="HF2" s="97"/>
      <c r="HG2" s="97"/>
      <c r="HH2" s="97"/>
      <c r="HI2" s="97"/>
      <c r="HJ2" s="97"/>
      <c r="HK2" s="97"/>
      <c r="HL2" s="97"/>
      <c r="HM2" s="97"/>
      <c r="HN2" s="97"/>
      <c r="HO2" s="97"/>
      <c r="HP2" s="97"/>
      <c r="HQ2" s="97"/>
      <c r="HR2" s="97"/>
      <c r="HS2" s="97"/>
      <c r="HT2" s="97"/>
      <c r="HU2" s="97"/>
      <c r="HV2" s="97"/>
      <c r="HW2" s="97"/>
      <c r="HX2" s="97"/>
      <c r="HY2" s="97"/>
      <c r="HZ2" s="97"/>
      <c r="IA2" s="97"/>
      <c r="IB2" s="97"/>
      <c r="IC2" s="97"/>
      <c r="ID2" s="97"/>
      <c r="IE2" s="97"/>
      <c r="IF2" s="97"/>
      <c r="IG2" s="97"/>
      <c r="IH2" s="97"/>
      <c r="II2" s="97"/>
      <c r="IJ2" s="97"/>
      <c r="IK2" s="97"/>
      <c r="IL2" s="97"/>
      <c r="IM2" s="97"/>
      <c r="IN2" s="97"/>
      <c r="IO2" s="97"/>
      <c r="IP2" s="97"/>
      <c r="IQ2" s="97"/>
      <c r="IR2" s="97"/>
      <c r="IS2" s="97"/>
      <c r="IT2" s="97"/>
      <c r="IU2" s="97"/>
      <c r="IV2" s="97"/>
      <c r="IW2" s="97"/>
      <c r="IX2" s="97"/>
      <c r="IY2" s="97"/>
      <c r="IZ2" s="97"/>
      <c r="JA2" s="97"/>
      <c r="JB2" s="97"/>
      <c r="JC2" s="97"/>
      <c r="JD2" s="97"/>
      <c r="JE2" s="97"/>
      <c r="JF2" s="97"/>
      <c r="JG2" s="97"/>
      <c r="JH2" s="97"/>
      <c r="JI2" s="97"/>
      <c r="JJ2" s="97"/>
      <c r="JK2" s="97"/>
      <c r="JL2" s="97"/>
      <c r="JM2" s="97"/>
      <c r="JN2" s="97"/>
      <c r="JO2" s="97"/>
      <c r="JP2" s="97"/>
      <c r="JQ2" s="97"/>
      <c r="JR2" s="97"/>
      <c r="JS2" s="97"/>
      <c r="JT2" s="97"/>
      <c r="JU2" s="97"/>
      <c r="JV2" s="97"/>
      <c r="JW2" s="97"/>
      <c r="JX2" s="97"/>
      <c r="JY2" s="97"/>
      <c r="JZ2" s="97"/>
      <c r="KA2" s="97"/>
      <c r="KB2" s="97"/>
      <c r="KC2" s="97"/>
      <c r="KD2" s="97"/>
      <c r="KE2" s="97"/>
      <c r="KF2" s="97"/>
      <c r="KG2" s="97"/>
      <c r="KH2" s="97"/>
      <c r="KI2" s="97"/>
      <c r="KJ2" s="97"/>
      <c r="KK2" s="97"/>
      <c r="KL2" s="97"/>
      <c r="KM2" s="97"/>
      <c r="KN2" s="97"/>
      <c r="KO2" s="97"/>
      <c r="KP2" s="97"/>
      <c r="KQ2" s="97"/>
      <c r="KR2" s="97"/>
      <c r="KS2" s="97"/>
    </row>
    <row r="3" spans="1:305" x14ac:dyDescent="0.3">
      <c r="F3" t="s">
        <v>486</v>
      </c>
      <c r="G3">
        <v>60</v>
      </c>
      <c r="I3" s="101"/>
      <c r="J3" s="100"/>
      <c r="K3" s="100"/>
      <c r="L3" s="100"/>
      <c r="M3" s="100"/>
      <c r="N3" s="100"/>
      <c r="O3" s="100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</row>
    <row r="4" spans="1:305" x14ac:dyDescent="0.3">
      <c r="F4" t="s">
        <v>487</v>
      </c>
      <c r="G4">
        <v>55</v>
      </c>
      <c r="I4" s="101"/>
      <c r="J4" s="100"/>
      <c r="K4" s="100"/>
      <c r="L4" s="100"/>
      <c r="M4" s="100"/>
      <c r="N4" s="100"/>
      <c r="O4" s="100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7"/>
      <c r="FS4" s="97"/>
      <c r="FT4" s="97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97"/>
      <c r="GF4" s="97"/>
      <c r="GG4" s="97"/>
      <c r="GH4" s="97"/>
      <c r="GI4" s="97"/>
      <c r="GJ4" s="97"/>
      <c r="GK4" s="97"/>
      <c r="GL4" s="97"/>
      <c r="GM4" s="97"/>
      <c r="GN4" s="97"/>
      <c r="GO4" s="97"/>
      <c r="GP4" s="97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  <c r="HB4" s="97"/>
      <c r="HC4" s="97"/>
      <c r="HD4" s="97"/>
      <c r="HE4" s="97"/>
      <c r="HF4" s="97"/>
      <c r="HG4" s="97"/>
      <c r="HH4" s="97"/>
      <c r="HI4" s="97"/>
      <c r="HJ4" s="97"/>
      <c r="HK4" s="97"/>
      <c r="HL4" s="97"/>
      <c r="HM4" s="97"/>
      <c r="HN4" s="97"/>
      <c r="HO4" s="97"/>
      <c r="HP4" s="97"/>
      <c r="HQ4" s="97"/>
      <c r="HR4" s="97"/>
      <c r="HS4" s="97"/>
      <c r="HT4" s="97"/>
      <c r="HU4" s="97"/>
      <c r="HV4" s="97"/>
      <c r="HW4" s="97"/>
      <c r="HX4" s="97"/>
      <c r="HY4" s="97"/>
      <c r="HZ4" s="97"/>
      <c r="IA4" s="97"/>
      <c r="IB4" s="97"/>
      <c r="IC4" s="97"/>
      <c r="ID4" s="97"/>
      <c r="IE4" s="97"/>
      <c r="IF4" s="97"/>
      <c r="IG4" s="97"/>
      <c r="IH4" s="97"/>
      <c r="II4" s="97"/>
      <c r="IJ4" s="97"/>
      <c r="IK4" s="97"/>
      <c r="IL4" s="97"/>
      <c r="IM4" s="97"/>
      <c r="IN4" s="97"/>
      <c r="IO4" s="97"/>
      <c r="IP4" s="97"/>
      <c r="IQ4" s="97"/>
      <c r="IR4" s="97"/>
      <c r="IS4" s="97"/>
      <c r="IT4" s="97"/>
      <c r="IU4" s="97"/>
      <c r="IV4" s="97"/>
      <c r="IW4" s="97"/>
      <c r="IX4" s="97"/>
      <c r="IY4" s="97"/>
      <c r="IZ4" s="97"/>
      <c r="JA4" s="97"/>
      <c r="JB4" s="97"/>
      <c r="JC4" s="97"/>
      <c r="JD4" s="97"/>
      <c r="JE4" s="97"/>
      <c r="JF4" s="97"/>
      <c r="JG4" s="97"/>
      <c r="JH4" s="97"/>
      <c r="JI4" s="97"/>
      <c r="JJ4" s="97"/>
      <c r="JK4" s="97"/>
      <c r="JL4" s="97"/>
      <c r="JM4" s="97"/>
      <c r="JN4" s="97"/>
      <c r="JO4" s="97"/>
      <c r="JP4" s="97"/>
      <c r="JQ4" s="97"/>
      <c r="JR4" s="97"/>
      <c r="JS4" s="97"/>
      <c r="JT4" s="97"/>
      <c r="JU4" s="97"/>
      <c r="JV4" s="97"/>
      <c r="JW4" s="97"/>
      <c r="JX4" s="97"/>
      <c r="JY4" s="97"/>
      <c r="JZ4" s="97"/>
      <c r="KA4" s="97"/>
      <c r="KB4" s="97"/>
      <c r="KC4" s="97"/>
      <c r="KD4" s="97"/>
      <c r="KE4" s="97"/>
      <c r="KF4" s="97"/>
      <c r="KG4" s="97"/>
      <c r="KH4" s="97"/>
      <c r="KI4" s="97"/>
      <c r="KJ4" s="97"/>
      <c r="KK4" s="97"/>
      <c r="KL4" s="97"/>
      <c r="KM4" s="97"/>
      <c r="KN4" s="97"/>
      <c r="KO4" s="97"/>
      <c r="KP4" s="97"/>
      <c r="KQ4" s="97"/>
      <c r="KR4" s="97"/>
      <c r="KS4" s="97"/>
    </row>
    <row r="5" spans="1:305" x14ac:dyDescent="0.3">
      <c r="F5" t="s">
        <v>488</v>
      </c>
      <c r="G5">
        <v>50</v>
      </c>
      <c r="I5" s="101"/>
      <c r="J5" s="100"/>
      <c r="K5" s="100"/>
      <c r="L5" s="100"/>
      <c r="M5" s="100"/>
      <c r="N5" s="100"/>
      <c r="O5" s="100"/>
      <c r="P5" s="3" t="s">
        <v>166</v>
      </c>
      <c r="Q5" s="3" t="s">
        <v>166</v>
      </c>
      <c r="R5" s="3" t="s">
        <v>166</v>
      </c>
      <c r="S5" s="3" t="s">
        <v>166</v>
      </c>
      <c r="T5" s="3" t="s">
        <v>166</v>
      </c>
      <c r="U5" s="3" t="s">
        <v>166</v>
      </c>
      <c r="V5" s="3" t="s">
        <v>166</v>
      </c>
      <c r="W5" s="4" t="s">
        <v>167</v>
      </c>
      <c r="X5" s="4" t="s">
        <v>167</v>
      </c>
      <c r="Y5" s="4" t="s">
        <v>167</v>
      </c>
      <c r="Z5" s="4" t="s">
        <v>167</v>
      </c>
      <c r="AA5" s="5" t="s">
        <v>168</v>
      </c>
      <c r="AB5" s="5" t="s">
        <v>168</v>
      </c>
      <c r="AC5" s="5" t="s">
        <v>168</v>
      </c>
      <c r="AD5" s="5" t="s">
        <v>168</v>
      </c>
      <c r="AE5" s="5" t="s">
        <v>168</v>
      </c>
      <c r="AF5" s="6" t="s">
        <v>169</v>
      </c>
      <c r="AG5" s="7" t="s">
        <v>170</v>
      </c>
      <c r="AH5" s="7" t="s">
        <v>170</v>
      </c>
      <c r="AI5" s="7" t="s">
        <v>170</v>
      </c>
      <c r="AJ5" s="7" t="s">
        <v>170</v>
      </c>
      <c r="AK5" s="7" t="s">
        <v>170</v>
      </c>
      <c r="AL5" s="8" t="s">
        <v>171</v>
      </c>
      <c r="AM5" s="8" t="s">
        <v>171</v>
      </c>
      <c r="AN5" s="8" t="s">
        <v>171</v>
      </c>
      <c r="AO5" s="8" t="s">
        <v>171</v>
      </c>
      <c r="AP5" t="s">
        <v>173</v>
      </c>
      <c r="AQ5" t="s">
        <v>173</v>
      </c>
      <c r="AR5" t="s">
        <v>173</v>
      </c>
      <c r="AS5" t="s">
        <v>173</v>
      </c>
      <c r="AT5" t="s">
        <v>173</v>
      </c>
      <c r="AU5" t="s">
        <v>173</v>
      </c>
      <c r="AV5" t="s">
        <v>174</v>
      </c>
      <c r="AW5" t="s">
        <v>174</v>
      </c>
      <c r="AX5" t="s">
        <v>174</v>
      </c>
      <c r="AY5" t="s">
        <v>174</v>
      </c>
      <c r="AZ5" t="s">
        <v>175</v>
      </c>
      <c r="BA5" t="s">
        <v>175</v>
      </c>
      <c r="BB5" t="s">
        <v>175</v>
      </c>
      <c r="BC5" t="s">
        <v>176</v>
      </c>
      <c r="BD5" t="s">
        <v>176</v>
      </c>
      <c r="BE5" t="s">
        <v>176</v>
      </c>
      <c r="BF5" t="s">
        <v>176</v>
      </c>
      <c r="BG5" t="s">
        <v>176</v>
      </c>
      <c r="BH5" t="s">
        <v>177</v>
      </c>
      <c r="BI5" t="s">
        <v>177</v>
      </c>
      <c r="BJ5" t="s">
        <v>177</v>
      </c>
      <c r="BK5" t="s">
        <v>177</v>
      </c>
      <c r="BL5" t="s">
        <v>177</v>
      </c>
      <c r="BM5" t="s">
        <v>178</v>
      </c>
      <c r="BN5" t="s">
        <v>178</v>
      </c>
      <c r="BO5" t="s">
        <v>178</v>
      </c>
      <c r="BP5" t="s">
        <v>179</v>
      </c>
      <c r="BQ5" t="s">
        <v>179</v>
      </c>
      <c r="BR5" t="s">
        <v>179</v>
      </c>
      <c r="BS5" t="s">
        <v>179</v>
      </c>
      <c r="BT5" t="s">
        <v>179</v>
      </c>
      <c r="BU5" t="s">
        <v>179</v>
      </c>
      <c r="BV5" t="s">
        <v>180</v>
      </c>
      <c r="BW5" t="s">
        <v>180</v>
      </c>
      <c r="BX5" t="s">
        <v>180</v>
      </c>
      <c r="BY5" t="s">
        <v>180</v>
      </c>
      <c r="BZ5" t="s">
        <v>181</v>
      </c>
      <c r="CA5" t="s">
        <v>181</v>
      </c>
      <c r="CB5" t="s">
        <v>181</v>
      </c>
      <c r="CC5" t="s">
        <v>181</v>
      </c>
      <c r="CD5" t="s">
        <v>181</v>
      </c>
      <c r="CE5" t="s">
        <v>181</v>
      </c>
      <c r="CF5" t="s">
        <v>181</v>
      </c>
      <c r="CG5" t="s">
        <v>182</v>
      </c>
      <c r="CH5" t="s">
        <v>182</v>
      </c>
      <c r="CI5" t="s">
        <v>182</v>
      </c>
      <c r="CJ5" t="s">
        <v>182</v>
      </c>
      <c r="CK5" t="s">
        <v>182</v>
      </c>
      <c r="CL5" t="s">
        <v>183</v>
      </c>
      <c r="CM5" t="s">
        <v>183</v>
      </c>
      <c r="CN5" t="s">
        <v>183</v>
      </c>
      <c r="CO5" t="s">
        <v>183</v>
      </c>
      <c r="CP5" t="s">
        <v>184</v>
      </c>
      <c r="CQ5" t="s">
        <v>184</v>
      </c>
      <c r="CR5" t="s">
        <v>184</v>
      </c>
      <c r="CS5" t="s">
        <v>184</v>
      </c>
      <c r="CT5" t="s">
        <v>184</v>
      </c>
      <c r="CU5" t="s">
        <v>184</v>
      </c>
      <c r="CV5" t="s">
        <v>185</v>
      </c>
      <c r="CW5" t="s">
        <v>185</v>
      </c>
      <c r="CX5" t="s">
        <v>185</v>
      </c>
      <c r="CY5" t="s">
        <v>185</v>
      </c>
      <c r="CZ5" t="s">
        <v>185</v>
      </c>
      <c r="DA5" t="s">
        <v>185</v>
      </c>
      <c r="DB5" t="s">
        <v>185</v>
      </c>
      <c r="DC5" t="s">
        <v>185</v>
      </c>
      <c r="DD5" t="s">
        <v>186</v>
      </c>
      <c r="DE5" t="s">
        <v>186</v>
      </c>
      <c r="DF5" t="s">
        <v>186</v>
      </c>
      <c r="DG5" t="s">
        <v>187</v>
      </c>
      <c r="DH5" t="s">
        <v>187</v>
      </c>
      <c r="DI5" t="s">
        <v>187</v>
      </c>
      <c r="DJ5" t="s">
        <v>188</v>
      </c>
      <c r="DK5" t="s">
        <v>188</v>
      </c>
      <c r="DL5" t="s">
        <v>188</v>
      </c>
      <c r="DM5" t="s">
        <v>188</v>
      </c>
      <c r="DN5" t="s">
        <v>169</v>
      </c>
      <c r="DO5" t="s">
        <v>169</v>
      </c>
      <c r="DP5" t="s">
        <v>169</v>
      </c>
      <c r="DQ5" t="s">
        <v>189</v>
      </c>
      <c r="DR5" t="s">
        <v>189</v>
      </c>
      <c r="DS5" t="s">
        <v>190</v>
      </c>
      <c r="DT5" t="s">
        <v>190</v>
      </c>
      <c r="DU5" t="s">
        <v>190</v>
      </c>
      <c r="DV5" t="s">
        <v>190</v>
      </c>
      <c r="DW5" t="s">
        <v>190</v>
      </c>
      <c r="DX5" t="s">
        <v>191</v>
      </c>
      <c r="DY5" t="s">
        <v>191</v>
      </c>
      <c r="DZ5" t="s">
        <v>191</v>
      </c>
      <c r="EA5" t="s">
        <v>191</v>
      </c>
      <c r="EB5" t="s">
        <v>191</v>
      </c>
      <c r="EC5" t="s">
        <v>192</v>
      </c>
      <c r="ED5" t="s">
        <v>192</v>
      </c>
      <c r="EE5" t="s">
        <v>192</v>
      </c>
      <c r="EF5" t="s">
        <v>192</v>
      </c>
      <c r="EG5" t="s">
        <v>193</v>
      </c>
      <c r="EH5" t="s">
        <v>193</v>
      </c>
      <c r="EI5" t="s">
        <v>193</v>
      </c>
      <c r="EJ5" t="s">
        <v>193</v>
      </c>
      <c r="EK5" t="s">
        <v>193</v>
      </c>
      <c r="EL5" t="s">
        <v>194</v>
      </c>
      <c r="EM5" t="s">
        <v>194</v>
      </c>
      <c r="EN5" t="s">
        <v>194</v>
      </c>
      <c r="EO5" t="s">
        <v>194</v>
      </c>
      <c r="EP5" t="s">
        <v>194</v>
      </c>
      <c r="EQ5" t="s">
        <v>195</v>
      </c>
      <c r="ER5" t="s">
        <v>195</v>
      </c>
      <c r="ES5" t="s">
        <v>195</v>
      </c>
      <c r="ET5" t="s">
        <v>195</v>
      </c>
      <c r="EU5" t="s">
        <v>689</v>
      </c>
      <c r="EV5" t="s">
        <v>689</v>
      </c>
      <c r="EW5" t="s">
        <v>689</v>
      </c>
      <c r="EX5" t="s">
        <v>690</v>
      </c>
      <c r="EY5" t="s">
        <v>690</v>
      </c>
      <c r="EZ5" t="s">
        <v>690</v>
      </c>
      <c r="FA5" t="s">
        <v>690</v>
      </c>
      <c r="FB5" t="s">
        <v>196</v>
      </c>
      <c r="FC5" t="s">
        <v>196</v>
      </c>
      <c r="FD5" t="s">
        <v>196</v>
      </c>
      <c r="FE5" t="s">
        <v>196</v>
      </c>
      <c r="FF5" t="s">
        <v>196</v>
      </c>
      <c r="FG5" t="s">
        <v>197</v>
      </c>
      <c r="FH5" t="s">
        <v>197</v>
      </c>
      <c r="FI5" t="s">
        <v>197</v>
      </c>
      <c r="FJ5" t="s">
        <v>197</v>
      </c>
      <c r="FK5" t="s">
        <v>197</v>
      </c>
      <c r="FL5" t="s">
        <v>198</v>
      </c>
      <c r="FM5" t="s">
        <v>198</v>
      </c>
      <c r="FN5" t="s">
        <v>198</v>
      </c>
      <c r="FO5" t="s">
        <v>198</v>
      </c>
      <c r="FP5" t="s">
        <v>198</v>
      </c>
      <c r="FQ5" t="s">
        <v>198</v>
      </c>
      <c r="FR5" s="97"/>
      <c r="FS5" s="97"/>
      <c r="FT5" s="97"/>
      <c r="FU5" s="97"/>
      <c r="FV5" s="97"/>
      <c r="FW5" s="97"/>
      <c r="FX5" s="97"/>
      <c r="FY5" s="97"/>
      <c r="FZ5" s="97"/>
      <c r="GA5" s="97"/>
      <c r="GB5" s="97"/>
      <c r="GC5" s="97"/>
      <c r="GD5" s="97"/>
      <c r="GE5" s="97"/>
      <c r="GF5" s="97"/>
      <c r="GG5" s="97"/>
      <c r="GH5" s="97"/>
      <c r="GI5" s="97"/>
      <c r="GJ5" s="97"/>
      <c r="GK5" s="97"/>
      <c r="GL5" s="97"/>
      <c r="GM5" s="97"/>
      <c r="GN5" s="97"/>
      <c r="GO5" s="97"/>
      <c r="GP5" s="97"/>
      <c r="GQ5" s="97"/>
      <c r="GR5" s="97"/>
      <c r="GS5" s="97"/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  <c r="HS5" s="97"/>
      <c r="HT5" s="97"/>
      <c r="HU5" s="97"/>
      <c r="HV5" s="97"/>
      <c r="HW5" s="97"/>
      <c r="HX5" s="97"/>
      <c r="HY5" s="97"/>
      <c r="HZ5" s="97"/>
      <c r="IA5" s="97"/>
      <c r="IB5" s="97"/>
      <c r="IC5" s="97"/>
      <c r="ID5" s="97"/>
      <c r="IE5" s="97"/>
      <c r="IF5" s="97"/>
      <c r="IG5" s="97"/>
      <c r="IH5" s="97"/>
      <c r="II5" s="97"/>
      <c r="IJ5" s="97"/>
      <c r="IK5" s="97"/>
      <c r="IL5" s="97"/>
      <c r="IM5" s="97"/>
      <c r="IN5" s="97"/>
      <c r="IO5" s="97"/>
      <c r="IP5" s="97"/>
      <c r="IQ5" s="97"/>
      <c r="IR5" s="97"/>
      <c r="IS5" s="97"/>
      <c r="IT5" s="97"/>
      <c r="IU5" s="97"/>
      <c r="IV5" s="97"/>
      <c r="IW5" s="97"/>
      <c r="IX5" s="97"/>
      <c r="IY5" s="97"/>
      <c r="IZ5" s="97"/>
      <c r="JA5" s="97"/>
      <c r="JB5" s="97"/>
      <c r="JC5" s="97"/>
      <c r="JD5" s="97"/>
      <c r="JE5" s="97"/>
      <c r="JF5" s="97"/>
      <c r="JG5" s="97"/>
      <c r="JH5" s="97"/>
      <c r="JI5" s="97"/>
      <c r="JJ5" s="97"/>
      <c r="JK5" s="97"/>
      <c r="JL5" s="97"/>
      <c r="JM5" s="97"/>
      <c r="JN5" s="97"/>
      <c r="JO5" s="97"/>
      <c r="JP5" s="97"/>
      <c r="JQ5" s="97"/>
      <c r="JR5" s="97"/>
      <c r="JS5" s="97"/>
      <c r="JT5" s="97"/>
      <c r="JU5" s="97"/>
      <c r="JV5" s="97"/>
      <c r="JW5" s="97"/>
      <c r="JX5" s="97"/>
      <c r="JY5" s="97"/>
      <c r="JZ5" s="97"/>
      <c r="KA5" s="97"/>
      <c r="KB5" s="97"/>
      <c r="KC5" s="97"/>
      <c r="KD5" s="97"/>
      <c r="KE5" s="97"/>
      <c r="KF5" s="97"/>
      <c r="KG5" s="97"/>
      <c r="KH5" s="97"/>
      <c r="KI5" s="97"/>
      <c r="KJ5" s="97"/>
      <c r="KK5" s="97"/>
      <c r="KL5" s="97"/>
      <c r="KM5" s="97"/>
      <c r="KN5" s="97"/>
      <c r="KO5" s="97"/>
      <c r="KP5" s="97"/>
      <c r="KQ5" s="97"/>
      <c r="KR5" s="97"/>
      <c r="KS5" s="97"/>
    </row>
    <row r="6" spans="1:305" x14ac:dyDescent="0.3">
      <c r="A6" s="1" t="s">
        <v>359</v>
      </c>
      <c r="B6" s="1" t="s">
        <v>381</v>
      </c>
      <c r="C6" s="1" t="s">
        <v>382</v>
      </c>
      <c r="D6" s="1" t="s">
        <v>342</v>
      </c>
      <c r="E6" s="1" t="s">
        <v>343</v>
      </c>
      <c r="F6" s="1" t="s">
        <v>345</v>
      </c>
      <c r="G6" s="1" t="s">
        <v>344</v>
      </c>
      <c r="H6" s="1" t="s">
        <v>383</v>
      </c>
      <c r="I6" s="1" t="s">
        <v>701</v>
      </c>
      <c r="J6" s="3" t="s">
        <v>166</v>
      </c>
      <c r="K6" s="4" t="s">
        <v>167</v>
      </c>
      <c r="L6" s="5" t="s">
        <v>168</v>
      </c>
      <c r="M6" s="6" t="s">
        <v>169</v>
      </c>
      <c r="N6" s="7" t="s">
        <v>170</v>
      </c>
      <c r="O6" s="8" t="s">
        <v>171</v>
      </c>
      <c r="P6" s="1" t="s">
        <v>173</v>
      </c>
      <c r="Q6" s="1" t="s">
        <v>174</v>
      </c>
      <c r="R6" s="1" t="s">
        <v>175</v>
      </c>
      <c r="S6" s="1" t="s">
        <v>176</v>
      </c>
      <c r="T6" s="1" t="s">
        <v>177</v>
      </c>
      <c r="U6" s="1" t="s">
        <v>178</v>
      </c>
      <c r="V6" s="1" t="s">
        <v>179</v>
      </c>
      <c r="W6" s="1" t="s">
        <v>180</v>
      </c>
      <c r="X6" s="1" t="s">
        <v>181</v>
      </c>
      <c r="Y6" s="1" t="s">
        <v>182</v>
      </c>
      <c r="Z6" s="1" t="s">
        <v>183</v>
      </c>
      <c r="AA6" s="1" t="s">
        <v>184</v>
      </c>
      <c r="AB6" s="1" t="s">
        <v>185</v>
      </c>
      <c r="AC6" s="1" t="s">
        <v>186</v>
      </c>
      <c r="AD6" s="1" t="s">
        <v>187</v>
      </c>
      <c r="AE6" s="1" t="s">
        <v>188</v>
      </c>
      <c r="AF6" s="1" t="s">
        <v>169</v>
      </c>
      <c r="AG6" s="1" t="s">
        <v>662</v>
      </c>
      <c r="AH6" s="1" t="s">
        <v>664</v>
      </c>
      <c r="AI6" s="1" t="s">
        <v>192</v>
      </c>
      <c r="AJ6" s="1" t="s">
        <v>193</v>
      </c>
      <c r="AK6" s="1" t="s">
        <v>194</v>
      </c>
      <c r="AL6" s="1" t="s">
        <v>195</v>
      </c>
      <c r="AM6" s="1" t="s">
        <v>196</v>
      </c>
      <c r="AN6" s="1" t="s">
        <v>197</v>
      </c>
      <c r="AO6" s="1" t="s">
        <v>198</v>
      </c>
      <c r="AP6" s="1" t="s">
        <v>199</v>
      </c>
      <c r="AQ6" s="1" t="s">
        <v>200</v>
      </c>
      <c r="AR6" s="1" t="s">
        <v>201</v>
      </c>
      <c r="AS6" s="1" t="s">
        <v>202</v>
      </c>
      <c r="AT6" s="1" t="s">
        <v>203</v>
      </c>
      <c r="AU6" s="1" t="s">
        <v>204</v>
      </c>
      <c r="AV6" s="1" t="s">
        <v>205</v>
      </c>
      <c r="AW6" s="1" t="s">
        <v>206</v>
      </c>
      <c r="AX6" s="1" t="s">
        <v>207</v>
      </c>
      <c r="AY6" s="1" t="s">
        <v>208</v>
      </c>
      <c r="AZ6" s="1" t="s">
        <v>209</v>
      </c>
      <c r="BA6" s="1" t="s">
        <v>210</v>
      </c>
      <c r="BB6" s="1" t="s">
        <v>211</v>
      </c>
      <c r="BC6" s="1" t="s">
        <v>212</v>
      </c>
      <c r="BD6" s="1" t="s">
        <v>213</v>
      </c>
      <c r="BE6" s="1" t="s">
        <v>214</v>
      </c>
      <c r="BF6" s="1" t="s">
        <v>215</v>
      </c>
      <c r="BG6" s="1" t="s">
        <v>216</v>
      </c>
      <c r="BH6" s="1" t="s">
        <v>217</v>
      </c>
      <c r="BI6" s="1" t="s">
        <v>218</v>
      </c>
      <c r="BJ6" s="1" t="s">
        <v>219</v>
      </c>
      <c r="BK6" s="1" t="s">
        <v>220</v>
      </c>
      <c r="BL6" s="1" t="s">
        <v>221</v>
      </c>
      <c r="BM6" s="1" t="s">
        <v>222</v>
      </c>
      <c r="BN6" s="1" t="s">
        <v>223</v>
      </c>
      <c r="BO6" s="1" t="s">
        <v>224</v>
      </c>
      <c r="BP6" s="1" t="s">
        <v>225</v>
      </c>
      <c r="BQ6" s="1" t="s">
        <v>226</v>
      </c>
      <c r="BR6" s="1" t="s">
        <v>227</v>
      </c>
      <c r="BS6" s="1" t="s">
        <v>228</v>
      </c>
      <c r="BT6" s="1" t="s">
        <v>229</v>
      </c>
      <c r="BU6" s="1" t="s">
        <v>230</v>
      </c>
      <c r="BV6" s="1" t="s">
        <v>231</v>
      </c>
      <c r="BW6" s="1" t="s">
        <v>232</v>
      </c>
      <c r="BX6" s="1" t="s">
        <v>233</v>
      </c>
      <c r="BY6" s="1" t="s">
        <v>234</v>
      </c>
      <c r="BZ6" s="1" t="s">
        <v>235</v>
      </c>
      <c r="CA6" s="1" t="s">
        <v>236</v>
      </c>
      <c r="CB6" s="1" t="s">
        <v>237</v>
      </c>
      <c r="CC6" s="1" t="s">
        <v>238</v>
      </c>
      <c r="CD6" s="1" t="s">
        <v>239</v>
      </c>
      <c r="CE6" s="1" t="s">
        <v>687</v>
      </c>
      <c r="CF6" s="1" t="s">
        <v>688</v>
      </c>
      <c r="CG6" s="1" t="s">
        <v>240</v>
      </c>
      <c r="CH6" s="1" t="s">
        <v>241</v>
      </c>
      <c r="CI6" s="1" t="s">
        <v>242</v>
      </c>
      <c r="CJ6" s="1" t="s">
        <v>243</v>
      </c>
      <c r="CK6" s="1" t="s">
        <v>244</v>
      </c>
      <c r="CL6" s="1" t="s">
        <v>245</v>
      </c>
      <c r="CM6" s="1" t="s">
        <v>246</v>
      </c>
      <c r="CN6" s="1" t="s">
        <v>247</v>
      </c>
      <c r="CO6" s="1" t="s">
        <v>248</v>
      </c>
      <c r="CP6" s="1" t="s">
        <v>249</v>
      </c>
      <c r="CQ6" s="1" t="s">
        <v>250</v>
      </c>
      <c r="CR6" s="1" t="s">
        <v>251</v>
      </c>
      <c r="CS6" s="1" t="s">
        <v>252</v>
      </c>
      <c r="CT6" s="1" t="s">
        <v>253</v>
      </c>
      <c r="CU6" s="1" t="s">
        <v>254</v>
      </c>
      <c r="CV6" s="1" t="s">
        <v>255</v>
      </c>
      <c r="CW6" s="1" t="s">
        <v>256</v>
      </c>
      <c r="CX6" s="1" t="s">
        <v>257</v>
      </c>
      <c r="CY6" s="1" t="s">
        <v>258</v>
      </c>
      <c r="CZ6" s="1" t="s">
        <v>259</v>
      </c>
      <c r="DA6" s="1" t="s">
        <v>260</v>
      </c>
      <c r="DB6" s="1" t="s">
        <v>261</v>
      </c>
      <c r="DC6" s="1" t="s">
        <v>262</v>
      </c>
      <c r="DD6" s="1" t="s">
        <v>263</v>
      </c>
      <c r="DE6" s="1" t="s">
        <v>264</v>
      </c>
      <c r="DF6" s="1" t="s">
        <v>265</v>
      </c>
      <c r="DG6" s="1" t="s">
        <v>266</v>
      </c>
      <c r="DH6" s="1" t="s">
        <v>267</v>
      </c>
      <c r="DI6" s="1" t="s">
        <v>268</v>
      </c>
      <c r="DJ6" s="1" t="s">
        <v>269</v>
      </c>
      <c r="DK6" s="1" t="s">
        <v>270</v>
      </c>
      <c r="DL6" s="1" t="s">
        <v>271</v>
      </c>
      <c r="DM6" s="1" t="s">
        <v>272</v>
      </c>
      <c r="DN6" s="1" t="s">
        <v>273</v>
      </c>
      <c r="DO6" s="1" t="s">
        <v>274</v>
      </c>
      <c r="DP6" s="1" t="s">
        <v>275</v>
      </c>
      <c r="DQ6" s="1" t="s">
        <v>276</v>
      </c>
      <c r="DR6" s="1" t="s">
        <v>277</v>
      </c>
      <c r="DS6" s="1" t="s">
        <v>278</v>
      </c>
      <c r="DT6" s="1" t="s">
        <v>279</v>
      </c>
      <c r="DU6" s="1" t="s">
        <v>280</v>
      </c>
      <c r="DV6" s="1" t="s">
        <v>281</v>
      </c>
      <c r="DW6" s="1" t="s">
        <v>282</v>
      </c>
      <c r="DX6" s="1" t="s">
        <v>283</v>
      </c>
      <c r="DY6" s="1" t="s">
        <v>284</v>
      </c>
      <c r="DZ6" s="1" t="s">
        <v>285</v>
      </c>
      <c r="EA6" s="1" t="s">
        <v>286</v>
      </c>
      <c r="EB6" s="1" t="s">
        <v>287</v>
      </c>
      <c r="EC6" s="1" t="s">
        <v>288</v>
      </c>
      <c r="ED6" s="1" t="s">
        <v>289</v>
      </c>
      <c r="EE6" s="1" t="s">
        <v>290</v>
      </c>
      <c r="EF6" s="1" t="s">
        <v>291</v>
      </c>
      <c r="EG6" s="1" t="s">
        <v>292</v>
      </c>
      <c r="EH6" s="1" t="s">
        <v>293</v>
      </c>
      <c r="EI6" s="1" t="s">
        <v>294</v>
      </c>
      <c r="EJ6" s="1" t="s">
        <v>295</v>
      </c>
      <c r="EK6" s="1" t="s">
        <v>296</v>
      </c>
      <c r="EL6" s="1" t="s">
        <v>297</v>
      </c>
      <c r="EM6" s="1" t="s">
        <v>298</v>
      </c>
      <c r="EN6" s="1" t="s">
        <v>299</v>
      </c>
      <c r="EO6" s="1" t="s">
        <v>300</v>
      </c>
      <c r="EP6" s="1" t="s">
        <v>301</v>
      </c>
      <c r="EQ6" s="1" t="s">
        <v>302</v>
      </c>
      <c r="ER6" s="1" t="s">
        <v>303</v>
      </c>
      <c r="ES6" s="1" t="s">
        <v>304</v>
      </c>
      <c r="ET6" s="1" t="s">
        <v>305</v>
      </c>
      <c r="EU6" s="1" t="s">
        <v>691</v>
      </c>
      <c r="EV6" s="1" t="s">
        <v>692</v>
      </c>
      <c r="EW6" s="1" t="s">
        <v>693</v>
      </c>
      <c r="EX6" s="1" t="s">
        <v>694</v>
      </c>
      <c r="EY6" s="1" t="s">
        <v>695</v>
      </c>
      <c r="EZ6" s="1" t="s">
        <v>696</v>
      </c>
      <c r="FA6" s="1" t="s">
        <v>697</v>
      </c>
      <c r="FB6" s="1" t="s">
        <v>306</v>
      </c>
      <c r="FC6" s="1" t="s">
        <v>307</v>
      </c>
      <c r="FD6" s="1" t="s">
        <v>308</v>
      </c>
      <c r="FE6" s="1" t="s">
        <v>309</v>
      </c>
      <c r="FF6" s="1" t="s">
        <v>310</v>
      </c>
      <c r="FG6" s="1" t="s">
        <v>311</v>
      </c>
      <c r="FH6" s="1" t="s">
        <v>312</v>
      </c>
      <c r="FI6" s="1" t="s">
        <v>313</v>
      </c>
      <c r="FJ6" s="1" t="s">
        <v>314</v>
      </c>
      <c r="FK6" s="1" t="s">
        <v>315</v>
      </c>
      <c r="FL6" s="1" t="s">
        <v>316</v>
      </c>
      <c r="FM6" s="1" t="s">
        <v>317</v>
      </c>
      <c r="FN6" s="1" t="s">
        <v>318</v>
      </c>
      <c r="FO6" s="1" t="s">
        <v>698</v>
      </c>
      <c r="FP6" s="1" t="s">
        <v>699</v>
      </c>
      <c r="FQ6" s="1" t="s">
        <v>700</v>
      </c>
      <c r="FR6" s="1" t="s">
        <v>199</v>
      </c>
      <c r="FS6" s="1" t="s">
        <v>200</v>
      </c>
      <c r="FT6" s="1" t="s">
        <v>201</v>
      </c>
      <c r="FU6" s="1" t="s">
        <v>202</v>
      </c>
      <c r="FV6" s="1" t="s">
        <v>203</v>
      </c>
      <c r="FW6" s="1" t="s">
        <v>204</v>
      </c>
      <c r="FX6" s="1" t="s">
        <v>205</v>
      </c>
      <c r="FY6" s="1" t="s">
        <v>206</v>
      </c>
      <c r="FZ6" s="1" t="s">
        <v>207</v>
      </c>
      <c r="GA6" s="1" t="s">
        <v>208</v>
      </c>
      <c r="GB6" s="1" t="s">
        <v>209</v>
      </c>
      <c r="GC6" s="1" t="s">
        <v>210</v>
      </c>
      <c r="GD6" s="1" t="s">
        <v>211</v>
      </c>
      <c r="GE6" s="1" t="s">
        <v>212</v>
      </c>
      <c r="GF6" s="1" t="s">
        <v>213</v>
      </c>
      <c r="GG6" s="1" t="s">
        <v>214</v>
      </c>
      <c r="GH6" s="1" t="s">
        <v>215</v>
      </c>
      <c r="GI6" s="1" t="s">
        <v>216</v>
      </c>
      <c r="GJ6" s="1" t="s">
        <v>217</v>
      </c>
      <c r="GK6" s="1" t="s">
        <v>218</v>
      </c>
      <c r="GL6" s="1" t="s">
        <v>219</v>
      </c>
      <c r="GM6" s="1" t="s">
        <v>220</v>
      </c>
      <c r="GN6" s="1" t="s">
        <v>221</v>
      </c>
      <c r="GO6" s="1" t="s">
        <v>222</v>
      </c>
      <c r="GP6" s="1" t="s">
        <v>223</v>
      </c>
      <c r="GQ6" s="1" t="s">
        <v>224</v>
      </c>
      <c r="GR6" s="1" t="s">
        <v>225</v>
      </c>
      <c r="GS6" s="1" t="s">
        <v>226</v>
      </c>
      <c r="GT6" s="1" t="s">
        <v>227</v>
      </c>
      <c r="GU6" s="1" t="s">
        <v>228</v>
      </c>
      <c r="GV6" s="1" t="s">
        <v>229</v>
      </c>
      <c r="GW6" s="1" t="s">
        <v>230</v>
      </c>
      <c r="GX6" s="1" t="s">
        <v>231</v>
      </c>
      <c r="GY6" s="1" t="s">
        <v>232</v>
      </c>
      <c r="GZ6" s="1" t="s">
        <v>233</v>
      </c>
      <c r="HA6" s="1" t="s">
        <v>234</v>
      </c>
      <c r="HB6" s="1" t="s">
        <v>235</v>
      </c>
      <c r="HC6" s="1" t="s">
        <v>236</v>
      </c>
      <c r="HD6" s="1" t="s">
        <v>237</v>
      </c>
      <c r="HE6" s="1" t="s">
        <v>238</v>
      </c>
      <c r="HF6" s="1" t="s">
        <v>239</v>
      </c>
      <c r="HG6" s="1" t="s">
        <v>687</v>
      </c>
      <c r="HH6" s="1" t="s">
        <v>688</v>
      </c>
      <c r="HI6" s="1" t="s">
        <v>240</v>
      </c>
      <c r="HJ6" s="1" t="s">
        <v>241</v>
      </c>
      <c r="HK6" s="1" t="s">
        <v>242</v>
      </c>
      <c r="HL6" s="1" t="s">
        <v>243</v>
      </c>
      <c r="HM6" s="1" t="s">
        <v>244</v>
      </c>
      <c r="HN6" s="1" t="s">
        <v>245</v>
      </c>
      <c r="HO6" s="1" t="s">
        <v>246</v>
      </c>
      <c r="HP6" s="1" t="s">
        <v>247</v>
      </c>
      <c r="HQ6" s="1" t="s">
        <v>248</v>
      </c>
      <c r="HR6" s="1" t="s">
        <v>249</v>
      </c>
      <c r="HS6" s="1" t="s">
        <v>250</v>
      </c>
      <c r="HT6" s="1" t="s">
        <v>251</v>
      </c>
      <c r="HU6" s="1" t="s">
        <v>252</v>
      </c>
      <c r="HV6" s="1" t="s">
        <v>253</v>
      </c>
      <c r="HW6" s="1" t="s">
        <v>254</v>
      </c>
      <c r="HX6" s="1" t="s">
        <v>255</v>
      </c>
      <c r="HY6" s="1" t="s">
        <v>256</v>
      </c>
      <c r="HZ6" s="1" t="s">
        <v>257</v>
      </c>
      <c r="IA6" s="1" t="s">
        <v>258</v>
      </c>
      <c r="IB6" s="1" t="s">
        <v>259</v>
      </c>
      <c r="IC6" s="1" t="s">
        <v>260</v>
      </c>
      <c r="ID6" s="1" t="s">
        <v>261</v>
      </c>
      <c r="IE6" s="1" t="s">
        <v>262</v>
      </c>
      <c r="IF6" s="1" t="s">
        <v>263</v>
      </c>
      <c r="IG6" s="1" t="s">
        <v>264</v>
      </c>
      <c r="IH6" s="1" t="s">
        <v>265</v>
      </c>
      <c r="II6" s="1" t="s">
        <v>266</v>
      </c>
      <c r="IJ6" s="1" t="s">
        <v>267</v>
      </c>
      <c r="IK6" s="1" t="s">
        <v>268</v>
      </c>
      <c r="IL6" s="1" t="s">
        <v>269</v>
      </c>
      <c r="IM6" s="1" t="s">
        <v>270</v>
      </c>
      <c r="IN6" s="1" t="s">
        <v>271</v>
      </c>
      <c r="IO6" s="1" t="s">
        <v>272</v>
      </c>
      <c r="IP6" s="1" t="s">
        <v>273</v>
      </c>
      <c r="IQ6" s="1" t="s">
        <v>274</v>
      </c>
      <c r="IR6" s="1" t="s">
        <v>275</v>
      </c>
      <c r="IS6" s="1" t="s">
        <v>276</v>
      </c>
      <c r="IT6" s="1" t="s">
        <v>277</v>
      </c>
      <c r="IU6" s="1" t="s">
        <v>278</v>
      </c>
      <c r="IV6" s="1" t="s">
        <v>279</v>
      </c>
      <c r="IW6" s="1" t="s">
        <v>280</v>
      </c>
      <c r="IX6" s="1" t="s">
        <v>281</v>
      </c>
      <c r="IY6" s="1" t="s">
        <v>282</v>
      </c>
      <c r="IZ6" s="1" t="s">
        <v>283</v>
      </c>
      <c r="JA6" s="1" t="s">
        <v>284</v>
      </c>
      <c r="JB6" s="1" t="s">
        <v>285</v>
      </c>
      <c r="JC6" s="1" t="s">
        <v>286</v>
      </c>
      <c r="JD6" s="1" t="s">
        <v>287</v>
      </c>
      <c r="JE6" s="1" t="s">
        <v>288</v>
      </c>
      <c r="JF6" s="1" t="s">
        <v>289</v>
      </c>
      <c r="JG6" s="1" t="s">
        <v>290</v>
      </c>
      <c r="JH6" s="1" t="s">
        <v>291</v>
      </c>
      <c r="JI6" s="1" t="s">
        <v>292</v>
      </c>
      <c r="JJ6" s="1" t="s">
        <v>293</v>
      </c>
      <c r="JK6" s="1" t="s">
        <v>294</v>
      </c>
      <c r="JL6" s="1" t="s">
        <v>295</v>
      </c>
      <c r="JM6" s="1" t="s">
        <v>296</v>
      </c>
      <c r="JN6" s="1" t="s">
        <v>297</v>
      </c>
      <c r="JO6" s="1" t="s">
        <v>298</v>
      </c>
      <c r="JP6" s="1" t="s">
        <v>299</v>
      </c>
      <c r="JQ6" s="1" t="s">
        <v>300</v>
      </c>
      <c r="JR6" s="1" t="s">
        <v>301</v>
      </c>
      <c r="JS6" s="1" t="s">
        <v>302</v>
      </c>
      <c r="JT6" s="1" t="s">
        <v>303</v>
      </c>
      <c r="JU6" s="1" t="s">
        <v>304</v>
      </c>
      <c r="JV6" s="1" t="s">
        <v>305</v>
      </c>
      <c r="JW6" s="1" t="s">
        <v>691</v>
      </c>
      <c r="JX6" s="1" t="s">
        <v>692</v>
      </c>
      <c r="JY6" s="1" t="s">
        <v>693</v>
      </c>
      <c r="JZ6" s="1" t="s">
        <v>694</v>
      </c>
      <c r="KA6" s="1" t="s">
        <v>695</v>
      </c>
      <c r="KB6" s="1" t="s">
        <v>696</v>
      </c>
      <c r="KC6" s="1" t="s">
        <v>697</v>
      </c>
      <c r="KD6" s="1" t="s">
        <v>306</v>
      </c>
      <c r="KE6" s="1" t="s">
        <v>307</v>
      </c>
      <c r="KF6" s="1" t="s">
        <v>308</v>
      </c>
      <c r="KG6" s="1" t="s">
        <v>309</v>
      </c>
      <c r="KH6" s="1" t="s">
        <v>310</v>
      </c>
      <c r="KI6" s="1" t="s">
        <v>311</v>
      </c>
      <c r="KJ6" s="1" t="s">
        <v>312</v>
      </c>
      <c r="KK6" s="1" t="s">
        <v>313</v>
      </c>
      <c r="KL6" s="1" t="s">
        <v>314</v>
      </c>
      <c r="KM6" s="1" t="s">
        <v>315</v>
      </c>
      <c r="KN6" s="1" t="s">
        <v>316</v>
      </c>
      <c r="KO6" s="1" t="s">
        <v>317</v>
      </c>
      <c r="KP6" s="1" t="s">
        <v>318</v>
      </c>
      <c r="KQ6" s="1" t="s">
        <v>698</v>
      </c>
      <c r="KR6" s="1" t="s">
        <v>699</v>
      </c>
      <c r="KS6" s="1" t="s">
        <v>700</v>
      </c>
    </row>
    <row r="7" spans="1:305" x14ac:dyDescent="0.3">
      <c r="A7" t="s">
        <v>1</v>
      </c>
      <c r="B7" s="2" t="s">
        <v>2</v>
      </c>
      <c r="C7" s="2" t="s">
        <v>3</v>
      </c>
      <c r="D7" s="2" t="s">
        <v>346</v>
      </c>
      <c r="E7" s="2" t="s">
        <v>347</v>
      </c>
      <c r="F7" s="2" t="s">
        <v>357</v>
      </c>
      <c r="G7" s="2" t="s">
        <v>344</v>
      </c>
      <c r="H7" s="17" t="s">
        <v>486</v>
      </c>
      <c r="I7" s="11">
        <v>61.941797735271457</v>
      </c>
      <c r="J7" s="11">
        <v>52.842876598925933</v>
      </c>
      <c r="K7" s="11">
        <v>59.462012687031297</v>
      </c>
      <c r="L7" s="11">
        <v>75.720780256766744</v>
      </c>
      <c r="M7" s="11">
        <v>61.482628331724264</v>
      </c>
      <c r="N7" s="11">
        <v>56.518836532748828</v>
      </c>
      <c r="O7" s="11">
        <v>65.623652004431676</v>
      </c>
      <c r="P7" s="11">
        <v>49.347809441067334</v>
      </c>
      <c r="Q7" s="11">
        <v>49.527080618494708</v>
      </c>
      <c r="R7" s="11">
        <v>45.151515151515156</v>
      </c>
      <c r="S7" s="11">
        <v>81.300511976595345</v>
      </c>
      <c r="T7" s="11">
        <v>34.896381440884859</v>
      </c>
      <c r="U7" s="11">
        <v>71.472571361699337</v>
      </c>
      <c r="V7" s="11">
        <v>38.204266202224751</v>
      </c>
      <c r="W7" s="11">
        <v>18.525396976537671</v>
      </c>
      <c r="X7" s="11">
        <v>61.617191121520626</v>
      </c>
      <c r="Y7" s="11">
        <v>93.92426486143431</v>
      </c>
      <c r="Z7" s="11">
        <v>63.781197788632568</v>
      </c>
      <c r="AA7" s="11">
        <v>81.011899918279326</v>
      </c>
      <c r="AB7" s="11">
        <v>88.14774607719113</v>
      </c>
      <c r="AC7" s="11">
        <v>81.466425267442574</v>
      </c>
      <c r="AD7" s="11">
        <v>52.142751825425826</v>
      </c>
      <c r="AE7" s="11">
        <v>75.83507819549493</v>
      </c>
      <c r="AF7" s="11">
        <v>61.482628331724264</v>
      </c>
      <c r="AG7" s="11">
        <v>47.74301882708</v>
      </c>
      <c r="AH7" s="11">
        <v>37.926399280480204</v>
      </c>
      <c r="AI7" s="11">
        <v>73.844383975579092</v>
      </c>
      <c r="AJ7" s="11">
        <v>60.189508811789651</v>
      </c>
      <c r="AK7" s="11">
        <v>91.849151260035839</v>
      </c>
      <c r="AL7" s="11">
        <v>75</v>
      </c>
      <c r="AM7" s="11">
        <v>45.673871831006934</v>
      </c>
      <c r="AN7" s="11">
        <v>62.189948985614421</v>
      </c>
      <c r="AO7" s="11">
        <v>76.35250146628384</v>
      </c>
      <c r="AP7" s="11">
        <v>79.726947231151129</v>
      </c>
      <c r="AQ7" s="11">
        <v>0</v>
      </c>
      <c r="AR7" s="11">
        <v>39.465812607161517</v>
      </c>
      <c r="AS7" s="11">
        <v>78.129742215501594</v>
      </c>
      <c r="AT7" s="11">
        <v>39.423817942789796</v>
      </c>
      <c r="AU7" s="11">
        <v>59.340536649799944</v>
      </c>
      <c r="AV7" s="11">
        <v>67.118365528202531</v>
      </c>
      <c r="AW7" s="11">
        <v>60.255464191793649</v>
      </c>
      <c r="AX7" s="11">
        <v>18.437015917689173</v>
      </c>
      <c r="AY7" s="11">
        <v>52.297476836293455</v>
      </c>
      <c r="AZ7" s="11">
        <v>40</v>
      </c>
      <c r="BA7" s="11">
        <v>59.090909090909093</v>
      </c>
      <c r="BB7" s="11">
        <v>36.363636363636367</v>
      </c>
      <c r="BC7" s="11">
        <v>33.333333333333329</v>
      </c>
      <c r="BD7" s="11">
        <v>100</v>
      </c>
      <c r="BE7" s="11">
        <v>100</v>
      </c>
      <c r="BF7" s="11">
        <v>94.002559882976783</v>
      </c>
      <c r="BG7" s="11">
        <v>79.166666666666657</v>
      </c>
      <c r="BH7" s="11">
        <v>57.894736842105267</v>
      </c>
      <c r="BI7" s="11">
        <v>64.81619460189097</v>
      </c>
      <c r="BJ7" s="11">
        <v>21.360661875438854</v>
      </c>
      <c r="BK7" s="11">
        <v>18.546079874989214</v>
      </c>
      <c r="BL7" s="11">
        <v>11.864234010000001</v>
      </c>
      <c r="BM7" s="11">
        <v>74.504304478398936</v>
      </c>
      <c r="BN7" s="11">
        <v>41.578512226364282</v>
      </c>
      <c r="BO7" s="11">
        <v>98.33489738033478</v>
      </c>
      <c r="BP7" s="11">
        <v>2.2587755438365198</v>
      </c>
      <c r="BQ7" s="11">
        <v>100</v>
      </c>
      <c r="BR7" s="11">
        <v>20.004821822189566</v>
      </c>
      <c r="BS7" s="11">
        <v>7.2110916394732324E-3</v>
      </c>
      <c r="BT7" s="11">
        <v>100</v>
      </c>
      <c r="BU7" s="11">
        <v>6.9547887556829444</v>
      </c>
      <c r="BV7" s="11">
        <v>43.999807145267823</v>
      </c>
      <c r="BW7" s="11">
        <v>6.666666666666667</v>
      </c>
      <c r="BX7" s="11">
        <v>0</v>
      </c>
      <c r="BY7" s="11">
        <v>23.435114094216189</v>
      </c>
      <c r="BZ7" s="11">
        <v>94.538545613111097</v>
      </c>
      <c r="CA7" s="11">
        <v>53.099898987382069</v>
      </c>
      <c r="CB7" s="11">
        <v>65.122100720592798</v>
      </c>
      <c r="CC7" s="11">
        <v>82.441200514081387</v>
      </c>
      <c r="CD7" s="11">
        <v>80.741499023755367</v>
      </c>
      <c r="CE7" s="11">
        <v>8.5662610983229257</v>
      </c>
      <c r="CF7" s="11">
        <v>46.810831893398777</v>
      </c>
      <c r="CG7" s="11">
        <v>95.555512818047191</v>
      </c>
      <c r="CH7" s="11">
        <v>93.820797353693479</v>
      </c>
      <c r="CI7" s="11">
        <v>95.816104775275505</v>
      </c>
      <c r="CJ7" s="11">
        <v>88.671461815104706</v>
      </c>
      <c r="CK7" s="11">
        <v>95.757447545050681</v>
      </c>
      <c r="CL7" s="11">
        <v>85.84</v>
      </c>
      <c r="CM7" s="11">
        <v>68.45</v>
      </c>
      <c r="CN7" s="11">
        <v>100</v>
      </c>
      <c r="CO7" s="11">
        <v>0.83479115453025943</v>
      </c>
      <c r="CP7" s="11">
        <v>75.406942338929497</v>
      </c>
      <c r="CQ7" s="11">
        <v>91.401418346312965</v>
      </c>
      <c r="CR7" s="11">
        <v>86.931171796842179</v>
      </c>
      <c r="CS7" s="11">
        <v>68.334760074817993</v>
      </c>
      <c r="CT7" s="11">
        <v>66.883052340273593</v>
      </c>
      <c r="CU7" s="11">
        <v>97.114054612499714</v>
      </c>
      <c r="CV7" s="11">
        <v>95.969919327106766</v>
      </c>
      <c r="CW7" s="11">
        <v>98.580825053867315</v>
      </c>
      <c r="CX7" s="11">
        <v>56.13985882071615</v>
      </c>
      <c r="CY7" s="11">
        <v>97.814482806728307</v>
      </c>
      <c r="CZ7" s="11">
        <v>99.03067849523741</v>
      </c>
      <c r="DA7" s="11">
        <v>98.809940707658058</v>
      </c>
      <c r="DB7" s="11">
        <v>60.842317163903139</v>
      </c>
      <c r="DC7" s="11">
        <v>97.993946242311907</v>
      </c>
      <c r="DD7" s="11">
        <v>84.900090389830183</v>
      </c>
      <c r="DE7" s="11">
        <v>59.49918541249756</v>
      </c>
      <c r="DF7" s="11">
        <v>100</v>
      </c>
      <c r="DG7" s="11">
        <v>79.763255572436876</v>
      </c>
      <c r="DH7" s="11">
        <v>34.128892051464511</v>
      </c>
      <c r="DI7" s="11">
        <v>42.536107852376098</v>
      </c>
      <c r="DJ7" s="11">
        <v>79.509075078695332</v>
      </c>
      <c r="DK7" s="11">
        <v>60.869565217391312</v>
      </c>
      <c r="DL7" s="11">
        <v>85.897452302406833</v>
      </c>
      <c r="DM7" s="11">
        <v>77.064220183486242</v>
      </c>
      <c r="DN7" s="11">
        <v>60.640299211118155</v>
      </c>
      <c r="DO7" s="11">
        <v>72.998246639392178</v>
      </c>
      <c r="DP7" s="11">
        <v>50.809339144662459</v>
      </c>
      <c r="DQ7" s="11">
        <v>59.596782152907181</v>
      </c>
      <c r="DR7" s="11">
        <v>35.889255501252819</v>
      </c>
      <c r="DS7" s="11">
        <v>25.92842274427603</v>
      </c>
      <c r="DT7" s="11">
        <v>20.71643124224444</v>
      </c>
      <c r="DU7" s="11">
        <v>39.127454394252325</v>
      </c>
      <c r="DV7" s="11">
        <v>33.747343773511496</v>
      </c>
      <c r="DW7" s="11">
        <v>18.283133053356611</v>
      </c>
      <c r="DX7" s="11">
        <v>50.09738666808731</v>
      </c>
      <c r="DY7" s="11">
        <v>54.292838631282258</v>
      </c>
      <c r="DZ7" s="11">
        <v>33.704704004939494</v>
      </c>
      <c r="EA7" s="11">
        <v>32.702378751208506</v>
      </c>
      <c r="EB7" s="11">
        <v>18.834688346883468</v>
      </c>
      <c r="EC7" s="11">
        <v>38.593571448278432</v>
      </c>
      <c r="ED7" s="11">
        <v>59.845711827852973</v>
      </c>
      <c r="EE7" s="11">
        <v>96.93825262618499</v>
      </c>
      <c r="EF7" s="11">
        <v>100</v>
      </c>
      <c r="EG7" s="11">
        <v>53.162225224118878</v>
      </c>
      <c r="EH7" s="11">
        <v>39.174751320152282</v>
      </c>
      <c r="EI7" s="11">
        <v>93.560194245125743</v>
      </c>
      <c r="EJ7" s="11">
        <v>92.404145828803365</v>
      </c>
      <c r="EK7" s="11">
        <v>22.646227440747989</v>
      </c>
      <c r="EL7" s="11">
        <v>90.51</v>
      </c>
      <c r="EM7" s="11">
        <v>99.79</v>
      </c>
      <c r="EN7" s="11">
        <v>98.901393354769567</v>
      </c>
      <c r="EO7" s="11">
        <v>96.195326542840021</v>
      </c>
      <c r="EP7" s="11">
        <v>73.849036402569595</v>
      </c>
      <c r="EQ7" s="11">
        <v>100</v>
      </c>
      <c r="ER7" s="11">
        <v>100</v>
      </c>
      <c r="ES7" s="11">
        <v>100</v>
      </c>
      <c r="ET7" s="11">
        <v>0</v>
      </c>
      <c r="EU7" s="11">
        <v>100</v>
      </c>
      <c r="EV7" s="11">
        <v>100</v>
      </c>
      <c r="EW7" s="11">
        <v>100</v>
      </c>
      <c r="EX7" s="11">
        <v>10.200473492917673</v>
      </c>
      <c r="EY7" s="11">
        <v>36.45243116953224</v>
      </c>
      <c r="EZ7" s="11">
        <v>86.748484013571442</v>
      </c>
      <c r="FA7" s="11">
        <v>4.7009702987179445</v>
      </c>
      <c r="FB7" s="11">
        <v>44.571620578226437</v>
      </c>
      <c r="FC7" s="11">
        <v>0</v>
      </c>
      <c r="FD7" s="11">
        <v>15.801899464464258</v>
      </c>
      <c r="FE7" s="11">
        <v>67.995839112343958</v>
      </c>
      <c r="FF7" s="11">
        <v>100</v>
      </c>
      <c r="FG7" s="11">
        <v>83.461028139183767</v>
      </c>
      <c r="FH7" s="11">
        <v>94.40830134321358</v>
      </c>
      <c r="FI7" s="11">
        <v>31.360796464671974</v>
      </c>
      <c r="FJ7" s="11">
        <v>44.930943007920554</v>
      </c>
      <c r="FK7" s="11">
        <v>56.788675973082249</v>
      </c>
      <c r="FL7" s="11">
        <v>84.117896114393488</v>
      </c>
      <c r="FM7" s="11">
        <v>67.553869642547966</v>
      </c>
      <c r="FN7" s="11">
        <v>93.582277533918599</v>
      </c>
      <c r="FO7" s="11">
        <v>92.549443580198428</v>
      </c>
      <c r="FP7" s="11">
        <v>85.042080171239547</v>
      </c>
      <c r="FQ7" s="11">
        <v>35.269441755404969</v>
      </c>
      <c r="FR7" s="11">
        <v>14.584930049531568</v>
      </c>
      <c r="FS7" s="11">
        <v>964.03527837197862</v>
      </c>
      <c r="FT7" s="11">
        <v>942.30087280797079</v>
      </c>
      <c r="FU7" s="11">
        <v>203.33108363170476</v>
      </c>
      <c r="FV7" s="11">
        <v>122.39902080783352</v>
      </c>
      <c r="FW7" s="11">
        <v>199.3273773435981</v>
      </c>
      <c r="FX7" s="11">
        <v>67.118365528202531</v>
      </c>
      <c r="FY7" s="11">
        <v>-5.7183655282025327</v>
      </c>
      <c r="FZ7" s="11">
        <v>18.437015917689173</v>
      </c>
      <c r="GA7" s="11">
        <v>6.8729036149340743</v>
      </c>
      <c r="GB7" s="11">
        <v>40</v>
      </c>
      <c r="GC7" s="11">
        <v>59.090909090909093</v>
      </c>
      <c r="GD7" s="11">
        <v>36.363636363636367</v>
      </c>
      <c r="GE7" s="11">
        <v>33.333333333333329</v>
      </c>
      <c r="GF7" s="11">
        <v>100</v>
      </c>
      <c r="GG7" s="11">
        <v>100</v>
      </c>
      <c r="GH7" s="11">
        <v>5</v>
      </c>
      <c r="GI7" s="11">
        <v>10</v>
      </c>
      <c r="GJ7" s="11">
        <v>13.333333333333334</v>
      </c>
      <c r="GK7" s="11">
        <v>64.81619460189097</v>
      </c>
      <c r="GL7" s="11">
        <v>21.360661875438854</v>
      </c>
      <c r="GM7" s="11">
        <v>18.546079874989214</v>
      </c>
      <c r="GN7" s="11">
        <v>11.864234010000001</v>
      </c>
      <c r="GO7" s="11">
        <v>74.504304478398936</v>
      </c>
      <c r="GP7" s="11">
        <v>58.421487773635718</v>
      </c>
      <c r="GQ7" s="11">
        <v>1.665102619665217</v>
      </c>
      <c r="GR7" s="11">
        <v>2.2587755438365198</v>
      </c>
      <c r="GS7" s="11">
        <v>100</v>
      </c>
      <c r="GT7" s="11">
        <v>20.004821822189566</v>
      </c>
      <c r="GU7" s="11">
        <v>7.2110916394732324E-3</v>
      </c>
      <c r="GV7" s="11">
        <v>1</v>
      </c>
      <c r="GW7" s="11">
        <v>668.90756302521004</v>
      </c>
      <c r="GX7" s="11">
        <v>43.999807145267823</v>
      </c>
      <c r="GY7" s="11">
        <v>6.666666666666667</v>
      </c>
      <c r="GZ7" s="11">
        <v>0</v>
      </c>
      <c r="HA7" s="11">
        <v>2310992.7920543849</v>
      </c>
      <c r="HB7" s="11">
        <v>25.325555555555557</v>
      </c>
      <c r="HC7" s="11">
        <v>211.41809523809516</v>
      </c>
      <c r="HD7" s="11">
        <v>172.6349206349206</v>
      </c>
      <c r="HE7" s="11">
        <v>78.672539682539679</v>
      </c>
      <c r="HF7" s="12">
        <v>164.86852146113827</v>
      </c>
      <c r="HG7" s="12">
        <v>91.433738901677074</v>
      </c>
      <c r="HH7" s="12">
        <v>216.00678834741953</v>
      </c>
      <c r="HI7" s="11">
        <v>95.555512818047191</v>
      </c>
      <c r="HJ7" s="11">
        <v>93.820797353693479</v>
      </c>
      <c r="HK7" s="11">
        <v>95.816104775275505</v>
      </c>
      <c r="HL7" s="11">
        <v>88.671461815104706</v>
      </c>
      <c r="HM7" s="11">
        <v>95.757447545050681</v>
      </c>
      <c r="HN7" s="11">
        <v>85.84</v>
      </c>
      <c r="HO7" s="11">
        <v>68.45</v>
      </c>
      <c r="HP7" s="11">
        <v>100</v>
      </c>
      <c r="HQ7" s="11">
        <v>0.83479115453025943</v>
      </c>
      <c r="HR7" s="11">
        <v>75.406942338929497</v>
      </c>
      <c r="HS7" s="11">
        <v>91.401418346312965</v>
      </c>
      <c r="HT7" s="11">
        <v>86.931171796842179</v>
      </c>
      <c r="HU7" s="11">
        <v>68.334760074817993</v>
      </c>
      <c r="HV7" s="11">
        <v>66.883052340273593</v>
      </c>
      <c r="HW7" s="11">
        <v>97.114054612499714</v>
      </c>
      <c r="HX7" s="11">
        <v>95.969919327106766</v>
      </c>
      <c r="HY7" s="11">
        <v>98.580825053867315</v>
      </c>
      <c r="HZ7" s="11">
        <v>56.13985882071615</v>
      </c>
      <c r="IA7" s="11">
        <v>97.814482806728307</v>
      </c>
      <c r="IB7" s="11">
        <v>99.03067849523741</v>
      </c>
      <c r="IC7" s="11">
        <v>98.809940707658058</v>
      </c>
      <c r="ID7" s="11">
        <v>60.842317163903139</v>
      </c>
      <c r="IE7" s="11">
        <v>97.993946242311907</v>
      </c>
      <c r="IF7" s="11">
        <v>84.900090389830183</v>
      </c>
      <c r="IG7" s="11">
        <v>0.5191552342460295</v>
      </c>
      <c r="IH7" s="11">
        <v>27</v>
      </c>
      <c r="II7" s="11">
        <v>79.763255572436876</v>
      </c>
      <c r="IJ7" s="11">
        <v>34.128892051464511</v>
      </c>
      <c r="IK7" s="11">
        <v>42.536107852376098</v>
      </c>
      <c r="IL7" s="11">
        <v>79.509075078695332</v>
      </c>
      <c r="IM7" s="11">
        <v>60.869565217391312</v>
      </c>
      <c r="IN7" s="11">
        <v>11.733621474067334</v>
      </c>
      <c r="IO7" s="11">
        <v>77.064220183486242</v>
      </c>
      <c r="IP7" s="11">
        <v>80.523963719811775</v>
      </c>
      <c r="IQ7" s="11">
        <v>12.273524254821741</v>
      </c>
      <c r="IR7" s="11">
        <v>90.590298071303337</v>
      </c>
      <c r="IS7" s="11">
        <v>8.3977126696271309</v>
      </c>
      <c r="IT7" s="11">
        <v>35.889255501252819</v>
      </c>
      <c r="IU7" s="11">
        <v>145.12323346055453</v>
      </c>
      <c r="IV7" s="11">
        <v>36.916224428125545</v>
      </c>
      <c r="IW7" s="11">
        <v>51.503887007707782</v>
      </c>
      <c r="IX7" s="11">
        <v>324.6707013171947</v>
      </c>
      <c r="IY7" s="11">
        <v>9.4755877034358047</v>
      </c>
      <c r="IZ7" s="11">
        <v>41.759460869133271</v>
      </c>
      <c r="JA7" s="11">
        <v>29.829369054616805</v>
      </c>
      <c r="JB7" s="11">
        <v>10.90349126975585</v>
      </c>
      <c r="JC7" s="11">
        <v>3.3281727338206926</v>
      </c>
      <c r="JD7" s="11">
        <v>5.6504065040650406</v>
      </c>
      <c r="JE7" s="11">
        <v>15.467488789237668</v>
      </c>
      <c r="JF7" s="11">
        <v>13.475842696629213</v>
      </c>
      <c r="JG7" s="11">
        <v>96.93825262618499</v>
      </c>
      <c r="JH7" s="11">
        <v>120.23558897243107</v>
      </c>
      <c r="JI7" s="11">
        <v>53.162225224118878</v>
      </c>
      <c r="JJ7" s="11">
        <v>39.174751320152282</v>
      </c>
      <c r="JK7" s="11">
        <v>93.560194245125743</v>
      </c>
      <c r="JL7" s="11">
        <v>92.404145828803365</v>
      </c>
      <c r="JM7" s="11">
        <v>22.646227440747989</v>
      </c>
      <c r="JN7" s="11">
        <v>90.51</v>
      </c>
      <c r="JO7" s="11">
        <v>99.79</v>
      </c>
      <c r="JP7" s="11">
        <v>98.901393354769567</v>
      </c>
      <c r="JQ7" s="11">
        <v>96.195326542840021</v>
      </c>
      <c r="JR7" s="11">
        <v>73.849036402569595</v>
      </c>
      <c r="JS7" s="11">
        <v>1</v>
      </c>
      <c r="JT7" s="11">
        <v>1</v>
      </c>
      <c r="JU7" s="11">
        <v>1.9507673000000001</v>
      </c>
      <c r="JV7" s="11">
        <v>0.21831510000000001</v>
      </c>
      <c r="JW7" s="11">
        <v>26.38510985445685</v>
      </c>
      <c r="JX7" s="11">
        <v>6553334.0664252825</v>
      </c>
      <c r="JY7" s="11">
        <v>2011106.4081914267</v>
      </c>
      <c r="JZ7" s="11">
        <v>0.81622186316220691</v>
      </c>
      <c r="KA7" s="11">
        <v>279.01386072000059</v>
      </c>
      <c r="KB7" s="11">
        <v>225.56214014999995</v>
      </c>
      <c r="KC7" s="11">
        <v>13.66089386000001</v>
      </c>
      <c r="KD7" s="13">
        <v>0.31211192999448428</v>
      </c>
      <c r="KE7" s="11">
        <v>65.086098181734812</v>
      </c>
      <c r="KF7" s="11">
        <v>-47.051433357444708</v>
      </c>
      <c r="KG7" s="11">
        <v>71.983356449375862</v>
      </c>
      <c r="KH7" s="11">
        <v>200</v>
      </c>
      <c r="KI7" s="11">
        <v>3.8448876404494388</v>
      </c>
      <c r="KJ7" s="11">
        <v>3.8858988764044948</v>
      </c>
      <c r="KK7" s="11">
        <v>83.581666666666678</v>
      </c>
      <c r="KL7" s="11">
        <v>123.85000000000001</v>
      </c>
      <c r="KM7" s="11">
        <v>113.32833333333333</v>
      </c>
      <c r="KN7" s="11">
        <v>15.882103885606513</v>
      </c>
      <c r="KO7" s="11">
        <v>32.446130357452034</v>
      </c>
      <c r="KP7" s="11">
        <v>93.582277533918599</v>
      </c>
      <c r="KQ7" s="11">
        <v>7.9974546466401222</v>
      </c>
      <c r="KR7" s="11">
        <v>85.042080171239547</v>
      </c>
      <c r="KS7" s="11">
        <v>35.269441755404969</v>
      </c>
    </row>
    <row r="8" spans="1:305" x14ac:dyDescent="0.3">
      <c r="A8" t="s">
        <v>1</v>
      </c>
      <c r="B8" s="2" t="s">
        <v>4</v>
      </c>
      <c r="C8" s="2" t="s">
        <v>5</v>
      </c>
      <c r="D8" s="2" t="s">
        <v>346</v>
      </c>
      <c r="E8" s="2" t="s">
        <v>347</v>
      </c>
      <c r="F8" s="2" t="s">
        <v>357</v>
      </c>
      <c r="G8" s="2" t="s">
        <v>344</v>
      </c>
      <c r="H8" s="17" t="s">
        <v>486</v>
      </c>
      <c r="I8" s="11">
        <v>63.860681193077909</v>
      </c>
      <c r="J8" s="11">
        <v>59.53562490426873</v>
      </c>
      <c r="K8" s="11">
        <v>63.218244883893703</v>
      </c>
      <c r="L8" s="11">
        <v>77.986341753375115</v>
      </c>
      <c r="M8" s="11">
        <v>69.27823476054013</v>
      </c>
      <c r="N8" s="11">
        <v>59.808550618119682</v>
      </c>
      <c r="O8" s="11">
        <v>53.337090238270093</v>
      </c>
      <c r="P8" s="11">
        <v>85.564797894997753</v>
      </c>
      <c r="Q8" s="11">
        <v>75.548427343132005</v>
      </c>
      <c r="R8" s="11">
        <v>29.848484848484855</v>
      </c>
      <c r="S8" s="11">
        <v>68.959825702085553</v>
      </c>
      <c r="T8" s="11">
        <v>40.678899997457208</v>
      </c>
      <c r="U8" s="11">
        <v>80.526614974563074</v>
      </c>
      <c r="V8" s="11">
        <v>35.622323569160663</v>
      </c>
      <c r="W8" s="11">
        <v>31.690759153984885</v>
      </c>
      <c r="X8" s="11">
        <v>66.267417318828478</v>
      </c>
      <c r="Y8" s="11">
        <v>96.541284925738353</v>
      </c>
      <c r="Z8" s="11">
        <v>58.373518137023098</v>
      </c>
      <c r="AA8" s="11">
        <v>77.96232019715876</v>
      </c>
      <c r="AB8" s="11">
        <v>88.176689395059441</v>
      </c>
      <c r="AC8" s="11">
        <v>84.380222029042784</v>
      </c>
      <c r="AD8" s="11">
        <v>52.290445569908378</v>
      </c>
      <c r="AE8" s="11">
        <v>87.122031575706131</v>
      </c>
      <c r="AF8" s="11">
        <v>69.27823476054013</v>
      </c>
      <c r="AG8" s="11">
        <v>53.224128776456773</v>
      </c>
      <c r="AH8" s="11">
        <v>52.863570253927023</v>
      </c>
      <c r="AI8" s="11">
        <v>82.794847255969302</v>
      </c>
      <c r="AJ8" s="11">
        <v>71.620811577746281</v>
      </c>
      <c r="AK8" s="11">
        <v>93.612543166373001</v>
      </c>
      <c r="AL8" s="11">
        <v>75</v>
      </c>
      <c r="AM8" s="11">
        <v>64.443916921429604</v>
      </c>
      <c r="AN8" s="11">
        <v>54.940037589001903</v>
      </c>
      <c r="AO8" s="11">
        <v>79.504207896808936</v>
      </c>
      <c r="AP8" s="11">
        <v>94.096996121287617</v>
      </c>
      <c r="AQ8" s="11">
        <v>89.868046746854674</v>
      </c>
      <c r="AR8" s="11">
        <v>86.537102788771804</v>
      </c>
      <c r="AS8" s="11">
        <v>81.934933997671351</v>
      </c>
      <c r="AT8" s="11">
        <v>83.18595484587388</v>
      </c>
      <c r="AU8" s="11">
        <v>77.765752869527162</v>
      </c>
      <c r="AV8" s="11">
        <v>71.684082396849874</v>
      </c>
      <c r="AW8" s="11">
        <v>70.19491077452075</v>
      </c>
      <c r="AX8" s="11">
        <v>72.653845192560297</v>
      </c>
      <c r="AY8" s="11">
        <v>87.660871008597113</v>
      </c>
      <c r="AZ8" s="11">
        <v>35</v>
      </c>
      <c r="BA8" s="11">
        <v>36.363636363636367</v>
      </c>
      <c r="BB8" s="11">
        <v>18.181818181818183</v>
      </c>
      <c r="BC8" s="11">
        <v>100</v>
      </c>
      <c r="BD8" s="11">
        <v>75</v>
      </c>
      <c r="BE8" s="11">
        <v>4.9632352941176467</v>
      </c>
      <c r="BF8" s="11">
        <v>94.002559882976783</v>
      </c>
      <c r="BG8" s="11">
        <v>70.833333333333343</v>
      </c>
      <c r="BH8" s="11">
        <v>21.05263157894737</v>
      </c>
      <c r="BI8" s="11">
        <v>63.85225846916159</v>
      </c>
      <c r="BJ8" s="11">
        <v>27.952243497541513</v>
      </c>
      <c r="BK8" s="11">
        <v>46.790467401635517</v>
      </c>
      <c r="BL8" s="11">
        <v>43.74689904000001</v>
      </c>
      <c r="BM8" s="11">
        <v>64.380397135625529</v>
      </c>
      <c r="BN8" s="11">
        <v>78.638091915044058</v>
      </c>
      <c r="BO8" s="11">
        <v>98.561355873019636</v>
      </c>
      <c r="BP8" s="11">
        <v>5.2118344489829589</v>
      </c>
      <c r="BQ8" s="11">
        <v>100</v>
      </c>
      <c r="BR8" s="11">
        <v>100</v>
      </c>
      <c r="BS8" s="11">
        <v>8.5221069659810027</v>
      </c>
      <c r="BT8" s="11">
        <v>0</v>
      </c>
      <c r="BU8" s="11">
        <v>0</v>
      </c>
      <c r="BV8" s="11">
        <v>87.432765575974898</v>
      </c>
      <c r="BW8" s="11">
        <v>30.434782608695656</v>
      </c>
      <c r="BX8" s="11">
        <v>0</v>
      </c>
      <c r="BY8" s="11">
        <v>8.8954884312689853</v>
      </c>
      <c r="BZ8" s="11">
        <v>94.975579343836756</v>
      </c>
      <c r="CA8" s="11">
        <v>54.819183580370193</v>
      </c>
      <c r="CB8" s="11">
        <v>62.1689278644727</v>
      </c>
      <c r="CC8" s="11">
        <v>84.097985198073616</v>
      </c>
      <c r="CD8" s="11">
        <v>79.632111819413012</v>
      </c>
      <c r="CE8" s="11">
        <v>21.615623612960505</v>
      </c>
      <c r="CF8" s="11">
        <v>66.562509812672573</v>
      </c>
      <c r="CG8" s="11">
        <v>91.720252660331198</v>
      </c>
      <c r="CH8" s="11">
        <v>97.706709156091733</v>
      </c>
      <c r="CI8" s="11">
        <v>98.75946053604963</v>
      </c>
      <c r="CJ8" s="11">
        <v>95.618278040175269</v>
      </c>
      <c r="CK8" s="11">
        <v>98.901724236043933</v>
      </c>
      <c r="CL8" s="11">
        <v>6.52</v>
      </c>
      <c r="CM8" s="11">
        <v>80.430000000000007</v>
      </c>
      <c r="CN8" s="11">
        <v>91.998090125283326</v>
      </c>
      <c r="CO8" s="11">
        <v>54.545982422809061</v>
      </c>
      <c r="CP8" s="11">
        <v>74.938952937925876</v>
      </c>
      <c r="CQ8" s="11">
        <v>88.939281845505107</v>
      </c>
      <c r="CR8" s="11">
        <v>84.563125314651458</v>
      </c>
      <c r="CS8" s="11">
        <v>65.026832289343744</v>
      </c>
      <c r="CT8" s="11">
        <v>59.389549868767034</v>
      </c>
      <c r="CU8" s="11">
        <v>94.916178926759386</v>
      </c>
      <c r="CV8" s="11">
        <v>91.30850361939784</v>
      </c>
      <c r="CW8" s="11">
        <v>97.347103724250331</v>
      </c>
      <c r="CX8" s="11">
        <v>64.888637169589927</v>
      </c>
      <c r="CY8" s="11">
        <v>97.167441246146481</v>
      </c>
      <c r="CZ8" s="11">
        <v>98.681510404930336</v>
      </c>
      <c r="DA8" s="11">
        <v>97.324200004631805</v>
      </c>
      <c r="DB8" s="11">
        <v>61.302982884735599</v>
      </c>
      <c r="DC8" s="11">
        <v>97.393136106793236</v>
      </c>
      <c r="DD8" s="11">
        <v>100</v>
      </c>
      <c r="DE8" s="11">
        <v>65.140666087128352</v>
      </c>
      <c r="DF8" s="11">
        <v>88</v>
      </c>
      <c r="DG8" s="11">
        <v>74.756729073009737</v>
      </c>
      <c r="DH8" s="11">
        <v>40.141125590394353</v>
      </c>
      <c r="DI8" s="11">
        <v>41.97348204632106</v>
      </c>
      <c r="DJ8" s="11">
        <v>96.796380090497735</v>
      </c>
      <c r="DK8" s="11">
        <v>83.333333333333343</v>
      </c>
      <c r="DL8" s="11">
        <v>87.108412878993462</v>
      </c>
      <c r="DM8" s="11">
        <v>81.25</v>
      </c>
      <c r="DN8" s="11">
        <v>53.213853795503198</v>
      </c>
      <c r="DO8" s="11">
        <v>72.67080745341616</v>
      </c>
      <c r="DP8" s="11">
        <v>81.950043032701032</v>
      </c>
      <c r="DQ8" s="11">
        <v>64.186816733405692</v>
      </c>
      <c r="DR8" s="11">
        <v>42.261440819507854</v>
      </c>
      <c r="DS8" s="11">
        <v>0.55075482067322601</v>
      </c>
      <c r="DT8" s="11">
        <v>0</v>
      </c>
      <c r="DU8" s="11">
        <v>0</v>
      </c>
      <c r="DV8" s="11">
        <v>3.8312727337111765</v>
      </c>
      <c r="DW8" s="11">
        <v>19.294985836843903</v>
      </c>
      <c r="DX8" s="11">
        <v>68.362128944877028</v>
      </c>
      <c r="DY8" s="11">
        <v>79.351436003132122</v>
      </c>
      <c r="DZ8" s="11">
        <v>44.105328591372754</v>
      </c>
      <c r="EA8" s="11">
        <v>57.98282869799516</v>
      </c>
      <c r="EB8" s="11">
        <v>14.516129032258062</v>
      </c>
      <c r="EC8" s="11">
        <v>69.8827959546648</v>
      </c>
      <c r="ED8" s="11">
        <v>84.432925746366578</v>
      </c>
      <c r="EE8" s="11">
        <v>86.28219484882419</v>
      </c>
      <c r="EF8" s="11">
        <v>90.581472474021666</v>
      </c>
      <c r="EG8" s="11">
        <v>57.291066282420744</v>
      </c>
      <c r="EH8" s="11">
        <v>64.783861671469751</v>
      </c>
      <c r="EI8" s="11">
        <v>100</v>
      </c>
      <c r="EJ8" s="11">
        <v>95.323878880797238</v>
      </c>
      <c r="EK8" s="11">
        <v>40.705251054043693</v>
      </c>
      <c r="EL8" s="11">
        <v>95.02</v>
      </c>
      <c r="EM8" s="11">
        <v>99.77</v>
      </c>
      <c r="EN8" s="11">
        <v>100</v>
      </c>
      <c r="EO8" s="11">
        <v>95.255474452554751</v>
      </c>
      <c r="EP8" s="11">
        <v>78.017241379310349</v>
      </c>
      <c r="EQ8" s="11">
        <v>100</v>
      </c>
      <c r="ER8" s="11">
        <v>100</v>
      </c>
      <c r="ES8" s="11">
        <v>100</v>
      </c>
      <c r="ET8" s="11">
        <v>0</v>
      </c>
      <c r="EU8" s="11">
        <v>50.673405934400492</v>
      </c>
      <c r="EV8" s="11">
        <v>35.5711571459208</v>
      </c>
      <c r="EW8" s="11">
        <v>27.3248101001506</v>
      </c>
      <c r="EX8" s="11">
        <v>10.497206769391216</v>
      </c>
      <c r="EY8" s="11">
        <v>9.9118951620990714</v>
      </c>
      <c r="EZ8" s="11">
        <v>11.24234707204451</v>
      </c>
      <c r="FA8" s="11">
        <v>1.4602361786898745</v>
      </c>
      <c r="FB8" s="11">
        <v>89.928937058537556</v>
      </c>
      <c r="FC8" s="11">
        <v>0</v>
      </c>
      <c r="FD8" s="11">
        <v>32.290647548610437</v>
      </c>
      <c r="FE8" s="11">
        <v>100</v>
      </c>
      <c r="FF8" s="11">
        <v>100</v>
      </c>
      <c r="FG8" s="11">
        <v>64.949206623802255</v>
      </c>
      <c r="FH8" s="11">
        <v>76.670565875532532</v>
      </c>
      <c r="FI8" s="11">
        <v>31.360796464671974</v>
      </c>
      <c r="FJ8" s="11">
        <v>44.930943007920554</v>
      </c>
      <c r="FK8" s="11">
        <v>56.788675973082249</v>
      </c>
      <c r="FL8" s="11">
        <v>85.061128789147546</v>
      </c>
      <c r="FM8" s="11">
        <v>61.774060548945684</v>
      </c>
      <c r="FN8" s="11">
        <v>96.261186609214462</v>
      </c>
      <c r="FO8" s="11">
        <v>96.718617042177755</v>
      </c>
      <c r="FP8" s="11">
        <v>83.528498028438278</v>
      </c>
      <c r="FQ8" s="11">
        <v>53.681756362929868</v>
      </c>
      <c r="FR8" s="11">
        <v>4.2467653803686192</v>
      </c>
      <c r="FS8" s="11">
        <v>97.675603748478252</v>
      </c>
      <c r="FT8" s="11">
        <v>236.4032728405198</v>
      </c>
      <c r="FU8" s="11">
        <v>176.94855751535914</v>
      </c>
      <c r="FV8" s="11">
        <v>33.974123042948953</v>
      </c>
      <c r="FW8" s="11">
        <v>109.00031142946122</v>
      </c>
      <c r="FX8" s="11">
        <v>71.684082396849874</v>
      </c>
      <c r="FY8" s="11">
        <v>-4.0140823968498722</v>
      </c>
      <c r="FZ8" s="11">
        <v>72.653845192560297</v>
      </c>
      <c r="GA8" s="11">
        <v>14.815819471322889</v>
      </c>
      <c r="GB8" s="11">
        <v>35</v>
      </c>
      <c r="GC8" s="11">
        <v>36.363636363636367</v>
      </c>
      <c r="GD8" s="11">
        <v>18.181818181818183</v>
      </c>
      <c r="GE8" s="11">
        <v>100</v>
      </c>
      <c r="GF8" s="11">
        <v>75</v>
      </c>
      <c r="GG8" s="11">
        <v>4.9632352941176467</v>
      </c>
      <c r="GH8" s="11">
        <v>5</v>
      </c>
      <c r="GI8" s="11">
        <v>14</v>
      </c>
      <c r="GJ8" s="11">
        <v>25</v>
      </c>
      <c r="GK8" s="11">
        <v>63.85225846916159</v>
      </c>
      <c r="GL8" s="11">
        <v>27.952243497541513</v>
      </c>
      <c r="GM8" s="11">
        <v>46.790467401635517</v>
      </c>
      <c r="GN8" s="11">
        <v>43.74689904000001</v>
      </c>
      <c r="GO8" s="11">
        <v>64.380397135625529</v>
      </c>
      <c r="GP8" s="11">
        <v>21.361908084955946</v>
      </c>
      <c r="GQ8" s="11">
        <v>1.4386441269803625</v>
      </c>
      <c r="GR8" s="11">
        <v>5.2118344489829589</v>
      </c>
      <c r="GS8" s="11">
        <v>100</v>
      </c>
      <c r="GT8" s="11">
        <v>100</v>
      </c>
      <c r="GU8" s="11">
        <v>8.5221069659810027</v>
      </c>
      <c r="GV8" s="11">
        <v>0</v>
      </c>
      <c r="GW8" s="11">
        <v>0</v>
      </c>
      <c r="GX8" s="11">
        <v>87.432765575974898</v>
      </c>
      <c r="GY8" s="11">
        <v>30.434782608695656</v>
      </c>
      <c r="GZ8" s="11">
        <v>0</v>
      </c>
      <c r="HA8" s="11">
        <v>877205.44324294035</v>
      </c>
      <c r="HB8" s="11">
        <v>23.978095238095236</v>
      </c>
      <c r="HC8" s="11">
        <v>204.2992063492064</v>
      </c>
      <c r="HD8" s="11">
        <v>186.83634920634918</v>
      </c>
      <c r="HE8" s="11">
        <v>73.612222222222215</v>
      </c>
      <c r="HF8" s="12">
        <v>168.08878912984855</v>
      </c>
      <c r="HG8" s="12">
        <v>78.384376387039495</v>
      </c>
      <c r="HH8" s="12">
        <v>136.85692714231786</v>
      </c>
      <c r="HI8" s="11">
        <v>91.720252660331198</v>
      </c>
      <c r="HJ8" s="11">
        <v>97.706709156091733</v>
      </c>
      <c r="HK8" s="11">
        <v>98.75946053604963</v>
      </c>
      <c r="HL8" s="11">
        <v>95.618278040175269</v>
      </c>
      <c r="HM8" s="11">
        <v>98.901724236043933</v>
      </c>
      <c r="HN8" s="11">
        <v>6.52</v>
      </c>
      <c r="HO8" s="11">
        <v>80.430000000000007</v>
      </c>
      <c r="HP8" s="11">
        <v>91.998090125283326</v>
      </c>
      <c r="HQ8" s="11">
        <v>54.545982422809061</v>
      </c>
      <c r="HR8" s="11">
        <v>74.938952937925876</v>
      </c>
      <c r="HS8" s="11">
        <v>88.939281845505107</v>
      </c>
      <c r="HT8" s="11">
        <v>84.563125314651458</v>
      </c>
      <c r="HU8" s="11">
        <v>65.026832289343744</v>
      </c>
      <c r="HV8" s="11">
        <v>59.389549868767034</v>
      </c>
      <c r="HW8" s="11">
        <v>94.916178926759386</v>
      </c>
      <c r="HX8" s="11">
        <v>91.30850361939784</v>
      </c>
      <c r="HY8" s="11">
        <v>97.347103724250331</v>
      </c>
      <c r="HZ8" s="11">
        <v>64.888637169589927</v>
      </c>
      <c r="IA8" s="11">
        <v>97.167441246146481</v>
      </c>
      <c r="IB8" s="11">
        <v>98.681510404930336</v>
      </c>
      <c r="IC8" s="11">
        <v>97.324200004631805</v>
      </c>
      <c r="ID8" s="11">
        <v>61.302982884735599</v>
      </c>
      <c r="IE8" s="11">
        <v>97.393136106793236</v>
      </c>
      <c r="IF8" s="11">
        <v>118.55118647925795</v>
      </c>
      <c r="IG8" s="11">
        <v>3.7345018174575513</v>
      </c>
      <c r="IH8" s="11">
        <v>24</v>
      </c>
      <c r="II8" s="11">
        <v>74.756729073009737</v>
      </c>
      <c r="IJ8" s="11">
        <v>40.141125590394353</v>
      </c>
      <c r="IK8" s="11">
        <v>41.97348204632106</v>
      </c>
      <c r="IL8" s="11">
        <v>96.796380090497735</v>
      </c>
      <c r="IM8" s="11">
        <v>83.333333333333343</v>
      </c>
      <c r="IN8" s="11">
        <v>10.945945945945946</v>
      </c>
      <c r="IO8" s="11">
        <v>81.25</v>
      </c>
      <c r="IP8" s="11">
        <v>79.716276784971612</v>
      </c>
      <c r="IQ8" s="11">
        <v>12.422360248447204</v>
      </c>
      <c r="IR8" s="11">
        <v>48.136645962732921</v>
      </c>
      <c r="IS8" s="11">
        <v>8.6118472330475448</v>
      </c>
      <c r="IT8" s="11">
        <v>42.261440819507854</v>
      </c>
      <c r="IU8" s="11">
        <v>3.0826140567200988</v>
      </c>
      <c r="IV8" s="11">
        <v>0</v>
      </c>
      <c r="IW8" s="11">
        <v>0</v>
      </c>
      <c r="IX8" s="11">
        <v>36.859256649638894</v>
      </c>
      <c r="IY8" s="11">
        <v>10</v>
      </c>
      <c r="IZ8" s="11">
        <v>56.984322705654392</v>
      </c>
      <c r="JA8" s="11">
        <v>43.596970230755687</v>
      </c>
      <c r="JB8" s="11">
        <v>14.268099348247315</v>
      </c>
      <c r="JC8" s="11">
        <v>5.9010040514356179</v>
      </c>
      <c r="JD8" s="11">
        <v>4.354838709677419</v>
      </c>
      <c r="JE8" s="11">
        <v>11.518763796909493</v>
      </c>
      <c r="JF8" s="11">
        <v>10.091133004926109</v>
      </c>
      <c r="JG8" s="11">
        <v>86.28219484882419</v>
      </c>
      <c r="JH8" s="11">
        <v>90.581472474021666</v>
      </c>
      <c r="JI8" s="11">
        <v>57.291066282420744</v>
      </c>
      <c r="JJ8" s="11">
        <v>64.783861671469751</v>
      </c>
      <c r="JK8" s="11">
        <v>100</v>
      </c>
      <c r="JL8" s="11">
        <v>95.323878880797238</v>
      </c>
      <c r="JM8" s="11">
        <v>40.705251054043693</v>
      </c>
      <c r="JN8" s="11">
        <v>95.02</v>
      </c>
      <c r="JO8" s="11">
        <v>99.77</v>
      </c>
      <c r="JP8" s="11">
        <v>100</v>
      </c>
      <c r="JQ8" s="11">
        <v>95.255474452554751</v>
      </c>
      <c r="JR8" s="11">
        <v>78.017241379310349</v>
      </c>
      <c r="JS8" s="11">
        <v>1</v>
      </c>
      <c r="JT8" s="11">
        <v>1</v>
      </c>
      <c r="JU8" s="11">
        <v>1.9507673000000001</v>
      </c>
      <c r="JV8" s="11">
        <v>0.21831510000000001</v>
      </c>
      <c r="JW8" s="11">
        <v>14.460509284832789</v>
      </c>
      <c r="JX8" s="11">
        <v>598480.3696080884</v>
      </c>
      <c r="JY8" s="11">
        <v>343070.27150709531</v>
      </c>
      <c r="JZ8" s="11">
        <v>0.83996587739386241</v>
      </c>
      <c r="KA8" s="11">
        <v>75.867536060000077</v>
      </c>
      <c r="KB8" s="11">
        <v>29.232186530000021</v>
      </c>
      <c r="KC8" s="11">
        <v>4.2434072499999989</v>
      </c>
      <c r="KD8" s="13">
        <v>0.6170714150953599</v>
      </c>
      <c r="KE8" s="11">
        <v>200</v>
      </c>
      <c r="KF8" s="11">
        <v>1.3293355975376777</v>
      </c>
      <c r="KG8" s="11">
        <v>200</v>
      </c>
      <c r="KH8" s="11">
        <v>200</v>
      </c>
      <c r="KI8" s="11">
        <v>6.3463636363636367</v>
      </c>
      <c r="KJ8" s="11">
        <v>7.258636363636362</v>
      </c>
      <c r="KK8" s="11">
        <v>83.581666666666678</v>
      </c>
      <c r="KL8" s="11">
        <v>123.85000000000001</v>
      </c>
      <c r="KM8" s="11">
        <v>113.32833333333333</v>
      </c>
      <c r="KN8" s="11">
        <v>14.938871210852453</v>
      </c>
      <c r="KO8" s="11">
        <v>38.225939451054309</v>
      </c>
      <c r="KP8" s="11">
        <v>96.261186609214462</v>
      </c>
      <c r="KQ8" s="11">
        <v>8.1680295669602518</v>
      </c>
      <c r="KR8" s="11">
        <v>83.528498028438278</v>
      </c>
      <c r="KS8" s="11">
        <v>53.681756362929868</v>
      </c>
    </row>
    <row r="9" spans="1:305" x14ac:dyDescent="0.3">
      <c r="A9" t="s">
        <v>1</v>
      </c>
      <c r="B9" s="2" t="s">
        <v>6</v>
      </c>
      <c r="C9" s="2" t="s">
        <v>7</v>
      </c>
      <c r="D9" s="2" t="s">
        <v>346</v>
      </c>
      <c r="E9" s="2" t="s">
        <v>347</v>
      </c>
      <c r="F9" s="2" t="s">
        <v>357</v>
      </c>
      <c r="G9" s="2" t="s">
        <v>344</v>
      </c>
      <c r="H9" s="17" t="s">
        <v>487</v>
      </c>
      <c r="I9" s="11">
        <v>58.886414867308986</v>
      </c>
      <c r="J9" s="11">
        <v>69.343488781221538</v>
      </c>
      <c r="K9" s="11">
        <v>56.827316909694332</v>
      </c>
      <c r="L9" s="11">
        <v>74.056451633897751</v>
      </c>
      <c r="M9" s="11">
        <v>63.127806763210366</v>
      </c>
      <c r="N9" s="11">
        <v>48.861459166558745</v>
      </c>
      <c r="O9" s="11">
        <v>41.101965949271204</v>
      </c>
      <c r="P9" s="11">
        <v>87.98530721907558</v>
      </c>
      <c r="Q9" s="11">
        <v>70.359564282003859</v>
      </c>
      <c r="R9" s="11">
        <v>42.575757575757578</v>
      </c>
      <c r="S9" s="11">
        <v>83.802212936593861</v>
      </c>
      <c r="T9" s="11">
        <v>79.057932239222652</v>
      </c>
      <c r="U9" s="11">
        <v>70.694198237603572</v>
      </c>
      <c r="V9" s="11">
        <v>50.929448978293692</v>
      </c>
      <c r="W9" s="11">
        <v>4.2463645164858477</v>
      </c>
      <c r="X9" s="11">
        <v>68.292174914030952</v>
      </c>
      <c r="Y9" s="11">
        <v>94.818228208260535</v>
      </c>
      <c r="Z9" s="11">
        <v>59.952500000000001</v>
      </c>
      <c r="AA9" s="11">
        <v>79.786270902848642</v>
      </c>
      <c r="AB9" s="11">
        <v>87.53470082760758</v>
      </c>
      <c r="AC9" s="11">
        <v>65.384145137340795</v>
      </c>
      <c r="AD9" s="11">
        <v>54.98049039467648</v>
      </c>
      <c r="AE9" s="11">
        <v>82.596650907015317</v>
      </c>
      <c r="AF9" s="11">
        <v>63.127806763210366</v>
      </c>
      <c r="AG9" s="11">
        <v>40.630923872132747</v>
      </c>
      <c r="AH9" s="11">
        <v>30.915624732268345</v>
      </c>
      <c r="AI9" s="11">
        <v>62.823374836597282</v>
      </c>
      <c r="AJ9" s="11">
        <v>55.944115352263985</v>
      </c>
      <c r="AK9" s="11">
        <v>93.46921671730361</v>
      </c>
      <c r="AL9" s="11">
        <v>65.576069396058344</v>
      </c>
      <c r="AM9" s="11">
        <v>41.5548327334932</v>
      </c>
      <c r="AN9" s="11">
        <v>43.904492596757443</v>
      </c>
      <c r="AO9" s="11">
        <v>75.660239680540414</v>
      </c>
      <c r="AP9" s="11">
        <v>95.504018889589702</v>
      </c>
      <c r="AQ9" s="11">
        <v>81.840049515099722</v>
      </c>
      <c r="AR9" s="11">
        <v>92.029059766774978</v>
      </c>
      <c r="AS9" s="11">
        <v>96.260023722106283</v>
      </c>
      <c r="AT9" s="11">
        <v>71.185828495032311</v>
      </c>
      <c r="AU9" s="11">
        <v>91.092862925850483</v>
      </c>
      <c r="AV9" s="11">
        <v>68.481978795155811</v>
      </c>
      <c r="AW9" s="11">
        <v>61.80904214768389</v>
      </c>
      <c r="AX9" s="11">
        <v>83.070256262735057</v>
      </c>
      <c r="AY9" s="11">
        <v>68.076979922440657</v>
      </c>
      <c r="AZ9" s="11">
        <v>55.000000000000007</v>
      </c>
      <c r="BA9" s="11">
        <v>40.909090909090914</v>
      </c>
      <c r="BB9" s="11">
        <v>31.818181818181817</v>
      </c>
      <c r="BC9" s="11">
        <v>66.666666666666657</v>
      </c>
      <c r="BD9" s="11">
        <v>75</v>
      </c>
      <c r="BE9" s="11">
        <v>83.925811437403397</v>
      </c>
      <c r="BF9" s="11">
        <v>95.50191991223258</v>
      </c>
      <c r="BG9" s="11">
        <v>97.916666666666657</v>
      </c>
      <c r="BH9" s="11">
        <v>89.473684210526315</v>
      </c>
      <c r="BI9" s="11">
        <v>83.368828850840529</v>
      </c>
      <c r="BJ9" s="11">
        <v>60.874536303282092</v>
      </c>
      <c r="BK9" s="11">
        <v>77.489784791464288</v>
      </c>
      <c r="BL9" s="11">
        <v>84.082827040000012</v>
      </c>
      <c r="BM9" s="11">
        <v>85.669664830444987</v>
      </c>
      <c r="BN9" s="11">
        <v>36.224761156138783</v>
      </c>
      <c r="BO9" s="11">
        <v>90.188168726226962</v>
      </c>
      <c r="BP9" s="11">
        <v>2.5963123709957294</v>
      </c>
      <c r="BQ9" s="11">
        <v>100</v>
      </c>
      <c r="BR9" s="11">
        <v>100</v>
      </c>
      <c r="BS9" s="11">
        <v>1.3471000933282851</v>
      </c>
      <c r="BT9" s="11">
        <v>100</v>
      </c>
      <c r="BU9" s="11">
        <v>1.633281405438064</v>
      </c>
      <c r="BV9" s="11">
        <v>10.201618311055478</v>
      </c>
      <c r="BW9" s="11">
        <v>0</v>
      </c>
      <c r="BX9" s="11">
        <v>6.76</v>
      </c>
      <c r="BY9" s="11">
        <v>2.3839754887913771E-2</v>
      </c>
      <c r="BZ9" s="11">
        <v>92.152492801479397</v>
      </c>
      <c r="CA9" s="11">
        <v>51.811307662966712</v>
      </c>
      <c r="CB9" s="11">
        <v>62.939593456406129</v>
      </c>
      <c r="CC9" s="11">
        <v>80.560947381495467</v>
      </c>
      <c r="CD9" s="11">
        <v>85.871790832477274</v>
      </c>
      <c r="CE9" s="11">
        <v>37.623419366014197</v>
      </c>
      <c r="CF9" s="11">
        <v>67.085672897377506</v>
      </c>
      <c r="CG9" s="11">
        <v>93.389413784038723</v>
      </c>
      <c r="CH9" s="11">
        <v>95.302231362785889</v>
      </c>
      <c r="CI9" s="11">
        <v>95.824892916234987</v>
      </c>
      <c r="CJ9" s="11">
        <v>93.554871731432371</v>
      </c>
      <c r="CK9" s="11">
        <v>96.019731246810679</v>
      </c>
      <c r="CL9" s="11">
        <v>93.73</v>
      </c>
      <c r="CM9" s="11">
        <v>46.08</v>
      </c>
      <c r="CN9" s="11">
        <v>100</v>
      </c>
      <c r="CO9" s="11">
        <v>0</v>
      </c>
      <c r="CP9" s="11">
        <v>74.806401377429466</v>
      </c>
      <c r="CQ9" s="11">
        <v>87.64404834646713</v>
      </c>
      <c r="CR9" s="11">
        <v>88.264499663584573</v>
      </c>
      <c r="CS9" s="11">
        <v>67.65433547236394</v>
      </c>
      <c r="CT9" s="11">
        <v>62.324020386513126</v>
      </c>
      <c r="CU9" s="11">
        <v>98.02432017073366</v>
      </c>
      <c r="CV9" s="11">
        <v>96.992592493758963</v>
      </c>
      <c r="CW9" s="11">
        <v>98.374794162943772</v>
      </c>
      <c r="CX9" s="11">
        <v>53.351787232096648</v>
      </c>
      <c r="CY9" s="11">
        <v>97.496934711563739</v>
      </c>
      <c r="CZ9" s="11">
        <v>97.73302022899486</v>
      </c>
      <c r="DA9" s="11">
        <v>98.627748454573094</v>
      </c>
      <c r="DB9" s="11">
        <v>60.088694775041184</v>
      </c>
      <c r="DC9" s="11">
        <v>97.612034561888407</v>
      </c>
      <c r="DD9" s="11">
        <v>80.367718690562711</v>
      </c>
      <c r="DE9" s="11">
        <v>59.784716721459674</v>
      </c>
      <c r="DF9" s="11">
        <v>56.000000000000007</v>
      </c>
      <c r="DG9" s="11">
        <v>85.357744823640374</v>
      </c>
      <c r="DH9" s="11">
        <v>38.454282577432778</v>
      </c>
      <c r="DI9" s="11">
        <v>41.129443782956287</v>
      </c>
      <c r="DJ9" s="11">
        <v>87.892685708854145</v>
      </c>
      <c r="DK9" s="11">
        <v>63.888888888888886</v>
      </c>
      <c r="DL9" s="11">
        <v>88.861439286728512</v>
      </c>
      <c r="DM9" s="11">
        <v>89.743589743589752</v>
      </c>
      <c r="DN9" s="11">
        <v>49.391805803345022</v>
      </c>
      <c r="DO9" s="11">
        <v>81.911613566289816</v>
      </c>
      <c r="DP9" s="11">
        <v>58.080000919996245</v>
      </c>
      <c r="DQ9" s="11">
        <v>49.048897094687099</v>
      </c>
      <c r="DR9" s="11">
        <v>32.212950649578396</v>
      </c>
      <c r="DS9" s="11">
        <v>8.6917926311408387</v>
      </c>
      <c r="DT9" s="11">
        <v>1.1011445731272691</v>
      </c>
      <c r="DU9" s="11">
        <v>13.743463959393548</v>
      </c>
      <c r="DV9" s="11">
        <v>14.402748840747373</v>
      </c>
      <c r="DW9" s="11">
        <v>8.9883474395235563</v>
      </c>
      <c r="DX9" s="11">
        <v>43.118430679067146</v>
      </c>
      <c r="DY9" s="11">
        <v>38.480247820665554</v>
      </c>
      <c r="DZ9" s="11">
        <v>24.077353845161976</v>
      </c>
      <c r="EA9" s="11">
        <v>26.804713039293492</v>
      </c>
      <c r="EB9" s="11">
        <v>22.097378277153556</v>
      </c>
      <c r="EC9" s="11">
        <v>34.630314329140248</v>
      </c>
      <c r="ED9" s="11">
        <v>42.38840957916905</v>
      </c>
      <c r="EE9" s="11">
        <v>74.274775438079814</v>
      </c>
      <c r="EF9" s="11">
        <v>100</v>
      </c>
      <c r="EG9" s="11">
        <v>32.115085536547433</v>
      </c>
      <c r="EH9" s="11">
        <v>44.634525660964229</v>
      </c>
      <c r="EI9" s="11">
        <v>94.620751744316905</v>
      </c>
      <c r="EJ9" s="11">
        <v>94.947107810038261</v>
      </c>
      <c r="EK9" s="11">
        <v>13.403106009453072</v>
      </c>
      <c r="EL9" s="11">
        <v>91.18</v>
      </c>
      <c r="EM9" s="11">
        <v>99.78</v>
      </c>
      <c r="EN9" s="11">
        <v>99.242424242424249</v>
      </c>
      <c r="EO9" s="11">
        <v>95.965548504079777</v>
      </c>
      <c r="EP9" s="11">
        <v>81.178110840013943</v>
      </c>
      <c r="EQ9" s="11">
        <v>88.636366177685787</v>
      </c>
      <c r="ER9" s="11">
        <v>100</v>
      </c>
      <c r="ES9" s="11">
        <v>68.306000016509898</v>
      </c>
      <c r="ET9" s="11">
        <v>5.3619113900377346</v>
      </c>
      <c r="EU9" s="11">
        <v>5.2351610184110298</v>
      </c>
      <c r="EV9" s="11">
        <v>29.20669223408947</v>
      </c>
      <c r="EW9" s="11">
        <v>22.669918222766992</v>
      </c>
      <c r="EX9" s="11">
        <v>0.52349569793151041</v>
      </c>
      <c r="EY9" s="11">
        <v>2.0749791926539243</v>
      </c>
      <c r="EZ9" s="11">
        <v>0.67922031689979379</v>
      </c>
      <c r="FA9" s="11">
        <v>0.23792131393606952</v>
      </c>
      <c r="FB9" s="11">
        <v>7.1767136606708801</v>
      </c>
      <c r="FC9" s="11">
        <v>4.9304863154929413</v>
      </c>
      <c r="FD9" s="11">
        <v>47.02038555034202</v>
      </c>
      <c r="FE9" s="11">
        <v>48.646578140960166</v>
      </c>
      <c r="FF9" s="11">
        <v>100</v>
      </c>
      <c r="FG9" s="11">
        <v>61.162283809408137</v>
      </c>
      <c r="FH9" s="11">
        <v>78.511929906974302</v>
      </c>
      <c r="FI9" s="11">
        <v>18.816477878803152</v>
      </c>
      <c r="FJ9" s="11">
        <v>26.958565804752322</v>
      </c>
      <c r="FK9" s="11">
        <v>34.07320558384933</v>
      </c>
      <c r="FL9" s="11">
        <v>85.050743945154622</v>
      </c>
      <c r="FM9" s="11">
        <v>67.3615635179153</v>
      </c>
      <c r="FN9" s="11">
        <v>94.037229858796209</v>
      </c>
      <c r="FO9" s="11">
        <v>82.705950976643777</v>
      </c>
      <c r="FP9" s="11">
        <v>87.175362816504304</v>
      </c>
      <c r="FQ9" s="11">
        <v>37.630586968228322</v>
      </c>
      <c r="FR9" s="11">
        <v>3.2345187844678405</v>
      </c>
      <c r="FS9" s="11">
        <v>175.06832920932189</v>
      </c>
      <c r="FT9" s="11">
        <v>154.04395711028093</v>
      </c>
      <c r="FU9" s="11">
        <v>77.628450827228178</v>
      </c>
      <c r="FV9" s="11">
        <v>58.221338120421137</v>
      </c>
      <c r="FW9" s="11">
        <v>43.666003590315853</v>
      </c>
      <c r="FX9" s="11">
        <v>68.481978795155811</v>
      </c>
      <c r="FY9" s="11">
        <v>-5.4519787951558101</v>
      </c>
      <c r="FZ9" s="11">
        <v>83.070256262735057</v>
      </c>
      <c r="GA9" s="11">
        <v>10.417112766867135</v>
      </c>
      <c r="GB9" s="11">
        <v>55.000000000000007</v>
      </c>
      <c r="GC9" s="11">
        <v>40.909090909090914</v>
      </c>
      <c r="GD9" s="11">
        <v>31.818181818181817</v>
      </c>
      <c r="GE9" s="11">
        <v>66.666666666666657</v>
      </c>
      <c r="GF9" s="11">
        <v>75</v>
      </c>
      <c r="GG9" s="11">
        <v>83.925811437403397</v>
      </c>
      <c r="GH9" s="11">
        <v>4</v>
      </c>
      <c r="GI9" s="11">
        <v>1</v>
      </c>
      <c r="GJ9" s="11">
        <v>3.3333333333333335</v>
      </c>
      <c r="GK9" s="11">
        <v>83.368828850840529</v>
      </c>
      <c r="GL9" s="11">
        <v>60.874536303282092</v>
      </c>
      <c r="GM9" s="11">
        <v>77.489784791464288</v>
      </c>
      <c r="GN9" s="11">
        <v>84.082827040000012</v>
      </c>
      <c r="GO9" s="11">
        <v>85.669664830444987</v>
      </c>
      <c r="GP9" s="11">
        <v>63.775238843861217</v>
      </c>
      <c r="GQ9" s="11">
        <v>9.8118312737730395</v>
      </c>
      <c r="GR9" s="11">
        <v>2.5963123709957294</v>
      </c>
      <c r="GS9" s="11">
        <v>100</v>
      </c>
      <c r="GT9" s="11">
        <v>100</v>
      </c>
      <c r="GU9" s="11">
        <v>1.3471000933282851</v>
      </c>
      <c r="GV9" s="11">
        <v>1</v>
      </c>
      <c r="GW9" s="11">
        <v>157.08806162563064</v>
      </c>
      <c r="GX9" s="11">
        <v>10.201618311055478</v>
      </c>
      <c r="GY9" s="11">
        <v>0</v>
      </c>
      <c r="GZ9" s="11">
        <v>6.76</v>
      </c>
      <c r="HA9" s="11">
        <v>2350.8953909428228</v>
      </c>
      <c r="HB9" s="11">
        <v>32.682222222222229</v>
      </c>
      <c r="HC9" s="11">
        <v>216.75365079365079</v>
      </c>
      <c r="HD9" s="11">
        <v>183.13031746031746</v>
      </c>
      <c r="HE9" s="11">
        <v>84.415396825396826</v>
      </c>
      <c r="HF9" s="12">
        <v>149.97659483893622</v>
      </c>
      <c r="HG9" s="12">
        <v>62.376580633985803</v>
      </c>
      <c r="HH9" s="12">
        <v>134.76048319911135</v>
      </c>
      <c r="HI9" s="11">
        <v>93.389413784038723</v>
      </c>
      <c r="HJ9" s="11">
        <v>95.302231362785889</v>
      </c>
      <c r="HK9" s="11">
        <v>95.824892916234987</v>
      </c>
      <c r="HL9" s="11">
        <v>93.554871731432371</v>
      </c>
      <c r="HM9" s="11">
        <v>96.019731246810679</v>
      </c>
      <c r="HN9" s="11">
        <v>93.73</v>
      </c>
      <c r="HO9" s="11">
        <v>46.08</v>
      </c>
      <c r="HP9" s="11">
        <v>100.00013528520151</v>
      </c>
      <c r="HQ9" s="11">
        <v>0</v>
      </c>
      <c r="HR9" s="11">
        <v>74.806401377429466</v>
      </c>
      <c r="HS9" s="11">
        <v>87.64404834646713</v>
      </c>
      <c r="HT9" s="11">
        <v>88.264499663584573</v>
      </c>
      <c r="HU9" s="11">
        <v>67.65433547236394</v>
      </c>
      <c r="HV9" s="11">
        <v>62.324020386513126</v>
      </c>
      <c r="HW9" s="11">
        <v>98.02432017073366</v>
      </c>
      <c r="HX9" s="11">
        <v>96.992592493758963</v>
      </c>
      <c r="HY9" s="11">
        <v>98.374794162943772</v>
      </c>
      <c r="HZ9" s="11">
        <v>53.351787232096648</v>
      </c>
      <c r="IA9" s="11">
        <v>97.496934711563739</v>
      </c>
      <c r="IB9" s="11">
        <v>97.73302022899486</v>
      </c>
      <c r="IC9" s="11">
        <v>98.627748454573094</v>
      </c>
      <c r="ID9" s="11">
        <v>60.088694775041184</v>
      </c>
      <c r="IE9" s="11">
        <v>97.612034561888407</v>
      </c>
      <c r="IF9" s="11">
        <v>80.367718690562711</v>
      </c>
      <c r="IG9" s="11">
        <v>0.68189302803122764</v>
      </c>
      <c r="IH9" s="11">
        <v>16</v>
      </c>
      <c r="II9" s="11">
        <v>85.357744823640374</v>
      </c>
      <c r="IJ9" s="11">
        <v>38.454282577432778</v>
      </c>
      <c r="IK9" s="11">
        <v>41.129443782956287</v>
      </c>
      <c r="IL9" s="11">
        <v>87.892685708854145</v>
      </c>
      <c r="IM9" s="11">
        <v>63.888888888888886</v>
      </c>
      <c r="IN9" s="11">
        <v>9.8056809131935232</v>
      </c>
      <c r="IO9" s="11">
        <v>89.743589743589752</v>
      </c>
      <c r="IP9" s="11">
        <v>79.300597674059759</v>
      </c>
      <c r="IQ9" s="11">
        <v>8.2219938335046248</v>
      </c>
      <c r="IR9" s="11">
        <v>80.678314491264132</v>
      </c>
      <c r="IS9" s="11">
        <v>7.9056321150389453</v>
      </c>
      <c r="IT9" s="11">
        <v>32.212950649578396</v>
      </c>
      <c r="IU9" s="11">
        <v>48.648583974443341</v>
      </c>
      <c r="IV9" s="11">
        <v>1.9622153890331302</v>
      </c>
      <c r="IW9" s="11">
        <v>18.090668708646909</v>
      </c>
      <c r="IX9" s="11">
        <v>138.56351475849198</v>
      </c>
      <c r="IY9" s="11">
        <v>4.658385093167702</v>
      </c>
      <c r="IZ9" s="11">
        <v>35.942042857655636</v>
      </c>
      <c r="JA9" s="11">
        <v>21.141674344033788</v>
      </c>
      <c r="JB9" s="11">
        <v>7.7890379162229744</v>
      </c>
      <c r="JC9" s="11">
        <v>2.7279579798753275</v>
      </c>
      <c r="JD9" s="11">
        <v>6.6292134831460672</v>
      </c>
      <c r="JE9" s="11">
        <v>15.967654986522911</v>
      </c>
      <c r="JF9" s="11">
        <v>15.87903893951947</v>
      </c>
      <c r="JG9" s="11">
        <v>74.274775438079814</v>
      </c>
      <c r="JH9" s="11">
        <v>113.68408565158077</v>
      </c>
      <c r="JI9" s="11">
        <v>32.115085536547433</v>
      </c>
      <c r="JJ9" s="11">
        <v>44.634525660964229</v>
      </c>
      <c r="JK9" s="11">
        <v>94.620751744316905</v>
      </c>
      <c r="JL9" s="11">
        <v>94.947107810038261</v>
      </c>
      <c r="JM9" s="11">
        <v>13.403106009453072</v>
      </c>
      <c r="JN9" s="11">
        <v>91.18</v>
      </c>
      <c r="JO9" s="11">
        <v>99.78</v>
      </c>
      <c r="JP9" s="11">
        <v>99.242424242424249</v>
      </c>
      <c r="JQ9" s="11">
        <v>95.965548504079777</v>
      </c>
      <c r="JR9" s="11">
        <v>81.178110840013943</v>
      </c>
      <c r="JS9" s="11">
        <v>0.93902439999999998</v>
      </c>
      <c r="JT9" s="11">
        <v>1</v>
      </c>
      <c r="JU9" s="11">
        <v>1.63125282</v>
      </c>
      <c r="JV9" s="11">
        <v>0.23230629999999999</v>
      </c>
      <c r="JW9" s="11">
        <v>3.4759089597557886</v>
      </c>
      <c r="JX9" s="11">
        <v>493485.15972162958</v>
      </c>
      <c r="JY9" s="11">
        <v>285988.52381370205</v>
      </c>
      <c r="JZ9" s="11">
        <v>4.1889098012923572E-2</v>
      </c>
      <c r="KA9" s="11">
        <v>15.882286500000006</v>
      </c>
      <c r="KB9" s="11">
        <v>1.7660987399999999</v>
      </c>
      <c r="KC9" s="11">
        <v>0.69139297</v>
      </c>
      <c r="KD9" s="13">
        <v>6.0687629707160733E-2</v>
      </c>
      <c r="KE9" s="11">
        <v>-12.896330602066264</v>
      </c>
      <c r="KF9" s="11">
        <v>44.548872180451127</v>
      </c>
      <c r="KG9" s="11">
        <v>-5.4136874361593463</v>
      </c>
      <c r="KH9" s="11">
        <v>200</v>
      </c>
      <c r="KI9" s="11">
        <v>6.8580851063829771</v>
      </c>
      <c r="KJ9" s="11">
        <v>6.9085106382978747</v>
      </c>
      <c r="KK9" s="11">
        <v>85.63966666666667</v>
      </c>
      <c r="KL9" s="11">
        <v>139.71466666666669</v>
      </c>
      <c r="KM9" s="11">
        <v>128.82766666666669</v>
      </c>
      <c r="KN9" s="11">
        <v>14.949256054845373</v>
      </c>
      <c r="KO9" s="11">
        <v>32.638436482084693</v>
      </c>
      <c r="KP9" s="11">
        <v>94.037229858796209</v>
      </c>
      <c r="KQ9" s="11">
        <v>7.5947242297277047</v>
      </c>
      <c r="KR9" s="11">
        <v>87.175362816504304</v>
      </c>
      <c r="KS9" s="11">
        <v>37.630586968228322</v>
      </c>
    </row>
    <row r="10" spans="1:305" x14ac:dyDescent="0.3">
      <c r="A10" t="s">
        <v>1</v>
      </c>
      <c r="B10" s="2" t="s">
        <v>8</v>
      </c>
      <c r="C10" s="2" t="s">
        <v>9</v>
      </c>
      <c r="D10" s="2" t="s">
        <v>346</v>
      </c>
      <c r="E10" s="2" t="s">
        <v>347</v>
      </c>
      <c r="F10" s="2" t="s">
        <v>357</v>
      </c>
      <c r="G10" s="2" t="s">
        <v>355</v>
      </c>
      <c r="H10" s="17" t="s">
        <v>487</v>
      </c>
      <c r="I10" s="11">
        <v>57.234395863050231</v>
      </c>
      <c r="J10" s="11">
        <v>63.915399080568264</v>
      </c>
      <c r="K10" s="11">
        <v>54.346741560119277</v>
      </c>
      <c r="L10" s="11">
        <v>62.999658524683255</v>
      </c>
      <c r="M10" s="11">
        <v>76.529505272864725</v>
      </c>
      <c r="N10" s="11">
        <v>56.644246477958632</v>
      </c>
      <c r="O10" s="11">
        <v>28.970824262107239</v>
      </c>
      <c r="P10" s="11">
        <v>87.051905858389077</v>
      </c>
      <c r="Q10" s="11">
        <v>64.812187165615271</v>
      </c>
      <c r="R10" s="11">
        <v>56.515151515151508</v>
      </c>
      <c r="S10" s="11">
        <v>74.384485280672877</v>
      </c>
      <c r="T10" s="11">
        <v>40.01905884358208</v>
      </c>
      <c r="U10" s="11">
        <v>74.931849647044316</v>
      </c>
      <c r="V10" s="11">
        <v>49.693155253522747</v>
      </c>
      <c r="W10" s="11">
        <v>14.138824188337827</v>
      </c>
      <c r="X10" s="11">
        <v>73.970991251109666</v>
      </c>
      <c r="Y10" s="11">
        <v>87.596626329299596</v>
      </c>
      <c r="Z10" s="11">
        <v>41.680524471730024</v>
      </c>
      <c r="AA10" s="11">
        <v>77.003904956368899</v>
      </c>
      <c r="AB10" s="11">
        <v>81.994471654360595</v>
      </c>
      <c r="AC10" s="11">
        <v>46.863256331211574</v>
      </c>
      <c r="AD10" s="11">
        <v>44.728028358391391</v>
      </c>
      <c r="AE10" s="11">
        <v>64.408631323083782</v>
      </c>
      <c r="AF10" s="11">
        <v>76.529505272864725</v>
      </c>
      <c r="AG10" s="11">
        <v>48.929812743677076</v>
      </c>
      <c r="AH10" s="11">
        <v>49.810782920850066</v>
      </c>
      <c r="AI10" s="11">
        <v>83.079007168524129</v>
      </c>
      <c r="AJ10" s="11">
        <v>45.349514563106794</v>
      </c>
      <c r="AK10" s="11">
        <v>94.2033266978722</v>
      </c>
      <c r="AL10" s="11">
        <v>41.616981965369874</v>
      </c>
      <c r="AM10" s="11">
        <v>18.47304171093873</v>
      </c>
      <c r="AN10" s="11">
        <v>39.088946085061764</v>
      </c>
      <c r="AO10" s="11">
        <v>71.196845503717299</v>
      </c>
      <c r="AP10" s="11">
        <v>96.370757180156659</v>
      </c>
      <c r="AQ10" s="11">
        <v>95.395767771957566</v>
      </c>
      <c r="AR10" s="11">
        <v>84.716373295343658</v>
      </c>
      <c r="AS10" s="11">
        <v>71.681051276728226</v>
      </c>
      <c r="AT10" s="11">
        <v>83.20157624987911</v>
      </c>
      <c r="AU10" s="11">
        <v>90.945909376269157</v>
      </c>
      <c r="AV10" s="11">
        <v>71.114667359231703</v>
      </c>
      <c r="AW10" s="11">
        <v>62.493207078651224</v>
      </c>
      <c r="AX10" s="11">
        <v>65.34144664752337</v>
      </c>
      <c r="AY10" s="11">
        <v>60.2994275770548</v>
      </c>
      <c r="AZ10" s="11">
        <v>65</v>
      </c>
      <c r="BA10" s="11">
        <v>40.909090909090914</v>
      </c>
      <c r="BB10" s="11">
        <v>63.636363636363633</v>
      </c>
      <c r="BC10" s="11">
        <v>66.666666666666657</v>
      </c>
      <c r="BD10" s="11">
        <v>25</v>
      </c>
      <c r="BE10" s="11">
        <v>100</v>
      </c>
      <c r="BF10" s="11">
        <v>86.505759736697755</v>
      </c>
      <c r="BG10" s="11">
        <v>93.75</v>
      </c>
      <c r="BH10" s="11">
        <v>83.15789473684211</v>
      </c>
      <c r="BI10" s="11">
        <v>60.72563425770344</v>
      </c>
      <c r="BJ10" s="11">
        <v>12.999272113275836</v>
      </c>
      <c r="BK10" s="11">
        <v>27.341337990089038</v>
      </c>
      <c r="BL10" s="11">
        <v>15.871155120000003</v>
      </c>
      <c r="BM10" s="11">
        <v>85.602731477505174</v>
      </c>
      <c r="BN10" s="11">
        <v>72.014547678257571</v>
      </c>
      <c r="BO10" s="11">
        <v>67.178269785370219</v>
      </c>
      <c r="BP10" s="11">
        <v>3.5652479654229094</v>
      </c>
      <c r="BQ10" s="11">
        <v>91.150169596053033</v>
      </c>
      <c r="BR10" s="11">
        <v>91.150169596053033</v>
      </c>
      <c r="BS10" s="11">
        <v>9.1772767236735699</v>
      </c>
      <c r="BT10" s="11">
        <v>100</v>
      </c>
      <c r="BU10" s="11">
        <v>3.1160676399339033</v>
      </c>
      <c r="BV10" s="11">
        <v>24.96344782598916</v>
      </c>
      <c r="BW10" s="11">
        <v>4.5454545454545459</v>
      </c>
      <c r="BX10" s="11">
        <v>0</v>
      </c>
      <c r="BY10" s="11">
        <v>27.0463943819076</v>
      </c>
      <c r="BZ10" s="11">
        <v>83.504177535879336</v>
      </c>
      <c r="CA10" s="11">
        <v>53.417427455881253</v>
      </c>
      <c r="CB10" s="11">
        <v>52.360567720572007</v>
      </c>
      <c r="CC10" s="11">
        <v>81.910333025154742</v>
      </c>
      <c r="CD10" s="11">
        <v>83.092534938196522</v>
      </c>
      <c r="CE10" s="11">
        <v>66.221426604241259</v>
      </c>
      <c r="CF10" s="11">
        <v>97.290471477842516</v>
      </c>
      <c r="CG10" s="11">
        <v>90.069673634030067</v>
      </c>
      <c r="CH10" s="11">
        <v>95.790245691235782</v>
      </c>
      <c r="CI10" s="11">
        <v>93.524019068573523</v>
      </c>
      <c r="CJ10" s="11">
        <v>94.272093876054271</v>
      </c>
      <c r="CK10" s="11">
        <v>64.327099376604323</v>
      </c>
      <c r="CL10" s="11">
        <v>94.63000000000001</v>
      </c>
      <c r="CM10" s="11">
        <v>59.19</v>
      </c>
      <c r="CN10" s="11">
        <v>2.9119916072822183</v>
      </c>
      <c r="CO10" s="11">
        <v>9.9901062796378817</v>
      </c>
      <c r="CP10" s="11">
        <v>58.207058701166538</v>
      </c>
      <c r="CQ10" s="11">
        <v>77.972108027511055</v>
      </c>
      <c r="CR10" s="11">
        <v>88.275340801016768</v>
      </c>
      <c r="CS10" s="11">
        <v>70.669856500325196</v>
      </c>
      <c r="CT10" s="11">
        <v>69.693237332509142</v>
      </c>
      <c r="CU10" s="11">
        <v>97.20582837568476</v>
      </c>
      <c r="CV10" s="11">
        <v>93.114353284077481</v>
      </c>
      <c r="CW10" s="11">
        <v>98.512415797321239</v>
      </c>
      <c r="CX10" s="11">
        <v>55.507536892934915</v>
      </c>
      <c r="CY10" s="11">
        <v>96.714003103022179</v>
      </c>
      <c r="CZ10" s="11">
        <v>89.715834485424153</v>
      </c>
      <c r="DA10" s="11">
        <v>97.015843465103615</v>
      </c>
      <c r="DB10" s="11">
        <v>29.254106236406052</v>
      </c>
      <c r="DC10" s="11">
        <v>96.121679970595125</v>
      </c>
      <c r="DD10" s="11">
        <v>56.919691969196919</v>
      </c>
      <c r="DE10" s="11">
        <v>47.670077024437809</v>
      </c>
      <c r="DF10" s="11">
        <v>36</v>
      </c>
      <c r="DG10" s="11">
        <v>83.043637697103051</v>
      </c>
      <c r="DH10" s="11">
        <v>30.876420975430875</v>
      </c>
      <c r="DI10" s="11">
        <v>20.264026402640265</v>
      </c>
      <c r="DJ10" s="11">
        <v>51.174089068825914</v>
      </c>
      <c r="DK10" s="11">
        <v>17.80821917808219</v>
      </c>
      <c r="DL10" s="11">
        <v>96.652217045427008</v>
      </c>
      <c r="DM10" s="11">
        <v>92</v>
      </c>
      <c r="DN10" s="11">
        <v>68.090708352862592</v>
      </c>
      <c r="DO10" s="11">
        <v>87.134502923976626</v>
      </c>
      <c r="DP10" s="11">
        <v>74.363304541754957</v>
      </c>
      <c r="DQ10" s="11">
        <v>62.167884298506181</v>
      </c>
      <c r="DR10" s="11">
        <v>35.691741188847978</v>
      </c>
      <c r="DS10" s="11">
        <v>25.754328921836304</v>
      </c>
      <c r="DT10" s="11">
        <v>10.688635527948925</v>
      </c>
      <c r="DU10" s="11">
        <v>23.92885935277312</v>
      </c>
      <c r="DV10" s="11">
        <v>26.677213690795</v>
      </c>
      <c r="DW10" s="11">
        <v>5.4161363752544291</v>
      </c>
      <c r="DX10" s="11">
        <v>53.790681009625466</v>
      </c>
      <c r="DY10" s="11">
        <v>63.804469458766548</v>
      </c>
      <c r="DZ10" s="11">
        <v>46.506371327322249</v>
      </c>
      <c r="EA10" s="11">
        <v>60.442588886967449</v>
      </c>
      <c r="EB10" s="11">
        <v>24.509803921568629</v>
      </c>
      <c r="EC10" s="11">
        <v>95.459523561237887</v>
      </c>
      <c r="ED10" s="11">
        <v>54.540062506860721</v>
      </c>
      <c r="EE10" s="11">
        <v>82.316442605997935</v>
      </c>
      <c r="EF10" s="11">
        <v>100</v>
      </c>
      <c r="EG10" s="11">
        <v>31.674757281553401</v>
      </c>
      <c r="EH10" s="11">
        <v>35.072815533980581</v>
      </c>
      <c r="EI10" s="11">
        <v>90.28960817717207</v>
      </c>
      <c r="EJ10" s="11">
        <v>51.856899488926743</v>
      </c>
      <c r="EK10" s="11">
        <v>17.85349233390119</v>
      </c>
      <c r="EL10" s="11">
        <v>87.63</v>
      </c>
      <c r="EM10" s="11">
        <v>99.8</v>
      </c>
      <c r="EN10" s="11">
        <v>99.391480730223122</v>
      </c>
      <c r="EO10" s="11">
        <v>95.283018867924525</v>
      </c>
      <c r="EP10" s="11">
        <v>88.912133891213387</v>
      </c>
      <c r="EQ10" s="11">
        <v>54.545464710743161</v>
      </c>
      <c r="ER10" s="11">
        <v>66.129028844953339</v>
      </c>
      <c r="ES10" s="11">
        <v>17.39525512982928</v>
      </c>
      <c r="ET10" s="11">
        <v>28.398179175953725</v>
      </c>
      <c r="EU10" s="11">
        <v>3.6728385536988819</v>
      </c>
      <c r="EV10" s="11">
        <v>3.63951935724744</v>
      </c>
      <c r="EW10" s="11">
        <v>2.1453281087651099</v>
      </c>
      <c r="EX10" s="11">
        <v>0.3736302310120122</v>
      </c>
      <c r="EY10" s="11">
        <v>0</v>
      </c>
      <c r="EZ10" s="11">
        <v>0.81264297292911092</v>
      </c>
      <c r="FA10" s="11">
        <v>0</v>
      </c>
      <c r="FB10" s="11">
        <v>3.9963968086019057</v>
      </c>
      <c r="FC10" s="11">
        <v>0</v>
      </c>
      <c r="FD10" s="11">
        <v>2.8208750884845735</v>
      </c>
      <c r="FE10" s="11">
        <v>56.353305785123965</v>
      </c>
      <c r="FF10" s="11">
        <v>29.194630872483216</v>
      </c>
      <c r="FG10" s="11">
        <v>42.138439581351108</v>
      </c>
      <c r="FH10" s="11">
        <v>18.894908390599657</v>
      </c>
      <c r="FI10" s="11">
        <v>6.4204805201399955</v>
      </c>
      <c r="FJ10" s="11">
        <v>59.370132260896668</v>
      </c>
      <c r="FK10" s="11">
        <v>68.620769672321387</v>
      </c>
      <c r="FL10" s="11">
        <v>89.83768525052929</v>
      </c>
      <c r="FM10" s="11">
        <v>70.904436860068259</v>
      </c>
      <c r="FN10" s="11">
        <v>87.884137931034473</v>
      </c>
      <c r="FO10" s="11">
        <v>59.153247175153766</v>
      </c>
      <c r="FP10" s="11">
        <v>88.364955357142861</v>
      </c>
      <c r="FQ10" s="11">
        <v>31.036610448375157</v>
      </c>
      <c r="FR10" s="11">
        <v>2.6109660574412534</v>
      </c>
      <c r="FS10" s="11">
        <v>44.386422976501301</v>
      </c>
      <c r="FT10" s="11">
        <v>263.70757180156659</v>
      </c>
      <c r="FU10" s="11">
        <v>248.04177545691905</v>
      </c>
      <c r="FV10" s="11">
        <v>33.942558746736289</v>
      </c>
      <c r="FW10" s="11">
        <v>44.386422976501301</v>
      </c>
      <c r="FX10" s="11">
        <v>71.114667359231703</v>
      </c>
      <c r="FY10" s="11">
        <v>-5.3346673592317018</v>
      </c>
      <c r="FZ10" s="11">
        <v>65.34144664752337</v>
      </c>
      <c r="GA10" s="11">
        <v>8.6702090746745384</v>
      </c>
      <c r="GB10" s="11">
        <v>65</v>
      </c>
      <c r="GC10" s="11">
        <v>40.909090909090914</v>
      </c>
      <c r="GD10" s="11">
        <v>63.636363636363633</v>
      </c>
      <c r="GE10" s="11">
        <v>66.666666666666657</v>
      </c>
      <c r="GF10" s="11">
        <v>25</v>
      </c>
      <c r="GG10" s="11">
        <v>100</v>
      </c>
      <c r="GH10" s="11">
        <v>10</v>
      </c>
      <c r="GI10" s="11">
        <v>3</v>
      </c>
      <c r="GJ10" s="11">
        <v>5.333333333333333</v>
      </c>
      <c r="GK10" s="11">
        <v>60.725634257703447</v>
      </c>
      <c r="GL10" s="11">
        <v>12.999272113275836</v>
      </c>
      <c r="GM10" s="11">
        <v>27.341337990089038</v>
      </c>
      <c r="GN10" s="11">
        <v>15.871155120000003</v>
      </c>
      <c r="GO10" s="11">
        <v>85.602731477505174</v>
      </c>
      <c r="GP10" s="11">
        <v>27.985452321742422</v>
      </c>
      <c r="GQ10" s="11">
        <v>32.821730214629788</v>
      </c>
      <c r="GR10" s="11">
        <v>3.5652479654229094</v>
      </c>
      <c r="GS10" s="11">
        <v>91.150169596053033</v>
      </c>
      <c r="GT10" s="11">
        <v>91.150169596053033</v>
      </c>
      <c r="GU10" s="11">
        <v>9.1772767236735699</v>
      </c>
      <c r="GV10" s="11">
        <v>1</v>
      </c>
      <c r="GW10" s="11">
        <v>299.70158468820745</v>
      </c>
      <c r="GX10" s="11">
        <v>24.96344782598916</v>
      </c>
      <c r="GY10" s="11">
        <v>4.5454545454545459</v>
      </c>
      <c r="GZ10" s="11">
        <v>0</v>
      </c>
      <c r="HA10" s="11">
        <v>2667109.8001214657</v>
      </c>
      <c r="HB10" s="11">
        <v>59.346666666666657</v>
      </c>
      <c r="HC10" s="11">
        <v>210.10333333333335</v>
      </c>
      <c r="HD10" s="11">
        <v>234.00349206349202</v>
      </c>
      <c r="HE10" s="11">
        <v>80.293968253968274</v>
      </c>
      <c r="HF10" s="12">
        <v>158.04406475781835</v>
      </c>
      <c r="HG10" s="12">
        <v>33.778573395758741</v>
      </c>
      <c r="HH10" s="12">
        <v>13.722380758255198</v>
      </c>
      <c r="HI10" s="11">
        <v>90.069673634030067</v>
      </c>
      <c r="HJ10" s="11">
        <v>95.790245691235782</v>
      </c>
      <c r="HK10" s="11">
        <v>93.524019068573523</v>
      </c>
      <c r="HL10" s="11">
        <v>94.272093876054271</v>
      </c>
      <c r="HM10" s="11">
        <v>64.327099376604323</v>
      </c>
      <c r="HN10" s="11">
        <v>94.63000000000001</v>
      </c>
      <c r="HO10" s="11">
        <v>59.19</v>
      </c>
      <c r="HP10" s="11">
        <v>2.9119916072822183</v>
      </c>
      <c r="HQ10" s="11">
        <v>9.9901062796378817</v>
      </c>
      <c r="HR10" s="11">
        <v>58.207058701166538</v>
      </c>
      <c r="HS10" s="11">
        <v>77.972108027511055</v>
      </c>
      <c r="HT10" s="11">
        <v>88.275340801016768</v>
      </c>
      <c r="HU10" s="11">
        <v>70.669856500325196</v>
      </c>
      <c r="HV10" s="11">
        <v>69.693237332509142</v>
      </c>
      <c r="HW10" s="11">
        <v>97.20582837568476</v>
      </c>
      <c r="HX10" s="11">
        <v>93.114353284077481</v>
      </c>
      <c r="HY10" s="11">
        <v>98.512415797321239</v>
      </c>
      <c r="HZ10" s="11">
        <v>55.507536892934915</v>
      </c>
      <c r="IA10" s="11">
        <v>96.714003103022179</v>
      </c>
      <c r="IB10" s="11">
        <v>89.715834485424153</v>
      </c>
      <c r="IC10" s="11">
        <v>97.015843465103615</v>
      </c>
      <c r="ID10" s="11">
        <v>29.254106236406052</v>
      </c>
      <c r="IE10" s="11">
        <v>96.121679970595125</v>
      </c>
      <c r="IF10" s="11">
        <v>56.919691969196919</v>
      </c>
      <c r="IG10" s="11">
        <v>-6.2228129531174483</v>
      </c>
      <c r="IH10" s="11">
        <v>11</v>
      </c>
      <c r="II10" s="11">
        <v>83.043637697103051</v>
      </c>
      <c r="IJ10" s="11">
        <v>30.876420975430875</v>
      </c>
      <c r="IK10" s="11">
        <v>20.264026402640265</v>
      </c>
      <c r="IL10" s="11">
        <v>51.174089068825914</v>
      </c>
      <c r="IM10" s="11">
        <v>17.80821917808219</v>
      </c>
      <c r="IN10" s="11">
        <v>4.7381294964028777</v>
      </c>
      <c r="IO10" s="11">
        <v>92</v>
      </c>
      <c r="IP10" s="11">
        <v>81.334256906690655</v>
      </c>
      <c r="IQ10" s="11">
        <v>5.8479532163742682</v>
      </c>
      <c r="IR10" s="11">
        <v>58.479532163742689</v>
      </c>
      <c r="IS10" s="11">
        <v>8.5176598782595629</v>
      </c>
      <c r="IT10" s="11">
        <v>35.691741188847978</v>
      </c>
      <c r="IU10" s="11">
        <v>144.14881790558067</v>
      </c>
      <c r="IV10" s="11">
        <v>19.046913214259245</v>
      </c>
      <c r="IW10" s="11">
        <v>31.497813681168012</v>
      </c>
      <c r="IX10" s="11">
        <v>256.65159712443494</v>
      </c>
      <c r="IY10" s="11">
        <v>2.807017543859649</v>
      </c>
      <c r="IZ10" s="11">
        <v>44.838064181427406</v>
      </c>
      <c r="JA10" s="11">
        <v>35.055213814570514</v>
      </c>
      <c r="JB10" s="11">
        <v>15.044838064181427</v>
      </c>
      <c r="JC10" s="11">
        <v>6.1513377306751655</v>
      </c>
      <c r="JD10" s="11">
        <v>7.3529411764705888</v>
      </c>
      <c r="JE10" s="11">
        <v>8.2909604519774014</v>
      </c>
      <c r="JF10" s="11">
        <v>14.206225680933851</v>
      </c>
      <c r="JG10" s="11">
        <v>82.316442605997935</v>
      </c>
      <c r="JH10" s="11">
        <v>164.60775473399457</v>
      </c>
      <c r="JI10" s="11">
        <v>31.674757281553401</v>
      </c>
      <c r="JJ10" s="11">
        <v>35.072815533980581</v>
      </c>
      <c r="JK10" s="11">
        <v>90.28960817717207</v>
      </c>
      <c r="JL10" s="11">
        <v>51.856899488926743</v>
      </c>
      <c r="JM10" s="11">
        <v>17.85349233390119</v>
      </c>
      <c r="JN10" s="11">
        <v>87.63</v>
      </c>
      <c r="JO10" s="11">
        <v>99.8</v>
      </c>
      <c r="JP10" s="11">
        <v>99.391480730223122</v>
      </c>
      <c r="JQ10" s="11">
        <v>95.283018867924525</v>
      </c>
      <c r="JR10" s="11">
        <v>88.912133891213387</v>
      </c>
      <c r="JS10" s="11">
        <v>0.75609760000000004</v>
      </c>
      <c r="JT10" s="11">
        <v>0.74390239999999996</v>
      </c>
      <c r="JU10" s="11">
        <v>1.1180099290000001</v>
      </c>
      <c r="JV10" s="11">
        <v>0.29241640000000002</v>
      </c>
      <c r="JW10" s="11">
        <v>3.0982207835183053</v>
      </c>
      <c r="JX10" s="11">
        <v>71700.968969452369</v>
      </c>
      <c r="JY10" s="11">
        <v>34300.72842364409</v>
      </c>
      <c r="JZ10" s="11">
        <v>2.9897157568429724E-2</v>
      </c>
      <c r="KA10" s="11">
        <v>0</v>
      </c>
      <c r="KB10" s="11">
        <v>2.1130223800000003</v>
      </c>
      <c r="KC10" s="11">
        <v>0</v>
      </c>
      <c r="KD10" s="13">
        <v>3.9304799660643409E-2</v>
      </c>
      <c r="KE10" s="11">
        <v>-20.385879359694687</v>
      </c>
      <c r="KF10" s="11">
        <v>-85.139949109414758</v>
      </c>
      <c r="KG10" s="11">
        <v>25.413223140495866</v>
      </c>
      <c r="KH10" s="11">
        <v>-83.22147651006712</v>
      </c>
      <c r="KI10" s="11">
        <v>9.4287499999999991</v>
      </c>
      <c r="KJ10" s="11">
        <v>18.244374999999998</v>
      </c>
      <c r="KK10" s="11">
        <v>87.673333333333346</v>
      </c>
      <c r="KL10" s="11">
        <v>111.10416666666667</v>
      </c>
      <c r="KM10" s="11">
        <v>105.255</v>
      </c>
      <c r="KN10" s="11">
        <v>10.162314749470713</v>
      </c>
      <c r="KO10" s="11">
        <v>29.095563139931741</v>
      </c>
      <c r="KP10" s="11">
        <v>87.884137931034473</v>
      </c>
      <c r="KQ10" s="11">
        <v>6.6311038356855114</v>
      </c>
      <c r="KR10" s="11">
        <v>88.364955357142861</v>
      </c>
      <c r="KS10" s="11">
        <v>31.036610448375157</v>
      </c>
    </row>
    <row r="11" spans="1:305" x14ac:dyDescent="0.3">
      <c r="A11" t="s">
        <v>1</v>
      </c>
      <c r="B11" s="2" t="s">
        <v>10</v>
      </c>
      <c r="C11" s="2" t="s">
        <v>11</v>
      </c>
      <c r="D11" s="2" t="s">
        <v>346</v>
      </c>
      <c r="E11" s="2" t="s">
        <v>347</v>
      </c>
      <c r="F11" s="2" t="s">
        <v>357</v>
      </c>
      <c r="G11" s="2" t="s">
        <v>355</v>
      </c>
      <c r="H11" s="17" t="s">
        <v>488</v>
      </c>
      <c r="I11" s="11">
        <v>54.583499721910243</v>
      </c>
      <c r="J11" s="11">
        <v>66.364190895992721</v>
      </c>
      <c r="K11" s="11">
        <v>63.698177840535507</v>
      </c>
      <c r="L11" s="11">
        <v>66.009223499473222</v>
      </c>
      <c r="M11" s="11">
        <v>54.203247384481756</v>
      </c>
      <c r="N11" s="11">
        <v>47.549989354395144</v>
      </c>
      <c r="O11" s="11">
        <v>29.676169356583113</v>
      </c>
      <c r="P11" s="11">
        <v>91.990127838689702</v>
      </c>
      <c r="Q11" s="11">
        <v>70.209169226802487</v>
      </c>
      <c r="R11" s="11">
        <v>25</v>
      </c>
      <c r="S11" s="11">
        <v>88.68371731577983</v>
      </c>
      <c r="T11" s="11">
        <v>67.393696657023241</v>
      </c>
      <c r="U11" s="11">
        <v>67.523921977880903</v>
      </c>
      <c r="V11" s="11">
        <v>53.74870325577286</v>
      </c>
      <c r="W11" s="11">
        <v>37.831900075542244</v>
      </c>
      <c r="X11" s="11">
        <v>62.963100731723706</v>
      </c>
      <c r="Y11" s="11">
        <v>90.444242973708072</v>
      </c>
      <c r="Z11" s="11">
        <v>63.553467581168015</v>
      </c>
      <c r="AA11" s="11">
        <v>70.32386516432193</v>
      </c>
      <c r="AB11" s="11">
        <v>81.51077088705803</v>
      </c>
      <c r="AC11" s="11">
        <v>56.922925309397222</v>
      </c>
      <c r="AD11" s="11">
        <v>50.639669587992337</v>
      </c>
      <c r="AE11" s="11">
        <v>70.648886548596607</v>
      </c>
      <c r="AF11" s="11">
        <v>54.203247384481756</v>
      </c>
      <c r="AG11" s="11">
        <v>30.712716769453245</v>
      </c>
      <c r="AH11" s="11">
        <v>36.47440691995277</v>
      </c>
      <c r="AI11" s="11">
        <v>80.996237421150795</v>
      </c>
      <c r="AJ11" s="11">
        <v>44.295625279692409</v>
      </c>
      <c r="AK11" s="11">
        <v>92.82094973612169</v>
      </c>
      <c r="AL11" s="11">
        <v>37.773382115142525</v>
      </c>
      <c r="AM11" s="11">
        <v>30.040829539689554</v>
      </c>
      <c r="AN11" s="11">
        <v>28.777627254685608</v>
      </c>
      <c r="AO11" s="11">
        <v>67.729422709968148</v>
      </c>
      <c r="AP11" s="11">
        <v>100</v>
      </c>
      <c r="AQ11" s="11">
        <v>94.999861852428495</v>
      </c>
      <c r="AR11" s="11">
        <v>93.372484492621723</v>
      </c>
      <c r="AS11" s="11">
        <v>81.191849428478463</v>
      </c>
      <c r="AT11" s="11">
        <v>86.746628262883405</v>
      </c>
      <c r="AU11" s="11">
        <v>95.629942995726097</v>
      </c>
      <c r="AV11" s="11">
        <v>65.141674131149529</v>
      </c>
      <c r="AW11" s="11">
        <v>87.58843365782522</v>
      </c>
      <c r="AX11" s="11">
        <v>65.620582045630215</v>
      </c>
      <c r="AY11" s="11">
        <v>62.485987072604999</v>
      </c>
      <c r="AZ11" s="11">
        <v>25</v>
      </c>
      <c r="BA11" s="11">
        <v>22.727272727272727</v>
      </c>
      <c r="BB11" s="11">
        <v>27.27272727272727</v>
      </c>
      <c r="BC11" s="11">
        <v>100</v>
      </c>
      <c r="BD11" s="11">
        <v>50</v>
      </c>
      <c r="BE11" s="11">
        <v>100</v>
      </c>
      <c r="BF11" s="11">
        <v>95.50191991223258</v>
      </c>
      <c r="BG11" s="11">
        <v>97.916666666666657</v>
      </c>
      <c r="BH11" s="11">
        <v>96.84210526315789</v>
      </c>
      <c r="BI11" s="11">
        <v>82.6347908039007</v>
      </c>
      <c r="BJ11" s="11">
        <v>36.09316771707104</v>
      </c>
      <c r="BK11" s="11">
        <v>26.756937710986644</v>
      </c>
      <c r="BL11" s="11">
        <v>94.64148179</v>
      </c>
      <c r="BM11" s="11">
        <v>68.739573346154287</v>
      </c>
      <c r="BN11" s="11">
        <v>82.282491724704457</v>
      </c>
      <c r="BO11" s="11">
        <v>51.549700862783986</v>
      </c>
      <c r="BP11" s="11">
        <v>3.9759939984996251</v>
      </c>
      <c r="BQ11" s="11">
        <v>100</v>
      </c>
      <c r="BR11" s="11">
        <v>100</v>
      </c>
      <c r="BS11" s="11">
        <v>15.915267268153288</v>
      </c>
      <c r="BT11" s="11">
        <v>100</v>
      </c>
      <c r="BU11" s="11">
        <v>2.6009582679842382</v>
      </c>
      <c r="BV11" s="11">
        <v>33.057714020057119</v>
      </c>
      <c r="BW11" s="11">
        <v>12.5</v>
      </c>
      <c r="BX11" s="11">
        <v>45.190000000000005</v>
      </c>
      <c r="BY11" s="11">
        <v>60.57988628211185</v>
      </c>
      <c r="BZ11" s="11">
        <v>65.04404573074828</v>
      </c>
      <c r="CA11" s="11">
        <v>31.014937216920295</v>
      </c>
      <c r="CB11" s="11">
        <v>50.156110284266283</v>
      </c>
      <c r="CC11" s="11">
        <v>51.404395260598001</v>
      </c>
      <c r="CD11" s="11">
        <v>73.462360419686362</v>
      </c>
      <c r="CE11" s="11">
        <v>69.754464285714278</v>
      </c>
      <c r="CF11" s="11">
        <v>99.905391924132488</v>
      </c>
      <c r="CG11" s="11">
        <v>89.921426412813545</v>
      </c>
      <c r="CH11" s="11">
        <v>96.237533998186763</v>
      </c>
      <c r="CI11" s="11">
        <v>97.295255364158351</v>
      </c>
      <c r="CJ11" s="11">
        <v>93.321245089150807</v>
      </c>
      <c r="CK11" s="11">
        <v>75.445754004230878</v>
      </c>
      <c r="CL11" s="11">
        <v>96.34</v>
      </c>
      <c r="CM11" s="11">
        <v>96.82</v>
      </c>
      <c r="CN11" s="11">
        <v>51.519999999999996</v>
      </c>
      <c r="CO11" s="11">
        <v>9.533870324672046</v>
      </c>
      <c r="CP11" s="11">
        <v>35.675183800559921</v>
      </c>
      <c r="CQ11" s="11">
        <v>88.996341978207766</v>
      </c>
      <c r="CR11" s="11">
        <v>88.77311521201338</v>
      </c>
      <c r="CS11" s="11">
        <v>33.871500422513904</v>
      </c>
      <c r="CT11" s="11">
        <v>78.006616234097947</v>
      </c>
      <c r="CU11" s="11">
        <v>96.62043333853866</v>
      </c>
      <c r="CV11" s="11">
        <v>100</v>
      </c>
      <c r="CW11" s="11">
        <v>100</v>
      </c>
      <c r="CX11" s="11">
        <v>27.656156284808496</v>
      </c>
      <c r="CY11" s="11">
        <v>100</v>
      </c>
      <c r="CZ11" s="11">
        <v>98.960213975259109</v>
      </c>
      <c r="DA11" s="11">
        <v>98.490710225915848</v>
      </c>
      <c r="DB11" s="11">
        <v>28.847190923419607</v>
      </c>
      <c r="DC11" s="11">
        <v>98.131895687061174</v>
      </c>
      <c r="DD11" s="11">
        <v>71.245089150800851</v>
      </c>
      <c r="DE11" s="11">
        <v>63.523686777390822</v>
      </c>
      <c r="DF11" s="11">
        <v>36</v>
      </c>
      <c r="DG11" s="11">
        <v>81.625868842550616</v>
      </c>
      <c r="DH11" s="11">
        <v>36.597159262617105</v>
      </c>
      <c r="DI11" s="11">
        <v>33.695980658809312</v>
      </c>
      <c r="DJ11" s="11">
        <v>79.354404841963685</v>
      </c>
      <c r="DK11" s="11">
        <v>18.75</v>
      </c>
      <c r="DL11" s="11">
        <v>93.582050443331838</v>
      </c>
      <c r="DM11" s="11">
        <v>90.909090909090907</v>
      </c>
      <c r="DN11" s="11">
        <v>45.533281505331743</v>
      </c>
      <c r="DO11" s="11">
        <v>78.536585365853654</v>
      </c>
      <c r="DP11" s="11">
        <v>38.539875282259885</v>
      </c>
      <c r="DQ11" s="11">
        <v>36.573458520656828</v>
      </c>
      <c r="DR11" s="11">
        <v>24.851975018249657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28.591441490134162</v>
      </c>
      <c r="DY11" s="11">
        <v>28.819950014285041</v>
      </c>
      <c r="DZ11" s="11">
        <v>21.697834906810058</v>
      </c>
      <c r="EA11" s="11">
        <v>65.762808188534592</v>
      </c>
      <c r="EB11" s="11">
        <v>37.5</v>
      </c>
      <c r="EC11" s="11">
        <v>87.684383151545859</v>
      </c>
      <c r="ED11" s="11">
        <v>86.254115399649663</v>
      </c>
      <c r="EE11" s="11">
        <v>80.602006688963215</v>
      </c>
      <c r="EF11" s="11">
        <v>69.444444444444443</v>
      </c>
      <c r="EG11" s="11">
        <v>39.419087136929463</v>
      </c>
      <c r="EH11" s="11">
        <v>23.029045643153527</v>
      </c>
      <c r="EI11" s="11">
        <v>90.23611997447351</v>
      </c>
      <c r="EJ11" s="11">
        <v>41.416719846841097</v>
      </c>
      <c r="EK11" s="11">
        <v>27.377153797064452</v>
      </c>
      <c r="EL11" s="11">
        <v>90.86</v>
      </c>
      <c r="EM11" s="11">
        <v>99.46</v>
      </c>
      <c r="EN11" s="11">
        <v>98.924731182795696</v>
      </c>
      <c r="EO11" s="11">
        <v>97.637795275590548</v>
      </c>
      <c r="EP11" s="11">
        <v>77.222222222222229</v>
      </c>
      <c r="EQ11" s="11">
        <v>45.454553925619301</v>
      </c>
      <c r="ER11" s="11">
        <v>56.45161418314251</v>
      </c>
      <c r="ES11" s="11">
        <v>15.242397433584397</v>
      </c>
      <c r="ET11" s="11">
        <v>33.944962918223872</v>
      </c>
      <c r="EU11" s="11">
        <v>7.0416009261526487</v>
      </c>
      <c r="EV11" s="11">
        <v>0.85733438221504454</v>
      </c>
      <c r="EW11" s="11">
        <v>2.8956476573775278</v>
      </c>
      <c r="EX11" s="11">
        <v>20.831020643516162</v>
      </c>
      <c r="EY11" s="11">
        <v>0</v>
      </c>
      <c r="EZ11" s="11">
        <v>0</v>
      </c>
      <c r="FA11" s="11">
        <v>19.719220148874872</v>
      </c>
      <c r="FB11" s="11">
        <v>1.9413623495095653</v>
      </c>
      <c r="FC11" s="11">
        <v>0</v>
      </c>
      <c r="FD11" s="11">
        <v>75.734440918159422</v>
      </c>
      <c r="FE11" s="11">
        <v>31.596971881759188</v>
      </c>
      <c r="FF11" s="11">
        <v>40.931372549019606</v>
      </c>
      <c r="FG11" s="11">
        <v>38.289224841714528</v>
      </c>
      <c r="FH11" s="11">
        <v>51.83435845037031</v>
      </c>
      <c r="FI11" s="11">
        <v>2.5681922080560158</v>
      </c>
      <c r="FJ11" s="11">
        <v>23.748052904358651</v>
      </c>
      <c r="FK11" s="11">
        <v>27.448307868928545</v>
      </c>
      <c r="FL11" s="11">
        <v>89.729509863738059</v>
      </c>
      <c r="FM11" s="11">
        <v>71.448813319164003</v>
      </c>
      <c r="FN11" s="11">
        <v>82.909930715935332</v>
      </c>
      <c r="FO11" s="11">
        <v>36.453825573785217</v>
      </c>
      <c r="FP11" s="11">
        <v>72.536687631027249</v>
      </c>
      <c r="FQ11" s="11">
        <v>53.29776915615907</v>
      </c>
      <c r="FR11" s="11">
        <v>0</v>
      </c>
      <c r="FS11" s="11">
        <v>48.203095709924476</v>
      </c>
      <c r="FT11" s="11">
        <v>133.89748808312356</v>
      </c>
      <c r="FU11" s="11">
        <v>182.10058379304803</v>
      </c>
      <c r="FV11" s="11">
        <v>26.779497616624713</v>
      </c>
      <c r="FW11" s="11">
        <v>21.42359809329977</v>
      </c>
      <c r="FX11" s="11">
        <v>65.141674131149529</v>
      </c>
      <c r="FY11" s="11">
        <v>-1.0316741311495292</v>
      </c>
      <c r="FZ11" s="11">
        <v>65.620582045630215</v>
      </c>
      <c r="GA11" s="11">
        <v>9.1613287337073075</v>
      </c>
      <c r="GB11" s="11">
        <v>25</v>
      </c>
      <c r="GC11" s="11">
        <v>22.727272727272727</v>
      </c>
      <c r="GD11" s="11">
        <v>27.27272727272727</v>
      </c>
      <c r="GE11" s="11">
        <v>100</v>
      </c>
      <c r="GF11" s="11">
        <v>50</v>
      </c>
      <c r="GG11" s="11">
        <v>100</v>
      </c>
      <c r="GH11" s="11">
        <v>4</v>
      </c>
      <c r="GI11" s="11">
        <v>1</v>
      </c>
      <c r="GJ11" s="11">
        <v>1</v>
      </c>
      <c r="GK11" s="11">
        <v>82.6347908039007</v>
      </c>
      <c r="GL11" s="11">
        <v>36.09316771707104</v>
      </c>
      <c r="GM11" s="11">
        <v>26.756937710986644</v>
      </c>
      <c r="GN11" s="11">
        <v>94.64148179</v>
      </c>
      <c r="GO11" s="11">
        <v>68.739573346154287</v>
      </c>
      <c r="GP11" s="11">
        <v>17.717508275295547</v>
      </c>
      <c r="GQ11" s="11">
        <v>48.450299137216014</v>
      </c>
      <c r="GR11" s="11">
        <v>3.9759939984996251</v>
      </c>
      <c r="GS11" s="11">
        <v>100</v>
      </c>
      <c r="GT11" s="11">
        <v>122.8044917938382</v>
      </c>
      <c r="GU11" s="11">
        <v>15.915267268153288</v>
      </c>
      <c r="GV11" s="11">
        <v>1</v>
      </c>
      <c r="GW11" s="11">
        <v>250.15866299978848</v>
      </c>
      <c r="GX11" s="11">
        <v>33.057714020057119</v>
      </c>
      <c r="GY11" s="11">
        <v>12.5</v>
      </c>
      <c r="GZ11" s="11">
        <v>45.190000000000005</v>
      </c>
      <c r="HA11" s="11">
        <v>5973927.8408713555</v>
      </c>
      <c r="HB11" s="11">
        <v>116.26285714285716</v>
      </c>
      <c r="HC11" s="11">
        <v>302.86333333333329</v>
      </c>
      <c r="HD11" s="11">
        <v>244.60444444444443</v>
      </c>
      <c r="HE11" s="11">
        <v>173.46825396825395</v>
      </c>
      <c r="HF11" s="12">
        <v>185.99800142178006</v>
      </c>
      <c r="HG11" s="12">
        <v>30.245535714285715</v>
      </c>
      <c r="HH11" s="12">
        <v>3.2437474374743744</v>
      </c>
      <c r="HI11" s="11">
        <v>89.921426412813545</v>
      </c>
      <c r="HJ11" s="11">
        <v>96.237533998186763</v>
      </c>
      <c r="HK11" s="11">
        <v>97.295255364158351</v>
      </c>
      <c r="HL11" s="11">
        <v>93.321245089150807</v>
      </c>
      <c r="HM11" s="11">
        <v>75.445754004230878</v>
      </c>
      <c r="HN11" s="11">
        <v>96.34</v>
      </c>
      <c r="HO11" s="11">
        <v>96.82</v>
      </c>
      <c r="HP11" s="11" t="s">
        <v>727</v>
      </c>
      <c r="HQ11" s="11">
        <v>9.533870324672046</v>
      </c>
      <c r="HR11" s="11">
        <v>35.675183800559921</v>
      </c>
      <c r="HS11" s="11">
        <v>88.996341978207766</v>
      </c>
      <c r="HT11" s="11">
        <v>88.77311521201338</v>
      </c>
      <c r="HU11" s="11">
        <v>33.871500422513904</v>
      </c>
      <c r="HV11" s="11">
        <v>78.006616234097947</v>
      </c>
      <c r="HW11" s="11">
        <v>96.62043333853866</v>
      </c>
      <c r="HX11" s="11">
        <v>100</v>
      </c>
      <c r="HY11" s="11">
        <v>100</v>
      </c>
      <c r="HZ11" s="11">
        <v>27.656156284808496</v>
      </c>
      <c r="IA11" s="11">
        <v>100</v>
      </c>
      <c r="IB11" s="11">
        <v>98.960213975259109</v>
      </c>
      <c r="IC11" s="11">
        <v>98.490710225915848</v>
      </c>
      <c r="ID11" s="11">
        <v>28.847190923419607</v>
      </c>
      <c r="IE11" s="11">
        <v>98.131895687061174</v>
      </c>
      <c r="IF11" s="11">
        <v>71.245089150800851</v>
      </c>
      <c r="IG11" s="11">
        <v>2.8129088530309638</v>
      </c>
      <c r="IH11" s="11">
        <v>11</v>
      </c>
      <c r="II11" s="11">
        <v>81.625868842550616</v>
      </c>
      <c r="IJ11" s="11">
        <v>36.597159262617105</v>
      </c>
      <c r="IK11" s="11">
        <v>33.695980658809312</v>
      </c>
      <c r="IL11" s="11">
        <v>79.354404841963685</v>
      </c>
      <c r="IM11" s="11">
        <v>18.75</v>
      </c>
      <c r="IN11" s="11">
        <v>6.7351351351351347</v>
      </c>
      <c r="IO11" s="11">
        <v>90.909090909090907</v>
      </c>
      <c r="IP11" s="11">
        <v>78.880951465294004</v>
      </c>
      <c r="IQ11" s="11">
        <v>9.7560975609756095</v>
      </c>
      <c r="IR11" s="11">
        <v>107.3170731707317</v>
      </c>
      <c r="IS11" s="11">
        <v>7.3236272203747266</v>
      </c>
      <c r="IT11" s="11">
        <v>24.851975018249657</v>
      </c>
      <c r="IU11" s="14" t="s">
        <v>727</v>
      </c>
      <c r="IV11" s="14" t="s">
        <v>727</v>
      </c>
      <c r="IW11" s="14" t="s">
        <v>727</v>
      </c>
      <c r="IX11" s="14" t="s">
        <v>727</v>
      </c>
      <c r="IY11" s="14" t="s">
        <v>727</v>
      </c>
      <c r="IZ11" s="11">
        <v>23.832843617368592</v>
      </c>
      <c r="JA11" s="11">
        <v>15.834149526607902</v>
      </c>
      <c r="JB11" s="11">
        <v>7.0192621612797907</v>
      </c>
      <c r="JC11" s="11">
        <v>6.6927848514528243</v>
      </c>
      <c r="JD11" s="11">
        <v>11.25</v>
      </c>
      <c r="JE11" s="11">
        <v>9.2721893491124252</v>
      </c>
      <c r="JF11" s="11">
        <v>9.8404255319148941</v>
      </c>
      <c r="JG11" s="11">
        <v>80.602006688963215</v>
      </c>
      <c r="JH11" s="11">
        <v>69.444444444444443</v>
      </c>
      <c r="JI11" s="11">
        <v>39.419087136929463</v>
      </c>
      <c r="JJ11" s="11">
        <v>23.029045643153527</v>
      </c>
      <c r="JK11" s="11">
        <v>90.23611997447351</v>
      </c>
      <c r="JL11" s="11">
        <v>41.416719846841097</v>
      </c>
      <c r="JM11" s="11">
        <v>27.377153797064452</v>
      </c>
      <c r="JN11" s="11">
        <v>90.86</v>
      </c>
      <c r="JO11" s="11">
        <v>99.46</v>
      </c>
      <c r="JP11" s="11">
        <v>98.924731182795696</v>
      </c>
      <c r="JQ11" s="11">
        <v>97.637795275590548</v>
      </c>
      <c r="JR11" s="11">
        <v>77.222222222222229</v>
      </c>
      <c r="JS11" s="11">
        <v>0.70731710000000003</v>
      </c>
      <c r="JT11" s="11">
        <v>0.67073170000000004</v>
      </c>
      <c r="JU11" s="11">
        <v>1.0963064769999999</v>
      </c>
      <c r="JV11" s="11">
        <v>0.30689</v>
      </c>
      <c r="JW11" s="11">
        <v>3.912612015397535</v>
      </c>
      <c r="JX11" s="11">
        <v>25802.987058444538</v>
      </c>
      <c r="JY11" s="11">
        <v>43501.70500731247</v>
      </c>
      <c r="JZ11" s="11">
        <v>1.6668573760841969</v>
      </c>
      <c r="KA11" s="11">
        <v>0</v>
      </c>
      <c r="KB11" s="11">
        <v>0</v>
      </c>
      <c r="KC11" s="11">
        <v>57.303525939999993</v>
      </c>
      <c r="KD11" s="13">
        <v>2.5487795059381393E-2</v>
      </c>
      <c r="KE11" s="11">
        <v>-26.634358619325489</v>
      </c>
      <c r="KF11" s="11">
        <v>128.80075542965062</v>
      </c>
      <c r="KG11" s="11">
        <v>-73.612112472963233</v>
      </c>
      <c r="KH11" s="11">
        <v>-36.274509803921568</v>
      </c>
      <c r="KI11" s="11">
        <v>9.9488888888888898</v>
      </c>
      <c r="KJ11" s="11">
        <v>11.981111111111112</v>
      </c>
      <c r="KK11" s="11">
        <v>88.305333333333323</v>
      </c>
      <c r="KL11" s="11">
        <v>142.54866666666669</v>
      </c>
      <c r="KM11" s="11">
        <v>133.34800000000001</v>
      </c>
      <c r="KN11" s="11">
        <v>10.270490136261948</v>
      </c>
      <c r="KO11" s="11">
        <v>28.55118668083599</v>
      </c>
      <c r="KP11" s="11">
        <v>82.909930715935332</v>
      </c>
      <c r="KQ11" s="11">
        <v>5.7023940887112872</v>
      </c>
      <c r="KR11" s="11">
        <v>72.536687631027249</v>
      </c>
      <c r="KS11" s="11">
        <v>53.29776915615907</v>
      </c>
    </row>
    <row r="12" spans="1:305" x14ac:dyDescent="0.3">
      <c r="A12" t="s">
        <v>1</v>
      </c>
      <c r="B12" s="2" t="s">
        <v>12</v>
      </c>
      <c r="C12" s="2" t="s">
        <v>13</v>
      </c>
      <c r="D12" s="2" t="s">
        <v>346</v>
      </c>
      <c r="E12" s="2" t="s">
        <v>347</v>
      </c>
      <c r="F12" s="2" t="s">
        <v>357</v>
      </c>
      <c r="G12" s="2" t="s">
        <v>344</v>
      </c>
      <c r="H12" s="17" t="s">
        <v>487</v>
      </c>
      <c r="I12" s="11">
        <v>55.094447652416783</v>
      </c>
      <c r="J12" s="11">
        <v>53.033719091104338</v>
      </c>
      <c r="K12" s="11">
        <v>72.820313515712414</v>
      </c>
      <c r="L12" s="11">
        <v>69.505813345971589</v>
      </c>
      <c r="M12" s="11">
        <v>52.074207560525451</v>
      </c>
      <c r="N12" s="11">
        <v>48.355950961898081</v>
      </c>
      <c r="O12" s="11">
        <v>34.776681439288808</v>
      </c>
      <c r="P12" s="11">
        <v>87.137983935555098</v>
      </c>
      <c r="Q12" s="11">
        <v>60.991269841353926</v>
      </c>
      <c r="R12" s="11">
        <v>15.606060606060607</v>
      </c>
      <c r="S12" s="11">
        <v>60.203200368787975</v>
      </c>
      <c r="T12" s="11">
        <v>41.201138241917668</v>
      </c>
      <c r="U12" s="11">
        <v>57.377366471459347</v>
      </c>
      <c r="V12" s="11">
        <v>48.719014172595728</v>
      </c>
      <c r="W12" s="11">
        <v>23.344776795537932</v>
      </c>
      <c r="X12" s="11">
        <v>73.102857737910895</v>
      </c>
      <c r="Y12" s="11">
        <v>94.833619529400849</v>
      </c>
      <c r="Z12" s="11">
        <v>100</v>
      </c>
      <c r="AA12" s="11">
        <v>79.768599988460721</v>
      </c>
      <c r="AB12" s="11">
        <v>82.684476319671433</v>
      </c>
      <c r="AC12" s="11">
        <v>55.742774516372776</v>
      </c>
      <c r="AD12" s="11">
        <v>52.002598969694155</v>
      </c>
      <c r="AE12" s="11">
        <v>77.330616935658895</v>
      </c>
      <c r="AF12" s="11">
        <v>52.074207560525451</v>
      </c>
      <c r="AG12" s="11">
        <v>37.784675474194707</v>
      </c>
      <c r="AH12" s="11">
        <v>28.388102290151039</v>
      </c>
      <c r="AI12" s="11">
        <v>67.744758187230389</v>
      </c>
      <c r="AJ12" s="11">
        <v>61.849821002151849</v>
      </c>
      <c r="AK12" s="11">
        <v>91.103579782486335</v>
      </c>
      <c r="AL12" s="11">
        <v>47.038301080505917</v>
      </c>
      <c r="AM12" s="11">
        <v>62.621027475410145</v>
      </c>
      <c r="AN12" s="11">
        <v>25.125716183802673</v>
      </c>
      <c r="AO12" s="11">
        <v>71.35310112561767</v>
      </c>
      <c r="AP12" s="11">
        <v>82.630970603854919</v>
      </c>
      <c r="AQ12" s="11">
        <v>82.825515861820747</v>
      </c>
      <c r="AR12" s="11">
        <v>94.906064855351929</v>
      </c>
      <c r="AS12" s="11">
        <v>94.164719011150851</v>
      </c>
      <c r="AT12" s="11">
        <v>73.717078735666092</v>
      </c>
      <c r="AU12" s="11">
        <v>94.583554545486066</v>
      </c>
      <c r="AV12" s="11">
        <v>67.526622858058275</v>
      </c>
      <c r="AW12" s="11">
        <v>63.356608460856954</v>
      </c>
      <c r="AX12" s="11">
        <v>74.22718900303822</v>
      </c>
      <c r="AY12" s="11">
        <v>38.854659043462277</v>
      </c>
      <c r="AZ12" s="11">
        <v>15</v>
      </c>
      <c r="BA12" s="11">
        <v>22.727272727272727</v>
      </c>
      <c r="BB12" s="11">
        <v>9.0909090909090917</v>
      </c>
      <c r="BC12" s="11">
        <v>33.333333333333329</v>
      </c>
      <c r="BD12" s="11">
        <v>25</v>
      </c>
      <c r="BE12" s="11">
        <v>84.507042253521121</v>
      </c>
      <c r="BF12" s="11">
        <v>79.008959590418726</v>
      </c>
      <c r="BG12" s="11">
        <v>79.166666666666657</v>
      </c>
      <c r="BH12" s="11">
        <v>98.421052631578945</v>
      </c>
      <c r="BI12" s="11">
        <v>51.093127848086716</v>
      </c>
      <c r="BJ12" s="11">
        <v>22.974607798119997</v>
      </c>
      <c r="BK12" s="11">
        <v>24.249543891802688</v>
      </c>
      <c r="BL12" s="11">
        <v>9.2673590400000005</v>
      </c>
      <c r="BM12" s="11">
        <v>94.159061655225557</v>
      </c>
      <c r="BN12" s="11">
        <v>6.331485224058099</v>
      </c>
      <c r="BO12" s="11">
        <v>71.641552535094391</v>
      </c>
      <c r="BP12" s="11">
        <v>3.2566741717594083</v>
      </c>
      <c r="BQ12" s="11">
        <v>94.01</v>
      </c>
      <c r="BR12" s="11">
        <v>94</v>
      </c>
      <c r="BS12" s="11">
        <v>100</v>
      </c>
      <c r="BT12" s="11">
        <v>0</v>
      </c>
      <c r="BU12" s="11">
        <v>1.047410863814956</v>
      </c>
      <c r="BV12" s="11">
        <v>50.563364359196598</v>
      </c>
      <c r="BW12" s="11">
        <v>0</v>
      </c>
      <c r="BX12" s="11">
        <v>0</v>
      </c>
      <c r="BY12" s="11">
        <v>42.815742822955123</v>
      </c>
      <c r="BZ12" s="11">
        <v>89.793828603906576</v>
      </c>
      <c r="CA12" s="11">
        <v>49.657457970508908</v>
      </c>
      <c r="CB12" s="11">
        <v>60.437933990386149</v>
      </c>
      <c r="CC12" s="11">
        <v>76.547402075346298</v>
      </c>
      <c r="CD12" s="11">
        <v>96.757634472787743</v>
      </c>
      <c r="CE12" s="11">
        <v>50.577435593722228</v>
      </c>
      <c r="CF12" s="11">
        <v>87.948311458718422</v>
      </c>
      <c r="CG12" s="11">
        <v>91.066041676335459</v>
      </c>
      <c r="CH12" s="11">
        <v>96.820903141968714</v>
      </c>
      <c r="CI12" s="11">
        <v>97.331415046178122</v>
      </c>
      <c r="CJ12" s="11">
        <v>95.925186800946776</v>
      </c>
      <c r="CK12" s="11">
        <v>93.02455098157516</v>
      </c>
      <c r="CL12" s="11">
        <v>100</v>
      </c>
      <c r="CM12" s="11">
        <v>100</v>
      </c>
      <c r="CN12" s="11">
        <v>100</v>
      </c>
      <c r="CO12" s="11">
        <v>100</v>
      </c>
      <c r="CP12" s="11">
        <v>64.396024471641994</v>
      </c>
      <c r="CQ12" s="11">
        <v>88.083024928729941</v>
      </c>
      <c r="CR12" s="11">
        <v>89.474382488218666</v>
      </c>
      <c r="CS12" s="11">
        <v>75.381275514550381</v>
      </c>
      <c r="CT12" s="11">
        <v>64.093609976974349</v>
      </c>
      <c r="CU12" s="11">
        <v>97.183282550648968</v>
      </c>
      <c r="CV12" s="11">
        <v>97.554485543324176</v>
      </c>
      <c r="CW12" s="11">
        <v>97.665544716929048</v>
      </c>
      <c r="CX12" s="11">
        <v>48.378004098289949</v>
      </c>
      <c r="CY12" s="11">
        <v>95.999141971566388</v>
      </c>
      <c r="CZ12" s="11">
        <v>92.78198617567584</v>
      </c>
      <c r="DA12" s="11">
        <v>97.681591875883683</v>
      </c>
      <c r="DB12" s="11">
        <v>36.023938841170377</v>
      </c>
      <c r="DC12" s="11">
        <v>95.391117334531998</v>
      </c>
      <c r="DD12" s="11">
        <v>63.085348308349189</v>
      </c>
      <c r="DE12" s="11">
        <v>68.142975240769147</v>
      </c>
      <c r="DF12" s="11">
        <v>36</v>
      </c>
      <c r="DG12" s="11">
        <v>89.91971040051979</v>
      </c>
      <c r="DH12" s="11">
        <v>33.146145635123219</v>
      </c>
      <c r="DI12" s="11">
        <v>32.941940873439457</v>
      </c>
      <c r="DJ12" s="11">
        <v>89.049302691023385</v>
      </c>
      <c r="DK12" s="11">
        <v>36.111111111111107</v>
      </c>
      <c r="DL12" s="11">
        <v>89.425211835237917</v>
      </c>
      <c r="DM12" s="11">
        <v>94.73684210526315</v>
      </c>
      <c r="DN12" s="11">
        <v>38.738677655067896</v>
      </c>
      <c r="DO12" s="11">
        <v>79.779411764705884</v>
      </c>
      <c r="DP12" s="11">
        <v>37.704533261802581</v>
      </c>
      <c r="DQ12" s="11">
        <v>45.982935179559661</v>
      </c>
      <c r="DR12" s="11">
        <v>29.586415768829749</v>
      </c>
      <c r="DS12" s="11">
        <v>4.1744895052804907</v>
      </c>
      <c r="DT12" s="11">
        <v>0.36134846119000213</v>
      </c>
      <c r="DU12" s="11">
        <v>0</v>
      </c>
      <c r="DV12" s="11">
        <v>6.5257383448065269</v>
      </c>
      <c r="DW12" s="11">
        <v>5.2622688645937918</v>
      </c>
      <c r="DX12" s="11">
        <v>34.099591161658971</v>
      </c>
      <c r="DY12" s="11">
        <v>32.8996698956419</v>
      </c>
      <c r="DZ12" s="11">
        <v>20.473304135424367</v>
      </c>
      <c r="EA12" s="11">
        <v>22.14471393479764</v>
      </c>
      <c r="EB12" s="11">
        <v>32.323232323232325</v>
      </c>
      <c r="EC12" s="11">
        <v>51.334298965914925</v>
      </c>
      <c r="ED12" s="11">
        <v>54.137458186516042</v>
      </c>
      <c r="EE12" s="11">
        <v>74.807480748074809</v>
      </c>
      <c r="EF12" s="11">
        <v>90.699794848415777</v>
      </c>
      <c r="EG12" s="11">
        <v>31.844802342606148</v>
      </c>
      <c r="EH12" s="11">
        <v>81.33235724743777</v>
      </c>
      <c r="EI12" s="11">
        <v>98.924953483564195</v>
      </c>
      <c r="EJ12" s="11">
        <v>97.146991937151128</v>
      </c>
      <c r="EK12" s="11">
        <v>0</v>
      </c>
      <c r="EL12" s="11">
        <v>90.2</v>
      </c>
      <c r="EM12" s="11">
        <v>99.64</v>
      </c>
      <c r="EN12" s="11">
        <v>99.10873440285205</v>
      </c>
      <c r="EO12" s="11">
        <v>95.677799607072686</v>
      </c>
      <c r="EP12" s="11">
        <v>70.891364902506965</v>
      </c>
      <c r="EQ12" s="11">
        <v>52.272723037190346</v>
      </c>
      <c r="ER12" s="11">
        <v>83.870971155046647</v>
      </c>
      <c r="ES12" s="11">
        <v>25.175656108429784</v>
      </c>
      <c r="ET12" s="11">
        <v>26.833854021356888</v>
      </c>
      <c r="EU12" s="11">
        <v>0</v>
      </c>
      <c r="EV12" s="11">
        <v>5.1618467220256159</v>
      </c>
      <c r="EW12" s="11">
        <v>2.3036514217240507</v>
      </c>
      <c r="EX12" s="11">
        <v>3.3206993672664928E-2</v>
      </c>
      <c r="EY12" s="11">
        <v>4.5728531255171843E-3</v>
      </c>
      <c r="EZ12" s="11">
        <v>1.0311764758337194E-3</v>
      </c>
      <c r="FA12" s="11">
        <v>9.496253331232446E-2</v>
      </c>
      <c r="FB12" s="11">
        <v>2.3502959764362727</v>
      </c>
      <c r="FC12" s="11">
        <v>85.099419123992675</v>
      </c>
      <c r="FD12" s="11">
        <v>25.655422276621785</v>
      </c>
      <c r="FE12" s="11">
        <v>100</v>
      </c>
      <c r="FF12" s="11">
        <v>100</v>
      </c>
      <c r="FG12" s="11">
        <v>32.407453775574361</v>
      </c>
      <c r="FH12" s="11">
        <v>66.338850652767405</v>
      </c>
      <c r="FI12" s="11">
        <v>1.2840961040279646</v>
      </c>
      <c r="FJ12" s="11">
        <v>11.874026452179343</v>
      </c>
      <c r="FK12" s="11">
        <v>13.724153934464292</v>
      </c>
      <c r="FL12" s="11">
        <v>87.888062964582417</v>
      </c>
      <c r="FM12" s="11">
        <v>67.016897746967061</v>
      </c>
      <c r="FN12" s="11">
        <v>91.222676545639004</v>
      </c>
      <c r="FO12" s="11">
        <v>59.688414061201733</v>
      </c>
      <c r="FP12" s="11">
        <v>88.329745767642095</v>
      </c>
      <c r="FQ12" s="11">
        <v>33.972809667673715</v>
      </c>
      <c r="FR12" s="11">
        <v>12.495704601543219</v>
      </c>
      <c r="FS12" s="11">
        <v>165.56808597044764</v>
      </c>
      <c r="FT12" s="11">
        <v>110.89937833869607</v>
      </c>
      <c r="FU12" s="11">
        <v>92.155821436381245</v>
      </c>
      <c r="FV12" s="11">
        <v>53.106744556558681</v>
      </c>
      <c r="FW12" s="11">
        <v>26.55337227827934</v>
      </c>
      <c r="FX12" s="11">
        <v>67.526622858058275</v>
      </c>
      <c r="FY12" s="11">
        <v>-5.1866228580582714</v>
      </c>
      <c r="FZ12" s="11">
        <v>74.22718900303822</v>
      </c>
      <c r="GA12" s="11">
        <v>3.8535336392757422</v>
      </c>
      <c r="GB12" s="11">
        <v>15</v>
      </c>
      <c r="GC12" s="11">
        <v>22.727272727272727</v>
      </c>
      <c r="GD12" s="11">
        <v>9.0909090909090917</v>
      </c>
      <c r="GE12" s="11">
        <v>33.333333333333329</v>
      </c>
      <c r="GF12" s="11">
        <v>25</v>
      </c>
      <c r="GG12" s="11">
        <v>84.507042253521121</v>
      </c>
      <c r="GH12" s="11">
        <v>15</v>
      </c>
      <c r="GI12" s="11">
        <v>10</v>
      </c>
      <c r="GJ12" s="11">
        <v>0.5</v>
      </c>
      <c r="GK12" s="11">
        <v>51.093127848086716</v>
      </c>
      <c r="GL12" s="11">
        <v>22.974607798119997</v>
      </c>
      <c r="GM12" s="11">
        <v>24.249543891802688</v>
      </c>
      <c r="GN12" s="11">
        <v>9.2673590400000005</v>
      </c>
      <c r="GO12" s="11">
        <v>94.159061655225557</v>
      </c>
      <c r="GP12" s="11">
        <v>93.668514775941901</v>
      </c>
      <c r="GQ12" s="11">
        <v>28.358447464905606</v>
      </c>
      <c r="GR12" s="11">
        <v>3.2566741717594083</v>
      </c>
      <c r="GS12" s="11" t="s">
        <v>727</v>
      </c>
      <c r="GT12" s="11" t="s">
        <v>727</v>
      </c>
      <c r="GU12" s="11">
        <v>125.95851281535415</v>
      </c>
      <c r="GV12" s="11">
        <v>0</v>
      </c>
      <c r="GW12" s="11">
        <v>100.73937153419593</v>
      </c>
      <c r="GX12" s="11">
        <v>50.563364359196598</v>
      </c>
      <c r="GY12" s="11">
        <v>0</v>
      </c>
      <c r="GZ12" s="11">
        <v>0</v>
      </c>
      <c r="HA12" s="11">
        <v>4222163.0606323248</v>
      </c>
      <c r="HB12" s="11">
        <v>39.954444444444455</v>
      </c>
      <c r="HC12" s="11">
        <v>225.67190476190481</v>
      </c>
      <c r="HD12" s="11">
        <v>195.1604761904762</v>
      </c>
      <c r="HE12" s="11">
        <v>96.673968253968212</v>
      </c>
      <c r="HF12" s="12">
        <v>118.37777146661523</v>
      </c>
      <c r="HG12" s="12">
        <v>49.422564406277765</v>
      </c>
      <c r="HH12" s="12">
        <v>51.158727781106457</v>
      </c>
      <c r="HI12" s="11">
        <v>91.066041676335459</v>
      </c>
      <c r="HJ12" s="11">
        <v>96.820903141968714</v>
      </c>
      <c r="HK12" s="11">
        <v>97.331415046178122</v>
      </c>
      <c r="HL12" s="11">
        <v>95.925186800946776</v>
      </c>
      <c r="HM12" s="11">
        <v>93.02455098157516</v>
      </c>
      <c r="HN12" s="11">
        <v>100</v>
      </c>
      <c r="HO12" s="11">
        <v>100</v>
      </c>
      <c r="HP12" s="11" t="s">
        <v>727</v>
      </c>
      <c r="HQ12" s="11">
        <v>169.2245753434149</v>
      </c>
      <c r="HR12" s="11">
        <v>64.396024471641994</v>
      </c>
      <c r="HS12" s="11">
        <v>88.083024928729941</v>
      </c>
      <c r="HT12" s="11">
        <v>89.474382488218666</v>
      </c>
      <c r="HU12" s="11">
        <v>75.381275514550381</v>
      </c>
      <c r="HV12" s="11">
        <v>64.093609976974349</v>
      </c>
      <c r="HW12" s="11">
        <v>97.183282550648968</v>
      </c>
      <c r="HX12" s="11">
        <v>97.554485543324176</v>
      </c>
      <c r="HY12" s="11">
        <v>97.665544716929048</v>
      </c>
      <c r="HZ12" s="11">
        <v>48.378004098289949</v>
      </c>
      <c r="IA12" s="11">
        <v>95.999141971566388</v>
      </c>
      <c r="IB12" s="11">
        <v>92.78198617567584</v>
      </c>
      <c r="IC12" s="11">
        <v>97.681591875883683</v>
      </c>
      <c r="ID12" s="11">
        <v>36.023938841170377</v>
      </c>
      <c r="IE12" s="11">
        <v>95.391117334531998</v>
      </c>
      <c r="IF12" s="11">
        <v>63.085348308349189</v>
      </c>
      <c r="IG12" s="11">
        <v>5.4456597626250876</v>
      </c>
      <c r="IH12" s="11">
        <v>11</v>
      </c>
      <c r="II12" s="11">
        <v>89.91971040051979</v>
      </c>
      <c r="IJ12" s="11">
        <v>33.146145635123219</v>
      </c>
      <c r="IK12" s="11">
        <v>32.941940873439457</v>
      </c>
      <c r="IL12" s="11">
        <v>89.049302691023385</v>
      </c>
      <c r="IM12" s="11">
        <v>36.111111111111107</v>
      </c>
      <c r="IN12" s="11">
        <v>9.4389721627408996</v>
      </c>
      <c r="IO12" s="11">
        <v>94.73684210526315</v>
      </c>
      <c r="IP12" s="11">
        <v>78.141982490212897</v>
      </c>
      <c r="IQ12" s="11">
        <v>9.1911764705882355</v>
      </c>
      <c r="IR12" s="11">
        <v>108.45588235294117</v>
      </c>
      <c r="IS12" s="11">
        <v>7.7625986793108588</v>
      </c>
      <c r="IT12" s="11">
        <v>29.586415768829749</v>
      </c>
      <c r="IU12" s="11">
        <v>23.364915831110295</v>
      </c>
      <c r="IV12" s="11">
        <v>0.64391500321957496</v>
      </c>
      <c r="IW12" s="11">
        <v>0</v>
      </c>
      <c r="IX12" s="11">
        <v>62.78171281390857</v>
      </c>
      <c r="IY12" s="11">
        <v>2.7272727272727271</v>
      </c>
      <c r="IZ12" s="11">
        <v>28.424247999264097</v>
      </c>
      <c r="JA12" s="11">
        <v>18.075614018949498</v>
      </c>
      <c r="JB12" s="11">
        <v>6.6231257474013425</v>
      </c>
      <c r="JC12" s="11">
        <v>2.2537025112685125</v>
      </c>
      <c r="JD12" s="11">
        <v>9.6969696969696972</v>
      </c>
      <c r="JE12" s="11">
        <v>13.859598853868194</v>
      </c>
      <c r="JF12" s="11">
        <v>14.261648745519713</v>
      </c>
      <c r="JG12" s="11">
        <v>74.807480748074809</v>
      </c>
      <c r="JH12" s="11">
        <v>90.699794848415777</v>
      </c>
      <c r="JI12" s="11">
        <v>31.844802342606148</v>
      </c>
      <c r="JJ12" s="11">
        <v>81.33235724743777</v>
      </c>
      <c r="JK12" s="11">
        <v>98.924953483564195</v>
      </c>
      <c r="JL12" s="11">
        <v>97.146991937151128</v>
      </c>
      <c r="JM12" s="11">
        <v>0</v>
      </c>
      <c r="JN12" s="11">
        <v>90.2</v>
      </c>
      <c r="JO12" s="11">
        <v>99.64</v>
      </c>
      <c r="JP12" s="11">
        <v>99.10873440285205</v>
      </c>
      <c r="JQ12" s="11">
        <v>95.677799607072686</v>
      </c>
      <c r="JR12" s="11">
        <v>70.891364902506965</v>
      </c>
      <c r="JS12" s="11">
        <v>0.74390239999999996</v>
      </c>
      <c r="JT12" s="11">
        <v>0.87804879999999996</v>
      </c>
      <c r="JU12" s="11">
        <v>1.1964459350000001</v>
      </c>
      <c r="JV12" s="11">
        <v>0.28833449999999999</v>
      </c>
      <c r="JW12" s="11">
        <v>2.2103197731357715</v>
      </c>
      <c r="JX12" s="11">
        <v>96814.954731814316</v>
      </c>
      <c r="JY12" s="11">
        <v>36242.206688308761</v>
      </c>
      <c r="JZ12" s="11">
        <v>2.6571584411583487E-3</v>
      </c>
      <c r="KA12" s="11">
        <v>3.5001490000000003E-2</v>
      </c>
      <c r="KB12" s="11">
        <v>2.6812499999999996E-3</v>
      </c>
      <c r="KC12" s="11">
        <v>0.27595858000000001</v>
      </c>
      <c r="KD12" s="13">
        <v>2.8237256402892222E-2</v>
      </c>
      <c r="KE12" s="11">
        <v>8.031389265646192</v>
      </c>
      <c r="KF12" s="11">
        <v>-18.13953488372093</v>
      </c>
      <c r="KG12" s="11">
        <v>200</v>
      </c>
      <c r="KH12" s="11">
        <v>200</v>
      </c>
      <c r="KI12" s="11">
        <v>10.743684210526316</v>
      </c>
      <c r="KJ12" s="11">
        <v>9.2231578947368416</v>
      </c>
      <c r="KK12" s="11">
        <v>88.515999999999991</v>
      </c>
      <c r="KL12" s="11">
        <v>153.03016666666667</v>
      </c>
      <c r="KM12" s="11">
        <v>142.71233333333333</v>
      </c>
      <c r="KN12" s="11">
        <v>12.111937035417577</v>
      </c>
      <c r="KO12" s="11">
        <v>32.983102253032932</v>
      </c>
      <c r="KP12" s="11">
        <v>91.222676545639004</v>
      </c>
      <c r="KQ12" s="11">
        <v>6.6529993144364159</v>
      </c>
      <c r="KR12" s="11">
        <v>88.329745767642095</v>
      </c>
      <c r="KS12" s="11">
        <v>33.972809667673715</v>
      </c>
    </row>
    <row r="13" spans="1:305" x14ac:dyDescent="0.3">
      <c r="A13" t="s">
        <v>1</v>
      </c>
      <c r="B13" s="2" t="s">
        <v>14</v>
      </c>
      <c r="C13" s="2" t="s">
        <v>15</v>
      </c>
      <c r="D13" s="2" t="s">
        <v>346</v>
      </c>
      <c r="E13" s="2" t="s">
        <v>347</v>
      </c>
      <c r="F13" s="2" t="s">
        <v>357</v>
      </c>
      <c r="G13" s="2" t="s">
        <v>344</v>
      </c>
      <c r="H13" s="17" t="s">
        <v>487</v>
      </c>
      <c r="I13" s="11">
        <v>59.280141738523632</v>
      </c>
      <c r="J13" s="11">
        <v>52.425016850583589</v>
      </c>
      <c r="K13" s="11">
        <v>59.695153555414358</v>
      </c>
      <c r="L13" s="11">
        <v>70.958375504138473</v>
      </c>
      <c r="M13" s="11">
        <v>79.04510032462936</v>
      </c>
      <c r="N13" s="11">
        <v>61.487644248057599</v>
      </c>
      <c r="O13" s="11">
        <v>32.069559948318407</v>
      </c>
      <c r="P13" s="11">
        <v>87.993501561197306</v>
      </c>
      <c r="Q13" s="11">
        <v>63.955175870298348</v>
      </c>
      <c r="R13" s="11">
        <v>18.939393939393938</v>
      </c>
      <c r="S13" s="11">
        <v>79.556922233005622</v>
      </c>
      <c r="T13" s="11">
        <v>16.421052631578949</v>
      </c>
      <c r="U13" s="11">
        <v>72.054244220453924</v>
      </c>
      <c r="V13" s="11">
        <v>28.054827498157092</v>
      </c>
      <c r="W13" s="11">
        <v>10.78559078140699</v>
      </c>
      <c r="X13" s="11">
        <v>75.134739449832253</v>
      </c>
      <c r="Y13" s="11">
        <v>94.788006312467132</v>
      </c>
      <c r="Z13" s="11">
        <v>58.072277677951071</v>
      </c>
      <c r="AA13" s="11">
        <v>76.766211500895523</v>
      </c>
      <c r="AB13" s="11">
        <v>82.225236138017948</v>
      </c>
      <c r="AC13" s="11">
        <v>63.11080868317665</v>
      </c>
      <c r="AD13" s="11">
        <v>51.800806593021214</v>
      </c>
      <c r="AE13" s="11">
        <v>80.88881460558099</v>
      </c>
      <c r="AF13" s="11">
        <v>79.04510032462936</v>
      </c>
      <c r="AG13" s="11">
        <v>50.804372675269747</v>
      </c>
      <c r="AH13" s="11">
        <v>39.923133453697126</v>
      </c>
      <c r="AI13" s="11">
        <v>93.395596137318336</v>
      </c>
      <c r="AJ13" s="11">
        <v>68.167304328344045</v>
      </c>
      <c r="AK13" s="11">
        <v>93.904943339165044</v>
      </c>
      <c r="AL13" s="11">
        <v>59.409864651511654</v>
      </c>
      <c r="AM13" s="11">
        <v>33.719667082626771</v>
      </c>
      <c r="AN13" s="11">
        <v>19.301795734153671</v>
      </c>
      <c r="AO13" s="11">
        <v>73.693796416133722</v>
      </c>
      <c r="AP13" s="11">
        <v>100</v>
      </c>
      <c r="AQ13" s="11">
        <v>90.491527452612047</v>
      </c>
      <c r="AR13" s="11">
        <v>92.695815976241761</v>
      </c>
      <c r="AS13" s="11">
        <v>82.903232607378968</v>
      </c>
      <c r="AT13" s="11">
        <v>69.216130620242453</v>
      </c>
      <c r="AU13" s="11">
        <v>92.65430271070862</v>
      </c>
      <c r="AV13" s="11">
        <v>70.240712100651166</v>
      </c>
      <c r="AW13" s="11">
        <v>65.607255250925974</v>
      </c>
      <c r="AX13" s="11">
        <v>66.199786073032868</v>
      </c>
      <c r="AY13" s="11">
        <v>53.772950056583369</v>
      </c>
      <c r="AZ13" s="11">
        <v>25</v>
      </c>
      <c r="BA13" s="11">
        <v>27.27272727272727</v>
      </c>
      <c r="BB13" s="11">
        <v>4.5454545454545459</v>
      </c>
      <c r="BC13" s="11">
        <v>100</v>
      </c>
      <c r="BD13" s="11">
        <v>25</v>
      </c>
      <c r="BE13" s="11">
        <v>99.615384615384613</v>
      </c>
      <c r="BF13" s="11">
        <v>94.002559882976783</v>
      </c>
      <c r="BG13" s="11">
        <v>79.166666666666657</v>
      </c>
      <c r="BH13" s="11">
        <v>82.10526315789474</v>
      </c>
      <c r="BI13" s="11">
        <v>0</v>
      </c>
      <c r="BJ13" s="11">
        <v>0</v>
      </c>
      <c r="BK13" s="11">
        <v>0</v>
      </c>
      <c r="BL13" s="11">
        <v>0</v>
      </c>
      <c r="BM13" s="11">
        <v>63.961471374931008</v>
      </c>
      <c r="BN13" s="11">
        <v>67.804726108263239</v>
      </c>
      <c r="BO13" s="11">
        <v>84.396535178167525</v>
      </c>
      <c r="BP13" s="11">
        <v>0.68890878586889437</v>
      </c>
      <c r="BQ13" s="11">
        <v>100</v>
      </c>
      <c r="BR13" s="11">
        <v>61.040000000000006</v>
      </c>
      <c r="BS13" s="11">
        <v>5.0852762782494665</v>
      </c>
      <c r="BT13" s="11">
        <v>0</v>
      </c>
      <c r="BU13" s="11">
        <v>1.5147799248241951</v>
      </c>
      <c r="BV13" s="11">
        <v>43.113292124758175</v>
      </c>
      <c r="BW13" s="11">
        <v>0</v>
      </c>
      <c r="BX13" s="11">
        <v>0</v>
      </c>
      <c r="BY13" s="11">
        <v>2.907100086978303E-2</v>
      </c>
      <c r="BZ13" s="11">
        <v>92.674009080458163</v>
      </c>
      <c r="CA13" s="11">
        <v>56.000245343739984</v>
      </c>
      <c r="CB13" s="11">
        <v>59.135909194283443</v>
      </c>
      <c r="CC13" s="11">
        <v>85.957502537406285</v>
      </c>
      <c r="CD13" s="11">
        <v>87.268476976061166</v>
      </c>
      <c r="CE13" s="11">
        <v>50.730180806675939</v>
      </c>
      <c r="CF13" s="11">
        <v>94.176852210200721</v>
      </c>
      <c r="CG13" s="11">
        <v>93.603366649132042</v>
      </c>
      <c r="CH13" s="11">
        <v>96.223040504997371</v>
      </c>
      <c r="CI13" s="11">
        <v>96.412414518674382</v>
      </c>
      <c r="CJ13" s="11">
        <v>94.539715938979484</v>
      </c>
      <c r="CK13" s="11">
        <v>93.161493950552341</v>
      </c>
      <c r="CL13" s="11">
        <v>69.64</v>
      </c>
      <c r="CM13" s="11">
        <v>51.28</v>
      </c>
      <c r="CN13" s="11">
        <v>100</v>
      </c>
      <c r="CO13" s="11">
        <v>11.369110711804272</v>
      </c>
      <c r="CP13" s="11">
        <v>61.22196312353234</v>
      </c>
      <c r="CQ13" s="11">
        <v>84.743534234563029</v>
      </c>
      <c r="CR13" s="11">
        <v>88.83548883357345</v>
      </c>
      <c r="CS13" s="11">
        <v>68.864693262535283</v>
      </c>
      <c r="CT13" s="11">
        <v>59.70764569276821</v>
      </c>
      <c r="CU13" s="11">
        <v>97.223943858400858</v>
      </c>
      <c r="CV13" s="11">
        <v>94.400907921436385</v>
      </c>
      <c r="CW13" s="11">
        <v>97.164435308735747</v>
      </c>
      <c r="CX13" s="11">
        <v>55.134234056543761</v>
      </c>
      <c r="CY13" s="11">
        <v>97.701874457821617</v>
      </c>
      <c r="CZ13" s="11">
        <v>89.710869967781633</v>
      </c>
      <c r="DA13" s="11">
        <v>95.148036778278438</v>
      </c>
      <c r="DB13" s="11">
        <v>31.873164549477462</v>
      </c>
      <c r="DC13" s="11">
        <v>96.668366064068493</v>
      </c>
      <c r="DD13" s="11">
        <v>94.392425039452917</v>
      </c>
      <c r="DE13" s="11">
        <v>46.940001010077026</v>
      </c>
      <c r="DF13" s="11">
        <v>48</v>
      </c>
      <c r="DG13" s="11">
        <v>90.657548658600746</v>
      </c>
      <c r="DH13" s="11">
        <v>34.729089952656494</v>
      </c>
      <c r="DI13" s="11">
        <v>30.015781167806416</v>
      </c>
      <c r="DJ13" s="11">
        <v>76.163610719322989</v>
      </c>
      <c r="DK13" s="11">
        <v>69.230769230769226</v>
      </c>
      <c r="DL13" s="11">
        <v>89.271989583342815</v>
      </c>
      <c r="DM13" s="11">
        <v>88.888888888888886</v>
      </c>
      <c r="DN13" s="11">
        <v>61.396085537126275</v>
      </c>
      <c r="DO13" s="11">
        <v>100</v>
      </c>
      <c r="DP13" s="11">
        <v>75.739215436761796</v>
      </c>
      <c r="DQ13" s="11">
        <v>62.782604783338499</v>
      </c>
      <c r="DR13" s="11">
        <v>38.826140567200987</v>
      </c>
      <c r="DS13" s="11">
        <v>20.245070384272847</v>
      </c>
      <c r="DT13" s="11">
        <v>2.6606019354640313</v>
      </c>
      <c r="DU13" s="11">
        <v>59.070095465805508</v>
      </c>
      <c r="DV13" s="11">
        <v>15.493918640184093</v>
      </c>
      <c r="DW13" s="11">
        <v>16.18289134703037</v>
      </c>
      <c r="DX13" s="11">
        <v>50.393688551572438</v>
      </c>
      <c r="DY13" s="11">
        <v>59.715464279688305</v>
      </c>
      <c r="DZ13" s="11">
        <v>36.63930131095622</v>
      </c>
      <c r="EA13" s="11">
        <v>38.200546459602023</v>
      </c>
      <c r="EB13" s="11">
        <v>14.666666666666666</v>
      </c>
      <c r="EC13" s="11">
        <v>82.436897325774225</v>
      </c>
      <c r="ED13" s="11">
        <v>98.384741084956062</v>
      </c>
      <c r="EE13" s="11">
        <v>95.66326530612244</v>
      </c>
      <c r="EF13" s="11">
        <v>97.097480832420587</v>
      </c>
      <c r="EG13" s="11">
        <v>52.480417754569189</v>
      </c>
      <c r="EH13" s="11">
        <v>64.882506527415146</v>
      </c>
      <c r="EI13" s="11">
        <v>94.059405940594047</v>
      </c>
      <c r="EJ13" s="11">
        <v>81.559405940594047</v>
      </c>
      <c r="EK13" s="11">
        <v>47.854785478547853</v>
      </c>
      <c r="EL13" s="11">
        <v>89.39</v>
      </c>
      <c r="EM13" s="11">
        <v>100</v>
      </c>
      <c r="EN13" s="11">
        <v>99.678456591639872</v>
      </c>
      <c r="EO13" s="11">
        <v>96.24573378839591</v>
      </c>
      <c r="EP13" s="11">
        <v>84.210526315789465</v>
      </c>
      <c r="EQ13" s="11">
        <v>77.272732355371559</v>
      </c>
      <c r="ER13" s="11">
        <v>98.387099760665819</v>
      </c>
      <c r="ES13" s="11">
        <v>50.792664742950201</v>
      </c>
      <c r="ET13" s="11">
        <v>11.186961747059057</v>
      </c>
      <c r="EU13" s="11">
        <v>7.4743735400134304</v>
      </c>
      <c r="EV13" s="11">
        <v>4.2686590751677196</v>
      </c>
      <c r="EW13" s="11">
        <v>1.9437170877680128</v>
      </c>
      <c r="EX13" s="11">
        <v>2.5538058131109964</v>
      </c>
      <c r="EY13" s="11">
        <v>2.717634004107717E-2</v>
      </c>
      <c r="EZ13" s="11">
        <v>4.3031565411207335</v>
      </c>
      <c r="FA13" s="11">
        <v>3.5804923733339732E-2</v>
      </c>
      <c r="FB13" s="11">
        <v>4.4203437330206761</v>
      </c>
      <c r="FC13" s="11">
        <v>46.704577227972436</v>
      </c>
      <c r="FD13" s="11">
        <v>56.984104389086589</v>
      </c>
      <c r="FE13" s="11">
        <v>28.314917127071819</v>
      </c>
      <c r="FF13" s="11">
        <v>32.17439293598234</v>
      </c>
      <c r="FG13" s="11">
        <v>2.381469054812734</v>
      </c>
      <c r="FH13" s="11">
        <v>14.01306694701411</v>
      </c>
      <c r="FI13" s="11">
        <v>13.828414689896789</v>
      </c>
      <c r="FJ13" s="11">
        <v>29.846403655347558</v>
      </c>
      <c r="FK13" s="11">
        <v>36.439624323697174</v>
      </c>
      <c r="FL13" s="11">
        <v>87.167399958097633</v>
      </c>
      <c r="FM13" s="11">
        <v>69.753694581280797</v>
      </c>
      <c r="FN13" s="11">
        <v>90.167835671342687</v>
      </c>
      <c r="FO13" s="11">
        <v>67.218629008731128</v>
      </c>
      <c r="FP13" s="11">
        <v>88.065745593139582</v>
      </c>
      <c r="FQ13" s="11">
        <v>39.789473684210527</v>
      </c>
      <c r="FR13" s="11">
        <v>0</v>
      </c>
      <c r="FS13" s="11">
        <v>91.665029791134685</v>
      </c>
      <c r="FT13" s="11">
        <v>144.04504681464022</v>
      </c>
      <c r="FU13" s="11">
        <v>170.23505532639297</v>
      </c>
      <c r="FV13" s="11">
        <v>62.201270215412812</v>
      </c>
      <c r="FW13" s="11">
        <v>36.011261703660054</v>
      </c>
      <c r="FX13" s="11">
        <v>70.240712100651166</v>
      </c>
      <c r="FY13" s="11">
        <v>-4.8007121006511682</v>
      </c>
      <c r="FZ13" s="11">
        <v>66.199786073032868</v>
      </c>
      <c r="GA13" s="11">
        <v>7.2043073139120537</v>
      </c>
      <c r="GB13" s="11">
        <v>25</v>
      </c>
      <c r="GC13" s="11">
        <v>27.27272727272727</v>
      </c>
      <c r="GD13" s="11">
        <v>4.5454545454545459</v>
      </c>
      <c r="GE13" s="11">
        <v>100</v>
      </c>
      <c r="GF13" s="11">
        <v>25</v>
      </c>
      <c r="GG13" s="11">
        <v>99.615384615384613</v>
      </c>
      <c r="GH13" s="11">
        <v>5</v>
      </c>
      <c r="GI13" s="11">
        <v>10</v>
      </c>
      <c r="GJ13" s="11">
        <v>5.666666666666667</v>
      </c>
      <c r="GK13" s="11">
        <v>0</v>
      </c>
      <c r="GL13" s="11">
        <v>0</v>
      </c>
      <c r="GM13" s="11">
        <v>0</v>
      </c>
      <c r="GN13" s="11">
        <v>0</v>
      </c>
      <c r="GO13" s="11">
        <v>63.961471374931008</v>
      </c>
      <c r="GP13" s="11">
        <v>32.195273891736761</v>
      </c>
      <c r="GQ13" s="11">
        <v>15.603464821832477</v>
      </c>
      <c r="GR13" s="11">
        <v>0.68890878586889437</v>
      </c>
      <c r="GS13" s="11">
        <v>100</v>
      </c>
      <c r="GT13" s="11" t="s">
        <v>727</v>
      </c>
      <c r="GU13" s="11">
        <v>5.0852762782494665</v>
      </c>
      <c r="GV13" s="11">
        <v>0</v>
      </c>
      <c r="GW13" s="11">
        <v>145.69065770771417</v>
      </c>
      <c r="GX13" s="11">
        <v>43.113292124758175</v>
      </c>
      <c r="GY13" s="11">
        <v>0</v>
      </c>
      <c r="GZ13" s="11">
        <v>0</v>
      </c>
      <c r="HA13" s="11">
        <v>2866.7611003633278</v>
      </c>
      <c r="HB13" s="11">
        <v>31.074285714285708</v>
      </c>
      <c r="HC13" s="11">
        <v>199.40888888888892</v>
      </c>
      <c r="HD13" s="11">
        <v>201.42174603174604</v>
      </c>
      <c r="HE13" s="11">
        <v>67.932698412698414</v>
      </c>
      <c r="HF13" s="12">
        <v>145.92237173818842</v>
      </c>
      <c r="HG13" s="12">
        <v>49.269819193324061</v>
      </c>
      <c r="HH13" s="12">
        <v>26.199423665019996</v>
      </c>
      <c r="HI13" s="11">
        <v>93.603366649132042</v>
      </c>
      <c r="HJ13" s="11">
        <v>96.223040504997371</v>
      </c>
      <c r="HK13" s="11">
        <v>96.412414518674382</v>
      </c>
      <c r="HL13" s="11">
        <v>94.539715938979484</v>
      </c>
      <c r="HM13" s="11">
        <v>93.161493950552341</v>
      </c>
      <c r="HN13" s="11">
        <v>69.64</v>
      </c>
      <c r="HO13" s="11">
        <v>51.28</v>
      </c>
      <c r="HP13" s="11">
        <v>100</v>
      </c>
      <c r="HQ13" s="14">
        <v>11.369110711804272</v>
      </c>
      <c r="HR13" s="11">
        <v>61.22196312353234</v>
      </c>
      <c r="HS13" s="11">
        <v>84.743534234563029</v>
      </c>
      <c r="HT13" s="11">
        <v>88.83548883357345</v>
      </c>
      <c r="HU13" s="11">
        <v>68.864693262535283</v>
      </c>
      <c r="HV13" s="11">
        <v>59.70764569276821</v>
      </c>
      <c r="HW13" s="11">
        <v>97.223943858400858</v>
      </c>
      <c r="HX13" s="11">
        <v>94.400907921436385</v>
      </c>
      <c r="HY13" s="11">
        <v>97.164435308735747</v>
      </c>
      <c r="HZ13" s="11">
        <v>55.134234056543761</v>
      </c>
      <c r="IA13" s="11">
        <v>97.701874457821617</v>
      </c>
      <c r="IB13" s="11">
        <v>89.710869967781633</v>
      </c>
      <c r="IC13" s="11">
        <v>95.148036778278438</v>
      </c>
      <c r="ID13" s="11">
        <v>31.873164549477462</v>
      </c>
      <c r="IE13" s="11">
        <v>96.668366064068493</v>
      </c>
      <c r="IF13" s="11">
        <v>94.392425039452917</v>
      </c>
      <c r="IG13" s="11">
        <v>-6.6389177939646205</v>
      </c>
      <c r="IH13" s="11">
        <v>14</v>
      </c>
      <c r="II13" s="11">
        <v>90.657548658600746</v>
      </c>
      <c r="IJ13" s="11">
        <v>34.729089952656494</v>
      </c>
      <c r="IK13" s="11">
        <v>30.015781167806416</v>
      </c>
      <c r="IL13" s="11">
        <v>76.163610719322989</v>
      </c>
      <c r="IM13" s="11">
        <v>69.230769230769226</v>
      </c>
      <c r="IN13" s="11">
        <v>9.538636363636364</v>
      </c>
      <c r="IO13" s="11">
        <v>88.888888888888886</v>
      </c>
      <c r="IP13" s="11">
        <v>80.606161690292254</v>
      </c>
      <c r="IQ13" s="11">
        <v>0</v>
      </c>
      <c r="IR13" s="11">
        <v>56.60377358490566</v>
      </c>
      <c r="IS13" s="11">
        <v>8.5463378545006172</v>
      </c>
      <c r="IT13" s="11">
        <v>38.826140567200987</v>
      </c>
      <c r="IU13" s="11">
        <v>113.31310449459511</v>
      </c>
      <c r="IV13" s="11">
        <v>4.7411340792717622</v>
      </c>
      <c r="IW13" s="11">
        <v>77.754598900056905</v>
      </c>
      <c r="IX13" s="11">
        <v>149.06125545230421</v>
      </c>
      <c r="IY13" s="11">
        <v>8.387096774193548</v>
      </c>
      <c r="IZ13" s="11">
        <v>42.006447942347805</v>
      </c>
      <c r="JA13" s="11">
        <v>32.808647828560595</v>
      </c>
      <c r="JB13" s="11">
        <v>11.852835198179404</v>
      </c>
      <c r="JC13" s="11">
        <v>3.8877299450028446</v>
      </c>
      <c r="JD13" s="11">
        <v>4.4000000000000004</v>
      </c>
      <c r="JE13" s="11">
        <v>9.9344262295081975</v>
      </c>
      <c r="JF13" s="11">
        <v>8.1705069124423968</v>
      </c>
      <c r="JG13" s="11">
        <v>95.66326530612244</v>
      </c>
      <c r="JH13" s="11">
        <v>97.097480832420587</v>
      </c>
      <c r="JI13" s="11">
        <v>52.480417754569189</v>
      </c>
      <c r="JJ13" s="11">
        <v>64.882506527415146</v>
      </c>
      <c r="JK13" s="11">
        <v>94.059405940594047</v>
      </c>
      <c r="JL13" s="11">
        <v>81.559405940594047</v>
      </c>
      <c r="JM13" s="11">
        <v>47.854785478547853</v>
      </c>
      <c r="JN13" s="11">
        <v>89.39</v>
      </c>
      <c r="JO13" s="11">
        <v>100</v>
      </c>
      <c r="JP13" s="11">
        <v>99.678456591639872</v>
      </c>
      <c r="JQ13" s="11">
        <v>96.24573378839591</v>
      </c>
      <c r="JR13" s="11">
        <v>84.210526315789465</v>
      </c>
      <c r="JS13" s="11">
        <v>0.87804879999999996</v>
      </c>
      <c r="JT13" s="11">
        <v>0.98780489999999999</v>
      </c>
      <c r="JU13" s="11">
        <v>1.454696872</v>
      </c>
      <c r="JV13" s="11">
        <v>0.247506</v>
      </c>
      <c r="JW13" s="11">
        <v>4.0172338863278254</v>
      </c>
      <c r="JX13" s="11">
        <v>82079.949393737537</v>
      </c>
      <c r="JY13" s="11">
        <v>31828.424074604682</v>
      </c>
      <c r="JZ13" s="11">
        <v>0.20435052749063162</v>
      </c>
      <c r="KA13" s="11">
        <v>0.20801289000000001</v>
      </c>
      <c r="KB13" s="11">
        <v>11.189004739999985</v>
      </c>
      <c r="KC13" s="11">
        <v>0.10404814999999999</v>
      </c>
      <c r="KD13" s="13">
        <v>4.2155202766765647E-2</v>
      </c>
      <c r="KE13" s="11">
        <v>-1.9914022000252878</v>
      </c>
      <c r="KF13" s="11">
        <v>73.784104389086593</v>
      </c>
      <c r="KG13" s="11">
        <v>-86.740331491712709</v>
      </c>
      <c r="KH13" s="11">
        <v>-71.302428256070641</v>
      </c>
      <c r="KI13" s="11">
        <v>14.801052631578949</v>
      </c>
      <c r="KJ13" s="11">
        <v>19.172631578947371</v>
      </c>
      <c r="KK13" s="11">
        <v>86.457999999999998</v>
      </c>
      <c r="KL13" s="11">
        <v>137.16550000000001</v>
      </c>
      <c r="KM13" s="11">
        <v>127.21300000000001</v>
      </c>
      <c r="KN13" s="11">
        <v>12.832600041902367</v>
      </c>
      <c r="KO13" s="11">
        <v>30.24630541871921</v>
      </c>
      <c r="KP13" s="11">
        <v>90.167835671342687</v>
      </c>
      <c r="KQ13" s="11">
        <v>6.9610857556415926</v>
      </c>
      <c r="KR13" s="11">
        <v>88.065745593139582</v>
      </c>
      <c r="KS13" s="11">
        <v>39.789473684210527</v>
      </c>
    </row>
    <row r="14" spans="1:305" x14ac:dyDescent="0.3">
      <c r="A14" t="s">
        <v>1</v>
      </c>
      <c r="B14" s="2" t="s">
        <v>16</v>
      </c>
      <c r="C14" s="2" t="s">
        <v>17</v>
      </c>
      <c r="D14" s="2" t="s">
        <v>346</v>
      </c>
      <c r="E14" s="2" t="s">
        <v>347</v>
      </c>
      <c r="F14" s="2" t="s">
        <v>357</v>
      </c>
      <c r="G14" s="2" t="s">
        <v>344</v>
      </c>
      <c r="H14" s="17" t="s">
        <v>486</v>
      </c>
      <c r="I14" s="11">
        <v>61.273328279805177</v>
      </c>
      <c r="J14" s="11">
        <v>61.514022246068429</v>
      </c>
      <c r="K14" s="11">
        <v>71.355294750509771</v>
      </c>
      <c r="L14" s="11">
        <v>76.095115368623993</v>
      </c>
      <c r="M14" s="11">
        <v>66.118281238563924</v>
      </c>
      <c r="N14" s="11">
        <v>49.500285503000164</v>
      </c>
      <c r="O14" s="11">
        <v>43.056970572064749</v>
      </c>
      <c r="P14" s="11">
        <v>80.16853239008671</v>
      </c>
      <c r="Q14" s="11">
        <v>67.861792882482291</v>
      </c>
      <c r="R14" s="11">
        <v>37.272727272727273</v>
      </c>
      <c r="S14" s="11">
        <v>77.704801653129238</v>
      </c>
      <c r="T14" s="11">
        <v>55.709713145364368</v>
      </c>
      <c r="U14" s="11">
        <v>67.546467285708289</v>
      </c>
      <c r="V14" s="11">
        <v>44.334121092980808</v>
      </c>
      <c r="W14" s="11">
        <v>56.526392852151417</v>
      </c>
      <c r="X14" s="11">
        <v>66.895020977153209</v>
      </c>
      <c r="Y14" s="11">
        <v>94.697923046940261</v>
      </c>
      <c r="Z14" s="11">
        <v>67.301842125794209</v>
      </c>
      <c r="AA14" s="11">
        <v>80.511461467356341</v>
      </c>
      <c r="AB14" s="11">
        <v>89.118959152503407</v>
      </c>
      <c r="AC14" s="11">
        <v>79.225384568065564</v>
      </c>
      <c r="AD14" s="11">
        <v>54.643911130909295</v>
      </c>
      <c r="AE14" s="11">
        <v>76.975860524285309</v>
      </c>
      <c r="AF14" s="11">
        <v>66.118281238563924</v>
      </c>
      <c r="AG14" s="11">
        <v>42.141175121891798</v>
      </c>
      <c r="AH14" s="11">
        <v>38.639458819885732</v>
      </c>
      <c r="AI14" s="11">
        <v>52.782942780165911</v>
      </c>
      <c r="AJ14" s="11">
        <v>61.576728474637619</v>
      </c>
      <c r="AK14" s="11">
        <v>92.316714162949509</v>
      </c>
      <c r="AL14" s="11">
        <v>71.876727522504581</v>
      </c>
      <c r="AM14" s="11">
        <v>27.890543421671008</v>
      </c>
      <c r="AN14" s="11">
        <v>56.890167709071797</v>
      </c>
      <c r="AO14" s="11">
        <v>77.788991042589643</v>
      </c>
      <c r="AP14" s="11">
        <v>84.077664342272939</v>
      </c>
      <c r="AQ14" s="11">
        <v>67.026728751629861</v>
      </c>
      <c r="AR14" s="11">
        <v>90.891191203239686</v>
      </c>
      <c r="AS14" s="11">
        <v>89.592511156772829</v>
      </c>
      <c r="AT14" s="11">
        <v>63.15069633702489</v>
      </c>
      <c r="AU14" s="11">
        <v>86.272402549580079</v>
      </c>
      <c r="AV14" s="11">
        <v>68.93148722042659</v>
      </c>
      <c r="AW14" s="11">
        <v>56.738034644751721</v>
      </c>
      <c r="AX14" s="11">
        <v>82.378434970706166</v>
      </c>
      <c r="AY14" s="11">
        <v>63.399214694044701</v>
      </c>
      <c r="AZ14" s="11">
        <v>30</v>
      </c>
      <c r="BA14" s="11">
        <v>50</v>
      </c>
      <c r="BB14" s="11">
        <v>31.818181818181817</v>
      </c>
      <c r="BC14" s="11">
        <v>100</v>
      </c>
      <c r="BD14" s="11">
        <v>50</v>
      </c>
      <c r="BE14" s="11">
        <v>63.855421686746979</v>
      </c>
      <c r="BF14" s="11">
        <v>95.50191991223258</v>
      </c>
      <c r="BG14" s="11">
        <v>79.166666666666657</v>
      </c>
      <c r="BH14" s="11">
        <v>83.15789473684211</v>
      </c>
      <c r="BI14" s="11">
        <v>60.484980045877144</v>
      </c>
      <c r="BJ14" s="11">
        <v>52.896324639816171</v>
      </c>
      <c r="BK14" s="11">
        <v>18.352500944286348</v>
      </c>
      <c r="BL14" s="11">
        <v>63.656865360000012</v>
      </c>
      <c r="BM14" s="11">
        <v>53.290253882774408</v>
      </c>
      <c r="BN14" s="11">
        <v>53.023846558584694</v>
      </c>
      <c r="BO14" s="11">
        <v>96.325301415765793</v>
      </c>
      <c r="BP14" s="11">
        <v>0.71152526456459719</v>
      </c>
      <c r="BQ14" s="11">
        <v>100</v>
      </c>
      <c r="BR14" s="11">
        <v>44.797342579912005</v>
      </c>
      <c r="BS14" s="11">
        <v>8.1856211168569573</v>
      </c>
      <c r="BT14" s="11">
        <v>100</v>
      </c>
      <c r="BU14" s="11">
        <v>12.310237596551298</v>
      </c>
      <c r="BV14" s="11">
        <v>55.453089623943896</v>
      </c>
      <c r="BW14" s="11">
        <v>36.363636363636367</v>
      </c>
      <c r="BX14" s="11">
        <v>100</v>
      </c>
      <c r="BY14" s="11">
        <v>34.2888454210254</v>
      </c>
      <c r="BZ14" s="11">
        <v>93.430799732085816</v>
      </c>
      <c r="CA14" s="11">
        <v>51.854357822344291</v>
      </c>
      <c r="CB14" s="11">
        <v>65.087706616310001</v>
      </c>
      <c r="CC14" s="11">
        <v>80.670654798932972</v>
      </c>
      <c r="CD14" s="11">
        <v>90.268971332900023</v>
      </c>
      <c r="CE14" s="11">
        <v>16.725043782837119</v>
      </c>
      <c r="CF14" s="11">
        <v>70.227612754662175</v>
      </c>
      <c r="CG14" s="11">
        <v>95.264212929450423</v>
      </c>
      <c r="CH14" s="11">
        <v>94.82989030569631</v>
      </c>
      <c r="CI14" s="11">
        <v>95.795979731610885</v>
      </c>
      <c r="CJ14" s="11">
        <v>91.17434155576592</v>
      </c>
      <c r="CK14" s="11">
        <v>96.425190712177738</v>
      </c>
      <c r="CL14" s="11">
        <v>84.68</v>
      </c>
      <c r="CM14" s="11">
        <v>84.99</v>
      </c>
      <c r="CN14" s="11">
        <v>99.537368503176822</v>
      </c>
      <c r="CO14" s="11">
        <v>0</v>
      </c>
      <c r="CP14" s="11">
        <v>77.68614268957181</v>
      </c>
      <c r="CQ14" s="11">
        <v>86.974499668205013</v>
      </c>
      <c r="CR14" s="11">
        <v>86.162566337789315</v>
      </c>
      <c r="CS14" s="11">
        <v>71.891521392620746</v>
      </c>
      <c r="CT14" s="11">
        <v>63.284463463429574</v>
      </c>
      <c r="CU14" s="11">
        <v>97.06957525252156</v>
      </c>
      <c r="CV14" s="11">
        <v>96.625813132599887</v>
      </c>
      <c r="CW14" s="11">
        <v>98.160920460134008</v>
      </c>
      <c r="CX14" s="11">
        <v>60.304615692130817</v>
      </c>
      <c r="CY14" s="11">
        <v>97.929648031718003</v>
      </c>
      <c r="CZ14" s="11">
        <v>98.677489604652806</v>
      </c>
      <c r="DA14" s="11">
        <v>98.557521003196271</v>
      </c>
      <c r="DB14" s="11">
        <v>64.942800055657642</v>
      </c>
      <c r="DC14" s="11">
        <v>97.752865239937876</v>
      </c>
      <c r="DD14" s="11">
        <v>92.691686619522244</v>
      </c>
      <c r="DE14" s="11">
        <v>64.984467084674449</v>
      </c>
      <c r="DF14" s="11">
        <v>80</v>
      </c>
      <c r="DG14" s="11">
        <v>86.34667854557604</v>
      </c>
      <c r="DH14" s="11">
        <v>38.635224678434213</v>
      </c>
      <c r="DI14" s="11">
        <v>38.949830168717639</v>
      </c>
      <c r="DJ14" s="11">
        <v>69.760923330585328</v>
      </c>
      <c r="DK14" s="11">
        <v>69.230769230769226</v>
      </c>
      <c r="DL14" s="11">
        <v>79.256577121993601</v>
      </c>
      <c r="DM14" s="11">
        <v>89.65517241379311</v>
      </c>
      <c r="DN14" s="11">
        <v>52.909975629910818</v>
      </c>
      <c r="DO14" s="11">
        <v>85.361216730038009</v>
      </c>
      <c r="DP14" s="11">
        <v>60.083651355742937</v>
      </c>
      <c r="DQ14" s="11">
        <v>53.179242488918653</v>
      </c>
      <c r="DR14" s="11">
        <v>31.103107754864944</v>
      </c>
      <c r="DS14" s="11">
        <v>7.6992093051152359</v>
      </c>
      <c r="DT14" s="11">
        <v>0</v>
      </c>
      <c r="DU14" s="11">
        <v>11.403563379836051</v>
      </c>
      <c r="DV14" s="11">
        <v>11.799425903485758</v>
      </c>
      <c r="DW14" s="11">
        <v>16.821269703915203</v>
      </c>
      <c r="DX14" s="11">
        <v>49.821410567156207</v>
      </c>
      <c r="DY14" s="11">
        <v>50.050655981347148</v>
      </c>
      <c r="DZ14" s="11">
        <v>37.636071188625451</v>
      </c>
      <c r="EA14" s="11">
        <v>40.355823028966505</v>
      </c>
      <c r="EB14" s="11">
        <v>15.333333333333336</v>
      </c>
      <c r="EC14" s="11">
        <v>18.10270737248257</v>
      </c>
      <c r="ED14" s="11">
        <v>40.872253275205082</v>
      </c>
      <c r="EE14" s="11">
        <v>62.188766647365377</v>
      </c>
      <c r="EF14" s="11">
        <v>89.968043825610593</v>
      </c>
      <c r="EG14" s="11">
        <v>42.293744333635544</v>
      </c>
      <c r="EH14" s="11">
        <v>48.368087035358116</v>
      </c>
      <c r="EI14" s="11">
        <v>99.975326918332101</v>
      </c>
      <c r="EJ14" s="11">
        <v>96.484085862324207</v>
      </c>
      <c r="EK14" s="11">
        <v>20.762398223538121</v>
      </c>
      <c r="EL14" s="11">
        <v>88.53</v>
      </c>
      <c r="EM14" s="11">
        <v>99.37</v>
      </c>
      <c r="EN14" s="11">
        <v>98.227320125130348</v>
      </c>
      <c r="EO14" s="11">
        <v>96.608187134502927</v>
      </c>
      <c r="EP14" s="11">
        <v>78.848063555114194</v>
      </c>
      <c r="EQ14" s="11">
        <v>97.727276962809654</v>
      </c>
      <c r="ER14" s="11">
        <v>100</v>
      </c>
      <c r="ES14" s="11">
        <v>88.74670101491175</v>
      </c>
      <c r="ET14" s="11">
        <v>1.0329321122969179</v>
      </c>
      <c r="EU14" s="11">
        <v>17.077952438089721</v>
      </c>
      <c r="EV14" s="11">
        <v>26.002538601775804</v>
      </c>
      <c r="EW14" s="11">
        <v>21.7715309319378</v>
      </c>
      <c r="EX14" s="11">
        <v>1.2599431358831252</v>
      </c>
      <c r="EY14" s="11">
        <v>1.0768995680230462</v>
      </c>
      <c r="EZ14" s="11">
        <v>6.4255042227815569</v>
      </c>
      <c r="FA14" s="11">
        <v>0.34986539044690068</v>
      </c>
      <c r="FB14" s="11">
        <v>4.1590408647659354</v>
      </c>
      <c r="FC14" s="11">
        <v>0</v>
      </c>
      <c r="FD14" s="11">
        <v>35.293676243589104</v>
      </c>
      <c r="FE14" s="11">
        <v>100</v>
      </c>
      <c r="FF14" s="11">
        <v>0</v>
      </c>
      <c r="FG14" s="11">
        <v>58.048668246239188</v>
      </c>
      <c r="FH14" s="11">
        <v>93.321754853445</v>
      </c>
      <c r="FI14" s="11">
        <v>31.360796464671974</v>
      </c>
      <c r="FJ14" s="11">
        <v>44.930943007920554</v>
      </c>
      <c r="FK14" s="11">
        <v>56.788675973082249</v>
      </c>
      <c r="FL14" s="11">
        <v>85.567823343848573</v>
      </c>
      <c r="FM14" s="11">
        <v>67.787773461459821</v>
      </c>
      <c r="FN14" s="11">
        <v>94.76924073804085</v>
      </c>
      <c r="FO14" s="11">
        <v>100</v>
      </c>
      <c r="FP14" s="11">
        <v>86.174518911745196</v>
      </c>
      <c r="FQ14" s="11">
        <v>32.434589800443462</v>
      </c>
      <c r="FR14" s="11">
        <v>11.454917739371984</v>
      </c>
      <c r="FS14" s="11">
        <v>317.8739672675726</v>
      </c>
      <c r="FT14" s="11">
        <v>171.10783373186902</v>
      </c>
      <c r="FU14" s="11">
        <v>123.85629805695957</v>
      </c>
      <c r="FV14" s="11">
        <v>74.45696530591789</v>
      </c>
      <c r="FW14" s="11">
        <v>67.297641718810411</v>
      </c>
      <c r="FX14" s="11">
        <v>68.93148722042659</v>
      </c>
      <c r="FY14" s="11">
        <v>-6.3214872204265902</v>
      </c>
      <c r="FZ14" s="11">
        <v>82.378434970706166</v>
      </c>
      <c r="GA14" s="11">
        <v>9.3664473408037594</v>
      </c>
      <c r="GB14" s="11">
        <v>30</v>
      </c>
      <c r="GC14" s="11">
        <v>50</v>
      </c>
      <c r="GD14" s="11">
        <v>31.818181818181817</v>
      </c>
      <c r="GE14" s="11">
        <v>100</v>
      </c>
      <c r="GF14" s="11">
        <v>50</v>
      </c>
      <c r="GG14" s="11">
        <v>63.855421686746979</v>
      </c>
      <c r="GH14" s="11">
        <v>4</v>
      </c>
      <c r="GI14" s="11">
        <v>10</v>
      </c>
      <c r="GJ14" s="11">
        <v>5.333333333333333</v>
      </c>
      <c r="GK14" s="11">
        <v>60.484980045877144</v>
      </c>
      <c r="GL14" s="11">
        <v>52.896324639816171</v>
      </c>
      <c r="GM14" s="11">
        <v>18.352500944286348</v>
      </c>
      <c r="GN14" s="11">
        <v>63.656865360000019</v>
      </c>
      <c r="GO14" s="11">
        <v>53.290253882774408</v>
      </c>
      <c r="GP14" s="11">
        <v>46.976153441415299</v>
      </c>
      <c r="GQ14" s="11">
        <v>3.6746985842342088</v>
      </c>
      <c r="GR14" s="11">
        <v>0.71152526456459719</v>
      </c>
      <c r="GS14" s="11">
        <v>100</v>
      </c>
      <c r="GT14" s="11">
        <v>44.797342579912005</v>
      </c>
      <c r="GU14" s="11">
        <v>8.1856211168569573</v>
      </c>
      <c r="GV14" s="11">
        <v>1</v>
      </c>
      <c r="GW14" s="11">
        <v>1183.9915373765866</v>
      </c>
      <c r="GX14" s="11">
        <v>55.453089623943896</v>
      </c>
      <c r="GY14" s="11">
        <v>36.363636363636367</v>
      </c>
      <c r="GZ14" s="11">
        <v>100</v>
      </c>
      <c r="HA14" s="11">
        <v>3381305.2625766192</v>
      </c>
      <c r="HB14" s="11">
        <v>28.740952380952375</v>
      </c>
      <c r="HC14" s="11">
        <v>216.57539682539687</v>
      </c>
      <c r="HD14" s="11">
        <v>172.80031746031742</v>
      </c>
      <c r="HE14" s="11">
        <v>84.080317460317445</v>
      </c>
      <c r="HF14" s="12">
        <v>137.21270307637644</v>
      </c>
      <c r="HG14" s="12">
        <v>83.274956217162881</v>
      </c>
      <c r="HH14" s="12">
        <v>122.16995268138801</v>
      </c>
      <c r="HI14" s="11">
        <v>95.264212929450423</v>
      </c>
      <c r="HJ14" s="11">
        <v>94.82989030569631</v>
      </c>
      <c r="HK14" s="11">
        <v>95.795979731610885</v>
      </c>
      <c r="HL14" s="11">
        <v>91.17434155576592</v>
      </c>
      <c r="HM14" s="11">
        <v>96.425190712177738</v>
      </c>
      <c r="HN14" s="11">
        <v>84.68</v>
      </c>
      <c r="HO14" s="11">
        <v>84.99</v>
      </c>
      <c r="HP14" s="11">
        <v>99.537368503176822</v>
      </c>
      <c r="HQ14" s="11">
        <v>0</v>
      </c>
      <c r="HR14" s="11">
        <v>77.68614268957181</v>
      </c>
      <c r="HS14" s="11">
        <v>86.974499668205013</v>
      </c>
      <c r="HT14" s="11">
        <v>86.162566337789315</v>
      </c>
      <c r="HU14" s="11">
        <v>71.891521392620746</v>
      </c>
      <c r="HV14" s="11">
        <v>63.284463463429574</v>
      </c>
      <c r="HW14" s="11">
        <v>97.06957525252156</v>
      </c>
      <c r="HX14" s="11">
        <v>96.625813132599887</v>
      </c>
      <c r="HY14" s="11">
        <v>98.160920460134008</v>
      </c>
      <c r="HZ14" s="11">
        <v>60.304615692130817</v>
      </c>
      <c r="IA14" s="11">
        <v>97.929648031718003</v>
      </c>
      <c r="IB14" s="11">
        <v>98.677489604652806</v>
      </c>
      <c r="IC14" s="11">
        <v>98.557521003196271</v>
      </c>
      <c r="ID14" s="11">
        <v>64.942800055657642</v>
      </c>
      <c r="IE14" s="11">
        <v>97.752865239937876</v>
      </c>
      <c r="IF14" s="11">
        <v>92.691686619522244</v>
      </c>
      <c r="IG14" s="11">
        <v>3.6454766203847826</v>
      </c>
      <c r="IH14" s="11">
        <v>22</v>
      </c>
      <c r="II14" s="11">
        <v>86.34667854557604</v>
      </c>
      <c r="IJ14" s="11">
        <v>38.635224678434213</v>
      </c>
      <c r="IK14" s="11">
        <v>38.949830168717639</v>
      </c>
      <c r="IL14" s="11">
        <v>69.760923330585328</v>
      </c>
      <c r="IM14" s="11">
        <v>69.230769230769226</v>
      </c>
      <c r="IN14" s="11">
        <v>16.053212851405622</v>
      </c>
      <c r="IO14" s="11">
        <v>89.65517241379311</v>
      </c>
      <c r="IP14" s="11">
        <v>79.683227538609941</v>
      </c>
      <c r="IQ14" s="11">
        <v>6.6539923954372622</v>
      </c>
      <c r="IR14" s="11">
        <v>77.946768060836504</v>
      </c>
      <c r="IS14" s="11">
        <v>8.0983212314841708</v>
      </c>
      <c r="IT14" s="11">
        <v>31.103107754864944</v>
      </c>
      <c r="IU14" s="11">
        <v>43.093024225493053</v>
      </c>
      <c r="IV14" s="11">
        <v>0</v>
      </c>
      <c r="IW14" s="11">
        <v>15.010632531376393</v>
      </c>
      <c r="IX14" s="11">
        <v>113.51790851853397</v>
      </c>
      <c r="IY14" s="11">
        <v>8.717948717948719</v>
      </c>
      <c r="IZ14" s="11">
        <v>41.529416670141352</v>
      </c>
      <c r="JA14" s="11">
        <v>27.498644873452029</v>
      </c>
      <c r="JB14" s="11">
        <v>12.175290831005295</v>
      </c>
      <c r="JC14" s="11">
        <v>4.1070758453904848</v>
      </c>
      <c r="JD14" s="11">
        <v>4.6000000000000005</v>
      </c>
      <c r="JE14" s="11">
        <v>18.053452115812917</v>
      </c>
      <c r="JF14" s="11">
        <v>16.087755102040816</v>
      </c>
      <c r="JG14" s="11">
        <v>62.188766647365377</v>
      </c>
      <c r="JH14" s="11">
        <v>89.968043825610593</v>
      </c>
      <c r="JI14" s="11">
        <v>42.293744333635544</v>
      </c>
      <c r="JJ14" s="11">
        <v>48.368087035358116</v>
      </c>
      <c r="JK14" s="11">
        <v>99.975326918332101</v>
      </c>
      <c r="JL14" s="11">
        <v>96.484085862324207</v>
      </c>
      <c r="JM14" s="11">
        <v>20.762398223538121</v>
      </c>
      <c r="JN14" s="11">
        <v>88.53</v>
      </c>
      <c r="JO14" s="11">
        <v>99.37</v>
      </c>
      <c r="JP14" s="11">
        <v>98.227320125130348</v>
      </c>
      <c r="JQ14" s="11">
        <v>96.608187134502927</v>
      </c>
      <c r="JR14" s="11">
        <v>78.848063555114194</v>
      </c>
      <c r="JS14" s="11">
        <v>0.98780489999999999</v>
      </c>
      <c r="JT14" s="11">
        <v>1</v>
      </c>
      <c r="JU14" s="11">
        <v>1.8373202129999999</v>
      </c>
      <c r="JV14" s="11">
        <v>0.2210104</v>
      </c>
      <c r="JW14" s="11">
        <v>6.3388789252318158</v>
      </c>
      <c r="JX14" s="11">
        <v>440625.91895374702</v>
      </c>
      <c r="JY14" s="11">
        <v>274971.83040451229</v>
      </c>
      <c r="JZ14" s="11">
        <v>0.10081817619181946</v>
      </c>
      <c r="KA14" s="11">
        <v>8.2427946900000055</v>
      </c>
      <c r="KB14" s="11">
        <v>16.707502159999994</v>
      </c>
      <c r="KC14" s="11">
        <v>1.0166994599999999</v>
      </c>
      <c r="KD14" s="13">
        <v>4.0398335422267027E-2</v>
      </c>
      <c r="KE14" s="11">
        <v>-39.359957448694651</v>
      </c>
      <c r="KF14" s="11">
        <v>10.140728476821192</v>
      </c>
      <c r="KG14" s="14">
        <v>200</v>
      </c>
      <c r="KH14" s="11">
        <v>-200</v>
      </c>
      <c r="KI14" s="11">
        <v>7.2788235294117651</v>
      </c>
      <c r="KJ14" s="11">
        <v>4.0924999999999976</v>
      </c>
      <c r="KK14" s="11">
        <v>83.581666666666678</v>
      </c>
      <c r="KL14" s="11">
        <v>123.85000000000001</v>
      </c>
      <c r="KM14" s="11">
        <v>113.32833333333333</v>
      </c>
      <c r="KN14" s="11">
        <v>14.43217665615142</v>
      </c>
      <c r="KO14" s="11">
        <v>32.212226538540179</v>
      </c>
      <c r="KP14" s="11">
        <v>94.76924073804085</v>
      </c>
      <c r="KQ14" s="11">
        <v>8.302281989334789</v>
      </c>
      <c r="KR14" s="11">
        <v>86.174518911745196</v>
      </c>
      <c r="KS14" s="11">
        <v>32.434589800443462</v>
      </c>
    </row>
    <row r="15" spans="1:305" x14ac:dyDescent="0.3">
      <c r="A15" t="s">
        <v>1</v>
      </c>
      <c r="B15" s="2" t="s">
        <v>18</v>
      </c>
      <c r="C15" s="2" t="s">
        <v>19</v>
      </c>
      <c r="D15" s="2" t="s">
        <v>346</v>
      </c>
      <c r="E15" s="2" t="s">
        <v>347</v>
      </c>
      <c r="F15" s="2" t="s">
        <v>357</v>
      </c>
      <c r="G15" s="2" t="s">
        <v>344</v>
      </c>
      <c r="H15" s="17" t="s">
        <v>485</v>
      </c>
      <c r="I15" s="11">
        <v>65.367854069319947</v>
      </c>
      <c r="J15" s="11">
        <v>68.828098282436173</v>
      </c>
      <c r="K15" s="11">
        <v>62.081923082746314</v>
      </c>
      <c r="L15" s="11">
        <v>75.25362581494484</v>
      </c>
      <c r="M15" s="11">
        <v>78.849761505799663</v>
      </c>
      <c r="N15" s="11">
        <v>55.868819544250812</v>
      </c>
      <c r="O15" s="11">
        <v>51.324896185741842</v>
      </c>
      <c r="P15" s="11">
        <v>81.673971503084431</v>
      </c>
      <c r="Q15" s="11">
        <v>67.11287176728365</v>
      </c>
      <c r="R15" s="11">
        <v>47.121212121212125</v>
      </c>
      <c r="S15" s="11">
        <v>82.633845309928688</v>
      </c>
      <c r="T15" s="11">
        <v>65.992299307179792</v>
      </c>
      <c r="U15" s="11">
        <v>78.671941439477976</v>
      </c>
      <c r="V15" s="11">
        <v>58.590546528886598</v>
      </c>
      <c r="W15" s="11">
        <v>36.859663653074684</v>
      </c>
      <c r="X15" s="11">
        <v>57.760226492177843</v>
      </c>
      <c r="Y15" s="11">
        <v>96.61393367812596</v>
      </c>
      <c r="Z15" s="11">
        <v>57.093868507606771</v>
      </c>
      <c r="AA15" s="11">
        <v>78.838338835549408</v>
      </c>
      <c r="AB15" s="11">
        <v>86.060069102701533</v>
      </c>
      <c r="AC15" s="11">
        <v>80.659923008779685</v>
      </c>
      <c r="AD15" s="11">
        <v>48.95548118852043</v>
      </c>
      <c r="AE15" s="11">
        <v>81.754316939173123</v>
      </c>
      <c r="AF15" s="11">
        <v>78.849761505799663</v>
      </c>
      <c r="AG15" s="11">
        <v>52.02452090442064</v>
      </c>
      <c r="AH15" s="11">
        <v>49.787439595501766</v>
      </c>
      <c r="AI15" s="11">
        <v>70.656058780387838</v>
      </c>
      <c r="AJ15" s="11">
        <v>64.259710817537083</v>
      </c>
      <c r="AK15" s="11">
        <v>95.338674776940337</v>
      </c>
      <c r="AL15" s="11">
        <v>75</v>
      </c>
      <c r="AM15" s="11">
        <v>55.363082858985237</v>
      </c>
      <c r="AN15" s="11">
        <v>51.923569479940269</v>
      </c>
      <c r="AO15" s="11">
        <v>79.18703144570091</v>
      </c>
      <c r="AP15" s="11">
        <v>95.454842717938647</v>
      </c>
      <c r="AQ15" s="11">
        <v>88.976371979950088</v>
      </c>
      <c r="AR15" s="11">
        <v>78.970212730674731</v>
      </c>
      <c r="AS15" s="11">
        <v>88.591602844714842</v>
      </c>
      <c r="AT15" s="11">
        <v>64.397479030269565</v>
      </c>
      <c r="AU15" s="11">
        <v>73.653319714958769</v>
      </c>
      <c r="AV15" s="11">
        <v>71.96732218043087</v>
      </c>
      <c r="AW15" s="11">
        <v>69.767773461921706</v>
      </c>
      <c r="AX15" s="11">
        <v>65.927599232405015</v>
      </c>
      <c r="AY15" s="11">
        <v>60.788792194376995</v>
      </c>
      <c r="AZ15" s="11">
        <v>55.000000000000007</v>
      </c>
      <c r="BA15" s="11">
        <v>36.363636363636367</v>
      </c>
      <c r="BB15" s="11">
        <v>50</v>
      </c>
      <c r="BC15" s="11">
        <v>100</v>
      </c>
      <c r="BD15" s="11">
        <v>50</v>
      </c>
      <c r="BE15" s="11">
        <v>90</v>
      </c>
      <c r="BF15" s="11">
        <v>94.002559882976783</v>
      </c>
      <c r="BG15" s="11">
        <v>79.166666666666657</v>
      </c>
      <c r="BH15" s="11">
        <v>83.15789473684211</v>
      </c>
      <c r="BI15" s="11">
        <v>84.289411076787289</v>
      </c>
      <c r="BJ15" s="11">
        <v>48.122300448969909</v>
      </c>
      <c r="BK15" s="11">
        <v>30.309063233299703</v>
      </c>
      <c r="BL15" s="11">
        <v>84.082827040000012</v>
      </c>
      <c r="BM15" s="11">
        <v>77.228179176877291</v>
      </c>
      <c r="BN15" s="11">
        <v>64.657771213702006</v>
      </c>
      <c r="BO15" s="11">
        <v>94.129873927854661</v>
      </c>
      <c r="BP15" s="11">
        <v>4.1944560528605876</v>
      </c>
      <c r="BQ15" s="11">
        <v>100</v>
      </c>
      <c r="BR15" s="11">
        <v>100</v>
      </c>
      <c r="BS15" s="11">
        <v>3.2131963261596024</v>
      </c>
      <c r="BT15" s="11">
        <v>100</v>
      </c>
      <c r="BU15" s="11">
        <v>44.135626794299426</v>
      </c>
      <c r="BV15" s="11">
        <v>45.899512093844081</v>
      </c>
      <c r="BW15" s="11">
        <v>72</v>
      </c>
      <c r="BX15" s="11">
        <v>0</v>
      </c>
      <c r="BY15" s="11">
        <v>29.539142518454643</v>
      </c>
      <c r="BZ15" s="11">
        <v>93.934966456670125</v>
      </c>
      <c r="CA15" s="11">
        <v>55.939369428253251</v>
      </c>
      <c r="CB15" s="11">
        <v>60.660736489338994</v>
      </c>
      <c r="CC15" s="11">
        <v>85.54569695911411</v>
      </c>
      <c r="CD15" s="11">
        <v>35.513153750214585</v>
      </c>
      <c r="CE15" s="11">
        <v>34.437805540467139</v>
      </c>
      <c r="CF15" s="11">
        <v>38.289856821186746</v>
      </c>
      <c r="CG15" s="11">
        <v>92.242166108913906</v>
      </c>
      <c r="CH15" s="11">
        <v>97.490112564648612</v>
      </c>
      <c r="CI15" s="11">
        <v>98.159415880742316</v>
      </c>
      <c r="CJ15" s="11">
        <v>96.645877700030425</v>
      </c>
      <c r="CK15" s="11">
        <v>98.532096136294484</v>
      </c>
      <c r="CL15" s="11">
        <v>80.73</v>
      </c>
      <c r="CM15" s="11">
        <v>82.67</v>
      </c>
      <c r="CN15" s="11">
        <v>64.975474030427065</v>
      </c>
      <c r="CO15" s="11">
        <v>0</v>
      </c>
      <c r="CP15" s="11">
        <v>72.168644313018433</v>
      </c>
      <c r="CQ15" s="11">
        <v>83.981320990318267</v>
      </c>
      <c r="CR15" s="11">
        <v>88.01076229559574</v>
      </c>
      <c r="CS15" s="11">
        <v>67.823641823109625</v>
      </c>
      <c r="CT15" s="11">
        <v>64.200792190788206</v>
      </c>
      <c r="CU15" s="11">
        <v>96.844871400466246</v>
      </c>
      <c r="CV15" s="11">
        <v>94.290506028237203</v>
      </c>
      <c r="CW15" s="11">
        <v>97.930899617916594</v>
      </c>
      <c r="CX15" s="11">
        <v>54.300686441949807</v>
      </c>
      <c r="CY15" s="11">
        <v>96.93207861631285</v>
      </c>
      <c r="CZ15" s="11">
        <v>98.406460845338756</v>
      </c>
      <c r="DA15" s="11">
        <v>98.423015826570051</v>
      </c>
      <c r="DB15" s="11">
        <v>50.503259280457449</v>
      </c>
      <c r="DC15" s="11">
        <v>97.693646164829559</v>
      </c>
      <c r="DD15" s="11">
        <v>100</v>
      </c>
      <c r="DE15" s="11">
        <v>65.979769026339056</v>
      </c>
      <c r="DF15" s="11">
        <v>76</v>
      </c>
      <c r="DG15" s="11">
        <v>68.268938241557649</v>
      </c>
      <c r="DH15" s="11">
        <v>43.557955582598112</v>
      </c>
      <c r="DI15" s="11">
        <v>35.039549741405537</v>
      </c>
      <c r="DJ15" s="11">
        <v>85.747763101832135</v>
      </c>
      <c r="DK15" s="11">
        <v>64.705882352941174</v>
      </c>
      <c r="DL15" s="11">
        <v>93.23028896858581</v>
      </c>
      <c r="DM15" s="11">
        <v>83.333333333333343</v>
      </c>
      <c r="DN15" s="11">
        <v>61.907032057884649</v>
      </c>
      <c r="DO15" s="11">
        <v>86.544342507645254</v>
      </c>
      <c r="DP15" s="11">
        <v>88.097909951869084</v>
      </c>
      <c r="DQ15" s="11">
        <v>64.822124412681475</v>
      </c>
      <c r="DR15" s="11">
        <v>39.226917396159806</v>
      </c>
      <c r="DS15" s="11">
        <v>3.6776351974170147</v>
      </c>
      <c r="DT15" s="11">
        <v>0</v>
      </c>
      <c r="DU15" s="11">
        <v>0</v>
      </c>
      <c r="DV15" s="11">
        <v>4.4882656436810464</v>
      </c>
      <c r="DW15" s="11">
        <v>7.5666611124878047</v>
      </c>
      <c r="DX15" s="11">
        <v>63.993715466467535</v>
      </c>
      <c r="DY15" s="11">
        <v>72.676840859042443</v>
      </c>
      <c r="DZ15" s="11">
        <v>38.113553082318319</v>
      </c>
      <c r="EA15" s="11">
        <v>56.266909707891955</v>
      </c>
      <c r="EB15" s="11">
        <v>17.886178861788618</v>
      </c>
      <c r="EC15" s="11">
        <v>60.902797127315353</v>
      </c>
      <c r="ED15" s="11">
        <v>66.845842184303933</v>
      </c>
      <c r="EE15" s="11">
        <v>72.361809045226138</v>
      </c>
      <c r="EF15" s="11">
        <v>82.513786764705884</v>
      </c>
      <c r="EG15" s="11">
        <v>44.421768707482997</v>
      </c>
      <c r="EH15" s="11">
        <v>57.278911564625844</v>
      </c>
      <c r="EI15" s="11">
        <v>88.860642477467067</v>
      </c>
      <c r="EJ15" s="11">
        <v>83.49896001848856</v>
      </c>
      <c r="EK15" s="11">
        <v>47.238271319620985</v>
      </c>
      <c r="EL15" s="11">
        <v>96.48</v>
      </c>
      <c r="EM15" s="11">
        <v>100</v>
      </c>
      <c r="EN15" s="11">
        <v>99.779735682819378</v>
      </c>
      <c r="EO15" s="11">
        <v>99.568034557235421</v>
      </c>
      <c r="EP15" s="11">
        <v>80.865603644646924</v>
      </c>
      <c r="EQ15" s="11">
        <v>100</v>
      </c>
      <c r="ER15" s="11">
        <v>100</v>
      </c>
      <c r="ES15" s="11">
        <v>100</v>
      </c>
      <c r="ET15" s="11">
        <v>0</v>
      </c>
      <c r="EU15" s="11">
        <v>43.586527589129979</v>
      </c>
      <c r="EV15" s="11">
        <v>28.119617165300042</v>
      </c>
      <c r="EW15" s="11">
        <v>19.672710820214174</v>
      </c>
      <c r="EX15" s="11">
        <v>15.491605718171575</v>
      </c>
      <c r="EY15" s="11">
        <v>2.6998937811630017</v>
      </c>
      <c r="EZ15" s="11">
        <v>42.687056540503306</v>
      </c>
      <c r="FA15" s="11">
        <v>3.1857431799352347</v>
      </c>
      <c r="FB15" s="11">
        <v>47.381251966027058</v>
      </c>
      <c r="FC15" s="11">
        <v>0</v>
      </c>
      <c r="FD15" s="11">
        <v>100</v>
      </c>
      <c r="FE15" s="11">
        <v>29.43416232889917</v>
      </c>
      <c r="FF15" s="11">
        <v>100</v>
      </c>
      <c r="FG15" s="11">
        <v>48.599570074355988</v>
      </c>
      <c r="FH15" s="11">
        <v>77.937861879670621</v>
      </c>
      <c r="FI15" s="11">
        <v>31.360796464671974</v>
      </c>
      <c r="FJ15" s="11">
        <v>44.930943007920554</v>
      </c>
      <c r="FK15" s="11">
        <v>56.788675973082249</v>
      </c>
      <c r="FL15" s="11">
        <v>84.715233719827907</v>
      </c>
      <c r="FM15" s="11">
        <v>58.213025344882894</v>
      </c>
      <c r="FN15" s="11">
        <v>96.673862284682144</v>
      </c>
      <c r="FO15" s="11">
        <v>92.229269188864521</v>
      </c>
      <c r="FP15" s="11">
        <v>87.389720760825568</v>
      </c>
      <c r="FQ15" s="11">
        <v>55.901077375122433</v>
      </c>
      <c r="FR15" s="11">
        <v>3.269897325223988</v>
      </c>
      <c r="FS15" s="11">
        <v>106.27166306977961</v>
      </c>
      <c r="FT15" s="11">
        <v>349.87901379896675</v>
      </c>
      <c r="FU15" s="11">
        <v>130.7958930089595</v>
      </c>
      <c r="FV15" s="11">
        <v>71.937741154927735</v>
      </c>
      <c r="FW15" s="11">
        <v>129.16094434634755</v>
      </c>
      <c r="FX15" s="11">
        <v>71.96732218043087</v>
      </c>
      <c r="FY15" s="11">
        <v>-4.0873221804308741</v>
      </c>
      <c r="FZ15" s="11">
        <v>65.927599232405015</v>
      </c>
      <c r="GA15" s="11">
        <v>8.7801244849302762</v>
      </c>
      <c r="GB15" s="11">
        <v>55.000000000000007</v>
      </c>
      <c r="GC15" s="11">
        <v>36.363636363636367</v>
      </c>
      <c r="GD15" s="11">
        <v>50</v>
      </c>
      <c r="GE15" s="11">
        <v>100</v>
      </c>
      <c r="GF15" s="11">
        <v>50</v>
      </c>
      <c r="GG15" s="11">
        <v>90</v>
      </c>
      <c r="GH15" s="11">
        <v>5</v>
      </c>
      <c r="GI15" s="11">
        <v>10</v>
      </c>
      <c r="GJ15" s="11">
        <v>5.333333333333333</v>
      </c>
      <c r="GK15" s="11">
        <v>84.289411076787289</v>
      </c>
      <c r="GL15" s="11">
        <v>48.122300448969909</v>
      </c>
      <c r="GM15" s="11">
        <v>30.309063233299703</v>
      </c>
      <c r="GN15" s="11">
        <v>84.082827040000012</v>
      </c>
      <c r="GO15" s="11">
        <v>77.228179176877291</v>
      </c>
      <c r="GP15" s="11">
        <v>35.342228786297994</v>
      </c>
      <c r="GQ15" s="11">
        <v>5.870126072145335</v>
      </c>
      <c r="GR15" s="11">
        <v>4.1944560528605876</v>
      </c>
      <c r="GS15" s="11" t="s">
        <v>727</v>
      </c>
      <c r="GT15" s="11" t="s">
        <v>727</v>
      </c>
      <c r="GU15" s="11">
        <v>3.2131963261596024</v>
      </c>
      <c r="GV15" s="11">
        <v>1</v>
      </c>
      <c r="GW15" s="11">
        <v>4244.9390770411592</v>
      </c>
      <c r="GX15" s="11">
        <v>45.899512093844081</v>
      </c>
      <c r="GY15" s="11" t="s">
        <v>727</v>
      </c>
      <c r="GZ15" s="11">
        <v>0</v>
      </c>
      <c r="HA15" s="11">
        <v>2912925.6708190595</v>
      </c>
      <c r="HB15" s="11">
        <v>27.18650793650794</v>
      </c>
      <c r="HC15" s="11">
        <v>199.66095238095238</v>
      </c>
      <c r="HD15" s="11">
        <v>194.08904761904759</v>
      </c>
      <c r="HE15" s="11">
        <v>69.190476190476204</v>
      </c>
      <c r="HF15" s="12">
        <v>296.15485451379664</v>
      </c>
      <c r="HG15" s="12">
        <v>65.562194459532861</v>
      </c>
      <c r="HH15" s="12">
        <v>250.15244407622203</v>
      </c>
      <c r="HI15" s="11">
        <v>92.242166108913906</v>
      </c>
      <c r="HJ15" s="11">
        <v>97.490112564648612</v>
      </c>
      <c r="HK15" s="11">
        <v>98.159415880742316</v>
      </c>
      <c r="HL15" s="11">
        <v>96.645877700030425</v>
      </c>
      <c r="HM15" s="11">
        <v>98.532096136294484</v>
      </c>
      <c r="HN15" s="11">
        <v>80.73</v>
      </c>
      <c r="HO15" s="11">
        <v>82.67</v>
      </c>
      <c r="HP15" s="11">
        <v>64.975474030427065</v>
      </c>
      <c r="HQ15" s="11">
        <v>0</v>
      </c>
      <c r="HR15" s="11">
        <v>72.168644313018433</v>
      </c>
      <c r="HS15" s="11">
        <v>83.981320990318267</v>
      </c>
      <c r="HT15" s="11">
        <v>88.01076229559574</v>
      </c>
      <c r="HU15" s="11">
        <v>67.823641823109625</v>
      </c>
      <c r="HV15" s="11">
        <v>64.200792190788206</v>
      </c>
      <c r="HW15" s="11">
        <v>96.844871400466246</v>
      </c>
      <c r="HX15" s="11">
        <v>94.290506028237203</v>
      </c>
      <c r="HY15" s="11">
        <v>97.930899617916594</v>
      </c>
      <c r="HZ15" s="11">
        <v>54.300686441949807</v>
      </c>
      <c r="IA15" s="11">
        <v>96.93207861631285</v>
      </c>
      <c r="IB15" s="11">
        <v>98.406460845338756</v>
      </c>
      <c r="IC15" s="11">
        <v>98.423015826570051</v>
      </c>
      <c r="ID15" s="11">
        <v>50.503259280457449</v>
      </c>
      <c r="IE15" s="11">
        <v>97.693646164829559</v>
      </c>
      <c r="IF15" s="11">
        <v>154.09187709157285</v>
      </c>
      <c r="IG15" s="11">
        <v>4.2127462579085435</v>
      </c>
      <c r="IH15" s="11">
        <v>21</v>
      </c>
      <c r="II15" s="11">
        <v>68.268938241557649</v>
      </c>
      <c r="IJ15" s="11">
        <v>43.557955582598112</v>
      </c>
      <c r="IK15" s="11">
        <v>35.039549741405537</v>
      </c>
      <c r="IL15" s="11">
        <v>85.747763101832135</v>
      </c>
      <c r="IM15" s="11">
        <v>64.705882352941174</v>
      </c>
      <c r="IN15" s="11">
        <v>6.9639401934916449</v>
      </c>
      <c r="IO15" s="11">
        <v>83.333333333333343</v>
      </c>
      <c r="IP15" s="11">
        <v>80.661731321000218</v>
      </c>
      <c r="IQ15" s="11">
        <v>6.1162079510703364</v>
      </c>
      <c r="IR15" s="11">
        <v>39.755351681957187</v>
      </c>
      <c r="IS15" s="11">
        <v>8.6414856442955443</v>
      </c>
      <c r="IT15" s="11">
        <v>39.226917396159806</v>
      </c>
      <c r="IU15" s="11">
        <v>20.583986793231531</v>
      </c>
      <c r="IV15" s="11">
        <v>0</v>
      </c>
      <c r="IW15" s="11">
        <v>0</v>
      </c>
      <c r="IX15" s="11">
        <v>43.17994222038795</v>
      </c>
      <c r="IY15" s="11">
        <v>3.9215686274509802</v>
      </c>
      <c r="IZ15" s="11">
        <v>53.342963268675192</v>
      </c>
      <c r="JA15" s="11">
        <v>39.929839042509286</v>
      </c>
      <c r="JB15" s="11">
        <v>12.329756500206356</v>
      </c>
      <c r="JC15" s="11">
        <v>5.7263722657862157</v>
      </c>
      <c r="JD15" s="11">
        <v>5.3658536585365857</v>
      </c>
      <c r="JE15" s="11">
        <v>12.652046783625732</v>
      </c>
      <c r="JF15" s="11">
        <v>12.512195121951219</v>
      </c>
      <c r="JG15" s="11">
        <v>72.361809045226138</v>
      </c>
      <c r="JH15" s="11">
        <v>82.513786764705884</v>
      </c>
      <c r="JI15" s="11">
        <v>44.421768707482997</v>
      </c>
      <c r="JJ15" s="11">
        <v>57.278911564625844</v>
      </c>
      <c r="JK15" s="11">
        <v>88.860642477467067</v>
      </c>
      <c r="JL15" s="11">
        <v>83.49896001848856</v>
      </c>
      <c r="JM15" s="11">
        <v>47.238271319620985</v>
      </c>
      <c r="JN15" s="11">
        <v>96.48</v>
      </c>
      <c r="JO15" s="11">
        <v>100</v>
      </c>
      <c r="JP15" s="11">
        <v>99.779735682819378</v>
      </c>
      <c r="JQ15" s="11">
        <v>99.568034557235421</v>
      </c>
      <c r="JR15" s="11">
        <v>80.865603644646924</v>
      </c>
      <c r="JS15" s="11">
        <v>1</v>
      </c>
      <c r="JT15" s="11">
        <v>1</v>
      </c>
      <c r="JU15" s="11">
        <v>1.9507673000000001</v>
      </c>
      <c r="JV15" s="11">
        <v>0.21831510000000001</v>
      </c>
      <c r="JW15" s="11">
        <v>12.747271321545043</v>
      </c>
      <c r="JX15" s="11">
        <v>475551.57432347548</v>
      </c>
      <c r="JY15" s="11">
        <v>249234.53655815849</v>
      </c>
      <c r="JZ15" s="11">
        <v>1.239607876187278</v>
      </c>
      <c r="KA15" s="11">
        <v>20.665501950000007</v>
      </c>
      <c r="KB15" s="11">
        <v>110.99426046999999</v>
      </c>
      <c r="KC15" s="11">
        <v>9.2576844099999995</v>
      </c>
      <c r="KD15" s="13">
        <v>0.33100245985461985</v>
      </c>
      <c r="KE15" s="11">
        <v>51.325089676257363</v>
      </c>
      <c r="KF15" s="11">
        <v>200</v>
      </c>
      <c r="KG15" s="11">
        <v>-82.263350684403321</v>
      </c>
      <c r="KH15" s="11">
        <v>200</v>
      </c>
      <c r="KI15" s="11">
        <v>8.5556666666666672</v>
      </c>
      <c r="KJ15" s="11">
        <v>7.0176666666666669</v>
      </c>
      <c r="KK15" s="11">
        <v>83.581666666666678</v>
      </c>
      <c r="KL15" s="11">
        <v>123.85000000000001</v>
      </c>
      <c r="KM15" s="11">
        <v>113.32833333333333</v>
      </c>
      <c r="KN15" s="11">
        <v>15.284766280172098</v>
      </c>
      <c r="KO15" s="11">
        <v>41.786974655117099</v>
      </c>
      <c r="KP15" s="11">
        <v>96.673862284682144</v>
      </c>
      <c r="KQ15" s="11">
        <v>7.9843552345412068</v>
      </c>
      <c r="KR15" s="11">
        <v>87.389720760825568</v>
      </c>
      <c r="KS15" s="11">
        <v>55.901077375122433</v>
      </c>
    </row>
    <row r="16" spans="1:305" x14ac:dyDescent="0.3">
      <c r="A16" t="s">
        <v>1</v>
      </c>
      <c r="B16" s="2" t="s">
        <v>20</v>
      </c>
      <c r="C16" s="2" t="s">
        <v>21</v>
      </c>
      <c r="D16" s="2" t="s">
        <v>346</v>
      </c>
      <c r="E16" s="2" t="s">
        <v>347</v>
      </c>
      <c r="F16" s="2" t="s">
        <v>357</v>
      </c>
      <c r="G16" s="2" t="s">
        <v>344</v>
      </c>
      <c r="H16" s="17" t="s">
        <v>487</v>
      </c>
      <c r="I16" s="11">
        <v>55.452739654739389</v>
      </c>
      <c r="J16" s="11">
        <v>62.559266002299196</v>
      </c>
      <c r="K16" s="11">
        <v>62.814502892390109</v>
      </c>
      <c r="L16" s="11">
        <v>69.325758608398729</v>
      </c>
      <c r="M16" s="11">
        <v>58.174688776918686</v>
      </c>
      <c r="N16" s="11">
        <v>42.609084416944825</v>
      </c>
      <c r="O16" s="11">
        <v>37.233137231484733</v>
      </c>
      <c r="P16" s="11">
        <v>84.133852190715288</v>
      </c>
      <c r="Q16" s="11">
        <v>70.356080585294933</v>
      </c>
      <c r="R16" s="11">
        <v>37.727272727272727</v>
      </c>
      <c r="S16" s="11">
        <v>78.200767964893032</v>
      </c>
      <c r="T16" s="11">
        <v>76.189683523378164</v>
      </c>
      <c r="U16" s="11">
        <v>73.884195392676887</v>
      </c>
      <c r="V16" s="11">
        <v>17.423009631863355</v>
      </c>
      <c r="W16" s="11">
        <v>22.211785048852345</v>
      </c>
      <c r="X16" s="11">
        <v>70.141663008602265</v>
      </c>
      <c r="Y16" s="11">
        <v>94.972063512105819</v>
      </c>
      <c r="Z16" s="11">
        <v>63.932500000000005</v>
      </c>
      <c r="AA16" s="11">
        <v>76.041710111745019</v>
      </c>
      <c r="AB16" s="11">
        <v>86.916522301372311</v>
      </c>
      <c r="AC16" s="11">
        <v>57.245994731124306</v>
      </c>
      <c r="AD16" s="11">
        <v>51.22005113797784</v>
      </c>
      <c r="AE16" s="11">
        <v>75.204514759774113</v>
      </c>
      <c r="AF16" s="11">
        <v>58.174688776918686</v>
      </c>
      <c r="AG16" s="11">
        <v>33.207008029523365</v>
      </c>
      <c r="AH16" s="11">
        <v>19.963671307044319</v>
      </c>
      <c r="AI16" s="11">
        <v>49.188896422845559</v>
      </c>
      <c r="AJ16" s="11">
        <v>55.834476435972853</v>
      </c>
      <c r="AK16" s="11">
        <v>93.125750288735588</v>
      </c>
      <c r="AL16" s="11">
        <v>48.192063833453957</v>
      </c>
      <c r="AM16" s="11">
        <v>35.763567384239366</v>
      </c>
      <c r="AN16" s="11">
        <v>58.21499338094965</v>
      </c>
      <c r="AO16" s="11">
        <v>76.169209287162019</v>
      </c>
      <c r="AP16" s="11">
        <v>92.750599770522584</v>
      </c>
      <c r="AQ16" s="11">
        <v>78.684743074995538</v>
      </c>
      <c r="AR16" s="11">
        <v>89.989826657435685</v>
      </c>
      <c r="AS16" s="11">
        <v>93.766007854564265</v>
      </c>
      <c r="AT16" s="11">
        <v>60.250474214696595</v>
      </c>
      <c r="AU16" s="11">
        <v>89.361461572077033</v>
      </c>
      <c r="AV16" s="11">
        <v>64.108236895688549</v>
      </c>
      <c r="AW16" s="11">
        <v>61.42262228656881</v>
      </c>
      <c r="AX16" s="11">
        <v>80.041530339135647</v>
      </c>
      <c r="AY16" s="11">
        <v>75.851932819786754</v>
      </c>
      <c r="AZ16" s="11">
        <v>45</v>
      </c>
      <c r="BA16" s="11">
        <v>54.54545454545454</v>
      </c>
      <c r="BB16" s="11">
        <v>13.636363636363635</v>
      </c>
      <c r="BC16" s="11">
        <v>100</v>
      </c>
      <c r="BD16" s="11">
        <v>25</v>
      </c>
      <c r="BE16" s="11">
        <v>100</v>
      </c>
      <c r="BF16" s="11">
        <v>91.003839824465175</v>
      </c>
      <c r="BG16" s="11">
        <v>75</v>
      </c>
      <c r="BH16" s="11">
        <v>82.10526315789474</v>
      </c>
      <c r="BI16" s="11">
        <v>97.090407217551274</v>
      </c>
      <c r="BJ16" s="11">
        <v>60.80349050838322</v>
      </c>
      <c r="BK16" s="11">
        <v>48.157102653061571</v>
      </c>
      <c r="BL16" s="11">
        <v>92.792154079999989</v>
      </c>
      <c r="BM16" s="11">
        <v>74.860019790572323</v>
      </c>
      <c r="BN16" s="11">
        <v>58.627289472497715</v>
      </c>
      <c r="BO16" s="11">
        <v>88.165276914960629</v>
      </c>
      <c r="BP16" s="11">
        <v>0.13707962249102751</v>
      </c>
      <c r="BQ16" s="11">
        <v>100</v>
      </c>
      <c r="BR16" s="11">
        <v>2.52</v>
      </c>
      <c r="BS16" s="11">
        <v>1.5111916597104129</v>
      </c>
      <c r="BT16" s="11">
        <v>0</v>
      </c>
      <c r="BU16" s="11">
        <v>0.36978650897869858</v>
      </c>
      <c r="BV16" s="11">
        <v>18.52941176470588</v>
      </c>
      <c r="BW16" s="11">
        <v>0</v>
      </c>
      <c r="BX16" s="11">
        <v>0</v>
      </c>
      <c r="BY16" s="11">
        <v>70.317728430703497</v>
      </c>
      <c r="BZ16" s="11">
        <v>93.931517138734137</v>
      </c>
      <c r="CA16" s="11">
        <v>53.270297881801824</v>
      </c>
      <c r="CB16" s="11">
        <v>62.851660736819412</v>
      </c>
      <c r="CC16" s="11">
        <v>82.412305523984145</v>
      </c>
      <c r="CD16" s="11">
        <v>82.908873576591461</v>
      </c>
      <c r="CE16" s="11">
        <v>37.994542974079124</v>
      </c>
      <c r="CF16" s="11">
        <v>77.622443228205753</v>
      </c>
      <c r="CG16" s="11">
        <v>95.568041920515171</v>
      </c>
      <c r="CH16" s="11">
        <v>93.304712901291083</v>
      </c>
      <c r="CI16" s="11">
        <v>96.792828056441166</v>
      </c>
      <c r="CJ16" s="11">
        <v>92.155686732535742</v>
      </c>
      <c r="CK16" s="11">
        <v>97.039047949745893</v>
      </c>
      <c r="CL16" s="11">
        <v>84.08</v>
      </c>
      <c r="CM16" s="11">
        <v>71.650000000000006</v>
      </c>
      <c r="CN16" s="11">
        <v>100</v>
      </c>
      <c r="CO16" s="11">
        <v>0</v>
      </c>
      <c r="CP16" s="11">
        <v>67.478731961001245</v>
      </c>
      <c r="CQ16" s="11">
        <v>88.54077832841709</v>
      </c>
      <c r="CR16" s="11">
        <v>85.807451657255541</v>
      </c>
      <c r="CS16" s="11">
        <v>59.388611417780311</v>
      </c>
      <c r="CT16" s="11">
        <v>57.783145566418746</v>
      </c>
      <c r="CU16" s="11">
        <v>97.251541739597187</v>
      </c>
      <c r="CV16" s="11">
        <v>95.671631824544875</v>
      </c>
      <c r="CW16" s="11">
        <v>97.572528294592274</v>
      </c>
      <c r="CX16" s="11">
        <v>56.322530895830894</v>
      </c>
      <c r="CY16" s="11">
        <v>95.737321603819353</v>
      </c>
      <c r="CZ16" s="11">
        <v>98.334742112209085</v>
      </c>
      <c r="DA16" s="11">
        <v>98.500006469031391</v>
      </c>
      <c r="DB16" s="11">
        <v>58.140824557228832</v>
      </c>
      <c r="DC16" s="11">
        <v>95.052592653721831</v>
      </c>
      <c r="DD16" s="11">
        <v>50.885444616307332</v>
      </c>
      <c r="DE16" s="11">
        <v>72.852539577065571</v>
      </c>
      <c r="DF16" s="11">
        <v>48</v>
      </c>
      <c r="DG16" s="11">
        <v>90.309037532750409</v>
      </c>
      <c r="DH16" s="11">
        <v>28.92452413270621</v>
      </c>
      <c r="DI16" s="11">
        <v>34.426591748476909</v>
      </c>
      <c r="DJ16" s="11">
        <v>81.520128824476643</v>
      </c>
      <c r="DK16" s="11">
        <v>45</v>
      </c>
      <c r="DL16" s="11">
        <v>88.583644500334103</v>
      </c>
      <c r="DM16" s="11">
        <v>85.714285714285708</v>
      </c>
      <c r="DN16" s="11">
        <v>45.802863336358271</v>
      </c>
      <c r="DO16" s="11">
        <v>74.84116899618806</v>
      </c>
      <c r="DP16" s="11">
        <v>53.880033998209719</v>
      </c>
      <c r="DQ16" s="11">
        <v>40.879846287073114</v>
      </c>
      <c r="DR16" s="11">
        <v>25.534169771973609</v>
      </c>
      <c r="DS16" s="11">
        <v>8.3367398268137141</v>
      </c>
      <c r="DT16" s="11">
        <v>0</v>
      </c>
      <c r="DU16" s="11">
        <v>0</v>
      </c>
      <c r="DV16" s="11">
        <v>4.5844155514263685</v>
      </c>
      <c r="DW16" s="11">
        <v>8.752364709496204</v>
      </c>
      <c r="DX16" s="11">
        <v>20.913228481616891</v>
      </c>
      <c r="DY16" s="11">
        <v>22.815886795917891</v>
      </c>
      <c r="DZ16" s="11">
        <v>10.948818094595193</v>
      </c>
      <c r="EA16" s="11">
        <v>8.4737564964249703</v>
      </c>
      <c r="EB16" s="11">
        <v>36.666666666666664</v>
      </c>
      <c r="EC16" s="11">
        <v>8.1371679305575491</v>
      </c>
      <c r="ED16" s="11">
        <v>38.421882944834948</v>
      </c>
      <c r="EE16" s="11">
        <v>76.962283384301728</v>
      </c>
      <c r="EF16" s="11">
        <v>73.234251431688023</v>
      </c>
      <c r="EG16" s="11">
        <v>43.463351907415344</v>
      </c>
      <c r="EH16" s="11">
        <v>51.43591941705958</v>
      </c>
      <c r="EI16" s="11">
        <v>89.898989898989896</v>
      </c>
      <c r="EJ16" s="11">
        <v>92.379491113668337</v>
      </c>
      <c r="EK16" s="11">
        <v>1.9946298427311087</v>
      </c>
      <c r="EL16" s="11">
        <v>94.84</v>
      </c>
      <c r="EM16" s="11">
        <v>100</v>
      </c>
      <c r="EN16" s="11">
        <v>99.827882960413078</v>
      </c>
      <c r="EO16" s="11">
        <v>92.671394799054369</v>
      </c>
      <c r="EP16" s="11">
        <v>78.289473684210535</v>
      </c>
      <c r="EQ16" s="11">
        <v>52.272723037190346</v>
      </c>
      <c r="ER16" s="11">
        <v>90.322585338189143</v>
      </c>
      <c r="ES16" s="11">
        <v>24.701721742215387</v>
      </c>
      <c r="ET16" s="11">
        <v>25.471225216220937</v>
      </c>
      <c r="EU16" s="11">
        <v>1.33745241804036</v>
      </c>
      <c r="EV16" s="11">
        <v>7.7564258833209108</v>
      </c>
      <c r="EW16" s="11">
        <v>6.0815744693330895</v>
      </c>
      <c r="EX16" s="11">
        <v>7.0405003912201271E-4</v>
      </c>
      <c r="EY16" s="11">
        <v>1.3169347820601925E-3</v>
      </c>
      <c r="EZ16" s="11">
        <v>0</v>
      </c>
      <c r="FA16" s="11">
        <v>0</v>
      </c>
      <c r="FB16" s="11">
        <v>11.090179873602333</v>
      </c>
      <c r="FC16" s="11">
        <v>100</v>
      </c>
      <c r="FD16" s="11">
        <v>5.2782643350439082</v>
      </c>
      <c r="FE16" s="11">
        <v>26.467611336032391</v>
      </c>
      <c r="FF16" s="11">
        <v>35.981781376518214</v>
      </c>
      <c r="FG16" s="11">
        <v>74.129214007201355</v>
      </c>
      <c r="FH16" s="11">
        <v>83.865337451872136</v>
      </c>
      <c r="FI16" s="11">
        <v>31.360796464671974</v>
      </c>
      <c r="FJ16" s="11">
        <v>44.930943007920554</v>
      </c>
      <c r="FK16" s="11">
        <v>56.788675973082249</v>
      </c>
      <c r="FL16" s="11">
        <v>86.198620876149278</v>
      </c>
      <c r="FM16" s="11">
        <v>70.574390942052034</v>
      </c>
      <c r="FN16" s="11">
        <v>90.076247421724716</v>
      </c>
      <c r="FO16" s="11">
        <v>90.998282211286224</v>
      </c>
      <c r="FP16" s="11">
        <v>85.437772125705919</v>
      </c>
      <c r="FQ16" s="11">
        <v>33.729942146053929</v>
      </c>
      <c r="FR16" s="11">
        <v>5.2153958485449046</v>
      </c>
      <c r="FS16" s="11">
        <v>205.48659643266922</v>
      </c>
      <c r="FT16" s="11">
        <v>184.62501303848961</v>
      </c>
      <c r="FU16" s="11">
        <v>94.920204443517264</v>
      </c>
      <c r="FV16" s="11">
        <v>80.317096067591535</v>
      </c>
      <c r="FW16" s="11">
        <v>52.153958485449046</v>
      </c>
      <c r="FX16" s="11">
        <v>64.108236895688549</v>
      </c>
      <c r="FY16" s="11">
        <v>-5.5182368956885455</v>
      </c>
      <c r="FZ16" s="11">
        <v>80.041530339135647</v>
      </c>
      <c r="GA16" s="11">
        <v>12.163432601159883</v>
      </c>
      <c r="GB16" s="11">
        <v>45</v>
      </c>
      <c r="GC16" s="11">
        <v>54.54545454545454</v>
      </c>
      <c r="GD16" s="11">
        <v>13.636363636363635</v>
      </c>
      <c r="GE16" s="11">
        <v>100</v>
      </c>
      <c r="GF16" s="11">
        <v>25</v>
      </c>
      <c r="GG16" s="11">
        <v>100</v>
      </c>
      <c r="GH16" s="11">
        <v>7</v>
      </c>
      <c r="GI16" s="11">
        <v>12</v>
      </c>
      <c r="GJ16" s="11">
        <v>5.666666666666667</v>
      </c>
      <c r="GK16" s="11">
        <v>97.090407217551274</v>
      </c>
      <c r="GL16" s="11">
        <v>60.80349050838322</v>
      </c>
      <c r="GM16" s="11">
        <v>48.157102653061571</v>
      </c>
      <c r="GN16" s="11">
        <v>92.792154079999989</v>
      </c>
      <c r="GO16" s="11">
        <v>74.860019790572323</v>
      </c>
      <c r="GP16" s="11">
        <v>41.372710527502285</v>
      </c>
      <c r="GQ16" s="11">
        <v>11.834723085039377</v>
      </c>
      <c r="GR16" s="11">
        <v>0.13707962249102751</v>
      </c>
      <c r="GS16" s="11">
        <v>100</v>
      </c>
      <c r="GT16" s="11" t="s">
        <v>727</v>
      </c>
      <c r="GU16" s="11">
        <v>1.5111916597104129</v>
      </c>
      <c r="GV16" s="11">
        <v>0</v>
      </c>
      <c r="GW16" s="11">
        <v>35.565852716723057</v>
      </c>
      <c r="GX16" s="11">
        <v>18.52941176470588</v>
      </c>
      <c r="GY16" s="11">
        <v>0</v>
      </c>
      <c r="GZ16" s="11">
        <v>0</v>
      </c>
      <c r="HA16" s="11">
        <v>6934199.8039215682</v>
      </c>
      <c r="HB16" s="11">
        <v>27.197142857142854</v>
      </c>
      <c r="HC16" s="11">
        <v>210.7125396825397</v>
      </c>
      <c r="HD16" s="11">
        <v>183.55317460317463</v>
      </c>
      <c r="HE16" s="11">
        <v>78.760793650793659</v>
      </c>
      <c r="HF16" s="12">
        <v>158.57718677549903</v>
      </c>
      <c r="HG16" s="12">
        <v>62.005457025920876</v>
      </c>
      <c r="HH16" s="12">
        <v>92.537037037037038</v>
      </c>
      <c r="HI16" s="11">
        <v>95.568041920515171</v>
      </c>
      <c r="HJ16" s="11">
        <v>93.304712901291083</v>
      </c>
      <c r="HK16" s="11">
        <v>96.792828056441166</v>
      </c>
      <c r="HL16" s="11">
        <v>92.155686732535742</v>
      </c>
      <c r="HM16" s="11">
        <v>97.039047949745893</v>
      </c>
      <c r="HN16" s="11">
        <v>84.08</v>
      </c>
      <c r="HO16" s="11">
        <v>71.650000000000006</v>
      </c>
      <c r="HP16" s="11" t="s">
        <v>727</v>
      </c>
      <c r="HQ16" s="11">
        <v>0</v>
      </c>
      <c r="HR16" s="11">
        <v>67.478731961001245</v>
      </c>
      <c r="HS16" s="11">
        <v>88.54077832841709</v>
      </c>
      <c r="HT16" s="11">
        <v>85.807451657255541</v>
      </c>
      <c r="HU16" s="11">
        <v>59.388611417780311</v>
      </c>
      <c r="HV16" s="11">
        <v>57.783145566418746</v>
      </c>
      <c r="HW16" s="11">
        <v>97.251541739597187</v>
      </c>
      <c r="HX16" s="11">
        <v>95.671631824544875</v>
      </c>
      <c r="HY16" s="11">
        <v>97.572528294592274</v>
      </c>
      <c r="HZ16" s="11">
        <v>56.322530895830894</v>
      </c>
      <c r="IA16" s="11">
        <v>95.737321603819353</v>
      </c>
      <c r="IB16" s="11">
        <v>98.334742112209085</v>
      </c>
      <c r="IC16" s="11">
        <v>98.500006469031391</v>
      </c>
      <c r="ID16" s="11">
        <v>58.140824557228832</v>
      </c>
      <c r="IE16" s="11">
        <v>95.052592653721831</v>
      </c>
      <c r="IF16" s="11">
        <v>50.885444616307332</v>
      </c>
      <c r="IG16" s="11">
        <v>8.1298631607190774</v>
      </c>
      <c r="IH16" s="11">
        <v>14</v>
      </c>
      <c r="II16" s="11">
        <v>90.309037532750409</v>
      </c>
      <c r="IJ16" s="11">
        <v>28.92452413270621</v>
      </c>
      <c r="IK16" s="11">
        <v>34.426591748476909</v>
      </c>
      <c r="IL16" s="11">
        <v>81.520128824476643</v>
      </c>
      <c r="IM16" s="11">
        <v>45</v>
      </c>
      <c r="IN16" s="11">
        <v>9.9863739591218774</v>
      </c>
      <c r="IO16" s="11">
        <v>85.714285714285708</v>
      </c>
      <c r="IP16" s="11">
        <v>78.910270703584317</v>
      </c>
      <c r="IQ16" s="11">
        <v>11.435832274459974</v>
      </c>
      <c r="IR16" s="11">
        <v>86.404066073697592</v>
      </c>
      <c r="IS16" s="11">
        <v>7.5245290759290278</v>
      </c>
      <c r="IT16" s="11">
        <v>25.534169771973609</v>
      </c>
      <c r="IU16" s="11">
        <v>46.661328076875698</v>
      </c>
      <c r="IV16" s="11">
        <v>0</v>
      </c>
      <c r="IW16" s="11">
        <v>0</v>
      </c>
      <c r="IX16" s="11">
        <v>44.104964888505606</v>
      </c>
      <c r="IY16" s="11">
        <v>4.536082474226804</v>
      </c>
      <c r="IZ16" s="11">
        <v>17.432548971294814</v>
      </c>
      <c r="JA16" s="11">
        <v>12.535419489959345</v>
      </c>
      <c r="JB16" s="11">
        <v>3.5419489959344586</v>
      </c>
      <c r="JC16" s="11">
        <v>0.86238758161882467</v>
      </c>
      <c r="JD16" s="11">
        <v>11</v>
      </c>
      <c r="JE16" s="11">
        <v>19.31111111111111</v>
      </c>
      <c r="JF16" s="11">
        <v>16.425076452599388</v>
      </c>
      <c r="JG16" s="11">
        <v>76.962283384301728</v>
      </c>
      <c r="JH16" s="11">
        <v>73.234251431688023</v>
      </c>
      <c r="JI16" s="11">
        <v>43.463351907415344</v>
      </c>
      <c r="JJ16" s="11">
        <v>51.43591941705958</v>
      </c>
      <c r="JK16" s="11">
        <v>89.898989898989896</v>
      </c>
      <c r="JL16" s="11">
        <v>92.379491113668337</v>
      </c>
      <c r="JM16" s="11">
        <v>1.9946298427311087</v>
      </c>
      <c r="JN16" s="11">
        <v>94.84</v>
      </c>
      <c r="JO16" s="11">
        <v>100</v>
      </c>
      <c r="JP16" s="11">
        <v>99.827882960413078</v>
      </c>
      <c r="JQ16" s="11">
        <v>92.671394799054369</v>
      </c>
      <c r="JR16" s="11">
        <v>78.289473684210535</v>
      </c>
      <c r="JS16" s="11">
        <v>0.74390239999999996</v>
      </c>
      <c r="JT16" s="11">
        <v>0.92682929999999997</v>
      </c>
      <c r="JU16" s="11">
        <v>1.191668094</v>
      </c>
      <c r="JV16" s="11">
        <v>0.2847789</v>
      </c>
      <c r="JW16" s="11">
        <v>2.5336460876345814</v>
      </c>
      <c r="JX16" s="11">
        <v>139617.98489713346</v>
      </c>
      <c r="JY16" s="11">
        <v>82569.910078464804</v>
      </c>
      <c r="JZ16" s="11">
        <v>5.6336701927669218E-5</v>
      </c>
      <c r="KA16" s="11">
        <v>1.008007E-2</v>
      </c>
      <c r="KB16" s="11">
        <v>0</v>
      </c>
      <c r="KC16" s="11">
        <v>0</v>
      </c>
      <c r="KD16" s="13">
        <v>8.6999782494535327E-2</v>
      </c>
      <c r="KE16" s="11">
        <v>11.921115266916015</v>
      </c>
      <c r="KF16" s="11">
        <v>-77.929554435209155</v>
      </c>
      <c r="KG16" s="11">
        <v>-94.129554655870436</v>
      </c>
      <c r="KH16" s="11">
        <v>-56.072874493927131</v>
      </c>
      <c r="KI16" s="11">
        <v>5.105882352941177</v>
      </c>
      <c r="KJ16" s="11">
        <v>5.8905882352941186</v>
      </c>
      <c r="KK16" s="11">
        <v>83.581666666666678</v>
      </c>
      <c r="KL16" s="11">
        <v>123.85000000000001</v>
      </c>
      <c r="KM16" s="11">
        <v>113.32833333333333</v>
      </c>
      <c r="KN16" s="11">
        <v>13.80137912385073</v>
      </c>
      <c r="KO16" s="11">
        <v>29.425609057947966</v>
      </c>
      <c r="KP16" s="11">
        <v>90.076247421724716</v>
      </c>
      <c r="KQ16" s="11">
        <v>7.9339914136231275</v>
      </c>
      <c r="KR16" s="11">
        <v>85.437772125705919</v>
      </c>
      <c r="KS16" s="11">
        <v>33.729942146053929</v>
      </c>
    </row>
    <row r="17" spans="1:305" x14ac:dyDescent="0.3">
      <c r="A17" t="s">
        <v>1</v>
      </c>
      <c r="B17" s="2" t="s">
        <v>22</v>
      </c>
      <c r="C17" s="2" t="s">
        <v>23</v>
      </c>
      <c r="D17" s="2" t="s">
        <v>346</v>
      </c>
      <c r="E17" s="2" t="s">
        <v>347</v>
      </c>
      <c r="F17" s="2" t="s">
        <v>357</v>
      </c>
      <c r="G17" s="2" t="s">
        <v>344</v>
      </c>
      <c r="H17" s="17" t="s">
        <v>487</v>
      </c>
      <c r="I17" s="11">
        <v>58.725384077415185</v>
      </c>
      <c r="J17" s="11">
        <v>54.243450578753176</v>
      </c>
      <c r="K17" s="11">
        <v>60.17692143808884</v>
      </c>
      <c r="L17" s="11">
        <v>74.308137659602565</v>
      </c>
      <c r="M17" s="11">
        <v>70.981617437290552</v>
      </c>
      <c r="N17" s="11">
        <v>53.28304090145965</v>
      </c>
      <c r="O17" s="11">
        <v>39.359136449296358</v>
      </c>
      <c r="P17" s="11">
        <v>89.79732967249673</v>
      </c>
      <c r="Q17" s="11">
        <v>61.902458702314135</v>
      </c>
      <c r="R17" s="11">
        <v>21.666666666666668</v>
      </c>
      <c r="S17" s="11">
        <v>46.234229292375204</v>
      </c>
      <c r="T17" s="11">
        <v>55.077179242238358</v>
      </c>
      <c r="U17" s="11">
        <v>70.011824032567361</v>
      </c>
      <c r="V17" s="11">
        <v>35.014466442613823</v>
      </c>
      <c r="W17" s="11">
        <v>20.089922437453268</v>
      </c>
      <c r="X17" s="11">
        <v>63.42513062429525</v>
      </c>
      <c r="Y17" s="11">
        <v>94.786754064867608</v>
      </c>
      <c r="Z17" s="11">
        <v>62.405878625739227</v>
      </c>
      <c r="AA17" s="11">
        <v>75.220688950705593</v>
      </c>
      <c r="AB17" s="11">
        <v>89.153259717255096</v>
      </c>
      <c r="AC17" s="11">
        <v>68.455080106725504</v>
      </c>
      <c r="AD17" s="11">
        <v>56.928009988365829</v>
      </c>
      <c r="AE17" s="11">
        <v>81.783649534960745</v>
      </c>
      <c r="AF17" s="11">
        <v>70.981617437290552</v>
      </c>
      <c r="AG17" s="11">
        <v>36.912499578415606</v>
      </c>
      <c r="AH17" s="11">
        <v>56.111291545314906</v>
      </c>
      <c r="AI17" s="11">
        <v>66.411801562224994</v>
      </c>
      <c r="AJ17" s="11">
        <v>65.389776569742523</v>
      </c>
      <c r="AK17" s="11">
        <v>93.322645128170024</v>
      </c>
      <c r="AL17" s="11">
        <v>58.220115210509192</v>
      </c>
      <c r="AM17" s="11">
        <v>40.874345849180699</v>
      </c>
      <c r="AN17" s="11">
        <v>52.725054533867308</v>
      </c>
      <c r="AO17" s="11">
        <v>74.402511435640406</v>
      </c>
      <c r="AP17" s="11">
        <v>100</v>
      </c>
      <c r="AQ17" s="11">
        <v>87.662897619345898</v>
      </c>
      <c r="AR17" s="11">
        <v>95.938020692201803</v>
      </c>
      <c r="AS17" s="11">
        <v>94.690700178185253</v>
      </c>
      <c r="AT17" s="11">
        <v>72.622638542510202</v>
      </c>
      <c r="AU17" s="11">
        <v>87.869721002737151</v>
      </c>
      <c r="AV17" s="11">
        <v>72.727945404260993</v>
      </c>
      <c r="AW17" s="11">
        <v>64.223701247781989</v>
      </c>
      <c r="AX17" s="11">
        <v>73.238949612624552</v>
      </c>
      <c r="AY17" s="11">
        <v>37.419238544588993</v>
      </c>
      <c r="AZ17" s="11">
        <v>15</v>
      </c>
      <c r="BA17" s="11">
        <v>27.27272727272727</v>
      </c>
      <c r="BB17" s="11">
        <v>22.727272727272727</v>
      </c>
      <c r="BC17" s="11">
        <v>33.333333333333329</v>
      </c>
      <c r="BD17" s="11">
        <v>50</v>
      </c>
      <c r="BE17" s="11">
        <v>0</v>
      </c>
      <c r="BF17" s="11">
        <v>89.504479795209363</v>
      </c>
      <c r="BG17" s="11">
        <v>58.333333333333336</v>
      </c>
      <c r="BH17" s="11">
        <v>96.84210526315789</v>
      </c>
      <c r="BI17" s="11">
        <v>56.578958117403019</v>
      </c>
      <c r="BJ17" s="11">
        <v>33.396478837615007</v>
      </c>
      <c r="BK17" s="11">
        <v>25.965392983015871</v>
      </c>
      <c r="BL17" s="11">
        <v>62.602961010000016</v>
      </c>
      <c r="BM17" s="11">
        <v>64.058706713407943</v>
      </c>
      <c r="BN17" s="11">
        <v>56.008136338093486</v>
      </c>
      <c r="BO17" s="11">
        <v>89.968629046200675</v>
      </c>
      <c r="BP17" s="11">
        <v>0.43766463079283291</v>
      </c>
      <c r="BQ17" s="11">
        <v>100</v>
      </c>
      <c r="BR17" s="11">
        <v>100</v>
      </c>
      <c r="BS17" s="11">
        <v>6.2202468013273542</v>
      </c>
      <c r="BT17" s="11">
        <v>0</v>
      </c>
      <c r="BU17" s="11">
        <v>3.4288872235627452</v>
      </c>
      <c r="BV17" s="11">
        <v>39.990718719183249</v>
      </c>
      <c r="BW17" s="11">
        <v>7.1428571428571423</v>
      </c>
      <c r="BX17" s="11">
        <v>0</v>
      </c>
      <c r="BY17" s="11">
        <v>33.226113887772676</v>
      </c>
      <c r="BZ17" s="11">
        <v>89.408843536364316</v>
      </c>
      <c r="CA17" s="11">
        <v>48.247804844388817</v>
      </c>
      <c r="CB17" s="11">
        <v>65.218252376807541</v>
      </c>
      <c r="CC17" s="11">
        <v>74.552400492877851</v>
      </c>
      <c r="CD17" s="11">
        <v>49.493504628397375</v>
      </c>
      <c r="CE17" s="11">
        <v>42.398833394094062</v>
      </c>
      <c r="CF17" s="11">
        <v>74.656275097136742</v>
      </c>
      <c r="CG17" s="11">
        <v>93.419596492721553</v>
      </c>
      <c r="CH17" s="11">
        <v>94.985953860560144</v>
      </c>
      <c r="CI17" s="11">
        <v>96.322465310291989</v>
      </c>
      <c r="CJ17" s="11">
        <v>93.002468715416697</v>
      </c>
      <c r="CK17" s="11">
        <v>96.203285945347744</v>
      </c>
      <c r="CL17" s="11">
        <v>62.519999999999996</v>
      </c>
      <c r="CM17" s="11">
        <v>83.08</v>
      </c>
      <c r="CN17" s="11">
        <v>100</v>
      </c>
      <c r="CO17" s="11">
        <v>4.0235145029569139</v>
      </c>
      <c r="CP17" s="11">
        <v>68.863360224542703</v>
      </c>
      <c r="CQ17" s="11">
        <v>79.113972500806781</v>
      </c>
      <c r="CR17" s="11">
        <v>85.196012402782628</v>
      </c>
      <c r="CS17" s="11">
        <v>68.622116509362101</v>
      </c>
      <c r="CT17" s="11">
        <v>53.249241788440038</v>
      </c>
      <c r="CU17" s="11">
        <v>96.279430278299287</v>
      </c>
      <c r="CV17" s="11">
        <v>96.707875151012118</v>
      </c>
      <c r="CW17" s="11">
        <v>92.823054320208229</v>
      </c>
      <c r="CX17" s="11">
        <v>62.315607791578806</v>
      </c>
      <c r="CY17" s="11">
        <v>97.810829928024972</v>
      </c>
      <c r="CZ17" s="11">
        <v>96.128994327615615</v>
      </c>
      <c r="DA17" s="11">
        <v>99.011866106794955</v>
      </c>
      <c r="DB17" s="11">
        <v>70.53294977307138</v>
      </c>
      <c r="DC17" s="11">
        <v>97.894900339734832</v>
      </c>
      <c r="DD17" s="11">
        <v>100</v>
      </c>
      <c r="DE17" s="11">
        <v>57.365240320176504</v>
      </c>
      <c r="DF17" s="11">
        <v>48</v>
      </c>
      <c r="DG17" s="11">
        <v>88.150165999829738</v>
      </c>
      <c r="DH17" s="11">
        <v>36.196475695922366</v>
      </c>
      <c r="DI17" s="11">
        <v>46.437388269345362</v>
      </c>
      <c r="DJ17" s="11">
        <v>90.731657469854895</v>
      </c>
      <c r="DK17" s="11">
        <v>68.75</v>
      </c>
      <c r="DL17" s="11">
        <v>84.319607336654698</v>
      </c>
      <c r="DM17" s="11">
        <v>83.333333333333343</v>
      </c>
      <c r="DN17" s="11">
        <v>55.286155198623277</v>
      </c>
      <c r="DO17" s="11">
        <v>78.109452736318403</v>
      </c>
      <c r="DP17" s="11">
        <v>79.549244376929991</v>
      </c>
      <c r="DQ17" s="11">
        <v>45.560749301217903</v>
      </c>
      <c r="DR17" s="11">
        <v>28.264249855613311</v>
      </c>
      <c r="DS17" s="11">
        <v>4.5593279302414379E-2</v>
      </c>
      <c r="DT17" s="11">
        <v>0</v>
      </c>
      <c r="DU17" s="11">
        <v>0</v>
      </c>
      <c r="DV17" s="11">
        <v>7.7055618451468524</v>
      </c>
      <c r="DW17" s="11">
        <v>0</v>
      </c>
      <c r="DX17" s="11">
        <v>70.259419227753625</v>
      </c>
      <c r="DY17" s="11">
        <v>63.942403347658129</v>
      </c>
      <c r="DZ17" s="11">
        <v>54.561143152268755</v>
      </c>
      <c r="EA17" s="11">
        <v>67.283688077325365</v>
      </c>
      <c r="EB17" s="11">
        <v>24.509803921568629</v>
      </c>
      <c r="EC17" s="11">
        <v>48.107193163618234</v>
      </c>
      <c r="ED17" s="11">
        <v>76.452636426080488</v>
      </c>
      <c r="EE17" s="11">
        <v>70.168281489036204</v>
      </c>
      <c r="EF17" s="11">
        <v>70.919095170165065</v>
      </c>
      <c r="EG17" s="11">
        <v>70.090215128383065</v>
      </c>
      <c r="EH17" s="11">
        <v>33.795975017349065</v>
      </c>
      <c r="EI17" s="11">
        <v>86.885919835560117</v>
      </c>
      <c r="EJ17" s="11">
        <v>98.992805755395679</v>
      </c>
      <c r="EK17" s="11">
        <v>37.183967112024668</v>
      </c>
      <c r="EL17" s="11">
        <v>88.32</v>
      </c>
      <c r="EM17" s="11">
        <v>99.68</v>
      </c>
      <c r="EN17" s="11">
        <v>99.36</v>
      </c>
      <c r="EO17" s="11">
        <v>97.28601252609603</v>
      </c>
      <c r="EP17" s="11">
        <v>81.967213114754102</v>
      </c>
      <c r="EQ17" s="11">
        <v>75.000009318181213</v>
      </c>
      <c r="ER17" s="11">
        <v>96.774199521331639</v>
      </c>
      <c r="ES17" s="11">
        <v>47.381510992440226</v>
      </c>
      <c r="ET17" s="11">
        <v>13.724741010083671</v>
      </c>
      <c r="EU17" s="11">
        <v>9.7546513918210547</v>
      </c>
      <c r="EV17" s="11">
        <v>9.0637441778435264</v>
      </c>
      <c r="EW17" s="11">
        <v>10.814838327649628</v>
      </c>
      <c r="EX17" s="11">
        <v>5.7345287009437404E-2</v>
      </c>
      <c r="EY17" s="11">
        <v>3.6343600497622447E-2</v>
      </c>
      <c r="EZ17" s="11">
        <v>0.10564785948380627</v>
      </c>
      <c r="FA17" s="11">
        <v>2.0851389579055662E-2</v>
      </c>
      <c r="FB17" s="11">
        <v>4.3717292459035137</v>
      </c>
      <c r="FC17" s="11">
        <v>0</v>
      </c>
      <c r="FD17" s="11">
        <v>100</v>
      </c>
      <c r="FE17" s="11">
        <v>0</v>
      </c>
      <c r="FF17" s="11">
        <v>100</v>
      </c>
      <c r="FG17" s="11">
        <v>44.736727548615399</v>
      </c>
      <c r="FH17" s="11">
        <v>85.808129675046345</v>
      </c>
      <c r="FI17" s="11">
        <v>31.360796464671974</v>
      </c>
      <c r="FJ17" s="11">
        <v>44.930943007920554</v>
      </c>
      <c r="FK17" s="11">
        <v>56.788675973082249</v>
      </c>
      <c r="FL17" s="11">
        <v>84.834204438351463</v>
      </c>
      <c r="FM17" s="11">
        <v>63.23705349512904</v>
      </c>
      <c r="FN17" s="11">
        <v>94.115685947657951</v>
      </c>
      <c r="FO17" s="11">
        <v>81.172507861842362</v>
      </c>
      <c r="FP17" s="11">
        <v>89.107365792759055</v>
      </c>
      <c r="FQ17" s="11">
        <v>33.948251078102537</v>
      </c>
      <c r="FR17" s="11">
        <v>0</v>
      </c>
      <c r="FS17" s="11">
        <v>118.93401927837476</v>
      </c>
      <c r="FT17" s="11">
        <v>95.423806165207651</v>
      </c>
      <c r="FU17" s="11">
        <v>88.509037602511441</v>
      </c>
      <c r="FV17" s="11">
        <v>55.318148501569645</v>
      </c>
      <c r="FW17" s="11">
        <v>59.467009639187381</v>
      </c>
      <c r="FX17" s="11">
        <v>72.727945404260993</v>
      </c>
      <c r="FY17" s="11">
        <v>-5.037945404260995</v>
      </c>
      <c r="FZ17" s="11">
        <v>73.238949612624552</v>
      </c>
      <c r="GA17" s="11">
        <v>3.5311261185062648</v>
      </c>
      <c r="GB17" s="11">
        <v>15</v>
      </c>
      <c r="GC17" s="11">
        <v>27.27272727272727</v>
      </c>
      <c r="GD17" s="11">
        <v>22.727272727272727</v>
      </c>
      <c r="GE17" s="11">
        <v>33.333333333333329</v>
      </c>
      <c r="GF17" s="11">
        <v>50</v>
      </c>
      <c r="GG17" s="11">
        <v>0</v>
      </c>
      <c r="GH17" s="11">
        <v>8</v>
      </c>
      <c r="GI17" s="11">
        <v>20</v>
      </c>
      <c r="GJ17" s="11">
        <v>1</v>
      </c>
      <c r="GK17" s="11">
        <v>56.578958117403026</v>
      </c>
      <c r="GL17" s="11">
        <v>33.396478837615007</v>
      </c>
      <c r="GM17" s="11">
        <v>25.965392983015871</v>
      </c>
      <c r="GN17" s="11">
        <v>62.602961010000008</v>
      </c>
      <c r="GO17" s="11">
        <v>64.058706713407943</v>
      </c>
      <c r="GP17" s="11">
        <v>43.991863661906514</v>
      </c>
      <c r="GQ17" s="11">
        <v>10.031370953799323</v>
      </c>
      <c r="GR17" s="11">
        <v>0.43766463079283291</v>
      </c>
      <c r="GS17" s="11">
        <v>100</v>
      </c>
      <c r="GT17" s="14">
        <v>100</v>
      </c>
      <c r="GU17" s="11">
        <v>6.2202468013273542</v>
      </c>
      <c r="GV17" s="11">
        <v>0</v>
      </c>
      <c r="GW17" s="11">
        <v>329.78839144862098</v>
      </c>
      <c r="GX17" s="11">
        <v>39.990718719183249</v>
      </c>
      <c r="GY17" s="11">
        <v>7.1428571428571423</v>
      </c>
      <c r="GZ17" s="11">
        <v>0</v>
      </c>
      <c r="HA17" s="11">
        <v>3276506.757932595</v>
      </c>
      <c r="HB17" s="11">
        <v>41.141428571428577</v>
      </c>
      <c r="HC17" s="11">
        <v>231.50873015873017</v>
      </c>
      <c r="HD17" s="11">
        <v>172.17253968253968</v>
      </c>
      <c r="HE17" s="11">
        <v>102.76730158730157</v>
      </c>
      <c r="HF17" s="12">
        <v>255.57346710098136</v>
      </c>
      <c r="HG17" s="12">
        <v>57.601166605905938</v>
      </c>
      <c r="HH17" s="12">
        <v>104.42320675105485</v>
      </c>
      <c r="HI17" s="11">
        <v>93.419596492721553</v>
      </c>
      <c r="HJ17" s="11">
        <v>94.985953860560144</v>
      </c>
      <c r="HK17" s="11">
        <v>96.322465310291989</v>
      </c>
      <c r="HL17" s="11">
        <v>93.002468715416697</v>
      </c>
      <c r="HM17" s="11">
        <v>96.203285945347744</v>
      </c>
      <c r="HN17" s="11">
        <v>62.519999999999996</v>
      </c>
      <c r="HO17" s="11">
        <v>83.08</v>
      </c>
      <c r="HP17" s="11">
        <v>100.00461127207012</v>
      </c>
      <c r="HQ17" s="11">
        <v>4.0235145029569139</v>
      </c>
      <c r="HR17" s="11">
        <v>68.863360224542703</v>
      </c>
      <c r="HS17" s="11">
        <v>79.113972500806781</v>
      </c>
      <c r="HT17" s="11">
        <v>85.196012402782628</v>
      </c>
      <c r="HU17" s="11">
        <v>68.622116509362101</v>
      </c>
      <c r="HV17" s="11">
        <v>53.249241788440038</v>
      </c>
      <c r="HW17" s="11">
        <v>96.279430278299287</v>
      </c>
      <c r="HX17" s="11">
        <v>96.707875151012118</v>
      </c>
      <c r="HY17" s="11">
        <v>92.823054320208229</v>
      </c>
      <c r="HZ17" s="11">
        <v>62.315607791578806</v>
      </c>
      <c r="IA17" s="11">
        <v>97.810829928024972</v>
      </c>
      <c r="IB17" s="11">
        <v>96.128994327615615</v>
      </c>
      <c r="IC17" s="11">
        <v>99.011866106794955</v>
      </c>
      <c r="ID17" s="11">
        <v>70.53294977307138</v>
      </c>
      <c r="IE17" s="11">
        <v>97.894900339734832</v>
      </c>
      <c r="IF17" s="11">
        <v>135.82191197752618</v>
      </c>
      <c r="IG17" s="11">
        <v>-0.69708097342378783</v>
      </c>
      <c r="IH17" s="11">
        <v>14</v>
      </c>
      <c r="II17" s="11">
        <v>88.150165999829738</v>
      </c>
      <c r="IJ17" s="11">
        <v>36.196475695922366</v>
      </c>
      <c r="IK17" s="11">
        <v>46.437388269345362</v>
      </c>
      <c r="IL17" s="11">
        <v>90.731657469854895</v>
      </c>
      <c r="IM17" s="11">
        <v>68.75</v>
      </c>
      <c r="IN17" s="11">
        <v>12.759938837920489</v>
      </c>
      <c r="IO17" s="11">
        <v>83.333333333333343</v>
      </c>
      <c r="IP17" s="11">
        <v>79.941656583068792</v>
      </c>
      <c r="IQ17" s="11">
        <v>9.9502487562189046</v>
      </c>
      <c r="IR17" s="11">
        <v>51.40961857379768</v>
      </c>
      <c r="IS17" s="11">
        <v>7.7429028388644543</v>
      </c>
      <c r="IT17" s="11">
        <v>28.264249855613311</v>
      </c>
      <c r="IU17" s="11">
        <v>0.2551888397414086</v>
      </c>
      <c r="IV17" s="11">
        <v>0</v>
      </c>
      <c r="IW17" s="11">
        <v>0</v>
      </c>
      <c r="IX17" s="11">
        <v>74.132357944879217</v>
      </c>
      <c r="IY17" s="11">
        <v>0</v>
      </c>
      <c r="IZ17" s="11">
        <v>58.565838720653282</v>
      </c>
      <c r="JA17" s="11">
        <v>35.130996937733926</v>
      </c>
      <c r="JB17" s="11">
        <v>17.650561415447431</v>
      </c>
      <c r="JC17" s="11">
        <v>6.8475671997277985</v>
      </c>
      <c r="JD17" s="11">
        <v>7.3529411764705888</v>
      </c>
      <c r="JE17" s="11">
        <v>14.266862170087977</v>
      </c>
      <c r="JF17" s="11">
        <v>11.189710610932476</v>
      </c>
      <c r="JG17" s="11">
        <v>70.168281489036204</v>
      </c>
      <c r="JH17" s="11">
        <v>70.919095170165065</v>
      </c>
      <c r="JI17" s="11">
        <v>70.090215128383065</v>
      </c>
      <c r="JJ17" s="11">
        <v>33.795975017349065</v>
      </c>
      <c r="JK17" s="11">
        <v>86.885919835560117</v>
      </c>
      <c r="JL17" s="11">
        <v>98.992805755395679</v>
      </c>
      <c r="JM17" s="11">
        <v>37.183967112024668</v>
      </c>
      <c r="JN17" s="11">
        <v>88.32</v>
      </c>
      <c r="JO17" s="11">
        <v>99.68</v>
      </c>
      <c r="JP17" s="11">
        <v>99.36</v>
      </c>
      <c r="JQ17" s="11">
        <v>97.28601252609603</v>
      </c>
      <c r="JR17" s="11">
        <v>81.967213114754102</v>
      </c>
      <c r="JS17" s="11">
        <v>0.86585369999999995</v>
      </c>
      <c r="JT17" s="11">
        <v>0.97560979999999997</v>
      </c>
      <c r="JU17" s="11">
        <v>1.4203082490000001</v>
      </c>
      <c r="JV17" s="11">
        <v>0.25412800000000002</v>
      </c>
      <c r="JW17" s="11">
        <v>4.5684862702731763</v>
      </c>
      <c r="JX17" s="11">
        <v>161184.9446688251</v>
      </c>
      <c r="JY17" s="11">
        <v>140612.7133150771</v>
      </c>
      <c r="JZ17" s="11">
        <v>4.5886572852635588E-3</v>
      </c>
      <c r="KA17" s="11">
        <v>0.27818085000000004</v>
      </c>
      <c r="KB17" s="11">
        <v>0.27470401999999999</v>
      </c>
      <c r="KC17" s="11">
        <v>6.0593580000000008E-2</v>
      </c>
      <c r="KD17" s="13">
        <v>4.1828343725928689E-2</v>
      </c>
      <c r="KE17" s="11">
        <v>-30.6377221573089</v>
      </c>
      <c r="KF17" s="11">
        <v>200</v>
      </c>
      <c r="KG17" s="11">
        <v>-200</v>
      </c>
      <c r="KH17" s="11">
        <v>200</v>
      </c>
      <c r="KI17" s="11">
        <v>9.0776470588235281</v>
      </c>
      <c r="KJ17" s="11">
        <v>5.5211764705882347</v>
      </c>
      <c r="KK17" s="11">
        <v>83.581666666666678</v>
      </c>
      <c r="KL17" s="11">
        <v>123.85000000000001</v>
      </c>
      <c r="KM17" s="11">
        <v>113.32833333333333</v>
      </c>
      <c r="KN17" s="11">
        <v>15.165795561648531</v>
      </c>
      <c r="KO17" s="11">
        <v>36.76294650487096</v>
      </c>
      <c r="KP17" s="11">
        <v>94.115685947657951</v>
      </c>
      <c r="KQ17" s="11">
        <v>7.531985910128375</v>
      </c>
      <c r="KR17" s="11">
        <v>89.107365792759055</v>
      </c>
      <c r="KS17" s="11">
        <v>33.948251078102537</v>
      </c>
    </row>
    <row r="18" spans="1:305" x14ac:dyDescent="0.3">
      <c r="A18" t="s">
        <v>1</v>
      </c>
      <c r="B18" s="2" t="s">
        <v>24</v>
      </c>
      <c r="C18" s="2" t="s">
        <v>25</v>
      </c>
      <c r="D18" s="2" t="s">
        <v>346</v>
      </c>
      <c r="E18" s="2" t="s">
        <v>347</v>
      </c>
      <c r="F18" s="2" t="s">
        <v>357</v>
      </c>
      <c r="G18" s="2" t="s">
        <v>355</v>
      </c>
      <c r="H18" s="17" t="s">
        <v>488</v>
      </c>
      <c r="I18" s="11">
        <v>50.69029707366527</v>
      </c>
      <c r="J18" s="11">
        <v>51.609644564606292</v>
      </c>
      <c r="K18" s="11">
        <v>55.789443016630045</v>
      </c>
      <c r="L18" s="11">
        <v>63.843045292848899</v>
      </c>
      <c r="M18" s="11">
        <v>56.303325367405641</v>
      </c>
      <c r="N18" s="11">
        <v>51.715496074169288</v>
      </c>
      <c r="O18" s="11">
        <v>24.880828126331409</v>
      </c>
      <c r="P18" s="11">
        <v>95.619697128956702</v>
      </c>
      <c r="Q18" s="11">
        <v>65.164705804164981</v>
      </c>
      <c r="R18" s="11">
        <v>26.36363636363636</v>
      </c>
      <c r="S18" s="11">
        <v>28.387045163649656</v>
      </c>
      <c r="T18" s="11">
        <v>40.427792809700556</v>
      </c>
      <c r="U18" s="11">
        <v>54.450225862375099</v>
      </c>
      <c r="V18" s="11">
        <v>50.854408819760671</v>
      </c>
      <c r="W18" s="11">
        <v>15.449324238202699</v>
      </c>
      <c r="X18" s="11">
        <v>71.253308943853042</v>
      </c>
      <c r="Y18" s="11">
        <v>89.778265642151482</v>
      </c>
      <c r="Z18" s="11">
        <v>46.676873242312965</v>
      </c>
      <c r="AA18" s="11">
        <v>67.945513284952071</v>
      </c>
      <c r="AB18" s="11">
        <v>81.534620570148221</v>
      </c>
      <c r="AC18" s="11">
        <v>49.225074757292326</v>
      </c>
      <c r="AD18" s="11">
        <v>49.582875960482987</v>
      </c>
      <c r="AE18" s="11">
        <v>70.92714189136889</v>
      </c>
      <c r="AF18" s="11">
        <v>56.303325367405641</v>
      </c>
      <c r="AG18" s="11">
        <v>31.800902538184673</v>
      </c>
      <c r="AH18" s="11">
        <v>30.490539953516723</v>
      </c>
      <c r="AI18" s="11">
        <v>93.221759903682113</v>
      </c>
      <c r="AJ18" s="11">
        <v>54.192878363064821</v>
      </c>
      <c r="AK18" s="11">
        <v>92.461600809723024</v>
      </c>
      <c r="AL18" s="11">
        <v>33.55254149843914</v>
      </c>
      <c r="AM18" s="11">
        <v>23.626443790271203</v>
      </c>
      <c r="AN18" s="11">
        <v>18.010209460840475</v>
      </c>
      <c r="AO18" s="11">
        <v>68.6327708493762</v>
      </c>
      <c r="AP18" s="11">
        <v>100</v>
      </c>
      <c r="AQ18" s="11">
        <v>98.592592233830715</v>
      </c>
      <c r="AR18" s="11">
        <v>97.777419415094386</v>
      </c>
      <c r="AS18" s="11">
        <v>88.539600897493997</v>
      </c>
      <c r="AT18" s="11">
        <v>88.80857022732107</v>
      </c>
      <c r="AU18" s="11">
        <v>100</v>
      </c>
      <c r="AV18" s="11">
        <v>68.961420644819867</v>
      </c>
      <c r="AW18" s="11">
        <v>54.7555294780434</v>
      </c>
      <c r="AX18" s="11">
        <v>64.465424358592713</v>
      </c>
      <c r="AY18" s="11">
        <v>72.476448735203974</v>
      </c>
      <c r="AZ18" s="11">
        <v>20</v>
      </c>
      <c r="BA18" s="11">
        <v>31.818181818181817</v>
      </c>
      <c r="BB18" s="11">
        <v>27.27272727272727</v>
      </c>
      <c r="BC18" s="11">
        <v>0</v>
      </c>
      <c r="BD18" s="11">
        <v>0</v>
      </c>
      <c r="BE18" s="11">
        <v>0</v>
      </c>
      <c r="BF18" s="11">
        <v>56.518559151581641</v>
      </c>
      <c r="BG18" s="11">
        <v>85.416666666666657</v>
      </c>
      <c r="BH18" s="11">
        <v>98.947368421052644</v>
      </c>
      <c r="BI18" s="11">
        <v>53.599055347659387</v>
      </c>
      <c r="BJ18" s="11">
        <v>15.233407627988047</v>
      </c>
      <c r="BK18" s="11">
        <v>24.249543891802688</v>
      </c>
      <c r="BL18" s="11">
        <v>10.109588759999999</v>
      </c>
      <c r="BM18" s="11">
        <v>75.234049033517664</v>
      </c>
      <c r="BN18" s="11">
        <v>33.105021169829158</v>
      </c>
      <c r="BO18" s="11">
        <v>55.011607383778468</v>
      </c>
      <c r="BP18" s="11">
        <v>6.8415831423391378</v>
      </c>
      <c r="BQ18" s="11">
        <v>94.835680751173712</v>
      </c>
      <c r="BR18" s="11">
        <v>94.835680751173712</v>
      </c>
      <c r="BS18" s="11">
        <v>7.9815987754201148</v>
      </c>
      <c r="BT18" s="11">
        <v>100</v>
      </c>
      <c r="BU18" s="11">
        <v>0.63190949845741196</v>
      </c>
      <c r="BV18" s="11">
        <v>17.901922858118102</v>
      </c>
      <c r="BW18" s="11">
        <v>12.5</v>
      </c>
      <c r="BX18" s="11">
        <v>0</v>
      </c>
      <c r="BY18" s="11">
        <v>31.395374094692695</v>
      </c>
      <c r="BZ18" s="11">
        <v>80.022992020749442</v>
      </c>
      <c r="CA18" s="11">
        <v>43.675594239789021</v>
      </c>
      <c r="CB18" s="11">
        <v>53.610407220253308</v>
      </c>
      <c r="CC18" s="11">
        <v>67.777928489057075</v>
      </c>
      <c r="CD18" s="11">
        <v>87.615501331488815</v>
      </c>
      <c r="CE18" s="11">
        <v>66.762304127124253</v>
      </c>
      <c r="CF18" s="11">
        <v>99.308435178509413</v>
      </c>
      <c r="CG18" s="11">
        <v>90.043907793633366</v>
      </c>
      <c r="CH18" s="11">
        <v>97.080131723380902</v>
      </c>
      <c r="CI18" s="11">
        <v>97.574094401756312</v>
      </c>
      <c r="CJ18" s="11">
        <v>95.806805708013172</v>
      </c>
      <c r="CK18" s="11">
        <v>68.386388583973655</v>
      </c>
      <c r="CL18" s="11">
        <v>72.989999999999995</v>
      </c>
      <c r="CM18" s="11">
        <v>66.8</v>
      </c>
      <c r="CN18" s="11">
        <v>2.7300027300027301</v>
      </c>
      <c r="CO18" s="11">
        <v>44.187490239249144</v>
      </c>
      <c r="CP18" s="11">
        <v>52.051393577076752</v>
      </c>
      <c r="CQ18" s="11">
        <v>66.787863590772318</v>
      </c>
      <c r="CR18" s="11">
        <v>89.757048894324257</v>
      </c>
      <c r="CS18" s="11">
        <v>32.614635592491368</v>
      </c>
      <c r="CT18" s="11">
        <v>75.916269368295602</v>
      </c>
      <c r="CU18" s="11">
        <v>90.545868686752158</v>
      </c>
      <c r="CV18" s="11">
        <v>100</v>
      </c>
      <c r="CW18" s="11">
        <v>99.339685723838173</v>
      </c>
      <c r="CX18" s="11">
        <v>60.877075671458812</v>
      </c>
      <c r="CY18" s="11">
        <v>100</v>
      </c>
      <c r="CZ18" s="11">
        <v>84.414911400869272</v>
      </c>
      <c r="DA18" s="11">
        <v>92.283039594975392</v>
      </c>
      <c r="DB18" s="11">
        <v>17.824903281272388</v>
      </c>
      <c r="DC18" s="11">
        <v>97.537348888771575</v>
      </c>
      <c r="DD18" s="11">
        <v>55.521405049396265</v>
      </c>
      <c r="DE18" s="11">
        <v>72.153819222480692</v>
      </c>
      <c r="DF18" s="11">
        <v>20</v>
      </c>
      <c r="DG18" s="11">
        <v>89.769484083424814</v>
      </c>
      <c r="DH18" s="11">
        <v>30.768386388583973</v>
      </c>
      <c r="DI18" s="11">
        <v>28.210757409440173</v>
      </c>
      <c r="DJ18" s="11">
        <v>79.407375826049886</v>
      </c>
      <c r="DK18" s="11">
        <v>14.285714285714285</v>
      </c>
      <c r="DL18" s="11">
        <v>95.187891246814829</v>
      </c>
      <c r="DM18" s="11">
        <v>94.827586206896555</v>
      </c>
      <c r="DN18" s="11">
        <v>41.180581134412954</v>
      </c>
      <c r="DO18" s="11">
        <v>69.014084507042256</v>
      </c>
      <c r="DP18" s="11">
        <v>58.715310460761714</v>
      </c>
      <c r="DQ18" s="11">
        <v>35.616356004618218</v>
      </c>
      <c r="DR18" s="11">
        <v>27.985449071751127</v>
      </c>
      <c r="DS18" s="11">
        <v>11.88812913496163</v>
      </c>
      <c r="DT18" s="11">
        <v>4.3802461642882244</v>
      </c>
      <c r="DU18" s="11">
        <v>0</v>
      </c>
      <c r="DV18" s="11">
        <v>20.163536946527625</v>
      </c>
      <c r="DW18" s="11">
        <v>4.1945621384443266</v>
      </c>
      <c r="DX18" s="11">
        <v>22.872702139997479</v>
      </c>
      <c r="DY18" s="11">
        <v>25.851900627808831</v>
      </c>
      <c r="DZ18" s="11">
        <v>21.359432750115001</v>
      </c>
      <c r="EA18" s="11">
        <v>49.035330916328995</v>
      </c>
      <c r="EB18" s="11">
        <v>33.333333333333329</v>
      </c>
      <c r="EC18" s="11">
        <v>91.932202985644125</v>
      </c>
      <c r="ED18" s="11">
        <v>84.338931383737474</v>
      </c>
      <c r="EE18" s="11">
        <v>96.615905245346866</v>
      </c>
      <c r="EF18" s="11">
        <v>100</v>
      </c>
      <c r="EG18" s="11">
        <v>13.660245183887914</v>
      </c>
      <c r="EH18" s="11">
        <v>71.453590192644484</v>
      </c>
      <c r="EI18" s="11">
        <v>80.922098569157399</v>
      </c>
      <c r="EJ18" s="11">
        <v>74.403815580286164</v>
      </c>
      <c r="EK18" s="11">
        <v>30.524642289348169</v>
      </c>
      <c r="EL18" s="11">
        <v>89.47</v>
      </c>
      <c r="EM18" s="11">
        <v>99.3</v>
      </c>
      <c r="EN18" s="11">
        <v>99.298245614035082</v>
      </c>
      <c r="EO18" s="11">
        <v>96.715328467153284</v>
      </c>
      <c r="EP18" s="11">
        <v>77.524429967426713</v>
      </c>
      <c r="EQ18" s="11">
        <v>31.81817842975229</v>
      </c>
      <c r="ER18" s="11">
        <v>25.80645673256997</v>
      </c>
      <c r="ES18" s="11">
        <v>4.1744335848979635</v>
      </c>
      <c r="ET18" s="11">
        <v>72.411097246536343</v>
      </c>
      <c r="EU18" s="11">
        <v>1.4649317497818772</v>
      </c>
      <c r="EV18" s="11">
        <v>1.168232246706739</v>
      </c>
      <c r="EW18" s="11">
        <v>1.0844923712732915</v>
      </c>
      <c r="EX18" s="11">
        <v>7.9656116194554034</v>
      </c>
      <c r="EY18" s="11">
        <v>5.7532391806175585E-3</v>
      </c>
      <c r="EZ18" s="11">
        <v>0.14282113590600298</v>
      </c>
      <c r="FA18" s="11">
        <v>8.7809514846877672</v>
      </c>
      <c r="FB18" s="11">
        <v>0.73207698247018782</v>
      </c>
      <c r="FC18" s="11">
        <v>14.621787826649493</v>
      </c>
      <c r="FD18" s="11">
        <v>37.778354142236324</v>
      </c>
      <c r="FE18" s="11">
        <v>0</v>
      </c>
      <c r="FF18" s="11">
        <v>65</v>
      </c>
      <c r="FG18" s="11">
        <v>5.4637718767119567</v>
      </c>
      <c r="FH18" s="11">
        <v>30.822722446147203</v>
      </c>
      <c r="FI18" s="11">
        <v>2.5681922080560158</v>
      </c>
      <c r="FJ18" s="11">
        <v>23.748052904358651</v>
      </c>
      <c r="FK18" s="11">
        <v>27.448307868928545</v>
      </c>
      <c r="FL18" s="11">
        <v>91.573693482090434</v>
      </c>
      <c r="FM18" s="11">
        <v>75.215517241379303</v>
      </c>
      <c r="FN18" s="11">
        <v>90.402784684236707</v>
      </c>
      <c r="FO18" s="11">
        <v>30.319720975415759</v>
      </c>
      <c r="FP18" s="11">
        <v>89.991714995857492</v>
      </c>
      <c r="FQ18" s="11">
        <v>34.293193717277489</v>
      </c>
      <c r="FR18" s="11">
        <v>0</v>
      </c>
      <c r="FS18" s="11">
        <v>13.567907376418976</v>
      </c>
      <c r="FT18" s="11">
        <v>67.83953688209489</v>
      </c>
      <c r="FU18" s="11">
        <v>131.1564379720501</v>
      </c>
      <c r="FV18" s="11">
        <v>22.613178960698296</v>
      </c>
      <c r="FW18" s="11">
        <v>0</v>
      </c>
      <c r="FX18" s="11">
        <v>68.961420644819867</v>
      </c>
      <c r="FY18" s="11">
        <v>-6.6614206448198701</v>
      </c>
      <c r="FZ18" s="11">
        <v>64.465424358592713</v>
      </c>
      <c r="GA18" s="11">
        <v>11.405270476568944</v>
      </c>
      <c r="GB18" s="11">
        <v>20</v>
      </c>
      <c r="GC18" s="11">
        <v>31.818181818181817</v>
      </c>
      <c r="GD18" s="11">
        <v>27.27272727272727</v>
      </c>
      <c r="GE18" s="11">
        <v>0</v>
      </c>
      <c r="GF18" s="11">
        <v>0</v>
      </c>
      <c r="GG18" s="11">
        <v>0</v>
      </c>
      <c r="GH18" s="11">
        <v>30</v>
      </c>
      <c r="GI18" s="11">
        <v>7</v>
      </c>
      <c r="GJ18" s="11">
        <v>0.33333333333333331</v>
      </c>
      <c r="GK18" s="11">
        <v>53.59905534765938</v>
      </c>
      <c r="GL18" s="11">
        <v>15.233407627988047</v>
      </c>
      <c r="GM18" s="11">
        <v>24.249543891802688</v>
      </c>
      <c r="GN18" s="11">
        <v>10.109588759999999</v>
      </c>
      <c r="GO18" s="11">
        <v>75.234049033517664</v>
      </c>
      <c r="GP18" s="11">
        <v>66.894978830170842</v>
      </c>
      <c r="GQ18" s="11">
        <v>44.988392616221525</v>
      </c>
      <c r="GR18" s="11">
        <v>6.8415831423391378</v>
      </c>
      <c r="GS18" s="11">
        <v>94.835680751173712</v>
      </c>
      <c r="GT18" s="11">
        <v>94.835680751173712</v>
      </c>
      <c r="GU18" s="11">
        <v>7.9815987754201148</v>
      </c>
      <c r="GV18" s="11">
        <v>1</v>
      </c>
      <c r="GW18" s="11">
        <v>60.77669035170041</v>
      </c>
      <c r="GX18" s="11">
        <v>17.901922858118102</v>
      </c>
      <c r="GY18" s="11" t="s">
        <v>727</v>
      </c>
      <c r="GZ18" s="11">
        <v>0</v>
      </c>
      <c r="HA18" s="11">
        <v>3095973.1173057235</v>
      </c>
      <c r="HB18" s="11">
        <v>70.079841269841268</v>
      </c>
      <c r="HC18" s="11">
        <v>250.44047619047615</v>
      </c>
      <c r="HD18" s="11">
        <v>227.99317460317459</v>
      </c>
      <c r="HE18" s="11">
        <v>123.4585714285714</v>
      </c>
      <c r="HF18" s="12">
        <v>144.91504867941819</v>
      </c>
      <c r="HG18" s="12">
        <v>33.237695872875747</v>
      </c>
      <c r="HH18" s="12">
        <v>5.6359008410801232</v>
      </c>
      <c r="HI18" s="11">
        <v>90.043907793633366</v>
      </c>
      <c r="HJ18" s="11">
        <v>97.080131723380902</v>
      </c>
      <c r="HK18" s="11">
        <v>97.574094401756312</v>
      </c>
      <c r="HL18" s="11">
        <v>95.806805708013172</v>
      </c>
      <c r="HM18" s="11">
        <v>68.386388583973655</v>
      </c>
      <c r="HN18" s="11" t="s">
        <v>727</v>
      </c>
      <c r="HO18" s="14" t="s">
        <v>727</v>
      </c>
      <c r="HP18" s="11">
        <v>2.7300027300027301</v>
      </c>
      <c r="HQ18" s="11">
        <v>44.187490239249144</v>
      </c>
      <c r="HR18" s="11">
        <v>52.051393577076752</v>
      </c>
      <c r="HS18" s="11">
        <v>66.787863590772318</v>
      </c>
      <c r="HT18" s="11">
        <v>89.757048894324257</v>
      </c>
      <c r="HU18" s="11">
        <v>32.614635592491368</v>
      </c>
      <c r="HV18" s="11">
        <v>75.916269368295602</v>
      </c>
      <c r="HW18" s="11">
        <v>90.545868686752158</v>
      </c>
      <c r="HX18" s="11">
        <v>100</v>
      </c>
      <c r="HY18" s="11">
        <v>99.339685723838173</v>
      </c>
      <c r="HZ18" s="11">
        <v>60.877075671458812</v>
      </c>
      <c r="IA18" s="11">
        <v>100</v>
      </c>
      <c r="IB18" s="11">
        <v>84.414911400869272</v>
      </c>
      <c r="IC18" s="11">
        <v>92.283039594975392</v>
      </c>
      <c r="ID18" s="11">
        <v>17.824903281272388</v>
      </c>
      <c r="IE18" s="11">
        <v>97.537348888771575</v>
      </c>
      <c r="IF18" s="11">
        <v>55.521405049396265</v>
      </c>
      <c r="IG18" s="11">
        <v>7.7316293929712456</v>
      </c>
      <c r="IH18" s="11">
        <v>7</v>
      </c>
      <c r="II18" s="11">
        <v>89.769484083424814</v>
      </c>
      <c r="IJ18" s="11">
        <v>30.768386388583973</v>
      </c>
      <c r="IK18" s="11">
        <v>28.210757409440173</v>
      </c>
      <c r="IL18" s="11">
        <v>79.407375826049886</v>
      </c>
      <c r="IM18" s="11">
        <v>14.285714285714285</v>
      </c>
      <c r="IN18" s="11">
        <v>5.6906077348066297</v>
      </c>
      <c r="IO18" s="11">
        <v>94.827586206896555</v>
      </c>
      <c r="IP18" s="11">
        <v>78.407559549765608</v>
      </c>
      <c r="IQ18" s="11">
        <v>14.084507042253522</v>
      </c>
      <c r="IR18" s="11">
        <v>79.812206572769952</v>
      </c>
      <c r="IS18" s="11">
        <v>7.2789764174611138</v>
      </c>
      <c r="IT18" s="11">
        <v>27.985449071751127</v>
      </c>
      <c r="IU18" s="11">
        <v>66.538707613563659</v>
      </c>
      <c r="IV18" s="11">
        <v>7.8055022392834292</v>
      </c>
      <c r="IW18" s="11">
        <v>0</v>
      </c>
      <c r="IX18" s="11">
        <v>193.98592450415867</v>
      </c>
      <c r="IY18" s="11">
        <v>2.1739130434782608</v>
      </c>
      <c r="IZ18" s="11">
        <v>19.06589891234805</v>
      </c>
      <c r="JA18" s="11">
        <v>14.203454894433781</v>
      </c>
      <c r="JB18" s="11">
        <v>6.90978886756238</v>
      </c>
      <c r="JC18" s="11">
        <v>4.9904030710172744</v>
      </c>
      <c r="JD18" s="11">
        <v>10</v>
      </c>
      <c r="JE18" s="11">
        <v>8.7361111111111107</v>
      </c>
      <c r="JF18" s="11">
        <v>10.104072398190045</v>
      </c>
      <c r="JG18" s="11">
        <v>96.615905245346866</v>
      </c>
      <c r="JH18" s="11">
        <v>165.53002223869532</v>
      </c>
      <c r="JI18" s="11">
        <v>13.660245183887914</v>
      </c>
      <c r="JJ18" s="11">
        <v>71.453590192644484</v>
      </c>
      <c r="JK18" s="11">
        <v>80.922098569157399</v>
      </c>
      <c r="JL18" s="11">
        <v>74.403815580286164</v>
      </c>
      <c r="JM18" s="11">
        <v>30.524642289348169</v>
      </c>
      <c r="JN18" s="11">
        <v>89.47</v>
      </c>
      <c r="JO18" s="11">
        <v>99.3</v>
      </c>
      <c r="JP18" s="11">
        <v>99.298245614035082</v>
      </c>
      <c r="JQ18" s="11">
        <v>96.715328467153284</v>
      </c>
      <c r="JR18" s="11">
        <v>77.524429967426713</v>
      </c>
      <c r="JS18" s="11">
        <v>0.63414630000000005</v>
      </c>
      <c r="JT18" s="11">
        <v>0.43902439999999998</v>
      </c>
      <c r="JU18" s="11">
        <v>0.98472779600000004</v>
      </c>
      <c r="JV18" s="11">
        <v>0.40726230000000002</v>
      </c>
      <c r="JW18" s="11">
        <v>2.5644639484801641</v>
      </c>
      <c r="JX18" s="11">
        <v>30931.900013071001</v>
      </c>
      <c r="JY18" s="11">
        <v>21291.971290991052</v>
      </c>
      <c r="JZ18" s="11">
        <v>0.63739260356616156</v>
      </c>
      <c r="KA18" s="11">
        <v>4.4036389999999995E-2</v>
      </c>
      <c r="KB18" s="11">
        <v>0.37136142999999999</v>
      </c>
      <c r="KC18" s="11">
        <v>25.517209979999997</v>
      </c>
      <c r="KD18" s="13">
        <v>1.7357176418562228E-2</v>
      </c>
      <c r="KE18" s="11">
        <v>-10.366462284329103</v>
      </c>
      <c r="KF18" s="11">
        <v>17.431192660550458</v>
      </c>
      <c r="KG18" s="11">
        <v>-200</v>
      </c>
      <c r="KH18" s="11">
        <v>60</v>
      </c>
      <c r="KI18" s="11">
        <v>14.384545454545453</v>
      </c>
      <c r="KJ18" s="11">
        <v>15.976363636363637</v>
      </c>
      <c r="KK18" s="11">
        <v>88.305333333333323</v>
      </c>
      <c r="KL18" s="11">
        <v>142.54866666666669</v>
      </c>
      <c r="KM18" s="11">
        <v>133.34800000000001</v>
      </c>
      <c r="KN18" s="11">
        <v>8.4263065179095715</v>
      </c>
      <c r="KO18" s="11">
        <v>24.78448275862069</v>
      </c>
      <c r="KP18" s="11">
        <v>90.402784684236707</v>
      </c>
      <c r="KQ18" s="11">
        <v>5.4514272213827528</v>
      </c>
      <c r="KR18" s="11">
        <v>89.991714995857492</v>
      </c>
      <c r="KS18" s="11">
        <v>34.293193717277489</v>
      </c>
    </row>
    <row r="19" spans="1:305" x14ac:dyDescent="0.3">
      <c r="A19" t="s">
        <v>1</v>
      </c>
      <c r="B19" s="2" t="s">
        <v>26</v>
      </c>
      <c r="C19" s="2" t="s">
        <v>27</v>
      </c>
      <c r="D19" s="2" t="s">
        <v>346</v>
      </c>
      <c r="E19" s="2" t="s">
        <v>347</v>
      </c>
      <c r="F19" s="2" t="s">
        <v>357</v>
      </c>
      <c r="G19" s="2" t="s">
        <v>344</v>
      </c>
      <c r="H19" s="17" t="s">
        <v>487</v>
      </c>
      <c r="I19" s="11">
        <v>59.637401607914285</v>
      </c>
      <c r="J19" s="11">
        <v>56.47037051758425</v>
      </c>
      <c r="K19" s="11">
        <v>60.055977584255203</v>
      </c>
      <c r="L19" s="11">
        <v>74.334698410367565</v>
      </c>
      <c r="M19" s="11">
        <v>66.318910842554814</v>
      </c>
      <c r="N19" s="11">
        <v>55.855262960193706</v>
      </c>
      <c r="O19" s="11">
        <v>44.789189332530164</v>
      </c>
      <c r="P19" s="11">
        <v>79.883846408005255</v>
      </c>
      <c r="Q19" s="11">
        <v>71.159746297693488</v>
      </c>
      <c r="R19" s="11">
        <v>16.969696969696965</v>
      </c>
      <c r="S19" s="11">
        <v>61.701407935637221</v>
      </c>
      <c r="T19" s="11">
        <v>39.886957238922434</v>
      </c>
      <c r="U19" s="11">
        <v>73.350522106017536</v>
      </c>
      <c r="V19" s="11">
        <v>52.340416667116877</v>
      </c>
      <c r="W19" s="11">
        <v>35.17825094604575</v>
      </c>
      <c r="X19" s="11">
        <v>63.923075798424414</v>
      </c>
      <c r="Y19" s="11">
        <v>95.468380114981386</v>
      </c>
      <c r="Z19" s="11">
        <v>45.654203477569276</v>
      </c>
      <c r="AA19" s="11">
        <v>83.497035887703063</v>
      </c>
      <c r="AB19" s="11">
        <v>88.345955017125135</v>
      </c>
      <c r="AC19" s="11">
        <v>72.097016055497349</v>
      </c>
      <c r="AD19" s="11">
        <v>51.020178108443247</v>
      </c>
      <c r="AE19" s="11">
        <v>76.713306983069032</v>
      </c>
      <c r="AF19" s="11">
        <v>66.318910842554814</v>
      </c>
      <c r="AG19" s="11">
        <v>65.255615063446186</v>
      </c>
      <c r="AH19" s="11">
        <v>45.913844293419984</v>
      </c>
      <c r="AI19" s="11">
        <v>56.022613730192276</v>
      </c>
      <c r="AJ19" s="11">
        <v>65.285623518424472</v>
      </c>
      <c r="AK19" s="11">
        <v>91.875815800363426</v>
      </c>
      <c r="AL19" s="11">
        <v>67.606597913172934</v>
      </c>
      <c r="AM19" s="11">
        <v>47.834668619746935</v>
      </c>
      <c r="AN19" s="11">
        <v>59.826438595742033</v>
      </c>
      <c r="AO19" s="11">
        <v>81.27192675525994</v>
      </c>
      <c r="AP19" s="11">
        <v>86.992935011463075</v>
      </c>
      <c r="AQ19" s="11">
        <v>75.733251362490677</v>
      </c>
      <c r="AR19" s="11">
        <v>88.807332190619192</v>
      </c>
      <c r="AS19" s="11">
        <v>94.972129190151193</v>
      </c>
      <c r="AT19" s="11">
        <v>50.215181494131564</v>
      </c>
      <c r="AU19" s="11">
        <v>82.582249199175791</v>
      </c>
      <c r="AV19" s="11">
        <v>70.127752352655335</v>
      </c>
      <c r="AW19" s="11">
        <v>58.975991560463861</v>
      </c>
      <c r="AX19" s="11">
        <v>82.735081993649231</v>
      </c>
      <c r="AY19" s="11">
        <v>72.800159284005531</v>
      </c>
      <c r="AZ19" s="11">
        <v>10</v>
      </c>
      <c r="BA19" s="11">
        <v>27.27272727272727</v>
      </c>
      <c r="BB19" s="11">
        <v>13.636363636363635</v>
      </c>
      <c r="BC19" s="11">
        <v>0</v>
      </c>
      <c r="BD19" s="11">
        <v>25</v>
      </c>
      <c r="BE19" s="11">
        <v>100</v>
      </c>
      <c r="BF19" s="11">
        <v>83.507039678186132</v>
      </c>
      <c r="BG19" s="11">
        <v>100</v>
      </c>
      <c r="BH19" s="11">
        <v>74.73684210526315</v>
      </c>
      <c r="BI19" s="11">
        <v>63.09550410635272</v>
      </c>
      <c r="BJ19" s="11">
        <v>22.442901058266774</v>
      </c>
      <c r="BK19" s="11">
        <v>22.873598884729525</v>
      </c>
      <c r="BL19" s="11">
        <v>16.285940040000003</v>
      </c>
      <c r="BM19" s="11">
        <v>61.365577669201478</v>
      </c>
      <c r="BN19" s="11">
        <v>64.428635597320834</v>
      </c>
      <c r="BO19" s="11">
        <v>94.257353051530288</v>
      </c>
      <c r="BP19" s="11">
        <v>2.520536626961638</v>
      </c>
      <c r="BQ19" s="11">
        <v>99.08</v>
      </c>
      <c r="BR19" s="11">
        <v>99.08</v>
      </c>
      <c r="BS19" s="11">
        <v>7.3932873239435395</v>
      </c>
      <c r="BT19" s="11">
        <v>100</v>
      </c>
      <c r="BU19" s="11">
        <v>5.9686760517961028</v>
      </c>
      <c r="BV19" s="11">
        <v>86.125933831376727</v>
      </c>
      <c r="BW19" s="11">
        <v>20</v>
      </c>
      <c r="BX19" s="11">
        <v>0</v>
      </c>
      <c r="BY19" s="11">
        <v>34.587069952806274</v>
      </c>
      <c r="BZ19" s="11">
        <v>94.381730352916719</v>
      </c>
      <c r="CA19" s="11">
        <v>52.565777998416785</v>
      </c>
      <c r="CB19" s="11">
        <v>66.180627141173289</v>
      </c>
      <c r="CC19" s="11">
        <v>81.375463891916112</v>
      </c>
      <c r="CD19" s="11">
        <v>82.245208002184739</v>
      </c>
      <c r="CE19" s="11">
        <v>8.9365504915102747</v>
      </c>
      <c r="CF19" s="11">
        <v>61.776172710853004</v>
      </c>
      <c r="CG19" s="11">
        <v>96.449103821440644</v>
      </c>
      <c r="CH19" s="11">
        <v>96.362143098700429</v>
      </c>
      <c r="CI19" s="11">
        <v>97.569930914536926</v>
      </c>
      <c r="CJ19" s="11">
        <v>90.042997246243786</v>
      </c>
      <c r="CK19" s="11">
        <v>96.917725493985216</v>
      </c>
      <c r="CL19" s="11">
        <v>58.18</v>
      </c>
      <c r="CM19" s="11">
        <v>47.42</v>
      </c>
      <c r="CN19" s="11">
        <v>68.999875606418698</v>
      </c>
      <c r="CO19" s="11">
        <v>8.016938303858403</v>
      </c>
      <c r="CP19" s="11">
        <v>78.333933281274398</v>
      </c>
      <c r="CQ19" s="11">
        <v>91.082408605420767</v>
      </c>
      <c r="CR19" s="11">
        <v>87.559781751133485</v>
      </c>
      <c r="CS19" s="11">
        <v>75.634490478336787</v>
      </c>
      <c r="CT19" s="11">
        <v>70.702657759377743</v>
      </c>
      <c r="CU19" s="11">
        <v>97.668943450675187</v>
      </c>
      <c r="CV19" s="11">
        <v>96.305162081438269</v>
      </c>
      <c r="CW19" s="11">
        <v>98.677243255715524</v>
      </c>
      <c r="CX19" s="11">
        <v>58.997511875230188</v>
      </c>
      <c r="CY19" s="11">
        <v>98.021033066976926</v>
      </c>
      <c r="CZ19" s="11">
        <v>98.703726810808433</v>
      </c>
      <c r="DA19" s="11">
        <v>98.466476725473328</v>
      </c>
      <c r="DB19" s="11">
        <v>59.232079357705224</v>
      </c>
      <c r="DC19" s="11">
        <v>98.364406963653224</v>
      </c>
      <c r="DD19" s="11">
        <v>80.023189526064058</v>
      </c>
      <c r="DE19" s="11">
        <v>56.26785864042796</v>
      </c>
      <c r="DF19" s="11">
        <v>80</v>
      </c>
      <c r="DG19" s="11">
        <v>71.23049422677424</v>
      </c>
      <c r="DH19" s="11">
        <v>40.446398376733178</v>
      </c>
      <c r="DI19" s="11">
        <v>41.383641721822315</v>
      </c>
      <c r="DJ19" s="11">
        <v>74.04803749267721</v>
      </c>
      <c r="DK19" s="11">
        <v>66.666666666666657</v>
      </c>
      <c r="DL19" s="11">
        <v>81.927997457142794</v>
      </c>
      <c r="DM19" s="11">
        <v>84.210526315789465</v>
      </c>
      <c r="DN19" s="11">
        <v>66.505590590202772</v>
      </c>
      <c r="DO19" s="11">
        <v>79.375</v>
      </c>
      <c r="DP19" s="11">
        <v>53.076141937461685</v>
      </c>
      <c r="DQ19" s="11">
        <v>84.072825962102868</v>
      </c>
      <c r="DR19" s="11">
        <v>46.43840416478951</v>
      </c>
      <c r="DS19" s="11">
        <v>13.964269443879077</v>
      </c>
      <c r="DT19" s="11">
        <v>0</v>
      </c>
      <c r="DU19" s="11">
        <v>8.8987243129305309</v>
      </c>
      <c r="DV19" s="11">
        <v>1.7275397119699978</v>
      </c>
      <c r="DW19" s="11">
        <v>29.299793307800005</v>
      </c>
      <c r="DX19" s="11">
        <v>56.126158639668134</v>
      </c>
      <c r="DY19" s="11">
        <v>68.36195786415928</v>
      </c>
      <c r="DZ19" s="11">
        <v>44.432907721541959</v>
      </c>
      <c r="EA19" s="11">
        <v>39.383829425638616</v>
      </c>
      <c r="EB19" s="11">
        <v>21.264367816091958</v>
      </c>
      <c r="EC19" s="11">
        <v>43.230117916389624</v>
      </c>
      <c r="ED19" s="11">
        <v>67.438888461834111</v>
      </c>
      <c r="EE19" s="11">
        <v>62.171209947393592</v>
      </c>
      <c r="EF19" s="11">
        <v>51.250238595151743</v>
      </c>
      <c r="EG19" s="11">
        <v>61.07165913492576</v>
      </c>
      <c r="EH19" s="11">
        <v>44.803098773402198</v>
      </c>
      <c r="EI19" s="11">
        <v>97.023947919088585</v>
      </c>
      <c r="EJ19" s="11">
        <v>94.861660079051376</v>
      </c>
      <c r="EK19" s="11">
        <v>28.667751685654498</v>
      </c>
      <c r="EL19" s="11">
        <v>86.39</v>
      </c>
      <c r="EM19" s="11">
        <v>100</v>
      </c>
      <c r="EN19" s="11">
        <v>99.738219895287955</v>
      </c>
      <c r="EO19" s="11">
        <v>97.250859106529205</v>
      </c>
      <c r="EP19" s="11">
        <v>76</v>
      </c>
      <c r="EQ19" s="11">
        <v>88.636366177685787</v>
      </c>
      <c r="ER19" s="11">
        <v>100</v>
      </c>
      <c r="ES19" s="11">
        <v>76.428114084968243</v>
      </c>
      <c r="ET19" s="11">
        <v>5.3619113900377346</v>
      </c>
      <c r="EU19" s="11">
        <v>8.7945182035647438</v>
      </c>
      <c r="EV19" s="11">
        <v>12.312358604148537</v>
      </c>
      <c r="EW19" s="11">
        <v>9.528027579588354</v>
      </c>
      <c r="EX19" s="11">
        <v>2.7930697061353009</v>
      </c>
      <c r="EY19" s="11">
        <v>3.5931571412965853</v>
      </c>
      <c r="EZ19" s="11">
        <v>1.5333529969457584</v>
      </c>
      <c r="FA19" s="11">
        <v>1.589741759006047E-2</v>
      </c>
      <c r="FB19" s="11">
        <v>0.64485687323057572</v>
      </c>
      <c r="FC19" s="11">
        <v>0</v>
      </c>
      <c r="FD19" s="11">
        <v>38.528486225504118</v>
      </c>
      <c r="FE19" s="11">
        <v>100</v>
      </c>
      <c r="FF19" s="11">
        <v>100</v>
      </c>
      <c r="FG19" s="11">
        <v>72.919408061218292</v>
      </c>
      <c r="FH19" s="11">
        <v>93.132369471817128</v>
      </c>
      <c r="FI19" s="11">
        <v>31.360796464671974</v>
      </c>
      <c r="FJ19" s="11">
        <v>44.930943007920554</v>
      </c>
      <c r="FK19" s="11">
        <v>56.788675973082249</v>
      </c>
      <c r="FL19" s="11">
        <v>86.487284175316049</v>
      </c>
      <c r="FM19" s="11">
        <v>73.298517520215626</v>
      </c>
      <c r="FN19" s="11">
        <v>96.281357900204725</v>
      </c>
      <c r="FO19" s="11">
        <v>96.405800281106224</v>
      </c>
      <c r="FP19" s="11">
        <v>86.784548422198043</v>
      </c>
      <c r="FQ19" s="11">
        <v>48.374052232518956</v>
      </c>
      <c r="FR19" s="11">
        <v>9.3576007111776534</v>
      </c>
      <c r="FS19" s="11">
        <v>233.94001777944135</v>
      </c>
      <c r="FT19" s="11">
        <v>202.35811537921677</v>
      </c>
      <c r="FU19" s="11">
        <v>86.557806578393297</v>
      </c>
      <c r="FV19" s="11">
        <v>100.59420764515978</v>
      </c>
      <c r="FW19" s="11">
        <v>85.388106489496096</v>
      </c>
      <c r="FX19" s="11">
        <v>70.127752352655335</v>
      </c>
      <c r="FY19" s="11">
        <v>-5.9377523526553375</v>
      </c>
      <c r="FZ19" s="11">
        <v>82.735081993649231</v>
      </c>
      <c r="GA19" s="11">
        <v>11.477978589326113</v>
      </c>
      <c r="GB19" s="11">
        <v>10</v>
      </c>
      <c r="GC19" s="11">
        <v>27.27272727272727</v>
      </c>
      <c r="GD19" s="11">
        <v>13.636363636363635</v>
      </c>
      <c r="GE19" s="11">
        <v>0</v>
      </c>
      <c r="GF19" s="11">
        <v>25</v>
      </c>
      <c r="GG19" s="11">
        <v>100</v>
      </c>
      <c r="GH19" s="11">
        <v>12</v>
      </c>
      <c r="GI19" s="11">
        <v>0</v>
      </c>
      <c r="GJ19" s="11">
        <v>8</v>
      </c>
      <c r="GK19" s="11">
        <v>63.095504106352713</v>
      </c>
      <c r="GL19" s="11">
        <v>22.442901058266774</v>
      </c>
      <c r="GM19" s="11">
        <v>22.873598884729525</v>
      </c>
      <c r="GN19" s="11">
        <v>16.285940040000003</v>
      </c>
      <c r="GO19" s="11">
        <v>61.365577669201478</v>
      </c>
      <c r="GP19" s="11">
        <v>35.571364402679166</v>
      </c>
      <c r="GQ19" s="11">
        <v>5.7426469484697185</v>
      </c>
      <c r="GR19" s="11">
        <v>2.520536626961638</v>
      </c>
      <c r="GS19" s="11" t="s">
        <v>727</v>
      </c>
      <c r="GT19" s="11" t="s">
        <v>727</v>
      </c>
      <c r="GU19" s="11">
        <v>7.3932873239435395</v>
      </c>
      <c r="GV19" s="11">
        <v>1</v>
      </c>
      <c r="GW19" s="11">
        <v>574.06381308583821</v>
      </c>
      <c r="GX19" s="11">
        <v>86.125933831376727</v>
      </c>
      <c r="GY19" s="11">
        <v>20</v>
      </c>
      <c r="GZ19" s="11">
        <v>0</v>
      </c>
      <c r="HA19" s="11">
        <v>3410713.8987193168</v>
      </c>
      <c r="HB19" s="11">
        <v>25.809047619047618</v>
      </c>
      <c r="HC19" s="11">
        <v>213.62968253968248</v>
      </c>
      <c r="HD19" s="11">
        <v>167.54460317460314</v>
      </c>
      <c r="HE19" s="11">
        <v>81.927619047619061</v>
      </c>
      <c r="HF19" s="12">
        <v>160.50363840909696</v>
      </c>
      <c r="HG19" s="12">
        <v>91.063449508489725</v>
      </c>
      <c r="HH19" s="12">
        <v>156.03696434412822</v>
      </c>
      <c r="HI19" s="11">
        <v>96.449103821440644</v>
      </c>
      <c r="HJ19" s="11">
        <v>96.362143098700429</v>
      </c>
      <c r="HK19" s="11">
        <v>97.569930914536926</v>
      </c>
      <c r="HL19" s="11">
        <v>90.042997246243786</v>
      </c>
      <c r="HM19" s="11">
        <v>96.917725493985216</v>
      </c>
      <c r="HN19" s="11">
        <v>58.18</v>
      </c>
      <c r="HO19" s="11">
        <v>47.42</v>
      </c>
      <c r="HP19" s="11">
        <v>68.999875606418698</v>
      </c>
      <c r="HQ19" s="11">
        <v>8.016938303858403</v>
      </c>
      <c r="HR19" s="11">
        <v>78.333933281274398</v>
      </c>
      <c r="HS19" s="11">
        <v>91.082408605420767</v>
      </c>
      <c r="HT19" s="11">
        <v>87.559781751133485</v>
      </c>
      <c r="HU19" s="11">
        <v>75.634490478336787</v>
      </c>
      <c r="HV19" s="11">
        <v>70.702657759377743</v>
      </c>
      <c r="HW19" s="11">
        <v>97.668943450675187</v>
      </c>
      <c r="HX19" s="11">
        <v>96.305162081438269</v>
      </c>
      <c r="HY19" s="11">
        <v>98.677243255715524</v>
      </c>
      <c r="HZ19" s="11">
        <v>58.997511875230188</v>
      </c>
      <c r="IA19" s="11">
        <v>98.021033066976926</v>
      </c>
      <c r="IB19" s="11">
        <v>98.703726810808433</v>
      </c>
      <c r="IC19" s="11">
        <v>98.466476725473328</v>
      </c>
      <c r="ID19" s="11">
        <v>59.232079357705224</v>
      </c>
      <c r="IE19" s="11">
        <v>98.364406963653224</v>
      </c>
      <c r="IF19" s="11">
        <v>80.023189526064058</v>
      </c>
      <c r="IG19" s="11">
        <v>-1.3225306803288455</v>
      </c>
      <c r="IH19" s="11">
        <v>22</v>
      </c>
      <c r="II19" s="11">
        <v>71.23049422677424</v>
      </c>
      <c r="IJ19" s="11">
        <v>40.446398376733178</v>
      </c>
      <c r="IK19" s="11">
        <v>41.383641721822315</v>
      </c>
      <c r="IL19" s="11">
        <v>74.04803749267721</v>
      </c>
      <c r="IM19" s="11">
        <v>66.666666666666657</v>
      </c>
      <c r="IN19" s="11">
        <v>14.315573770491802</v>
      </c>
      <c r="IO19" s="11">
        <v>84.210526315789465</v>
      </c>
      <c r="IP19" s="11">
        <v>81.161862330896497</v>
      </c>
      <c r="IQ19" s="11">
        <v>9.375</v>
      </c>
      <c r="IR19" s="11">
        <v>87.5</v>
      </c>
      <c r="IS19" s="11">
        <v>9.5395705060819935</v>
      </c>
      <c r="IT19" s="11">
        <v>46.43840416478951</v>
      </c>
      <c r="IU19" s="11">
        <v>78.159013164714423</v>
      </c>
      <c r="IV19" s="11">
        <v>0</v>
      </c>
      <c r="IW19" s="11">
        <v>11.713486057841816</v>
      </c>
      <c r="IX19" s="11">
        <v>16.620020040772605</v>
      </c>
      <c r="IY19" s="11">
        <v>15.185185185185187</v>
      </c>
      <c r="IZ19" s="11">
        <v>46.784838118931617</v>
      </c>
      <c r="JA19" s="11">
        <v>37.559172108773019</v>
      </c>
      <c r="JB19" s="11">
        <v>14.374071386614146</v>
      </c>
      <c r="JC19" s="11">
        <v>4.0081545212674055</v>
      </c>
      <c r="JD19" s="11">
        <v>6.3793103448275872</v>
      </c>
      <c r="JE19" s="11">
        <v>14.882352941176471</v>
      </c>
      <c r="JF19" s="11">
        <v>12.430555555555555</v>
      </c>
      <c r="JG19" s="11">
        <v>62.171209947393592</v>
      </c>
      <c r="JH19" s="11">
        <v>51.250238595151743</v>
      </c>
      <c r="JI19" s="11">
        <v>61.07165913492576</v>
      </c>
      <c r="JJ19" s="11">
        <v>44.803098773402198</v>
      </c>
      <c r="JK19" s="11">
        <v>97.023947919088585</v>
      </c>
      <c r="JL19" s="11">
        <v>94.861660079051376</v>
      </c>
      <c r="JM19" s="11">
        <v>28.667751685654498</v>
      </c>
      <c r="JN19" s="11">
        <v>86.39</v>
      </c>
      <c r="JO19" s="11">
        <v>100</v>
      </c>
      <c r="JP19" s="11">
        <v>99.738219895287955</v>
      </c>
      <c r="JQ19" s="11">
        <v>97.250859106529205</v>
      </c>
      <c r="JR19" s="11">
        <v>76</v>
      </c>
      <c r="JS19" s="11">
        <v>0.93902439999999998</v>
      </c>
      <c r="JT19" s="11">
        <v>1</v>
      </c>
      <c r="JU19" s="11">
        <v>1.713133714</v>
      </c>
      <c r="JV19" s="11">
        <v>0.23230629999999999</v>
      </c>
      <c r="JW19" s="11">
        <v>4.3363760875111179</v>
      </c>
      <c r="JX19" s="11">
        <v>214777.65957184852</v>
      </c>
      <c r="JY19" s="11">
        <v>124832.88246511406</v>
      </c>
      <c r="JZ19" s="11">
        <v>0.22349595448353887</v>
      </c>
      <c r="KA19" s="11">
        <v>27.502710080000011</v>
      </c>
      <c r="KB19" s="11">
        <v>3.9870020500000001</v>
      </c>
      <c r="KC19" s="11">
        <v>4.619746999999999E-2</v>
      </c>
      <c r="KD19" s="13">
        <v>1.6770752845295934E-2</v>
      </c>
      <c r="KE19" s="11">
        <v>-22.415353974289335</v>
      </c>
      <c r="KF19" s="11">
        <v>19.632206759443342</v>
      </c>
      <c r="KG19" s="11">
        <v>200</v>
      </c>
      <c r="KH19" s="11">
        <v>200</v>
      </c>
      <c r="KI19" s="11">
        <v>5.2693617021276591</v>
      </c>
      <c r="KJ19" s="11">
        <v>4.1285106382978718</v>
      </c>
      <c r="KK19" s="11">
        <v>83.581666666666678</v>
      </c>
      <c r="KL19" s="11">
        <v>123.85000000000001</v>
      </c>
      <c r="KM19" s="11">
        <v>113.32833333333333</v>
      </c>
      <c r="KN19" s="11">
        <v>13.51271582468395</v>
      </c>
      <c r="KO19" s="11">
        <v>26.701482479784367</v>
      </c>
      <c r="KP19" s="11">
        <v>96.281357900204725</v>
      </c>
      <c r="KQ19" s="11">
        <v>8.1552311802821293</v>
      </c>
      <c r="KR19" s="11">
        <v>86.784548422198043</v>
      </c>
      <c r="KS19" s="11">
        <v>48.374052232518956</v>
      </c>
    </row>
    <row r="20" spans="1:305" x14ac:dyDescent="0.3">
      <c r="A20" t="s">
        <v>1</v>
      </c>
      <c r="B20" s="2" t="s">
        <v>28</v>
      </c>
      <c r="C20" s="2" t="s">
        <v>29</v>
      </c>
      <c r="D20" s="2" t="s">
        <v>346</v>
      </c>
      <c r="E20" s="2" t="s">
        <v>347</v>
      </c>
      <c r="F20" s="2" t="s">
        <v>357</v>
      </c>
      <c r="G20" s="2" t="s">
        <v>344</v>
      </c>
      <c r="H20" s="17" t="s">
        <v>486</v>
      </c>
      <c r="I20" s="11">
        <v>63.08217055968354</v>
      </c>
      <c r="J20" s="11">
        <v>61.909139501859919</v>
      </c>
      <c r="K20" s="11">
        <v>64.656750377182036</v>
      </c>
      <c r="L20" s="11">
        <v>77.185219866409852</v>
      </c>
      <c r="M20" s="11">
        <v>68.958317454539753</v>
      </c>
      <c r="N20" s="11">
        <v>62.361784366502427</v>
      </c>
      <c r="O20" s="11">
        <v>43.421811791607318</v>
      </c>
      <c r="P20" s="11">
        <v>83.277675351307138</v>
      </c>
      <c r="Q20" s="11">
        <v>72.676644136789776</v>
      </c>
      <c r="R20" s="11">
        <v>59.393939393939398</v>
      </c>
      <c r="S20" s="11">
        <v>63.301791918083744</v>
      </c>
      <c r="T20" s="11">
        <v>41.035068601248575</v>
      </c>
      <c r="U20" s="11">
        <v>79.351913607736392</v>
      </c>
      <c r="V20" s="11">
        <v>34.326943503914443</v>
      </c>
      <c r="W20" s="11">
        <v>37.300834172597831</v>
      </c>
      <c r="X20" s="11">
        <v>68.286846775264252</v>
      </c>
      <c r="Y20" s="11">
        <v>96.265443515572969</v>
      </c>
      <c r="Z20" s="11">
        <v>56.773877045293105</v>
      </c>
      <c r="AA20" s="11">
        <v>80.158045853860145</v>
      </c>
      <c r="AB20" s="11">
        <v>88.633530599261803</v>
      </c>
      <c r="AC20" s="11">
        <v>76.94044114345273</v>
      </c>
      <c r="AD20" s="11">
        <v>53.478335922665281</v>
      </c>
      <c r="AE20" s="11">
        <v>86.715745812809274</v>
      </c>
      <c r="AF20" s="11">
        <v>68.958317454539753</v>
      </c>
      <c r="AG20" s="11">
        <v>51.667009543555189</v>
      </c>
      <c r="AH20" s="11">
        <v>66.247888582508054</v>
      </c>
      <c r="AI20" s="11">
        <v>83.471559836299207</v>
      </c>
      <c r="AJ20" s="11">
        <v>72.569562594020823</v>
      </c>
      <c r="AK20" s="11">
        <v>96.382730482774988</v>
      </c>
      <c r="AL20" s="11">
        <v>72.840391104538824</v>
      </c>
      <c r="AM20" s="11">
        <v>30.289542165918384</v>
      </c>
      <c r="AN20" s="11">
        <v>66.505951507743205</v>
      </c>
      <c r="AO20" s="11">
        <v>76.912508103695558</v>
      </c>
      <c r="AP20" s="11">
        <v>93.378429878048777</v>
      </c>
      <c r="AQ20" s="11">
        <v>84.846260126425051</v>
      </c>
      <c r="AR20" s="11">
        <v>91.606650361505032</v>
      </c>
      <c r="AS20" s="11">
        <v>94.860053924161122</v>
      </c>
      <c r="AT20" s="11">
        <v>65.421865590183671</v>
      </c>
      <c r="AU20" s="11">
        <v>69.552792227519163</v>
      </c>
      <c r="AV20" s="11">
        <v>73.059266484387109</v>
      </c>
      <c r="AW20" s="11">
        <v>65.440724956384628</v>
      </c>
      <c r="AX20" s="11">
        <v>79.57567674476897</v>
      </c>
      <c r="AY20" s="11">
        <v>72.630908361618395</v>
      </c>
      <c r="AZ20" s="11">
        <v>60</v>
      </c>
      <c r="BA20" s="11">
        <v>59.090909090909093</v>
      </c>
      <c r="BB20" s="11">
        <v>59.090909090909093</v>
      </c>
      <c r="BC20" s="11">
        <v>100</v>
      </c>
      <c r="BD20" s="11">
        <v>50</v>
      </c>
      <c r="BE20" s="11">
        <v>0</v>
      </c>
      <c r="BF20" s="11">
        <v>79.008959590418726</v>
      </c>
      <c r="BG20" s="11">
        <v>87.5</v>
      </c>
      <c r="BH20" s="11">
        <v>85.263157894736835</v>
      </c>
      <c r="BI20" s="11">
        <v>67.876332550536858</v>
      </c>
      <c r="BJ20" s="11">
        <v>15.55122438595583</v>
      </c>
      <c r="BK20" s="11">
        <v>27.217269135013357</v>
      </c>
      <c r="BL20" s="11">
        <v>9.2673590400000005</v>
      </c>
      <c r="BM20" s="11">
        <v>72.370166295208847</v>
      </c>
      <c r="BN20" s="11">
        <v>74.391108253203157</v>
      </c>
      <c r="BO20" s="11">
        <v>91.294466274797159</v>
      </c>
      <c r="BP20" s="11">
        <v>1.8654339885356073</v>
      </c>
      <c r="BQ20" s="11">
        <v>98.322286661143337</v>
      </c>
      <c r="BR20" s="11">
        <v>98.322286661143337</v>
      </c>
      <c r="BS20" s="11">
        <v>0.73451867145606786</v>
      </c>
      <c r="BT20" s="11">
        <v>0</v>
      </c>
      <c r="BU20" s="11">
        <v>6.7171350412082775</v>
      </c>
      <c r="BV20" s="11">
        <v>82.492001421969434</v>
      </c>
      <c r="BW20" s="11">
        <v>22.222222222222221</v>
      </c>
      <c r="BX20" s="11">
        <v>0</v>
      </c>
      <c r="BY20" s="11">
        <v>44.489113046199677</v>
      </c>
      <c r="BZ20" s="11">
        <v>92.712208989540329</v>
      </c>
      <c r="CA20" s="11">
        <v>51.240806797554981</v>
      </c>
      <c r="CB20" s="11">
        <v>65.673462638001396</v>
      </c>
      <c r="CC20" s="11">
        <v>79.263531144485881</v>
      </c>
      <c r="CD20" s="11">
        <v>90.220077055923369</v>
      </c>
      <c r="CE20" s="11">
        <v>25.190839694656493</v>
      </c>
      <c r="CF20" s="11">
        <v>73.707001106687258</v>
      </c>
      <c r="CG20" s="11">
        <v>94.821336095287407</v>
      </c>
      <c r="CH20" s="11">
        <v>97.203521491455206</v>
      </c>
      <c r="CI20" s="11">
        <v>96.508100909965236</v>
      </c>
      <c r="CJ20" s="11">
        <v>94.717762817193162</v>
      </c>
      <c r="CK20" s="11">
        <v>98.076496263963904</v>
      </c>
      <c r="CL20" s="11">
        <v>72.58</v>
      </c>
      <c r="CM20" s="11">
        <v>82.75</v>
      </c>
      <c r="CN20" s="11">
        <v>60.015911019962743</v>
      </c>
      <c r="CO20" s="11">
        <v>11.749597161209694</v>
      </c>
      <c r="CP20" s="11">
        <v>75.963402663981043</v>
      </c>
      <c r="CQ20" s="11">
        <v>90.528068677715794</v>
      </c>
      <c r="CR20" s="11">
        <v>87.951725327233859</v>
      </c>
      <c r="CS20" s="11">
        <v>66.334122489086738</v>
      </c>
      <c r="CT20" s="11">
        <v>64.668678266878473</v>
      </c>
      <c r="CU20" s="11">
        <v>95.502277698265033</v>
      </c>
      <c r="CV20" s="11">
        <v>96.196559902476082</v>
      </c>
      <c r="CW20" s="11">
        <v>98.668319940496346</v>
      </c>
      <c r="CX20" s="11">
        <v>58.822643817876454</v>
      </c>
      <c r="CY20" s="11">
        <v>98.178640787472901</v>
      </c>
      <c r="CZ20" s="11">
        <v>97.449284461416099</v>
      </c>
      <c r="DA20" s="11">
        <v>98.452293488497361</v>
      </c>
      <c r="DB20" s="11">
        <v>63.776505759167293</v>
      </c>
      <c r="DC20" s="11">
        <v>97.523996636691848</v>
      </c>
      <c r="DD20" s="11">
        <v>100</v>
      </c>
      <c r="DE20" s="11">
        <v>66.821323430358191</v>
      </c>
      <c r="DF20" s="11">
        <v>64</v>
      </c>
      <c r="DG20" s="11">
        <v>75.031441887992898</v>
      </c>
      <c r="DH20" s="11">
        <v>49.944514315306648</v>
      </c>
      <c r="DI20" s="11">
        <v>35.45905156469631</v>
      </c>
      <c r="DJ20" s="11">
        <v>81.149370317232581</v>
      </c>
      <c r="DK20" s="11">
        <v>84.615384615384613</v>
      </c>
      <c r="DL20" s="11">
        <v>88.241085461477084</v>
      </c>
      <c r="DM20" s="11">
        <v>92.857142857142861</v>
      </c>
      <c r="DN20" s="11">
        <v>57.495996661941959</v>
      </c>
      <c r="DO20" s="11">
        <v>70.20316027088036</v>
      </c>
      <c r="DP20" s="11">
        <v>79.175795430796938</v>
      </c>
      <c r="DQ20" s="11">
        <v>64.313412699467463</v>
      </c>
      <c r="DR20" s="11">
        <v>39.020606387642914</v>
      </c>
      <c r="DS20" s="11">
        <v>4.8633702187700507</v>
      </c>
      <c r="DT20" s="11">
        <v>4.6630517612074867</v>
      </c>
      <c r="DU20" s="11">
        <v>0</v>
      </c>
      <c r="DV20" s="11">
        <v>3.2016918736891853</v>
      </c>
      <c r="DW20" s="11">
        <v>6.4316619456146338</v>
      </c>
      <c r="DX20" s="11">
        <v>78.946472322577989</v>
      </c>
      <c r="DY20" s="11">
        <v>95.17785725407083</v>
      </c>
      <c r="DZ20" s="11">
        <v>67.167573100107617</v>
      </c>
      <c r="EA20" s="11">
        <v>76.01719197707736</v>
      </c>
      <c r="EB20" s="11">
        <v>13.930348258706465</v>
      </c>
      <c r="EC20" s="11">
        <v>75.167326433602028</v>
      </c>
      <c r="ED20" s="11">
        <v>71.195163703235039</v>
      </c>
      <c r="EE20" s="11">
        <v>87.523749208359732</v>
      </c>
      <c r="EF20" s="11">
        <v>100</v>
      </c>
      <c r="EG20" s="11">
        <v>84.185207456404086</v>
      </c>
      <c r="EH20" s="11">
        <v>64.882742032471441</v>
      </c>
      <c r="EI20" s="11">
        <v>100</v>
      </c>
      <c r="EJ20" s="11">
        <v>94.432593856655288</v>
      </c>
      <c r="EK20" s="11">
        <v>19.347269624573379</v>
      </c>
      <c r="EL20" s="11">
        <v>97</v>
      </c>
      <c r="EM20" s="11">
        <v>100</v>
      </c>
      <c r="EN20" s="11">
        <v>100</v>
      </c>
      <c r="EO20" s="11">
        <v>98.134328358208961</v>
      </c>
      <c r="EP20" s="11">
        <v>86.779324055666009</v>
      </c>
      <c r="EQ20" s="11">
        <v>97.727276962809654</v>
      </c>
      <c r="ER20" s="11">
        <v>100</v>
      </c>
      <c r="ES20" s="11">
        <v>92.601355343048724</v>
      </c>
      <c r="ET20" s="11">
        <v>1.0329321122969179</v>
      </c>
      <c r="EU20" s="11">
        <v>11.224485601952582</v>
      </c>
      <c r="EV20" s="11">
        <v>11.80383777562797</v>
      </c>
      <c r="EW20" s="11">
        <v>5.4624160659075871</v>
      </c>
      <c r="EX20" s="11">
        <v>4.6528337127400707</v>
      </c>
      <c r="EY20" s="11">
        <v>1.62695679273491</v>
      </c>
      <c r="EZ20" s="11">
        <v>11.282294404519211</v>
      </c>
      <c r="FA20" s="11">
        <v>0.38017396968010903</v>
      </c>
      <c r="FB20" s="11">
        <v>1.4477108295919245</v>
      </c>
      <c r="FC20" s="11">
        <v>0</v>
      </c>
      <c r="FD20" s="11">
        <v>0</v>
      </c>
      <c r="FE20" s="11">
        <v>50</v>
      </c>
      <c r="FF20" s="11">
        <v>100</v>
      </c>
      <c r="FG20" s="11">
        <v>76.40272051309158</v>
      </c>
      <c r="FH20" s="11">
        <v>98.527437741670497</v>
      </c>
      <c r="FI20" s="11">
        <v>36.223904099151653</v>
      </c>
      <c r="FJ20" s="11">
        <v>55.94475440633645</v>
      </c>
      <c r="FK20" s="11">
        <v>65.430940778465811</v>
      </c>
      <c r="FL20" s="11">
        <v>84.759542510679353</v>
      </c>
      <c r="FM20" s="11">
        <v>62.129742962056298</v>
      </c>
      <c r="FN20" s="11">
        <v>96.38198375584544</v>
      </c>
      <c r="FO20" s="11">
        <v>84.24867461757502</v>
      </c>
      <c r="FP20" s="11">
        <v>90.305130589130258</v>
      </c>
      <c r="FQ20" s="11">
        <v>43.649974186886936</v>
      </c>
      <c r="FR20" s="11">
        <v>4.7637195121951219</v>
      </c>
      <c r="FS20" s="11">
        <v>146.08739837398375</v>
      </c>
      <c r="FT20" s="11">
        <v>160.3785569105691</v>
      </c>
      <c r="FU20" s="11">
        <v>87.33485772357723</v>
      </c>
      <c r="FV20" s="11">
        <v>69.867886178861795</v>
      </c>
      <c r="FW20" s="11">
        <v>149.26321138211384</v>
      </c>
      <c r="FX20" s="11">
        <v>73.059266484387109</v>
      </c>
      <c r="FY20" s="11">
        <v>-4.8292664843871052</v>
      </c>
      <c r="FZ20" s="11">
        <v>79.57567674476897</v>
      </c>
      <c r="GA20" s="11">
        <v>11.439963408187477</v>
      </c>
      <c r="GB20" s="11">
        <v>60</v>
      </c>
      <c r="GC20" s="11">
        <v>59.090909090909093</v>
      </c>
      <c r="GD20" s="11">
        <v>59.090909090909093</v>
      </c>
      <c r="GE20" s="11">
        <v>100</v>
      </c>
      <c r="GF20" s="11">
        <v>50</v>
      </c>
      <c r="GG20" s="11">
        <v>0</v>
      </c>
      <c r="GH20" s="11">
        <v>15</v>
      </c>
      <c r="GI20" s="11">
        <v>6</v>
      </c>
      <c r="GJ20" s="11">
        <v>4.666666666666667</v>
      </c>
      <c r="GK20" s="11">
        <v>67.876332550536858</v>
      </c>
      <c r="GL20" s="11">
        <v>15.551224385955832</v>
      </c>
      <c r="GM20" s="11">
        <v>27.217269135013353</v>
      </c>
      <c r="GN20" s="11">
        <v>9.2673590400000005</v>
      </c>
      <c r="GO20" s="11">
        <v>72.370166295208847</v>
      </c>
      <c r="GP20" s="11">
        <v>25.608891746796846</v>
      </c>
      <c r="GQ20" s="11">
        <v>8.7055337252028444</v>
      </c>
      <c r="GR20" s="11">
        <v>1.8654339885356073</v>
      </c>
      <c r="GS20" s="11">
        <v>98.322286661143337</v>
      </c>
      <c r="GT20" s="11">
        <v>98.322286661143337</v>
      </c>
      <c r="GU20" s="11">
        <v>0.73451867145606786</v>
      </c>
      <c r="GV20" s="11">
        <v>0</v>
      </c>
      <c r="GW20" s="11">
        <v>646.05016611818803</v>
      </c>
      <c r="GX20" s="11">
        <v>82.492001421969434</v>
      </c>
      <c r="GY20" s="11">
        <v>22.222222222222221</v>
      </c>
      <c r="GZ20" s="11">
        <v>0</v>
      </c>
      <c r="HA20" s="11">
        <v>4387178.1106469957</v>
      </c>
      <c r="HB20" s="11">
        <v>30.956507936507929</v>
      </c>
      <c r="HC20" s="11">
        <v>219.11587301587306</v>
      </c>
      <c r="HD20" s="11">
        <v>169.98349206349204</v>
      </c>
      <c r="HE20" s="11">
        <v>88.378095238095227</v>
      </c>
      <c r="HF20" s="12">
        <v>137.35463067272568</v>
      </c>
      <c r="HG20" s="12">
        <v>74.809160305343511</v>
      </c>
      <c r="HH20" s="12">
        <v>108.22718253968254</v>
      </c>
      <c r="HI20" s="11">
        <v>94.821336095287407</v>
      </c>
      <c r="HJ20" s="11">
        <v>97.203521491455206</v>
      </c>
      <c r="HK20" s="11">
        <v>96.508100909965236</v>
      </c>
      <c r="HL20" s="11">
        <v>94.717762817193162</v>
      </c>
      <c r="HM20" s="11">
        <v>98.076496263963904</v>
      </c>
      <c r="HN20" s="11">
        <v>72.58</v>
      </c>
      <c r="HO20" s="11">
        <v>82.75</v>
      </c>
      <c r="HP20" s="11">
        <v>60.015911019962743</v>
      </c>
      <c r="HQ20" s="11">
        <v>11.749597161209694</v>
      </c>
      <c r="HR20" s="11">
        <v>75.963402663981043</v>
      </c>
      <c r="HS20" s="11">
        <v>90.528068677715794</v>
      </c>
      <c r="HT20" s="11">
        <v>87.951725327233859</v>
      </c>
      <c r="HU20" s="11">
        <v>66.334122489086738</v>
      </c>
      <c r="HV20" s="11">
        <v>64.668678266878473</v>
      </c>
      <c r="HW20" s="11">
        <v>95.502277698265033</v>
      </c>
      <c r="HX20" s="11">
        <v>96.196559902476082</v>
      </c>
      <c r="HY20" s="11">
        <v>98.668319940496346</v>
      </c>
      <c r="HZ20" s="11">
        <v>58.822643817876454</v>
      </c>
      <c r="IA20" s="11">
        <v>98.178640787472901</v>
      </c>
      <c r="IB20" s="11">
        <v>97.449284461416099</v>
      </c>
      <c r="IC20" s="11">
        <v>98.452293488497361</v>
      </c>
      <c r="ID20" s="11">
        <v>63.776505759167293</v>
      </c>
      <c r="IE20" s="11">
        <v>97.523996636691848</v>
      </c>
      <c r="IF20" s="11">
        <v>111.41525486424501</v>
      </c>
      <c r="IG20" s="11">
        <v>4.6923879040667362</v>
      </c>
      <c r="IH20" s="11">
        <v>18</v>
      </c>
      <c r="II20" s="11">
        <v>75.031441887992898</v>
      </c>
      <c r="IJ20" s="11">
        <v>49.944514315306648</v>
      </c>
      <c r="IK20" s="11">
        <v>35.45905156469631</v>
      </c>
      <c r="IL20" s="11">
        <v>81.149370317232581</v>
      </c>
      <c r="IM20" s="11">
        <v>84.615384615384613</v>
      </c>
      <c r="IN20" s="11">
        <v>10.209193245778611</v>
      </c>
      <c r="IO20" s="11">
        <v>92.857142857142861</v>
      </c>
      <c r="IP20" s="11">
        <v>80.181994992375309</v>
      </c>
      <c r="IQ20" s="11">
        <v>13.544018058690744</v>
      </c>
      <c r="IR20" s="11">
        <v>51.918735891647856</v>
      </c>
      <c r="IS20" s="11">
        <v>8.6177531955077402</v>
      </c>
      <c r="IT20" s="11">
        <v>39.020606387642914</v>
      </c>
      <c r="IU20" s="11">
        <v>27.220630372492838</v>
      </c>
      <c r="IV20" s="11">
        <v>8.3094555873925504</v>
      </c>
      <c r="IW20" s="11">
        <v>0</v>
      </c>
      <c r="IX20" s="11">
        <v>30.802292263610315</v>
      </c>
      <c r="IY20" s="11">
        <v>3.333333333333333</v>
      </c>
      <c r="IZ20" s="11">
        <v>65.807067812798479</v>
      </c>
      <c r="JA20" s="11">
        <v>52.292263610315189</v>
      </c>
      <c r="JB20" s="11">
        <v>21.728748806112705</v>
      </c>
      <c r="JC20" s="11">
        <v>7.7363896848137532</v>
      </c>
      <c r="JD20" s="11">
        <v>4.1791044776119399</v>
      </c>
      <c r="JE20" s="11">
        <v>10.851851851851851</v>
      </c>
      <c r="JF20" s="11">
        <v>11.913461538461538</v>
      </c>
      <c r="JG20" s="11">
        <v>87.523749208359732</v>
      </c>
      <c r="JH20" s="11">
        <v>161.1183355006502</v>
      </c>
      <c r="JI20" s="11">
        <v>84.185207456404086</v>
      </c>
      <c r="JJ20" s="11">
        <v>64.882742032471441</v>
      </c>
      <c r="JK20" s="11">
        <v>100</v>
      </c>
      <c r="JL20" s="11">
        <v>94.432593856655288</v>
      </c>
      <c r="JM20" s="11">
        <v>19.347269624573379</v>
      </c>
      <c r="JN20" s="11">
        <v>97</v>
      </c>
      <c r="JO20" s="11">
        <v>100</v>
      </c>
      <c r="JP20" s="11">
        <v>100</v>
      </c>
      <c r="JQ20" s="11">
        <v>98.134328358208961</v>
      </c>
      <c r="JR20" s="11">
        <v>86.779324055666009</v>
      </c>
      <c r="JS20" s="11">
        <v>0.98780489999999999</v>
      </c>
      <c r="JT20" s="11">
        <v>1</v>
      </c>
      <c r="JU20" s="11">
        <v>1.8761798670000001</v>
      </c>
      <c r="JV20" s="11">
        <v>0.2210104</v>
      </c>
      <c r="JW20" s="11">
        <v>4.9238156051159168</v>
      </c>
      <c r="JX20" s="11">
        <v>206388.54094808199</v>
      </c>
      <c r="JY20" s="11">
        <v>74977.329048109299</v>
      </c>
      <c r="JZ20" s="11">
        <v>0.37231061917208597</v>
      </c>
      <c r="KA20" s="11">
        <v>12.453037600000002</v>
      </c>
      <c r="KB20" s="11">
        <v>29.336057000000018</v>
      </c>
      <c r="KC20" s="11">
        <v>1.1047753800000002</v>
      </c>
      <c r="KD20" s="13">
        <v>2.2168733769706177E-2</v>
      </c>
      <c r="KE20" s="11">
        <v>-34.005845196568302</v>
      </c>
      <c r="KF20" s="11">
        <v>-93.416872573243921</v>
      </c>
      <c r="KG20" s="11">
        <v>0</v>
      </c>
      <c r="KH20" s="11">
        <v>200</v>
      </c>
      <c r="KI20" s="11">
        <v>4.7986666666666666</v>
      </c>
      <c r="KJ20" s="11">
        <v>3.1026666666666669</v>
      </c>
      <c r="KK20" s="11">
        <v>82.783833333333334</v>
      </c>
      <c r="KL20" s="11">
        <v>114.12783333333334</v>
      </c>
      <c r="KM20" s="11">
        <v>107.4315</v>
      </c>
      <c r="KN20" s="11">
        <v>15.240457489320654</v>
      </c>
      <c r="KO20" s="11">
        <v>37.870257037943695</v>
      </c>
      <c r="KP20" s="11">
        <v>96.38198375584544</v>
      </c>
      <c r="KQ20" s="11">
        <v>7.6578422468904872</v>
      </c>
      <c r="KR20" s="11">
        <v>90.305130589130258</v>
      </c>
      <c r="KS20" s="11">
        <v>43.649974186886936</v>
      </c>
    </row>
    <row r="21" spans="1:305" x14ac:dyDescent="0.3">
      <c r="A21" t="s">
        <v>1</v>
      </c>
      <c r="B21" s="2" t="s">
        <v>30</v>
      </c>
      <c r="C21" s="2" t="s">
        <v>31</v>
      </c>
      <c r="D21" s="2" t="s">
        <v>346</v>
      </c>
      <c r="E21" s="2" t="s">
        <v>347</v>
      </c>
      <c r="F21" s="2" t="s">
        <v>357</v>
      </c>
      <c r="G21" s="2" t="s">
        <v>344</v>
      </c>
      <c r="H21" s="17" t="s">
        <v>485</v>
      </c>
      <c r="I21" s="11">
        <v>69.13267794974324</v>
      </c>
      <c r="J21" s="11">
        <v>65.05470758545394</v>
      </c>
      <c r="K21" s="11">
        <v>61.779439299534985</v>
      </c>
      <c r="L21" s="11">
        <v>80.047428914160832</v>
      </c>
      <c r="M21" s="11">
        <v>89.278943419274583</v>
      </c>
      <c r="N21" s="11">
        <v>70.2011567880662</v>
      </c>
      <c r="O21" s="11">
        <v>48.434391691968905</v>
      </c>
      <c r="P21" s="11">
        <v>64.301808733347045</v>
      </c>
      <c r="Q21" s="11">
        <v>70.310202775825289</v>
      </c>
      <c r="R21" s="11">
        <v>51.515151515151508</v>
      </c>
      <c r="S21" s="11">
        <v>58.901535929786064</v>
      </c>
      <c r="T21" s="11">
        <v>75.920327241723044</v>
      </c>
      <c r="U21" s="11">
        <v>80.382016656643486</v>
      </c>
      <c r="V21" s="11">
        <v>54.051910245701151</v>
      </c>
      <c r="W21" s="11">
        <v>20.709349732692459</v>
      </c>
      <c r="X21" s="11">
        <v>59.671558693258589</v>
      </c>
      <c r="Y21" s="11">
        <v>93.313338332083646</v>
      </c>
      <c r="Z21" s="11">
        <v>73.423510440105261</v>
      </c>
      <c r="AA21" s="11">
        <v>82.817521683752531</v>
      </c>
      <c r="AB21" s="11">
        <v>89.488910748982818</v>
      </c>
      <c r="AC21" s="11">
        <v>77.832451293921778</v>
      </c>
      <c r="AD21" s="11">
        <v>56.399788941653476</v>
      </c>
      <c r="AE21" s="11">
        <v>93.698471902493537</v>
      </c>
      <c r="AF21" s="11">
        <v>89.278943419274583</v>
      </c>
      <c r="AG21" s="11">
        <v>77.003221892129375</v>
      </c>
      <c r="AH21" s="11">
        <v>79.861592705445275</v>
      </c>
      <c r="AI21" s="11">
        <v>84.549899482120139</v>
      </c>
      <c r="AJ21" s="11">
        <v>76.525499233522424</v>
      </c>
      <c r="AK21" s="11">
        <v>95.146521273065105</v>
      </c>
      <c r="AL21" s="11">
        <v>71.876727522504581</v>
      </c>
      <c r="AM21" s="11">
        <v>50.68783806660052</v>
      </c>
      <c r="AN21" s="11">
        <v>54.24331727869982</v>
      </c>
      <c r="AO21" s="11">
        <v>80.711241771701353</v>
      </c>
      <c r="AP21" s="11">
        <v>97.783447616010193</v>
      </c>
      <c r="AQ21" s="11">
        <v>59.142929356886221</v>
      </c>
      <c r="AR21" s="11">
        <v>63.169753020664722</v>
      </c>
      <c r="AS21" s="11">
        <v>77.786797925501077</v>
      </c>
      <c r="AT21" s="11">
        <v>41.599189685619287</v>
      </c>
      <c r="AU21" s="11">
        <v>46.32873479540077</v>
      </c>
      <c r="AV21" s="11">
        <v>73.636082466462767</v>
      </c>
      <c r="AW21" s="11">
        <v>66.100818622443796</v>
      </c>
      <c r="AX21" s="11">
        <v>78.326495635770272</v>
      </c>
      <c r="AY21" s="11">
        <v>63.177414378624341</v>
      </c>
      <c r="AZ21" s="11">
        <v>50</v>
      </c>
      <c r="BA21" s="11">
        <v>50</v>
      </c>
      <c r="BB21" s="11">
        <v>54.54545454545454</v>
      </c>
      <c r="BC21" s="11">
        <v>100</v>
      </c>
      <c r="BD21" s="11">
        <v>75</v>
      </c>
      <c r="BE21" s="11">
        <v>37.5</v>
      </c>
      <c r="BF21" s="11">
        <v>82.007679648930335</v>
      </c>
      <c r="BG21" s="11">
        <v>0</v>
      </c>
      <c r="BH21" s="11">
        <v>95.789473684210535</v>
      </c>
      <c r="BI21" s="11">
        <v>96.46504265216133</v>
      </c>
      <c r="BJ21" s="11">
        <v>70.974606256480342</v>
      </c>
      <c r="BK21" s="11">
        <v>26.580182655763007</v>
      </c>
      <c r="BL21" s="11">
        <v>89.792330960000001</v>
      </c>
      <c r="BM21" s="11">
        <v>80.797511733365397</v>
      </c>
      <c r="BN21" s="11">
        <v>64.981286679828131</v>
      </c>
      <c r="BO21" s="11">
        <v>95.367251556736932</v>
      </c>
      <c r="BP21" s="11">
        <v>5.9108898250989403</v>
      </c>
      <c r="BQ21" s="11">
        <v>100</v>
      </c>
      <c r="BR21" s="11">
        <v>100</v>
      </c>
      <c r="BS21" s="11">
        <v>9.4314579574575195</v>
      </c>
      <c r="BT21" s="11">
        <v>100</v>
      </c>
      <c r="BU21" s="11">
        <v>8.9691136916504508</v>
      </c>
      <c r="BV21" s="11">
        <v>30.940637660736304</v>
      </c>
      <c r="BW21" s="11">
        <v>20</v>
      </c>
      <c r="BX21" s="11">
        <v>0</v>
      </c>
      <c r="BY21" s="11">
        <v>31.896761270033537</v>
      </c>
      <c r="BZ21" s="11">
        <v>93.331387300229139</v>
      </c>
      <c r="CA21" s="11">
        <v>52.507355520329988</v>
      </c>
      <c r="CB21" s="11">
        <v>64.701218548126505</v>
      </c>
      <c r="CC21" s="11">
        <v>81.473426223450801</v>
      </c>
      <c r="CD21" s="11">
        <v>69.556372164380193</v>
      </c>
      <c r="CE21" s="11">
        <v>17.343976777939048</v>
      </c>
      <c r="CF21" s="11">
        <v>38.787174318354481</v>
      </c>
      <c r="CG21" s="11">
        <v>89.927518120469884</v>
      </c>
      <c r="CH21" s="11">
        <v>93.260018328751144</v>
      </c>
      <c r="CI21" s="11">
        <v>94.942930933933184</v>
      </c>
      <c r="CJ21" s="11">
        <v>93.168374573023414</v>
      </c>
      <c r="CK21" s="11">
        <v>95.267849704240604</v>
      </c>
      <c r="CL21" s="11">
        <v>92.91</v>
      </c>
      <c r="CM21" s="11">
        <v>90.18</v>
      </c>
      <c r="CN21" s="11">
        <v>100</v>
      </c>
      <c r="CO21" s="11">
        <v>10.604041760421017</v>
      </c>
      <c r="CP21" s="11">
        <v>80.007898707740495</v>
      </c>
      <c r="CQ21" s="11">
        <v>89.53117239447559</v>
      </c>
      <c r="CR21" s="11">
        <v>85.61616069468225</v>
      </c>
      <c r="CS21" s="11">
        <v>74.098753558751767</v>
      </c>
      <c r="CT21" s="11">
        <v>69.706921086514313</v>
      </c>
      <c r="CU21" s="11">
        <v>97.944223660350829</v>
      </c>
      <c r="CV21" s="11">
        <v>95.459982100324098</v>
      </c>
      <c r="CW21" s="11">
        <v>97.504890302630656</v>
      </c>
      <c r="CX21" s="11">
        <v>61.20727376907216</v>
      </c>
      <c r="CY21" s="11">
        <v>97.483888936131109</v>
      </c>
      <c r="CZ21" s="11">
        <v>98.783827391192958</v>
      </c>
      <c r="DA21" s="11">
        <v>98.714480812767732</v>
      </c>
      <c r="DB21" s="11">
        <v>68.573728796396438</v>
      </c>
      <c r="DC21" s="11">
        <v>98.183213883347378</v>
      </c>
      <c r="DD21" s="11">
        <v>100</v>
      </c>
      <c r="DE21" s="11">
        <v>65.497353881765306</v>
      </c>
      <c r="DF21" s="11">
        <v>68</v>
      </c>
      <c r="DG21" s="11">
        <v>61.059735066233443</v>
      </c>
      <c r="DH21" s="11">
        <v>53.011747063234196</v>
      </c>
      <c r="DI21" s="11">
        <v>55.127884695492789</v>
      </c>
      <c r="DJ21" s="11">
        <v>95.994361564665809</v>
      </c>
      <c r="DK21" s="11">
        <v>100</v>
      </c>
      <c r="DL21" s="11">
        <v>90.564231927661297</v>
      </c>
      <c r="DM21" s="11">
        <v>88.235294117647058</v>
      </c>
      <c r="DN21" s="11">
        <v>90.133139821819057</v>
      </c>
      <c r="DO21" s="11">
        <v>80.224719101123597</v>
      </c>
      <c r="DP21" s="11">
        <v>97.478971334881066</v>
      </c>
      <c r="DQ21" s="11">
        <v>100</v>
      </c>
      <c r="DR21" s="11">
        <v>54.006443784258749</v>
      </c>
      <c r="DS21" s="11">
        <v>0.84388537410203268</v>
      </c>
      <c r="DT21" s="11">
        <v>0</v>
      </c>
      <c r="DU21" s="11">
        <v>0</v>
      </c>
      <c r="DV21" s="11">
        <v>1.1671736627843412</v>
      </c>
      <c r="DW21" s="11">
        <v>38.589971673687806</v>
      </c>
      <c r="DX21" s="11">
        <v>91.196392096877616</v>
      </c>
      <c r="DY21" s="11">
        <v>100</v>
      </c>
      <c r="DZ21" s="11">
        <v>100</v>
      </c>
      <c r="EA21" s="11">
        <v>88.880802199579506</v>
      </c>
      <c r="EB21" s="11">
        <v>19.230769230769226</v>
      </c>
      <c r="EC21" s="11">
        <v>75.840839778721289</v>
      </c>
      <c r="ED21" s="11">
        <v>82.119237191675452</v>
      </c>
      <c r="EE21" s="11">
        <v>80.23952095808383</v>
      </c>
      <c r="EF21" s="11">
        <v>100</v>
      </c>
      <c r="EG21" s="11">
        <v>72.222222222222214</v>
      </c>
      <c r="EH21" s="11">
        <v>65.114379084967325</v>
      </c>
      <c r="EI21" s="11">
        <v>100</v>
      </c>
      <c r="EJ21" s="11">
        <v>93.816853639446904</v>
      </c>
      <c r="EK21" s="11">
        <v>51.474041220975742</v>
      </c>
      <c r="EL21" s="11">
        <v>97.11</v>
      </c>
      <c r="EM21" s="11">
        <v>99.86</v>
      </c>
      <c r="EN21" s="11">
        <v>100</v>
      </c>
      <c r="EO21" s="11">
        <v>98.263386396526769</v>
      </c>
      <c r="EP21" s="11">
        <v>80.499219968798755</v>
      </c>
      <c r="EQ21" s="11">
        <v>97.727276962809654</v>
      </c>
      <c r="ER21" s="11">
        <v>100</v>
      </c>
      <c r="ES21" s="11">
        <v>88.74670101491175</v>
      </c>
      <c r="ET21" s="11">
        <v>1.0329321122969179</v>
      </c>
      <c r="EU21" s="11">
        <v>43.217997031467021</v>
      </c>
      <c r="EV21" s="11">
        <v>38.340289164540863</v>
      </c>
      <c r="EW21" s="11">
        <v>9.5830825168731</v>
      </c>
      <c r="EX21" s="11">
        <v>3.7201341545550757</v>
      </c>
      <c r="EY21" s="11">
        <v>2.2803403935413322</v>
      </c>
      <c r="EZ21" s="11">
        <v>4.5917513716424025</v>
      </c>
      <c r="FA21" s="11">
        <v>0.23485117898201757</v>
      </c>
      <c r="FB21" s="11">
        <v>5.6442849380880205</v>
      </c>
      <c r="FC21" s="11">
        <v>20.878273389368825</v>
      </c>
      <c r="FD21" s="11">
        <v>76.916632005545765</v>
      </c>
      <c r="FE21" s="11">
        <v>50</v>
      </c>
      <c r="FF21" s="11">
        <v>100</v>
      </c>
      <c r="FG21" s="11">
        <v>46.431605003080477</v>
      </c>
      <c r="FH21" s="11">
        <v>91.704565944743862</v>
      </c>
      <c r="FI21" s="11">
        <v>31.360796464671974</v>
      </c>
      <c r="FJ21" s="11">
        <v>44.930943007920554</v>
      </c>
      <c r="FK21" s="11">
        <v>56.788675973082249</v>
      </c>
      <c r="FL21" s="11">
        <v>85.221723966118589</v>
      </c>
      <c r="FM21" s="11">
        <v>63.545468973178856</v>
      </c>
      <c r="FN21" s="11">
        <v>97.714351346694997</v>
      </c>
      <c r="FO21" s="11">
        <v>95.530923090523416</v>
      </c>
      <c r="FP21" s="11">
        <v>86.351117004998471</v>
      </c>
      <c r="FQ21" s="11">
        <v>55.903866248693831</v>
      </c>
      <c r="FR21" s="11">
        <v>1.5946420028703556</v>
      </c>
      <c r="FS21" s="11">
        <v>393.87657470897784</v>
      </c>
      <c r="FT21" s="11">
        <v>586.82825705629079</v>
      </c>
      <c r="FU21" s="11">
        <v>205.70881837027585</v>
      </c>
      <c r="FV21" s="11">
        <v>118.0035082124063</v>
      </c>
      <c r="FW21" s="11">
        <v>263.11593047360867</v>
      </c>
      <c r="FX21" s="11">
        <v>73.636082466462767</v>
      </c>
      <c r="FY21" s="11">
        <v>-4.7160824664627654</v>
      </c>
      <c r="FZ21" s="11">
        <v>78.326495635770272</v>
      </c>
      <c r="GA21" s="11">
        <v>9.316629123872417</v>
      </c>
      <c r="GB21" s="11">
        <v>50</v>
      </c>
      <c r="GC21" s="11">
        <v>50</v>
      </c>
      <c r="GD21" s="11">
        <v>54.54545454545454</v>
      </c>
      <c r="GE21" s="11">
        <v>100</v>
      </c>
      <c r="GF21" s="11">
        <v>75</v>
      </c>
      <c r="GG21" s="11">
        <v>37.5</v>
      </c>
      <c r="GH21" s="11">
        <v>13</v>
      </c>
      <c r="GI21" s="11">
        <v>48</v>
      </c>
      <c r="GJ21" s="11">
        <v>1.3333333333333333</v>
      </c>
      <c r="GK21" s="11">
        <v>96.46504265216133</v>
      </c>
      <c r="GL21" s="11">
        <v>70.974606256480342</v>
      </c>
      <c r="GM21" s="11">
        <v>26.580182655763007</v>
      </c>
      <c r="GN21" s="11">
        <v>89.792330960000001</v>
      </c>
      <c r="GO21" s="11">
        <v>80.797511733365397</v>
      </c>
      <c r="GP21" s="11">
        <v>35.018713320171869</v>
      </c>
      <c r="GQ21" s="11">
        <v>4.6327484432630746</v>
      </c>
      <c r="GR21" s="11">
        <v>5.9108898250989403</v>
      </c>
      <c r="GS21" s="11">
        <v>100</v>
      </c>
      <c r="GT21" s="11">
        <v>100</v>
      </c>
      <c r="GU21" s="11">
        <v>9.4314579574575195</v>
      </c>
      <c r="GV21" s="11">
        <v>1</v>
      </c>
      <c r="GW21" s="11">
        <v>862.64417119435711</v>
      </c>
      <c r="GX21" s="11">
        <v>30.940637660736304</v>
      </c>
      <c r="GY21" s="11">
        <v>20</v>
      </c>
      <c r="GZ21" s="11">
        <v>0</v>
      </c>
      <c r="HA21" s="11">
        <v>3145416.1088603134</v>
      </c>
      <c r="HB21" s="11">
        <v>29.047460317460317</v>
      </c>
      <c r="HC21" s="11">
        <v>213.87158730158728</v>
      </c>
      <c r="HD21" s="11">
        <v>174.65888888888881</v>
      </c>
      <c r="HE21" s="11">
        <v>81.628412698412674</v>
      </c>
      <c r="HF21" s="12">
        <v>197.33608756851984</v>
      </c>
      <c r="HG21" s="12">
        <v>82.656023222060952</v>
      </c>
      <c r="HH21" s="12">
        <v>248.15956979806847</v>
      </c>
      <c r="HI21" s="11">
        <v>89.927518120469884</v>
      </c>
      <c r="HJ21" s="11">
        <v>93.260018328751144</v>
      </c>
      <c r="HK21" s="11">
        <v>94.942930933933184</v>
      </c>
      <c r="HL21" s="11">
        <v>93.168374573023414</v>
      </c>
      <c r="HM21" s="11">
        <v>95.267849704240604</v>
      </c>
      <c r="HN21" s="11">
        <v>92.91</v>
      </c>
      <c r="HO21" s="11">
        <v>90.18</v>
      </c>
      <c r="HP21" s="11">
        <v>100</v>
      </c>
      <c r="HQ21" s="11">
        <v>10.604041760421017</v>
      </c>
      <c r="HR21" s="11">
        <v>80.007898707740495</v>
      </c>
      <c r="HS21" s="11">
        <v>89.53117239447559</v>
      </c>
      <c r="HT21" s="11">
        <v>85.61616069468225</v>
      </c>
      <c r="HU21" s="11">
        <v>74.098753558751767</v>
      </c>
      <c r="HV21" s="11">
        <v>69.706921086514313</v>
      </c>
      <c r="HW21" s="11">
        <v>97.944223660350829</v>
      </c>
      <c r="HX21" s="11">
        <v>95.459982100324098</v>
      </c>
      <c r="HY21" s="11">
        <v>97.504890302630656</v>
      </c>
      <c r="HZ21" s="11">
        <v>61.20727376907216</v>
      </c>
      <c r="IA21" s="11">
        <v>97.483888936131109</v>
      </c>
      <c r="IB21" s="11">
        <v>98.783827391192958</v>
      </c>
      <c r="IC21" s="11">
        <v>98.714480812767732</v>
      </c>
      <c r="ID21" s="11">
        <v>68.573728796396438</v>
      </c>
      <c r="IE21" s="11">
        <v>98.183213883347378</v>
      </c>
      <c r="IF21" s="11">
        <v>155.9110222444389</v>
      </c>
      <c r="IG21" s="11">
        <v>3.9377950569286306</v>
      </c>
      <c r="IH21" s="11">
        <v>19</v>
      </c>
      <c r="II21" s="11">
        <v>61.059735066233443</v>
      </c>
      <c r="IJ21" s="11">
        <v>53.011747063234196</v>
      </c>
      <c r="IK21" s="11">
        <v>55.127884695492789</v>
      </c>
      <c r="IL21" s="11">
        <v>95.994361564665809</v>
      </c>
      <c r="IM21" s="11">
        <v>100</v>
      </c>
      <c r="IN21" s="11">
        <v>8.6980906921241044</v>
      </c>
      <c r="IO21" s="11">
        <v>88.235294117647058</v>
      </c>
      <c r="IP21" s="11">
        <v>83.731552370837221</v>
      </c>
      <c r="IQ21" s="11">
        <v>8.9887640449438209</v>
      </c>
      <c r="IR21" s="11">
        <v>26.966292134831463</v>
      </c>
      <c r="IS21" s="11">
        <v>10.282605966776853</v>
      </c>
      <c r="IT21" s="11">
        <v>54.006443784258749</v>
      </c>
      <c r="IU21" s="11">
        <v>4.7232866945904997</v>
      </c>
      <c r="IV21" s="11">
        <v>0</v>
      </c>
      <c r="IW21" s="11">
        <v>0</v>
      </c>
      <c r="IX21" s="11">
        <v>11.228945726762321</v>
      </c>
      <c r="IY21" s="11">
        <v>20</v>
      </c>
      <c r="IZ21" s="11">
        <v>76.018180197843336</v>
      </c>
      <c r="JA21" s="11">
        <v>54.941627305944216</v>
      </c>
      <c r="JB21" s="11">
        <v>32.350057927100977</v>
      </c>
      <c r="JC21" s="11">
        <v>9.0455396132252037</v>
      </c>
      <c r="JD21" s="11">
        <v>5.7692307692307683</v>
      </c>
      <c r="JE21" s="11">
        <v>10.76685393258427</v>
      </c>
      <c r="JF21" s="11">
        <v>10.409638554216867</v>
      </c>
      <c r="JG21" s="11">
        <v>80.23952095808383</v>
      </c>
      <c r="JH21" s="11">
        <v>105.46231309124198</v>
      </c>
      <c r="JI21" s="11">
        <v>72.222222222222214</v>
      </c>
      <c r="JJ21" s="11">
        <v>65.114379084967325</v>
      </c>
      <c r="JK21" s="11">
        <v>100</v>
      </c>
      <c r="JL21" s="11">
        <v>93.816853639446904</v>
      </c>
      <c r="JM21" s="11">
        <v>51.474041220975742</v>
      </c>
      <c r="JN21" s="11">
        <v>97.11</v>
      </c>
      <c r="JO21" s="11">
        <v>99.86</v>
      </c>
      <c r="JP21" s="11">
        <v>100</v>
      </c>
      <c r="JQ21" s="11">
        <v>98.263386396526769</v>
      </c>
      <c r="JR21" s="11">
        <v>80.499219968798755</v>
      </c>
      <c r="JS21" s="11">
        <v>0.98780489999999999</v>
      </c>
      <c r="JT21" s="11">
        <v>1</v>
      </c>
      <c r="JU21" s="11">
        <v>1.8373202129999999</v>
      </c>
      <c r="JV21" s="11">
        <v>0.2210104</v>
      </c>
      <c r="JW21" s="11">
        <v>12.658179832844498</v>
      </c>
      <c r="JX21" s="11">
        <v>644163.01560050179</v>
      </c>
      <c r="JY21" s="11">
        <v>125508.00706996951</v>
      </c>
      <c r="JZ21" s="11">
        <v>0.29767783161757705</v>
      </c>
      <c r="KA21" s="11">
        <v>17.454160300000012</v>
      </c>
      <c r="KB21" s="11">
        <v>11.939404799999998</v>
      </c>
      <c r="KC21" s="11">
        <v>0.68247124000000026</v>
      </c>
      <c r="KD21" s="13">
        <v>5.0384359794895944E-2</v>
      </c>
      <c r="KE21" s="11">
        <v>-8.7332363871384704</v>
      </c>
      <c r="KF21" s="11">
        <v>132.26950354609929</v>
      </c>
      <c r="KG21" s="11">
        <v>0</v>
      </c>
      <c r="KH21" s="11">
        <v>200</v>
      </c>
      <c r="KI21" s="11">
        <v>8.8486206896551689</v>
      </c>
      <c r="KJ21" s="11">
        <v>4.3999999999999995</v>
      </c>
      <c r="KK21" s="11">
        <v>83.581666666666678</v>
      </c>
      <c r="KL21" s="11">
        <v>123.85000000000001</v>
      </c>
      <c r="KM21" s="11">
        <v>113.32833333333333</v>
      </c>
      <c r="KN21" s="11">
        <v>14.778276033881415</v>
      </c>
      <c r="KO21" s="11">
        <v>36.454531026821144</v>
      </c>
      <c r="KP21" s="11">
        <v>97.714351346694997</v>
      </c>
      <c r="KQ21" s="11">
        <v>8.1194370094627857</v>
      </c>
      <c r="KR21" s="11">
        <v>86.351117004998471</v>
      </c>
      <c r="KS21" s="11">
        <v>55.903866248693831</v>
      </c>
    </row>
    <row r="22" spans="1:305" x14ac:dyDescent="0.3">
      <c r="A22" t="s">
        <v>1</v>
      </c>
      <c r="B22" s="2" t="s">
        <v>32</v>
      </c>
      <c r="C22" s="2" t="s">
        <v>33</v>
      </c>
      <c r="D22" s="2" t="s">
        <v>346</v>
      </c>
      <c r="E22" s="2" t="s">
        <v>347</v>
      </c>
      <c r="F22" s="2" t="s">
        <v>357</v>
      </c>
      <c r="G22" s="2" t="s">
        <v>355</v>
      </c>
      <c r="H22" s="17" t="s">
        <v>489</v>
      </c>
      <c r="I22" s="11">
        <v>49.678654967784773</v>
      </c>
      <c r="J22" s="11">
        <v>46.605087538531734</v>
      </c>
      <c r="K22" s="11">
        <v>55.976867208383226</v>
      </c>
      <c r="L22" s="11">
        <v>57.623870022573364</v>
      </c>
      <c r="M22" s="11">
        <v>66.722362223759788</v>
      </c>
      <c r="N22" s="11">
        <v>45.61048982726269</v>
      </c>
      <c r="O22" s="11">
        <v>25.533252986197784</v>
      </c>
      <c r="P22" s="11">
        <v>62.014811778598506</v>
      </c>
      <c r="Q22" s="11">
        <v>40.297391515929462</v>
      </c>
      <c r="R22" s="11">
        <v>14.090909090909088</v>
      </c>
      <c r="S22" s="11">
        <v>74.384485280672877</v>
      </c>
      <c r="T22" s="11">
        <v>22.679765770752653</v>
      </c>
      <c r="U22" s="11">
        <v>59.267306973321375</v>
      </c>
      <c r="V22" s="11">
        <v>53.500942359538179</v>
      </c>
      <c r="W22" s="11">
        <v>16.122117422564763</v>
      </c>
      <c r="X22" s="11">
        <v>76.607781175584691</v>
      </c>
      <c r="Y22" s="11">
        <v>89.597570235383458</v>
      </c>
      <c r="Z22" s="11">
        <v>41.58</v>
      </c>
      <c r="AA22" s="11">
        <v>78.600777902047923</v>
      </c>
      <c r="AB22" s="11">
        <v>75.211619394480479</v>
      </c>
      <c r="AC22" s="11">
        <v>39.389537394261033</v>
      </c>
      <c r="AD22" s="11">
        <v>36.155403695267019</v>
      </c>
      <c r="AE22" s="11">
        <v>58.7620117268104</v>
      </c>
      <c r="AF22" s="11">
        <v>66.722362223759788</v>
      </c>
      <c r="AG22" s="11">
        <v>28.782098408567471</v>
      </c>
      <c r="AH22" s="11">
        <v>19.991665219232885</v>
      </c>
      <c r="AI22" s="11">
        <v>97.114497655469293</v>
      </c>
      <c r="AJ22" s="11">
        <v>26.322389420884633</v>
      </c>
      <c r="AK22" s="11">
        <v>94.170550724637678</v>
      </c>
      <c r="AL22" s="11">
        <v>25.5681854183882</v>
      </c>
      <c r="AM22" s="11">
        <v>14.259857925274559</v>
      </c>
      <c r="AN22" s="11">
        <v>47.424370945510397</v>
      </c>
      <c r="AO22" s="11">
        <v>64.744817352419986</v>
      </c>
      <c r="AP22" s="11">
        <v>0</v>
      </c>
      <c r="AQ22" s="11">
        <v>100</v>
      </c>
      <c r="AR22" s="11">
        <v>88.868631532361348</v>
      </c>
      <c r="AS22" s="11">
        <v>43.123010291406075</v>
      </c>
      <c r="AT22" s="11">
        <v>43.032240873967496</v>
      </c>
      <c r="AU22" s="11">
        <v>97.064987973856176</v>
      </c>
      <c r="AV22" s="11">
        <v>70.50037656838181</v>
      </c>
      <c r="AW22" s="11">
        <v>32.13330521862909</v>
      </c>
      <c r="AX22" s="11">
        <v>32.093834284522217</v>
      </c>
      <c r="AY22" s="11">
        <v>26.462049992184749</v>
      </c>
      <c r="AZ22" s="11">
        <v>15</v>
      </c>
      <c r="BA22" s="11">
        <v>13.636363636363635</v>
      </c>
      <c r="BB22" s="11">
        <v>13.636363636363635</v>
      </c>
      <c r="BC22" s="11">
        <v>100</v>
      </c>
      <c r="BD22" s="11">
        <v>0</v>
      </c>
      <c r="BE22" s="11">
        <v>100</v>
      </c>
      <c r="BF22" s="11">
        <v>86.505759736697755</v>
      </c>
      <c r="BG22" s="11">
        <v>85.416666666666657</v>
      </c>
      <c r="BH22" s="11">
        <v>49.473684210526322</v>
      </c>
      <c r="BI22" s="11">
        <v>35.297709639102912</v>
      </c>
      <c r="BJ22" s="11">
        <v>8.721561362615164</v>
      </c>
      <c r="BK22" s="11">
        <v>19.905873641518866</v>
      </c>
      <c r="BL22" s="11">
        <v>0</v>
      </c>
      <c r="BM22" s="11">
        <v>93.97589661022576</v>
      </c>
      <c r="BN22" s="11">
        <v>53.489115165165138</v>
      </c>
      <c r="BO22" s="11">
        <v>30.336909144573227</v>
      </c>
      <c r="BP22" s="11">
        <v>1.1712038043225872</v>
      </c>
      <c r="BQ22" s="11">
        <v>92.09</v>
      </c>
      <c r="BR22" s="11">
        <v>92.09</v>
      </c>
      <c r="BS22" s="11">
        <v>4.3748830609092586</v>
      </c>
      <c r="BT22" s="11">
        <v>100</v>
      </c>
      <c r="BU22" s="11">
        <v>31.279567291997196</v>
      </c>
      <c r="BV22" s="11">
        <v>19.228931603513544</v>
      </c>
      <c r="BW22" s="11">
        <v>0</v>
      </c>
      <c r="BX22" s="11">
        <v>0</v>
      </c>
      <c r="BY22" s="11">
        <v>45.259538086745501</v>
      </c>
      <c r="BZ22" s="11">
        <v>87.103000237333674</v>
      </c>
      <c r="CA22" s="11">
        <v>60.522582166193551</v>
      </c>
      <c r="CB22" s="11">
        <v>51.916811158213214</v>
      </c>
      <c r="CC22" s="11">
        <v>90.912473645014657</v>
      </c>
      <c r="CD22" s="11">
        <v>74.879512480923083</v>
      </c>
      <c r="CE22" s="11">
        <v>72.02539422486177</v>
      </c>
      <c r="CF22" s="11">
        <v>98.894694316552801</v>
      </c>
      <c r="CG22" s="11">
        <v>90.850417615793461</v>
      </c>
      <c r="CH22" s="11">
        <v>94.988610478359917</v>
      </c>
      <c r="CI22" s="11">
        <v>94.343204252088071</v>
      </c>
      <c r="CJ22" s="11">
        <v>93.81169324221716</v>
      </c>
      <c r="CK22" s="11">
        <v>73.993925588458623</v>
      </c>
      <c r="CL22" s="11">
        <v>66.320000000000007</v>
      </c>
      <c r="CM22" s="11">
        <v>0</v>
      </c>
      <c r="CN22" s="11">
        <v>100</v>
      </c>
      <c r="CO22" s="11">
        <v>0</v>
      </c>
      <c r="CP22" s="11">
        <v>37.849913376493113</v>
      </c>
      <c r="CQ22" s="11">
        <v>90.700673448918167</v>
      </c>
      <c r="CR22" s="11">
        <v>84.218435548388769</v>
      </c>
      <c r="CS22" s="11">
        <v>97.297183500025923</v>
      </c>
      <c r="CT22" s="11">
        <v>61.53846153846154</v>
      </c>
      <c r="CU22" s="11">
        <v>100</v>
      </c>
      <c r="CV22" s="11">
        <v>69.389928025835744</v>
      </c>
      <c r="CW22" s="11">
        <v>89.422884036725563</v>
      </c>
      <c r="CX22" s="11">
        <v>62.63791374122367</v>
      </c>
      <c r="CY22" s="11">
        <v>94.662559105889088</v>
      </c>
      <c r="CZ22" s="11">
        <v>81.171077334567812</v>
      </c>
      <c r="DA22" s="11">
        <v>88.969472520124469</v>
      </c>
      <c r="DB22" s="11">
        <v>34.432464058843195</v>
      </c>
      <c r="DC22" s="11">
        <v>81.006656332634265</v>
      </c>
      <c r="DD22" s="11">
        <v>52.619589977220961</v>
      </c>
      <c r="DE22" s="11">
        <v>61.549022205562146</v>
      </c>
      <c r="DF22" s="11">
        <v>4</v>
      </c>
      <c r="DG22" s="11">
        <v>77.94229309035687</v>
      </c>
      <c r="DH22" s="11">
        <v>14.236902050113894</v>
      </c>
      <c r="DI22" s="11">
        <v>16.287015945330296</v>
      </c>
      <c r="DJ22" s="11">
        <v>33.15669947009841</v>
      </c>
      <c r="DK22" s="11">
        <v>17.647058823529413</v>
      </c>
      <c r="DL22" s="11">
        <v>93.067818025378472</v>
      </c>
      <c r="DM22" s="11">
        <v>91.17647058823529</v>
      </c>
      <c r="DN22" s="11">
        <v>53.438734551296342</v>
      </c>
      <c r="DO22" s="11">
        <v>100</v>
      </c>
      <c r="DP22" s="11">
        <v>46.728352119983022</v>
      </c>
      <c r="DQ22" s="11">
        <v>33.812446933793829</v>
      </c>
      <c r="DR22" s="11">
        <v>23.751749883341112</v>
      </c>
      <c r="DS22" s="11">
        <v>3.4289937879515939</v>
      </c>
      <c r="DT22" s="11">
        <v>12.565275079077212</v>
      </c>
      <c r="DU22" s="11">
        <v>0</v>
      </c>
      <c r="DV22" s="11">
        <v>5.9431794292592235</v>
      </c>
      <c r="DW22" s="11">
        <v>14.471239377632926</v>
      </c>
      <c r="DX22" s="11">
        <v>20.146322741806291</v>
      </c>
      <c r="DY22" s="11">
        <v>25.471401058392541</v>
      </c>
      <c r="DZ22" s="11">
        <v>11.12381493683518</v>
      </c>
      <c r="EA22" s="11">
        <v>43.216787359130414</v>
      </c>
      <c r="EB22" s="11">
        <v>0</v>
      </c>
      <c r="EC22" s="11">
        <v>100</v>
      </c>
      <c r="ED22" s="11">
        <v>88.457990621877173</v>
      </c>
      <c r="EE22" s="11">
        <v>100</v>
      </c>
      <c r="EF22" s="11">
        <v>100</v>
      </c>
      <c r="EG22" s="11">
        <v>8.3333333333333321</v>
      </c>
      <c r="EH22" s="11">
        <v>18.627450980392158</v>
      </c>
      <c r="EI22" s="11">
        <v>68.438538205980066</v>
      </c>
      <c r="EJ22" s="11">
        <v>36.212624584717609</v>
      </c>
      <c r="EK22" s="11">
        <v>0</v>
      </c>
      <c r="EL22" s="11">
        <v>96.36</v>
      </c>
      <c r="EM22" s="11">
        <v>100</v>
      </c>
      <c r="EN22" s="11">
        <v>100</v>
      </c>
      <c r="EO22" s="11">
        <v>93.333333333333329</v>
      </c>
      <c r="EP22" s="11">
        <v>81.159420289855078</v>
      </c>
      <c r="EQ22" s="11">
        <v>2.2727416735528059</v>
      </c>
      <c r="ER22" s="11">
        <v>0</v>
      </c>
      <c r="ES22" s="11">
        <v>0</v>
      </c>
      <c r="ET22" s="11">
        <v>100</v>
      </c>
      <c r="EU22" s="11">
        <v>3.5583539309215899</v>
      </c>
      <c r="EV22" s="11">
        <v>4.8504895859100797E-2</v>
      </c>
      <c r="EW22" s="11">
        <v>0</v>
      </c>
      <c r="EX22" s="11">
        <v>0</v>
      </c>
      <c r="EY22" s="11">
        <v>0</v>
      </c>
      <c r="EZ22" s="11">
        <v>0</v>
      </c>
      <c r="FA22" s="11">
        <v>0</v>
      </c>
      <c r="FB22" s="11">
        <v>0.48221281706654462</v>
      </c>
      <c r="FC22" s="11">
        <v>0</v>
      </c>
      <c r="FD22" s="11">
        <v>34.222873910755538</v>
      </c>
      <c r="FE22" s="11">
        <v>0</v>
      </c>
      <c r="FF22" s="11">
        <v>36.594202898550719</v>
      </c>
      <c r="FG22" s="11">
        <v>55.085104133629336</v>
      </c>
      <c r="FH22" s="11">
        <v>47.625368140564582</v>
      </c>
      <c r="FI22" s="11">
        <v>6.4204805201399955</v>
      </c>
      <c r="FJ22" s="11">
        <v>59.370132260896668</v>
      </c>
      <c r="FK22" s="11">
        <v>68.620769672321387</v>
      </c>
      <c r="FL22" s="11">
        <v>88.977635782747598</v>
      </c>
      <c r="FM22" s="11">
        <v>71.428571428571431</v>
      </c>
      <c r="FN22" s="11">
        <v>82.800608828006091</v>
      </c>
      <c r="FO22" s="11">
        <v>32.019551728909548</v>
      </c>
      <c r="FP22" s="11">
        <v>87.436084733382032</v>
      </c>
      <c r="FQ22" s="11">
        <v>25.806451612903224</v>
      </c>
      <c r="FR22" s="11">
        <v>71.942446043165475</v>
      </c>
      <c r="FS22" s="11">
        <v>0</v>
      </c>
      <c r="FT22" s="11">
        <v>201.43884892086331</v>
      </c>
      <c r="FU22" s="11">
        <v>446.04316546762595</v>
      </c>
      <c r="FV22" s="11">
        <v>115.10791366906474</v>
      </c>
      <c r="FW22" s="11">
        <v>14.388489208633093</v>
      </c>
      <c r="FX22" s="11">
        <v>70.50037656838181</v>
      </c>
      <c r="FY22" s="11">
        <v>-10.540376568381809</v>
      </c>
      <c r="FZ22" s="11">
        <v>32.093834284522217</v>
      </c>
      <c r="GA22" s="11">
        <v>1.0700493827641822</v>
      </c>
      <c r="GB22" s="11">
        <v>15</v>
      </c>
      <c r="GC22" s="11">
        <v>13.636363636363635</v>
      </c>
      <c r="GD22" s="11">
        <v>13.636363636363635</v>
      </c>
      <c r="GE22" s="11">
        <v>100</v>
      </c>
      <c r="GF22" s="11">
        <v>0</v>
      </c>
      <c r="GG22" s="11">
        <v>100</v>
      </c>
      <c r="GH22" s="11">
        <v>10</v>
      </c>
      <c r="GI22" s="11">
        <v>7</v>
      </c>
      <c r="GJ22" s="11">
        <v>16</v>
      </c>
      <c r="GK22" s="11">
        <v>35.297709639102912</v>
      </c>
      <c r="GL22" s="11">
        <v>8.721561362615164</v>
      </c>
      <c r="GM22" s="11">
        <v>19.905873641518866</v>
      </c>
      <c r="GN22" s="11">
        <v>0</v>
      </c>
      <c r="GO22" s="11">
        <v>93.97589661022576</v>
      </c>
      <c r="GP22" s="11">
        <v>46.510884834834862</v>
      </c>
      <c r="GQ22" s="11">
        <v>69.663090855426773</v>
      </c>
      <c r="GR22" s="11">
        <v>1.1712038043225872</v>
      </c>
      <c r="GS22" s="11" t="s">
        <v>727</v>
      </c>
      <c r="GT22" s="11" t="s">
        <v>727</v>
      </c>
      <c r="GU22" s="11">
        <v>4.3748830609092586</v>
      </c>
      <c r="GV22" s="11">
        <v>1</v>
      </c>
      <c r="GW22" s="11">
        <v>3008.4507042253517</v>
      </c>
      <c r="GX22" s="11">
        <v>19.228931603513544</v>
      </c>
      <c r="GY22" s="11">
        <v>0</v>
      </c>
      <c r="GZ22" s="11">
        <v>0</v>
      </c>
      <c r="HA22" s="11">
        <v>4463151.5711713042</v>
      </c>
      <c r="HB22" s="11">
        <v>48.250793650793646</v>
      </c>
      <c r="HC22" s="11">
        <v>180.6836507936508</v>
      </c>
      <c r="HD22" s="11">
        <v>236.13746031746027</v>
      </c>
      <c r="HE22" s="11">
        <v>52.798730158730166</v>
      </c>
      <c r="HF22" s="12">
        <v>181.88437098996698</v>
      </c>
      <c r="HG22" s="12">
        <v>27.974605775138233</v>
      </c>
      <c r="HH22" s="12">
        <v>7.2938628599316733</v>
      </c>
      <c r="HI22" s="11">
        <v>90.850417615793461</v>
      </c>
      <c r="HJ22" s="11">
        <v>94.988610478359917</v>
      </c>
      <c r="HK22" s="11">
        <v>94.343204252088071</v>
      </c>
      <c r="HL22" s="11">
        <v>93.81169324221716</v>
      </c>
      <c r="HM22" s="11">
        <v>73.993925588458623</v>
      </c>
      <c r="HN22" s="11">
        <v>66.320000000000007</v>
      </c>
      <c r="HO22" s="11">
        <v>0</v>
      </c>
      <c r="HP22" s="11">
        <v>100</v>
      </c>
      <c r="HQ22" s="11">
        <v>0</v>
      </c>
      <c r="HR22" s="11">
        <v>37.849913376493113</v>
      </c>
      <c r="HS22" s="11">
        <v>90.700673448918167</v>
      </c>
      <c r="HT22" s="11">
        <v>84.218435548388769</v>
      </c>
      <c r="HU22" s="11">
        <v>97.297183500025923</v>
      </c>
      <c r="HV22" s="11">
        <v>61.53846153846154</v>
      </c>
      <c r="HW22" s="11">
        <v>100</v>
      </c>
      <c r="HX22" s="11">
        <v>69.389928025835744</v>
      </c>
      <c r="HY22" s="11">
        <v>89.422884036725563</v>
      </c>
      <c r="HZ22" s="11">
        <v>62.63791374122367</v>
      </c>
      <c r="IA22" s="11">
        <v>94.662559105889088</v>
      </c>
      <c r="IB22" s="11">
        <v>81.171077334567812</v>
      </c>
      <c r="IC22" s="11">
        <v>88.969472520124469</v>
      </c>
      <c r="ID22" s="11">
        <v>34.432464058843195</v>
      </c>
      <c r="IE22" s="11">
        <v>81.006656332634265</v>
      </c>
      <c r="IF22" s="11">
        <v>52.619589977220961</v>
      </c>
      <c r="IG22" s="11">
        <v>1.6874541452677916</v>
      </c>
      <c r="IH22" s="11">
        <v>3</v>
      </c>
      <c r="II22" s="11">
        <v>77.94229309035687</v>
      </c>
      <c r="IJ22" s="11">
        <v>14.236902050113894</v>
      </c>
      <c r="IK22" s="11">
        <v>16.287015945330296</v>
      </c>
      <c r="IL22" s="11">
        <v>33.15669947009841</v>
      </c>
      <c r="IM22" s="11">
        <v>17.647058823529413</v>
      </c>
      <c r="IN22" s="11">
        <v>7.0696202531645573</v>
      </c>
      <c r="IO22" s="11">
        <v>91.17647058823529</v>
      </c>
      <c r="IP22" s="11">
        <v>79.74073441418534</v>
      </c>
      <c r="IQ22" s="11">
        <v>0</v>
      </c>
      <c r="IR22" s="11">
        <v>96.15384615384616</v>
      </c>
      <c r="IS22" s="11">
        <v>7.1948203453103128</v>
      </c>
      <c r="IT22" s="11">
        <v>23.751749883341112</v>
      </c>
      <c r="IU22" s="11">
        <v>19.192323070771693</v>
      </c>
      <c r="IV22" s="11">
        <v>22.391043582566972</v>
      </c>
      <c r="IW22" s="11">
        <v>0</v>
      </c>
      <c r="IX22" s="11">
        <v>57.177129148340669</v>
      </c>
      <c r="IY22" s="11">
        <v>7.5</v>
      </c>
      <c r="IZ22" s="11">
        <v>16.793282686925231</v>
      </c>
      <c r="JA22" s="11">
        <v>13.994402239104359</v>
      </c>
      <c r="JB22" s="11">
        <v>3.5985605757696919</v>
      </c>
      <c r="JC22" s="11">
        <v>4.3982407037185123</v>
      </c>
      <c r="JD22" s="11">
        <v>0</v>
      </c>
      <c r="JE22" s="11">
        <v>7.7179487179487181</v>
      </c>
      <c r="JF22" s="11">
        <v>9.5370370370370363</v>
      </c>
      <c r="JG22" s="11">
        <v>115.90909090909092</v>
      </c>
      <c r="JH22" s="11">
        <v>127.47524752475248</v>
      </c>
      <c r="JI22" s="11">
        <v>8.3333333333333321</v>
      </c>
      <c r="JJ22" s="11">
        <v>18.627450980392158</v>
      </c>
      <c r="JK22" s="11">
        <v>68.438538205980066</v>
      </c>
      <c r="JL22" s="11">
        <v>36.212624584717609</v>
      </c>
      <c r="JM22" s="11">
        <v>0</v>
      </c>
      <c r="JN22" s="11">
        <v>96.36</v>
      </c>
      <c r="JO22" s="11">
        <v>100</v>
      </c>
      <c r="JP22" s="11">
        <v>100</v>
      </c>
      <c r="JQ22" s="11">
        <v>93.333333333333329</v>
      </c>
      <c r="JR22" s="11">
        <v>81.159420289855078</v>
      </c>
      <c r="JS22" s="11">
        <v>0.47560980000000003</v>
      </c>
      <c r="JT22" s="11">
        <v>0.24390239999999999</v>
      </c>
      <c r="JU22" s="11">
        <v>0.94264437400000001</v>
      </c>
      <c r="JV22" s="11">
        <v>0.47925190000000001</v>
      </c>
      <c r="JW22" s="11">
        <v>3.0705443662865028</v>
      </c>
      <c r="JX22" s="11">
        <v>12459.646674176021</v>
      </c>
      <c r="JY22" s="11">
        <v>7993.1189130864614</v>
      </c>
      <c r="JZ22" s="11">
        <v>0</v>
      </c>
      <c r="KA22" s="11">
        <v>0</v>
      </c>
      <c r="KB22" s="11">
        <v>0</v>
      </c>
      <c r="KC22" s="11">
        <v>0</v>
      </c>
      <c r="KD22" s="13">
        <v>1.5677217083672309E-2</v>
      </c>
      <c r="KE22" s="11">
        <v>72.140394860545285</v>
      </c>
      <c r="KF22" s="11">
        <v>6.9988137603795959</v>
      </c>
      <c r="KG22" s="11">
        <v>-200</v>
      </c>
      <c r="KH22" s="11">
        <v>-53.623188405797109</v>
      </c>
      <c r="KI22" s="11">
        <v>7.679285714285716</v>
      </c>
      <c r="KJ22" s="11">
        <v>12.781428571428572</v>
      </c>
      <c r="KK22" s="11">
        <v>87.673333333333346</v>
      </c>
      <c r="KL22" s="11">
        <v>111.10416666666667</v>
      </c>
      <c r="KM22" s="11">
        <v>105.255</v>
      </c>
      <c r="KN22" s="11">
        <v>11.022364217252397</v>
      </c>
      <c r="KO22" s="11">
        <v>28.571428571428569</v>
      </c>
      <c r="KP22" s="11">
        <v>82.800608828006091</v>
      </c>
      <c r="KQ22" s="11">
        <v>5.5209730193638364</v>
      </c>
      <c r="KR22" s="11">
        <v>87.436084733382032</v>
      </c>
      <c r="KS22" s="11">
        <v>25.806451612903224</v>
      </c>
    </row>
    <row r="23" spans="1:305" x14ac:dyDescent="0.3">
      <c r="A23" t="s">
        <v>1</v>
      </c>
      <c r="B23" s="2" t="s">
        <v>34</v>
      </c>
      <c r="C23" s="2" t="s">
        <v>35</v>
      </c>
      <c r="D23" s="2" t="s">
        <v>346</v>
      </c>
      <c r="E23" s="2" t="s">
        <v>347</v>
      </c>
      <c r="F23" s="2" t="s">
        <v>357</v>
      </c>
      <c r="G23" s="2" t="s">
        <v>355</v>
      </c>
      <c r="H23" s="17" t="s">
        <v>488</v>
      </c>
      <c r="I23" s="11">
        <v>50.924231730124177</v>
      </c>
      <c r="J23" s="11">
        <v>56.672562279447888</v>
      </c>
      <c r="K23" s="11">
        <v>64.682749961130668</v>
      </c>
      <c r="L23" s="11">
        <v>67.702066019259149</v>
      </c>
      <c r="M23" s="11">
        <v>35.768909790353646</v>
      </c>
      <c r="N23" s="11">
        <v>54.083978938955084</v>
      </c>
      <c r="O23" s="11">
        <v>26.635123391598679</v>
      </c>
      <c r="P23" s="11">
        <v>93.134666960318498</v>
      </c>
      <c r="Q23" s="11">
        <v>79.28049675973358</v>
      </c>
      <c r="R23" s="11">
        <v>23.333333333333332</v>
      </c>
      <c r="S23" s="11">
        <v>70.519943578089482</v>
      </c>
      <c r="T23" s="11">
        <v>28.605891584266338</v>
      </c>
      <c r="U23" s="11">
        <v>76.127287500950601</v>
      </c>
      <c r="V23" s="11">
        <v>25.70631623944335</v>
      </c>
      <c r="W23" s="11">
        <v>56.426407740772916</v>
      </c>
      <c r="X23" s="11">
        <v>60.425140169564187</v>
      </c>
      <c r="Y23" s="11">
        <v>85.387429331559701</v>
      </c>
      <c r="Z23" s="11">
        <v>56.492022602625894</v>
      </c>
      <c r="AA23" s="11">
        <v>81.490025971424629</v>
      </c>
      <c r="AB23" s="11">
        <v>79.746879527471307</v>
      </c>
      <c r="AC23" s="11">
        <v>48.255399581381766</v>
      </c>
      <c r="AD23" s="11">
        <v>56.689945682296866</v>
      </c>
      <c r="AE23" s="11">
        <v>72.328079333721192</v>
      </c>
      <c r="AF23" s="11">
        <v>35.768909790353646</v>
      </c>
      <c r="AG23" s="11">
        <v>36.172024909542316</v>
      </c>
      <c r="AH23" s="11">
        <v>44.861377780964617</v>
      </c>
      <c r="AI23" s="11">
        <v>89.110194239165196</v>
      </c>
      <c r="AJ23" s="11">
        <v>51.438746438746435</v>
      </c>
      <c r="AK23" s="11">
        <v>88.877879699248112</v>
      </c>
      <c r="AL23" s="11">
        <v>31.563088812571365</v>
      </c>
      <c r="AM23" s="11">
        <v>34.137810766325103</v>
      </c>
      <c r="AN23" s="11">
        <v>21.716049394455574</v>
      </c>
      <c r="AO23" s="11">
        <v>66.974863681376519</v>
      </c>
      <c r="AP23" s="11">
        <v>100</v>
      </c>
      <c r="AQ23" s="11">
        <v>96.111559025644226</v>
      </c>
      <c r="AR23" s="11">
        <v>95.635366544851337</v>
      </c>
      <c r="AS23" s="11">
        <v>69.609912075671289</v>
      </c>
      <c r="AT23" s="11">
        <v>100</v>
      </c>
      <c r="AU23" s="11">
        <v>97.451164115744149</v>
      </c>
      <c r="AV23" s="11">
        <v>66.183505024894401</v>
      </c>
      <c r="AW23" s="11">
        <v>100</v>
      </c>
      <c r="AX23" s="11">
        <v>60.504004546061488</v>
      </c>
      <c r="AY23" s="11">
        <v>90.434477467978454</v>
      </c>
      <c r="AZ23" s="11">
        <v>20</v>
      </c>
      <c r="BA23" s="11">
        <v>31.818181818181817</v>
      </c>
      <c r="BB23" s="11">
        <v>18.181818181818183</v>
      </c>
      <c r="BC23" s="11">
        <v>33.333333333333329</v>
      </c>
      <c r="BD23" s="11">
        <v>50</v>
      </c>
      <c r="BE23" s="11">
        <v>96.428571428571431</v>
      </c>
      <c r="BF23" s="11">
        <v>89.504479795209363</v>
      </c>
      <c r="BG23" s="11">
        <v>83.333333333333343</v>
      </c>
      <c r="BH23" s="11">
        <v>100</v>
      </c>
      <c r="BI23" s="11">
        <v>27.57517214462883</v>
      </c>
      <c r="BJ23" s="11">
        <v>0</v>
      </c>
      <c r="BK23" s="11">
        <v>15.454285776702864</v>
      </c>
      <c r="BL23" s="11">
        <v>0</v>
      </c>
      <c r="BM23" s="11">
        <v>100</v>
      </c>
      <c r="BN23" s="11">
        <v>92.711867171243014</v>
      </c>
      <c r="BO23" s="11">
        <v>35.669995331608789</v>
      </c>
      <c r="BP23" s="11">
        <v>15.862471713263743</v>
      </c>
      <c r="BQ23" s="11">
        <v>63.834126444595519</v>
      </c>
      <c r="BR23" s="11">
        <v>63.834126444595519</v>
      </c>
      <c r="BS23" s="11">
        <v>7.7648017415150576</v>
      </c>
      <c r="BT23" s="11">
        <v>0</v>
      </c>
      <c r="BU23" s="11">
        <v>2.9423710926902791</v>
      </c>
      <c r="BV23" s="11">
        <v>66.544288143453386</v>
      </c>
      <c r="BW23" s="11">
        <v>25</v>
      </c>
      <c r="BX23" s="11">
        <v>100</v>
      </c>
      <c r="BY23" s="11">
        <v>34.161342819638271</v>
      </c>
      <c r="BZ23" s="11">
        <v>66.40575408010551</v>
      </c>
      <c r="CA23" s="11">
        <v>32.046492638729404</v>
      </c>
      <c r="CB23" s="11">
        <v>51.491505943545476</v>
      </c>
      <c r="CC23" s="11">
        <v>52.47558867046147</v>
      </c>
      <c r="CD23" s="11">
        <v>71.750129663830847</v>
      </c>
      <c r="CE23" s="11">
        <v>58.136924803591469</v>
      </c>
      <c r="CF23" s="11">
        <v>90.669585386685142</v>
      </c>
      <c r="CG23" s="11">
        <v>58.796142334552712</v>
      </c>
      <c r="CH23" s="11">
        <v>97.339541070834727</v>
      </c>
      <c r="CI23" s="11">
        <v>96.242101762554043</v>
      </c>
      <c r="CJ23" s="11">
        <v>96.341868972397734</v>
      </c>
      <c r="CK23" s="11">
        <v>78.217492517459263</v>
      </c>
      <c r="CL23" s="11">
        <v>0</v>
      </c>
      <c r="CM23" s="11">
        <v>100</v>
      </c>
      <c r="CN23" s="11">
        <v>25.968090410503574</v>
      </c>
      <c r="CO23" s="11">
        <v>100</v>
      </c>
      <c r="CP23" s="11">
        <v>47.107393609399615</v>
      </c>
      <c r="CQ23" s="11">
        <v>71.292448774896116</v>
      </c>
      <c r="CR23" s="11">
        <v>84.181691912208564</v>
      </c>
      <c r="CS23" s="11">
        <v>98.775013565286017</v>
      </c>
      <c r="CT23" s="11">
        <v>88.031953001862732</v>
      </c>
      <c r="CU23" s="11">
        <v>99.551654964894666</v>
      </c>
      <c r="CV23" s="11">
        <v>84.604090047921531</v>
      </c>
      <c r="CW23" s="11">
        <v>87.472417251755274</v>
      </c>
      <c r="CX23" s="11">
        <v>43.31828819792711</v>
      </c>
      <c r="CY23" s="11">
        <v>100</v>
      </c>
      <c r="CZ23" s="11">
        <v>85.974590437980609</v>
      </c>
      <c r="DA23" s="11">
        <v>100</v>
      </c>
      <c r="DB23" s="11">
        <v>36.605650284185884</v>
      </c>
      <c r="DC23" s="11">
        <v>100</v>
      </c>
      <c r="DD23" s="11">
        <v>63.618224143664783</v>
      </c>
      <c r="DE23" s="11">
        <v>77.147974600480524</v>
      </c>
      <c r="DF23" s="11">
        <v>4</v>
      </c>
      <c r="DG23" s="11">
        <v>87.429331559694049</v>
      </c>
      <c r="DH23" s="11">
        <v>35.882939807116728</v>
      </c>
      <c r="DI23" s="11">
        <v>46.757565680079814</v>
      </c>
      <c r="DJ23" s="11">
        <v>82.009080590238369</v>
      </c>
      <c r="DK23" s="11">
        <v>15.384615384615385</v>
      </c>
      <c r="DL23" s="11">
        <v>99.610929052338719</v>
      </c>
      <c r="DM23" s="11">
        <v>92.307692307692307</v>
      </c>
      <c r="DN23" s="11">
        <v>56.731231907151447</v>
      </c>
      <c r="DO23" s="11">
        <v>0</v>
      </c>
      <c r="DP23" s="11">
        <v>50.575497463909493</v>
      </c>
      <c r="DQ23" s="11">
        <v>44.555187130893081</v>
      </c>
      <c r="DR23" s="11">
        <v>27.788862688191546</v>
      </c>
      <c r="DS23" s="11">
        <v>0.69169517547965342</v>
      </c>
      <c r="DT23" s="11">
        <v>48.88276657038967</v>
      </c>
      <c r="DU23" s="11">
        <v>0</v>
      </c>
      <c r="DV23" s="11">
        <v>20.64379108444987</v>
      </c>
      <c r="DW23" s="11">
        <v>0</v>
      </c>
      <c r="DX23" s="11">
        <v>39.013513880958214</v>
      </c>
      <c r="DY23" s="11">
        <v>50.030221307890287</v>
      </c>
      <c r="DZ23" s="11">
        <v>28.721807879235811</v>
      </c>
      <c r="EA23" s="11">
        <v>87.493726789119748</v>
      </c>
      <c r="EB23" s="11">
        <v>19.047619047619044</v>
      </c>
      <c r="EC23" s="11">
        <v>79.353690252750113</v>
      </c>
      <c r="ED23" s="11">
        <v>99.354293181643484</v>
      </c>
      <c r="EE23" s="11">
        <v>77.732793522267201</v>
      </c>
      <c r="EF23" s="11">
        <v>100</v>
      </c>
      <c r="EG23" s="11">
        <v>0</v>
      </c>
      <c r="EH23" s="11">
        <v>75</v>
      </c>
      <c r="EI23" s="11">
        <v>90.313390313390315</v>
      </c>
      <c r="EJ23" s="11">
        <v>82.621082621082621</v>
      </c>
      <c r="EK23" s="11">
        <v>9.2592592592592595</v>
      </c>
      <c r="EL23" s="11">
        <v>68.75</v>
      </c>
      <c r="EM23" s="11">
        <v>96.88</v>
      </c>
      <c r="EN23" s="11">
        <v>100</v>
      </c>
      <c r="EO23" s="11">
        <v>89.285714285714292</v>
      </c>
      <c r="EP23" s="11">
        <v>89.473684210526315</v>
      </c>
      <c r="EQ23" s="11">
        <v>18.18182157024772</v>
      </c>
      <c r="ER23" s="11">
        <v>41.93548557752333</v>
      </c>
      <c r="ES23" s="11">
        <v>7.896118216043817</v>
      </c>
      <c r="ET23" s="11">
        <v>58.238929886470594</v>
      </c>
      <c r="EU23" s="11">
        <v>7.7088370127761126</v>
      </c>
      <c r="EV23" s="11">
        <v>0.14937304300561477</v>
      </c>
      <c r="EW23" s="11">
        <v>0.73255276111733647</v>
      </c>
      <c r="EX23" s="11">
        <v>7.274340353091671</v>
      </c>
      <c r="EY23" s="11">
        <v>0</v>
      </c>
      <c r="EZ23" s="11">
        <v>0</v>
      </c>
      <c r="FA23" s="11">
        <v>2.9470200038302155</v>
      </c>
      <c r="FB23" s="11">
        <v>0.72457033372415569</v>
      </c>
      <c r="FC23" s="11">
        <v>0</v>
      </c>
      <c r="FD23" s="11">
        <v>34.438167708427699</v>
      </c>
      <c r="FE23" s="11">
        <v>100</v>
      </c>
      <c r="FF23" s="11">
        <v>35.526315789473685</v>
      </c>
      <c r="FG23" s="11">
        <v>35.666208549177149</v>
      </c>
      <c r="FH23" s="11">
        <v>46.031761932429113</v>
      </c>
      <c r="FI23" s="11">
        <v>1.2840961040279646</v>
      </c>
      <c r="FJ23" s="11">
        <v>11.874026452179343</v>
      </c>
      <c r="FK23" s="11">
        <v>13.724153934464292</v>
      </c>
      <c r="FL23" s="11">
        <v>88.424124513618679</v>
      </c>
      <c r="FM23" s="11">
        <v>73.417721518987349</v>
      </c>
      <c r="FN23" s="11">
        <v>88.638613861386133</v>
      </c>
      <c r="FO23" s="11">
        <v>34.597057686043925</v>
      </c>
      <c r="FP23" s="11">
        <v>72.552255225522558</v>
      </c>
      <c r="FQ23" s="11">
        <v>44.219409282700425</v>
      </c>
      <c r="FR23" s="11">
        <v>0</v>
      </c>
      <c r="FS23" s="11">
        <v>37.485942771460699</v>
      </c>
      <c r="FT23" s="11">
        <v>99.962514057228546</v>
      </c>
      <c r="FU23" s="11">
        <v>262.40159940022488</v>
      </c>
      <c r="FV23" s="11">
        <v>0</v>
      </c>
      <c r="FW23" s="11">
        <v>12.495314257153568</v>
      </c>
      <c r="FX23" s="11">
        <v>66.183505024894401</v>
      </c>
      <c r="FY23" s="11">
        <v>1.0964949751055997</v>
      </c>
      <c r="FZ23" s="11">
        <v>60.504004546061481</v>
      </c>
      <c r="GA23" s="11">
        <v>15.43879481747495</v>
      </c>
      <c r="GB23" s="11">
        <v>20</v>
      </c>
      <c r="GC23" s="11">
        <v>31.818181818181817</v>
      </c>
      <c r="GD23" s="11">
        <v>18.181818181818183</v>
      </c>
      <c r="GE23" s="11">
        <v>33.333333333333329</v>
      </c>
      <c r="GF23" s="11">
        <v>50</v>
      </c>
      <c r="GG23" s="11">
        <v>96.428571428571431</v>
      </c>
      <c r="GH23" s="11">
        <v>8</v>
      </c>
      <c r="GI23" s="11">
        <v>8</v>
      </c>
      <c r="GJ23" s="11">
        <v>0</v>
      </c>
      <c r="GK23" s="11">
        <v>27.57517214462883</v>
      </c>
      <c r="GL23" s="11">
        <v>0</v>
      </c>
      <c r="GM23" s="11">
        <v>15.454285776702864</v>
      </c>
      <c r="GN23" s="11">
        <v>0</v>
      </c>
      <c r="GO23" s="11">
        <v>106.59141888445849</v>
      </c>
      <c r="GP23" s="11">
        <v>7.2881328287569893</v>
      </c>
      <c r="GQ23" s="11">
        <v>64.330004668391211</v>
      </c>
      <c r="GR23" s="11">
        <v>15.862471713263743</v>
      </c>
      <c r="GS23" s="11">
        <v>63.834126444595519</v>
      </c>
      <c r="GT23" s="11">
        <v>63.834126444595519</v>
      </c>
      <c r="GU23" s="11">
        <v>7.7648017415150576</v>
      </c>
      <c r="GV23" s="11">
        <v>0</v>
      </c>
      <c r="GW23" s="11">
        <v>282.99555116164112</v>
      </c>
      <c r="GX23" s="11">
        <v>66.544288143453386</v>
      </c>
      <c r="GY23" s="11">
        <v>25</v>
      </c>
      <c r="GZ23" s="11">
        <v>100</v>
      </c>
      <c r="HA23" s="11">
        <v>3368731.9253362189</v>
      </c>
      <c r="HB23" s="11">
        <v>112.06444444444446</v>
      </c>
      <c r="HC23" s="11">
        <v>298.59206349206357</v>
      </c>
      <c r="HD23" s="11">
        <v>238.18269841269839</v>
      </c>
      <c r="HE23" s="11">
        <v>170.19650793650797</v>
      </c>
      <c r="HF23" s="12">
        <v>190.96816992820467</v>
      </c>
      <c r="HG23" s="12">
        <v>41.863075196408531</v>
      </c>
      <c r="HH23" s="12">
        <v>40.253909740840037</v>
      </c>
      <c r="HI23" s="11">
        <v>58.796142334552712</v>
      </c>
      <c r="HJ23" s="11">
        <v>97.339541070834727</v>
      </c>
      <c r="HK23" s="11">
        <v>96.242101762554043</v>
      </c>
      <c r="HL23" s="11">
        <v>96.341868972397734</v>
      </c>
      <c r="HM23" s="11">
        <v>78.217492517459263</v>
      </c>
      <c r="HN23" s="11" t="s">
        <v>727</v>
      </c>
      <c r="HO23" s="11">
        <v>100</v>
      </c>
      <c r="HP23" s="11">
        <v>25.968090410503574</v>
      </c>
      <c r="HQ23" s="11">
        <v>117.64241925085001</v>
      </c>
      <c r="HR23" s="11">
        <v>47.107393609399615</v>
      </c>
      <c r="HS23" s="11">
        <v>71.292448774896116</v>
      </c>
      <c r="HT23" s="11">
        <v>84.181691912208564</v>
      </c>
      <c r="HU23" s="11">
        <v>98.775013565286017</v>
      </c>
      <c r="HV23" s="11">
        <v>88.031953001862732</v>
      </c>
      <c r="HW23" s="11">
        <v>99.551654964894666</v>
      </c>
      <c r="HX23" s="11">
        <v>84.604090047921531</v>
      </c>
      <c r="HY23" s="11">
        <v>87.472417251755274</v>
      </c>
      <c r="HZ23" s="11">
        <v>43.31828819792711</v>
      </c>
      <c r="IA23" s="11">
        <v>100</v>
      </c>
      <c r="IB23" s="11">
        <v>85.974590437980609</v>
      </c>
      <c r="IC23" s="11">
        <v>100</v>
      </c>
      <c r="ID23" s="11">
        <v>36.605650284185884</v>
      </c>
      <c r="IE23" s="11">
        <v>100</v>
      </c>
      <c r="IF23" s="11">
        <v>63.618224143664783</v>
      </c>
      <c r="IG23" s="11">
        <v>10.578034682080926</v>
      </c>
      <c r="IH23" s="11">
        <v>3</v>
      </c>
      <c r="II23" s="11">
        <v>87.429331559694049</v>
      </c>
      <c r="IJ23" s="11">
        <v>35.882939807116728</v>
      </c>
      <c r="IK23" s="11">
        <v>46.757565680079814</v>
      </c>
      <c r="IL23" s="11">
        <v>82.009080590238369</v>
      </c>
      <c r="IM23" s="11">
        <v>15.384615384615385</v>
      </c>
      <c r="IN23" s="11">
        <v>2.8136200716845878</v>
      </c>
      <c r="IO23" s="11">
        <v>92.307692307692307</v>
      </c>
      <c r="IP23" s="11">
        <v>80.098820544021891</v>
      </c>
      <c r="IQ23" s="11">
        <v>45.454545454545453</v>
      </c>
      <c r="IR23" s="11">
        <v>90.909090909090907</v>
      </c>
      <c r="IS23" s="11">
        <v>7.6959912933067294</v>
      </c>
      <c r="IT23" s="11">
        <v>27.788862688191546</v>
      </c>
      <c r="IU23" s="11">
        <v>3.8714672861014323</v>
      </c>
      <c r="IV23" s="11">
        <v>87.108013937282237</v>
      </c>
      <c r="IW23" s="11">
        <v>0</v>
      </c>
      <c r="IX23" s="11">
        <v>198.60627177700349</v>
      </c>
      <c r="IY23" s="11">
        <v>0</v>
      </c>
      <c r="IZ23" s="11">
        <v>32.520325203252035</v>
      </c>
      <c r="JA23" s="11">
        <v>27.487417731320171</v>
      </c>
      <c r="JB23" s="11">
        <v>9.2915214866434379</v>
      </c>
      <c r="JC23" s="11">
        <v>8.9043747580332955</v>
      </c>
      <c r="JD23" s="11">
        <v>5.7142857142857135</v>
      </c>
      <c r="JE23" s="11">
        <v>10.323529411764707</v>
      </c>
      <c r="JF23" s="11">
        <v>8.0370370370370363</v>
      </c>
      <c r="JG23" s="11">
        <v>77.732793522267201</v>
      </c>
      <c r="JH23" s="11">
        <v>150.43327556325823</v>
      </c>
      <c r="JI23" s="11">
        <v>0</v>
      </c>
      <c r="JJ23" s="11">
        <v>75</v>
      </c>
      <c r="JK23" s="11">
        <v>90.313390313390315</v>
      </c>
      <c r="JL23" s="11">
        <v>82.621082621082621</v>
      </c>
      <c r="JM23" s="11">
        <v>9.2592592592592595</v>
      </c>
      <c r="JN23" s="11">
        <v>68.75</v>
      </c>
      <c r="JO23" s="11">
        <v>96.88</v>
      </c>
      <c r="JP23" s="11">
        <v>100</v>
      </c>
      <c r="JQ23" s="11">
        <v>89.285714285714292</v>
      </c>
      <c r="JR23" s="11">
        <v>89.473684210526315</v>
      </c>
      <c r="JS23" s="11">
        <v>0.56097560000000002</v>
      </c>
      <c r="JT23" s="11">
        <v>0.56097560000000002</v>
      </c>
      <c r="JU23" s="11">
        <v>1.0222469519999999</v>
      </c>
      <c r="JV23" s="11">
        <v>0.3702819</v>
      </c>
      <c r="JW23" s="11">
        <v>4.0739149386855793</v>
      </c>
      <c r="JX23" s="11">
        <v>14123.678517735836</v>
      </c>
      <c r="JY23" s="11">
        <v>16976.22592903324</v>
      </c>
      <c r="JZ23" s="11">
        <v>0.58207843394710834</v>
      </c>
      <c r="KA23" s="11">
        <v>0</v>
      </c>
      <c r="KB23" s="11">
        <v>0</v>
      </c>
      <c r="KC23" s="11">
        <v>8.5639612500000002</v>
      </c>
      <c r="KD23" s="13">
        <v>1.7306705537256523E-2</v>
      </c>
      <c r="KE23" s="11">
        <v>-16.353132869204561</v>
      </c>
      <c r="KF23" s="11">
        <v>7.6305220883534144</v>
      </c>
      <c r="KG23" s="11">
        <v>200</v>
      </c>
      <c r="KH23" s="11">
        <v>-57.894736842105267</v>
      </c>
      <c r="KI23" s="11">
        <v>10.303333333333335</v>
      </c>
      <c r="KJ23" s="11">
        <v>13.084444444444442</v>
      </c>
      <c r="KK23" s="11">
        <v>88.515999999999991</v>
      </c>
      <c r="KL23" s="11">
        <v>153.03016666666667</v>
      </c>
      <c r="KM23" s="11">
        <v>142.71233333333333</v>
      </c>
      <c r="KN23" s="11">
        <v>11.575875486381323</v>
      </c>
      <c r="KO23" s="11">
        <v>26.582278481012654</v>
      </c>
      <c r="KP23" s="11">
        <v>88.638613861386133</v>
      </c>
      <c r="KQ23" s="11">
        <v>5.6264274642969401</v>
      </c>
      <c r="KR23" s="11">
        <v>72.552255225522558</v>
      </c>
      <c r="KS23" s="11">
        <v>44.219409282700425</v>
      </c>
    </row>
    <row r="24" spans="1:305" x14ac:dyDescent="0.3">
      <c r="A24" t="s">
        <v>1</v>
      </c>
      <c r="B24" s="2" t="s">
        <v>36</v>
      </c>
      <c r="C24" s="2" t="s">
        <v>37</v>
      </c>
      <c r="D24" s="2" t="s">
        <v>346</v>
      </c>
      <c r="E24" s="2" t="s">
        <v>347</v>
      </c>
      <c r="F24" s="2" t="s">
        <v>357</v>
      </c>
      <c r="G24" s="2" t="s">
        <v>344</v>
      </c>
      <c r="H24" s="17" t="s">
        <v>486</v>
      </c>
      <c r="I24" s="11">
        <v>63.694596058479981</v>
      </c>
      <c r="J24" s="11">
        <v>66.035679847075954</v>
      </c>
      <c r="K24" s="11">
        <v>60.586801797580307</v>
      </c>
      <c r="L24" s="11">
        <v>74.500111935957079</v>
      </c>
      <c r="M24" s="11">
        <v>77.986175175406728</v>
      </c>
      <c r="N24" s="11">
        <v>59.119650478876736</v>
      </c>
      <c r="O24" s="11">
        <v>43.939157115983029</v>
      </c>
      <c r="P24" s="11">
        <v>80.835184236371461</v>
      </c>
      <c r="Q24" s="11">
        <v>64.745719007980114</v>
      </c>
      <c r="R24" s="11">
        <v>46.818181818181813</v>
      </c>
      <c r="S24" s="11">
        <v>93.586917326452564</v>
      </c>
      <c r="T24" s="11">
        <v>43.317823389264191</v>
      </c>
      <c r="U24" s="11">
        <v>76.640948820207143</v>
      </c>
      <c r="V24" s="11">
        <v>56.304984331074365</v>
      </c>
      <c r="W24" s="11">
        <v>24.845404184477164</v>
      </c>
      <c r="X24" s="11">
        <v>59.4035354840479</v>
      </c>
      <c r="Y24" s="11">
        <v>96.716636554519269</v>
      </c>
      <c r="Z24" s="11">
        <v>61.381630967276877</v>
      </c>
      <c r="AA24" s="11">
        <v>77.288462446510081</v>
      </c>
      <c r="AB24" s="11">
        <v>88.331063305359777</v>
      </c>
      <c r="AC24" s="11">
        <v>71.69759356981325</v>
      </c>
      <c r="AD24" s="11">
        <v>53.591483959177687</v>
      </c>
      <c r="AE24" s="11">
        <v>81.591956398924594</v>
      </c>
      <c r="AF24" s="11">
        <v>77.986175175406728</v>
      </c>
      <c r="AG24" s="11">
        <v>56.756151685369076</v>
      </c>
      <c r="AH24" s="11">
        <v>59.948819026673434</v>
      </c>
      <c r="AI24" s="11">
        <v>73.780372117014906</v>
      </c>
      <c r="AJ24" s="11">
        <v>61.264623228275696</v>
      </c>
      <c r="AK24" s="11">
        <v>94.177014195580369</v>
      </c>
      <c r="AL24" s="11">
        <v>72.921976938844111</v>
      </c>
      <c r="AM24" s="11">
        <v>34.264449541019516</v>
      </c>
      <c r="AN24" s="11">
        <v>58.324095416248575</v>
      </c>
      <c r="AO24" s="11">
        <v>75.584137064446622</v>
      </c>
      <c r="AP24" s="11">
        <v>94.796800718715303</v>
      </c>
      <c r="AQ24" s="11">
        <v>76.184522109772388</v>
      </c>
      <c r="AR24" s="11">
        <v>88.988374728785274</v>
      </c>
      <c r="AS24" s="11">
        <v>93.958915137886066</v>
      </c>
      <c r="AT24" s="11">
        <v>77.151374325800035</v>
      </c>
      <c r="AU24" s="11">
        <v>53.931118397269749</v>
      </c>
      <c r="AV24" s="11">
        <v>71.81096875193748</v>
      </c>
      <c r="AW24" s="11">
        <v>59.073874183211274</v>
      </c>
      <c r="AX24" s="11">
        <v>77.047915288063336</v>
      </c>
      <c r="AY24" s="11">
        <v>51.050117808708393</v>
      </c>
      <c r="AZ24" s="11">
        <v>45</v>
      </c>
      <c r="BA24" s="11">
        <v>54.54545454545454</v>
      </c>
      <c r="BB24" s="11">
        <v>40.909090909090914</v>
      </c>
      <c r="BC24" s="11">
        <v>100</v>
      </c>
      <c r="BD24" s="11">
        <v>100</v>
      </c>
      <c r="BE24" s="11">
        <v>91.845493562231766</v>
      </c>
      <c r="BF24" s="11">
        <v>86.505759736697755</v>
      </c>
      <c r="BG24" s="11">
        <v>89.583333333333343</v>
      </c>
      <c r="BH24" s="11">
        <v>95.789473684210535</v>
      </c>
      <c r="BI24" s="11">
        <v>65.805438397720408</v>
      </c>
      <c r="BJ24" s="11">
        <v>24.116012335376627</v>
      </c>
      <c r="BK24" s="11">
        <v>11.956562289013355</v>
      </c>
      <c r="BL24" s="11">
        <v>18.921630240000006</v>
      </c>
      <c r="BM24" s="11">
        <v>79.683716093861364</v>
      </c>
      <c r="BN24" s="11">
        <v>54.0784808813886</v>
      </c>
      <c r="BO24" s="11">
        <v>96.160649485371465</v>
      </c>
      <c r="BP24" s="11">
        <v>0.42561464250418485</v>
      </c>
      <c r="BQ24" s="11">
        <v>100</v>
      </c>
      <c r="BR24" s="11">
        <v>100</v>
      </c>
      <c r="BS24" s="11">
        <v>9.5265440139792243</v>
      </c>
      <c r="BT24" s="11">
        <v>100</v>
      </c>
      <c r="BU24" s="11">
        <v>27.877747329962826</v>
      </c>
      <c r="BV24" s="11">
        <v>67.397865292602148</v>
      </c>
      <c r="BW24" s="11">
        <v>0</v>
      </c>
      <c r="BX24" s="11">
        <v>0</v>
      </c>
      <c r="BY24" s="11">
        <v>31.983751445306506</v>
      </c>
      <c r="BZ24" s="11">
        <v>91.440491800662372</v>
      </c>
      <c r="CA24" s="11">
        <v>51.276343304895192</v>
      </c>
      <c r="CB24" s="11">
        <v>63.068389804689673</v>
      </c>
      <c r="CC24" s="11">
        <v>79.422557528833948</v>
      </c>
      <c r="CD24" s="11">
        <v>68.561879068553054</v>
      </c>
      <c r="CE24" s="11">
        <v>19.015509103169251</v>
      </c>
      <c r="CF24" s="11">
        <v>43.039577777531882</v>
      </c>
      <c r="CG24" s="11">
        <v>97.158064358611256</v>
      </c>
      <c r="CH24" s="11">
        <v>96.381659260706087</v>
      </c>
      <c r="CI24" s="11">
        <v>98.027247424190634</v>
      </c>
      <c r="CJ24" s="11">
        <v>94.04267786513013</v>
      </c>
      <c r="CK24" s="11">
        <v>97.97353386395821</v>
      </c>
      <c r="CL24" s="11">
        <v>65.03</v>
      </c>
      <c r="CM24" s="11">
        <v>72.14</v>
      </c>
      <c r="CN24" s="11">
        <v>100</v>
      </c>
      <c r="CO24" s="11">
        <v>8.3565238691074768</v>
      </c>
      <c r="CP24" s="11">
        <v>73.113176037163299</v>
      </c>
      <c r="CQ24" s="11">
        <v>84.035972108667153</v>
      </c>
      <c r="CR24" s="11">
        <v>86.326460598604896</v>
      </c>
      <c r="CS24" s="11">
        <v>66.087450117200646</v>
      </c>
      <c r="CT24" s="11">
        <v>57.85619677215665</v>
      </c>
      <c r="CU24" s="11">
        <v>96.311519045267843</v>
      </c>
      <c r="CV24" s="11">
        <v>96.560398853013623</v>
      </c>
      <c r="CW24" s="11">
        <v>98.520565427475319</v>
      </c>
      <c r="CX24" s="11">
        <v>57.191439150849313</v>
      </c>
      <c r="CY24" s="11">
        <v>97.474559172378747</v>
      </c>
      <c r="CZ24" s="11">
        <v>98.162880642784444</v>
      </c>
      <c r="DA24" s="11">
        <v>97.984614923737382</v>
      </c>
      <c r="DB24" s="11">
        <v>62.473352081976394</v>
      </c>
      <c r="DC24" s="11">
        <v>98.280696190662979</v>
      </c>
      <c r="DD24" s="11">
        <v>88.226964207236676</v>
      </c>
      <c r="DE24" s="11">
        <v>66.865816502203089</v>
      </c>
      <c r="DF24" s="11">
        <v>60</v>
      </c>
      <c r="DG24" s="11">
        <v>70.574735094487039</v>
      </c>
      <c r="DH24" s="11">
        <v>45.680941452219351</v>
      </c>
      <c r="DI24" s="11">
        <v>44.518775330826699</v>
      </c>
      <c r="DJ24" s="11">
        <v>85.109593392630245</v>
      </c>
      <c r="DK24" s="11">
        <v>78.571428571428569</v>
      </c>
      <c r="DL24" s="11">
        <v>92.098568337521883</v>
      </c>
      <c r="DM24" s="11">
        <v>70.588235294117652</v>
      </c>
      <c r="DN24" s="11">
        <v>73.541046010028182</v>
      </c>
      <c r="DO24" s="11">
        <v>86.885245901639337</v>
      </c>
      <c r="DP24" s="11">
        <v>73.532233614552624</v>
      </c>
      <c r="DQ24" s="11">
        <v>72.10032932845219</v>
      </c>
      <c r="DR24" s="11">
        <v>41.411974042285955</v>
      </c>
      <c r="DS24" s="11">
        <v>13.459047356878905</v>
      </c>
      <c r="DT24" s="11">
        <v>0</v>
      </c>
      <c r="DU24" s="11">
        <v>8.1432681416884911</v>
      </c>
      <c r="DV24" s="11">
        <v>9.9347324606437866</v>
      </c>
      <c r="DW24" s="11">
        <v>12.417565142523305</v>
      </c>
      <c r="DX24" s="11">
        <v>73.762375005165865</v>
      </c>
      <c r="DY24" s="11">
        <v>82.984929717373475</v>
      </c>
      <c r="DZ24" s="11">
        <v>54.99427668212433</v>
      </c>
      <c r="EA24" s="11">
        <v>68.753687437623697</v>
      </c>
      <c r="EB24" s="11">
        <v>19.248826291079812</v>
      </c>
      <c r="EC24" s="11">
        <v>46.597676747846279</v>
      </c>
      <c r="ED24" s="11">
        <v>72.566818289679063</v>
      </c>
      <c r="EE24" s="11">
        <v>84.112149532710276</v>
      </c>
      <c r="EF24" s="11">
        <v>91.844843897824035</v>
      </c>
      <c r="EG24" s="11">
        <v>68.64209052729818</v>
      </c>
      <c r="EH24" s="11">
        <v>31.264582361175925</v>
      </c>
      <c r="EI24" s="11">
        <v>97.390527256479004</v>
      </c>
      <c r="EJ24" s="11">
        <v>88.847184986595167</v>
      </c>
      <c r="EK24" s="11">
        <v>20.178731009830205</v>
      </c>
      <c r="EL24" s="11">
        <v>85.79</v>
      </c>
      <c r="EM24" s="11">
        <v>100</v>
      </c>
      <c r="EN24" s="11">
        <v>98.093587521663778</v>
      </c>
      <c r="EO24" s="11">
        <v>97.236614853195164</v>
      </c>
      <c r="EP24" s="11">
        <v>89.764868603042885</v>
      </c>
      <c r="EQ24" s="11">
        <v>97.727276962809654</v>
      </c>
      <c r="ER24" s="11">
        <v>100</v>
      </c>
      <c r="ES24" s="11">
        <v>92.92769868026987</v>
      </c>
      <c r="ET24" s="11">
        <v>1.0329321122969179</v>
      </c>
      <c r="EU24" s="11">
        <v>20.851104956982606</v>
      </c>
      <c r="EV24" s="11">
        <v>21.448077139808959</v>
      </c>
      <c r="EW24" s="11">
        <v>14.08388899236127</v>
      </c>
      <c r="EX24" s="11">
        <v>4.9430264083557507</v>
      </c>
      <c r="EY24" s="11">
        <v>6.3172147506865048</v>
      </c>
      <c r="EZ24" s="11">
        <v>3.3418116938972848</v>
      </c>
      <c r="FA24" s="11">
        <v>0.38165396954737524</v>
      </c>
      <c r="FB24" s="11">
        <v>12.841016328748323</v>
      </c>
      <c r="FC24" s="11">
        <v>0</v>
      </c>
      <c r="FD24" s="11">
        <v>17.85414665320047</v>
      </c>
      <c r="FE24" s="11">
        <v>40.627084723148769</v>
      </c>
      <c r="FF24" s="11">
        <v>100</v>
      </c>
      <c r="FG24" s="11">
        <v>73.323184268950214</v>
      </c>
      <c r="FH24" s="11">
        <v>85.216877366617908</v>
      </c>
      <c r="FI24" s="11">
        <v>31.360796464671974</v>
      </c>
      <c r="FJ24" s="11">
        <v>44.930943007920554</v>
      </c>
      <c r="FK24" s="11">
        <v>56.788675973082249</v>
      </c>
      <c r="FL24" s="11">
        <v>84.422316891649132</v>
      </c>
      <c r="FM24" s="11">
        <v>63.249536369256134</v>
      </c>
      <c r="FN24" s="11">
        <v>96.003125375646121</v>
      </c>
      <c r="FO24" s="11">
        <v>85.616693380749936</v>
      </c>
      <c r="FP24" s="11">
        <v>78.4580118528458</v>
      </c>
      <c r="FQ24" s="11">
        <v>45.755138516532618</v>
      </c>
      <c r="FR24" s="11">
        <v>3.7433088354566215</v>
      </c>
      <c r="FS24" s="11">
        <v>229.58960857467278</v>
      </c>
      <c r="FT24" s="11">
        <v>199.64313789101979</v>
      </c>
      <c r="FU24" s="11">
        <v>93.58272088641553</v>
      </c>
      <c r="FV24" s="11">
        <v>46.167475637298331</v>
      </c>
      <c r="FW24" s="11">
        <v>225.84629973921616</v>
      </c>
      <c r="FX24" s="11">
        <v>71.81096875193748</v>
      </c>
      <c r="FY24" s="11">
        <v>-5.9209687519374796</v>
      </c>
      <c r="FZ24" s="11">
        <v>77.047915288063336</v>
      </c>
      <c r="GA24" s="11">
        <v>6.5927362828465128</v>
      </c>
      <c r="GB24" s="11">
        <v>45</v>
      </c>
      <c r="GC24" s="11">
        <v>54.54545454545454</v>
      </c>
      <c r="GD24" s="11">
        <v>40.909090909090914</v>
      </c>
      <c r="GE24" s="11">
        <v>100</v>
      </c>
      <c r="GF24" s="11">
        <v>100</v>
      </c>
      <c r="GG24" s="11">
        <v>91.845493562231766</v>
      </c>
      <c r="GH24" s="11">
        <v>10</v>
      </c>
      <c r="GI24" s="11">
        <v>5</v>
      </c>
      <c r="GJ24" s="11">
        <v>1.3333333333333333</v>
      </c>
      <c r="GK24" s="11">
        <v>65.805438397720408</v>
      </c>
      <c r="GL24" s="11">
        <v>24.116012335376627</v>
      </c>
      <c r="GM24" s="11">
        <v>11.956562289013355</v>
      </c>
      <c r="GN24" s="11">
        <v>18.921630240000006</v>
      </c>
      <c r="GO24" s="11">
        <v>79.683716093861364</v>
      </c>
      <c r="GP24" s="11">
        <v>45.921519118611393</v>
      </c>
      <c r="GQ24" s="11">
        <v>3.839350514628538</v>
      </c>
      <c r="GR24" s="11">
        <v>0.42561464250418485</v>
      </c>
      <c r="GS24" s="11">
        <v>100</v>
      </c>
      <c r="GT24" s="11">
        <v>100</v>
      </c>
      <c r="GU24" s="11">
        <v>9.5265440139792243</v>
      </c>
      <c r="GV24" s="11">
        <v>1</v>
      </c>
      <c r="GW24" s="11">
        <v>2681.2656263470985</v>
      </c>
      <c r="GX24" s="11">
        <v>67.397865292602148</v>
      </c>
      <c r="GY24" s="11" t="s">
        <v>727</v>
      </c>
      <c r="GZ24" s="11">
        <v>0</v>
      </c>
      <c r="HA24" s="11">
        <v>3153994.4186234819</v>
      </c>
      <c r="HB24" s="11">
        <v>34.877460317460312</v>
      </c>
      <c r="HC24" s="11">
        <v>218.96873015873015</v>
      </c>
      <c r="HD24" s="11">
        <v>182.5109523809524</v>
      </c>
      <c r="HE24" s="11">
        <v>87.892380952380918</v>
      </c>
      <c r="HF24" s="12">
        <v>200.22284698913725</v>
      </c>
      <c r="HG24" s="12">
        <v>80.984490896830749</v>
      </c>
      <c r="HH24" s="12">
        <v>231.11913683041908</v>
      </c>
      <c r="HI24" s="11">
        <v>97.158064358611256</v>
      </c>
      <c r="HJ24" s="11">
        <v>96.381659260706087</v>
      </c>
      <c r="HK24" s="11">
        <v>98.027247424190634</v>
      </c>
      <c r="HL24" s="11">
        <v>94.04267786513013</v>
      </c>
      <c r="HM24" s="11">
        <v>97.97353386395821</v>
      </c>
      <c r="HN24" s="11">
        <v>65.03</v>
      </c>
      <c r="HO24" s="11">
        <v>72.14</v>
      </c>
      <c r="HP24" s="11">
        <v>100</v>
      </c>
      <c r="HQ24" s="11">
        <v>8.3565238691074768</v>
      </c>
      <c r="HR24" s="11">
        <v>73.113176037163299</v>
      </c>
      <c r="HS24" s="11">
        <v>84.035972108667153</v>
      </c>
      <c r="HT24" s="11">
        <v>86.326460598604896</v>
      </c>
      <c r="HU24" s="11">
        <v>66.087450117200646</v>
      </c>
      <c r="HV24" s="11">
        <v>57.85619677215665</v>
      </c>
      <c r="HW24" s="11">
        <v>96.311519045267843</v>
      </c>
      <c r="HX24" s="11">
        <v>96.560398853013623</v>
      </c>
      <c r="HY24" s="11">
        <v>98.520565427475319</v>
      </c>
      <c r="HZ24" s="11">
        <v>57.191439150849313</v>
      </c>
      <c r="IA24" s="11">
        <v>97.474559172378747</v>
      </c>
      <c r="IB24" s="11">
        <v>98.162880642784444</v>
      </c>
      <c r="IC24" s="11">
        <v>97.984614923737382</v>
      </c>
      <c r="ID24" s="11">
        <v>62.473352081976394</v>
      </c>
      <c r="IE24" s="11">
        <v>98.280696190662979</v>
      </c>
      <c r="IF24" s="11">
        <v>88.226964207236676</v>
      </c>
      <c r="IG24" s="11">
        <v>4.7177466094818588</v>
      </c>
      <c r="IH24" s="11">
        <v>17</v>
      </c>
      <c r="II24" s="11">
        <v>70.574735094487039</v>
      </c>
      <c r="IJ24" s="11">
        <v>45.680941452219351</v>
      </c>
      <c r="IK24" s="11">
        <v>44.518775330826699</v>
      </c>
      <c r="IL24" s="11">
        <v>85.109593392630245</v>
      </c>
      <c r="IM24" s="11">
        <v>78.571428571428569</v>
      </c>
      <c r="IN24" s="11">
        <v>7.7000736919675754</v>
      </c>
      <c r="IO24" s="11">
        <v>70.588235294117652</v>
      </c>
      <c r="IP24" s="11">
        <v>81.927025892362309</v>
      </c>
      <c r="IQ24" s="11">
        <v>5.9612518628912072</v>
      </c>
      <c r="IR24" s="11">
        <v>59.612518628912071</v>
      </c>
      <c r="IS24" s="11">
        <v>8.9810288884236975</v>
      </c>
      <c r="IT24" s="11">
        <v>41.411974042285955</v>
      </c>
      <c r="IU24" s="11">
        <v>75.331249069525086</v>
      </c>
      <c r="IV24" s="11">
        <v>0</v>
      </c>
      <c r="IW24" s="11">
        <v>10.719071013845467</v>
      </c>
      <c r="IX24" s="11">
        <v>95.578383206788743</v>
      </c>
      <c r="IY24" s="11">
        <v>6.435643564356436</v>
      </c>
      <c r="IZ24" s="11">
        <v>61.485782343308024</v>
      </c>
      <c r="JA24" s="11">
        <v>45.593270805419081</v>
      </c>
      <c r="JB24" s="11">
        <v>17.790680363257408</v>
      </c>
      <c r="JC24" s="11">
        <v>6.9971713562602345</v>
      </c>
      <c r="JD24" s="11">
        <v>5.774647887323944</v>
      </c>
      <c r="JE24" s="11">
        <v>14.457364341085272</v>
      </c>
      <c r="JF24" s="11">
        <v>11.72463768115942</v>
      </c>
      <c r="JG24" s="11">
        <v>84.112149532710276</v>
      </c>
      <c r="JH24" s="11">
        <v>91.844843897824035</v>
      </c>
      <c r="JI24" s="11">
        <v>68.64209052729818</v>
      </c>
      <c r="JJ24" s="11">
        <v>31.264582361175925</v>
      </c>
      <c r="JK24" s="11">
        <v>97.390527256479004</v>
      </c>
      <c r="JL24" s="11">
        <v>88.847184986595167</v>
      </c>
      <c r="JM24" s="11">
        <v>20.178731009830205</v>
      </c>
      <c r="JN24" s="11">
        <v>85.79</v>
      </c>
      <c r="JO24" s="11">
        <v>100</v>
      </c>
      <c r="JP24" s="11">
        <v>98.093587521663778</v>
      </c>
      <c r="JQ24" s="11">
        <v>97.236614853195164</v>
      </c>
      <c r="JR24" s="11">
        <v>89.764868603042885</v>
      </c>
      <c r="JS24" s="11">
        <v>0.98780489999999999</v>
      </c>
      <c r="JT24" s="11">
        <v>1</v>
      </c>
      <c r="JU24" s="11">
        <v>1.8794698089999999</v>
      </c>
      <c r="JV24" s="11">
        <v>0.2210104</v>
      </c>
      <c r="JW24" s="11">
        <v>7.2510306261222501</v>
      </c>
      <c r="JX24" s="11">
        <v>365490.51578261086</v>
      </c>
      <c r="JY24" s="11">
        <v>180700.24491739523</v>
      </c>
      <c r="JZ24" s="11">
        <v>0.39553126896407348</v>
      </c>
      <c r="KA24" s="11">
        <v>48.353166580000028</v>
      </c>
      <c r="KB24" s="11">
        <v>8.6893299200000005</v>
      </c>
      <c r="KC24" s="11">
        <v>1.1090762200000002</v>
      </c>
      <c r="KD24" s="13">
        <v>9.8771514715266129E-2</v>
      </c>
      <c r="KE24" s="11">
        <v>-77.748705135491619</v>
      </c>
      <c r="KF24" s="11">
        <v>-41.029793838782602</v>
      </c>
      <c r="KG24" s="11">
        <v>-37.491661107404937</v>
      </c>
      <c r="KH24" s="11">
        <v>200</v>
      </c>
      <c r="KI24" s="11">
        <v>5.2147999999999994</v>
      </c>
      <c r="KJ24" s="11">
        <v>5.6336000000000004</v>
      </c>
      <c r="KK24" s="11">
        <v>83.581666666666678</v>
      </c>
      <c r="KL24" s="11">
        <v>123.85000000000001</v>
      </c>
      <c r="KM24" s="11">
        <v>113.32833333333333</v>
      </c>
      <c r="KN24" s="11">
        <v>15.57768310835087</v>
      </c>
      <c r="KO24" s="11">
        <v>36.750463630743866</v>
      </c>
      <c r="KP24" s="11">
        <v>96.003125375646121</v>
      </c>
      <c r="KQ24" s="11">
        <v>7.7138124994244794</v>
      </c>
      <c r="KR24" s="11">
        <v>78.4580118528458</v>
      </c>
      <c r="KS24" s="11">
        <v>45.755138516532618</v>
      </c>
    </row>
    <row r="25" spans="1:305" x14ac:dyDescent="0.3">
      <c r="A25" t="s">
        <v>1</v>
      </c>
      <c r="B25" s="2" t="s">
        <v>38</v>
      </c>
      <c r="C25" s="2" t="s">
        <v>39</v>
      </c>
      <c r="D25" s="2" t="s">
        <v>346</v>
      </c>
      <c r="E25" s="2" t="s">
        <v>348</v>
      </c>
      <c r="F25" s="2" t="s">
        <v>357</v>
      </c>
      <c r="G25" s="2" t="s">
        <v>355</v>
      </c>
      <c r="H25" s="17" t="s">
        <v>487</v>
      </c>
      <c r="I25" s="11">
        <v>58.160516349606816</v>
      </c>
      <c r="J25" s="11">
        <v>56.760725987477542</v>
      </c>
      <c r="K25" s="11">
        <v>55.591822938706329</v>
      </c>
      <c r="L25" s="11">
        <v>70.374835564906476</v>
      </c>
      <c r="M25" s="11">
        <v>68.152015029188291</v>
      </c>
      <c r="N25" s="11">
        <v>56.186959395507493</v>
      </c>
      <c r="O25" s="11">
        <v>41.89673918185477</v>
      </c>
      <c r="P25" s="11">
        <v>80.663200107472832</v>
      </c>
      <c r="Q25" s="11">
        <v>60.871566361292828</v>
      </c>
      <c r="R25" s="11">
        <v>13.939393939393939</v>
      </c>
      <c r="S25" s="11">
        <v>79.012856630148917</v>
      </c>
      <c r="T25" s="11">
        <v>38.712886658077146</v>
      </c>
      <c r="U25" s="11">
        <v>79.577937764656113</v>
      </c>
      <c r="V25" s="11">
        <v>44.547240451301029</v>
      </c>
      <c r="W25" s="11">
        <v>25.659318572764214</v>
      </c>
      <c r="X25" s="11">
        <v>54.560517808005258</v>
      </c>
      <c r="Y25" s="11">
        <v>88.395255264670524</v>
      </c>
      <c r="Z25" s="11">
        <v>53.752200109385342</v>
      </c>
      <c r="AA25" s="11">
        <v>75.046000634630232</v>
      </c>
      <c r="AB25" s="11">
        <v>84.168263248501376</v>
      </c>
      <c r="AC25" s="11">
        <v>71.295248923066524</v>
      </c>
      <c r="AD25" s="11">
        <v>48.658503306567269</v>
      </c>
      <c r="AE25" s="11">
        <v>72.706161711767052</v>
      </c>
      <c r="AF25" s="11">
        <v>68.152015029188291</v>
      </c>
      <c r="AG25" s="11">
        <v>37.785942850291171</v>
      </c>
      <c r="AH25" s="11">
        <v>34.934713149593414</v>
      </c>
      <c r="AI25" s="11">
        <v>88.993075703326383</v>
      </c>
      <c r="AJ25" s="11">
        <v>51.713781215212919</v>
      </c>
      <c r="AK25" s="11">
        <v>94.860243434179409</v>
      </c>
      <c r="AL25" s="11">
        <v>67.057113457151416</v>
      </c>
      <c r="AM25" s="11">
        <v>53.116643635075981</v>
      </c>
      <c r="AN25" s="11">
        <v>46.710484456981661</v>
      </c>
      <c r="AO25" s="11">
        <v>68.837218205504712</v>
      </c>
      <c r="AP25" s="11">
        <v>94.177075551397436</v>
      </c>
      <c r="AQ25" s="11">
        <v>85.515210997102869</v>
      </c>
      <c r="AR25" s="11">
        <v>80.838155554901206</v>
      </c>
      <c r="AS25" s="11">
        <v>60.328262794423473</v>
      </c>
      <c r="AT25" s="11">
        <v>71.665672388999695</v>
      </c>
      <c r="AU25" s="11">
        <v>91.454823358012305</v>
      </c>
      <c r="AV25" s="11">
        <v>64.54975146237598</v>
      </c>
      <c r="AW25" s="11">
        <v>61.705391250002783</v>
      </c>
      <c r="AX25" s="11">
        <v>68.629766723093269</v>
      </c>
      <c r="AY25" s="11">
        <v>48.60135600969928</v>
      </c>
      <c r="AZ25" s="11">
        <v>10</v>
      </c>
      <c r="BA25" s="11">
        <v>18.181818181818183</v>
      </c>
      <c r="BB25" s="11">
        <v>13.636363636363635</v>
      </c>
      <c r="BC25" s="11">
        <v>33.333333333333329</v>
      </c>
      <c r="BD25" s="11">
        <v>75</v>
      </c>
      <c r="BE25" s="11">
        <v>99.562363238512035</v>
      </c>
      <c r="BF25" s="11">
        <v>95.50191991223258</v>
      </c>
      <c r="BG25" s="11">
        <v>91.666666666666657</v>
      </c>
      <c r="BH25" s="11">
        <v>76.842105263157904</v>
      </c>
      <c r="BI25" s="11">
        <v>57.113781805851168</v>
      </c>
      <c r="BJ25" s="11">
        <v>24.116012335376627</v>
      </c>
      <c r="BK25" s="11">
        <v>15.260706846</v>
      </c>
      <c r="BL25" s="11">
        <v>20.231827040000002</v>
      </c>
      <c r="BM25" s="11">
        <v>88.202222637689445</v>
      </c>
      <c r="BN25" s="11">
        <v>81.165528609369062</v>
      </c>
      <c r="BO25" s="11">
        <v>69.36606204690986</v>
      </c>
      <c r="BP25" s="11">
        <v>4.3414508671803294</v>
      </c>
      <c r="BQ25" s="11">
        <v>69.511108063631383</v>
      </c>
      <c r="BR25" s="11">
        <v>69.511108063631383</v>
      </c>
      <c r="BS25" s="11">
        <v>16.268401449697876</v>
      </c>
      <c r="BT25" s="11">
        <v>100</v>
      </c>
      <c r="BU25" s="11">
        <v>7.6513742636652324</v>
      </c>
      <c r="BV25" s="11">
        <v>34.933387761160795</v>
      </c>
      <c r="BW25" s="11">
        <v>50.306748466257666</v>
      </c>
      <c r="BX25" s="11">
        <v>0</v>
      </c>
      <c r="BY25" s="11">
        <v>17.397138063638387</v>
      </c>
      <c r="BZ25" s="11">
        <v>42.222122689664843</v>
      </c>
      <c r="CA25" s="11">
        <v>26.667982833605215</v>
      </c>
      <c r="CB25" s="11">
        <v>35.527789413019384</v>
      </c>
      <c r="CC25" s="11">
        <v>45.537049249847605</v>
      </c>
      <c r="CD25" s="11">
        <v>85.345649297172585</v>
      </c>
      <c r="CE25" s="11">
        <v>57.089039352441077</v>
      </c>
      <c r="CF25" s="11">
        <v>89.533991820286076</v>
      </c>
      <c r="CG25" s="11">
        <v>89.9200501646026</v>
      </c>
      <c r="CH25" s="11">
        <v>97.580603020327118</v>
      </c>
      <c r="CI25" s="11">
        <v>97.995157722387688</v>
      </c>
      <c r="CJ25" s="11">
        <v>96.565118182926611</v>
      </c>
      <c r="CK25" s="11">
        <v>59.915347233108641</v>
      </c>
      <c r="CL25" s="11">
        <v>90.59</v>
      </c>
      <c r="CM25" s="11">
        <v>92.39</v>
      </c>
      <c r="CN25" s="11">
        <v>6.0334894211674719</v>
      </c>
      <c r="CO25" s="11">
        <v>25.995311016373861</v>
      </c>
      <c r="CP25" s="11">
        <v>69.582295821811229</v>
      </c>
      <c r="CQ25" s="11">
        <v>83.6790106810476</v>
      </c>
      <c r="CR25" s="11">
        <v>83.801998329322998</v>
      </c>
      <c r="CS25" s="11">
        <v>56.310388436100098</v>
      </c>
      <c r="CT25" s="11">
        <v>64.839656918300449</v>
      </c>
      <c r="CU25" s="11">
        <v>92.062653621199004</v>
      </c>
      <c r="CV25" s="11">
        <v>93.43299616807559</v>
      </c>
      <c r="CW25" s="11">
        <v>95.77183047221682</v>
      </c>
      <c r="CX25" s="11">
        <v>49.636320731846027</v>
      </c>
      <c r="CY25" s="11">
        <v>97.54453885780481</v>
      </c>
      <c r="CZ25" s="11">
        <v>93.538619393998019</v>
      </c>
      <c r="DA25" s="11">
        <v>96.934265926085146</v>
      </c>
      <c r="DB25" s="11">
        <v>49.262825926392914</v>
      </c>
      <c r="DC25" s="11">
        <v>97.224708511591587</v>
      </c>
      <c r="DD25" s="11">
        <v>57.205065231401655</v>
      </c>
      <c r="DE25" s="11">
        <v>76.680681537797938</v>
      </c>
      <c r="DF25" s="11">
        <v>80</v>
      </c>
      <c r="DG25" s="11">
        <v>93.516921844245886</v>
      </c>
      <c r="DH25" s="11">
        <v>28.438800926651687</v>
      </c>
      <c r="DI25" s="11">
        <v>24.019787148804237</v>
      </c>
      <c r="DJ25" s="11">
        <v>60.527500225042765</v>
      </c>
      <c r="DK25" s="11">
        <v>40.329218106995881</v>
      </c>
      <c r="DL25" s="11">
        <v>93.567928515029564</v>
      </c>
      <c r="DM25" s="11">
        <v>96.399999999999991</v>
      </c>
      <c r="DN25" s="11">
        <v>63.356162466735775</v>
      </c>
      <c r="DO25" s="11">
        <v>77.935103244837762</v>
      </c>
      <c r="DP25" s="11">
        <v>63.164779375991351</v>
      </c>
      <c r="DQ25" s="11">
        <v>46.472918111515739</v>
      </c>
      <c r="DR25" s="11">
        <v>29.0989675890666</v>
      </c>
      <c r="DS25" s="11">
        <v>26.759902776942408</v>
      </c>
      <c r="DT25" s="11">
        <v>40.669853602843261</v>
      </c>
      <c r="DU25" s="11">
        <v>27.709914802569635</v>
      </c>
      <c r="DV25" s="11">
        <v>28.58683202129194</v>
      </c>
      <c r="DW25" s="11">
        <v>20.443496898560802</v>
      </c>
      <c r="DX25" s="11">
        <v>42.862078710614796</v>
      </c>
      <c r="DY25" s="11">
        <v>45.630218246535456</v>
      </c>
      <c r="DZ25" s="11">
        <v>22.755220806966879</v>
      </c>
      <c r="EA25" s="11">
        <v>45.436629994431961</v>
      </c>
      <c r="EB25" s="11">
        <v>17.989417989417987</v>
      </c>
      <c r="EC25" s="11">
        <v>82.84600563442936</v>
      </c>
      <c r="ED25" s="11">
        <v>73.126297178876172</v>
      </c>
      <c r="EE25" s="11">
        <v>100</v>
      </c>
      <c r="EF25" s="11">
        <v>100</v>
      </c>
      <c r="EG25" s="11">
        <v>15.335538752362949</v>
      </c>
      <c r="EH25" s="11">
        <v>57.679584120982987</v>
      </c>
      <c r="EI25" s="11">
        <v>95.15916499063735</v>
      </c>
      <c r="EJ25" s="11">
        <v>77.439489562382974</v>
      </c>
      <c r="EK25" s="11">
        <v>12.955128649698313</v>
      </c>
      <c r="EL25" s="11">
        <v>89.42</v>
      </c>
      <c r="EM25" s="11">
        <v>99.78</v>
      </c>
      <c r="EN25" s="11">
        <v>99.203187250996024</v>
      </c>
      <c r="EO25" s="11">
        <v>98.230958230958237</v>
      </c>
      <c r="EP25" s="11">
        <v>87.667071688942883</v>
      </c>
      <c r="EQ25" s="11">
        <v>90.909089214876133</v>
      </c>
      <c r="ER25" s="11">
        <v>98.387099760665819</v>
      </c>
      <c r="ES25" s="11">
        <v>73.570353463025995</v>
      </c>
      <c r="ET25" s="11">
        <v>5.3619113900377346</v>
      </c>
      <c r="EU25" s="11">
        <v>5.7571602693746353</v>
      </c>
      <c r="EV25" s="11">
        <v>15.742902283475976</v>
      </c>
      <c r="EW25" s="11">
        <v>16.863003154507684</v>
      </c>
      <c r="EX25" s="11">
        <v>1.4527571852786003</v>
      </c>
      <c r="EY25" s="11">
        <v>0.24207030573407509</v>
      </c>
      <c r="EZ25" s="11">
        <v>5.7081314646598526E-2</v>
      </c>
      <c r="FA25" s="11">
        <v>9.7332382635224182</v>
      </c>
      <c r="FB25" s="11">
        <v>36.388301066659047</v>
      </c>
      <c r="FC25" s="11">
        <v>30.391522281481322</v>
      </c>
      <c r="FD25" s="11">
        <v>54.145706501072908</v>
      </c>
      <c r="FE25" s="11">
        <v>76.279761904761898</v>
      </c>
      <c r="FF25" s="11">
        <v>68.37792642140468</v>
      </c>
      <c r="FG25" s="11">
        <v>47.479649011523428</v>
      </c>
      <c r="FH25" s="11">
        <v>51.661390820026853</v>
      </c>
      <c r="FI25" s="11">
        <v>6.4204805201399955</v>
      </c>
      <c r="FJ25" s="11">
        <v>59.370132260896668</v>
      </c>
      <c r="FK25" s="11">
        <v>68.620769672321387</v>
      </c>
      <c r="FL25" s="11">
        <v>88.695402573793231</v>
      </c>
      <c r="FM25" s="11">
        <v>74.550929839391387</v>
      </c>
      <c r="FN25" s="11">
        <v>93.386258414519844</v>
      </c>
      <c r="FO25" s="11">
        <v>35.599766372691995</v>
      </c>
      <c r="FP25" s="11">
        <v>78.312784294948528</v>
      </c>
      <c r="FQ25" s="11">
        <v>42.478167737683307</v>
      </c>
      <c r="FR25" s="11">
        <v>4.189154279570193</v>
      </c>
      <c r="FS25" s="11">
        <v>139.6384759856731</v>
      </c>
      <c r="FT25" s="11">
        <v>321.86668714697646</v>
      </c>
      <c r="FU25" s="11">
        <v>326.75403380647504</v>
      </c>
      <c r="FV25" s="11">
        <v>57.251775154125973</v>
      </c>
      <c r="FW25" s="11">
        <v>41.89154279570193</v>
      </c>
      <c r="FX25" s="11">
        <v>64.54975146237598</v>
      </c>
      <c r="FY25" s="11">
        <v>-5.4697514623759815</v>
      </c>
      <c r="FZ25" s="11">
        <v>68.629766723093269</v>
      </c>
      <c r="GA25" s="11">
        <v>6.0427237804520999</v>
      </c>
      <c r="GB25" s="11">
        <v>10</v>
      </c>
      <c r="GC25" s="11">
        <v>18.181818181818183</v>
      </c>
      <c r="GD25" s="11">
        <v>13.636363636363635</v>
      </c>
      <c r="GE25" s="11">
        <v>33.333333333333329</v>
      </c>
      <c r="GF25" s="11">
        <v>75</v>
      </c>
      <c r="GG25" s="11">
        <v>99.562363238512035</v>
      </c>
      <c r="GH25" s="11">
        <v>4</v>
      </c>
      <c r="GI25" s="11">
        <v>4</v>
      </c>
      <c r="GJ25" s="11">
        <v>7.333333333333333</v>
      </c>
      <c r="GK25" s="11">
        <v>57.113781805851175</v>
      </c>
      <c r="GL25" s="11">
        <v>24.116012335376627</v>
      </c>
      <c r="GM25" s="11">
        <v>15.260706846</v>
      </c>
      <c r="GN25" s="11">
        <v>20.231827040000002</v>
      </c>
      <c r="GO25" s="11">
        <v>88.202222637689445</v>
      </c>
      <c r="GP25" s="11">
        <v>18.834471390630934</v>
      </c>
      <c r="GQ25" s="11">
        <v>30.633937953090147</v>
      </c>
      <c r="GR25" s="11">
        <v>4.3414508671803294</v>
      </c>
      <c r="GS25" s="11">
        <v>69.511108063631383</v>
      </c>
      <c r="GT25" s="11">
        <v>69.511108063631383</v>
      </c>
      <c r="GU25" s="11">
        <v>16.268401449697876</v>
      </c>
      <c r="GV25" s="11">
        <v>1</v>
      </c>
      <c r="GW25" s="11">
        <v>735.90475459373454</v>
      </c>
      <c r="GX25" s="11">
        <v>34.933387761160795</v>
      </c>
      <c r="GY25" s="11">
        <v>50.306748466257666</v>
      </c>
      <c r="GZ25" s="11">
        <v>0</v>
      </c>
      <c r="HA25" s="11">
        <v>1715573.4982048091</v>
      </c>
      <c r="HB25" s="11">
        <v>186.62730158730162</v>
      </c>
      <c r="HC25" s="11">
        <v>320.86238095238087</v>
      </c>
      <c r="HD25" s="11">
        <v>314.95015873015876</v>
      </c>
      <c r="HE25" s="11">
        <v>191.38888888888889</v>
      </c>
      <c r="HF25" s="12">
        <v>151.50384931661125</v>
      </c>
      <c r="HG25" s="12">
        <v>42.910960647558923</v>
      </c>
      <c r="HH25" s="12">
        <v>44.804514177245224</v>
      </c>
      <c r="HI25" s="11">
        <v>89.9200501646026</v>
      </c>
      <c r="HJ25" s="11">
        <v>97.580603020327118</v>
      </c>
      <c r="HK25" s="11">
        <v>97.995157722387688</v>
      </c>
      <c r="HL25" s="11">
        <v>96.565118182926611</v>
      </c>
      <c r="HM25" s="11">
        <v>59.915347233108641</v>
      </c>
      <c r="HN25" s="11">
        <v>90.59</v>
      </c>
      <c r="HO25" s="11">
        <v>92.39</v>
      </c>
      <c r="HP25" s="11">
        <v>6.0334894211674719</v>
      </c>
      <c r="HQ25" s="11">
        <v>25.995311016373861</v>
      </c>
      <c r="HR25" s="11">
        <v>69.582295821811229</v>
      </c>
      <c r="HS25" s="11">
        <v>83.6790106810476</v>
      </c>
      <c r="HT25" s="11">
        <v>83.801998329322998</v>
      </c>
      <c r="HU25" s="11">
        <v>56.310388436100098</v>
      </c>
      <c r="HV25" s="11">
        <v>64.839656918300449</v>
      </c>
      <c r="HW25" s="11">
        <v>92.062653621199004</v>
      </c>
      <c r="HX25" s="11">
        <v>93.43299616807559</v>
      </c>
      <c r="HY25" s="11">
        <v>95.77183047221682</v>
      </c>
      <c r="HZ25" s="11">
        <v>49.636320731846027</v>
      </c>
      <c r="IA25" s="11">
        <v>97.54453885780481</v>
      </c>
      <c r="IB25" s="11">
        <v>93.538619393998019</v>
      </c>
      <c r="IC25" s="11">
        <v>96.934265926085146</v>
      </c>
      <c r="ID25" s="11">
        <v>49.262825926392914</v>
      </c>
      <c r="IE25" s="11">
        <v>97.224708511591587</v>
      </c>
      <c r="IF25" s="11">
        <v>57.205065231401655</v>
      </c>
      <c r="IG25" s="11">
        <v>10.311702270589816</v>
      </c>
      <c r="IH25" s="11">
        <v>22</v>
      </c>
      <c r="II25" s="11">
        <v>93.516921844245886</v>
      </c>
      <c r="IJ25" s="11">
        <v>28.438800926651687</v>
      </c>
      <c r="IK25" s="11">
        <v>24.019787148804237</v>
      </c>
      <c r="IL25" s="11">
        <v>60.527500225042765</v>
      </c>
      <c r="IM25" s="11">
        <v>40.329218106995881</v>
      </c>
      <c r="IN25" s="11">
        <v>6.7443208159480763</v>
      </c>
      <c r="IO25" s="11">
        <v>96.399999999999991</v>
      </c>
      <c r="IP25" s="11">
        <v>80.819336155157842</v>
      </c>
      <c r="IQ25" s="11">
        <v>10.029498525073747</v>
      </c>
      <c r="IR25" s="11">
        <v>73.746312684365776</v>
      </c>
      <c r="IS25" s="11">
        <v>7.7854573918930354</v>
      </c>
      <c r="IT25" s="11">
        <v>29.0989675890666</v>
      </c>
      <c r="IU25" s="11">
        <v>149.77708657335407</v>
      </c>
      <c r="IV25" s="11">
        <v>72.472783825816478</v>
      </c>
      <c r="IW25" s="11">
        <v>36.474857439087614</v>
      </c>
      <c r="IX25" s="11">
        <v>275.02332814930014</v>
      </c>
      <c r="IY25" s="11">
        <v>10.595238095238095</v>
      </c>
      <c r="IZ25" s="11">
        <v>35.728356661482636</v>
      </c>
      <c r="JA25" s="11">
        <v>25.069984447900467</v>
      </c>
      <c r="JB25" s="11">
        <v>7.3613271124935196</v>
      </c>
      <c r="JC25" s="11">
        <v>4.6241575946086053</v>
      </c>
      <c r="JD25" s="11">
        <v>5.3968253968253963</v>
      </c>
      <c r="JE25" s="11">
        <v>9.8827964359150098</v>
      </c>
      <c r="JF25" s="11">
        <v>11.647619047619047</v>
      </c>
      <c r="JG25" s="11">
        <v>106.23422513881877</v>
      </c>
      <c r="JH25" s="11">
        <v>154.77747310693945</v>
      </c>
      <c r="JI25" s="11">
        <v>15.335538752362949</v>
      </c>
      <c r="JJ25" s="11">
        <v>57.679584120982987</v>
      </c>
      <c r="JK25" s="11">
        <v>95.15916499063735</v>
      </c>
      <c r="JL25" s="11">
        <v>77.439489562382974</v>
      </c>
      <c r="JM25" s="11">
        <v>12.955128649698313</v>
      </c>
      <c r="JN25" s="11">
        <v>89.42</v>
      </c>
      <c r="JO25" s="11">
        <v>99.78</v>
      </c>
      <c r="JP25" s="11">
        <v>99.203187250996024</v>
      </c>
      <c r="JQ25" s="11">
        <v>98.230958230958237</v>
      </c>
      <c r="JR25" s="11">
        <v>87.667071688942883</v>
      </c>
      <c r="JS25" s="11">
        <v>0.9512195</v>
      </c>
      <c r="JT25" s="11">
        <v>0.98780489999999999</v>
      </c>
      <c r="JU25" s="11">
        <v>1.684323974</v>
      </c>
      <c r="JV25" s="11">
        <v>0.23230629999999999</v>
      </c>
      <c r="JW25" s="11">
        <v>3.6021011829023086</v>
      </c>
      <c r="JX25" s="11">
        <v>271371.67943454999</v>
      </c>
      <c r="JY25" s="11">
        <v>214779.81058583412</v>
      </c>
      <c r="JZ25" s="11">
        <v>0.11624677788866175</v>
      </c>
      <c r="KA25" s="11">
        <v>1.85285229</v>
      </c>
      <c r="KB25" s="11">
        <v>0.148422</v>
      </c>
      <c r="KC25" s="11">
        <v>28.284529870000014</v>
      </c>
      <c r="KD25" s="13">
        <v>0.2570914592453642</v>
      </c>
      <c r="KE25" s="11">
        <v>-6.2498478615418316</v>
      </c>
      <c r="KF25" s="11">
        <v>65.455766074891841</v>
      </c>
      <c r="KG25" s="11">
        <v>105.11904761904762</v>
      </c>
      <c r="KH25" s="11">
        <v>73.511705685618736</v>
      </c>
      <c r="KI25" s="11">
        <v>8.706999999999999</v>
      </c>
      <c r="KJ25" s="11">
        <v>12.013999999999999</v>
      </c>
      <c r="KK25" s="11">
        <v>87.673333333333346</v>
      </c>
      <c r="KL25" s="11">
        <v>111.10416666666667</v>
      </c>
      <c r="KM25" s="11">
        <v>105.255</v>
      </c>
      <c r="KN25" s="11">
        <v>11.304597426206763</v>
      </c>
      <c r="KO25" s="11">
        <v>25.44907016060862</v>
      </c>
      <c r="KP25" s="11">
        <v>93.386258414519844</v>
      </c>
      <c r="KQ25" s="11">
        <v>5.6674516519180749</v>
      </c>
      <c r="KR25" s="11">
        <v>78.312784294948528</v>
      </c>
      <c r="KS25" s="11">
        <v>42.478167737683307</v>
      </c>
    </row>
    <row r="26" spans="1:305" x14ac:dyDescent="0.3">
      <c r="A26" t="s">
        <v>1</v>
      </c>
      <c r="B26" s="2" t="s">
        <v>40</v>
      </c>
      <c r="C26" s="2" t="s">
        <v>41</v>
      </c>
      <c r="D26" s="2" t="s">
        <v>346</v>
      </c>
      <c r="E26" s="2" t="s">
        <v>347</v>
      </c>
      <c r="F26" s="2" t="s">
        <v>357</v>
      </c>
      <c r="G26" s="2" t="s">
        <v>355</v>
      </c>
      <c r="H26" s="17" t="s">
        <v>488</v>
      </c>
      <c r="I26" s="11">
        <v>54.157878452838496</v>
      </c>
      <c r="J26" s="11">
        <v>53.53668938390507</v>
      </c>
      <c r="K26" s="11">
        <v>54.188171937626237</v>
      </c>
      <c r="L26" s="11">
        <v>66.917451465951416</v>
      </c>
      <c r="M26" s="11">
        <v>65.148207654503224</v>
      </c>
      <c r="N26" s="11">
        <v>60.778825703686074</v>
      </c>
      <c r="O26" s="11">
        <v>24.377924571358875</v>
      </c>
      <c r="P26" s="11">
        <v>91.580598014216619</v>
      </c>
      <c r="Q26" s="11">
        <v>49.477597366556807</v>
      </c>
      <c r="R26" s="11">
        <v>3.0303030303030307</v>
      </c>
      <c r="S26" s="11">
        <v>77.051791918083751</v>
      </c>
      <c r="T26" s="11">
        <v>30.730800413984404</v>
      </c>
      <c r="U26" s="11">
        <v>64.461791577233058</v>
      </c>
      <c r="V26" s="11">
        <v>58.423943366957793</v>
      </c>
      <c r="W26" s="11">
        <v>22.548259738459837</v>
      </c>
      <c r="X26" s="11">
        <v>64.232100703723091</v>
      </c>
      <c r="Y26" s="11">
        <v>90.020829388373414</v>
      </c>
      <c r="Z26" s="11">
        <v>39.951497919948608</v>
      </c>
      <c r="AA26" s="11">
        <v>82.282306005678052</v>
      </c>
      <c r="AB26" s="11">
        <v>80.562190159022606</v>
      </c>
      <c r="AC26" s="11">
        <v>45.348326064041281</v>
      </c>
      <c r="AD26" s="11">
        <v>49.851669507037805</v>
      </c>
      <c r="AE26" s="11">
        <v>76.542765593977293</v>
      </c>
      <c r="AF26" s="11">
        <v>65.148207654503224</v>
      </c>
      <c r="AG26" s="11">
        <v>28.687073772179211</v>
      </c>
      <c r="AH26" s="11">
        <v>25.29932116754151</v>
      </c>
      <c r="AI26" s="11">
        <v>91.451900780771183</v>
      </c>
      <c r="AJ26" s="11">
        <v>55.515181552587649</v>
      </c>
      <c r="AK26" s="11">
        <v>96.338778284778272</v>
      </c>
      <c r="AL26" s="11">
        <v>19.755216669934768</v>
      </c>
      <c r="AM26" s="11">
        <v>34.024582366115361</v>
      </c>
      <c r="AN26" s="11">
        <v>24.826623655533822</v>
      </c>
      <c r="AO26" s="11">
        <v>61.820441211919977</v>
      </c>
      <c r="AP26" s="11">
        <v>100</v>
      </c>
      <c r="AQ26" s="11">
        <v>98.505106734026555</v>
      </c>
      <c r="AR26" s="11">
        <v>89.808324712371473</v>
      </c>
      <c r="AS26" s="11">
        <v>76.278041274102819</v>
      </c>
      <c r="AT26" s="11">
        <v>89.30161246417191</v>
      </c>
      <c r="AU26" s="11">
        <v>95.590502900627001</v>
      </c>
      <c r="AV26" s="11">
        <v>66.654359855576871</v>
      </c>
      <c r="AW26" s="11">
        <v>77.949905191640411</v>
      </c>
      <c r="AX26" s="11">
        <v>53.306124419009961</v>
      </c>
      <c r="AY26" s="11">
        <v>0</v>
      </c>
      <c r="AZ26" s="11">
        <v>0</v>
      </c>
      <c r="BA26" s="11">
        <v>9.0909090909090917</v>
      </c>
      <c r="BB26" s="11">
        <v>0</v>
      </c>
      <c r="BC26" s="11">
        <v>100</v>
      </c>
      <c r="BD26" s="11">
        <v>50</v>
      </c>
      <c r="BE26" s="11">
        <v>66.666666666666657</v>
      </c>
      <c r="BF26" s="11">
        <v>79.008959590418726</v>
      </c>
      <c r="BG26" s="11">
        <v>89.583333333333343</v>
      </c>
      <c r="BH26" s="11">
        <v>95.789473684210535</v>
      </c>
      <c r="BI26" s="11">
        <v>33.142883569008625</v>
      </c>
      <c r="BJ26" s="11">
        <v>0</v>
      </c>
      <c r="BK26" s="11">
        <v>15.454285776702864</v>
      </c>
      <c r="BL26" s="11">
        <v>9.2673590400000005</v>
      </c>
      <c r="BM26" s="11">
        <v>70.282922023037159</v>
      </c>
      <c r="BN26" s="11">
        <v>72.471180450418558</v>
      </c>
      <c r="BO26" s="11">
        <v>50.631272258243456</v>
      </c>
      <c r="BP26" s="11">
        <v>9.9714016691132166</v>
      </c>
      <c r="BQ26" s="11">
        <v>100</v>
      </c>
      <c r="BR26" s="11">
        <v>100</v>
      </c>
      <c r="BS26" s="11">
        <v>36.781254414450046</v>
      </c>
      <c r="BT26" s="11">
        <v>100</v>
      </c>
      <c r="BU26" s="11">
        <v>3.7910041181835172</v>
      </c>
      <c r="BV26" s="11">
        <v>7.311581085257628</v>
      </c>
      <c r="BW26" s="11">
        <v>41.666666666666671</v>
      </c>
      <c r="BX26" s="11">
        <v>0</v>
      </c>
      <c r="BY26" s="11">
        <v>41.214791201915048</v>
      </c>
      <c r="BZ26" s="11">
        <v>68.029404663168933</v>
      </c>
      <c r="CA26" s="11">
        <v>33.321781732241817</v>
      </c>
      <c r="CB26" s="11">
        <v>50.003614351649681</v>
      </c>
      <c r="CC26" s="11">
        <v>54.150770524407697</v>
      </c>
      <c r="CD26" s="11">
        <v>86.370763990296467</v>
      </c>
      <c r="CE26" s="11">
        <v>58.439950474618243</v>
      </c>
      <c r="CF26" s="11">
        <v>99.308419189678858</v>
      </c>
      <c r="CG26" s="11">
        <v>87.956826358644193</v>
      </c>
      <c r="CH26" s="11">
        <v>96.951334974436662</v>
      </c>
      <c r="CI26" s="11">
        <v>97.803446316985415</v>
      </c>
      <c r="CJ26" s="11">
        <v>95.644764249195219</v>
      </c>
      <c r="CK26" s="11">
        <v>71.747775042605568</v>
      </c>
      <c r="CL26" s="11">
        <v>0</v>
      </c>
      <c r="CM26" s="11">
        <v>17.580000000000002</v>
      </c>
      <c r="CN26" s="11">
        <v>100</v>
      </c>
      <c r="CO26" s="11">
        <v>42.225991679794433</v>
      </c>
      <c r="CP26" s="11">
        <v>61.839442819267546</v>
      </c>
      <c r="CQ26" s="11">
        <v>86.288431859044621</v>
      </c>
      <c r="CR26" s="11">
        <v>91.656887438815104</v>
      </c>
      <c r="CS26" s="11">
        <v>74.152963976804429</v>
      </c>
      <c r="CT26" s="11">
        <v>81.25440031044711</v>
      </c>
      <c r="CU26" s="11">
        <v>98.501709629689515</v>
      </c>
      <c r="CV26" s="11">
        <v>98.705077244601071</v>
      </c>
      <c r="CW26" s="11">
        <v>99.352538622300528</v>
      </c>
      <c r="CX26" s="11">
        <v>34.339537308434572</v>
      </c>
      <c r="CY26" s="11">
        <v>99.338150591684993</v>
      </c>
      <c r="CZ26" s="11">
        <v>97.484119023737875</v>
      </c>
      <c r="DA26" s="11">
        <v>95.297002117463492</v>
      </c>
      <c r="DB26" s="11">
        <v>23.169337558128934</v>
      </c>
      <c r="DC26" s="11">
        <v>96.811758805829243</v>
      </c>
      <c r="DD26" s="11">
        <v>49.308843022154896</v>
      </c>
      <c r="DE26" s="11">
        <v>86.736135169968932</v>
      </c>
      <c r="DF26" s="11">
        <v>0</v>
      </c>
      <c r="DG26" s="11">
        <v>83.77201287634918</v>
      </c>
      <c r="DH26" s="11">
        <v>29.501988259799276</v>
      </c>
      <c r="DI26" s="11">
        <v>36.281007384964973</v>
      </c>
      <c r="DJ26" s="11">
        <v>88.841807909604526</v>
      </c>
      <c r="DK26" s="11">
        <v>21.428571428571427</v>
      </c>
      <c r="DL26" s="11">
        <v>99.4721116091618</v>
      </c>
      <c r="DM26" s="11">
        <v>96.428571428571431</v>
      </c>
      <c r="DN26" s="11">
        <v>82.962031214363648</v>
      </c>
      <c r="DO26" s="11">
        <v>52.857142857142861</v>
      </c>
      <c r="DP26" s="11">
        <v>59.625448892003163</v>
      </c>
      <c r="DQ26" s="11">
        <v>34.225620539448443</v>
      </c>
      <c r="DR26" s="11">
        <v>23.148527004909983</v>
      </c>
      <c r="DS26" s="11">
        <v>77.349083124444533</v>
      </c>
      <c r="DT26" s="11">
        <v>45.083170819215425</v>
      </c>
      <c r="DU26" s="11">
        <v>100</v>
      </c>
      <c r="DV26" s="11">
        <v>100</v>
      </c>
      <c r="DW26" s="11">
        <v>14.471239377632926</v>
      </c>
      <c r="DX26" s="11">
        <v>25.581759845820478</v>
      </c>
      <c r="DY26" s="11">
        <v>27.529612248021142</v>
      </c>
      <c r="DZ26" s="11">
        <v>23.760655036718422</v>
      </c>
      <c r="EA26" s="11">
        <v>46.291245373814185</v>
      </c>
      <c r="EB26" s="11">
        <v>3.3333333333333335</v>
      </c>
      <c r="EC26" s="11">
        <v>94.305336958076978</v>
      </c>
      <c r="ED26" s="11">
        <v>94.238684676074172</v>
      </c>
      <c r="EE26" s="11">
        <v>77.263581488933596</v>
      </c>
      <c r="EF26" s="11">
        <v>100</v>
      </c>
      <c r="EG26" s="11">
        <v>32.03125</v>
      </c>
      <c r="EH26" s="11">
        <v>68.75</v>
      </c>
      <c r="EI26" s="11">
        <v>91.235392320534231</v>
      </c>
      <c r="EJ26" s="11">
        <v>67.779632721202006</v>
      </c>
      <c r="EK26" s="11">
        <v>17.779632721202006</v>
      </c>
      <c r="EL26" s="11">
        <v>95.27</v>
      </c>
      <c r="EM26" s="11">
        <v>100</v>
      </c>
      <c r="EN26" s="11">
        <v>99.324324324324323</v>
      </c>
      <c r="EO26" s="11">
        <v>96.19047619047619</v>
      </c>
      <c r="EP26" s="11">
        <v>90.909090909090907</v>
      </c>
      <c r="EQ26" s="11">
        <v>0</v>
      </c>
      <c r="ER26" s="11">
        <v>11.29032812695081</v>
      </c>
      <c r="ES26" s="11">
        <v>0.86630169543430791</v>
      </c>
      <c r="ET26" s="11">
        <v>66.864236857353958</v>
      </c>
      <c r="EU26" s="11">
        <v>13.44685985305348</v>
      </c>
      <c r="EV26" s="11">
        <v>0.4497838473716701</v>
      </c>
      <c r="EW26" s="11">
        <v>3.6210063275007807</v>
      </c>
      <c r="EX26" s="11">
        <v>3.4397432922604011E-3</v>
      </c>
      <c r="EY26" s="11">
        <v>0</v>
      </c>
      <c r="EZ26" s="11">
        <v>0</v>
      </c>
      <c r="FA26" s="11">
        <v>2.4276514038198134E-3</v>
      </c>
      <c r="FB26" s="11">
        <v>0</v>
      </c>
      <c r="FC26" s="11">
        <v>16.766605871332416</v>
      </c>
      <c r="FD26" s="11">
        <v>3.3563059592444002</v>
      </c>
      <c r="FE26" s="11">
        <v>100</v>
      </c>
      <c r="FF26" s="11">
        <v>50</v>
      </c>
      <c r="FG26" s="11">
        <v>53.134580822497099</v>
      </c>
      <c r="FH26" s="11">
        <v>70.998537455172013</v>
      </c>
      <c r="FI26" s="11">
        <v>0</v>
      </c>
      <c r="FJ26" s="11">
        <v>0</v>
      </c>
      <c r="FK26" s="11">
        <v>0</v>
      </c>
      <c r="FL26" s="11">
        <v>90.076530612244895</v>
      </c>
      <c r="FM26" s="11">
        <v>77.515527950310556</v>
      </c>
      <c r="FN26" s="11">
        <v>81.563880255193851</v>
      </c>
      <c r="FO26" s="11">
        <v>13.253851760563723</v>
      </c>
      <c r="FP26" s="11">
        <v>73.148744365743724</v>
      </c>
      <c r="FQ26" s="11">
        <v>35.364112327463118</v>
      </c>
      <c r="FR26" s="11">
        <v>0</v>
      </c>
      <c r="FS26" s="11">
        <v>14.411298457991066</v>
      </c>
      <c r="FT26" s="11">
        <v>187.34687995388384</v>
      </c>
      <c r="FU26" s="11">
        <v>216.16947686986597</v>
      </c>
      <c r="FV26" s="11">
        <v>21.616947686986595</v>
      </c>
      <c r="FW26" s="11">
        <v>21.616947686986595</v>
      </c>
      <c r="FX26" s="11">
        <v>66.654359855576871</v>
      </c>
      <c r="FY26" s="11">
        <v>-2.6843598555768722</v>
      </c>
      <c r="FZ26" s="11">
        <v>53.306124419009961</v>
      </c>
      <c r="GA26" s="11">
        <v>-4.873549680475449</v>
      </c>
      <c r="GB26" s="11">
        <v>0</v>
      </c>
      <c r="GC26" s="11">
        <v>9.0909090909090917</v>
      </c>
      <c r="GD26" s="11">
        <v>0</v>
      </c>
      <c r="GE26" s="11">
        <v>100</v>
      </c>
      <c r="GF26" s="11">
        <v>50</v>
      </c>
      <c r="GG26" s="11">
        <v>66.666666666666657</v>
      </c>
      <c r="GH26" s="11">
        <v>15</v>
      </c>
      <c r="GI26" s="11">
        <v>5</v>
      </c>
      <c r="GJ26" s="11">
        <v>1.3333333333333333</v>
      </c>
      <c r="GK26" s="11">
        <v>33.142883569008625</v>
      </c>
      <c r="GL26" s="11">
        <v>0</v>
      </c>
      <c r="GM26" s="11">
        <v>15.454285776702864</v>
      </c>
      <c r="GN26" s="11">
        <v>9.2673590400000005</v>
      </c>
      <c r="GO26" s="11">
        <v>70.282922023037159</v>
      </c>
      <c r="GP26" s="11">
        <v>27.528819549581435</v>
      </c>
      <c r="GQ26" s="11">
        <v>49.368727741756544</v>
      </c>
      <c r="GR26" s="11">
        <v>9.9714016691132166</v>
      </c>
      <c r="GS26" s="11">
        <v>100</v>
      </c>
      <c r="GT26" s="11">
        <v>100</v>
      </c>
      <c r="GU26" s="11">
        <v>36.781254414450046</v>
      </c>
      <c r="GV26" s="11">
        <v>1</v>
      </c>
      <c r="GW26" s="11">
        <v>364.61658508902599</v>
      </c>
      <c r="GX26" s="11">
        <v>7.311581085257628</v>
      </c>
      <c r="GY26" s="11">
        <v>41.666666666666671</v>
      </c>
      <c r="GZ26" s="11">
        <v>0</v>
      </c>
      <c r="HA26" s="11">
        <v>4064289.3826217488</v>
      </c>
      <c r="HB26" s="11">
        <v>107.05841269841271</v>
      </c>
      <c r="HC26" s="11">
        <v>293.31158730158728</v>
      </c>
      <c r="HD26" s="11">
        <v>245.33777777777777</v>
      </c>
      <c r="HE26" s="11">
        <v>165.08</v>
      </c>
      <c r="HF26" s="12">
        <v>148.52820322112237</v>
      </c>
      <c r="HG26" s="12">
        <v>41.560049525381757</v>
      </c>
      <c r="HH26" s="12">
        <v>5.6359649122807021</v>
      </c>
      <c r="HI26" s="11">
        <v>87.956826358644193</v>
      </c>
      <c r="HJ26" s="11">
        <v>96.951334974436662</v>
      </c>
      <c r="HK26" s="11">
        <v>97.803446316985415</v>
      </c>
      <c r="HL26" s="11">
        <v>95.644764249195219</v>
      </c>
      <c r="HM26" s="11">
        <v>71.747775042605568</v>
      </c>
      <c r="HN26" s="11" t="s">
        <v>727</v>
      </c>
      <c r="HO26" s="11">
        <v>17.580000000000002</v>
      </c>
      <c r="HP26" s="11">
        <v>100</v>
      </c>
      <c r="HQ26" s="11">
        <v>42.225991679794433</v>
      </c>
      <c r="HR26" s="11">
        <v>61.839442819267546</v>
      </c>
      <c r="HS26" s="11">
        <v>86.288431859044621</v>
      </c>
      <c r="HT26" s="11">
        <v>91.656887438815104</v>
      </c>
      <c r="HU26" s="11">
        <v>74.152963976804429</v>
      </c>
      <c r="HV26" s="11">
        <v>81.25440031044711</v>
      </c>
      <c r="HW26" s="11">
        <v>98.501709629689515</v>
      </c>
      <c r="HX26" s="11">
        <v>98.705077244601071</v>
      </c>
      <c r="HY26" s="11">
        <v>99.352538622300528</v>
      </c>
      <c r="HZ26" s="11">
        <v>34.339537308434572</v>
      </c>
      <c r="IA26" s="11">
        <v>99.338150591684993</v>
      </c>
      <c r="IB26" s="11">
        <v>97.484119023737875</v>
      </c>
      <c r="IC26" s="11">
        <v>95.297002117463492</v>
      </c>
      <c r="ID26" s="11">
        <v>23.169337558128934</v>
      </c>
      <c r="IE26" s="11">
        <v>96.811758805829243</v>
      </c>
      <c r="IF26" s="11">
        <v>49.308843022154896</v>
      </c>
      <c r="IG26" s="11">
        <v>16.042780748663102</v>
      </c>
      <c r="IH26" s="11">
        <v>2</v>
      </c>
      <c r="II26" s="11">
        <v>83.77201287634918</v>
      </c>
      <c r="IJ26" s="11">
        <v>29.501988259799276</v>
      </c>
      <c r="IK26" s="11">
        <v>36.281007384964973</v>
      </c>
      <c r="IL26" s="11">
        <v>88.841807909604526</v>
      </c>
      <c r="IM26" s="11">
        <v>21.428571428571427</v>
      </c>
      <c r="IN26" s="11">
        <v>2.9039145907473309</v>
      </c>
      <c r="IO26" s="11">
        <v>96.428571428571431</v>
      </c>
      <c r="IP26" s="11">
        <v>82.951635411051427</v>
      </c>
      <c r="IQ26" s="11">
        <v>21.428571428571427</v>
      </c>
      <c r="IR26" s="11">
        <v>78.571428571428569</v>
      </c>
      <c r="IS26" s="11">
        <v>7.2140957446808507</v>
      </c>
      <c r="IT26" s="11">
        <v>23.148527004909983</v>
      </c>
      <c r="IU26" s="11">
        <v>432.92834118522194</v>
      </c>
      <c r="IV26" s="11">
        <v>80.337217951896861</v>
      </c>
      <c r="IW26" s="11">
        <v>242.99528886684851</v>
      </c>
      <c r="IX26" s="11">
        <v>962.06298041160437</v>
      </c>
      <c r="IY26" s="11">
        <v>7.5</v>
      </c>
      <c r="IZ26" s="11">
        <v>21.324076369947932</v>
      </c>
      <c r="JA26" s="11">
        <v>15.125216960079346</v>
      </c>
      <c r="JB26" s="11">
        <v>7.6865856682370453</v>
      </c>
      <c r="JC26" s="11">
        <v>4.7111331515001247</v>
      </c>
      <c r="JD26" s="11">
        <v>1</v>
      </c>
      <c r="JE26" s="11">
        <v>8.4366197183098599</v>
      </c>
      <c r="JF26" s="11">
        <v>8.7412587412587417</v>
      </c>
      <c r="JG26" s="11">
        <v>77.263581488933596</v>
      </c>
      <c r="JH26" s="11">
        <v>108.22510822510823</v>
      </c>
      <c r="JI26" s="11">
        <v>32.03125</v>
      </c>
      <c r="JJ26" s="11">
        <v>68.75</v>
      </c>
      <c r="JK26" s="11">
        <v>91.235392320534231</v>
      </c>
      <c r="JL26" s="11">
        <v>67.779632721202006</v>
      </c>
      <c r="JM26" s="11">
        <v>17.779632721202006</v>
      </c>
      <c r="JN26" s="11">
        <v>95.27</v>
      </c>
      <c r="JO26" s="11">
        <v>100</v>
      </c>
      <c r="JP26" s="11">
        <v>99.324324324324323</v>
      </c>
      <c r="JQ26" s="11">
        <v>96.19047619047619</v>
      </c>
      <c r="JR26" s="11">
        <v>90.909090909090907</v>
      </c>
      <c r="JS26" s="11">
        <v>0.46341460000000001</v>
      </c>
      <c r="JT26" s="11">
        <v>0.32926830000000001</v>
      </c>
      <c r="JU26" s="11">
        <v>0.95137775999999996</v>
      </c>
      <c r="JV26" s="11">
        <v>0.39278849999999998</v>
      </c>
      <c r="JW26" s="11">
        <v>5.4610699151408904</v>
      </c>
      <c r="JX26" s="11">
        <v>19079.5853997015</v>
      </c>
      <c r="JY26" s="11">
        <v>52396.592726694536</v>
      </c>
      <c r="JZ26" s="11">
        <v>2.7524150528481238E-4</v>
      </c>
      <c r="KA26" s="11">
        <v>0</v>
      </c>
      <c r="KB26" s="11">
        <v>0</v>
      </c>
      <c r="KC26" s="11">
        <v>7.0546899999999997E-3</v>
      </c>
      <c r="KD26" s="13">
        <v>1.2435063803605784E-2</v>
      </c>
      <c r="KE26" s="11">
        <v>-9.8065677013045427</v>
      </c>
      <c r="KF26" s="11">
        <v>-83.568904593639587</v>
      </c>
      <c r="KG26" s="11">
        <v>200</v>
      </c>
      <c r="KH26" s="11">
        <v>0</v>
      </c>
      <c r="KI26" s="11">
        <v>7.9428571428571422</v>
      </c>
      <c r="KJ26" s="11">
        <v>8.3371428571428563</v>
      </c>
      <c r="KK26" s="11">
        <v>88.726666666666645</v>
      </c>
      <c r="KL26" s="11">
        <v>163.51166666666668</v>
      </c>
      <c r="KM26" s="11">
        <v>152.07666666666668</v>
      </c>
      <c r="KN26" s="11">
        <v>9.9234693877551017</v>
      </c>
      <c r="KO26" s="11">
        <v>22.48447204968944</v>
      </c>
      <c r="KP26" s="11">
        <v>81.563880255193851</v>
      </c>
      <c r="KQ26" s="11">
        <v>4.7532050658250586</v>
      </c>
      <c r="KR26" s="11">
        <v>73.148744365743724</v>
      </c>
      <c r="KS26" s="11">
        <v>35.364112327463118</v>
      </c>
    </row>
    <row r="27" spans="1:305" x14ac:dyDescent="0.3">
      <c r="A27" t="s">
        <v>1</v>
      </c>
      <c r="B27" s="2" t="s">
        <v>42</v>
      </c>
      <c r="C27" s="2" t="s">
        <v>43</v>
      </c>
      <c r="D27" s="2" t="s">
        <v>43</v>
      </c>
      <c r="E27" s="2" t="s">
        <v>347</v>
      </c>
      <c r="F27" s="2" t="s">
        <v>357</v>
      </c>
      <c r="G27" s="2" t="s">
        <v>344</v>
      </c>
      <c r="H27" s="17" t="s">
        <v>486</v>
      </c>
      <c r="I27" s="11">
        <v>62.401144026442552</v>
      </c>
      <c r="J27" s="11">
        <v>57.90823718874082</v>
      </c>
      <c r="K27" s="11">
        <v>58.623794067605075</v>
      </c>
      <c r="L27" s="11">
        <v>78.421052054326168</v>
      </c>
      <c r="M27" s="11">
        <v>60.639344788507259</v>
      </c>
      <c r="N27" s="11">
        <v>50.743308673331533</v>
      </c>
      <c r="O27" s="11">
        <v>68.07112738614444</v>
      </c>
      <c r="P27" s="13">
        <v>68.582948928294684</v>
      </c>
      <c r="Q27" s="13">
        <v>65.074022197439547</v>
      </c>
      <c r="R27" s="13">
        <v>48.787878787878789</v>
      </c>
      <c r="S27" s="13">
        <v>78.439627783770788</v>
      </c>
      <c r="T27" s="13">
        <v>42.181082740752679</v>
      </c>
      <c r="U27" s="13">
        <v>67.520941962180544</v>
      </c>
      <c r="V27" s="13">
        <v>34.771157920868731</v>
      </c>
      <c r="W27" s="13">
        <v>26.521605991862199</v>
      </c>
      <c r="X27" s="13">
        <v>60.632663805410672</v>
      </c>
      <c r="Y27" s="13">
        <v>94.663406473199942</v>
      </c>
      <c r="Z27" s="13">
        <v>52.677499999947486</v>
      </c>
      <c r="AA27" s="11">
        <v>79.315834320468568</v>
      </c>
      <c r="AB27" s="11">
        <v>90.697649448293504</v>
      </c>
      <c r="AC27" s="11">
        <v>89.137044769161733</v>
      </c>
      <c r="AD27" s="11">
        <v>52.274628402290716</v>
      </c>
      <c r="AE27" s="11">
        <v>80.680103331416348</v>
      </c>
      <c r="AF27" s="11">
        <v>60.639344788507259</v>
      </c>
      <c r="AG27" s="11">
        <v>28.470200168501584</v>
      </c>
      <c r="AH27" s="11">
        <v>36.69435625499991</v>
      </c>
      <c r="AI27" s="11">
        <v>68.722180540942915</v>
      </c>
      <c r="AJ27" s="11">
        <v>60.575908225642664</v>
      </c>
      <c r="AK27" s="11">
        <v>95.056162390693359</v>
      </c>
      <c r="AL27" s="11">
        <v>71.876727522504581</v>
      </c>
      <c r="AM27" s="11">
        <v>41.522000423441504</v>
      </c>
      <c r="AN27" s="11">
        <v>59.088916708484817</v>
      </c>
      <c r="AO27" s="11">
        <v>73.761476907818206</v>
      </c>
      <c r="AP27" s="11">
        <v>80.772676829440826</v>
      </c>
      <c r="AQ27" s="11">
        <v>74.335479500302995</v>
      </c>
      <c r="AR27" s="11">
        <v>84.419209693926831</v>
      </c>
      <c r="AS27" s="11">
        <v>77.983456681705945</v>
      </c>
      <c r="AT27" s="11">
        <v>6.4917831638780701</v>
      </c>
      <c r="AU27" s="11">
        <v>87.49508770051338</v>
      </c>
      <c r="AV27" s="11">
        <v>68.036247505497926</v>
      </c>
      <c r="AW27" s="11">
        <v>56.068748126390346</v>
      </c>
      <c r="AX27" s="11">
        <v>78.139758920838233</v>
      </c>
      <c r="AY27" s="11">
        <v>58.051334237031682</v>
      </c>
      <c r="AZ27" s="11">
        <v>60</v>
      </c>
      <c r="BA27" s="11">
        <v>40.909090909090914</v>
      </c>
      <c r="BB27" s="11">
        <v>45.454545454545453</v>
      </c>
      <c r="BC27" s="11">
        <v>66.666666666666657</v>
      </c>
      <c r="BD27" s="11">
        <v>50</v>
      </c>
      <c r="BE27" s="11">
        <v>99.442379182156131</v>
      </c>
      <c r="BF27" s="11">
        <v>86.505759736697755</v>
      </c>
      <c r="BG27" s="11">
        <v>89.583333333333343</v>
      </c>
      <c r="BH27" s="11">
        <v>69.473684210526315</v>
      </c>
      <c r="BI27" s="11">
        <v>60.582557479312406</v>
      </c>
      <c r="BJ27" s="11">
        <v>37.45612079649861</v>
      </c>
      <c r="BK27" s="11">
        <v>16.627342097426059</v>
      </c>
      <c r="BL27" s="11">
        <v>26.765709120000004</v>
      </c>
      <c r="BM27" s="11">
        <v>67.094757128679944</v>
      </c>
      <c r="BN27" s="11">
        <v>38.820558738007385</v>
      </c>
      <c r="BO27" s="11">
        <v>96.647510019854309</v>
      </c>
      <c r="BP27" s="11">
        <v>1.3698660771441538</v>
      </c>
      <c r="BQ27" s="11">
        <v>100</v>
      </c>
      <c r="BR27" s="11">
        <v>100</v>
      </c>
      <c r="BS27" s="11">
        <v>2.6522620566267729</v>
      </c>
      <c r="BT27" s="11">
        <v>0</v>
      </c>
      <c r="BU27" s="11">
        <v>4.6048193914414819</v>
      </c>
      <c r="BV27" s="11">
        <v>85.500478647645281</v>
      </c>
      <c r="BW27" s="11">
        <v>0</v>
      </c>
      <c r="BX27" s="11">
        <v>0</v>
      </c>
      <c r="BY27" s="11">
        <v>20.585945319803511</v>
      </c>
      <c r="BZ27" s="11">
        <v>100</v>
      </c>
      <c r="CA27" s="11">
        <v>55.324208335170219</v>
      </c>
      <c r="CB27" s="11">
        <v>59.825309637709935</v>
      </c>
      <c r="CC27" s="11">
        <v>85.1376331781007</v>
      </c>
      <c r="CD27" s="11">
        <v>49.686586757948369</v>
      </c>
      <c r="CE27" s="11">
        <v>32.458642327438682</v>
      </c>
      <c r="CF27" s="11">
        <v>41.996266401506787</v>
      </c>
      <c r="CG27" s="11">
        <v>88.823113055787914</v>
      </c>
      <c r="CH27" s="11">
        <v>95.888295476481574</v>
      </c>
      <c r="CI27" s="11">
        <v>96.579370696866349</v>
      </c>
      <c r="CJ27" s="11">
        <v>95.352937391416262</v>
      </c>
      <c r="CK27" s="11">
        <v>96.673315745447525</v>
      </c>
      <c r="CL27" s="11">
        <v>45.61</v>
      </c>
      <c r="CM27" s="11">
        <v>55.1</v>
      </c>
      <c r="CN27" s="11">
        <v>100</v>
      </c>
      <c r="CO27" s="11">
        <v>9.9999999997899245</v>
      </c>
      <c r="CP27" s="11">
        <v>69.703641074641979</v>
      </c>
      <c r="CQ27" s="11">
        <v>93.793103724117685</v>
      </c>
      <c r="CR27" s="11">
        <v>84.841675528982606</v>
      </c>
      <c r="CS27" s="11">
        <v>65.257096861058812</v>
      </c>
      <c r="CT27" s="11">
        <v>65.807264600204135</v>
      </c>
      <c r="CU27" s="11">
        <v>96.492224133806246</v>
      </c>
      <c r="CV27" s="11">
        <v>97.317031270461669</v>
      </c>
      <c r="CW27" s="11">
        <v>98.449749827896454</v>
      </c>
      <c r="CX27" s="11">
        <v>68.101789107074694</v>
      </c>
      <c r="CY27" s="11">
        <v>97.877152854207864</v>
      </c>
      <c r="CZ27" s="11">
        <v>98.584565690522112</v>
      </c>
      <c r="DA27" s="11">
        <v>98.321146268018438</v>
      </c>
      <c r="DB27" s="11">
        <v>68.734411930824066</v>
      </c>
      <c r="DC27" s="11">
        <v>98.195348637342676</v>
      </c>
      <c r="DD27" s="11">
        <v>100</v>
      </c>
      <c r="DE27" s="11">
        <v>71.411134307485199</v>
      </c>
      <c r="DF27" s="11">
        <v>96</v>
      </c>
      <c r="DG27" s="11">
        <v>83.977865002252102</v>
      </c>
      <c r="DH27" s="11">
        <v>32.873045492568046</v>
      </c>
      <c r="DI27" s="11">
        <v>39.972974712051993</v>
      </c>
      <c r="DJ27" s="11">
        <v>83.086766647482989</v>
      </c>
      <c r="DK27" s="11">
        <v>78.350515463917532</v>
      </c>
      <c r="DL27" s="11">
        <v>81.653501584635251</v>
      </c>
      <c r="DM27" s="11">
        <v>79.629629629629633</v>
      </c>
      <c r="DN27" s="11">
        <v>55.882299476413309</v>
      </c>
      <c r="DO27" s="11">
        <v>75.952732644017729</v>
      </c>
      <c r="DP27" s="11">
        <v>50.083002245090746</v>
      </c>
      <c r="DQ27" s="11">
        <v>30.579604863116149</v>
      </c>
      <c r="DR27" s="11">
        <v>26.360795473887023</v>
      </c>
      <c r="DS27" s="11">
        <v>15.853408333151952</v>
      </c>
      <c r="DT27" s="11">
        <v>5.3076933602374021</v>
      </c>
      <c r="DU27" s="11">
        <v>15.759411447838273</v>
      </c>
      <c r="DV27" s="11">
        <v>24.434664900134901</v>
      </c>
      <c r="DW27" s="11">
        <v>13.350044254681187</v>
      </c>
      <c r="DX27" s="11">
        <v>49.626209976261336</v>
      </c>
      <c r="DY27" s="11">
        <v>45.656391491209583</v>
      </c>
      <c r="DZ27" s="11">
        <v>38.654295279205797</v>
      </c>
      <c r="EA27" s="11">
        <v>30.487265480703801</v>
      </c>
      <c r="EB27" s="11">
        <v>19.047619047619044</v>
      </c>
      <c r="EC27" s="11">
        <v>32.039812993568198</v>
      </c>
      <c r="ED27" s="11">
        <v>50.070940938001428</v>
      </c>
      <c r="EE27" s="11">
        <v>92.777968232202028</v>
      </c>
      <c r="EF27" s="11">
        <v>100</v>
      </c>
      <c r="EG27" s="11">
        <v>27.538948108234745</v>
      </c>
      <c r="EH27" s="11">
        <v>68.419819608761856</v>
      </c>
      <c r="EI27" s="11">
        <v>99.016599504602752</v>
      </c>
      <c r="EJ27" s="11">
        <v>94.062627084180562</v>
      </c>
      <c r="EK27" s="11">
        <v>13.841546822433362</v>
      </c>
      <c r="EL27" s="11">
        <v>92.91</v>
      </c>
      <c r="EM27" s="11">
        <v>99.86</v>
      </c>
      <c r="EN27" s="11">
        <v>99.340048627995841</v>
      </c>
      <c r="EO27" s="11">
        <v>98.029556650246306</v>
      </c>
      <c r="EP27" s="11">
        <v>85.141206675224652</v>
      </c>
      <c r="EQ27" s="11">
        <v>97.727276962809654</v>
      </c>
      <c r="ER27" s="11">
        <v>100</v>
      </c>
      <c r="ES27" s="11">
        <v>88.74670101491175</v>
      </c>
      <c r="ET27" s="11">
        <v>1.0329321122969179</v>
      </c>
      <c r="EU27" s="11">
        <v>39.200021920063634</v>
      </c>
      <c r="EV27" s="11">
        <v>66.726808350431298</v>
      </c>
      <c r="EW27" s="11">
        <v>100</v>
      </c>
      <c r="EX27" s="11">
        <v>90.860771642786801</v>
      </c>
      <c r="EY27" s="11">
        <v>100</v>
      </c>
      <c r="EZ27" s="11">
        <v>83.280692348356666</v>
      </c>
      <c r="FA27" s="11">
        <v>100</v>
      </c>
      <c r="FB27" s="11">
        <v>100</v>
      </c>
      <c r="FC27" s="11">
        <v>0</v>
      </c>
      <c r="FD27" s="11">
        <v>25.04478157144991</v>
      </c>
      <c r="FE27" s="11">
        <v>40.56797536669427</v>
      </c>
      <c r="FF27" s="11">
        <v>41.997245179063363</v>
      </c>
      <c r="FG27" s="11">
        <v>81.341376552286803</v>
      </c>
      <c r="FH27" s="11">
        <v>80.224211339852531</v>
      </c>
      <c r="FI27" s="11">
        <v>16.396606897952804</v>
      </c>
      <c r="FJ27" s="11">
        <v>53.594456559706231</v>
      </c>
      <c r="FK27" s="11">
        <v>63.88793219262574</v>
      </c>
      <c r="FL27" s="11">
        <v>86.512315396475486</v>
      </c>
      <c r="FM27" s="11">
        <v>68.105082013636263</v>
      </c>
      <c r="FN27" s="11">
        <v>93.276597868676532</v>
      </c>
      <c r="FO27" s="11">
        <v>69.252815619379703</v>
      </c>
      <c r="FP27" s="11">
        <v>89.127270610153715</v>
      </c>
      <c r="FQ27" s="11">
        <v>36.29477993858751</v>
      </c>
      <c r="FR27" s="11">
        <v>13.832606597524592</v>
      </c>
      <c r="FS27" s="11">
        <v>247.4150316420876</v>
      </c>
      <c r="FT27" s="11">
        <v>268.1639415383745</v>
      </c>
      <c r="FU27" s="11">
        <v>204.34532473615874</v>
      </c>
      <c r="FV27" s="11">
        <v>188.9408310252791</v>
      </c>
      <c r="FW27" s="11">
        <v>61.303597420847623</v>
      </c>
      <c r="FX27" s="11">
        <v>68.036247505497926</v>
      </c>
      <c r="FY27" s="11">
        <v>-6.4362475054979242</v>
      </c>
      <c r="FZ27" s="11">
        <v>78.139758920838233</v>
      </c>
      <c r="GA27" s="11">
        <v>8.1652683964662032</v>
      </c>
      <c r="GB27" s="11">
        <v>60</v>
      </c>
      <c r="GC27" s="11">
        <v>40.909090909090914</v>
      </c>
      <c r="GD27" s="11">
        <v>45.454545454545453</v>
      </c>
      <c r="GE27" s="11">
        <v>66.666666666666657</v>
      </c>
      <c r="GF27" s="11">
        <v>50</v>
      </c>
      <c r="GG27" s="11">
        <v>99.442379182156131</v>
      </c>
      <c r="GH27" s="11">
        <v>10</v>
      </c>
      <c r="GI27" s="11">
        <v>5</v>
      </c>
      <c r="GJ27" s="11">
        <v>9.6666666666666661</v>
      </c>
      <c r="GK27" s="11">
        <v>60.582557479312399</v>
      </c>
      <c r="GL27" s="11">
        <v>37.45612079649861</v>
      </c>
      <c r="GM27" s="11">
        <v>16.627342097426059</v>
      </c>
      <c r="GN27" s="11">
        <v>26.765709120000004</v>
      </c>
      <c r="GO27" s="11">
        <v>67.094757128679944</v>
      </c>
      <c r="GP27" s="11">
        <v>61.179441261992615</v>
      </c>
      <c r="GQ27" s="11">
        <v>3.3524899801456849</v>
      </c>
      <c r="GR27" s="11">
        <v>1.3698660771441538</v>
      </c>
      <c r="GS27" s="11" t="s">
        <v>727</v>
      </c>
      <c r="GT27" s="11" t="s">
        <v>727</v>
      </c>
      <c r="GU27" s="11">
        <v>2.6522620566267729</v>
      </c>
      <c r="GV27" s="11">
        <v>0</v>
      </c>
      <c r="GW27" s="11">
        <v>442.88886772922319</v>
      </c>
      <c r="GX27" s="11">
        <v>85.500478647645281</v>
      </c>
      <c r="GY27" s="11">
        <v>0</v>
      </c>
      <c r="GZ27" s="11">
        <v>0</v>
      </c>
      <c r="HA27" s="11">
        <v>2030029.4276541595</v>
      </c>
      <c r="HB27" s="11">
        <v>8.4868253968253953</v>
      </c>
      <c r="HC27" s="11">
        <v>202.20809523809521</v>
      </c>
      <c r="HD27" s="11">
        <v>198.10650793650794</v>
      </c>
      <c r="HE27" s="11">
        <v>70.436825396825412</v>
      </c>
      <c r="HF27" s="12">
        <v>255.01299900042545</v>
      </c>
      <c r="HG27" s="12">
        <v>67.541357672561318</v>
      </c>
      <c r="HH27" s="12">
        <v>235.29994369369371</v>
      </c>
      <c r="HI27" s="11">
        <v>88.823113055787914</v>
      </c>
      <c r="HJ27" s="11">
        <v>95.888295476481574</v>
      </c>
      <c r="HK27" s="11">
        <v>96.579370696866349</v>
      </c>
      <c r="HL27" s="11">
        <v>95.352937391416262</v>
      </c>
      <c r="HM27" s="11">
        <v>96.673315745447525</v>
      </c>
      <c r="HN27" s="11">
        <v>45.61</v>
      </c>
      <c r="HO27" s="11">
        <v>55.1</v>
      </c>
      <c r="HP27" s="11" t="s">
        <v>727</v>
      </c>
      <c r="HQ27" s="11">
        <v>9.9999999997899245</v>
      </c>
      <c r="HR27" s="11">
        <v>69.703641074641979</v>
      </c>
      <c r="HS27" s="11">
        <v>93.793103724117685</v>
      </c>
      <c r="HT27" s="11">
        <v>84.841675528982606</v>
      </c>
      <c r="HU27" s="11">
        <v>65.257096861058812</v>
      </c>
      <c r="HV27" s="11">
        <v>65.807264600204135</v>
      </c>
      <c r="HW27" s="11">
        <v>96.492224133806246</v>
      </c>
      <c r="HX27" s="11">
        <v>97.317031270461669</v>
      </c>
      <c r="HY27" s="11">
        <v>98.449749827896454</v>
      </c>
      <c r="HZ27" s="11">
        <v>68.101789107074694</v>
      </c>
      <c r="IA27" s="11">
        <v>97.877152854207864</v>
      </c>
      <c r="IB27" s="11">
        <v>98.584565690522112</v>
      </c>
      <c r="IC27" s="11">
        <v>98.321146268018438</v>
      </c>
      <c r="ID27" s="11">
        <v>68.734411930824066</v>
      </c>
      <c r="IE27" s="11">
        <v>98.195348637342676</v>
      </c>
      <c r="IF27" s="11">
        <v>105.26864423138792</v>
      </c>
      <c r="IG27" s="11">
        <v>7.3083381434643435</v>
      </c>
      <c r="IH27" s="11">
        <v>26</v>
      </c>
      <c r="II27" s="11">
        <v>83.977865002252102</v>
      </c>
      <c r="IJ27" s="11">
        <v>32.873045492568046</v>
      </c>
      <c r="IK27" s="11">
        <v>39.972974712051993</v>
      </c>
      <c r="IL27" s="11">
        <v>83.086766647482989</v>
      </c>
      <c r="IM27" s="11">
        <v>78.350515463917532</v>
      </c>
      <c r="IN27" s="11">
        <v>14.494121020934902</v>
      </c>
      <c r="IO27" s="11">
        <v>79.629629629629633</v>
      </c>
      <c r="IP27" s="11">
        <v>80.006492169611761</v>
      </c>
      <c r="IQ27" s="11">
        <v>10.930576070901035</v>
      </c>
      <c r="IR27" s="11">
        <v>91.580502215657305</v>
      </c>
      <c r="IS27" s="11">
        <v>7.0440016067428735</v>
      </c>
      <c r="IT27" s="11">
        <v>26.360795473887023</v>
      </c>
      <c r="IU27" s="11">
        <v>88.732658417697792</v>
      </c>
      <c r="IV27" s="11">
        <v>9.458192725909262</v>
      </c>
      <c r="IW27" s="11">
        <v>20.744281964754403</v>
      </c>
      <c r="IX27" s="11">
        <v>235.076865391826</v>
      </c>
      <c r="IY27" s="11">
        <v>6.9189189189189193</v>
      </c>
      <c r="IZ27" s="11">
        <v>41.366704161979754</v>
      </c>
      <c r="JA27" s="11">
        <v>25.084364454443197</v>
      </c>
      <c r="JB27" s="11">
        <v>12.504686914135734</v>
      </c>
      <c r="JC27" s="11">
        <v>3.1027371578552683</v>
      </c>
      <c r="JD27" s="11">
        <v>5.7142857142857135</v>
      </c>
      <c r="JE27" s="11">
        <v>16.294578313253012</v>
      </c>
      <c r="JF27" s="11">
        <v>14.821451104100946</v>
      </c>
      <c r="JG27" s="11">
        <v>92.777968232202028</v>
      </c>
      <c r="JH27" s="11">
        <v>107.28410284513861</v>
      </c>
      <c r="JI27" s="11">
        <v>27.538948108234745</v>
      </c>
      <c r="JJ27" s="11">
        <v>68.419819608761856</v>
      </c>
      <c r="JK27" s="11">
        <v>99.016599504602752</v>
      </c>
      <c r="JL27" s="11">
        <v>94.062627084180562</v>
      </c>
      <c r="JM27" s="11">
        <v>13.841546822433362</v>
      </c>
      <c r="JN27" s="11">
        <v>92.91</v>
      </c>
      <c r="JO27" s="11">
        <v>99.86</v>
      </c>
      <c r="JP27" s="11">
        <v>99.340048627995841</v>
      </c>
      <c r="JQ27" s="11">
        <v>98.029556650246306</v>
      </c>
      <c r="JR27" s="11">
        <v>85.141206675224652</v>
      </c>
      <c r="JS27" s="11">
        <v>0.98780489999999999</v>
      </c>
      <c r="JT27" s="11">
        <v>1</v>
      </c>
      <c r="JU27" s="11">
        <v>1.8373202129999999</v>
      </c>
      <c r="JV27" s="11">
        <v>0.2210104</v>
      </c>
      <c r="JW27" s="11">
        <v>11.686842784143003</v>
      </c>
      <c r="JX27" s="11">
        <v>1112458.2424824976</v>
      </c>
      <c r="JY27" s="11">
        <v>2239232.0417333459</v>
      </c>
      <c r="JZ27" s="11">
        <v>7.2705005674612382</v>
      </c>
      <c r="KA27" s="11">
        <v>3762.0150077930057</v>
      </c>
      <c r="KB27" s="11">
        <v>216.54523894999966</v>
      </c>
      <c r="KC27" s="11">
        <v>323.49971850000009</v>
      </c>
      <c r="KD27" s="13">
        <v>0.68478411080521484</v>
      </c>
      <c r="KE27" s="11">
        <v>-21.492218345145673</v>
      </c>
      <c r="KF27" s="11">
        <v>-19.931257743495465</v>
      </c>
      <c r="KG27" s="11">
        <v>-37.728098533222905</v>
      </c>
      <c r="KH27" s="11">
        <v>-32.011019283746556</v>
      </c>
      <c r="KI27" s="11">
        <v>4.1313131313131306</v>
      </c>
      <c r="KJ27" s="11">
        <v>6.582929292929296</v>
      </c>
      <c r="KK27" s="11">
        <v>86.036666666666676</v>
      </c>
      <c r="KL27" s="11">
        <v>116.2025</v>
      </c>
      <c r="KM27" s="11">
        <v>108.48433333333332</v>
      </c>
      <c r="KN27" s="11">
        <v>13.48768460352451</v>
      </c>
      <c r="KO27" s="11">
        <v>31.894917986363737</v>
      </c>
      <c r="KP27" s="11">
        <v>93.276597868676532</v>
      </c>
      <c r="KQ27" s="11">
        <v>7.0443111772250173</v>
      </c>
      <c r="KR27" s="11">
        <v>89.127270610153715</v>
      </c>
      <c r="KS27" s="11">
        <v>36.29477993858751</v>
      </c>
    </row>
    <row r="28" spans="1:305" x14ac:dyDescent="0.3">
      <c r="A28" t="s">
        <v>1</v>
      </c>
      <c r="B28" s="2" t="s">
        <v>44</v>
      </c>
      <c r="C28" s="2" t="s">
        <v>45</v>
      </c>
      <c r="D28" s="2" t="s">
        <v>43</v>
      </c>
      <c r="E28" s="2" t="s">
        <v>347</v>
      </c>
      <c r="F28" s="2" t="s">
        <v>357</v>
      </c>
      <c r="G28" s="2" t="s">
        <v>356</v>
      </c>
      <c r="H28" s="17" t="s">
        <v>487</v>
      </c>
      <c r="I28" s="11">
        <v>58.343032029224226</v>
      </c>
      <c r="J28" s="11">
        <v>54.446926069445389</v>
      </c>
      <c r="K28" s="11">
        <v>62.588204766179473</v>
      </c>
      <c r="L28" s="11">
        <v>68.499514765542855</v>
      </c>
      <c r="M28" s="11">
        <v>64.305434873566938</v>
      </c>
      <c r="N28" s="11">
        <v>58.728859431649425</v>
      </c>
      <c r="O28" s="11">
        <v>41.48925226896133</v>
      </c>
      <c r="P28" s="11">
        <v>75.507921262589875</v>
      </c>
      <c r="Q28" s="11">
        <v>64.199720909145086</v>
      </c>
      <c r="R28" s="11">
        <v>34.242424242424242</v>
      </c>
      <c r="S28" s="11">
        <v>62.324626125743315</v>
      </c>
      <c r="T28" s="11">
        <v>37.4493982777323</v>
      </c>
      <c r="U28" s="11">
        <v>72.998780941836131</v>
      </c>
      <c r="V28" s="11">
        <v>34.405610726646771</v>
      </c>
      <c r="W28" s="11">
        <v>11.995468629527551</v>
      </c>
      <c r="X28" s="11">
        <v>73.554964107294055</v>
      </c>
      <c r="Y28" s="11">
        <v>95.17438881017695</v>
      </c>
      <c r="Z28" s="11">
        <v>69.627997517719336</v>
      </c>
      <c r="AA28" s="11">
        <v>71.677859892289845</v>
      </c>
      <c r="AB28" s="11">
        <v>84.190643829380946</v>
      </c>
      <c r="AC28" s="11">
        <v>63.7200478863939</v>
      </c>
      <c r="AD28" s="11">
        <v>48.469136546790061</v>
      </c>
      <c r="AE28" s="11">
        <v>74.43988567285956</v>
      </c>
      <c r="AF28" s="11">
        <v>64.305434873566938</v>
      </c>
      <c r="AG28" s="11">
        <v>39.499772529098856</v>
      </c>
      <c r="AH28" s="11">
        <v>57.923526349413862</v>
      </c>
      <c r="AI28" s="11">
        <v>84.796487505113717</v>
      </c>
      <c r="AJ28" s="11">
        <v>59.222803838879273</v>
      </c>
      <c r="AK28" s="11">
        <v>92.2848371138804</v>
      </c>
      <c r="AL28" s="11">
        <v>69.061385702436041</v>
      </c>
      <c r="AM28" s="11">
        <v>34.798382067285594</v>
      </c>
      <c r="AN28" s="11">
        <v>61.121596261573515</v>
      </c>
      <c r="AO28" s="11">
        <v>70.660594959052588</v>
      </c>
      <c r="AP28" s="11">
        <v>79.481447897006575</v>
      </c>
      <c r="AQ28" s="11">
        <v>77.906612084824857</v>
      </c>
      <c r="AR28" s="11">
        <v>84.653297895284382</v>
      </c>
      <c r="AS28" s="11">
        <v>56.662715090862157</v>
      </c>
      <c r="AT28" s="11">
        <v>66.602973319477769</v>
      </c>
      <c r="AU28" s="11">
        <v>87.740481288083515</v>
      </c>
      <c r="AV28" s="11">
        <v>71.54024837027842</v>
      </c>
      <c r="AW28" s="11">
        <v>49.513530657589932</v>
      </c>
      <c r="AX28" s="11">
        <v>70.890851529052455</v>
      </c>
      <c r="AY28" s="11">
        <v>64.854253079659557</v>
      </c>
      <c r="AZ28" s="11">
        <v>30</v>
      </c>
      <c r="BA28" s="11">
        <v>50</v>
      </c>
      <c r="BB28" s="11">
        <v>22.727272727272727</v>
      </c>
      <c r="BC28" s="11">
        <v>100</v>
      </c>
      <c r="BD28" s="11">
        <v>25</v>
      </c>
      <c r="BE28" s="11">
        <v>20.950704225352112</v>
      </c>
      <c r="BF28" s="11">
        <v>86.505759736697755</v>
      </c>
      <c r="BG28" s="11">
        <v>79.166666666666657</v>
      </c>
      <c r="BH28" s="11">
        <v>92.631578947368425</v>
      </c>
      <c r="BI28" s="11">
        <v>56.155410575321376</v>
      </c>
      <c r="BJ28" s="11">
        <v>11.589060273466178</v>
      </c>
      <c r="BK28" s="11">
        <v>7.949311352505509</v>
      </c>
      <c r="BL28" s="11">
        <v>18.921630240000006</v>
      </c>
      <c r="BM28" s="11">
        <v>73.138056904613876</v>
      </c>
      <c r="BN28" s="11">
        <v>63.620982292030149</v>
      </c>
      <c r="BO28" s="11">
        <v>82.237303628864353</v>
      </c>
      <c r="BP28" s="11">
        <v>0.93350692521741863</v>
      </c>
      <c r="BQ28" s="11">
        <v>100</v>
      </c>
      <c r="BR28" s="11">
        <v>100</v>
      </c>
      <c r="BS28" s="11">
        <v>6.5500874663974293E-2</v>
      </c>
      <c r="BT28" s="11">
        <v>0</v>
      </c>
      <c r="BU28" s="11">
        <v>5.4346565599992438</v>
      </c>
      <c r="BV28" s="11">
        <v>30</v>
      </c>
      <c r="BW28" s="11">
        <v>0</v>
      </c>
      <c r="BX28" s="11">
        <v>0</v>
      </c>
      <c r="BY28" s="11">
        <v>17.9818745181102</v>
      </c>
      <c r="BZ28" s="11">
        <v>88.042810668997788</v>
      </c>
      <c r="CA28" s="11">
        <v>62.822986408340142</v>
      </c>
      <c r="CB28" s="11">
        <v>51.308411801072694</v>
      </c>
      <c r="CC28" s="11">
        <v>86.633780426138742</v>
      </c>
      <c r="CD28" s="11">
        <v>83.695541115403373</v>
      </c>
      <c r="CE28" s="11">
        <v>53.410142989404378</v>
      </c>
      <c r="CF28" s="11">
        <v>88.971075341701194</v>
      </c>
      <c r="CG28" s="11">
        <v>93.654478039369366</v>
      </c>
      <c r="CH28" s="11">
        <v>96.931239260844663</v>
      </c>
      <c r="CI28" s="11">
        <v>97.259819732915318</v>
      </c>
      <c r="CJ28" s="11">
        <v>96.608687788261534</v>
      </c>
      <c r="CK28" s="11">
        <v>91.417719229493869</v>
      </c>
      <c r="CL28" s="11">
        <v>78.02</v>
      </c>
      <c r="CM28" s="11">
        <v>98.429999999999993</v>
      </c>
      <c r="CN28" s="11">
        <v>100</v>
      </c>
      <c r="CO28" s="11">
        <v>2.0619900708773722</v>
      </c>
      <c r="CP28" s="11">
        <v>43.847152066085002</v>
      </c>
      <c r="CQ28" s="11">
        <v>86.642478607922101</v>
      </c>
      <c r="CR28" s="11">
        <v>85.891505566464048</v>
      </c>
      <c r="CS28" s="11">
        <v>59.498025984332237</v>
      </c>
      <c r="CT28" s="11">
        <v>58.217660503296941</v>
      </c>
      <c r="CU28" s="11">
        <v>95.970336625638723</v>
      </c>
      <c r="CV28" s="11">
        <v>92.201233298118268</v>
      </c>
      <c r="CW28" s="11">
        <v>96.770020059871257</v>
      </c>
      <c r="CX28" s="11">
        <v>54.254605858215562</v>
      </c>
      <c r="CY28" s="11">
        <v>98.023520321730743</v>
      </c>
      <c r="CZ28" s="11">
        <v>91.637974788182476</v>
      </c>
      <c r="DA28" s="11">
        <v>96.514793141361693</v>
      </c>
      <c r="DB28" s="11">
        <v>47.459052577901772</v>
      </c>
      <c r="DC28" s="11">
        <v>96.663950589665831</v>
      </c>
      <c r="DD28" s="11">
        <v>78.295601844873843</v>
      </c>
      <c r="DE28" s="11">
        <v>64.86454181430787</v>
      </c>
      <c r="DF28" s="11">
        <v>48</v>
      </c>
      <c r="DG28" s="11">
        <v>82.648539474874156</v>
      </c>
      <c r="DH28" s="11">
        <v>32.442046242426073</v>
      </c>
      <c r="DI28" s="11">
        <v>30.316823923069968</v>
      </c>
      <c r="DJ28" s="11">
        <v>77.838650768073904</v>
      </c>
      <c r="DK28" s="11">
        <v>38.775510204081634</v>
      </c>
      <c r="DL28" s="11">
        <v>90.949303287910155</v>
      </c>
      <c r="DM28" s="11">
        <v>90.196078431372555</v>
      </c>
      <c r="DN28" s="11">
        <v>56.017303445756184</v>
      </c>
      <c r="DO28" s="11">
        <v>78.08764940239044</v>
      </c>
      <c r="DP28" s="11">
        <v>58.811351772554175</v>
      </c>
      <c r="DQ28" s="11">
        <v>46.246705885957681</v>
      </c>
      <c r="DR28" s="11">
        <v>32.75283917224003</v>
      </c>
      <c r="DS28" s="11">
        <v>22.3288172755177</v>
      </c>
      <c r="DT28" s="11">
        <v>1.1140825467223998</v>
      </c>
      <c r="DU28" s="11">
        <v>33.764402535630609</v>
      </c>
      <c r="DV28" s="11">
        <v>13.060310763837309</v>
      </c>
      <c r="DW28" s="11">
        <v>22.961033145844244</v>
      </c>
      <c r="DX28" s="11">
        <v>56.429993456681849</v>
      </c>
      <c r="DY28" s="11">
        <v>59.971080274830868</v>
      </c>
      <c r="DZ28" s="11">
        <v>72.553259430388053</v>
      </c>
      <c r="EA28" s="11">
        <v>72.679759490518364</v>
      </c>
      <c r="EB28" s="11">
        <v>27.983539094650205</v>
      </c>
      <c r="EC28" s="11">
        <v>64.663328086993857</v>
      </c>
      <c r="ED28" s="11">
        <v>74.522621933461025</v>
      </c>
      <c r="EE28" s="11">
        <v>100</v>
      </c>
      <c r="EF28" s="11">
        <v>100</v>
      </c>
      <c r="EG28" s="11">
        <v>44.909502262443439</v>
      </c>
      <c r="EH28" s="11">
        <v>58.861236802413273</v>
      </c>
      <c r="EI28" s="11">
        <v>96.79620633819107</v>
      </c>
      <c r="EJ28" s="11">
        <v>92.551468887346758</v>
      </c>
      <c r="EK28" s="11">
        <v>2.9956049040018504</v>
      </c>
      <c r="EL28" s="11">
        <v>90.28</v>
      </c>
      <c r="EM28" s="11">
        <v>99.8</v>
      </c>
      <c r="EN28" s="11">
        <v>99.705593719332668</v>
      </c>
      <c r="EO28" s="11">
        <v>95.302713987473908</v>
      </c>
      <c r="EP28" s="11">
        <v>76.335877862595424</v>
      </c>
      <c r="EQ28" s="11">
        <v>90.909089214876133</v>
      </c>
      <c r="ER28" s="11">
        <v>100</v>
      </c>
      <c r="ES28" s="11">
        <v>81.087378723098311</v>
      </c>
      <c r="ET28" s="11">
        <v>4.2490748717697153</v>
      </c>
      <c r="EU28" s="11">
        <v>7.8534193706656499</v>
      </c>
      <c r="EV28" s="11">
        <v>11.84669293365166</v>
      </c>
      <c r="EW28" s="11">
        <v>12.200317240258206</v>
      </c>
      <c r="EX28" s="11">
        <v>2.284017983903853</v>
      </c>
      <c r="EY28" s="11">
        <v>1.6576761814089429</v>
      </c>
      <c r="EZ28" s="11">
        <v>5.948631239803448E-2</v>
      </c>
      <c r="FA28" s="11">
        <v>6.6391319565361275</v>
      </c>
      <c r="FB28" s="11">
        <v>18.460636563813669</v>
      </c>
      <c r="FC28" s="11">
        <v>8.4261756664833936</v>
      </c>
      <c r="FD28" s="11">
        <v>21.568242757796757</v>
      </c>
      <c r="FE28" s="11">
        <v>32.008244994110719</v>
      </c>
      <c r="FF28" s="11">
        <v>93.528610354223432</v>
      </c>
      <c r="FG28" s="11">
        <v>71.115985951063664</v>
      </c>
      <c r="FH28" s="11">
        <v>78.341939975557466</v>
      </c>
      <c r="FI28" s="11">
        <v>18.302433077665341</v>
      </c>
      <c r="FJ28" s="11">
        <v>64.283704815580549</v>
      </c>
      <c r="FK28" s="11">
        <v>73.563917488000598</v>
      </c>
      <c r="FL28" s="11">
        <v>85.550989914082933</v>
      </c>
      <c r="FM28" s="11">
        <v>70.753076976566305</v>
      </c>
      <c r="FN28" s="11">
        <v>86.827104307451847</v>
      </c>
      <c r="FO28" s="11">
        <v>64.412781632879827</v>
      </c>
      <c r="FP28" s="11">
        <v>85.781402357946988</v>
      </c>
      <c r="FQ28" s="11">
        <v>30.638214565387628</v>
      </c>
      <c r="FR28" s="11">
        <v>14.761548275534842</v>
      </c>
      <c r="FS28" s="11">
        <v>212.98805368985987</v>
      </c>
      <c r="FT28" s="11">
        <v>264.65347265423185</v>
      </c>
      <c r="FU28" s="11">
        <v>352.1683660020455</v>
      </c>
      <c r="FV28" s="11">
        <v>67.481363545302145</v>
      </c>
      <c r="FW28" s="11">
        <v>60.100589407534713</v>
      </c>
      <c r="FX28" s="11">
        <v>71.54024837027842</v>
      </c>
      <c r="FY28" s="11">
        <v>-7.5602483702784227</v>
      </c>
      <c r="FZ28" s="11">
        <v>70.890851529052455</v>
      </c>
      <c r="GA28" s="11">
        <v>9.693261203987916</v>
      </c>
      <c r="GB28" s="11">
        <v>30</v>
      </c>
      <c r="GC28" s="11">
        <v>50</v>
      </c>
      <c r="GD28" s="11">
        <v>22.727272727272727</v>
      </c>
      <c r="GE28" s="11">
        <v>100</v>
      </c>
      <c r="GF28" s="11">
        <v>25</v>
      </c>
      <c r="GG28" s="11">
        <v>20.950704225352112</v>
      </c>
      <c r="GH28" s="11">
        <v>10</v>
      </c>
      <c r="GI28" s="11">
        <v>10</v>
      </c>
      <c r="GJ28" s="11">
        <v>2.3333333333333335</v>
      </c>
      <c r="GK28" s="11">
        <v>56.155410575321369</v>
      </c>
      <c r="GL28" s="11">
        <v>11.589060273466178</v>
      </c>
      <c r="GM28" s="11">
        <v>7.949311352505509</v>
      </c>
      <c r="GN28" s="11">
        <v>18.921630240000006</v>
      </c>
      <c r="GO28" s="11">
        <v>73.138056904613876</v>
      </c>
      <c r="GP28" s="11">
        <v>36.379017707969851</v>
      </c>
      <c r="GQ28" s="11">
        <v>17.762696371135647</v>
      </c>
      <c r="GR28" s="11">
        <v>0.93350692521741863</v>
      </c>
      <c r="GS28" s="11">
        <v>100</v>
      </c>
      <c r="GT28" s="11">
        <v>100</v>
      </c>
      <c r="GU28" s="11">
        <v>6.5500874663974293E-2</v>
      </c>
      <c r="GV28" s="11">
        <v>0</v>
      </c>
      <c r="GW28" s="11">
        <v>522.70212699955528</v>
      </c>
      <c r="GX28" s="11">
        <v>30</v>
      </c>
      <c r="GY28" s="11">
        <v>0</v>
      </c>
      <c r="GZ28" s="11">
        <v>0</v>
      </c>
      <c r="HA28" s="11">
        <v>1773235.7620240964</v>
      </c>
      <c r="HB28" s="11">
        <v>45.353174603174601</v>
      </c>
      <c r="HC28" s="11">
        <v>171.15857142857146</v>
      </c>
      <c r="HD28" s="11">
        <v>239.06317460317459</v>
      </c>
      <c r="HE28" s="11">
        <v>65.867142857142866</v>
      </c>
      <c r="HF28" s="12">
        <v>156.29369185925685</v>
      </c>
      <c r="HG28" s="12">
        <v>46.589857010595622</v>
      </c>
      <c r="HH28" s="12">
        <v>47.060259807168613</v>
      </c>
      <c r="HI28" s="11">
        <v>93.654478039369366</v>
      </c>
      <c r="HJ28" s="11">
        <v>96.931239260844663</v>
      </c>
      <c r="HK28" s="11">
        <v>97.259819732915318</v>
      </c>
      <c r="HL28" s="11">
        <v>96.608687788261534</v>
      </c>
      <c r="HM28" s="11">
        <v>91.417719229493869</v>
      </c>
      <c r="HN28" s="11">
        <v>78.02</v>
      </c>
      <c r="HO28" s="11">
        <v>98.429999999999993</v>
      </c>
      <c r="HP28" s="11">
        <v>100</v>
      </c>
      <c r="HQ28" s="11">
        <v>2.0619900708773722</v>
      </c>
      <c r="HR28" s="11">
        <v>43.847152066085002</v>
      </c>
      <c r="HS28" s="11">
        <v>86.642478607922101</v>
      </c>
      <c r="HT28" s="11">
        <v>85.891505566464048</v>
      </c>
      <c r="HU28" s="11">
        <v>59.498025984332237</v>
      </c>
      <c r="HV28" s="11">
        <v>58.217660503296941</v>
      </c>
      <c r="HW28" s="11">
        <v>95.970336625638723</v>
      </c>
      <c r="HX28" s="11">
        <v>92.201233298118268</v>
      </c>
      <c r="HY28" s="11">
        <v>96.770020059871257</v>
      </c>
      <c r="HZ28" s="11">
        <v>54.254605858215562</v>
      </c>
      <c r="IA28" s="11">
        <v>98.023520321730743</v>
      </c>
      <c r="IB28" s="11">
        <v>91.637974788182476</v>
      </c>
      <c r="IC28" s="11">
        <v>96.514793141361693</v>
      </c>
      <c r="ID28" s="11">
        <v>47.459052577901772</v>
      </c>
      <c r="IE28" s="11">
        <v>96.663950589665831</v>
      </c>
      <c r="IF28" s="11">
        <v>78.295601844873843</v>
      </c>
      <c r="IG28" s="11">
        <v>3.5771255383633753</v>
      </c>
      <c r="IH28" s="11">
        <v>14</v>
      </c>
      <c r="II28" s="11">
        <v>82.648539474874156</v>
      </c>
      <c r="IJ28" s="11">
        <v>32.442046242426073</v>
      </c>
      <c r="IK28" s="11">
        <v>30.316823923069968</v>
      </c>
      <c r="IL28" s="11">
        <v>77.838650768073904</v>
      </c>
      <c r="IM28" s="11">
        <v>38.775510204081634</v>
      </c>
      <c r="IN28" s="11">
        <v>8.4476190476190478</v>
      </c>
      <c r="IO28" s="11">
        <v>90.196078431372555</v>
      </c>
      <c r="IP28" s="11">
        <v>80.02117496011077</v>
      </c>
      <c r="IQ28" s="11">
        <v>9.9601593625498008</v>
      </c>
      <c r="IR28" s="11">
        <v>79.681274900398407</v>
      </c>
      <c r="IS28" s="11">
        <v>7.7749041258313722</v>
      </c>
      <c r="IT28" s="11">
        <v>32.75283917224003</v>
      </c>
      <c r="IU28" s="11">
        <v>124.97598463016331</v>
      </c>
      <c r="IV28" s="11">
        <v>1.9852705731668268</v>
      </c>
      <c r="IW28" s="11">
        <v>44.444444444444443</v>
      </c>
      <c r="IX28" s="11">
        <v>125.64841498559079</v>
      </c>
      <c r="IY28" s="11">
        <v>11.899999999999999</v>
      </c>
      <c r="IZ28" s="11">
        <v>47.038104386807554</v>
      </c>
      <c r="JA28" s="11">
        <v>32.949087415946202</v>
      </c>
      <c r="JB28" s="11">
        <v>23.471021453730387</v>
      </c>
      <c r="JC28" s="11">
        <v>7.3967339097022098</v>
      </c>
      <c r="JD28" s="11">
        <v>8.3950617283950617</v>
      </c>
      <c r="JE28" s="11">
        <v>12.177464788732394</v>
      </c>
      <c r="JF28" s="11">
        <v>11.455399061032864</v>
      </c>
      <c r="JG28" s="11">
        <v>100.43290043290042</v>
      </c>
      <c r="JH28" s="11">
        <v>114.98586239396795</v>
      </c>
      <c r="JI28" s="11">
        <v>44.909502262443439</v>
      </c>
      <c r="JJ28" s="11">
        <v>58.861236802413273</v>
      </c>
      <c r="JK28" s="11">
        <v>96.79620633819107</v>
      </c>
      <c r="JL28" s="11">
        <v>92.551468887346758</v>
      </c>
      <c r="JM28" s="11">
        <v>2.9956049040018504</v>
      </c>
      <c r="JN28" s="11">
        <v>90.28</v>
      </c>
      <c r="JO28" s="11">
        <v>99.8</v>
      </c>
      <c r="JP28" s="11">
        <v>99.705593719332668</v>
      </c>
      <c r="JQ28" s="11">
        <v>95.302713987473908</v>
      </c>
      <c r="JR28" s="11">
        <v>76.335877862595424</v>
      </c>
      <c r="JS28" s="11">
        <v>0.9512195</v>
      </c>
      <c r="JT28" s="11">
        <v>1</v>
      </c>
      <c r="JU28" s="11">
        <v>1.7601048290000001</v>
      </c>
      <c r="JV28" s="11">
        <v>0.22940250000000001</v>
      </c>
      <c r="JW28" s="11">
        <v>4.1088674201999993</v>
      </c>
      <c r="JX28" s="11">
        <v>207095.52674716309</v>
      </c>
      <c r="JY28" s="11">
        <v>157602.48661320395</v>
      </c>
      <c r="JZ28" s="11">
        <v>0.18276263504947832</v>
      </c>
      <c r="KA28" s="11">
        <v>12.68816966</v>
      </c>
      <c r="KB28" s="11">
        <v>0.15467544000000003</v>
      </c>
      <c r="KC28" s="11">
        <v>19.293139759999999</v>
      </c>
      <c r="KD28" s="13">
        <v>0.13655497781083756</v>
      </c>
      <c r="KE28" s="11">
        <v>-11.98379746835443</v>
      </c>
      <c r="KF28" s="11">
        <v>-30.132009204311494</v>
      </c>
      <c r="KG28" s="11">
        <v>-71.967020023557126</v>
      </c>
      <c r="KH28" s="11">
        <v>174.11444141689373</v>
      </c>
      <c r="KI28" s="11">
        <v>5.5130555555555549</v>
      </c>
      <c r="KJ28" s="11">
        <v>6.9408333333333321</v>
      </c>
      <c r="KK28" s="11">
        <v>85.724000000000004</v>
      </c>
      <c r="KL28" s="11">
        <v>106.76683333333334</v>
      </c>
      <c r="KM28" s="11">
        <v>101.88216666666668</v>
      </c>
      <c r="KN28" s="11">
        <v>14.449010085917072</v>
      </c>
      <c r="KO28" s="11">
        <v>29.246923023433695</v>
      </c>
      <c r="KP28" s="11">
        <v>86.827104307451847</v>
      </c>
      <c r="KQ28" s="11">
        <v>6.8462890946412944</v>
      </c>
      <c r="KR28" s="11">
        <v>85.781402357946988</v>
      </c>
      <c r="KS28" s="11">
        <v>30.638214565387628</v>
      </c>
    </row>
    <row r="29" spans="1:305" x14ac:dyDescent="0.3">
      <c r="A29" t="s">
        <v>1</v>
      </c>
      <c r="B29" s="2" t="s">
        <v>46</v>
      </c>
      <c r="C29" s="2" t="s">
        <v>47</v>
      </c>
      <c r="D29" s="2" t="s">
        <v>43</v>
      </c>
      <c r="E29" s="2" t="s">
        <v>347</v>
      </c>
      <c r="F29" s="2" t="s">
        <v>357</v>
      </c>
      <c r="G29" s="2" t="s">
        <v>356</v>
      </c>
      <c r="H29" s="17" t="s">
        <v>486</v>
      </c>
      <c r="I29" s="11">
        <v>61.40766967737008</v>
      </c>
      <c r="J29" s="11">
        <v>57.628521120668687</v>
      </c>
      <c r="K29" s="11">
        <v>66.992872839450342</v>
      </c>
      <c r="L29" s="11">
        <v>72.302127538001315</v>
      </c>
      <c r="M29" s="11">
        <v>67.818212643240926</v>
      </c>
      <c r="N29" s="11">
        <v>56.558347262755156</v>
      </c>
      <c r="O29" s="11">
        <v>47.145936660104041</v>
      </c>
      <c r="P29" s="11">
        <v>78.699293935808114</v>
      </c>
      <c r="Q29" s="11">
        <v>70.089983570504529</v>
      </c>
      <c r="R29" s="11">
        <v>32.727272727272727</v>
      </c>
      <c r="S29" s="11">
        <v>44.661567582837783</v>
      </c>
      <c r="T29" s="11">
        <v>47.931195942329893</v>
      </c>
      <c r="U29" s="11">
        <v>85.223112383455302</v>
      </c>
      <c r="V29" s="11">
        <v>44.067221702472473</v>
      </c>
      <c r="W29" s="11">
        <v>48.760097138957917</v>
      </c>
      <c r="X29" s="11">
        <v>66.925352511790749</v>
      </c>
      <c r="Y29" s="11">
        <v>94.94685850625406</v>
      </c>
      <c r="Z29" s="11">
        <v>57.339183200798615</v>
      </c>
      <c r="AA29" s="11">
        <v>77.022198503047463</v>
      </c>
      <c r="AB29" s="11">
        <v>89.159910938718042</v>
      </c>
      <c r="AC29" s="11">
        <v>61.476086634796154</v>
      </c>
      <c r="AD29" s="11">
        <v>51.947316414816953</v>
      </c>
      <c r="AE29" s="11">
        <v>81.905125198627957</v>
      </c>
      <c r="AF29" s="11">
        <v>67.818212643240926</v>
      </c>
      <c r="AG29" s="11">
        <v>38.110934986177128</v>
      </c>
      <c r="AH29" s="11">
        <v>45.85016084614611</v>
      </c>
      <c r="AI29" s="11">
        <v>71.42504296550814</v>
      </c>
      <c r="AJ29" s="11">
        <v>71.857522386163978</v>
      </c>
      <c r="AK29" s="11">
        <v>94.832683270979416</v>
      </c>
      <c r="AL29" s="11">
        <v>71.802111115376192</v>
      </c>
      <c r="AM29" s="11">
        <v>60.639219781895214</v>
      </c>
      <c r="AN29" s="11">
        <v>59.191091764610164</v>
      </c>
      <c r="AO29" s="11">
        <v>70.60684689701057</v>
      </c>
      <c r="AP29" s="11">
        <v>91.188254386854652</v>
      </c>
      <c r="AQ29" s="11">
        <v>89.347065952685767</v>
      </c>
      <c r="AR29" s="11">
        <v>92.240216876501023</v>
      </c>
      <c r="AS29" s="11">
        <v>82.769335469768848</v>
      </c>
      <c r="AT29" s="11">
        <v>21.564781004759702</v>
      </c>
      <c r="AU29" s="11">
        <v>95.086109924278688</v>
      </c>
      <c r="AV29" s="11">
        <v>72.312683943303085</v>
      </c>
      <c r="AW29" s="11">
        <v>69.153299496496089</v>
      </c>
      <c r="AX29" s="11">
        <v>70.536252728291203</v>
      </c>
      <c r="AY29" s="11">
        <v>68.357698113927768</v>
      </c>
      <c r="AZ29" s="11">
        <v>30</v>
      </c>
      <c r="BA29" s="11">
        <v>54.54545454545454</v>
      </c>
      <c r="BB29" s="11">
        <v>13.636363636363635</v>
      </c>
      <c r="BC29" s="11">
        <v>33.333333333333329</v>
      </c>
      <c r="BD29" s="11">
        <v>25</v>
      </c>
      <c r="BE29" s="11">
        <v>8.1405312767780647</v>
      </c>
      <c r="BF29" s="11">
        <v>98.500639970744203</v>
      </c>
      <c r="BG29" s="11">
        <v>58.333333333333336</v>
      </c>
      <c r="BH29" s="11">
        <v>74.73684210526315</v>
      </c>
      <c r="BI29" s="11">
        <v>66.117700915206399</v>
      </c>
      <c r="BJ29" s="11">
        <v>28.696848457880204</v>
      </c>
      <c r="BK29" s="11">
        <v>30.309063233299703</v>
      </c>
      <c r="BL29" s="11">
        <v>39.795525000000005</v>
      </c>
      <c r="BM29" s="11">
        <v>81.810997379384091</v>
      </c>
      <c r="BN29" s="11">
        <v>84.703626199456167</v>
      </c>
      <c r="BO29" s="11">
        <v>89.154713571525662</v>
      </c>
      <c r="BP29" s="11">
        <v>2.4647303379139571</v>
      </c>
      <c r="BQ29" s="11">
        <v>100</v>
      </c>
      <c r="BR29" s="11">
        <v>36.889151407757431</v>
      </c>
      <c r="BS29" s="11">
        <v>20.638649338594178</v>
      </c>
      <c r="BT29" s="11">
        <v>100</v>
      </c>
      <c r="BU29" s="11">
        <v>4.4107991305692575</v>
      </c>
      <c r="BV29" s="11">
        <v>54.835527563835043</v>
      </c>
      <c r="BW29" s="11">
        <v>6.666666666666667</v>
      </c>
      <c r="BX29" s="11">
        <v>100</v>
      </c>
      <c r="BY29" s="11">
        <v>33.538194325329947</v>
      </c>
      <c r="BZ29" s="11">
        <v>92.014314154610787</v>
      </c>
      <c r="CA29" s="11">
        <v>56.251684342277521</v>
      </c>
      <c r="CB29" s="11">
        <v>53.963986534147033</v>
      </c>
      <c r="CC29" s="11">
        <v>83.501012623888585</v>
      </c>
      <c r="CD29" s="11">
        <v>57.350462633730736</v>
      </c>
      <c r="CE29" s="11">
        <v>37.928082191780824</v>
      </c>
      <c r="CF29" s="11">
        <v>87.46792510209977</v>
      </c>
      <c r="CG29" s="11">
        <v>93.077145542621636</v>
      </c>
      <c r="CH29" s="11">
        <v>97.52729376039332</v>
      </c>
      <c r="CI29" s="11">
        <v>96.471694020678186</v>
      </c>
      <c r="CJ29" s="11">
        <v>96.392162533439375</v>
      </c>
      <c r="CK29" s="11">
        <v>91.26599667413781</v>
      </c>
      <c r="CL29" s="11">
        <v>30.97</v>
      </c>
      <c r="CM29" s="11">
        <v>74.98</v>
      </c>
      <c r="CN29" s="11">
        <v>100</v>
      </c>
      <c r="CO29" s="11">
        <v>23.406732803194476</v>
      </c>
      <c r="CP29" s="11">
        <v>68.366448614488291</v>
      </c>
      <c r="CQ29" s="11">
        <v>91.681647724872732</v>
      </c>
      <c r="CR29" s="11">
        <v>84.017566668601205</v>
      </c>
      <c r="CS29" s="11">
        <v>56.148880678022508</v>
      </c>
      <c r="CT29" s="11">
        <v>65.448034780019483</v>
      </c>
      <c r="CU29" s="11">
        <v>96.470612552280571</v>
      </c>
      <c r="CV29" s="11">
        <v>94.705201379631518</v>
      </c>
      <c r="CW29" s="11">
        <v>98.132104999537944</v>
      </c>
      <c r="CX29" s="11">
        <v>61.230307128480717</v>
      </c>
      <c r="CY29" s="11">
        <v>97.99298551657013</v>
      </c>
      <c r="CZ29" s="11">
        <v>94.164330338496754</v>
      </c>
      <c r="DA29" s="11">
        <v>95.935499090737594</v>
      </c>
      <c r="DB29" s="11">
        <v>73.770973849995471</v>
      </c>
      <c r="DC29" s="11">
        <v>97.347885206294222</v>
      </c>
      <c r="DD29" s="11">
        <v>77.192538500469951</v>
      </c>
      <c r="DE29" s="11">
        <v>63.235721403918511</v>
      </c>
      <c r="DF29" s="11">
        <v>44</v>
      </c>
      <c r="DG29" s="11">
        <v>86.964066228038462</v>
      </c>
      <c r="DH29" s="11">
        <v>33.471910924734296</v>
      </c>
      <c r="DI29" s="11">
        <v>35.405972091678109</v>
      </c>
      <c r="DJ29" s="11">
        <v>80.767858417184044</v>
      </c>
      <c r="DK29" s="11">
        <v>65.909090909090907</v>
      </c>
      <c r="DL29" s="11">
        <v>85.387995912681333</v>
      </c>
      <c r="DM29" s="11">
        <v>95.555555555555557</v>
      </c>
      <c r="DN29" s="11">
        <v>59.164047987121634</v>
      </c>
      <c r="DO29" s="11">
        <v>82.945736434108525</v>
      </c>
      <c r="DP29" s="11">
        <v>61.344853508492591</v>
      </c>
      <c r="DQ29" s="11">
        <v>43.988622778461604</v>
      </c>
      <c r="DR29" s="11">
        <v>32.233247193892652</v>
      </c>
      <c r="DS29" s="11">
        <v>18.388317000213064</v>
      </c>
      <c r="DT29" s="11">
        <v>4.0088936721312614</v>
      </c>
      <c r="DU29" s="11">
        <v>37.293356796095352</v>
      </c>
      <c r="DV29" s="11">
        <v>9.6202421096675703</v>
      </c>
      <c r="DW29" s="11">
        <v>17.057886029673597</v>
      </c>
      <c r="DX29" s="11">
        <v>55.554116621722606</v>
      </c>
      <c r="DY29" s="11">
        <v>55.806996392562311</v>
      </c>
      <c r="DZ29" s="11">
        <v>54.131883090261908</v>
      </c>
      <c r="EA29" s="11">
        <v>46.899570578291019</v>
      </c>
      <c r="EB29" s="11">
        <v>16.85823754789272</v>
      </c>
      <c r="EC29" s="11">
        <v>59.939128330409865</v>
      </c>
      <c r="ED29" s="11">
        <v>63.607682768294524</v>
      </c>
      <c r="EE29" s="11">
        <v>73.032849503437731</v>
      </c>
      <c r="EF29" s="11">
        <v>89.120511259890449</v>
      </c>
      <c r="EG29" s="11">
        <v>36.447638603696099</v>
      </c>
      <c r="EH29" s="11">
        <v>92.5564681724846</v>
      </c>
      <c r="EI29" s="11">
        <v>100</v>
      </c>
      <c r="EJ29" s="11">
        <v>99.548969072164951</v>
      </c>
      <c r="EK29" s="11">
        <v>30.734536082474229</v>
      </c>
      <c r="EL29" s="11">
        <v>94</v>
      </c>
      <c r="EM29" s="11">
        <v>99.79</v>
      </c>
      <c r="EN29" s="11">
        <v>99.793174767321617</v>
      </c>
      <c r="EO29" s="11">
        <v>96.973684210526315</v>
      </c>
      <c r="EP29" s="11">
        <v>83.606557377049185</v>
      </c>
      <c r="EQ29" s="11">
        <v>95.454553925619294</v>
      </c>
      <c r="ER29" s="11">
        <v>100</v>
      </c>
      <c r="ES29" s="11">
        <v>89.668826259784908</v>
      </c>
      <c r="ET29" s="11">
        <v>2.0850642761005704</v>
      </c>
      <c r="EU29" s="11">
        <v>12.860204449371885</v>
      </c>
      <c r="EV29" s="11">
        <v>9.6881375944513142</v>
      </c>
      <c r="EW29" s="11">
        <v>15.910406112503098</v>
      </c>
      <c r="EX29" s="11">
        <v>11.65257567577968</v>
      </c>
      <c r="EY29" s="11">
        <v>16.783241751144093</v>
      </c>
      <c r="EZ29" s="11">
        <v>0.98327164150803659</v>
      </c>
      <c r="FA29" s="11">
        <v>1.8479816633948418</v>
      </c>
      <c r="FB29" s="11">
        <v>41.821684920929968</v>
      </c>
      <c r="FC29" s="11">
        <v>42.352995662857637</v>
      </c>
      <c r="FD29" s="11">
        <v>19.021418325688437</v>
      </c>
      <c r="FE29" s="11">
        <v>100</v>
      </c>
      <c r="FF29" s="11">
        <v>100</v>
      </c>
      <c r="FG29" s="11">
        <v>75.940125495171102</v>
      </c>
      <c r="FH29" s="11">
        <v>85.603950874521672</v>
      </c>
      <c r="FI29" s="11">
        <v>6.4204805201399955</v>
      </c>
      <c r="FJ29" s="11">
        <v>59.370132260896668</v>
      </c>
      <c r="FK29" s="11">
        <v>68.620769672321387</v>
      </c>
      <c r="FL29" s="11">
        <v>87.049115913555994</v>
      </c>
      <c r="FM29" s="11">
        <v>71.644772220941846</v>
      </c>
      <c r="FN29" s="11">
        <v>92.192071731949028</v>
      </c>
      <c r="FO29" s="11">
        <v>52.90136002993129</v>
      </c>
      <c r="FP29" s="11">
        <v>84.658819441428136</v>
      </c>
      <c r="FQ29" s="11">
        <v>35.194942044257111</v>
      </c>
      <c r="FR29" s="11">
        <v>6.3393853331980932</v>
      </c>
      <c r="FS29" s="11">
        <v>102.69804239780912</v>
      </c>
      <c r="FT29" s="11">
        <v>150.87737093011461</v>
      </c>
      <c r="FU29" s="11">
        <v>171.16340399634851</v>
      </c>
      <c r="FV29" s="11">
        <v>158.48463332995232</v>
      </c>
      <c r="FW29" s="11">
        <v>24.089664266152752</v>
      </c>
      <c r="FX29" s="11">
        <v>72.312683943303085</v>
      </c>
      <c r="FY29" s="11">
        <v>-4.1926839433030807</v>
      </c>
      <c r="FZ29" s="11">
        <v>70.536252728291203</v>
      </c>
      <c r="GA29" s="11">
        <v>10.48016443446091</v>
      </c>
      <c r="GB29" s="11">
        <v>30</v>
      </c>
      <c r="GC29" s="11">
        <v>54.54545454545454</v>
      </c>
      <c r="GD29" s="11">
        <v>13.636363636363635</v>
      </c>
      <c r="GE29" s="11">
        <v>33.333333333333329</v>
      </c>
      <c r="GF29" s="11">
        <v>25</v>
      </c>
      <c r="GG29" s="11">
        <v>8.1405312767780647</v>
      </c>
      <c r="GH29" s="11">
        <v>2</v>
      </c>
      <c r="GI29" s="11">
        <v>20</v>
      </c>
      <c r="GJ29" s="11">
        <v>8</v>
      </c>
      <c r="GK29" s="11">
        <v>66.117700915206399</v>
      </c>
      <c r="GL29" s="11">
        <v>28.696848457880201</v>
      </c>
      <c r="GM29" s="11">
        <v>30.309063233299703</v>
      </c>
      <c r="GN29" s="11">
        <v>39.795525000000005</v>
      </c>
      <c r="GO29" s="11">
        <v>81.810997379384091</v>
      </c>
      <c r="GP29" s="11">
        <v>15.296373800543828</v>
      </c>
      <c r="GQ29" s="11">
        <v>10.845286428474344</v>
      </c>
      <c r="GR29" s="11">
        <v>2.4647303379139571</v>
      </c>
      <c r="GS29" s="11">
        <v>100</v>
      </c>
      <c r="GT29" s="11">
        <v>36.889151407757431</v>
      </c>
      <c r="GU29" s="11">
        <v>20.638649338594178</v>
      </c>
      <c r="GV29" s="11">
        <v>1</v>
      </c>
      <c r="GW29" s="11">
        <v>424.22811117187888</v>
      </c>
      <c r="GX29" s="11">
        <v>54.835527563835043</v>
      </c>
      <c r="GY29" s="11">
        <v>6.666666666666667</v>
      </c>
      <c r="GZ29" s="11">
        <v>100</v>
      </c>
      <c r="HA29" s="11">
        <v>3307281.7581667108</v>
      </c>
      <c r="HB29" s="11">
        <v>33.108253968253962</v>
      </c>
      <c r="HC29" s="11">
        <v>198.36777777777777</v>
      </c>
      <c r="HD29" s="11">
        <v>226.2928571428572</v>
      </c>
      <c r="HE29" s="11">
        <v>75.435555555555553</v>
      </c>
      <c r="HF29" s="12">
        <v>232.76672501854674</v>
      </c>
      <c r="HG29" s="12">
        <v>62.071917808219176</v>
      </c>
      <c r="HH29" s="12">
        <v>53.083754789272035</v>
      </c>
      <c r="HI29" s="11">
        <v>93.077145542621636</v>
      </c>
      <c r="HJ29" s="11">
        <v>97.52729376039332</v>
      </c>
      <c r="HK29" s="11">
        <v>96.471694020678186</v>
      </c>
      <c r="HL29" s="11">
        <v>96.392162533439375</v>
      </c>
      <c r="HM29" s="11">
        <v>91.26599667413781</v>
      </c>
      <c r="HN29" s="11">
        <v>30.97</v>
      </c>
      <c r="HO29" s="11">
        <v>74.98</v>
      </c>
      <c r="HP29" s="11">
        <v>100</v>
      </c>
      <c r="HQ29" s="11">
        <v>23.406732803194476</v>
      </c>
      <c r="HR29" s="11">
        <v>68.366448614488291</v>
      </c>
      <c r="HS29" s="11">
        <v>91.681647724872732</v>
      </c>
      <c r="HT29" s="11">
        <v>84.017566668601205</v>
      </c>
      <c r="HU29" s="11">
        <v>56.148880678022508</v>
      </c>
      <c r="HV29" s="11">
        <v>65.448034780019483</v>
      </c>
      <c r="HW29" s="11">
        <v>96.470612552280571</v>
      </c>
      <c r="HX29" s="11">
        <v>94.705201379631518</v>
      </c>
      <c r="HY29" s="11">
        <v>98.132104999537944</v>
      </c>
      <c r="HZ29" s="11">
        <v>61.230307128480717</v>
      </c>
      <c r="IA29" s="11">
        <v>97.99298551657013</v>
      </c>
      <c r="IB29" s="11">
        <v>94.164330338496754</v>
      </c>
      <c r="IC29" s="11">
        <v>95.935499090737594</v>
      </c>
      <c r="ID29" s="11">
        <v>73.770973849995471</v>
      </c>
      <c r="IE29" s="11">
        <v>97.347885206294222</v>
      </c>
      <c r="IF29" s="11">
        <v>77.192538500469951</v>
      </c>
      <c r="IG29" s="11">
        <v>2.6487837707912703</v>
      </c>
      <c r="IH29" s="11">
        <v>13</v>
      </c>
      <c r="II29" s="11">
        <v>86.964066228038462</v>
      </c>
      <c r="IJ29" s="11">
        <v>33.471910924734296</v>
      </c>
      <c r="IK29" s="11">
        <v>35.405972091678109</v>
      </c>
      <c r="IL29" s="11">
        <v>80.767858417184044</v>
      </c>
      <c r="IM29" s="11">
        <v>65.909090909090907</v>
      </c>
      <c r="IN29" s="11">
        <v>12.065</v>
      </c>
      <c r="IO29" s="11">
        <v>95.555555555555557</v>
      </c>
      <c r="IP29" s="11">
        <v>80.363409274254721</v>
      </c>
      <c r="IQ29" s="11">
        <v>7.7519379844961236</v>
      </c>
      <c r="IR29" s="11">
        <v>76.227390180878558</v>
      </c>
      <c r="IS29" s="11">
        <v>7.6695598997889256</v>
      </c>
      <c r="IT29" s="11">
        <v>32.233247193892652</v>
      </c>
      <c r="IU29" s="11">
        <v>102.92072322670376</v>
      </c>
      <c r="IV29" s="11">
        <v>7.1437602731065875</v>
      </c>
      <c r="IW29" s="11">
        <v>49.089644708559867</v>
      </c>
      <c r="IX29" s="11">
        <v>92.552787963080036</v>
      </c>
      <c r="IY29" s="11">
        <v>8.8405797101449277</v>
      </c>
      <c r="IZ29" s="11">
        <v>46.308003540270576</v>
      </c>
      <c r="JA29" s="11">
        <v>30.661271968643319</v>
      </c>
      <c r="JB29" s="11">
        <v>17.511695536730308</v>
      </c>
      <c r="JC29" s="11">
        <v>4.7730433683145783</v>
      </c>
      <c r="JD29" s="11">
        <v>5.0574712643678161</v>
      </c>
      <c r="JE29" s="11">
        <v>12.77366255144033</v>
      </c>
      <c r="JF29" s="11">
        <v>12.957964601769911</v>
      </c>
      <c r="JG29" s="11">
        <v>73.032849503437731</v>
      </c>
      <c r="JH29" s="11">
        <v>89.120511259890449</v>
      </c>
      <c r="JI29" s="11">
        <v>36.447638603696099</v>
      </c>
      <c r="JJ29" s="11">
        <v>92.5564681724846</v>
      </c>
      <c r="JK29" s="11">
        <v>100</v>
      </c>
      <c r="JL29" s="11">
        <v>99.548969072164951</v>
      </c>
      <c r="JM29" s="11">
        <v>30.734536082474229</v>
      </c>
      <c r="JN29" s="11">
        <v>94</v>
      </c>
      <c r="JO29" s="11">
        <v>99.79</v>
      </c>
      <c r="JP29" s="11">
        <v>99.793174767321617</v>
      </c>
      <c r="JQ29" s="11">
        <v>96.973684210526315</v>
      </c>
      <c r="JR29" s="11">
        <v>83.606557377049185</v>
      </c>
      <c r="JS29" s="11">
        <v>0.97560979999999997</v>
      </c>
      <c r="JT29" s="11">
        <v>1</v>
      </c>
      <c r="JU29" s="11">
        <v>1.8466163689999999</v>
      </c>
      <c r="JV29" s="11">
        <v>0.2237558</v>
      </c>
      <c r="JW29" s="11">
        <v>5.3192472028001374</v>
      </c>
      <c r="JX29" s="11">
        <v>171485.62488886795</v>
      </c>
      <c r="JY29" s="11">
        <v>203098.35687272623</v>
      </c>
      <c r="JZ29" s="11">
        <v>0.93241622904340449</v>
      </c>
      <c r="KA29" s="11">
        <v>128.46213341999999</v>
      </c>
      <c r="KB29" s="11">
        <v>2.5566885500000009</v>
      </c>
      <c r="KC29" s="11">
        <v>5.3701852500000005</v>
      </c>
      <c r="KD29" s="13">
        <v>0.29362276380949404</v>
      </c>
      <c r="KE29" s="11">
        <v>-3.127361938865278</v>
      </c>
      <c r="KF29" s="11">
        <v>-37.604821802935014</v>
      </c>
      <c r="KG29" s="11">
        <v>200</v>
      </c>
      <c r="KH29" s="11">
        <v>200</v>
      </c>
      <c r="KI29" s="11">
        <v>4.8611764705882354</v>
      </c>
      <c r="KJ29" s="11">
        <v>5.56</v>
      </c>
      <c r="KK29" s="11">
        <v>87.673333333333346</v>
      </c>
      <c r="KL29" s="11">
        <v>111.10416666666667</v>
      </c>
      <c r="KM29" s="11">
        <v>105.255</v>
      </c>
      <c r="KN29" s="11">
        <v>12.95088408644401</v>
      </c>
      <c r="KO29" s="11">
        <v>28.355227779058158</v>
      </c>
      <c r="KP29" s="11">
        <v>92.192071731949028</v>
      </c>
      <c r="KQ29" s="11">
        <v>6.3753180878935538</v>
      </c>
      <c r="KR29" s="11">
        <v>84.658819441428136</v>
      </c>
      <c r="KS29" s="11">
        <v>35.194942044257111</v>
      </c>
    </row>
    <row r="30" spans="1:305" x14ac:dyDescent="0.3">
      <c r="A30" t="s">
        <v>1</v>
      </c>
      <c r="B30" s="2" t="s">
        <v>48</v>
      </c>
      <c r="C30" s="2" t="s">
        <v>49</v>
      </c>
      <c r="D30" s="2" t="s">
        <v>43</v>
      </c>
      <c r="E30" s="2" t="s">
        <v>349</v>
      </c>
      <c r="F30" s="2" t="s">
        <v>357</v>
      </c>
      <c r="G30" s="2" t="s">
        <v>355</v>
      </c>
      <c r="H30" s="17" t="s">
        <v>487</v>
      </c>
      <c r="I30" s="11">
        <v>57.109911052904323</v>
      </c>
      <c r="J30" s="11">
        <v>52.714218922201617</v>
      </c>
      <c r="K30" s="11">
        <v>60.25416553896747</v>
      </c>
      <c r="L30" s="11">
        <v>67.174952534392986</v>
      </c>
      <c r="M30" s="11">
        <v>79.013067136725937</v>
      </c>
      <c r="N30" s="11">
        <v>51.387893053719303</v>
      </c>
      <c r="O30" s="11">
        <v>32.115169131418625</v>
      </c>
      <c r="P30" s="11">
        <v>80.463325510659743</v>
      </c>
      <c r="Q30" s="11">
        <v>61.997586704075047</v>
      </c>
      <c r="R30" s="11">
        <v>7.7272727272727275</v>
      </c>
      <c r="S30" s="11">
        <v>58.826234352838853</v>
      </c>
      <c r="T30" s="11">
        <v>45.686731041364382</v>
      </c>
      <c r="U30" s="11">
        <v>63.986856732984052</v>
      </c>
      <c r="V30" s="11">
        <v>50.311525386216566</v>
      </c>
      <c r="W30" s="11">
        <v>14.373698071256653</v>
      </c>
      <c r="X30" s="11">
        <v>76.03392137368941</v>
      </c>
      <c r="Y30" s="11">
        <v>89.771863117870708</v>
      </c>
      <c r="Z30" s="11">
        <v>60.837179593053108</v>
      </c>
      <c r="AA30" s="11">
        <v>82.910457750549639</v>
      </c>
      <c r="AB30" s="11">
        <v>85.938764085539106</v>
      </c>
      <c r="AC30" s="11">
        <v>59.246166361298869</v>
      </c>
      <c r="AD30" s="11">
        <v>36.343472750316856</v>
      </c>
      <c r="AE30" s="11">
        <v>71.435901724260404</v>
      </c>
      <c r="AF30" s="11">
        <v>79.013067136725937</v>
      </c>
      <c r="AG30" s="11">
        <v>38.170301008168131</v>
      </c>
      <c r="AH30" s="11">
        <v>36.761992432533567</v>
      </c>
      <c r="AI30" s="11">
        <v>85.496994758273061</v>
      </c>
      <c r="AJ30" s="11">
        <v>42.731942714819425</v>
      </c>
      <c r="AK30" s="11">
        <v>93.692117485400189</v>
      </c>
      <c r="AL30" s="11">
        <v>30.087557525327526</v>
      </c>
      <c r="AM30" s="11">
        <v>44.151751558107406</v>
      </c>
      <c r="AN30" s="11">
        <v>50.713177486464573</v>
      </c>
      <c r="AO30" s="11">
        <v>63.40204113999053</v>
      </c>
      <c r="AP30" s="11">
        <v>100</v>
      </c>
      <c r="AQ30" s="11">
        <v>92.804478098924989</v>
      </c>
      <c r="AR30" s="11">
        <v>91.199676023940867</v>
      </c>
      <c r="AS30" s="11">
        <v>67.436649025361078</v>
      </c>
      <c r="AT30" s="11">
        <v>31.339149915731486</v>
      </c>
      <c r="AU30" s="11">
        <v>100</v>
      </c>
      <c r="AV30" s="11">
        <v>68.373162898145438</v>
      </c>
      <c r="AW30" s="11">
        <v>34.099948671597836</v>
      </c>
      <c r="AX30" s="11">
        <v>49.27327348814292</v>
      </c>
      <c r="AY30" s="11">
        <v>96.243961758414017</v>
      </c>
      <c r="AZ30" s="11">
        <v>5</v>
      </c>
      <c r="BA30" s="11">
        <v>9.0909090909090917</v>
      </c>
      <c r="BB30" s="11">
        <v>9.0909090909090917</v>
      </c>
      <c r="BC30" s="11">
        <v>33.333333333333329</v>
      </c>
      <c r="BD30" s="11">
        <v>50</v>
      </c>
      <c r="BE30" s="11">
        <v>58.445945945945944</v>
      </c>
      <c r="BF30" s="11">
        <v>56.518559151581641</v>
      </c>
      <c r="BG30" s="11">
        <v>95.833333333333343</v>
      </c>
      <c r="BH30" s="11">
        <v>95.263157894736835</v>
      </c>
      <c r="BI30" s="11">
        <v>46.156348355656071</v>
      </c>
      <c r="BJ30" s="11">
        <v>31.346515070428964</v>
      </c>
      <c r="BK30" s="11">
        <v>15.260706846</v>
      </c>
      <c r="BL30" s="11">
        <v>40.406927039999999</v>
      </c>
      <c r="BM30" s="11">
        <v>68.396787896722373</v>
      </c>
      <c r="BN30" s="11">
        <v>54.49427403192891</v>
      </c>
      <c r="BO30" s="11">
        <v>69.069508270300872</v>
      </c>
      <c r="BP30" s="11">
        <v>2.0130850528434827</v>
      </c>
      <c r="BQ30" s="11">
        <v>100</v>
      </c>
      <c r="BR30" s="11">
        <v>89.101407434139304</v>
      </c>
      <c r="BS30" s="11">
        <v>7.722487342567443</v>
      </c>
      <c r="BT30" s="11">
        <v>100</v>
      </c>
      <c r="BU30" s="11">
        <v>3.0321724877491487</v>
      </c>
      <c r="BV30" s="11">
        <v>19.033253823488145</v>
      </c>
      <c r="BW30" s="11">
        <v>38.461538461538467</v>
      </c>
      <c r="BX30" s="11">
        <v>0</v>
      </c>
      <c r="BY30" s="11">
        <v>0</v>
      </c>
      <c r="BZ30" s="11">
        <v>87.128895863032213</v>
      </c>
      <c r="CA30" s="11">
        <v>67.403055679611754</v>
      </c>
      <c r="CB30" s="11">
        <v>51.756558397855301</v>
      </c>
      <c r="CC30" s="11">
        <v>98.727581047588913</v>
      </c>
      <c r="CD30" s="11">
        <v>87.518910354796702</v>
      </c>
      <c r="CE30" s="11">
        <v>43.679163034001746</v>
      </c>
      <c r="CF30" s="11">
        <v>96.023285238939181</v>
      </c>
      <c r="CG30" s="11">
        <v>87.595057034220531</v>
      </c>
      <c r="CH30" s="11">
        <v>92.965779467680605</v>
      </c>
      <c r="CI30" s="11">
        <v>93.726235741444867</v>
      </c>
      <c r="CJ30" s="11">
        <v>91.112167300380236</v>
      </c>
      <c r="CK30" s="11">
        <v>83.460076045627375</v>
      </c>
      <c r="CL30" s="11">
        <v>37.29</v>
      </c>
      <c r="CM30" s="11">
        <v>98.54</v>
      </c>
      <c r="CN30" s="11">
        <v>100</v>
      </c>
      <c r="CO30" s="11">
        <v>7.51871837221241</v>
      </c>
      <c r="CP30" s="11">
        <v>65.120210910515368</v>
      </c>
      <c r="CQ30" s="11">
        <v>78.912805724866899</v>
      </c>
      <c r="CR30" s="11">
        <v>90.608208657780921</v>
      </c>
      <c r="CS30" s="11">
        <v>82.682991537492939</v>
      </c>
      <c r="CT30" s="11">
        <v>81.249865267039894</v>
      </c>
      <c r="CU30" s="11">
        <v>98.888664405601759</v>
      </c>
      <c r="CV30" s="11">
        <v>98.231893535511588</v>
      </c>
      <c r="CW30" s="11">
        <v>98.540094700118146</v>
      </c>
      <c r="CX30" s="11">
        <v>55.781747030443348</v>
      </c>
      <c r="CY30" s="11">
        <v>98.033203664599711</v>
      </c>
      <c r="CZ30" s="11">
        <v>97.842716943668293</v>
      </c>
      <c r="DA30" s="11">
        <v>97.250433765018414</v>
      </c>
      <c r="DB30" s="11">
        <v>43.434837488283407</v>
      </c>
      <c r="DC30" s="11">
        <v>98.39518555667</v>
      </c>
      <c r="DD30" s="11">
        <v>100</v>
      </c>
      <c r="DE30" s="11">
        <v>65.738499083896613</v>
      </c>
      <c r="DF30" s="11">
        <v>12</v>
      </c>
      <c r="DG30" s="11">
        <v>80.370722433460074</v>
      </c>
      <c r="DH30" s="11">
        <v>11.311787072243346</v>
      </c>
      <c r="DI30" s="11">
        <v>17.34790874524715</v>
      </c>
      <c r="DJ30" s="11">
        <v>70.200235571260308</v>
      </c>
      <c r="DK30" s="11">
        <v>23.076923076923077</v>
      </c>
      <c r="DL30" s="11">
        <v>92.466448248858214</v>
      </c>
      <c r="DM30" s="11">
        <v>100</v>
      </c>
      <c r="DN30" s="11">
        <v>100</v>
      </c>
      <c r="DO30" s="11">
        <v>65.625</v>
      </c>
      <c r="DP30" s="11">
        <v>71.41420141017781</v>
      </c>
      <c r="DQ30" s="11">
        <v>47.469550747563609</v>
      </c>
      <c r="DR30" s="11">
        <v>28.871051268772657</v>
      </c>
      <c r="DS30" s="11">
        <v>9.2612456411090012</v>
      </c>
      <c r="DT30" s="11">
        <v>13.817247141684744</v>
      </c>
      <c r="DU30" s="11">
        <v>0</v>
      </c>
      <c r="DV30" s="11">
        <v>14.996570995969805</v>
      </c>
      <c r="DW30" s="11">
        <v>19.294985836843903</v>
      </c>
      <c r="DX30" s="11">
        <v>36.274984288882308</v>
      </c>
      <c r="DY30" s="11">
        <v>48.746021486164324</v>
      </c>
      <c r="DZ30" s="11">
        <v>22.699843516650894</v>
      </c>
      <c r="EA30" s="11">
        <v>59.422446204303647</v>
      </c>
      <c r="EB30" s="11">
        <v>16.666666666666664</v>
      </c>
      <c r="EC30" s="11">
        <v>58.32174369246912</v>
      </c>
      <c r="ED30" s="11">
        <v>87.491371952644997</v>
      </c>
      <c r="EE30" s="11">
        <v>96.174863387978135</v>
      </c>
      <c r="EF30" s="11">
        <v>100</v>
      </c>
      <c r="EG30" s="11">
        <v>0</v>
      </c>
      <c r="EH30" s="11">
        <v>33.522727272727273</v>
      </c>
      <c r="EI30" s="11">
        <v>90.06849315068493</v>
      </c>
      <c r="EJ30" s="11">
        <v>62.671232876712324</v>
      </c>
      <c r="EK30" s="11">
        <v>27.397260273972602</v>
      </c>
      <c r="EL30" s="11">
        <v>85.07</v>
      </c>
      <c r="EM30" s="11">
        <v>100</v>
      </c>
      <c r="EN30" s="11">
        <v>100</v>
      </c>
      <c r="EO30" s="11">
        <v>94.366197183098592</v>
      </c>
      <c r="EP30" s="11">
        <v>89.024390243902445</v>
      </c>
      <c r="EQ30" s="11">
        <v>25.000009318181228</v>
      </c>
      <c r="ER30" s="11">
        <v>32.258070915712466</v>
      </c>
      <c r="ES30" s="11">
        <v>2.6047061645734266</v>
      </c>
      <c r="ET30" s="11">
        <v>60.487443702842988</v>
      </c>
      <c r="EU30" s="11">
        <v>11.802190896899086</v>
      </c>
      <c r="EV30" s="11">
        <v>5.2651833648583141E-2</v>
      </c>
      <c r="EW30" s="11">
        <v>1.1494768768943455</v>
      </c>
      <c r="EX30" s="11">
        <v>5.0136190513254972E-3</v>
      </c>
      <c r="EY30" s="11">
        <v>0</v>
      </c>
      <c r="EZ30" s="11">
        <v>0</v>
      </c>
      <c r="FA30" s="11">
        <v>1.8418855129571159E-3</v>
      </c>
      <c r="FB30" s="11">
        <v>5.2839657982784756</v>
      </c>
      <c r="FC30" s="11">
        <v>0</v>
      </c>
      <c r="FD30" s="11">
        <v>49.195722224816699</v>
      </c>
      <c r="FE30" s="11">
        <v>100</v>
      </c>
      <c r="FF30" s="11">
        <v>66.279069767441854</v>
      </c>
      <c r="FG30" s="11">
        <v>60.021613748223324</v>
      </c>
      <c r="FH30" s="11">
        <v>59.132891230741514</v>
      </c>
      <c r="FI30" s="11">
        <v>6.4204805201399955</v>
      </c>
      <c r="FJ30" s="11">
        <v>59.370132260896668</v>
      </c>
      <c r="FK30" s="11">
        <v>68.620769672321387</v>
      </c>
      <c r="FL30" s="11">
        <v>87.429643527204504</v>
      </c>
      <c r="FM30" s="11">
        <v>66.544117647058826</v>
      </c>
      <c r="FN30" s="11">
        <v>86.433260393873084</v>
      </c>
      <c r="FO30" s="11">
        <v>31.788032490559363</v>
      </c>
      <c r="FP30" s="11">
        <v>86.060100166944906</v>
      </c>
      <c r="FQ30" s="11">
        <v>22.157092614302464</v>
      </c>
      <c r="FR30" s="11">
        <v>0</v>
      </c>
      <c r="FS30" s="11">
        <v>69.367369589345174</v>
      </c>
      <c r="FT30" s="11">
        <v>166.48168701442842</v>
      </c>
      <c r="FU30" s="11">
        <v>277.46947835738069</v>
      </c>
      <c r="FV30" s="11">
        <v>138.73473917869035</v>
      </c>
      <c r="FW30" s="11">
        <v>0</v>
      </c>
      <c r="FX30" s="11">
        <v>68.373162898145438</v>
      </c>
      <c r="FY30" s="11">
        <v>-10.203162898145436</v>
      </c>
      <c r="FZ30" s="11">
        <v>49.27327348814292</v>
      </c>
      <c r="GA30" s="11">
        <v>16.743653866442656</v>
      </c>
      <c r="GB30" s="11">
        <v>5</v>
      </c>
      <c r="GC30" s="11">
        <v>9.0909090909090917</v>
      </c>
      <c r="GD30" s="11">
        <v>9.0909090909090917</v>
      </c>
      <c r="GE30" s="11">
        <v>33.333333333333329</v>
      </c>
      <c r="GF30" s="11">
        <v>50</v>
      </c>
      <c r="GG30" s="11">
        <v>58.445945945945944</v>
      </c>
      <c r="GH30" s="11">
        <v>30</v>
      </c>
      <c r="GI30" s="11">
        <v>2</v>
      </c>
      <c r="GJ30" s="11">
        <v>1.5</v>
      </c>
      <c r="GK30" s="11">
        <v>46.156348355656071</v>
      </c>
      <c r="GL30" s="11">
        <v>31.346515070428968</v>
      </c>
      <c r="GM30" s="11">
        <v>15.260706846</v>
      </c>
      <c r="GN30" s="11">
        <v>40.406927039999999</v>
      </c>
      <c r="GO30" s="11">
        <v>68.396787896722373</v>
      </c>
      <c r="GP30" s="11">
        <v>45.50572596807109</v>
      </c>
      <c r="GQ30" s="11">
        <v>30.930491729699128</v>
      </c>
      <c r="GR30" s="11">
        <v>2.0130850528434827</v>
      </c>
      <c r="GS30" s="11">
        <v>100</v>
      </c>
      <c r="GT30" s="11">
        <v>89.101407434139304</v>
      </c>
      <c r="GU30" s="11">
        <v>7.722487342567443</v>
      </c>
      <c r="GV30" s="11">
        <v>1</v>
      </c>
      <c r="GW30" s="11">
        <v>291.63259743799404</v>
      </c>
      <c r="GX30" s="11">
        <v>19.033253823488145</v>
      </c>
      <c r="GY30" s="11">
        <v>38.461538461538467</v>
      </c>
      <c r="GZ30" s="11">
        <v>0</v>
      </c>
      <c r="HA30" s="11">
        <v>0</v>
      </c>
      <c r="HB30" s="11">
        <v>48.170952380952372</v>
      </c>
      <c r="HC30" s="11">
        <v>152.19428571428568</v>
      </c>
      <c r="HD30" s="11">
        <v>236.90809523809517</v>
      </c>
      <c r="HE30" s="11">
        <v>28.929047619047623</v>
      </c>
      <c r="HF30" s="12">
        <v>145.19542761124038</v>
      </c>
      <c r="HG30" s="12">
        <v>56.320836965998254</v>
      </c>
      <c r="HH30" s="12">
        <v>18.800309597523221</v>
      </c>
      <c r="HI30" s="11">
        <v>87.595057034220531</v>
      </c>
      <c r="HJ30" s="11">
        <v>92.965779467680605</v>
      </c>
      <c r="HK30" s="11">
        <v>93.726235741444867</v>
      </c>
      <c r="HL30" s="11">
        <v>91.112167300380236</v>
      </c>
      <c r="HM30" s="11">
        <v>83.460076045627375</v>
      </c>
      <c r="HN30" s="11">
        <v>37.29</v>
      </c>
      <c r="HO30" s="11">
        <v>98.54</v>
      </c>
      <c r="HP30" s="11" t="s">
        <v>727</v>
      </c>
      <c r="HQ30" s="11">
        <v>7.51871837221241</v>
      </c>
      <c r="HR30" s="11">
        <v>65.120210910515368</v>
      </c>
      <c r="HS30" s="11">
        <v>78.912805724866899</v>
      </c>
      <c r="HT30" s="11">
        <v>90.608208657780921</v>
      </c>
      <c r="HU30" s="11">
        <v>82.682991537492939</v>
      </c>
      <c r="HV30" s="11">
        <v>81.249865267039894</v>
      </c>
      <c r="HW30" s="11">
        <v>98.888664405601759</v>
      </c>
      <c r="HX30" s="11">
        <v>98.231893535511588</v>
      </c>
      <c r="HY30" s="11">
        <v>98.540094700118146</v>
      </c>
      <c r="HZ30" s="11">
        <v>55.781747030443348</v>
      </c>
      <c r="IA30" s="11">
        <v>98.033203664599711</v>
      </c>
      <c r="IB30" s="11">
        <v>97.842716943668293</v>
      </c>
      <c r="IC30" s="11">
        <v>97.250433765018414</v>
      </c>
      <c r="ID30" s="11">
        <v>43.434837488283407</v>
      </c>
      <c r="IE30" s="11">
        <v>98.39518555667</v>
      </c>
      <c r="IF30" s="11">
        <v>110.45627376425855</v>
      </c>
      <c r="IG30" s="11">
        <v>4.0752351097178678</v>
      </c>
      <c r="IH30" s="11">
        <v>5</v>
      </c>
      <c r="II30" s="11">
        <v>80.370722433460074</v>
      </c>
      <c r="IJ30" s="11">
        <v>11.311787072243346</v>
      </c>
      <c r="IK30" s="11">
        <v>17.34790874524715</v>
      </c>
      <c r="IL30" s="11">
        <v>70.200235571260308</v>
      </c>
      <c r="IM30" s="11">
        <v>23.076923076923077</v>
      </c>
      <c r="IN30" s="11">
        <v>7.4607843137254903</v>
      </c>
      <c r="IO30" s="11">
        <v>100</v>
      </c>
      <c r="IP30" s="11">
        <v>84.80465445505304</v>
      </c>
      <c r="IQ30" s="11">
        <v>15.625</v>
      </c>
      <c r="IR30" s="11">
        <v>62.5</v>
      </c>
      <c r="IS30" s="11">
        <v>7.831952356292077</v>
      </c>
      <c r="IT30" s="11">
        <v>28.871051268772657</v>
      </c>
      <c r="IU30" s="11">
        <v>51.83585313174946</v>
      </c>
      <c r="IV30" s="11">
        <v>24.622030237580994</v>
      </c>
      <c r="IW30" s="11">
        <v>0</v>
      </c>
      <c r="IX30" s="11">
        <v>144.27645788336932</v>
      </c>
      <c r="IY30" s="11">
        <v>10</v>
      </c>
      <c r="IZ30" s="11">
        <v>30.23758099352052</v>
      </c>
      <c r="JA30" s="11">
        <v>26.781857451403891</v>
      </c>
      <c r="JB30" s="11">
        <v>7.3434125269978399</v>
      </c>
      <c r="JC30" s="11">
        <v>6.0475161987041037</v>
      </c>
      <c r="JD30" s="11">
        <v>5</v>
      </c>
      <c r="JE30" s="11">
        <v>12.977777777777778</v>
      </c>
      <c r="JF30" s="11">
        <v>9.6701030927835046</v>
      </c>
      <c r="JG30" s="11">
        <v>96.174863387978135</v>
      </c>
      <c r="JH30" s="11">
        <v>214.64530892448514</v>
      </c>
      <c r="JI30" s="11">
        <v>0</v>
      </c>
      <c r="JJ30" s="11">
        <v>33.522727272727273</v>
      </c>
      <c r="JK30" s="11">
        <v>90.06849315068493</v>
      </c>
      <c r="JL30" s="11">
        <v>62.671232876712324</v>
      </c>
      <c r="JM30" s="11">
        <v>27.397260273972602</v>
      </c>
      <c r="JN30" s="11">
        <v>85.07</v>
      </c>
      <c r="JO30" s="11">
        <v>100</v>
      </c>
      <c r="JP30" s="11">
        <v>100</v>
      </c>
      <c r="JQ30" s="11">
        <v>94.366197183098592</v>
      </c>
      <c r="JR30" s="11">
        <v>89.024390243902445</v>
      </c>
      <c r="JS30" s="11">
        <v>0.59756100000000001</v>
      </c>
      <c r="JT30" s="11">
        <v>0.48780489999999999</v>
      </c>
      <c r="JU30" s="11">
        <v>0.96890301400000001</v>
      </c>
      <c r="JV30" s="11">
        <v>0.37614910000000001</v>
      </c>
      <c r="JW30" s="11">
        <v>5.0634746474579106</v>
      </c>
      <c r="JX30" s="11">
        <v>12528.059118839417</v>
      </c>
      <c r="JY30" s="11">
        <v>22088.859650925606</v>
      </c>
      <c r="JZ30" s="11">
        <v>4.0117995366584902E-4</v>
      </c>
      <c r="KA30" s="11">
        <v>0</v>
      </c>
      <c r="KB30" s="11">
        <v>0</v>
      </c>
      <c r="KC30" s="11">
        <v>5.3524699999999998E-3</v>
      </c>
      <c r="KD30" s="13">
        <v>4.7961757492222076E-2</v>
      </c>
      <c r="KE30" s="11">
        <v>61.131751929122601</v>
      </c>
      <c r="KF30" s="11">
        <v>50.931677018633536</v>
      </c>
      <c r="KG30" s="11">
        <v>200</v>
      </c>
      <c r="KH30" s="11">
        <v>65.116279069767444</v>
      </c>
      <c r="KI30" s="11">
        <v>7.0122222222222232</v>
      </c>
      <c r="KJ30" s="11">
        <v>10.59333333333333</v>
      </c>
      <c r="KK30" s="11">
        <v>87.673333333333346</v>
      </c>
      <c r="KL30" s="11">
        <v>111.10416666666667</v>
      </c>
      <c r="KM30" s="11">
        <v>105.255</v>
      </c>
      <c r="KN30" s="11">
        <v>12.570356472795496</v>
      </c>
      <c r="KO30" s="11">
        <v>33.455882352941174</v>
      </c>
      <c r="KP30" s="11">
        <v>86.433260393873084</v>
      </c>
      <c r="KQ30" s="11">
        <v>5.5115007879984832</v>
      </c>
      <c r="KR30" s="11">
        <v>86.060100166944906</v>
      </c>
      <c r="KS30" s="11">
        <v>22.157092614302464</v>
      </c>
    </row>
    <row r="31" spans="1:305" x14ac:dyDescent="0.3">
      <c r="A31" t="s">
        <v>1</v>
      </c>
      <c r="B31" s="2" t="s">
        <v>50</v>
      </c>
      <c r="C31" s="2" t="s">
        <v>51</v>
      </c>
      <c r="D31" s="2" t="s">
        <v>43</v>
      </c>
      <c r="E31" s="2" t="s">
        <v>347</v>
      </c>
      <c r="F31" s="2" t="s">
        <v>357</v>
      </c>
      <c r="G31" s="2" t="s">
        <v>344</v>
      </c>
      <c r="H31" s="17" t="s">
        <v>486</v>
      </c>
      <c r="I31" s="11">
        <v>61.410840823029538</v>
      </c>
      <c r="J31" s="11">
        <v>53.095971350323573</v>
      </c>
      <c r="K31" s="11">
        <v>68.746574823331414</v>
      </c>
      <c r="L31" s="11">
        <v>68.974650167330154</v>
      </c>
      <c r="M31" s="11">
        <v>80.566924100504124</v>
      </c>
      <c r="N31" s="11">
        <v>59.741675254797848</v>
      </c>
      <c r="O31" s="11">
        <v>37.339249241890094</v>
      </c>
      <c r="P31" s="11">
        <v>76.715919592537958</v>
      </c>
      <c r="Q31" s="11">
        <v>67.615140675454597</v>
      </c>
      <c r="R31" s="11">
        <v>12.727272727272727</v>
      </c>
      <c r="S31" s="11">
        <v>46.884485280672884</v>
      </c>
      <c r="T31" s="11">
        <v>37.586255041768773</v>
      </c>
      <c r="U31" s="11">
        <v>76.334969483646816</v>
      </c>
      <c r="V31" s="11">
        <v>53.807756650911308</v>
      </c>
      <c r="W31" s="11">
        <v>42.117777138737424</v>
      </c>
      <c r="X31" s="11">
        <v>69.025821985292467</v>
      </c>
      <c r="Y31" s="11">
        <v>93.789720147173597</v>
      </c>
      <c r="Z31" s="11">
        <v>70.052980022122156</v>
      </c>
      <c r="AA31" s="11">
        <v>74.767489458649962</v>
      </c>
      <c r="AB31" s="11">
        <v>81.078927134990863</v>
      </c>
      <c r="AC31" s="11">
        <v>57.803994555261454</v>
      </c>
      <c r="AD31" s="11">
        <v>57.026052700040886</v>
      </c>
      <c r="AE31" s="11">
        <v>74.196786987707583</v>
      </c>
      <c r="AF31" s="11">
        <v>80.566924100504124</v>
      </c>
      <c r="AG31" s="11">
        <v>42.709941501773955</v>
      </c>
      <c r="AH31" s="11">
        <v>63.179753643599113</v>
      </c>
      <c r="AI31" s="11">
        <v>88.55429271796605</v>
      </c>
      <c r="AJ31" s="11">
        <v>60.849703153592998</v>
      </c>
      <c r="AK31" s="11">
        <v>94.849017292784737</v>
      </c>
      <c r="AL31" s="11">
        <v>51.924192361014171</v>
      </c>
      <c r="AM31" s="11">
        <v>44.338018053475253</v>
      </c>
      <c r="AN31" s="11">
        <v>51.000773127298459</v>
      </c>
      <c r="AO31" s="11">
        <v>72.393252971816693</v>
      </c>
      <c r="AP31" s="11">
        <v>85.916444324360825</v>
      </c>
      <c r="AQ31" s="11">
        <v>96.846986411114599</v>
      </c>
      <c r="AR31" s="11">
        <v>86.98677031359054</v>
      </c>
      <c r="AS31" s="11">
        <v>74.819417499861089</v>
      </c>
      <c r="AT31" s="11">
        <v>28.126520589960759</v>
      </c>
      <c r="AU31" s="11">
        <v>87.599378416339945</v>
      </c>
      <c r="AV31" s="11">
        <v>74.584236529051751</v>
      </c>
      <c r="AW31" s="11">
        <v>47.507378119716471</v>
      </c>
      <c r="AX31" s="11">
        <v>59.827764588314167</v>
      </c>
      <c r="AY31" s="11">
        <v>88.541183464735994</v>
      </c>
      <c r="AZ31" s="11">
        <v>20</v>
      </c>
      <c r="BA31" s="11">
        <v>13.636363636363635</v>
      </c>
      <c r="BB31" s="11">
        <v>4.5454545454545459</v>
      </c>
      <c r="BC31" s="11">
        <v>33.333333333333329</v>
      </c>
      <c r="BD31" s="11">
        <v>25</v>
      </c>
      <c r="BE31" s="11">
        <v>0</v>
      </c>
      <c r="BF31" s="11">
        <v>86.505759736697755</v>
      </c>
      <c r="BG31" s="11">
        <v>89.583333333333343</v>
      </c>
      <c r="BH31" s="11">
        <v>91.578947368421055</v>
      </c>
      <c r="BI31" s="11">
        <v>40.562557234421412</v>
      </c>
      <c r="BJ31" s="11">
        <v>14.992651010365869</v>
      </c>
      <c r="BK31" s="11">
        <v>31.529760555635516</v>
      </c>
      <c r="BL31" s="11">
        <v>9.2673590400000005</v>
      </c>
      <c r="BM31" s="11">
        <v>82.16403738055557</v>
      </c>
      <c r="BN31" s="11">
        <v>70.655000000000001</v>
      </c>
      <c r="BO31" s="11">
        <v>76.185871070384835</v>
      </c>
      <c r="BP31" s="11">
        <v>6.7197738661184632</v>
      </c>
      <c r="BQ31" s="11">
        <v>100</v>
      </c>
      <c r="BR31" s="11">
        <v>100</v>
      </c>
      <c r="BS31" s="11">
        <v>9.0911212752030259</v>
      </c>
      <c r="BT31" s="11">
        <v>100</v>
      </c>
      <c r="BU31" s="11">
        <v>7.0356447641464346</v>
      </c>
      <c r="BV31" s="11">
        <v>70.512820512820511</v>
      </c>
      <c r="BW31" s="11">
        <v>61.53846153846154</v>
      </c>
      <c r="BX31" s="11">
        <v>0</v>
      </c>
      <c r="BY31" s="11">
        <v>36.419826503667664</v>
      </c>
      <c r="BZ31" s="11">
        <v>93.287266920062834</v>
      </c>
      <c r="CA31" s="11">
        <v>60.91413544124498</v>
      </c>
      <c r="CB31" s="11">
        <v>56.459242491308224</v>
      </c>
      <c r="CC31" s="11">
        <v>91.55912897195681</v>
      </c>
      <c r="CD31" s="11">
        <v>63.575056753435121</v>
      </c>
      <c r="CE31" s="11">
        <v>28.643006263048022</v>
      </c>
      <c r="CF31" s="11">
        <v>88.742917055991171</v>
      </c>
      <c r="CG31" s="11">
        <v>83.91124986063106</v>
      </c>
      <c r="CH31" s="11">
        <v>96.643995986174602</v>
      </c>
      <c r="CI31" s="11">
        <v>97.569405730850718</v>
      </c>
      <c r="CJ31" s="11">
        <v>96.945032891069232</v>
      </c>
      <c r="CK31" s="11">
        <v>93.878916267142372</v>
      </c>
      <c r="CL31" s="11">
        <v>70.069999999999993</v>
      </c>
      <c r="CM31" s="11">
        <v>99.89</v>
      </c>
      <c r="CN31" s="11">
        <v>100</v>
      </c>
      <c r="CO31" s="11">
        <v>10.251920088488657</v>
      </c>
      <c r="CP31" s="11">
        <v>69.511873162741196</v>
      </c>
      <c r="CQ31" s="11">
        <v>80.33341671301261</v>
      </c>
      <c r="CR31" s="11">
        <v>85.934440193030653</v>
      </c>
      <c r="CS31" s="11">
        <v>53.673356908225422</v>
      </c>
      <c r="CT31" s="11">
        <v>62.627780970929223</v>
      </c>
      <c r="CU31" s="11">
        <v>96.524068803960745</v>
      </c>
      <c r="CV31" s="11">
        <v>85.00700675933453</v>
      </c>
      <c r="CW31" s="11">
        <v>94.379673684247692</v>
      </c>
      <c r="CX31" s="11">
        <v>49.510773540468925</v>
      </c>
      <c r="CY31" s="11">
        <v>92.957229007623866</v>
      </c>
      <c r="CZ31" s="11">
        <v>86.604136441237529</v>
      </c>
      <c r="DA31" s="11">
        <v>95.893584586558973</v>
      </c>
      <c r="DB31" s="11">
        <v>48.127510862591109</v>
      </c>
      <c r="DC31" s="11">
        <v>96.151502197864218</v>
      </c>
      <c r="DD31" s="11">
        <v>70.732523135243625</v>
      </c>
      <c r="DE31" s="11">
        <v>70.679460530540723</v>
      </c>
      <c r="DF31" s="11">
        <v>32</v>
      </c>
      <c r="DG31" s="11">
        <v>85.137696510201806</v>
      </c>
      <c r="DH31" s="11">
        <v>43.639201694726282</v>
      </c>
      <c r="DI31" s="11">
        <v>42.301259895194562</v>
      </c>
      <c r="DJ31" s="11">
        <v>86.45438046526975</v>
      </c>
      <c r="DK31" s="11">
        <v>24</v>
      </c>
      <c r="DL31" s="11">
        <v>90.178921331714434</v>
      </c>
      <c r="DM31" s="11">
        <v>96.15384615384616</v>
      </c>
      <c r="DN31" s="11">
        <v>59.510221201192628</v>
      </c>
      <c r="DO31" s="11">
        <v>100</v>
      </c>
      <c r="DP31" s="11">
        <v>82.190551100319752</v>
      </c>
      <c r="DQ31" s="11">
        <v>51.331730961493726</v>
      </c>
      <c r="DR31" s="11">
        <v>34.08815204205419</v>
      </c>
      <c r="DS31" s="11">
        <v>5.6212108301186108</v>
      </c>
      <c r="DT31" s="11">
        <v>0</v>
      </c>
      <c r="DU31" s="11">
        <v>0</v>
      </c>
      <c r="DV31" s="11">
        <v>28.335332257901136</v>
      </c>
      <c r="DW31" s="11">
        <v>7.5801730073315339</v>
      </c>
      <c r="DX31" s="11">
        <v>84.015461454211533</v>
      </c>
      <c r="DY31" s="11">
        <v>82.18762946533819</v>
      </c>
      <c r="DZ31" s="11">
        <v>50.728125636190278</v>
      </c>
      <c r="EA31" s="11">
        <v>81.138094297914506</v>
      </c>
      <c r="EB31" s="11">
        <v>17.829457364341085</v>
      </c>
      <c r="EC31" s="11">
        <v>85.01655827821601</v>
      </c>
      <c r="ED31" s="11">
        <v>69.200612593648188</v>
      </c>
      <c r="EE31" s="11">
        <v>100</v>
      </c>
      <c r="EF31" s="11">
        <v>100</v>
      </c>
      <c r="EG31" s="11">
        <v>34.382566585956411</v>
      </c>
      <c r="EH31" s="11">
        <v>44.309927360774822</v>
      </c>
      <c r="EI31" s="11">
        <v>99.664288711707925</v>
      </c>
      <c r="EJ31" s="11">
        <v>91.187578682333196</v>
      </c>
      <c r="EK31" s="11">
        <v>34.704154427192613</v>
      </c>
      <c r="EL31" s="11">
        <v>93.75</v>
      </c>
      <c r="EM31" s="11">
        <v>99.38</v>
      </c>
      <c r="EN31" s="11">
        <v>100</v>
      </c>
      <c r="EO31" s="11">
        <v>94.961240310077528</v>
      </c>
      <c r="EP31" s="11">
        <v>86.15384615384616</v>
      </c>
      <c r="EQ31" s="11">
        <v>75.000009318181213</v>
      </c>
      <c r="ER31" s="11">
        <v>85.483871394380827</v>
      </c>
      <c r="ES31" s="11">
        <v>34.511805557331407</v>
      </c>
      <c r="ET31" s="11">
        <v>12.701083174163236</v>
      </c>
      <c r="EU31" s="11">
        <v>6.2453897919489751</v>
      </c>
      <c r="EV31" s="11">
        <v>2.2109849038379306</v>
      </c>
      <c r="EW31" s="11">
        <v>3.7386685875742982</v>
      </c>
      <c r="EX31" s="11">
        <v>0.52850079614099343</v>
      </c>
      <c r="EY31" s="11">
        <v>4.701872121113107E-2</v>
      </c>
      <c r="EZ31" s="11">
        <v>7.2541750759797796E-2</v>
      </c>
      <c r="FA31" s="11">
        <v>0.60891677168370528</v>
      </c>
      <c r="FB31" s="11">
        <v>9.4680288255311833</v>
      </c>
      <c r="FC31" s="11">
        <v>68.508293154064603</v>
      </c>
      <c r="FD31" s="11">
        <v>56.128804363850804</v>
      </c>
      <c r="FE31" s="11">
        <v>60.550458715596335</v>
      </c>
      <c r="FF31" s="11">
        <v>27.034505208333336</v>
      </c>
      <c r="FG31" s="11">
        <v>61.333121894492024</v>
      </c>
      <c r="FH31" s="11">
        <v>59.259361288642232</v>
      </c>
      <c r="FI31" s="11">
        <v>6.4204805201399955</v>
      </c>
      <c r="FJ31" s="11">
        <v>59.370132260896668</v>
      </c>
      <c r="FK31" s="11">
        <v>68.620769672321387</v>
      </c>
      <c r="FL31" s="11">
        <v>86.477052359405306</v>
      </c>
      <c r="FM31" s="11">
        <v>73.14914742067775</v>
      </c>
      <c r="FN31" s="11">
        <v>94.258227074902649</v>
      </c>
      <c r="FO31" s="11">
        <v>50.260761945063045</v>
      </c>
      <c r="FP31" s="11">
        <v>87.696903856599675</v>
      </c>
      <c r="FQ31" s="11">
        <v>42.517425174251741</v>
      </c>
      <c r="FR31" s="11">
        <v>10.132054442905874</v>
      </c>
      <c r="FS31" s="11">
        <v>30.396163328717616</v>
      </c>
      <c r="FT31" s="11">
        <v>229.65990070586648</v>
      </c>
      <c r="FU31" s="11">
        <v>226.28254922489785</v>
      </c>
      <c r="FV31" s="11">
        <v>145.22611368165084</v>
      </c>
      <c r="FW31" s="11">
        <v>60.792326657435233</v>
      </c>
      <c r="FX31" s="11">
        <v>74.584236529051751</v>
      </c>
      <c r="FY31" s="11">
        <v>-7.9042365290517438</v>
      </c>
      <c r="FZ31" s="11">
        <v>59.827764588314167</v>
      </c>
      <c r="GA31" s="11">
        <v>15.013545055365341</v>
      </c>
      <c r="GB31" s="11">
        <v>20</v>
      </c>
      <c r="GC31" s="11">
        <v>13.636363636363635</v>
      </c>
      <c r="GD31" s="11">
        <v>4.5454545454545459</v>
      </c>
      <c r="GE31" s="11">
        <v>33.333333333333329</v>
      </c>
      <c r="GF31" s="11">
        <v>25</v>
      </c>
      <c r="GG31" s="11">
        <v>0</v>
      </c>
      <c r="GH31" s="11">
        <v>10</v>
      </c>
      <c r="GI31" s="11">
        <v>5</v>
      </c>
      <c r="GJ31" s="11">
        <v>2.6666666666666665</v>
      </c>
      <c r="GK31" s="11">
        <v>40.562557234421412</v>
      </c>
      <c r="GL31" s="11">
        <v>14.992651010365867</v>
      </c>
      <c r="GM31" s="11">
        <v>31.529760555635516</v>
      </c>
      <c r="GN31" s="11">
        <v>9.2673590400000005</v>
      </c>
      <c r="GO31" s="11">
        <v>82.16403738055557</v>
      </c>
      <c r="GP31" s="11">
        <v>29.344999999999999</v>
      </c>
      <c r="GQ31" s="11">
        <v>23.814128929615165</v>
      </c>
      <c r="GR31" s="11">
        <v>6.7197738661184632</v>
      </c>
      <c r="GS31" s="11">
        <v>100</v>
      </c>
      <c r="GT31" s="11">
        <v>100</v>
      </c>
      <c r="GU31" s="11">
        <v>9.0911212752030259</v>
      </c>
      <c r="GV31" s="11">
        <v>1</v>
      </c>
      <c r="GW31" s="11">
        <v>676.68424718877498</v>
      </c>
      <c r="GX31" s="11">
        <v>70.512820512820511</v>
      </c>
      <c r="GY31" s="11">
        <v>61.53846153846154</v>
      </c>
      <c r="GZ31" s="11">
        <v>0</v>
      </c>
      <c r="HA31" s="11">
        <v>3591446.4166666665</v>
      </c>
      <c r="HB31" s="11">
        <v>29.183492063492064</v>
      </c>
      <c r="HC31" s="11">
        <v>179.06238095238089</v>
      </c>
      <c r="HD31" s="11">
        <v>214.29349206349207</v>
      </c>
      <c r="HE31" s="11">
        <v>50.823650793650785</v>
      </c>
      <c r="HF31" s="12">
        <v>214.69831831972363</v>
      </c>
      <c r="HG31" s="12">
        <v>71.356993736951978</v>
      </c>
      <c r="HH31" s="12">
        <v>47.974546518431829</v>
      </c>
      <c r="HI31" s="11">
        <v>83.91124986063106</v>
      </c>
      <c r="HJ31" s="11">
        <v>96.643995986174602</v>
      </c>
      <c r="HK31" s="11">
        <v>97.569405730850718</v>
      </c>
      <c r="HL31" s="11">
        <v>96.945032891069232</v>
      </c>
      <c r="HM31" s="11">
        <v>93.878916267142372</v>
      </c>
      <c r="HN31" s="11">
        <v>70.069999999999993</v>
      </c>
      <c r="HO31" s="11">
        <v>99.89</v>
      </c>
      <c r="HP31" s="11">
        <v>100</v>
      </c>
      <c r="HQ31" s="11">
        <v>10.251920088488657</v>
      </c>
      <c r="HR31" s="11">
        <v>69.511873162741196</v>
      </c>
      <c r="HS31" s="11">
        <v>80.33341671301261</v>
      </c>
      <c r="HT31" s="11">
        <v>85.934440193030653</v>
      </c>
      <c r="HU31" s="11">
        <v>53.673356908225422</v>
      </c>
      <c r="HV31" s="11">
        <v>62.627780970929223</v>
      </c>
      <c r="HW31" s="11">
        <v>96.524068803960745</v>
      </c>
      <c r="HX31" s="11">
        <v>85.00700675933453</v>
      </c>
      <c r="HY31" s="11">
        <v>94.379673684247692</v>
      </c>
      <c r="HZ31" s="11">
        <v>49.510773540468925</v>
      </c>
      <c r="IA31" s="11">
        <v>92.957229007623866</v>
      </c>
      <c r="IB31" s="11">
        <v>86.604136441237529</v>
      </c>
      <c r="IC31" s="11">
        <v>95.893584586558973</v>
      </c>
      <c r="ID31" s="11">
        <v>48.127510862591109</v>
      </c>
      <c r="IE31" s="11">
        <v>96.151502197864218</v>
      </c>
      <c r="IF31" s="11">
        <v>70.732523135243625</v>
      </c>
      <c r="IG31" s="11">
        <v>6.8913226621735459</v>
      </c>
      <c r="IH31" s="11">
        <v>10</v>
      </c>
      <c r="II31" s="11">
        <v>85.137696510201806</v>
      </c>
      <c r="IJ31" s="11">
        <v>43.639201694726282</v>
      </c>
      <c r="IK31" s="11">
        <v>42.301259895194562</v>
      </c>
      <c r="IL31" s="11">
        <v>86.45438046526975</v>
      </c>
      <c r="IM31" s="11">
        <v>24</v>
      </c>
      <c r="IN31" s="11">
        <v>8.9487179487179489</v>
      </c>
      <c r="IO31" s="11">
        <v>96.15384615384616</v>
      </c>
      <c r="IP31" s="11">
        <v>80.401058454521888</v>
      </c>
      <c r="IQ31" s="11">
        <v>0</v>
      </c>
      <c r="IR31" s="11">
        <v>47.808764940239044</v>
      </c>
      <c r="IS31" s="11">
        <v>8.0121310149615859</v>
      </c>
      <c r="IT31" s="11">
        <v>34.08815204205419</v>
      </c>
      <c r="IU31" s="11">
        <v>31.462318386118952</v>
      </c>
      <c r="IV31" s="11">
        <v>0</v>
      </c>
      <c r="IW31" s="11">
        <v>0</v>
      </c>
      <c r="IX31" s="11">
        <v>272.60374202989442</v>
      </c>
      <c r="IY31" s="11">
        <v>3.9285714285714284</v>
      </c>
      <c r="IZ31" s="11">
        <v>70.032403052158472</v>
      </c>
      <c r="JA31" s="11">
        <v>45.155221072436504</v>
      </c>
      <c r="JB31" s="11">
        <v>16.410578028640117</v>
      </c>
      <c r="JC31" s="11">
        <v>8.2575520016724155</v>
      </c>
      <c r="JD31" s="11">
        <v>5.3488372093023253</v>
      </c>
      <c r="JE31" s="11">
        <v>9.6088709677419359</v>
      </c>
      <c r="JF31" s="11">
        <v>12.188034188034187</v>
      </c>
      <c r="JG31" s="11">
        <v>100.52219321148826</v>
      </c>
      <c r="JH31" s="11">
        <v>152.51336898395721</v>
      </c>
      <c r="JI31" s="11">
        <v>34.382566585956411</v>
      </c>
      <c r="JJ31" s="11">
        <v>44.309927360774822</v>
      </c>
      <c r="JK31" s="11">
        <v>99.664288711707925</v>
      </c>
      <c r="JL31" s="11">
        <v>91.187578682333196</v>
      </c>
      <c r="JM31" s="11">
        <v>34.704154427192613</v>
      </c>
      <c r="JN31" s="11">
        <v>93.75</v>
      </c>
      <c r="JO31" s="11">
        <v>99.38</v>
      </c>
      <c r="JP31" s="11">
        <v>100</v>
      </c>
      <c r="JQ31" s="11">
        <v>94.961240310077528</v>
      </c>
      <c r="JR31" s="11">
        <v>86.15384615384616</v>
      </c>
      <c r="JS31" s="11">
        <v>0.86585369999999995</v>
      </c>
      <c r="JT31" s="11">
        <v>0.89024389999999998</v>
      </c>
      <c r="JU31" s="11">
        <v>1.290565798</v>
      </c>
      <c r="JV31" s="11">
        <v>0.25145689999999998</v>
      </c>
      <c r="JW31" s="11">
        <v>3.7201296450996915</v>
      </c>
      <c r="JX31" s="11">
        <v>48134.294183180231</v>
      </c>
      <c r="JY31" s="11">
        <v>53839.454906841675</v>
      </c>
      <c r="JZ31" s="11">
        <v>4.2289596145553443E-2</v>
      </c>
      <c r="KA31" s="11">
        <v>0.35989026000000002</v>
      </c>
      <c r="KB31" s="11">
        <v>0.18862200000000001</v>
      </c>
      <c r="KC31" s="11">
        <v>1.7694958399999996</v>
      </c>
      <c r="KD31" s="13">
        <v>7.6093265381902336E-2</v>
      </c>
      <c r="KE31" s="11">
        <v>3.7003544816609999</v>
      </c>
      <c r="KF31" s="11">
        <v>71.274509803921575</v>
      </c>
      <c r="KG31" s="11">
        <v>42.201834862385326</v>
      </c>
      <c r="KH31" s="11">
        <v>-91.861979166666657</v>
      </c>
      <c r="KI31" s="11">
        <v>6.835</v>
      </c>
      <c r="KJ31" s="11">
        <v>10.569285714285716</v>
      </c>
      <c r="KK31" s="11">
        <v>87.673333333333346</v>
      </c>
      <c r="KL31" s="11">
        <v>111.10416666666667</v>
      </c>
      <c r="KM31" s="11">
        <v>105.255</v>
      </c>
      <c r="KN31" s="11">
        <v>13.522947640594699</v>
      </c>
      <c r="KO31" s="11">
        <v>26.850852579322254</v>
      </c>
      <c r="KP31" s="11">
        <v>94.258227074902649</v>
      </c>
      <c r="KQ31" s="11">
        <v>6.2672823316383921</v>
      </c>
      <c r="KR31" s="11">
        <v>87.696903856599675</v>
      </c>
      <c r="KS31" s="11">
        <v>42.517425174251741</v>
      </c>
    </row>
    <row r="32" spans="1:305" x14ac:dyDescent="0.3">
      <c r="A32" t="s">
        <v>1</v>
      </c>
      <c r="B32" s="2" t="s">
        <v>52</v>
      </c>
      <c r="C32" s="2" t="s">
        <v>53</v>
      </c>
      <c r="D32" s="2" t="s">
        <v>43</v>
      </c>
      <c r="E32" s="2" t="s">
        <v>347</v>
      </c>
      <c r="F32" s="2" t="s">
        <v>357</v>
      </c>
      <c r="G32" s="2" t="s">
        <v>356</v>
      </c>
      <c r="H32" s="17" t="s">
        <v>487</v>
      </c>
      <c r="I32" s="11">
        <v>58.337191681091042</v>
      </c>
      <c r="J32" s="11">
        <v>53.898231387764653</v>
      </c>
      <c r="K32" s="11">
        <v>63.409186114497892</v>
      </c>
      <c r="L32" s="11">
        <v>65.780773741800473</v>
      </c>
      <c r="M32" s="11">
        <v>67.732025795435035</v>
      </c>
      <c r="N32" s="11">
        <v>61.95273272922244</v>
      </c>
      <c r="O32" s="11">
        <v>37.250200317825765</v>
      </c>
      <c r="P32" s="11">
        <v>86.685295116983937</v>
      </c>
      <c r="Q32" s="11">
        <v>65.598713688818506</v>
      </c>
      <c r="R32" s="11">
        <v>1.5151515151515154</v>
      </c>
      <c r="S32" s="11">
        <v>64.801151947339548</v>
      </c>
      <c r="T32" s="11">
        <v>41.151433471403962</v>
      </c>
      <c r="U32" s="11">
        <v>81.043040070067761</v>
      </c>
      <c r="V32" s="11">
        <v>36.492833904587322</v>
      </c>
      <c r="W32" s="11">
        <v>32.184141468368026</v>
      </c>
      <c r="X32" s="11">
        <v>73.463124546753306</v>
      </c>
      <c r="Y32" s="11">
        <v>95.524861878453038</v>
      </c>
      <c r="Z32" s="11">
        <v>52.464616564417184</v>
      </c>
      <c r="AA32" s="11">
        <v>67.597181638027337</v>
      </c>
      <c r="AB32" s="11">
        <v>84.842893854706233</v>
      </c>
      <c r="AC32" s="11">
        <v>49.49177052847034</v>
      </c>
      <c r="AD32" s="11">
        <v>50.562077961939842</v>
      </c>
      <c r="AE32" s="11">
        <v>76.409944725858608</v>
      </c>
      <c r="AF32" s="11">
        <v>67.732025795435035</v>
      </c>
      <c r="AG32" s="11">
        <v>34.421510162501036</v>
      </c>
      <c r="AH32" s="11">
        <v>46.242794991872429</v>
      </c>
      <c r="AI32" s="11">
        <v>80.832162767808512</v>
      </c>
      <c r="AJ32" s="11">
        <v>61.846976904006986</v>
      </c>
      <c r="AK32" s="11">
        <v>95.878806358630555</v>
      </c>
      <c r="AL32" s="11">
        <v>60.921018521029538</v>
      </c>
      <c r="AM32" s="11">
        <v>22.303169324399001</v>
      </c>
      <c r="AN32" s="11">
        <v>64.221779657167275</v>
      </c>
      <c r="AO32" s="11">
        <v>70.02998250593005</v>
      </c>
      <c r="AP32" s="11">
        <v>91.539351147361373</v>
      </c>
      <c r="AQ32" s="11">
        <v>93.475663044001834</v>
      </c>
      <c r="AR32" s="11">
        <v>96.21287689348182</v>
      </c>
      <c r="AS32" s="11">
        <v>87.557243294382616</v>
      </c>
      <c r="AT32" s="11">
        <v>53.809846935823359</v>
      </c>
      <c r="AU32" s="11">
        <v>97.516789386852594</v>
      </c>
      <c r="AV32" s="11">
        <v>71.176490150940026</v>
      </c>
      <c r="AW32" s="11">
        <v>55.834051427607726</v>
      </c>
      <c r="AX32" s="11">
        <v>66.532856486380865</v>
      </c>
      <c r="AY32" s="11">
        <v>68.851456690345401</v>
      </c>
      <c r="AZ32" s="11">
        <v>0</v>
      </c>
      <c r="BA32" s="11">
        <v>4.5454545454545459</v>
      </c>
      <c r="BB32" s="11">
        <v>0</v>
      </c>
      <c r="BC32" s="11">
        <v>33.333333333333329</v>
      </c>
      <c r="BD32" s="11">
        <v>25</v>
      </c>
      <c r="BE32" s="11">
        <v>100</v>
      </c>
      <c r="BF32" s="11">
        <v>86.505759736697755</v>
      </c>
      <c r="BG32" s="11">
        <v>79.166666666666657</v>
      </c>
      <c r="BH32" s="11">
        <v>90.526315789473685</v>
      </c>
      <c r="BI32" s="11">
        <v>62.695958132704042</v>
      </c>
      <c r="BJ32" s="11">
        <v>16.050265259828695</v>
      </c>
      <c r="BK32" s="11">
        <v>27.217269135013357</v>
      </c>
      <c r="BL32" s="11">
        <v>9.2673590400000005</v>
      </c>
      <c r="BM32" s="11">
        <v>82.460906893486381</v>
      </c>
      <c r="BN32" s="11">
        <v>81.02</v>
      </c>
      <c r="BO32" s="11">
        <v>79.64821331671692</v>
      </c>
      <c r="BP32" s="11">
        <v>2.1195172210774214</v>
      </c>
      <c r="BQ32" s="11">
        <v>100</v>
      </c>
      <c r="BR32" s="11">
        <v>100</v>
      </c>
      <c r="BS32" s="11">
        <v>16.2</v>
      </c>
      <c r="BT32" s="11">
        <v>0</v>
      </c>
      <c r="BU32" s="11">
        <v>0.6374862064465221</v>
      </c>
      <c r="BV32" s="11">
        <v>68.07849781166172</v>
      </c>
      <c r="BW32" s="11">
        <v>25</v>
      </c>
      <c r="BX32" s="11">
        <v>4.3499999999999996</v>
      </c>
      <c r="BY32" s="11">
        <v>31.308068061810403</v>
      </c>
      <c r="BZ32" s="11">
        <v>91.09288292448619</v>
      </c>
      <c r="CA32" s="11">
        <v>59.745762549428136</v>
      </c>
      <c r="CB32" s="11">
        <v>53.430811902208518</v>
      </c>
      <c r="CC32" s="11">
        <v>82.542592826454936</v>
      </c>
      <c r="CD32" s="11">
        <v>92.81007919094381</v>
      </c>
      <c r="CE32" s="11">
        <v>42.560086416419118</v>
      </c>
      <c r="CF32" s="11">
        <v>92.059656017332443</v>
      </c>
      <c r="CG32" s="11">
        <v>90.377532228360963</v>
      </c>
      <c r="CH32" s="11">
        <v>97.398710865561696</v>
      </c>
      <c r="CI32" s="11">
        <v>97.795810313075506</v>
      </c>
      <c r="CJ32" s="11">
        <v>96.08080110497238</v>
      </c>
      <c r="CK32" s="11">
        <v>95.971454880294658</v>
      </c>
      <c r="CL32" s="11">
        <v>87.91</v>
      </c>
      <c r="CM32" s="11">
        <v>58.930000000000007</v>
      </c>
      <c r="CN32" s="11">
        <v>56.748466257668717</v>
      </c>
      <c r="CO32" s="11">
        <v>6.2700000000000005</v>
      </c>
      <c r="CP32" s="11">
        <v>49.691662673137351</v>
      </c>
      <c r="CQ32" s="11">
        <v>84.348762382788408</v>
      </c>
      <c r="CR32" s="11">
        <v>85.914106648527593</v>
      </c>
      <c r="CS32" s="11">
        <v>39.733743698957866</v>
      </c>
      <c r="CT32" s="11">
        <v>52.342006407274511</v>
      </c>
      <c r="CU32" s="11">
        <v>93.552808017478213</v>
      </c>
      <c r="CV32" s="11">
        <v>92.446794628333564</v>
      </c>
      <c r="CW32" s="11">
        <v>92.35284043112469</v>
      </c>
      <c r="CX32" s="11">
        <v>53.503484097761181</v>
      </c>
      <c r="CY32" s="11">
        <v>96.746461025970135</v>
      </c>
      <c r="CZ32" s="11">
        <v>94.702873513101721</v>
      </c>
      <c r="DA32" s="11">
        <v>94.871807711779809</v>
      </c>
      <c r="DB32" s="11">
        <v>58.05058689956708</v>
      </c>
      <c r="DC32" s="11">
        <v>96.068302530011678</v>
      </c>
      <c r="DD32" s="11">
        <v>55.90469613259669</v>
      </c>
      <c r="DE32" s="11">
        <v>52.570615452814316</v>
      </c>
      <c r="DF32" s="11">
        <v>40</v>
      </c>
      <c r="DG32" s="11">
        <v>85.88858195211786</v>
      </c>
      <c r="DH32" s="11">
        <v>32.769337016574582</v>
      </c>
      <c r="DI32" s="11">
        <v>33.028314917127069</v>
      </c>
      <c r="DJ32" s="11">
        <v>81.168760240305843</v>
      </c>
      <c r="DK32" s="11">
        <v>35.294117647058826</v>
      </c>
      <c r="DL32" s="11">
        <v>89.176901016069749</v>
      </c>
      <c r="DM32" s="11">
        <v>100</v>
      </c>
      <c r="DN32" s="11">
        <v>73.445322290154209</v>
      </c>
      <c r="DO32" s="11">
        <v>80.91106290672451</v>
      </c>
      <c r="DP32" s="11">
        <v>48.839692189426401</v>
      </c>
      <c r="DQ32" s="11">
        <v>39.294183744915486</v>
      </c>
      <c r="DR32" s="11">
        <v>29.548836580086579</v>
      </c>
      <c r="DS32" s="11">
        <v>100</v>
      </c>
      <c r="DT32" s="11">
        <v>5.8589698080541153</v>
      </c>
      <c r="DU32" s="11">
        <v>100</v>
      </c>
      <c r="DV32" s="11">
        <v>34.012104225124276</v>
      </c>
      <c r="DW32" s="11">
        <v>22.599651919397278</v>
      </c>
      <c r="DX32" s="11">
        <v>53.358691110783681</v>
      </c>
      <c r="DY32" s="11">
        <v>51.736480345125813</v>
      </c>
      <c r="DZ32" s="11">
        <v>47.571035975600623</v>
      </c>
      <c r="EA32" s="11">
        <v>58.706497686582168</v>
      </c>
      <c r="EB32" s="11">
        <v>19.841269841269842</v>
      </c>
      <c r="EC32" s="11">
        <v>62.953956394103606</v>
      </c>
      <c r="ED32" s="11">
        <v>68.566576595949641</v>
      </c>
      <c r="EE32" s="11">
        <v>91.808118081180808</v>
      </c>
      <c r="EF32" s="11">
        <v>100</v>
      </c>
      <c r="EG32" s="11">
        <v>25.530243519245875</v>
      </c>
      <c r="EH32" s="11">
        <v>79.18303220738413</v>
      </c>
      <c r="EI32" s="11">
        <v>100</v>
      </c>
      <c r="EJ32" s="11">
        <v>97.676742443167626</v>
      </c>
      <c r="EK32" s="11">
        <v>6.8448663502373215</v>
      </c>
      <c r="EL32" s="11">
        <v>91.43</v>
      </c>
      <c r="EM32" s="11">
        <v>100</v>
      </c>
      <c r="EN32" s="11">
        <v>99.663865546218489</v>
      </c>
      <c r="EO32" s="11">
        <v>96.958174904942965</v>
      </c>
      <c r="EP32" s="11">
        <v>91.341991341991346</v>
      </c>
      <c r="EQ32" s="11">
        <v>81.81817842975228</v>
      </c>
      <c r="ER32" s="11">
        <v>98.387099760665819</v>
      </c>
      <c r="ES32" s="11">
        <v>53.447286348093634</v>
      </c>
      <c r="ET32" s="11">
        <v>10.031509545606447</v>
      </c>
      <c r="EU32" s="11">
        <v>5.2083480576618841</v>
      </c>
      <c r="EV32" s="11">
        <v>4.0605734493183121</v>
      </c>
      <c r="EW32" s="11">
        <v>5.4667909076022676</v>
      </c>
      <c r="EX32" s="11">
        <v>1.4650107176491776</v>
      </c>
      <c r="EY32" s="11">
        <v>0.46356990901670647</v>
      </c>
      <c r="EZ32" s="11">
        <v>0.58344193063333916</v>
      </c>
      <c r="FA32" s="11">
        <v>1.9413684836389715</v>
      </c>
      <c r="FB32" s="11">
        <v>7.1416826331893972</v>
      </c>
      <c r="FC32" s="11">
        <v>34.637797765450564</v>
      </c>
      <c r="FD32" s="11">
        <v>11.808117114445917</v>
      </c>
      <c r="FE32" s="11">
        <v>26.597777005904828</v>
      </c>
      <c r="FF32" s="11">
        <v>31.330472103004293</v>
      </c>
      <c r="FG32" s="11">
        <v>73.745169209806065</v>
      </c>
      <c r="FH32" s="11">
        <v>84.624190535977064</v>
      </c>
      <c r="FI32" s="11">
        <v>25.771321176410666</v>
      </c>
      <c r="FJ32" s="11">
        <v>64.515940222983758</v>
      </c>
      <c r="FK32" s="11">
        <v>72.452277140658779</v>
      </c>
      <c r="FL32" s="11">
        <v>87.559458470545195</v>
      </c>
      <c r="FM32" s="11">
        <v>71.858314884750627</v>
      </c>
      <c r="FN32" s="11">
        <v>90.398228338672055</v>
      </c>
      <c r="FO32" s="11">
        <v>53.124298893726682</v>
      </c>
      <c r="FP32" s="11">
        <v>84.585701255875961</v>
      </c>
      <c r="FQ32" s="11">
        <v>32.653893192009789</v>
      </c>
      <c r="FR32" s="11">
        <v>6.0867977357112419</v>
      </c>
      <c r="FS32" s="11">
        <v>62.896909935682835</v>
      </c>
      <c r="FT32" s="11">
        <v>91.301966035668642</v>
      </c>
      <c r="FU32" s="11">
        <v>137.96741534278814</v>
      </c>
      <c r="FV32" s="11">
        <v>93.330898614239047</v>
      </c>
      <c r="FW32" s="11">
        <v>12.173595471422484</v>
      </c>
      <c r="FX32" s="11">
        <v>71.176490150940026</v>
      </c>
      <c r="FY32" s="11">
        <v>-6.4764901509400232</v>
      </c>
      <c r="FZ32" s="11">
        <v>66.532856486380865</v>
      </c>
      <c r="GA32" s="11">
        <v>10.591066764897484</v>
      </c>
      <c r="GB32" s="11">
        <v>0</v>
      </c>
      <c r="GC32" s="11">
        <v>4.5454545454545459</v>
      </c>
      <c r="GD32" s="11">
        <v>0</v>
      </c>
      <c r="GE32" s="11">
        <v>33.333333333333329</v>
      </c>
      <c r="GF32" s="11">
        <v>25</v>
      </c>
      <c r="GG32" s="11">
        <v>100</v>
      </c>
      <c r="GH32" s="11">
        <v>10</v>
      </c>
      <c r="GI32" s="11">
        <v>10</v>
      </c>
      <c r="GJ32" s="11">
        <v>3</v>
      </c>
      <c r="GK32" s="11">
        <v>62.695958132704042</v>
      </c>
      <c r="GL32" s="11">
        <v>16.050265259828695</v>
      </c>
      <c r="GM32" s="11">
        <v>27.217269135013353</v>
      </c>
      <c r="GN32" s="11">
        <v>9.2673590400000005</v>
      </c>
      <c r="GO32" s="11">
        <v>82.460906893486381</v>
      </c>
      <c r="GP32" s="11">
        <v>18.98</v>
      </c>
      <c r="GQ32" s="11">
        <v>20.35178668328308</v>
      </c>
      <c r="GR32" s="11">
        <v>2.1195172210774214</v>
      </c>
      <c r="GS32" s="11" t="s">
        <v>727</v>
      </c>
      <c r="GT32" s="11" t="s">
        <v>727</v>
      </c>
      <c r="GU32" s="11" t="s">
        <v>727</v>
      </c>
      <c r="GV32" s="11">
        <v>0</v>
      </c>
      <c r="GW32" s="11">
        <v>61.313054903053718</v>
      </c>
      <c r="GX32" s="11">
        <v>68.07849781166172</v>
      </c>
      <c r="GY32" s="11">
        <v>25</v>
      </c>
      <c r="GZ32" s="11">
        <v>4.3499999999999996</v>
      </c>
      <c r="HA32" s="11">
        <v>3087363.660066356</v>
      </c>
      <c r="HB32" s="11">
        <v>35.949206349206349</v>
      </c>
      <c r="HC32" s="11">
        <v>183.90015873015872</v>
      </c>
      <c r="HD32" s="11">
        <v>228.85682539682543</v>
      </c>
      <c r="HE32" s="11">
        <v>78.362857142857152</v>
      </c>
      <c r="HF32" s="12">
        <v>129.83651607337697</v>
      </c>
      <c r="HG32" s="12">
        <v>57.439913583580882</v>
      </c>
      <c r="HH32" s="12">
        <v>34.683552734681086</v>
      </c>
      <c r="HI32" s="11">
        <v>90.377532228360963</v>
      </c>
      <c r="HJ32" s="11">
        <v>97.398710865561696</v>
      </c>
      <c r="HK32" s="11">
        <v>97.795810313075506</v>
      </c>
      <c r="HL32" s="11">
        <v>96.08080110497238</v>
      </c>
      <c r="HM32" s="11">
        <v>95.971454880294658</v>
      </c>
      <c r="HN32" s="11">
        <v>87.91</v>
      </c>
      <c r="HO32" s="11">
        <v>58.930000000000007</v>
      </c>
      <c r="HP32" s="11">
        <v>56.748466257668717</v>
      </c>
      <c r="HQ32" s="11" t="s">
        <v>727</v>
      </c>
      <c r="HR32" s="11">
        <v>49.691662673137351</v>
      </c>
      <c r="HS32" s="11">
        <v>84.348762382788408</v>
      </c>
      <c r="HT32" s="11">
        <v>85.914106648527593</v>
      </c>
      <c r="HU32" s="11">
        <v>39.733743698957866</v>
      </c>
      <c r="HV32" s="11">
        <v>52.342006407274511</v>
      </c>
      <c r="HW32" s="11">
        <v>93.552808017478213</v>
      </c>
      <c r="HX32" s="11">
        <v>92.446794628333564</v>
      </c>
      <c r="HY32" s="11">
        <v>92.35284043112469</v>
      </c>
      <c r="HZ32" s="11">
        <v>53.503484097761181</v>
      </c>
      <c r="IA32" s="11">
        <v>96.746461025970135</v>
      </c>
      <c r="IB32" s="11">
        <v>94.702873513101721</v>
      </c>
      <c r="IC32" s="11">
        <v>94.871807711779809</v>
      </c>
      <c r="ID32" s="11">
        <v>58.05058689956708</v>
      </c>
      <c r="IE32" s="11">
        <v>96.068302530011678</v>
      </c>
      <c r="IF32" s="11">
        <v>55.90469613259669</v>
      </c>
      <c r="IG32" s="11">
        <v>-3.4297643900984194</v>
      </c>
      <c r="IH32" s="11">
        <v>12</v>
      </c>
      <c r="II32" s="11">
        <v>85.88858195211786</v>
      </c>
      <c r="IJ32" s="11">
        <v>32.769337016574582</v>
      </c>
      <c r="IK32" s="11">
        <v>33.028314917127069</v>
      </c>
      <c r="IL32" s="11">
        <v>81.168760240305843</v>
      </c>
      <c r="IM32" s="11">
        <v>35.294117647058826</v>
      </c>
      <c r="IN32" s="11">
        <v>9.6004872107186365</v>
      </c>
      <c r="IO32" s="11">
        <v>100</v>
      </c>
      <c r="IP32" s="11">
        <v>81.916615151614934</v>
      </c>
      <c r="IQ32" s="11">
        <v>8.676789587852495</v>
      </c>
      <c r="IR32" s="11">
        <v>93.275488069414308</v>
      </c>
      <c r="IS32" s="11">
        <v>7.4505546536796539</v>
      </c>
      <c r="IT32" s="11">
        <v>29.548836580086579</v>
      </c>
      <c r="IU32" s="11">
        <v>608.26795413397701</v>
      </c>
      <c r="IV32" s="11">
        <v>10.440555220277609</v>
      </c>
      <c r="IW32" s="11">
        <v>167.10923355461676</v>
      </c>
      <c r="IX32" s="11">
        <v>327.21786360893179</v>
      </c>
      <c r="IY32" s="11">
        <v>11.712707182320441</v>
      </c>
      <c r="IZ32" s="11">
        <v>44.477972238986119</v>
      </c>
      <c r="JA32" s="11">
        <v>28.424864212432109</v>
      </c>
      <c r="JB32" s="11">
        <v>15.389257694628848</v>
      </c>
      <c r="JC32" s="11">
        <v>5.9746529873264933</v>
      </c>
      <c r="JD32" s="11">
        <v>5.9523809523809526</v>
      </c>
      <c r="JE32" s="11">
        <v>12.393188854489164</v>
      </c>
      <c r="JF32" s="11">
        <v>12.275316455696203</v>
      </c>
      <c r="JG32" s="11">
        <v>91.808118081180808</v>
      </c>
      <c r="JH32" s="11">
        <v>116.10296318467526</v>
      </c>
      <c r="JI32" s="11">
        <v>25.530243519245875</v>
      </c>
      <c r="JJ32" s="11">
        <v>79.18303220738413</v>
      </c>
      <c r="JK32" s="11">
        <v>100</v>
      </c>
      <c r="JL32" s="11">
        <v>97.676742443167626</v>
      </c>
      <c r="JM32" s="11">
        <v>6.8448663502373215</v>
      </c>
      <c r="JN32" s="11">
        <v>91.43</v>
      </c>
      <c r="JO32" s="11">
        <v>100</v>
      </c>
      <c r="JP32" s="11">
        <v>99.663865546218489</v>
      </c>
      <c r="JQ32" s="11">
        <v>96.958174904942965</v>
      </c>
      <c r="JR32" s="11">
        <v>91.341991341991346</v>
      </c>
      <c r="JS32" s="11">
        <v>0.90243899999999999</v>
      </c>
      <c r="JT32" s="11">
        <v>0.98780489999999999</v>
      </c>
      <c r="JU32" s="11">
        <v>1.4814587210000001</v>
      </c>
      <c r="JV32" s="11">
        <v>0.24449100000000001</v>
      </c>
      <c r="JW32" s="11">
        <v>3.4694269827800959</v>
      </c>
      <c r="JX32" s="11">
        <v>78647.140153199653</v>
      </c>
      <c r="JY32" s="11">
        <v>75030.976612089798</v>
      </c>
      <c r="JZ32" s="11">
        <v>0.11722728149261458</v>
      </c>
      <c r="KA32" s="11">
        <v>3.5482524999999998</v>
      </c>
      <c r="KB32" s="11">
        <v>1.5170571800000001</v>
      </c>
      <c r="KC32" s="11">
        <v>5.6415648500000009</v>
      </c>
      <c r="KD32" s="13">
        <v>6.0452098927734114E-2</v>
      </c>
      <c r="KE32" s="11">
        <v>-5.1413777759799366</v>
      </c>
      <c r="KF32" s="11">
        <v>-58.769864626250737</v>
      </c>
      <c r="KG32" s="11">
        <v>-93.60889197638069</v>
      </c>
      <c r="KH32" s="11">
        <v>-74.678111587982826</v>
      </c>
      <c r="KI32" s="11">
        <v>5.1577777777777776</v>
      </c>
      <c r="KJ32" s="11">
        <v>5.7462962962962951</v>
      </c>
      <c r="KK32" s="11">
        <v>84.498666666666679</v>
      </c>
      <c r="KL32" s="11">
        <v>106.56183333333334</v>
      </c>
      <c r="KM32" s="11">
        <v>102.64066666666668</v>
      </c>
      <c r="KN32" s="11">
        <v>12.440541529454812</v>
      </c>
      <c r="KO32" s="11">
        <v>28.141685115249381</v>
      </c>
      <c r="KP32" s="11">
        <v>90.398228338672055</v>
      </c>
      <c r="KQ32" s="11">
        <v>6.3844392672531924</v>
      </c>
      <c r="KR32" s="11">
        <v>84.585701255875961</v>
      </c>
      <c r="KS32" s="11">
        <v>32.653893192009789</v>
      </c>
    </row>
    <row r="33" spans="1:305" x14ac:dyDescent="0.3">
      <c r="A33" t="s">
        <v>1</v>
      </c>
      <c r="B33" s="2" t="s">
        <v>54</v>
      </c>
      <c r="C33" s="2" t="s">
        <v>55</v>
      </c>
      <c r="D33" s="2" t="s">
        <v>43</v>
      </c>
      <c r="E33" s="2" t="s">
        <v>347</v>
      </c>
      <c r="F33" s="2" t="s">
        <v>357</v>
      </c>
      <c r="G33" s="2" t="s">
        <v>356</v>
      </c>
      <c r="H33" s="17" t="s">
        <v>486</v>
      </c>
      <c r="I33" s="11">
        <v>60.395634167247657</v>
      </c>
      <c r="J33" s="11">
        <v>68.743235859443459</v>
      </c>
      <c r="K33" s="11">
        <v>65.183888805447097</v>
      </c>
      <c r="L33" s="11">
        <v>71.007829505134353</v>
      </c>
      <c r="M33" s="11">
        <v>60.359145444730053</v>
      </c>
      <c r="N33" s="11">
        <v>58.523149834401032</v>
      </c>
      <c r="O33" s="11">
        <v>38.556555554329911</v>
      </c>
      <c r="P33" s="11">
        <v>88.891561435738083</v>
      </c>
      <c r="Q33" s="11">
        <v>60.821690862234149</v>
      </c>
      <c r="R33" s="11">
        <v>71.666666666666671</v>
      </c>
      <c r="S33" s="11">
        <v>79.801151947339548</v>
      </c>
      <c r="T33" s="11">
        <v>56.829720161284492</v>
      </c>
      <c r="U33" s="11">
        <v>72.418165858487029</v>
      </c>
      <c r="V33" s="11">
        <v>50.773694084354169</v>
      </c>
      <c r="W33" s="11">
        <v>47.714188084250949</v>
      </c>
      <c r="X33" s="11">
        <v>71.873442441992509</v>
      </c>
      <c r="Y33" s="11">
        <v>94.635424695544941</v>
      </c>
      <c r="Z33" s="11">
        <v>46.512500000000003</v>
      </c>
      <c r="AA33" s="11">
        <v>78.984283703518855</v>
      </c>
      <c r="AB33" s="11">
        <v>87.613689990043156</v>
      </c>
      <c r="AC33" s="11">
        <v>55.14893322203136</v>
      </c>
      <c r="AD33" s="11">
        <v>50.010276964184776</v>
      </c>
      <c r="AE33" s="11">
        <v>83.281963645893612</v>
      </c>
      <c r="AF33" s="11">
        <v>60.359145444730053</v>
      </c>
      <c r="AG33" s="11">
        <v>35.611764386146234</v>
      </c>
      <c r="AH33" s="11">
        <v>63.085903426675429</v>
      </c>
      <c r="AI33" s="11">
        <v>85.451861997166773</v>
      </c>
      <c r="AJ33" s="11">
        <v>74.002458068247535</v>
      </c>
      <c r="AK33" s="11">
        <v>91.436416706100914</v>
      </c>
      <c r="AL33" s="11">
        <v>67.812506786121517</v>
      </c>
      <c r="AM33" s="11">
        <v>23.835433559529186</v>
      </c>
      <c r="AN33" s="11">
        <v>57.154199282168747</v>
      </c>
      <c r="AO33" s="11">
        <v>75.420844011209667</v>
      </c>
      <c r="AP33" s="11">
        <v>96.64015856517851</v>
      </c>
      <c r="AQ33" s="11">
        <v>89.970690220115785</v>
      </c>
      <c r="AR33" s="11">
        <v>95.692665649007722</v>
      </c>
      <c r="AS33" s="11">
        <v>80.960649670257794</v>
      </c>
      <c r="AT33" s="11">
        <v>78.467203274435391</v>
      </c>
      <c r="AU33" s="11">
        <v>91.61800123543324</v>
      </c>
      <c r="AV33" s="11">
        <v>74.664739718999726</v>
      </c>
      <c r="AW33" s="11">
        <v>50.303822467738257</v>
      </c>
      <c r="AX33" s="11">
        <v>61.60219087298011</v>
      </c>
      <c r="AY33" s="11">
        <v>56.716010389218496</v>
      </c>
      <c r="AZ33" s="11">
        <v>65</v>
      </c>
      <c r="BA33" s="11">
        <v>72.727272727272734</v>
      </c>
      <c r="BB33" s="11">
        <v>77.272727272727266</v>
      </c>
      <c r="BC33" s="11">
        <v>100</v>
      </c>
      <c r="BD33" s="11">
        <v>75</v>
      </c>
      <c r="BE33" s="11">
        <v>100</v>
      </c>
      <c r="BF33" s="11">
        <v>86.505759736697755</v>
      </c>
      <c r="BG33" s="11">
        <v>37.5</v>
      </c>
      <c r="BH33" s="11">
        <v>85.263157894736835</v>
      </c>
      <c r="BI33" s="11">
        <v>80.395248273882373</v>
      </c>
      <c r="BJ33" s="11">
        <v>22.042588875144936</v>
      </c>
      <c r="BK33" s="11">
        <v>25.069525042658324</v>
      </c>
      <c r="BL33" s="11">
        <v>71.378080720000014</v>
      </c>
      <c r="BM33" s="11">
        <v>62.800573235581027</v>
      </c>
      <c r="BN33" s="11">
        <v>64.94399153695349</v>
      </c>
      <c r="BO33" s="11">
        <v>89.509932802926571</v>
      </c>
      <c r="BP33" s="11">
        <v>1.1671431157507279</v>
      </c>
      <c r="BQ33" s="11">
        <v>100</v>
      </c>
      <c r="BR33" s="11">
        <v>100</v>
      </c>
      <c r="BS33" s="11">
        <v>0</v>
      </c>
      <c r="BT33" s="11">
        <v>100</v>
      </c>
      <c r="BU33" s="11">
        <v>3.4750213903743306</v>
      </c>
      <c r="BV33" s="11">
        <v>26.665550719785735</v>
      </c>
      <c r="BW33" s="11">
        <v>100</v>
      </c>
      <c r="BX33" s="11">
        <v>16.400000000000002</v>
      </c>
      <c r="BY33" s="11">
        <v>47.791201617218078</v>
      </c>
      <c r="BZ33" s="11">
        <v>89.50897672122251</v>
      </c>
      <c r="CA33" s="11">
        <v>61.796721210924701</v>
      </c>
      <c r="CB33" s="11">
        <v>52.277487144295812</v>
      </c>
      <c r="CC33" s="11">
        <v>85.319058376714807</v>
      </c>
      <c r="CD33" s="11">
        <v>90.202868496604623</v>
      </c>
      <c r="CE33" s="11">
        <v>28.205128205128204</v>
      </c>
      <c r="CF33" s="11">
        <v>95.803856939056885</v>
      </c>
      <c r="CG33" s="11">
        <v>85.486357330044711</v>
      </c>
      <c r="CH33" s="11">
        <v>97.387081856019734</v>
      </c>
      <c r="CI33" s="11">
        <v>97.610605827038682</v>
      </c>
      <c r="CJ33" s="11">
        <v>96.616309542161247</v>
      </c>
      <c r="CK33" s="11">
        <v>96.076768922460303</v>
      </c>
      <c r="CL33" s="11">
        <v>64.73</v>
      </c>
      <c r="CM33" s="11">
        <v>21.32</v>
      </c>
      <c r="CN33" s="11">
        <v>100</v>
      </c>
      <c r="CO33" s="11">
        <v>0</v>
      </c>
      <c r="CP33" s="11">
        <v>72.23582790494325</v>
      </c>
      <c r="CQ33" s="11">
        <v>90.899152708301074</v>
      </c>
      <c r="CR33" s="11">
        <v>85.989689671276764</v>
      </c>
      <c r="CS33" s="11">
        <v>76.680513650357184</v>
      </c>
      <c r="CT33" s="11">
        <v>49.068616359158348</v>
      </c>
      <c r="CU33" s="11">
        <v>99.031901927076532</v>
      </c>
      <c r="CV33" s="11">
        <v>94.797052000714757</v>
      </c>
      <c r="CW33" s="11">
        <v>98.135200775396996</v>
      </c>
      <c r="CX33" s="11">
        <v>52.421162585652034</v>
      </c>
      <c r="CY33" s="11">
        <v>97.964431468352316</v>
      </c>
      <c r="CZ33" s="11">
        <v>97.624378680376765</v>
      </c>
      <c r="DA33" s="11">
        <v>98.599713970326363</v>
      </c>
      <c r="DB33" s="11">
        <v>64.404785019650504</v>
      </c>
      <c r="DC33" s="11">
        <v>96.962795419875519</v>
      </c>
      <c r="DD33" s="11">
        <v>64.906736550023126</v>
      </c>
      <c r="DE33" s="11">
        <v>68.540063116070968</v>
      </c>
      <c r="DF33" s="11">
        <v>32</v>
      </c>
      <c r="DG33" s="11">
        <v>75.173423770618157</v>
      </c>
      <c r="DH33" s="11">
        <v>35.979651610914139</v>
      </c>
      <c r="DI33" s="11">
        <v>38.877755511022045</v>
      </c>
      <c r="DJ33" s="11">
        <v>94.309471222554237</v>
      </c>
      <c r="DK33" s="11">
        <v>62.5</v>
      </c>
      <c r="DL33" s="11">
        <v>87.429494472131324</v>
      </c>
      <c r="DM33" s="11">
        <v>88.888888888888886</v>
      </c>
      <c r="DN33" s="11">
        <v>61.045923339386675</v>
      </c>
      <c r="DO33" s="11">
        <v>55.619596541786741</v>
      </c>
      <c r="DP33" s="11">
        <v>64.411916453016744</v>
      </c>
      <c r="DQ33" s="11">
        <v>37.783727992734221</v>
      </c>
      <c r="DR33" s="11">
        <v>33.439800779558247</v>
      </c>
      <c r="DS33" s="11">
        <v>1.1392584184080914</v>
      </c>
      <c r="DT33" s="11">
        <v>4.0776353304924147</v>
      </c>
      <c r="DU33" s="11">
        <v>0</v>
      </c>
      <c r="DV33" s="11">
        <v>2.5355783614461882</v>
      </c>
      <c r="DW33" s="11">
        <v>0</v>
      </c>
      <c r="DX33" s="11">
        <v>92.507761096837228</v>
      </c>
      <c r="DY33" s="11">
        <v>75.573781030076063</v>
      </c>
      <c r="DZ33" s="11">
        <v>77.010307446350225</v>
      </c>
      <c r="EA33" s="11">
        <v>53.912546787166789</v>
      </c>
      <c r="EB33" s="11">
        <v>16.425120772946862</v>
      </c>
      <c r="EC33" s="11">
        <v>67.928602088996996</v>
      </c>
      <c r="ED33" s="11">
        <v>85.536405098212924</v>
      </c>
      <c r="EE33" s="11">
        <v>88.342440801457187</v>
      </c>
      <c r="EF33" s="11">
        <v>100</v>
      </c>
      <c r="EG33" s="11">
        <v>63.076923076923073</v>
      </c>
      <c r="EH33" s="11">
        <v>86.634615384615387</v>
      </c>
      <c r="EI33" s="11">
        <v>99.934619156587118</v>
      </c>
      <c r="EJ33" s="11">
        <v>89.212160836874801</v>
      </c>
      <c r="EK33" s="11">
        <v>31.153971886237329</v>
      </c>
      <c r="EL33" s="11">
        <v>83.7</v>
      </c>
      <c r="EM33" s="11">
        <v>99.82</v>
      </c>
      <c r="EN33" s="11">
        <v>98.53479853479854</v>
      </c>
      <c r="EO33" s="11">
        <v>98.903508771929822</v>
      </c>
      <c r="EP33" s="11">
        <v>76.223776223776213</v>
      </c>
      <c r="EQ33" s="11">
        <v>88.636366177685787</v>
      </c>
      <c r="ER33" s="11">
        <v>98.387099760665819</v>
      </c>
      <c r="ES33" s="11">
        <v>77.730505456236401</v>
      </c>
      <c r="ET33" s="11">
        <v>6.496055749898054</v>
      </c>
      <c r="EU33" s="11">
        <v>7.222872986567082</v>
      </c>
      <c r="EV33" s="11">
        <v>3.991987304740805</v>
      </c>
      <c r="EW33" s="11">
        <v>5.1655582182148514</v>
      </c>
      <c r="EX33" s="11">
        <v>2.3006065172938928</v>
      </c>
      <c r="EY33" s="11">
        <v>0.35635491803751135</v>
      </c>
      <c r="EZ33" s="11">
        <v>0.41775550966600711</v>
      </c>
      <c r="FA33" s="11">
        <v>3.5501237901069267</v>
      </c>
      <c r="FB33" s="11">
        <v>5.1266836340758966</v>
      </c>
      <c r="FC33" s="11">
        <v>0</v>
      </c>
      <c r="FD33" s="11">
        <v>9.1870999118879269</v>
      </c>
      <c r="FE33" s="11">
        <v>55.718085106382972</v>
      </c>
      <c r="FF33" s="11">
        <v>49.145299145299148</v>
      </c>
      <c r="FG33" s="11">
        <v>73.839729358283108</v>
      </c>
      <c r="FH33" s="11">
        <v>77.519884599202612</v>
      </c>
      <c r="FI33" s="11">
        <v>6.4204805201399955</v>
      </c>
      <c r="FJ33" s="11">
        <v>59.370132260896668</v>
      </c>
      <c r="FK33" s="11">
        <v>68.620769672321387</v>
      </c>
      <c r="FL33" s="11">
        <v>86.382723455308934</v>
      </c>
      <c r="FM33" s="11">
        <v>67.057986481679109</v>
      </c>
      <c r="FN33" s="11">
        <v>92.94689906769355</v>
      </c>
      <c r="FO33" s="11">
        <v>63.791298000848393</v>
      </c>
      <c r="FP33" s="11">
        <v>93.563469956227621</v>
      </c>
      <c r="FQ33" s="11">
        <v>48.78268710550045</v>
      </c>
      <c r="FR33" s="11">
        <v>2.4171521113823693</v>
      </c>
      <c r="FS33" s="11">
        <v>96.686084455294775</v>
      </c>
      <c r="FT33" s="11">
        <v>99.10323656667714</v>
      </c>
      <c r="FU33" s="11">
        <v>183.70356046506006</v>
      </c>
      <c r="FV33" s="11">
        <v>43.508738004882645</v>
      </c>
      <c r="FW33" s="11">
        <v>41.09158589350028</v>
      </c>
      <c r="FX33" s="11">
        <v>74.664739718999726</v>
      </c>
      <c r="FY33" s="11">
        <v>-7.4247397189997315</v>
      </c>
      <c r="FZ33" s="11">
        <v>61.602190872980117</v>
      </c>
      <c r="GA33" s="11">
        <v>7.8653434256749009</v>
      </c>
      <c r="GB33" s="11">
        <v>65</v>
      </c>
      <c r="GC33" s="11">
        <v>72.727272727272734</v>
      </c>
      <c r="GD33" s="11">
        <v>77.272727272727266</v>
      </c>
      <c r="GE33" s="11">
        <v>100</v>
      </c>
      <c r="GF33" s="11">
        <v>75</v>
      </c>
      <c r="GG33" s="11">
        <v>100</v>
      </c>
      <c r="GH33" s="11">
        <v>10</v>
      </c>
      <c r="GI33" s="11">
        <v>30</v>
      </c>
      <c r="GJ33" s="11">
        <v>4.666666666666667</v>
      </c>
      <c r="GK33" s="11">
        <v>80.395248273882373</v>
      </c>
      <c r="GL33" s="11">
        <v>22.042588875144936</v>
      </c>
      <c r="GM33" s="11">
        <v>25.069525042658324</v>
      </c>
      <c r="GN33" s="11">
        <v>71.378080720000014</v>
      </c>
      <c r="GO33" s="11">
        <v>62.800573235581027</v>
      </c>
      <c r="GP33" s="11">
        <v>35.056008463046517</v>
      </c>
      <c r="GQ33" s="11">
        <v>10.490067197073429</v>
      </c>
      <c r="GR33" s="11">
        <v>1.1671431157507279</v>
      </c>
      <c r="GS33" s="11">
        <v>100</v>
      </c>
      <c r="GT33" s="11">
        <v>100</v>
      </c>
      <c r="GU33" s="11">
        <v>0</v>
      </c>
      <c r="GV33" s="11">
        <v>1</v>
      </c>
      <c r="GW33" s="11">
        <v>334.2255489494753</v>
      </c>
      <c r="GX33" s="11">
        <v>26.665550719785735</v>
      </c>
      <c r="GY33" s="11">
        <v>100</v>
      </c>
      <c r="GZ33" s="11">
        <v>16.400000000000002</v>
      </c>
      <c r="HA33" s="11">
        <v>4712804.9821727481</v>
      </c>
      <c r="HB33" s="11">
        <v>40.83269841269842</v>
      </c>
      <c r="HC33" s="11">
        <v>175.40793650793648</v>
      </c>
      <c r="HD33" s="11">
        <v>234.40301587301587</v>
      </c>
      <c r="HE33" s="11">
        <v>69.882698412698417</v>
      </c>
      <c r="HF33" s="12">
        <v>137.40458272461734</v>
      </c>
      <c r="HG33" s="12">
        <v>71.794871794871796</v>
      </c>
      <c r="HH33" s="12">
        <v>19.679613095238096</v>
      </c>
      <c r="HI33" s="11">
        <v>85.486357330044711</v>
      </c>
      <c r="HJ33" s="11">
        <v>97.387081856019734</v>
      </c>
      <c r="HK33" s="11">
        <v>97.610605827038682</v>
      </c>
      <c r="HL33" s="11">
        <v>96.616309542161247</v>
      </c>
      <c r="HM33" s="11">
        <v>96.076768922460303</v>
      </c>
      <c r="HN33" s="11">
        <v>64.73</v>
      </c>
      <c r="HO33" s="11">
        <v>21.32</v>
      </c>
      <c r="HP33" s="11">
        <v>100</v>
      </c>
      <c r="HQ33" s="11">
        <v>0</v>
      </c>
      <c r="HR33" s="11">
        <v>72.23582790494325</v>
      </c>
      <c r="HS33" s="11">
        <v>90.899152708301074</v>
      </c>
      <c r="HT33" s="11">
        <v>85.989689671276764</v>
      </c>
      <c r="HU33" s="11">
        <v>76.680513650357184</v>
      </c>
      <c r="HV33" s="11">
        <v>49.068616359158348</v>
      </c>
      <c r="HW33" s="11">
        <v>99.031901927076532</v>
      </c>
      <c r="HX33" s="11">
        <v>94.797052000714757</v>
      </c>
      <c r="HY33" s="11">
        <v>98.135200775396996</v>
      </c>
      <c r="HZ33" s="11">
        <v>52.421162585652034</v>
      </c>
      <c r="IA33" s="11">
        <v>97.964431468352316</v>
      </c>
      <c r="IB33" s="11">
        <v>97.624378680376765</v>
      </c>
      <c r="IC33" s="11">
        <v>98.599713970326363</v>
      </c>
      <c r="ID33" s="11">
        <v>64.404785019650504</v>
      </c>
      <c r="IE33" s="11">
        <v>96.962795419875519</v>
      </c>
      <c r="IF33" s="11">
        <v>64.906736550023126</v>
      </c>
      <c r="IG33" s="11">
        <v>5.6719789183084446</v>
      </c>
      <c r="IH33" s="11">
        <v>10</v>
      </c>
      <c r="II33" s="11">
        <v>75.173423770618157</v>
      </c>
      <c r="IJ33" s="11">
        <v>35.979651610914139</v>
      </c>
      <c r="IK33" s="11">
        <v>38.877755511022045</v>
      </c>
      <c r="IL33" s="11">
        <v>94.309471222554237</v>
      </c>
      <c r="IM33" s="11">
        <v>62.5</v>
      </c>
      <c r="IN33" s="11">
        <v>10.737096774193548</v>
      </c>
      <c r="IO33" s="11">
        <v>88.888888888888886</v>
      </c>
      <c r="IP33" s="11">
        <v>80.568078675288263</v>
      </c>
      <c r="IQ33" s="11">
        <v>20.172910662824208</v>
      </c>
      <c r="IR33" s="11">
        <v>72.046109510086453</v>
      </c>
      <c r="IS33" s="11">
        <v>7.3800887830229538</v>
      </c>
      <c r="IT33" s="11">
        <v>33.439800779558247</v>
      </c>
      <c r="IU33" s="11">
        <v>6.3765107140209096</v>
      </c>
      <c r="IV33" s="11">
        <v>7.2662563950470824</v>
      </c>
      <c r="IW33" s="11">
        <v>0</v>
      </c>
      <c r="IX33" s="11">
        <v>24.393860754800919</v>
      </c>
      <c r="IY33" s="11">
        <v>0</v>
      </c>
      <c r="IZ33" s="11">
        <v>77.111292355601691</v>
      </c>
      <c r="JA33" s="11">
        <v>41.521465114554758</v>
      </c>
      <c r="JB33" s="11">
        <v>24.912879068732856</v>
      </c>
      <c r="JC33" s="11">
        <v>5.4867650329947359</v>
      </c>
      <c r="JD33" s="11">
        <v>4.9275362318840585</v>
      </c>
      <c r="JE33" s="11">
        <v>11.765384615384615</v>
      </c>
      <c r="JF33" s="11">
        <v>9.9392265193370157</v>
      </c>
      <c r="JG33" s="11">
        <v>88.342440801457187</v>
      </c>
      <c r="JH33" s="11">
        <v>132.27941176470588</v>
      </c>
      <c r="JI33" s="11">
        <v>63.076923076923073</v>
      </c>
      <c r="JJ33" s="11">
        <v>86.634615384615387</v>
      </c>
      <c r="JK33" s="11">
        <v>99.934619156587118</v>
      </c>
      <c r="JL33" s="11">
        <v>89.212160836874801</v>
      </c>
      <c r="JM33" s="11">
        <v>31.153971886237329</v>
      </c>
      <c r="JN33" s="11">
        <v>83.7</v>
      </c>
      <c r="JO33" s="11">
        <v>99.82</v>
      </c>
      <c r="JP33" s="11">
        <v>98.53479853479854</v>
      </c>
      <c r="JQ33" s="11">
        <v>98.903508771929822</v>
      </c>
      <c r="JR33" s="11">
        <v>76.223776223776213</v>
      </c>
      <c r="JS33" s="11">
        <v>0.93902439999999998</v>
      </c>
      <c r="JT33" s="11">
        <v>0.98780489999999999</v>
      </c>
      <c r="JU33" s="11">
        <v>1.72626342</v>
      </c>
      <c r="JV33" s="11">
        <v>0.23526569999999999</v>
      </c>
      <c r="JW33" s="11">
        <v>3.9564341554788101</v>
      </c>
      <c r="JX33" s="11">
        <v>77515.667712864335</v>
      </c>
      <c r="JY33" s="11">
        <v>71337.037241304759</v>
      </c>
      <c r="JZ33" s="11">
        <v>0.18409001692446167</v>
      </c>
      <c r="KA33" s="11">
        <v>2.7276085100000005</v>
      </c>
      <c r="KB33" s="11">
        <v>1.08624177</v>
      </c>
      <c r="KC33" s="11">
        <v>10.316564709999996</v>
      </c>
      <c r="KD33" s="13">
        <v>4.6904272360102528E-2</v>
      </c>
      <c r="KE33" s="11">
        <v>-25.515664106326053</v>
      </c>
      <c r="KF33" s="11">
        <v>-66.460371331603113</v>
      </c>
      <c r="KG33" s="11">
        <v>22.872340425531913</v>
      </c>
      <c r="KH33" s="11">
        <v>-3.4188034188034191</v>
      </c>
      <c r="KI33" s="11">
        <v>5.1450000000000005</v>
      </c>
      <c r="KJ33" s="11">
        <v>7.0971428571428561</v>
      </c>
      <c r="KK33" s="11">
        <v>87.673333333333346</v>
      </c>
      <c r="KL33" s="11">
        <v>111.10416666666667</v>
      </c>
      <c r="KM33" s="11">
        <v>105.255</v>
      </c>
      <c r="KN33" s="11">
        <v>13.617276544691062</v>
      </c>
      <c r="KO33" s="11">
        <v>32.942013518320884</v>
      </c>
      <c r="KP33" s="11">
        <v>92.94689906769355</v>
      </c>
      <c r="KQ33" s="11">
        <v>6.8208621072585967</v>
      </c>
      <c r="KR33" s="11">
        <v>93.563469956227621</v>
      </c>
      <c r="KS33" s="11">
        <v>48.78268710550045</v>
      </c>
    </row>
    <row r="34" spans="1:305" x14ac:dyDescent="0.3">
      <c r="A34" t="s">
        <v>1</v>
      </c>
      <c r="B34" s="2" t="s">
        <v>56</v>
      </c>
      <c r="C34" s="2" t="s">
        <v>57</v>
      </c>
      <c r="D34" s="2" t="s">
        <v>43</v>
      </c>
      <c r="E34" s="2" t="s">
        <v>347</v>
      </c>
      <c r="F34" s="2" t="s">
        <v>357</v>
      </c>
      <c r="G34" s="2" t="s">
        <v>344</v>
      </c>
      <c r="H34" s="17" t="s">
        <v>487</v>
      </c>
      <c r="I34" s="11">
        <v>58.308559568640597</v>
      </c>
      <c r="J34" s="11">
        <v>53.297488105230961</v>
      </c>
      <c r="K34" s="11">
        <v>68.287968204202187</v>
      </c>
      <c r="L34" s="11">
        <v>71.650048643767192</v>
      </c>
      <c r="M34" s="11">
        <v>67.625004336631079</v>
      </c>
      <c r="N34" s="11">
        <v>50.660242077126036</v>
      </c>
      <c r="O34" s="11">
        <v>38.330606044886103</v>
      </c>
      <c r="P34" s="11">
        <v>80.148967901362539</v>
      </c>
      <c r="Q34" s="11">
        <v>64.949105941499866</v>
      </c>
      <c r="R34" s="11">
        <v>0</v>
      </c>
      <c r="S34" s="11">
        <v>61.051151947339555</v>
      </c>
      <c r="T34" s="11">
        <v>42.873012975496437</v>
      </c>
      <c r="U34" s="11">
        <v>73.755138172551412</v>
      </c>
      <c r="V34" s="11">
        <v>50.305039798366927</v>
      </c>
      <c r="W34" s="11">
        <v>39.844252903900774</v>
      </c>
      <c r="X34" s="11">
        <v>73.791718101739136</v>
      </c>
      <c r="Y34" s="11">
        <v>97.308401811168864</v>
      </c>
      <c r="Z34" s="11">
        <v>62.207499999999996</v>
      </c>
      <c r="AA34" s="11">
        <v>77.359118237414108</v>
      </c>
      <c r="AB34" s="11">
        <v>85.868019008941317</v>
      </c>
      <c r="AC34" s="11">
        <v>61.616940473527571</v>
      </c>
      <c r="AD34" s="11">
        <v>48.893174576555424</v>
      </c>
      <c r="AE34" s="11">
        <v>84.51299092239752</v>
      </c>
      <c r="AF34" s="11">
        <v>67.625004336631079</v>
      </c>
      <c r="AG34" s="11">
        <v>26.73577387003802</v>
      </c>
      <c r="AH34" s="11">
        <v>39.766683176837432</v>
      </c>
      <c r="AI34" s="11">
        <v>77.171663096254349</v>
      </c>
      <c r="AJ34" s="11">
        <v>64.197016901240232</v>
      </c>
      <c r="AK34" s="11">
        <v>94.6254230577687</v>
      </c>
      <c r="AL34" s="11">
        <v>55.28656266591458</v>
      </c>
      <c r="AM34" s="11">
        <v>37.520838038495455</v>
      </c>
      <c r="AN34" s="11">
        <v>59.875817496444952</v>
      </c>
      <c r="AO34" s="11">
        <v>71.182800818478611</v>
      </c>
      <c r="AP34" s="11">
        <v>79.837539889759213</v>
      </c>
      <c r="AQ34" s="11">
        <v>90.972093670505018</v>
      </c>
      <c r="AR34" s="11">
        <v>96.110693192205559</v>
      </c>
      <c r="AS34" s="11">
        <v>87.372034488946298</v>
      </c>
      <c r="AT34" s="11">
        <v>32.519152456779373</v>
      </c>
      <c r="AU34" s="11">
        <v>94.082293709979837</v>
      </c>
      <c r="AV34" s="11">
        <v>74.551627875403966</v>
      </c>
      <c r="AW34" s="11">
        <v>55.687447224981845</v>
      </c>
      <c r="AX34" s="11">
        <v>66.238689054350601</v>
      </c>
      <c r="AY34" s="11">
        <v>63.318659611263037</v>
      </c>
      <c r="AZ34" s="11">
        <v>0</v>
      </c>
      <c r="BA34" s="11">
        <v>0</v>
      </c>
      <c r="BB34" s="11">
        <v>0</v>
      </c>
      <c r="BC34" s="11">
        <v>33.333333333333329</v>
      </c>
      <c r="BD34" s="11">
        <v>0</v>
      </c>
      <c r="BE34" s="11">
        <v>100</v>
      </c>
      <c r="BF34" s="11">
        <v>86.505759736697755</v>
      </c>
      <c r="BG34" s="11">
        <v>85.416666666666657</v>
      </c>
      <c r="BH34" s="11">
        <v>92.631578947368425</v>
      </c>
      <c r="BI34" s="11">
        <v>59.120191098229654</v>
      </c>
      <c r="BJ34" s="11">
        <v>31.984278705884105</v>
      </c>
      <c r="BK34" s="11">
        <v>15.260706846</v>
      </c>
      <c r="BL34" s="11">
        <v>15.368309280000004</v>
      </c>
      <c r="BM34" s="11">
        <v>52.579851953814568</v>
      </c>
      <c r="BN34" s="11">
        <v>82.143530846050595</v>
      </c>
      <c r="BO34" s="11">
        <v>86.542031717789044</v>
      </c>
      <c r="BP34" s="11">
        <v>5.2636185030776312</v>
      </c>
      <c r="BQ34" s="11">
        <v>100</v>
      </c>
      <c r="BR34" s="11">
        <v>95.625747309685138</v>
      </c>
      <c r="BS34" s="11">
        <v>0</v>
      </c>
      <c r="BT34" s="11">
        <v>100</v>
      </c>
      <c r="BU34" s="11">
        <v>0.94087297743882647</v>
      </c>
      <c r="BV34" s="11">
        <v>66.576517765550676</v>
      </c>
      <c r="BW34" s="11">
        <v>22.222222222222221</v>
      </c>
      <c r="BX34" s="11">
        <v>0</v>
      </c>
      <c r="BY34" s="11">
        <v>70.57827162783019</v>
      </c>
      <c r="BZ34" s="11">
        <v>93.515797103911467</v>
      </c>
      <c r="CA34" s="11">
        <v>52.225440229089713</v>
      </c>
      <c r="CB34" s="11">
        <v>54.935306406248507</v>
      </c>
      <c r="CC34" s="11">
        <v>80.897137473112338</v>
      </c>
      <c r="CD34" s="11">
        <v>98.309528544475441</v>
      </c>
      <c r="CE34" s="11">
        <v>42.732376793512159</v>
      </c>
      <c r="CF34" s="11">
        <v>93.926440161824402</v>
      </c>
      <c r="CG34" s="11">
        <v>96.780144222706681</v>
      </c>
      <c r="CH34" s="11">
        <v>97.635418413550227</v>
      </c>
      <c r="CI34" s="11">
        <v>97.987590139191681</v>
      </c>
      <c r="CJ34" s="11">
        <v>96.704678852926378</v>
      </c>
      <c r="CK34" s="11">
        <v>97.434177427469393</v>
      </c>
      <c r="CL34" s="11">
        <v>56.3</v>
      </c>
      <c r="CM34" s="11">
        <v>92.53</v>
      </c>
      <c r="CN34" s="11">
        <v>100</v>
      </c>
      <c r="CO34" s="11">
        <v>0</v>
      </c>
      <c r="CP34" s="11">
        <v>65.77755597104678</v>
      </c>
      <c r="CQ34" s="11">
        <v>91.381620173879298</v>
      </c>
      <c r="CR34" s="11">
        <v>88.190554296963029</v>
      </c>
      <c r="CS34" s="11">
        <v>58.094007217870235</v>
      </c>
      <c r="CT34" s="11">
        <v>62.903223037598899</v>
      </c>
      <c r="CU34" s="11">
        <v>97.807748727126381</v>
      </c>
      <c r="CV34" s="11">
        <v>94.074785157181651</v>
      </c>
      <c r="CW34" s="11">
        <v>98.002065206291292</v>
      </c>
      <c r="CX34" s="11">
        <v>57.424250710333304</v>
      </c>
      <c r="CY34" s="11">
        <v>98.262786294901204</v>
      </c>
      <c r="CZ34" s="11">
        <v>94.990857933420543</v>
      </c>
      <c r="DA34" s="11">
        <v>94.786043660981733</v>
      </c>
      <c r="DB34" s="11">
        <v>51.191616253981095</v>
      </c>
      <c r="DC34" s="11">
        <v>98.211746854439625</v>
      </c>
      <c r="DD34" s="11">
        <v>47.115545866174749</v>
      </c>
      <c r="DE34" s="11">
        <v>97.735275554407963</v>
      </c>
      <c r="DF34" s="11">
        <v>40</v>
      </c>
      <c r="DG34" s="11">
        <v>86.02213650846889</v>
      </c>
      <c r="DH34" s="11">
        <v>29.280563474761028</v>
      </c>
      <c r="DI34" s="11">
        <v>31.376823746436354</v>
      </c>
      <c r="DJ34" s="11">
        <v>87.932564330079856</v>
      </c>
      <c r="DK34" s="11">
        <v>75</v>
      </c>
      <c r="DL34" s="11">
        <v>84.643208883319758</v>
      </c>
      <c r="DM34" s="11">
        <v>90.476190476190482</v>
      </c>
      <c r="DN34" s="11">
        <v>53.801741995101274</v>
      </c>
      <c r="DO34" s="11">
        <v>77.889447236180914</v>
      </c>
      <c r="DP34" s="11">
        <v>71.183823778611028</v>
      </c>
      <c r="DQ34" s="11">
        <v>28.540540677070286</v>
      </c>
      <c r="DR34" s="11">
        <v>24.931007063005755</v>
      </c>
      <c r="DS34" s="11">
        <v>2.0465443879864322</v>
      </c>
      <c r="DT34" s="11">
        <v>0</v>
      </c>
      <c r="DU34" s="11">
        <v>0</v>
      </c>
      <c r="DV34" s="11">
        <v>3.0079190813545988</v>
      </c>
      <c r="DW34" s="11">
        <v>2.2699983337463414</v>
      </c>
      <c r="DX34" s="11">
        <v>38.848871543505197</v>
      </c>
      <c r="DY34" s="11">
        <v>41.854303359030503</v>
      </c>
      <c r="DZ34" s="11">
        <v>45.791382874556348</v>
      </c>
      <c r="EA34" s="11">
        <v>44.005524773761785</v>
      </c>
      <c r="EB34" s="11">
        <v>28.333333333333332</v>
      </c>
      <c r="EC34" s="11">
        <v>53.051734358072899</v>
      </c>
      <c r="ED34" s="11">
        <v>60.856592903791771</v>
      </c>
      <c r="EE34" s="11">
        <v>94.778325123152712</v>
      </c>
      <c r="EF34" s="11">
        <v>100</v>
      </c>
      <c r="EG34" s="11">
        <v>25.190114068441066</v>
      </c>
      <c r="EH34" s="11">
        <v>84.50570342205323</v>
      </c>
      <c r="EI34" s="11">
        <v>99.967277486911001</v>
      </c>
      <c r="EJ34" s="11">
        <v>96.073298429319379</v>
      </c>
      <c r="EK34" s="11">
        <v>15.248691099476439</v>
      </c>
      <c r="EL34" s="11">
        <v>91.96</v>
      </c>
      <c r="EM34" s="11">
        <v>100</v>
      </c>
      <c r="EN34" s="11">
        <v>99.702380952380949</v>
      </c>
      <c r="EO34" s="11">
        <v>97.785977859778598</v>
      </c>
      <c r="EP34" s="11">
        <v>83.67875647668393</v>
      </c>
      <c r="EQ34" s="11">
        <v>68.18182157024772</v>
      </c>
      <c r="ER34" s="11">
        <v>95.161286056191685</v>
      </c>
      <c r="ES34" s="11">
        <v>41.187357145769354</v>
      </c>
      <c r="ET34" s="11">
        <v>16.615785891449576</v>
      </c>
      <c r="EU34" s="11">
        <v>7.5998706155016986</v>
      </c>
      <c r="EV34" s="11">
        <v>2.1388122106823335</v>
      </c>
      <c r="EW34" s="11">
        <v>6.0664460842445518</v>
      </c>
      <c r="EX34" s="11">
        <v>1.2972793669829499</v>
      </c>
      <c r="EY34" s="11">
        <v>0.13751254668431395</v>
      </c>
      <c r="EZ34" s="11">
        <v>0.26300198224667953</v>
      </c>
      <c r="FA34" s="11">
        <v>1.6991698901132952</v>
      </c>
      <c r="FB34" s="11">
        <v>5.2857530955989596</v>
      </c>
      <c r="FC34" s="11">
        <v>0</v>
      </c>
      <c r="FD34" s="11">
        <v>57.355025318398035</v>
      </c>
      <c r="FE34" s="11">
        <v>71.367521367521363</v>
      </c>
      <c r="FF34" s="11">
        <v>53.595890410958901</v>
      </c>
      <c r="FG34" s="11">
        <v>81.229205922775066</v>
      </c>
      <c r="FH34" s="11">
        <v>83.738499106091652</v>
      </c>
      <c r="FI34" s="11">
        <v>6.4204805201399955</v>
      </c>
      <c r="FJ34" s="11">
        <v>59.370132260896668</v>
      </c>
      <c r="FK34" s="11">
        <v>68.620769672321387</v>
      </c>
      <c r="FL34" s="11">
        <v>88.231625835189305</v>
      </c>
      <c r="FM34" s="11">
        <v>73.633111905978538</v>
      </c>
      <c r="FN34" s="11">
        <v>92.433048433048441</v>
      </c>
      <c r="FO34" s="11">
        <v>54.850571312917062</v>
      </c>
      <c r="FP34" s="11">
        <v>83.194349063082512</v>
      </c>
      <c r="FQ34" s="11">
        <v>34.754098360655739</v>
      </c>
      <c r="FR34" s="11">
        <v>14.505366985784741</v>
      </c>
      <c r="FS34" s="11">
        <v>87.032201914708438</v>
      </c>
      <c r="FT34" s="11">
        <v>92.834348709022336</v>
      </c>
      <c r="FU34" s="11">
        <v>139.25152306353351</v>
      </c>
      <c r="FV34" s="11">
        <v>136.35044966637656</v>
      </c>
      <c r="FW34" s="11">
        <v>29.010733971569483</v>
      </c>
      <c r="FX34" s="11">
        <v>74.551627875403966</v>
      </c>
      <c r="FY34" s="11">
        <v>-6.5016278754039689</v>
      </c>
      <c r="FZ34" s="11">
        <v>66.238689054350601</v>
      </c>
      <c r="GA34" s="11">
        <v>9.3483539914713489</v>
      </c>
      <c r="GB34" s="11">
        <v>0</v>
      </c>
      <c r="GC34" s="11">
        <v>0</v>
      </c>
      <c r="GD34" s="11">
        <v>0</v>
      </c>
      <c r="GE34" s="11">
        <v>33.333333333333329</v>
      </c>
      <c r="GF34" s="11">
        <v>0</v>
      </c>
      <c r="GG34" s="11">
        <v>100</v>
      </c>
      <c r="GH34" s="11">
        <v>10</v>
      </c>
      <c r="GI34" s="11">
        <v>7</v>
      </c>
      <c r="GJ34" s="11">
        <v>2.3333333333333335</v>
      </c>
      <c r="GK34" s="11">
        <v>59.120191098229654</v>
      </c>
      <c r="GL34" s="11">
        <v>31.984278705884108</v>
      </c>
      <c r="GM34" s="11">
        <v>15.260706846</v>
      </c>
      <c r="GN34" s="11">
        <v>15.368309280000002</v>
      </c>
      <c r="GO34" s="11">
        <v>52.579851953814568</v>
      </c>
      <c r="GP34" s="11">
        <v>17.856469153949405</v>
      </c>
      <c r="GQ34" s="11">
        <v>13.457968282210953</v>
      </c>
      <c r="GR34" s="11">
        <v>5.2636185030776312</v>
      </c>
      <c r="GS34" s="11">
        <v>100</v>
      </c>
      <c r="GT34" s="11">
        <v>95.625747309685138</v>
      </c>
      <c r="GU34" s="11">
        <v>0</v>
      </c>
      <c r="GV34" s="11">
        <v>1</v>
      </c>
      <c r="GW34" s="11">
        <v>90.492619195746855</v>
      </c>
      <c r="GX34" s="11">
        <v>66.576517765550676</v>
      </c>
      <c r="GY34" s="11">
        <v>22.222222222222221</v>
      </c>
      <c r="GZ34" s="11">
        <v>0</v>
      </c>
      <c r="HA34" s="11">
        <v>6959892.5933041126</v>
      </c>
      <c r="HB34" s="11">
        <v>28.478888888888889</v>
      </c>
      <c r="HC34" s="11">
        <v>215.03888888888889</v>
      </c>
      <c r="HD34" s="11">
        <v>221.62190476190474</v>
      </c>
      <c r="HE34" s="11">
        <v>83.388571428571439</v>
      </c>
      <c r="HF34" s="12">
        <v>113.8730193974028</v>
      </c>
      <c r="HG34" s="12">
        <v>57.267623206487841</v>
      </c>
      <c r="HH34" s="12">
        <v>27.20288671023965</v>
      </c>
      <c r="HI34" s="11">
        <v>96.780144222706681</v>
      </c>
      <c r="HJ34" s="11">
        <v>97.635418413550227</v>
      </c>
      <c r="HK34" s="11">
        <v>97.987590139191681</v>
      </c>
      <c r="HL34" s="11">
        <v>96.704678852926378</v>
      </c>
      <c r="HM34" s="11">
        <v>97.434177427469393</v>
      </c>
      <c r="HN34" s="11">
        <v>56.3</v>
      </c>
      <c r="HO34" s="11">
        <v>92.53</v>
      </c>
      <c r="HP34" s="11">
        <v>100</v>
      </c>
      <c r="HQ34" s="11">
        <v>0</v>
      </c>
      <c r="HR34" s="11">
        <v>65.77755597104678</v>
      </c>
      <c r="HS34" s="11">
        <v>91.381620173879298</v>
      </c>
      <c r="HT34" s="11">
        <v>88.190554296963029</v>
      </c>
      <c r="HU34" s="11">
        <v>58.094007217870235</v>
      </c>
      <c r="HV34" s="11">
        <v>62.903223037598899</v>
      </c>
      <c r="HW34" s="11">
        <v>97.807748727126381</v>
      </c>
      <c r="HX34" s="11">
        <v>94.074785157181651</v>
      </c>
      <c r="HY34" s="11">
        <v>98.002065206291292</v>
      </c>
      <c r="HZ34" s="11">
        <v>57.424250710333304</v>
      </c>
      <c r="IA34" s="11">
        <v>98.262786294901204</v>
      </c>
      <c r="IB34" s="11">
        <v>94.990857933420543</v>
      </c>
      <c r="IC34" s="11">
        <v>94.786043660981733</v>
      </c>
      <c r="ID34" s="11">
        <v>51.191616253981095</v>
      </c>
      <c r="IE34" s="11">
        <v>98.211746854439625</v>
      </c>
      <c r="IF34" s="11">
        <v>47.115545866174749</v>
      </c>
      <c r="IG34" s="11">
        <v>22.311710927296474</v>
      </c>
      <c r="IH34" s="11">
        <v>12</v>
      </c>
      <c r="II34" s="11">
        <v>86.02213650846889</v>
      </c>
      <c r="IJ34" s="11">
        <v>29.280563474761028</v>
      </c>
      <c r="IK34" s="11">
        <v>31.376823746436354</v>
      </c>
      <c r="IL34" s="11">
        <v>87.932564330079856</v>
      </c>
      <c r="IM34" s="11">
        <v>75</v>
      </c>
      <c r="IN34" s="11">
        <v>12.549450549450549</v>
      </c>
      <c r="IO34" s="11">
        <v>90.476190476190482</v>
      </c>
      <c r="IP34" s="11">
        <v>79.780214455201261</v>
      </c>
      <c r="IQ34" s="11">
        <v>10.050251256281408</v>
      </c>
      <c r="IR34" s="11">
        <v>62.814070351758787</v>
      </c>
      <c r="IS34" s="11">
        <v>6.94887506431545</v>
      </c>
      <c r="IT34" s="11">
        <v>24.931007063005755</v>
      </c>
      <c r="IU34" s="11">
        <v>11.454655068469554</v>
      </c>
      <c r="IV34" s="11">
        <v>0</v>
      </c>
      <c r="IW34" s="11">
        <v>0</v>
      </c>
      <c r="IX34" s="11">
        <v>28.938075962449403</v>
      </c>
      <c r="IY34" s="11">
        <v>1.1764705882352942</v>
      </c>
      <c r="IZ34" s="11">
        <v>32.38308500559814</v>
      </c>
      <c r="JA34" s="11">
        <v>22.99543536301783</v>
      </c>
      <c r="JB34" s="11">
        <v>14.813538885539575</v>
      </c>
      <c r="JC34" s="11">
        <v>4.4785117560933596</v>
      </c>
      <c r="JD34" s="11">
        <v>8.5</v>
      </c>
      <c r="JE34" s="11">
        <v>13.642857142857142</v>
      </c>
      <c r="JF34" s="11">
        <v>13.336683417085426</v>
      </c>
      <c r="JG34" s="11">
        <v>94.778325123152712</v>
      </c>
      <c r="JH34" s="11">
        <v>105.94810379241517</v>
      </c>
      <c r="JI34" s="11">
        <v>25.190114068441066</v>
      </c>
      <c r="JJ34" s="11">
        <v>84.50570342205323</v>
      </c>
      <c r="JK34" s="11">
        <v>99.967277486911001</v>
      </c>
      <c r="JL34" s="11">
        <v>96.073298429319379</v>
      </c>
      <c r="JM34" s="11">
        <v>15.248691099476439</v>
      </c>
      <c r="JN34" s="11">
        <v>91.96</v>
      </c>
      <c r="JO34" s="11">
        <v>100</v>
      </c>
      <c r="JP34" s="11">
        <v>99.702380952380949</v>
      </c>
      <c r="JQ34" s="11">
        <v>97.785977859778598</v>
      </c>
      <c r="JR34" s="11">
        <v>83.67875647668393</v>
      </c>
      <c r="JS34" s="11">
        <v>0.82926829999999996</v>
      </c>
      <c r="JT34" s="11">
        <v>0.96341460000000001</v>
      </c>
      <c r="JU34" s="11">
        <v>1.3578635640000001</v>
      </c>
      <c r="JV34" s="11">
        <v>0.26167180000000001</v>
      </c>
      <c r="JW34" s="11">
        <v>4.0475725408853114</v>
      </c>
      <c r="JX34" s="11">
        <v>46943.654094670041</v>
      </c>
      <c r="JY34" s="11">
        <v>82384.394564167233</v>
      </c>
      <c r="JZ34" s="11">
        <v>0.10380574810531079</v>
      </c>
      <c r="KA34" s="11">
        <v>1.0525472599999999</v>
      </c>
      <c r="KB34" s="11">
        <v>0.68385391000000006</v>
      </c>
      <c r="KC34" s="11">
        <v>4.9377422200000005</v>
      </c>
      <c r="KD34" s="13">
        <v>4.7973774368723437E-2</v>
      </c>
      <c r="KE34" s="11">
        <v>-22.941299570995081</v>
      </c>
      <c r="KF34" s="11">
        <v>74.872448979591837</v>
      </c>
      <c r="KG34" s="11">
        <v>85.470085470085465</v>
      </c>
      <c r="KH34" s="11">
        <v>14.383561643835616</v>
      </c>
      <c r="KI34" s="11">
        <v>4.1464705882352941</v>
      </c>
      <c r="KJ34" s="11">
        <v>5.9147058823529415</v>
      </c>
      <c r="KK34" s="11">
        <v>87.673333333333346</v>
      </c>
      <c r="KL34" s="11">
        <v>111.10416666666667</v>
      </c>
      <c r="KM34" s="11">
        <v>105.255</v>
      </c>
      <c r="KN34" s="11">
        <v>11.768374164810691</v>
      </c>
      <c r="KO34" s="11">
        <v>26.366888094021462</v>
      </c>
      <c r="KP34" s="11">
        <v>92.433048433048441</v>
      </c>
      <c r="KQ34" s="11">
        <v>6.4550668827840756</v>
      </c>
      <c r="KR34" s="11">
        <v>83.194349063082512</v>
      </c>
      <c r="KS34" s="11">
        <v>34.754098360655739</v>
      </c>
    </row>
    <row r="35" spans="1:305" x14ac:dyDescent="0.3">
      <c r="A35" t="s">
        <v>1</v>
      </c>
      <c r="B35" s="2" t="s">
        <v>58</v>
      </c>
      <c r="C35" s="2" t="s">
        <v>59</v>
      </c>
      <c r="D35" s="2" t="s">
        <v>43</v>
      </c>
      <c r="E35" s="2" t="s">
        <v>349</v>
      </c>
      <c r="F35" s="2" t="s">
        <v>357</v>
      </c>
      <c r="G35" s="2" t="s">
        <v>355</v>
      </c>
      <c r="H35" s="17" t="s">
        <v>488</v>
      </c>
      <c r="I35" s="11">
        <v>54.062492542150615</v>
      </c>
      <c r="J35" s="11">
        <v>57.734969680245435</v>
      </c>
      <c r="K35" s="11">
        <v>56.89057544282096</v>
      </c>
      <c r="L35" s="11">
        <v>66.176335758284452</v>
      </c>
      <c r="M35" s="11">
        <v>58.430225414397228</v>
      </c>
      <c r="N35" s="11">
        <v>50.340574254705473</v>
      </c>
      <c r="O35" s="11">
        <v>34.802274702450156</v>
      </c>
      <c r="P35" s="11">
        <v>60.2547665564691</v>
      </c>
      <c r="Q35" s="11">
        <v>60.18476047273861</v>
      </c>
      <c r="R35" s="11">
        <v>46.515151515151508</v>
      </c>
      <c r="S35" s="11">
        <v>77.766838221849341</v>
      </c>
      <c r="T35" s="11">
        <v>47.64892895102254</v>
      </c>
      <c r="U35" s="11">
        <v>72.089127618505799</v>
      </c>
      <c r="V35" s="11">
        <v>39.685214425981165</v>
      </c>
      <c r="W35" s="11">
        <v>22.721203387058434</v>
      </c>
      <c r="X35" s="11">
        <v>62.194160017562247</v>
      </c>
      <c r="Y35" s="11">
        <v>96.004917025199759</v>
      </c>
      <c r="Z35" s="11">
        <v>46.642021341463412</v>
      </c>
      <c r="AA35" s="11">
        <v>71.601230874703134</v>
      </c>
      <c r="AB35" s="11">
        <v>85.561976944128574</v>
      </c>
      <c r="AC35" s="11">
        <v>66.530940577300242</v>
      </c>
      <c r="AD35" s="11">
        <v>39.254251178037286</v>
      </c>
      <c r="AE35" s="11">
        <v>67.933279217253045</v>
      </c>
      <c r="AF35" s="11">
        <v>58.430225414397228</v>
      </c>
      <c r="AG35" s="11">
        <v>41.48839965154226</v>
      </c>
      <c r="AH35" s="11">
        <v>34.711870855326246</v>
      </c>
      <c r="AI35" s="11">
        <v>59.119413532298324</v>
      </c>
      <c r="AJ35" s="11">
        <v>45.926672298594575</v>
      </c>
      <c r="AK35" s="11">
        <v>89.950252334465205</v>
      </c>
      <c r="AL35" s="11">
        <v>47.937371390789188</v>
      </c>
      <c r="AM35" s="11">
        <v>28.042983615238292</v>
      </c>
      <c r="AN35" s="11">
        <v>44.043622988943859</v>
      </c>
      <c r="AO35" s="11">
        <v>72.026432132977803</v>
      </c>
      <c r="AP35" s="11">
        <v>88.469992949276261</v>
      </c>
      <c r="AQ35" s="11">
        <v>76.337831674653259</v>
      </c>
      <c r="AR35" s="11">
        <v>70.772603648051458</v>
      </c>
      <c r="AS35" s="11">
        <v>29.092556137913544</v>
      </c>
      <c r="AT35" s="11">
        <v>28.158271082662438</v>
      </c>
      <c r="AU35" s="11">
        <v>68.697343846257667</v>
      </c>
      <c r="AV35" s="11">
        <v>64.665770025035314</v>
      </c>
      <c r="AW35" s="11">
        <v>25.919888470444874</v>
      </c>
      <c r="AX35" s="11">
        <v>66.135870765077271</v>
      </c>
      <c r="AY35" s="11">
        <v>84.017512630396965</v>
      </c>
      <c r="AZ35" s="11">
        <v>35</v>
      </c>
      <c r="BA35" s="11">
        <v>63.636363636363633</v>
      </c>
      <c r="BB35" s="11">
        <v>40.909090909090914</v>
      </c>
      <c r="BC35" s="11">
        <v>100</v>
      </c>
      <c r="BD35" s="11">
        <v>75</v>
      </c>
      <c r="BE35" s="11">
        <v>35.661764705882355</v>
      </c>
      <c r="BF35" s="11">
        <v>86.505759736697755</v>
      </c>
      <c r="BG35" s="11">
        <v>91.666666666666657</v>
      </c>
      <c r="BH35" s="11">
        <v>87.368421052631589</v>
      </c>
      <c r="BI35" s="11">
        <v>70.121951052227942</v>
      </c>
      <c r="BJ35" s="11">
        <v>42.239858665966786</v>
      </c>
      <c r="BK35" s="11">
        <v>18.352500944286348</v>
      </c>
      <c r="BL35" s="11">
        <v>20.161913040000005</v>
      </c>
      <c r="BM35" s="11">
        <v>63.932580120903118</v>
      </c>
      <c r="BN35" s="11">
        <v>69.330660442815869</v>
      </c>
      <c r="BO35" s="11">
        <v>83.004142291798416</v>
      </c>
      <c r="BP35" s="11">
        <v>2.7934910785293843</v>
      </c>
      <c r="BQ35" s="11">
        <v>84.45</v>
      </c>
      <c r="BR35" s="11">
        <v>44.17</v>
      </c>
      <c r="BS35" s="11">
        <v>4.7790682354081442</v>
      </c>
      <c r="BT35" s="11">
        <v>100</v>
      </c>
      <c r="BU35" s="11">
        <v>1.9187272419494583</v>
      </c>
      <c r="BV35" s="11">
        <v>40.841180163214055</v>
      </c>
      <c r="BW35" s="11">
        <v>50</v>
      </c>
      <c r="BX35" s="11">
        <v>0</v>
      </c>
      <c r="BY35" s="11">
        <v>4.3633385019681323E-2</v>
      </c>
      <c r="BZ35" s="11">
        <v>87.696231439966681</v>
      </c>
      <c r="CA35" s="11">
        <v>66.884076999599387</v>
      </c>
      <c r="CB35" s="11">
        <v>52.350005231732744</v>
      </c>
      <c r="CC35" s="11">
        <v>99.373976527497788</v>
      </c>
      <c r="CD35" s="11">
        <v>18.877874437710879</v>
      </c>
      <c r="CE35" s="11">
        <v>38.482023968042611</v>
      </c>
      <c r="CF35" s="11">
        <v>71.694931518385644</v>
      </c>
      <c r="CG35" s="11">
        <v>96.299938537185</v>
      </c>
      <c r="CH35" s="11">
        <v>97.012907191149353</v>
      </c>
      <c r="CI35" s="11">
        <v>97.443146896127843</v>
      </c>
      <c r="CJ35" s="11">
        <v>95.992624462200368</v>
      </c>
      <c r="CK35" s="11">
        <v>93.275968039336192</v>
      </c>
      <c r="CL35" s="11">
        <v>60.760000000000005</v>
      </c>
      <c r="CM35" s="11">
        <v>88.52</v>
      </c>
      <c r="CN35" s="11">
        <v>37.288085365853654</v>
      </c>
      <c r="CO35" s="11">
        <v>0</v>
      </c>
      <c r="CP35" s="11">
        <v>54.109140875423655</v>
      </c>
      <c r="CQ35" s="11">
        <v>77.494481979981074</v>
      </c>
      <c r="CR35" s="11">
        <v>82.738931857552387</v>
      </c>
      <c r="CS35" s="11">
        <v>68.432625189640447</v>
      </c>
      <c r="CT35" s="11">
        <v>52.331061580969326</v>
      </c>
      <c r="CU35" s="11">
        <v>94.501143764651928</v>
      </c>
      <c r="CV35" s="11">
        <v>92.019669364241324</v>
      </c>
      <c r="CW35" s="11">
        <v>97.06905036095354</v>
      </c>
      <c r="CX35" s="11">
        <v>53.756384324471327</v>
      </c>
      <c r="CY35" s="11">
        <v>97.02231276820811</v>
      </c>
      <c r="CZ35" s="11">
        <v>93.857301879131398</v>
      </c>
      <c r="DA35" s="11">
        <v>95.710311090495324</v>
      </c>
      <c r="DB35" s="11">
        <v>59.930377117793633</v>
      </c>
      <c r="DC35" s="11">
        <v>95.130408647733972</v>
      </c>
      <c r="DD35" s="11">
        <v>74.800245851259987</v>
      </c>
      <c r="DE35" s="11">
        <v>76.79257588064074</v>
      </c>
      <c r="DF35" s="11">
        <v>48</v>
      </c>
      <c r="DG35" s="11">
        <v>79.545175169022741</v>
      </c>
      <c r="DH35" s="11">
        <v>15.390288875230485</v>
      </c>
      <c r="DI35" s="11">
        <v>22.827289489858636</v>
      </c>
      <c r="DJ35" s="11">
        <v>69.034852546916895</v>
      </c>
      <c r="DK35" s="11">
        <v>31.578947368421051</v>
      </c>
      <c r="DL35" s="11">
        <v>81.119316953674257</v>
      </c>
      <c r="DM35" s="11">
        <v>90</v>
      </c>
      <c r="DN35" s="11">
        <v>54.22400940900566</v>
      </c>
      <c r="DO35" s="11">
        <v>72.950819672131146</v>
      </c>
      <c r="DP35" s="11">
        <v>48.115847162054862</v>
      </c>
      <c r="DQ35" s="11">
        <v>52.044446154006977</v>
      </c>
      <c r="DR35" s="11">
        <v>30.932353149077542</v>
      </c>
      <c r="DS35" s="11">
        <v>42.95867751675955</v>
      </c>
      <c r="DT35" s="11">
        <v>33.443639617144797</v>
      </c>
      <c r="DU35" s="11">
        <v>24.055344064192997</v>
      </c>
      <c r="DV35" s="11">
        <v>37.020351170990168</v>
      </c>
      <c r="DW35" s="11">
        <v>16.75617191094339</v>
      </c>
      <c r="DX35" s="11">
        <v>33.354068631397148</v>
      </c>
      <c r="DY35" s="11">
        <v>47.792915821474011</v>
      </c>
      <c r="DZ35" s="11">
        <v>23.873223629832058</v>
      </c>
      <c r="EA35" s="11">
        <v>50.59042824521007</v>
      </c>
      <c r="EB35" s="11">
        <v>17.948717948717945</v>
      </c>
      <c r="EC35" s="11">
        <v>29.384906440279167</v>
      </c>
      <c r="ED35" s="11">
        <v>7.6545454417231218</v>
      </c>
      <c r="EE35" s="11">
        <v>99.438202247191015</v>
      </c>
      <c r="EF35" s="11">
        <v>100</v>
      </c>
      <c r="EG35" s="11">
        <v>2.0689655172413794</v>
      </c>
      <c r="EH35" s="11">
        <v>31.172413793103448</v>
      </c>
      <c r="EI35" s="11">
        <v>90.645879732739417</v>
      </c>
      <c r="EJ35" s="11">
        <v>72.917594654788417</v>
      </c>
      <c r="EK35" s="11">
        <v>32.828507795100222</v>
      </c>
      <c r="EL35" s="11">
        <v>69.92</v>
      </c>
      <c r="EM35" s="11">
        <v>98.44</v>
      </c>
      <c r="EN35" s="11">
        <v>97.265625</v>
      </c>
      <c r="EO35" s="11">
        <v>95.967741935483872</v>
      </c>
      <c r="EP35" s="11">
        <v>88.157894736842096</v>
      </c>
      <c r="EQ35" s="11">
        <v>68.18182157024772</v>
      </c>
      <c r="ER35" s="11">
        <v>74.19354326743003</v>
      </c>
      <c r="ES35" s="11">
        <v>28.189182456902088</v>
      </c>
      <c r="ET35" s="11">
        <v>21.184938268576918</v>
      </c>
      <c r="EU35" s="11">
        <v>6.3370409486905697</v>
      </c>
      <c r="EV35" s="11">
        <v>1.7205764627162137</v>
      </c>
      <c r="EW35" s="11">
        <v>2.9014148282807692</v>
      </c>
      <c r="EX35" s="11">
        <v>33.934153472349244</v>
      </c>
      <c r="EY35" s="11">
        <v>14.474651154851614</v>
      </c>
      <c r="EZ35" s="11">
        <v>0.81532317413512101</v>
      </c>
      <c r="FA35" s="11">
        <v>3.2167815594210678</v>
      </c>
      <c r="FB35" s="11">
        <v>8.956861791872802</v>
      </c>
      <c r="FC35" s="11">
        <v>37.09248931610194</v>
      </c>
      <c r="FD35" s="11">
        <v>20.43218792747939</v>
      </c>
      <c r="FE35" s="11">
        <v>37.55437113275746</v>
      </c>
      <c r="FF35" s="11">
        <v>36.179007907979873</v>
      </c>
      <c r="FG35" s="11">
        <v>44.526905592557355</v>
      </c>
      <c r="FH35" s="11">
        <v>41.279826898803897</v>
      </c>
      <c r="FI35" s="11">
        <v>6.4204805201399955</v>
      </c>
      <c r="FJ35" s="11">
        <v>59.370132260896668</v>
      </c>
      <c r="FK35" s="11">
        <v>68.620769672321387</v>
      </c>
      <c r="FL35" s="11">
        <v>85.367636310480918</v>
      </c>
      <c r="FM35" s="11">
        <v>69.067266816704176</v>
      </c>
      <c r="FN35" s="11">
        <v>88.421706710853357</v>
      </c>
      <c r="FO35" s="11">
        <v>64.07470086027233</v>
      </c>
      <c r="FP35" s="11">
        <v>87.509104151493077</v>
      </c>
      <c r="FQ35" s="11">
        <v>37.718177948063001</v>
      </c>
      <c r="FR35" s="11">
        <v>8.2949691012400972</v>
      </c>
      <c r="FS35" s="11">
        <v>228.11165028410267</v>
      </c>
      <c r="FT35" s="11">
        <v>472.81323877068559</v>
      </c>
      <c r="FU35" s="11">
        <v>543.32047613122643</v>
      </c>
      <c r="FV35" s="11">
        <v>145.1619592717017</v>
      </c>
      <c r="FW35" s="11">
        <v>153.4569283729418</v>
      </c>
      <c r="FX35" s="11">
        <v>64.665770025035314</v>
      </c>
      <c r="FY35" s="11">
        <v>-11.605770025035312</v>
      </c>
      <c r="FZ35" s="11">
        <v>66.135870765077271</v>
      </c>
      <c r="GA35" s="11">
        <v>13.997490526660172</v>
      </c>
      <c r="GB35" s="11">
        <v>35</v>
      </c>
      <c r="GC35" s="11">
        <v>63.636363636363633</v>
      </c>
      <c r="GD35" s="11">
        <v>40.909090909090914</v>
      </c>
      <c r="GE35" s="11">
        <v>100</v>
      </c>
      <c r="GF35" s="11">
        <v>75</v>
      </c>
      <c r="GG35" s="11">
        <v>35.661764705882355</v>
      </c>
      <c r="GH35" s="11">
        <v>10</v>
      </c>
      <c r="GI35" s="11">
        <v>4</v>
      </c>
      <c r="GJ35" s="11">
        <v>4</v>
      </c>
      <c r="GK35" s="11">
        <v>70.121951052227942</v>
      </c>
      <c r="GL35" s="11">
        <v>42.239858665966786</v>
      </c>
      <c r="GM35" s="11">
        <v>18.352500944286348</v>
      </c>
      <c r="GN35" s="11">
        <v>20.161913040000005</v>
      </c>
      <c r="GO35" s="11">
        <v>63.932580120903118</v>
      </c>
      <c r="GP35" s="11">
        <v>30.669339557184134</v>
      </c>
      <c r="GQ35" s="11">
        <v>16.99585770820158</v>
      </c>
      <c r="GR35" s="11">
        <v>2.7934910785293843</v>
      </c>
      <c r="GS35" s="11" t="s">
        <v>727</v>
      </c>
      <c r="GT35" s="11" t="s">
        <v>727</v>
      </c>
      <c r="GU35" s="11">
        <v>4.7790682354081442</v>
      </c>
      <c r="GV35" s="11">
        <v>1</v>
      </c>
      <c r="GW35" s="11">
        <v>184.54207720885157</v>
      </c>
      <c r="GX35" s="11">
        <v>40.841180163214055</v>
      </c>
      <c r="GY35" s="11">
        <v>50</v>
      </c>
      <c r="GZ35" s="11">
        <v>0</v>
      </c>
      <c r="HA35" s="11">
        <v>4302.79271814187</v>
      </c>
      <c r="HB35" s="11">
        <v>46.421746031746032</v>
      </c>
      <c r="HC35" s="11">
        <v>154.34317460317462</v>
      </c>
      <c r="HD35" s="11">
        <v>234.05428571428578</v>
      </c>
      <c r="HE35" s="11">
        <v>26.954761904761909</v>
      </c>
      <c r="HF35" s="12">
        <v>344.44282098784362</v>
      </c>
      <c r="HG35" s="12">
        <v>61.517976031957389</v>
      </c>
      <c r="HH35" s="12">
        <v>116.29004329004329</v>
      </c>
      <c r="HI35" s="11">
        <v>96.299938537185</v>
      </c>
      <c r="HJ35" s="11">
        <v>97.012907191149353</v>
      </c>
      <c r="HK35" s="11">
        <v>97.443146896127843</v>
      </c>
      <c r="HL35" s="11">
        <v>95.992624462200368</v>
      </c>
      <c r="HM35" s="11">
        <v>93.275968039336192</v>
      </c>
      <c r="HN35" s="11">
        <v>60.760000000000005</v>
      </c>
      <c r="HO35" s="11">
        <v>88.52</v>
      </c>
      <c r="HP35" s="11">
        <v>37.288085365853654</v>
      </c>
      <c r="HQ35" s="11">
        <v>0</v>
      </c>
      <c r="HR35" s="11">
        <v>54.109140875423655</v>
      </c>
      <c r="HS35" s="11">
        <v>77.494481979981074</v>
      </c>
      <c r="HT35" s="11">
        <v>82.738931857552387</v>
      </c>
      <c r="HU35" s="11">
        <v>68.432625189640447</v>
      </c>
      <c r="HV35" s="11">
        <v>52.331061580969326</v>
      </c>
      <c r="HW35" s="11">
        <v>94.501143764651928</v>
      </c>
      <c r="HX35" s="11">
        <v>92.019669364241324</v>
      </c>
      <c r="HY35" s="11">
        <v>97.06905036095354</v>
      </c>
      <c r="HZ35" s="11">
        <v>53.756384324471327</v>
      </c>
      <c r="IA35" s="11">
        <v>97.02231276820811</v>
      </c>
      <c r="IB35" s="11">
        <v>93.857301879131398</v>
      </c>
      <c r="IC35" s="11">
        <v>95.710311090495324</v>
      </c>
      <c r="ID35" s="11">
        <v>59.930377117793633</v>
      </c>
      <c r="IE35" s="11">
        <v>95.130408647733972</v>
      </c>
      <c r="IF35" s="11">
        <v>74.800245851259987</v>
      </c>
      <c r="IG35" s="11">
        <v>10.375476147288227</v>
      </c>
      <c r="IH35" s="11">
        <v>14</v>
      </c>
      <c r="II35" s="11">
        <v>79.545175169022741</v>
      </c>
      <c r="IJ35" s="11">
        <v>15.390288875230485</v>
      </c>
      <c r="IK35" s="11">
        <v>22.827289489858636</v>
      </c>
      <c r="IL35" s="11">
        <v>69.034852546916895</v>
      </c>
      <c r="IM35" s="11">
        <v>31.578947368421051</v>
      </c>
      <c r="IN35" s="11">
        <v>14.841584158415841</v>
      </c>
      <c r="IO35" s="11">
        <v>90</v>
      </c>
      <c r="IP35" s="11">
        <v>79.826139504687546</v>
      </c>
      <c r="IQ35" s="11">
        <v>12.295081967213115</v>
      </c>
      <c r="IR35" s="11">
        <v>94.26229508196721</v>
      </c>
      <c r="IS35" s="11">
        <v>8.0453806460733723</v>
      </c>
      <c r="IT35" s="11">
        <v>30.932353149077542</v>
      </c>
      <c r="IU35" s="11">
        <v>240.44278542927017</v>
      </c>
      <c r="IV35" s="11">
        <v>59.595829579096403</v>
      </c>
      <c r="IW35" s="11">
        <v>31.664306860599815</v>
      </c>
      <c r="IX35" s="11">
        <v>356.1590938344703</v>
      </c>
      <c r="IY35" s="11">
        <v>8.6842105263157894</v>
      </c>
      <c r="IZ35" s="11">
        <v>27.802806023941308</v>
      </c>
      <c r="JA35" s="11">
        <v>26.258205689277897</v>
      </c>
      <c r="JB35" s="11">
        <v>7.7230016733170288</v>
      </c>
      <c r="JC35" s="11">
        <v>5.1486677822113531</v>
      </c>
      <c r="JD35" s="11">
        <v>5.3846153846153841</v>
      </c>
      <c r="JE35" s="11">
        <v>16.62962962962963</v>
      </c>
      <c r="JF35" s="11">
        <v>20.660550458715598</v>
      </c>
      <c r="JG35" s="11">
        <v>99.438202247191015</v>
      </c>
      <c r="JH35" s="11">
        <v>131.61893629456458</v>
      </c>
      <c r="JI35" s="11">
        <v>2.0689655172413794</v>
      </c>
      <c r="JJ35" s="11">
        <v>31.172413793103448</v>
      </c>
      <c r="JK35" s="11">
        <v>90.645879732739417</v>
      </c>
      <c r="JL35" s="11">
        <v>72.917594654788417</v>
      </c>
      <c r="JM35" s="11">
        <v>32.828507795100222</v>
      </c>
      <c r="JN35" s="11">
        <v>69.92</v>
      </c>
      <c r="JO35" s="11">
        <v>98.44</v>
      </c>
      <c r="JP35" s="11">
        <v>97.265625</v>
      </c>
      <c r="JQ35" s="11">
        <v>95.967741935483872</v>
      </c>
      <c r="JR35" s="11">
        <v>88.157894736842096</v>
      </c>
      <c r="JS35" s="11">
        <v>0.82926829999999996</v>
      </c>
      <c r="JT35" s="11">
        <v>0.80487799999999998</v>
      </c>
      <c r="JU35" s="11">
        <v>1.2268259850000001</v>
      </c>
      <c r="JV35" s="11">
        <v>0.27359440000000002</v>
      </c>
      <c r="JW35" s="11">
        <v>3.7422861198490747</v>
      </c>
      <c r="JX35" s="11">
        <v>40043.977413588727</v>
      </c>
      <c r="JY35" s="11">
        <v>43572.42634801707</v>
      </c>
      <c r="JZ35" s="11">
        <v>2.7153443407567432</v>
      </c>
      <c r="KA35" s="11">
        <v>110.79174067999998</v>
      </c>
      <c r="KB35" s="11">
        <v>2.1199914</v>
      </c>
      <c r="KC35" s="11">
        <v>9.3478811099999994</v>
      </c>
      <c r="KD35" s="13">
        <v>7.2656438702513815E-2</v>
      </c>
      <c r="KE35" s="11">
        <v>-4.5005921831819977</v>
      </c>
      <c r="KF35" s="11">
        <v>-33.465385758145985</v>
      </c>
      <c r="KG35" s="11">
        <v>-49.782515468970161</v>
      </c>
      <c r="KH35" s="11">
        <v>-55.283968368080515</v>
      </c>
      <c r="KI35" s="11">
        <v>9.1059999999999999</v>
      </c>
      <c r="KJ35" s="11">
        <v>13.988000000000005</v>
      </c>
      <c r="KK35" s="11">
        <v>87.673333333333346</v>
      </c>
      <c r="KL35" s="11">
        <v>111.10416666666667</v>
      </c>
      <c r="KM35" s="11">
        <v>105.255</v>
      </c>
      <c r="KN35" s="11">
        <v>14.632363689519076</v>
      </c>
      <c r="KO35" s="11">
        <v>30.932733183295824</v>
      </c>
      <c r="KP35" s="11">
        <v>88.421706710853357</v>
      </c>
      <c r="KQ35" s="11">
        <v>6.8324570722092233</v>
      </c>
      <c r="KR35" s="11">
        <v>87.509104151493077</v>
      </c>
      <c r="KS35" s="11">
        <v>37.718177948063001</v>
      </c>
    </row>
    <row r="36" spans="1:305" x14ac:dyDescent="0.3">
      <c r="A36" t="s">
        <v>1</v>
      </c>
      <c r="B36" s="2" t="s">
        <v>60</v>
      </c>
      <c r="C36" s="2" t="s">
        <v>61</v>
      </c>
      <c r="D36" s="2" t="s">
        <v>43</v>
      </c>
      <c r="E36" s="2" t="s">
        <v>350</v>
      </c>
      <c r="F36" s="2" t="s">
        <v>358</v>
      </c>
      <c r="G36" s="2" t="s">
        <v>355</v>
      </c>
      <c r="H36" s="17" t="s">
        <v>486</v>
      </c>
      <c r="I36" s="11">
        <v>60.245106712685377</v>
      </c>
      <c r="J36" s="11">
        <v>66.537158114691906</v>
      </c>
      <c r="K36" s="11">
        <v>70.881238606012744</v>
      </c>
      <c r="L36" s="11">
        <v>66.760982850293999</v>
      </c>
      <c r="M36" s="11">
        <v>53.647386339216574</v>
      </c>
      <c r="N36" s="11">
        <v>50.617924984001206</v>
      </c>
      <c r="O36" s="11">
        <v>53.025949381895806</v>
      </c>
      <c r="P36" s="11">
        <v>82.052849589455491</v>
      </c>
      <c r="Q36" s="11">
        <v>59.008001936641492</v>
      </c>
      <c r="R36" s="11">
        <v>60.606060606060602</v>
      </c>
      <c r="S36" s="11">
        <v>93.983589321631001</v>
      </c>
      <c r="T36" s="11">
        <v>49.840208532060608</v>
      </c>
      <c r="U36" s="11">
        <v>82.832894932947681</v>
      </c>
      <c r="V36" s="11">
        <v>37.436501884046415</v>
      </c>
      <c r="W36" s="11">
        <v>50.938972149352765</v>
      </c>
      <c r="X36" s="11">
        <v>70.548072157250346</v>
      </c>
      <c r="Y36" s="11">
        <v>89.48424936667034</v>
      </c>
      <c r="Z36" s="11">
        <v>72.553660750777482</v>
      </c>
      <c r="AA36" s="11">
        <v>73.4005451534005</v>
      </c>
      <c r="AB36" s="11">
        <v>84.78735528672604</v>
      </c>
      <c r="AC36" s="11">
        <v>58.678550832083118</v>
      </c>
      <c r="AD36" s="11">
        <v>48.35793222454749</v>
      </c>
      <c r="AE36" s="11">
        <v>68.580530754712782</v>
      </c>
      <c r="AF36" s="11">
        <v>53.647386339216574</v>
      </c>
      <c r="AG36" s="11">
        <v>26.380500706018687</v>
      </c>
      <c r="AH36" s="11">
        <v>32.988122953778365</v>
      </c>
      <c r="AI36" s="11">
        <v>77.628504584438957</v>
      </c>
      <c r="AJ36" s="11">
        <v>47.852577382602405</v>
      </c>
      <c r="AK36" s="11">
        <v>92.412415568091518</v>
      </c>
      <c r="AL36" s="11">
        <v>70.370662615612588</v>
      </c>
      <c r="AM36" s="11">
        <v>54.556074183494573</v>
      </c>
      <c r="AN36" s="11">
        <v>56.71533241885237</v>
      </c>
      <c r="AO36" s="11">
        <v>64.139412959773836</v>
      </c>
      <c r="AP36" s="11">
        <v>88.36820083682008</v>
      </c>
      <c r="AQ36" s="11">
        <v>86.621989339805509</v>
      </c>
      <c r="AR36" s="11">
        <v>84.937017076980041</v>
      </c>
      <c r="AS36" s="11">
        <v>75.791586828657302</v>
      </c>
      <c r="AT36" s="11">
        <v>66.137273133335157</v>
      </c>
      <c r="AU36" s="11">
        <v>90.461030321134871</v>
      </c>
      <c r="AV36" s="11">
        <v>69.875490029232992</v>
      </c>
      <c r="AW36" s="11">
        <v>55.839884176932287</v>
      </c>
      <c r="AX36" s="11">
        <v>66.437712439109958</v>
      </c>
      <c r="AY36" s="11">
        <v>43.878921101290743</v>
      </c>
      <c r="AZ36" s="11">
        <v>50</v>
      </c>
      <c r="BA36" s="11">
        <v>54.54545454545454</v>
      </c>
      <c r="BB36" s="11">
        <v>77.272727272727266</v>
      </c>
      <c r="BC36" s="11">
        <v>100</v>
      </c>
      <c r="BD36" s="11">
        <v>75</v>
      </c>
      <c r="BE36" s="11">
        <v>100</v>
      </c>
      <c r="BF36" s="11">
        <v>97.001279941488392</v>
      </c>
      <c r="BG36" s="11">
        <v>97.916666666666657</v>
      </c>
      <c r="BH36" s="11">
        <v>92.631578947368425</v>
      </c>
      <c r="BI36" s="11">
        <v>67.878477246238134</v>
      </c>
      <c r="BJ36" s="11">
        <v>44.854378180696507</v>
      </c>
      <c r="BK36" s="11">
        <v>15.260706846</v>
      </c>
      <c r="BL36" s="11">
        <v>28.575901440000006</v>
      </c>
      <c r="BM36" s="11">
        <v>81.557875191868106</v>
      </c>
      <c r="BN36" s="11">
        <v>89.667012279651047</v>
      </c>
      <c r="BO36" s="11">
        <v>77.273797327323891</v>
      </c>
      <c r="BP36" s="11">
        <v>9.4928422362977347</v>
      </c>
      <c r="BQ36" s="11">
        <v>52.248365431659472</v>
      </c>
      <c r="BR36" s="11">
        <v>50.522617088466838</v>
      </c>
      <c r="BS36" s="11">
        <v>4.1803418753800976</v>
      </c>
      <c r="BT36" s="11">
        <v>100</v>
      </c>
      <c r="BU36" s="11">
        <v>8.1748446724743626</v>
      </c>
      <c r="BV36" s="11">
        <v>67.219419873122646</v>
      </c>
      <c r="BW36" s="11">
        <v>36.518771331058019</v>
      </c>
      <c r="BX36" s="11">
        <v>100</v>
      </c>
      <c r="BY36" s="11">
        <v>1.7697393230365704E-2</v>
      </c>
      <c r="BZ36" s="11">
        <v>69.878187594502322</v>
      </c>
      <c r="CA36" s="11">
        <v>53.803920516295221</v>
      </c>
      <c r="CB36" s="11">
        <v>57.681157411120786</v>
      </c>
      <c r="CC36" s="11">
        <v>64.366708605977848</v>
      </c>
      <c r="CD36" s="11">
        <v>91.455933446104623</v>
      </c>
      <c r="CE36" s="11">
        <v>64.547113299135873</v>
      </c>
      <c r="CF36" s="11">
        <v>92.103484227615752</v>
      </c>
      <c r="CG36" s="11">
        <v>91.341282079524177</v>
      </c>
      <c r="CH36" s="11">
        <v>95.592851635642688</v>
      </c>
      <c r="CI36" s="11">
        <v>96.402412159929511</v>
      </c>
      <c r="CJ36" s="11">
        <v>94.284888203546643</v>
      </c>
      <c r="CK36" s="11">
        <v>69.799812754708668</v>
      </c>
      <c r="CL36" s="11">
        <v>85.009999999999991</v>
      </c>
      <c r="CM36" s="11">
        <v>92.29</v>
      </c>
      <c r="CN36" s="11">
        <v>100</v>
      </c>
      <c r="CO36" s="11">
        <v>12.91464300310993</v>
      </c>
      <c r="CP36" s="11">
        <v>59.747255654333962</v>
      </c>
      <c r="CQ36" s="11">
        <v>75.542881304203746</v>
      </c>
      <c r="CR36" s="11">
        <v>85.815145119375728</v>
      </c>
      <c r="CS36" s="11">
        <v>60.443237836663776</v>
      </c>
      <c r="CT36" s="11">
        <v>65.246744492068544</v>
      </c>
      <c r="CU36" s="11">
        <v>93.608006513757161</v>
      </c>
      <c r="CV36" s="11">
        <v>97.605814357020066</v>
      </c>
      <c r="CW36" s="11">
        <v>96.193452294953332</v>
      </c>
      <c r="CX36" s="11">
        <v>55.50435240530657</v>
      </c>
      <c r="CY36" s="11">
        <v>98.335677576433071</v>
      </c>
      <c r="CZ36" s="11">
        <v>95.567550635100048</v>
      </c>
      <c r="DA36" s="11">
        <v>96.396755495255675</v>
      </c>
      <c r="DB36" s="11">
        <v>41.221595914677835</v>
      </c>
      <c r="DC36" s="11">
        <v>97.473643615061718</v>
      </c>
      <c r="DD36" s="11">
        <v>53.592080625619566</v>
      </c>
      <c r="DE36" s="11">
        <v>74.443571870629796</v>
      </c>
      <c r="DF36" s="11">
        <v>48</v>
      </c>
      <c r="DG36" s="11">
        <v>89.808899658552704</v>
      </c>
      <c r="DH36" s="11">
        <v>22.074292322943055</v>
      </c>
      <c r="DI36" s="11">
        <v>33.190604692146714</v>
      </c>
      <c r="DJ36" s="11">
        <v>64.824120603015075</v>
      </c>
      <c r="DK36" s="11">
        <v>21.804511278195488</v>
      </c>
      <c r="DL36" s="11">
        <v>94.88773574195713</v>
      </c>
      <c r="DM36" s="11">
        <v>92.805755395683448</v>
      </c>
      <c r="DN36" s="11">
        <v>50.918953378439809</v>
      </c>
      <c r="DO36" s="11">
        <v>78.610010803024849</v>
      </c>
      <c r="DP36" s="11">
        <v>31.413194836185042</v>
      </c>
      <c r="DQ36" s="11">
        <v>29.37023900595187</v>
      </c>
      <c r="DR36" s="11">
        <v>23.390762406085503</v>
      </c>
      <c r="DS36" s="11">
        <v>34.152289580942494</v>
      </c>
      <c r="DT36" s="11">
        <v>19.62494489669735</v>
      </c>
      <c r="DU36" s="11">
        <v>24.662049103807853</v>
      </c>
      <c r="DV36" s="11">
        <v>34.986352025735599</v>
      </c>
      <c r="DW36" s="11">
        <v>18.801507938203393</v>
      </c>
      <c r="DX36" s="11">
        <v>23.046742198710923</v>
      </c>
      <c r="DY36" s="11">
        <v>34.491139787314722</v>
      </c>
      <c r="DZ36" s="11">
        <v>22.140394935021394</v>
      </c>
      <c r="EA36" s="11">
        <v>58.410485995992943</v>
      </c>
      <c r="EB36" s="11">
        <v>26.851851851851848</v>
      </c>
      <c r="EC36" s="11">
        <v>44.317089101236647</v>
      </c>
      <c r="ED36" s="11">
        <v>67.937533056605432</v>
      </c>
      <c r="EE36" s="11">
        <v>98.259396179913736</v>
      </c>
      <c r="EF36" s="11">
        <v>100</v>
      </c>
      <c r="EG36" s="11">
        <v>19.922057677318783</v>
      </c>
      <c r="EH36" s="11">
        <v>45.502727981293845</v>
      </c>
      <c r="EI36" s="11">
        <v>91.300424149444993</v>
      </c>
      <c r="EJ36" s="11">
        <v>69.916975002256109</v>
      </c>
      <c r="EK36" s="11">
        <v>12.620702102698312</v>
      </c>
      <c r="EL36" s="11">
        <v>89.23</v>
      </c>
      <c r="EM36" s="11">
        <v>99.64</v>
      </c>
      <c r="EN36" s="11">
        <v>99.601275917065394</v>
      </c>
      <c r="EO36" s="11">
        <v>94.516272848863125</v>
      </c>
      <c r="EP36" s="11">
        <v>79.074529074529082</v>
      </c>
      <c r="EQ36" s="11">
        <v>95.454553925619294</v>
      </c>
      <c r="ER36" s="11">
        <v>100</v>
      </c>
      <c r="ES36" s="11">
        <v>83.943032260730476</v>
      </c>
      <c r="ET36" s="11">
        <v>2.0850642761005704</v>
      </c>
      <c r="EU36" s="11">
        <v>10.854970621290237</v>
      </c>
      <c r="EV36" s="11">
        <v>21.673342505529266</v>
      </c>
      <c r="EW36" s="11">
        <v>43.420576713115047</v>
      </c>
      <c r="EX36" s="11">
        <v>23.568518370564156</v>
      </c>
      <c r="EY36" s="11">
        <v>9.4692946077372636E-2</v>
      </c>
      <c r="EZ36" s="11">
        <v>64.568458684678291</v>
      </c>
      <c r="FA36" s="11">
        <v>100</v>
      </c>
      <c r="FB36" s="11">
        <v>49.252194801109567</v>
      </c>
      <c r="FC36" s="11">
        <v>66.189665651515014</v>
      </c>
      <c r="FD36" s="11">
        <v>5.936155894211165</v>
      </c>
      <c r="FE36" s="11">
        <v>100</v>
      </c>
      <c r="FF36" s="11">
        <v>51.402354570637122</v>
      </c>
      <c r="FG36" s="11">
        <v>61.935840058263146</v>
      </c>
      <c r="FH36" s="11">
        <v>56.931060044477377</v>
      </c>
      <c r="FI36" s="11">
        <v>15.246609437699869</v>
      </c>
      <c r="FJ36" s="11">
        <v>68.732806555458012</v>
      </c>
      <c r="FK36" s="11">
        <v>80.730345998363461</v>
      </c>
      <c r="FL36" s="11">
        <v>83.421997606064636</v>
      </c>
      <c r="FM36" s="11">
        <v>70.951571547924289</v>
      </c>
      <c r="FN36" s="11">
        <v>88.567186340014842</v>
      </c>
      <c r="FO36" s="11">
        <v>29.624240802722845</v>
      </c>
      <c r="FP36" s="11">
        <v>79.074046966813739</v>
      </c>
      <c r="FQ36" s="11">
        <v>33.197434495102669</v>
      </c>
      <c r="FR36" s="11">
        <v>8.3682008368200851</v>
      </c>
      <c r="FS36" s="11">
        <v>128.96874230863892</v>
      </c>
      <c r="FT36" s="11">
        <v>260.39872015751911</v>
      </c>
      <c r="FU36" s="11">
        <v>219.54221018951515</v>
      </c>
      <c r="FV36" s="11">
        <v>68.422348018705392</v>
      </c>
      <c r="FW36" s="11">
        <v>46.763475264582823</v>
      </c>
      <c r="FX36" s="11">
        <v>69.875490029232992</v>
      </c>
      <c r="FY36" s="11">
        <v>-6.4754900292329935</v>
      </c>
      <c r="FZ36" s="11">
        <v>66.437712439109958</v>
      </c>
      <c r="GA36" s="11">
        <v>4.982025168435392</v>
      </c>
      <c r="GB36" s="11">
        <v>50</v>
      </c>
      <c r="GC36" s="11">
        <v>54.54545454545454</v>
      </c>
      <c r="GD36" s="11">
        <v>77.272727272727266</v>
      </c>
      <c r="GE36" s="11">
        <v>100</v>
      </c>
      <c r="GF36" s="11">
        <v>75</v>
      </c>
      <c r="GG36" s="11">
        <v>100</v>
      </c>
      <c r="GH36" s="11">
        <v>3</v>
      </c>
      <c r="GI36" s="11">
        <v>1</v>
      </c>
      <c r="GJ36" s="11">
        <v>2.3333333333333335</v>
      </c>
      <c r="GK36" s="11">
        <v>67.878477246238134</v>
      </c>
      <c r="GL36" s="11">
        <v>44.854378180696507</v>
      </c>
      <c r="GM36" s="11">
        <v>15.260706846</v>
      </c>
      <c r="GN36" s="11">
        <v>28.575901440000006</v>
      </c>
      <c r="GO36" s="11">
        <v>81.557875191868106</v>
      </c>
      <c r="GP36" s="11">
        <v>10.332987720348957</v>
      </c>
      <c r="GQ36" s="11">
        <v>22.726202672676106</v>
      </c>
      <c r="GR36" s="11">
        <v>9.4928422362977347</v>
      </c>
      <c r="GS36" s="11">
        <v>52.248365431659472</v>
      </c>
      <c r="GT36" s="11">
        <v>50.522617088466838</v>
      </c>
      <c r="GU36" s="11">
        <v>4.1803418753800976</v>
      </c>
      <c r="GV36" s="11">
        <v>1</v>
      </c>
      <c r="GW36" s="11">
        <v>786.25183597506418</v>
      </c>
      <c r="GX36" s="11">
        <v>67.219419873122646</v>
      </c>
      <c r="GY36" s="11">
        <v>36.518771331058019</v>
      </c>
      <c r="GZ36" s="11">
        <v>100</v>
      </c>
      <c r="HA36" s="11">
        <v>1745.182380128502</v>
      </c>
      <c r="HB36" s="11">
        <v>101.35825396825392</v>
      </c>
      <c r="HC36" s="11">
        <v>208.5030158730159</v>
      </c>
      <c r="HD36" s="11">
        <v>208.4174603174603</v>
      </c>
      <c r="HE36" s="11">
        <v>133.87746031746028</v>
      </c>
      <c r="HF36" s="12">
        <v>133.76725526322755</v>
      </c>
      <c r="HG36" s="12">
        <v>35.45288670086412</v>
      </c>
      <c r="HH36" s="12">
        <v>34.507922250275129</v>
      </c>
      <c r="HI36" s="11">
        <v>91.341282079524177</v>
      </c>
      <c r="HJ36" s="11">
        <v>95.592851635642688</v>
      </c>
      <c r="HK36" s="11">
        <v>96.402412159929511</v>
      </c>
      <c r="HL36" s="11">
        <v>94.284888203546643</v>
      </c>
      <c r="HM36" s="11">
        <v>69.799812754708668</v>
      </c>
      <c r="HN36" s="11">
        <v>85.009999999999991</v>
      </c>
      <c r="HO36" s="11">
        <v>92.29</v>
      </c>
      <c r="HP36" s="11">
        <v>100</v>
      </c>
      <c r="HQ36" s="11">
        <v>12.91464300310993</v>
      </c>
      <c r="HR36" s="11">
        <v>59.747255654333962</v>
      </c>
      <c r="HS36" s="11">
        <v>75.542881304203746</v>
      </c>
      <c r="HT36" s="11">
        <v>85.815145119375728</v>
      </c>
      <c r="HU36" s="11">
        <v>60.443237836663776</v>
      </c>
      <c r="HV36" s="11">
        <v>65.246744492068544</v>
      </c>
      <c r="HW36" s="11">
        <v>93.608006513757161</v>
      </c>
      <c r="HX36" s="11">
        <v>97.605814357020066</v>
      </c>
      <c r="HY36" s="11">
        <v>96.193452294953332</v>
      </c>
      <c r="HZ36" s="11">
        <v>55.50435240530657</v>
      </c>
      <c r="IA36" s="11">
        <v>98.335677576433071</v>
      </c>
      <c r="IB36" s="11">
        <v>95.567550635100048</v>
      </c>
      <c r="IC36" s="11">
        <v>96.396755495255675</v>
      </c>
      <c r="ID36" s="11">
        <v>41.221595914677835</v>
      </c>
      <c r="IE36" s="11">
        <v>97.473643615061718</v>
      </c>
      <c r="IF36" s="11">
        <v>53.592080625619566</v>
      </c>
      <c r="IG36" s="11">
        <v>9.0366676937729338</v>
      </c>
      <c r="IH36" s="11">
        <v>14</v>
      </c>
      <c r="II36" s="11">
        <v>89.808899658552704</v>
      </c>
      <c r="IJ36" s="11">
        <v>22.074292322943055</v>
      </c>
      <c r="IK36" s="11">
        <v>33.190604692146714</v>
      </c>
      <c r="IL36" s="11">
        <v>64.824120603015075</v>
      </c>
      <c r="IM36" s="11">
        <v>21.804511278195488</v>
      </c>
      <c r="IN36" s="11">
        <v>5.8858454249333727</v>
      </c>
      <c r="IO36" s="11">
        <v>92.805755395683448</v>
      </c>
      <c r="IP36" s="11">
        <v>79.466687515827587</v>
      </c>
      <c r="IQ36" s="11">
        <v>9.7227223622614343</v>
      </c>
      <c r="IR36" s="11">
        <v>117.0327691753691</v>
      </c>
      <c r="IS36" s="11">
        <v>6.9875821995907597</v>
      </c>
      <c r="IT36" s="11">
        <v>23.390762406085503</v>
      </c>
      <c r="IU36" s="11">
        <v>191.1528033521335</v>
      </c>
      <c r="IV36" s="11">
        <v>34.97121978802685</v>
      </c>
      <c r="IW36" s="11">
        <v>32.462919197923767</v>
      </c>
      <c r="IX36" s="11">
        <v>336.59074103608759</v>
      </c>
      <c r="IY36" s="11">
        <v>9.7442455242966748</v>
      </c>
      <c r="IZ36" s="11">
        <v>19.21097272766815</v>
      </c>
      <c r="JA36" s="11">
        <v>18.949993475518696</v>
      </c>
      <c r="JB36" s="11">
        <v>7.1624305867683518</v>
      </c>
      <c r="JC36" s="11">
        <v>5.9445274100708998</v>
      </c>
      <c r="JD36" s="11">
        <v>8.0555555555555554</v>
      </c>
      <c r="JE36" s="11">
        <v>14.74517631403859</v>
      </c>
      <c r="JF36" s="11">
        <v>12.361911454673226</v>
      </c>
      <c r="JG36" s="11">
        <v>98.259396179913736</v>
      </c>
      <c r="JH36" s="11">
        <v>106.60566026301437</v>
      </c>
      <c r="JI36" s="11">
        <v>19.922057677318783</v>
      </c>
      <c r="JJ36" s="11">
        <v>45.502727981293845</v>
      </c>
      <c r="JK36" s="11">
        <v>91.300424149444993</v>
      </c>
      <c r="JL36" s="11">
        <v>69.916975002256109</v>
      </c>
      <c r="JM36" s="11">
        <v>12.620702102698312</v>
      </c>
      <c r="JN36" s="11">
        <v>89.23</v>
      </c>
      <c r="JO36" s="11">
        <v>99.64</v>
      </c>
      <c r="JP36" s="11">
        <v>99.601275917065394</v>
      </c>
      <c r="JQ36" s="11">
        <v>94.516272848863125</v>
      </c>
      <c r="JR36" s="11">
        <v>79.074529074529082</v>
      </c>
      <c r="JS36" s="11">
        <v>0.97560979999999997</v>
      </c>
      <c r="JT36" s="11">
        <v>1</v>
      </c>
      <c r="JU36" s="11">
        <v>1.788893327</v>
      </c>
      <c r="JV36" s="11">
        <v>0.2237558</v>
      </c>
      <c r="JW36" s="11">
        <v>4.8344861342217609</v>
      </c>
      <c r="JX36" s="11">
        <v>369206.74089840741</v>
      </c>
      <c r="JY36" s="11">
        <v>540448.53784169338</v>
      </c>
      <c r="JZ36" s="11">
        <v>1.8859065699010131</v>
      </c>
      <c r="KA36" s="11">
        <v>0.72479786999999996</v>
      </c>
      <c r="KB36" s="11">
        <v>167.8899624900001</v>
      </c>
      <c r="KC36" s="11">
        <v>548.08802786000001</v>
      </c>
      <c r="KD36" s="13">
        <v>0.34358172617624194</v>
      </c>
      <c r="KE36" s="11">
        <v>3.0950877636065162</v>
      </c>
      <c r="KF36" s="11">
        <v>-75.999189597377239</v>
      </c>
      <c r="KG36" s="11">
        <v>200</v>
      </c>
      <c r="KH36" s="11">
        <v>5.609418282548476</v>
      </c>
      <c r="KI36" s="11">
        <v>6.7535555555555549</v>
      </c>
      <c r="KJ36" s="11">
        <v>11.012000000000002</v>
      </c>
      <c r="KK36" s="11">
        <v>86.225333333333339</v>
      </c>
      <c r="KL36" s="11">
        <v>102.8395</v>
      </c>
      <c r="KM36" s="11">
        <v>96.992333333333335</v>
      </c>
      <c r="KN36" s="11">
        <v>16.578002393935364</v>
      </c>
      <c r="KO36" s="11">
        <v>29.048428452075708</v>
      </c>
      <c r="KP36" s="11">
        <v>88.567186340014842</v>
      </c>
      <c r="KQ36" s="11">
        <v>5.4229727864394288</v>
      </c>
      <c r="KR36" s="11">
        <v>79.074046966813739</v>
      </c>
      <c r="KS36" s="11">
        <v>33.197434495102669</v>
      </c>
    </row>
    <row r="37" spans="1:305" x14ac:dyDescent="0.3">
      <c r="A37" t="s">
        <v>1</v>
      </c>
      <c r="B37" s="2" t="s">
        <v>62</v>
      </c>
      <c r="C37" s="2" t="s">
        <v>63</v>
      </c>
      <c r="D37" s="2" t="s">
        <v>43</v>
      </c>
      <c r="E37" s="2" t="s">
        <v>347</v>
      </c>
      <c r="F37" s="2" t="s">
        <v>357</v>
      </c>
      <c r="G37" s="2" t="s">
        <v>355</v>
      </c>
      <c r="H37" s="17" t="s">
        <v>487</v>
      </c>
      <c r="I37" s="11">
        <v>56.557151286481719</v>
      </c>
      <c r="J37" s="11">
        <v>52.869015671739632</v>
      </c>
      <c r="K37" s="11">
        <v>55.503757935716521</v>
      </c>
      <c r="L37" s="11">
        <v>66.203147379708781</v>
      </c>
      <c r="M37" s="11">
        <v>70.37392487968792</v>
      </c>
      <c r="N37" s="11">
        <v>57.264474651684814</v>
      </c>
      <c r="O37" s="11">
        <v>37.12858720035269</v>
      </c>
      <c r="P37" s="11">
        <v>90.445285389835178</v>
      </c>
      <c r="Q37" s="11">
        <v>55.867082619919877</v>
      </c>
      <c r="R37" s="11">
        <v>9.545454545454545</v>
      </c>
      <c r="S37" s="11">
        <v>66.467818614006205</v>
      </c>
      <c r="T37" s="11">
        <v>41.330819392383141</v>
      </c>
      <c r="U37" s="11">
        <v>70.334888077231042</v>
      </c>
      <c r="V37" s="11">
        <v>36.091761063347477</v>
      </c>
      <c r="W37" s="11">
        <v>27.284432835197016</v>
      </c>
      <c r="X37" s="11">
        <v>70.155635868886876</v>
      </c>
      <c r="Y37" s="11">
        <v>97.010066395373741</v>
      </c>
      <c r="Z37" s="11">
        <v>27.564896643408449</v>
      </c>
      <c r="AA37" s="11">
        <v>71.385717269084907</v>
      </c>
      <c r="AB37" s="11">
        <v>82.942833376176424</v>
      </c>
      <c r="AC37" s="11">
        <v>58.644106518169487</v>
      </c>
      <c r="AD37" s="11">
        <v>49.653744556293283</v>
      </c>
      <c r="AE37" s="11">
        <v>68.389335178819792</v>
      </c>
      <c r="AF37" s="11">
        <v>70.37392487968792</v>
      </c>
      <c r="AG37" s="11">
        <v>26.359886157582146</v>
      </c>
      <c r="AH37" s="11">
        <v>49.973473116105502</v>
      </c>
      <c r="AI37" s="11">
        <v>93.308234601868207</v>
      </c>
      <c r="AJ37" s="11">
        <v>74.003735442759847</v>
      </c>
      <c r="AK37" s="11">
        <v>97.190512438619891</v>
      </c>
      <c r="AL37" s="11">
        <v>54.40910672851092</v>
      </c>
      <c r="AM37" s="11">
        <v>23.860679468277059</v>
      </c>
      <c r="AN37" s="11">
        <v>67.407376823526448</v>
      </c>
      <c r="AO37" s="11">
        <v>69.20600009373814</v>
      </c>
      <c r="AP37" s="11">
        <v>90.406515287459456</v>
      </c>
      <c r="AQ37" s="11">
        <v>93.556658199095338</v>
      </c>
      <c r="AR37" s="11">
        <v>100</v>
      </c>
      <c r="AS37" s="11">
        <v>98.497395345948263</v>
      </c>
      <c r="AT37" s="11">
        <v>65.842542107294662</v>
      </c>
      <c r="AU37" s="11">
        <v>94.368601399213333</v>
      </c>
      <c r="AV37" s="11">
        <v>81.362255980009266</v>
      </c>
      <c r="AW37" s="11">
        <v>65.190008518784396</v>
      </c>
      <c r="AX37" s="11">
        <v>52.726128885665787</v>
      </c>
      <c r="AY37" s="11">
        <v>24.189937095220078</v>
      </c>
      <c r="AZ37" s="11">
        <v>15</v>
      </c>
      <c r="BA37" s="11">
        <v>0</v>
      </c>
      <c r="BB37" s="11">
        <v>13.636363636363635</v>
      </c>
      <c r="BC37" s="11">
        <v>66.666666666666657</v>
      </c>
      <c r="BD37" s="11">
        <v>0</v>
      </c>
      <c r="BE37" s="11">
        <v>100</v>
      </c>
      <c r="BF37" s="11">
        <v>86.505759736697755</v>
      </c>
      <c r="BG37" s="11">
        <v>79.166666666666657</v>
      </c>
      <c r="BH37" s="11">
        <v>95.263157894736835</v>
      </c>
      <c r="BI37" s="11">
        <v>58.870748942879182</v>
      </c>
      <c r="BJ37" s="11">
        <v>12.943767850999999</v>
      </c>
      <c r="BK37" s="11">
        <v>30.309063233299703</v>
      </c>
      <c r="BL37" s="11">
        <v>9.2673590400000005</v>
      </c>
      <c r="BM37" s="11">
        <v>52.077309104141001</v>
      </c>
      <c r="BN37" s="11">
        <v>78.695783258610021</v>
      </c>
      <c r="BO37" s="11">
        <v>80.23157186894214</v>
      </c>
      <c r="BP37" s="11">
        <v>2.6458845786734999</v>
      </c>
      <c r="BQ37" s="11">
        <v>100</v>
      </c>
      <c r="BR37" s="11">
        <v>100</v>
      </c>
      <c r="BS37" s="11">
        <v>10.031947854864935</v>
      </c>
      <c r="BT37" s="11">
        <v>0</v>
      </c>
      <c r="BU37" s="11">
        <v>3.8727339465464321</v>
      </c>
      <c r="BV37" s="11">
        <v>43.21215356986847</v>
      </c>
      <c r="BW37" s="11">
        <v>0</v>
      </c>
      <c r="BX37" s="11">
        <v>27.27</v>
      </c>
      <c r="BY37" s="11">
        <v>38.655577770919599</v>
      </c>
      <c r="BZ37" s="11">
        <v>83.739348943813695</v>
      </c>
      <c r="CA37" s="11">
        <v>54.937791944674984</v>
      </c>
      <c r="CB37" s="11">
        <v>49.842701435739315</v>
      </c>
      <c r="CC37" s="11">
        <v>74.918057238065103</v>
      </c>
      <c r="CD37" s="11">
        <v>81.455758066613711</v>
      </c>
      <c r="CE37" s="11">
        <v>71.067157313707455</v>
      </c>
      <c r="CF37" s="11">
        <v>75.128636139593823</v>
      </c>
      <c r="CG37" s="11">
        <v>95.652173913043484</v>
      </c>
      <c r="CH37" s="11">
        <v>98.179481687727559</v>
      </c>
      <c r="CI37" s="11">
        <v>98.350824587706143</v>
      </c>
      <c r="CJ37" s="11">
        <v>98.093810237738282</v>
      </c>
      <c r="CK37" s="11">
        <v>94.774041550653237</v>
      </c>
      <c r="CL37" s="11">
        <v>68.47</v>
      </c>
      <c r="CM37" s="11">
        <v>33.31</v>
      </c>
      <c r="CN37" s="11">
        <v>0.92604669362201641</v>
      </c>
      <c r="CO37" s="11">
        <v>7.5535398800117806</v>
      </c>
      <c r="CP37" s="11">
        <v>51.816532228408406</v>
      </c>
      <c r="CQ37" s="11">
        <v>83.524242103002777</v>
      </c>
      <c r="CR37" s="11">
        <v>86.619056982210111</v>
      </c>
      <c r="CS37" s="11">
        <v>44.688498677371214</v>
      </c>
      <c r="CT37" s="11">
        <v>64.363629089722252</v>
      </c>
      <c r="CU37" s="11">
        <v>97.302344533794709</v>
      </c>
      <c r="CV37" s="11">
        <v>96.521072433891547</v>
      </c>
      <c r="CW37" s="11">
        <v>82.481372689497064</v>
      </c>
      <c r="CX37" s="11">
        <v>48.006501066621688</v>
      </c>
      <c r="CY37" s="11">
        <v>97.940670109919225</v>
      </c>
      <c r="CZ37" s="11">
        <v>94.105925037415147</v>
      </c>
      <c r="DA37" s="11">
        <v>98.19639760178768</v>
      </c>
      <c r="DB37" s="11">
        <v>48.056431635918585</v>
      </c>
      <c r="DC37" s="11">
        <v>98.234296434360544</v>
      </c>
      <c r="DD37" s="11">
        <v>63.932319554508467</v>
      </c>
      <c r="DE37" s="11">
        <v>100</v>
      </c>
      <c r="DF37" s="11">
        <v>12</v>
      </c>
      <c r="DG37" s="11">
        <v>77.254230027843221</v>
      </c>
      <c r="DH37" s="11">
        <v>35.489398158063821</v>
      </c>
      <c r="DI37" s="11">
        <v>36.2176054829728</v>
      </c>
      <c r="DJ37" s="11">
        <v>70.264834059671472</v>
      </c>
      <c r="DK37" s="11">
        <v>31.578947368421051</v>
      </c>
      <c r="DL37" s="11">
        <v>81.713559287186627</v>
      </c>
      <c r="DM37" s="11">
        <v>90</v>
      </c>
      <c r="DN37" s="11">
        <v>69.194089750005446</v>
      </c>
      <c r="DO37" s="11">
        <v>88.108108108108112</v>
      </c>
      <c r="DP37" s="11">
        <v>53.819576780950172</v>
      </c>
      <c r="DQ37" s="11">
        <v>25.346426810828369</v>
      </c>
      <c r="DR37" s="11">
        <v>27.373345504335923</v>
      </c>
      <c r="DS37" s="11">
        <v>3.2386380149799612</v>
      </c>
      <c r="DT37" s="11">
        <v>0</v>
      </c>
      <c r="DU37" s="11">
        <v>0</v>
      </c>
      <c r="DV37" s="11">
        <v>6.6573955835176131</v>
      </c>
      <c r="DW37" s="11">
        <v>3.8589971673687806</v>
      </c>
      <c r="DX37" s="11">
        <v>46.633524975834185</v>
      </c>
      <c r="DY37" s="11">
        <v>59.02080173542452</v>
      </c>
      <c r="DZ37" s="11">
        <v>40.468680210509369</v>
      </c>
      <c r="EA37" s="11">
        <v>87.077691992092781</v>
      </c>
      <c r="EB37" s="11">
        <v>16.666666666666664</v>
      </c>
      <c r="EC37" s="11">
        <v>81.196945849972039</v>
      </c>
      <c r="ED37" s="11">
        <v>95.565404322206646</v>
      </c>
      <c r="EE37" s="11">
        <v>96.470588235294116</v>
      </c>
      <c r="EF37" s="11">
        <v>100</v>
      </c>
      <c r="EG37" s="11">
        <v>55.609756097560982</v>
      </c>
      <c r="EH37" s="11">
        <v>64.634146341463421</v>
      </c>
      <c r="EI37" s="11">
        <v>97.072072072072075</v>
      </c>
      <c r="EJ37" s="11">
        <v>95.495495495495504</v>
      </c>
      <c r="EK37" s="11">
        <v>57.207207207207212</v>
      </c>
      <c r="EL37" s="11">
        <v>97.24</v>
      </c>
      <c r="EM37" s="11">
        <v>100</v>
      </c>
      <c r="EN37" s="11">
        <v>100</v>
      </c>
      <c r="EO37" s="11">
        <v>98.136645962732914</v>
      </c>
      <c r="EP37" s="11">
        <v>90.575916230366488</v>
      </c>
      <c r="EQ37" s="11">
        <v>70.454544607438066</v>
      </c>
      <c r="ER37" s="11">
        <v>95.161286056191685</v>
      </c>
      <c r="ES37" s="11">
        <v>37.781631106363719</v>
      </c>
      <c r="ET37" s="11">
        <v>14.238965144050214</v>
      </c>
      <c r="EU37" s="11">
        <v>18.329801968638311</v>
      </c>
      <c r="EV37" s="11">
        <v>1.3659038839136413</v>
      </c>
      <c r="EW37" s="11">
        <v>3.9378927220425695</v>
      </c>
      <c r="EX37" s="11">
        <v>2.370340481948385E-2</v>
      </c>
      <c r="EY37" s="11">
        <v>5.2258953839018677E-4</v>
      </c>
      <c r="EZ37" s="11">
        <v>1.5234806047057677E-2</v>
      </c>
      <c r="FA37" s="11">
        <v>2.5147857232528737E-3</v>
      </c>
      <c r="FB37" s="11">
        <v>0.49651119563041551</v>
      </c>
      <c r="FC37" s="11">
        <v>0</v>
      </c>
      <c r="FD37" s="11">
        <v>18.806886145754881</v>
      </c>
      <c r="FE37" s="11">
        <v>0</v>
      </c>
      <c r="FF37" s="11">
        <v>100</v>
      </c>
      <c r="FG37" s="11">
        <v>68.069210980723838</v>
      </c>
      <c r="FH37" s="11">
        <v>63.735900466812268</v>
      </c>
      <c r="FI37" s="11">
        <v>54.797582160816759</v>
      </c>
      <c r="FJ37" s="11">
        <v>72.234652166114415</v>
      </c>
      <c r="FK37" s="11">
        <v>78.199538343164903</v>
      </c>
      <c r="FL37" s="11">
        <v>87.375160051216383</v>
      </c>
      <c r="FM37" s="11">
        <v>75.505406676069583</v>
      </c>
      <c r="FN37" s="11">
        <v>91.803278688524586</v>
      </c>
      <c r="FO37" s="11">
        <v>31.205732535804557</v>
      </c>
      <c r="FP37" s="11">
        <v>90.344018764659893</v>
      </c>
      <c r="FQ37" s="11">
        <v>39.002403846153847</v>
      </c>
      <c r="FR37" s="11">
        <v>6.9017875629788108</v>
      </c>
      <c r="FS37" s="11">
        <v>62.116088066809311</v>
      </c>
      <c r="FT37" s="11">
        <v>34.508937814894061</v>
      </c>
      <c r="FU37" s="11">
        <v>62.116088066809311</v>
      </c>
      <c r="FV37" s="11">
        <v>69.017875629788122</v>
      </c>
      <c r="FW37" s="11">
        <v>27.607150251915243</v>
      </c>
      <c r="FX37" s="11">
        <v>81.362255980009266</v>
      </c>
      <c r="FY37" s="11">
        <v>-4.8722559800092711</v>
      </c>
      <c r="FZ37" s="11">
        <v>52.726128885665787</v>
      </c>
      <c r="GA37" s="11">
        <v>0.5597137099813736</v>
      </c>
      <c r="GB37" s="11">
        <v>15</v>
      </c>
      <c r="GC37" s="11">
        <v>0</v>
      </c>
      <c r="GD37" s="11">
        <v>13.636363636363635</v>
      </c>
      <c r="GE37" s="11">
        <v>66.666666666666657</v>
      </c>
      <c r="GF37" s="11">
        <v>0</v>
      </c>
      <c r="GG37" s="11">
        <v>100</v>
      </c>
      <c r="GH37" s="11">
        <v>10</v>
      </c>
      <c r="GI37" s="11">
        <v>10</v>
      </c>
      <c r="GJ37" s="11">
        <v>1.5</v>
      </c>
      <c r="GK37" s="11">
        <v>58.870748942879182</v>
      </c>
      <c r="GL37" s="11">
        <v>12.943767850999999</v>
      </c>
      <c r="GM37" s="11">
        <v>30.309063233299703</v>
      </c>
      <c r="GN37" s="11">
        <v>9.2673590400000005</v>
      </c>
      <c r="GO37" s="11">
        <v>52.077309104141001</v>
      </c>
      <c r="GP37" s="11">
        <v>21.304216741389983</v>
      </c>
      <c r="GQ37" s="11">
        <v>19.768428131057856</v>
      </c>
      <c r="GR37" s="11">
        <v>2.6458845786734999</v>
      </c>
      <c r="GS37" s="11">
        <v>109.22482492151656</v>
      </c>
      <c r="GT37" s="11">
        <v>109.22482492151656</v>
      </c>
      <c r="GU37" s="11">
        <v>10.031947854864935</v>
      </c>
      <c r="GV37" s="11">
        <v>0</v>
      </c>
      <c r="GW37" s="11">
        <v>372.47731274549642</v>
      </c>
      <c r="GX37" s="11">
        <v>43.21215356986847</v>
      </c>
      <c r="GY37" s="11">
        <v>0</v>
      </c>
      <c r="GZ37" s="11">
        <v>27.27</v>
      </c>
      <c r="HA37" s="11">
        <v>3811919.2098723482</v>
      </c>
      <c r="HB37" s="11">
        <v>58.62158730158729</v>
      </c>
      <c r="HC37" s="11">
        <v>203.80809523809526</v>
      </c>
      <c r="HD37" s="11">
        <v>246.11158730158726</v>
      </c>
      <c r="HE37" s="11">
        <v>101.6504761904762</v>
      </c>
      <c r="HF37" s="12">
        <v>162.7952099123863</v>
      </c>
      <c r="HG37" s="12">
        <v>28.932842686292549</v>
      </c>
      <c r="HH37" s="12">
        <v>102.5303391626921</v>
      </c>
      <c r="HI37" s="11">
        <v>95.652173913043484</v>
      </c>
      <c r="HJ37" s="11">
        <v>98.179481687727559</v>
      </c>
      <c r="HK37" s="11">
        <v>98.350824587706143</v>
      </c>
      <c r="HL37" s="11">
        <v>98.093810237738282</v>
      </c>
      <c r="HM37" s="11">
        <v>94.774041550653237</v>
      </c>
      <c r="HN37" s="11">
        <v>68.47</v>
      </c>
      <c r="HO37" s="11">
        <v>33.31</v>
      </c>
      <c r="HP37" s="11">
        <v>0.92604669362201641</v>
      </c>
      <c r="HQ37" s="11">
        <v>7.5535398800117806</v>
      </c>
      <c r="HR37" s="11">
        <v>51.816532228408406</v>
      </c>
      <c r="HS37" s="11">
        <v>83.524242103002777</v>
      </c>
      <c r="HT37" s="11">
        <v>86.619056982210111</v>
      </c>
      <c r="HU37" s="11">
        <v>44.688498677371214</v>
      </c>
      <c r="HV37" s="11">
        <v>64.363629089722252</v>
      </c>
      <c r="HW37" s="11">
        <v>97.302344533794709</v>
      </c>
      <c r="HX37" s="11">
        <v>96.521072433891547</v>
      </c>
      <c r="HY37" s="11">
        <v>82.481372689497064</v>
      </c>
      <c r="HZ37" s="11">
        <v>48.006501066621688</v>
      </c>
      <c r="IA37" s="11">
        <v>97.940670109919225</v>
      </c>
      <c r="IB37" s="11">
        <v>94.105925037415147</v>
      </c>
      <c r="IC37" s="11">
        <v>98.19639760178768</v>
      </c>
      <c r="ID37" s="11">
        <v>48.056431635918585</v>
      </c>
      <c r="IE37" s="11">
        <v>98.234296434360544</v>
      </c>
      <c r="IF37" s="11">
        <v>63.932319554508467</v>
      </c>
      <c r="IG37" s="11">
        <v>23.602484472049689</v>
      </c>
      <c r="IH37" s="11">
        <v>5</v>
      </c>
      <c r="II37" s="11">
        <v>77.254230027843221</v>
      </c>
      <c r="IJ37" s="11">
        <v>35.489398158063821</v>
      </c>
      <c r="IK37" s="11">
        <v>36.2176054829728</v>
      </c>
      <c r="IL37" s="11">
        <v>70.264834059671472</v>
      </c>
      <c r="IM37" s="11">
        <v>31.578947368421051</v>
      </c>
      <c r="IN37" s="11">
        <v>14.455056179775282</v>
      </c>
      <c r="IO37" s="11">
        <v>90</v>
      </c>
      <c r="IP37" s="11">
        <v>81.454258696072174</v>
      </c>
      <c r="IQ37" s="11">
        <v>5.4054054054054053</v>
      </c>
      <c r="IR37" s="11">
        <v>86.486486486486484</v>
      </c>
      <c r="IS37" s="11">
        <v>6.7998630762209036</v>
      </c>
      <c r="IT37" s="11">
        <v>27.373345504335923</v>
      </c>
      <c r="IU37" s="11">
        <v>18.126888217522659</v>
      </c>
      <c r="IV37" s="11">
        <v>0</v>
      </c>
      <c r="IW37" s="11">
        <v>0</v>
      </c>
      <c r="IX37" s="11">
        <v>64.048338368580062</v>
      </c>
      <c r="IY37" s="11">
        <v>2</v>
      </c>
      <c r="IZ37" s="11">
        <v>38.87210473313192</v>
      </c>
      <c r="JA37" s="11">
        <v>32.426988922457198</v>
      </c>
      <c r="JB37" s="11">
        <v>13.091641490433032</v>
      </c>
      <c r="JC37" s="11">
        <v>8.8620342396777438</v>
      </c>
      <c r="JD37" s="11">
        <v>5</v>
      </c>
      <c r="JE37" s="11">
        <v>10.090909090909092</v>
      </c>
      <c r="JF37" s="11">
        <v>8.5586206896551715</v>
      </c>
      <c r="JG37" s="11">
        <v>96.470588235294116</v>
      </c>
      <c r="JH37" s="11">
        <v>118.64244741873804</v>
      </c>
      <c r="JI37" s="11">
        <v>55.609756097560982</v>
      </c>
      <c r="JJ37" s="11">
        <v>64.634146341463421</v>
      </c>
      <c r="JK37" s="11">
        <v>97.072072072072075</v>
      </c>
      <c r="JL37" s="11">
        <v>95.495495495495504</v>
      </c>
      <c r="JM37" s="11">
        <v>57.207207207207212</v>
      </c>
      <c r="JN37" s="11">
        <v>97.24</v>
      </c>
      <c r="JO37" s="11">
        <v>100</v>
      </c>
      <c r="JP37" s="11">
        <v>100</v>
      </c>
      <c r="JQ37" s="11">
        <v>98.136645962732914</v>
      </c>
      <c r="JR37" s="11">
        <v>90.575916230366488</v>
      </c>
      <c r="JS37" s="11">
        <v>0.84146339999999997</v>
      </c>
      <c r="JT37" s="11">
        <v>0.96341460000000001</v>
      </c>
      <c r="JU37" s="11">
        <v>1.3235296590000001</v>
      </c>
      <c r="JV37" s="11">
        <v>0.25546980000000002</v>
      </c>
      <c r="JW37" s="11">
        <v>6.6415109213759411</v>
      </c>
      <c r="JX37" s="11">
        <v>34192.908648464145</v>
      </c>
      <c r="JY37" s="11">
        <v>56282.489477291128</v>
      </c>
      <c r="JZ37" s="11">
        <v>1.8966999187322226E-3</v>
      </c>
      <c r="KA37" s="11">
        <v>4.0000000000000001E-3</v>
      </c>
      <c r="KB37" s="11">
        <v>3.961332E-2</v>
      </c>
      <c r="KC37" s="11">
        <v>7.3079000000000009E-3</v>
      </c>
      <c r="KD37" s="13">
        <v>1.5773352095683178E-2</v>
      </c>
      <c r="KE37" s="11">
        <v>-39.422558014031303</v>
      </c>
      <c r="KF37" s="11">
        <v>-38.234295415959252</v>
      </c>
      <c r="KG37" s="11">
        <v>-200</v>
      </c>
      <c r="KH37" s="11">
        <v>200</v>
      </c>
      <c r="KI37" s="11">
        <v>5.9247619047619029</v>
      </c>
      <c r="KJ37" s="11">
        <v>9.7180952380952359</v>
      </c>
      <c r="KK37" s="11">
        <v>79.736666666666665</v>
      </c>
      <c r="KL37" s="11">
        <v>99.748333333333335</v>
      </c>
      <c r="KM37" s="11">
        <v>98.71916666666668</v>
      </c>
      <c r="KN37" s="11">
        <v>12.624839948783611</v>
      </c>
      <c r="KO37" s="11">
        <v>24.49459332393042</v>
      </c>
      <c r="KP37" s="11">
        <v>91.803278688524586</v>
      </c>
      <c r="KQ37" s="11">
        <v>5.4876769367506242</v>
      </c>
      <c r="KR37" s="11">
        <v>90.344018764659893</v>
      </c>
      <c r="KS37" s="11">
        <v>39.002403846153847</v>
      </c>
    </row>
    <row r="38" spans="1:305" x14ac:dyDescent="0.3">
      <c r="A38" t="s">
        <v>1</v>
      </c>
      <c r="B38" s="2" t="s">
        <v>64</v>
      </c>
      <c r="C38" s="2" t="s">
        <v>65</v>
      </c>
      <c r="D38" s="2" t="s">
        <v>43</v>
      </c>
      <c r="E38" s="2" t="s">
        <v>347</v>
      </c>
      <c r="F38" s="2" t="s">
        <v>357</v>
      </c>
      <c r="G38" s="2" t="s">
        <v>356</v>
      </c>
      <c r="H38" s="17" t="s">
        <v>487</v>
      </c>
      <c r="I38" s="11">
        <v>58.438604598479287</v>
      </c>
      <c r="J38" s="11">
        <v>52.471654026504098</v>
      </c>
      <c r="K38" s="11">
        <v>65.92161379802387</v>
      </c>
      <c r="L38" s="11">
        <v>63.952310876728689</v>
      </c>
      <c r="M38" s="11">
        <v>70.722587656660792</v>
      </c>
      <c r="N38" s="11">
        <v>58.813844407822394</v>
      </c>
      <c r="O38" s="11">
        <v>38.74961682513586</v>
      </c>
      <c r="P38" s="11">
        <v>87.688680530948503</v>
      </c>
      <c r="Q38" s="11">
        <v>53.244058026436306</v>
      </c>
      <c r="R38" s="11">
        <v>37.272727272727273</v>
      </c>
      <c r="S38" s="11">
        <v>66.186560658115638</v>
      </c>
      <c r="T38" s="11">
        <v>38.943440233856315</v>
      </c>
      <c r="U38" s="11">
        <v>77.224539012160889</v>
      </c>
      <c r="V38" s="11">
        <v>6.7415724512837256</v>
      </c>
      <c r="W38" s="11">
        <v>32.888228599504671</v>
      </c>
      <c r="X38" s="11">
        <v>73.401287379658541</v>
      </c>
      <c r="Y38" s="11">
        <v>96.73059595829578</v>
      </c>
      <c r="Z38" s="11">
        <v>60.666343254636509</v>
      </c>
      <c r="AA38" s="11">
        <v>76.964396666215549</v>
      </c>
      <c r="AB38" s="11">
        <v>86.07561473132877</v>
      </c>
      <c r="AC38" s="11">
        <v>24.375290217897447</v>
      </c>
      <c r="AD38" s="11">
        <v>50.152314755223756</v>
      </c>
      <c r="AE38" s="11">
        <v>82.193938012977895</v>
      </c>
      <c r="AF38" s="11">
        <v>70.722587656660792</v>
      </c>
      <c r="AG38" s="11">
        <v>31.278258301235418</v>
      </c>
      <c r="AH38" s="11">
        <v>34.049839809581954</v>
      </c>
      <c r="AI38" s="11">
        <v>82.392309621279765</v>
      </c>
      <c r="AJ38" s="11">
        <v>77.227010715382804</v>
      </c>
      <c r="AK38" s="11">
        <v>92.103526566799303</v>
      </c>
      <c r="AL38" s="11">
        <v>48.830352405742964</v>
      </c>
      <c r="AM38" s="11">
        <v>37.117718836244329</v>
      </c>
      <c r="AN38" s="11">
        <v>67.513712583493913</v>
      </c>
      <c r="AO38" s="11">
        <v>70.551133936319999</v>
      </c>
      <c r="AP38" s="11">
        <v>87.585960525140663</v>
      </c>
      <c r="AQ38" s="11">
        <v>95.367926956957334</v>
      </c>
      <c r="AR38" s="11">
        <v>98.132358509742872</v>
      </c>
      <c r="AS38" s="11">
        <v>80.405837723092546</v>
      </c>
      <c r="AT38" s="11">
        <v>64.639999470757701</v>
      </c>
      <c r="AU38" s="11">
        <v>100</v>
      </c>
      <c r="AV38" s="11">
        <v>69.535567209504549</v>
      </c>
      <c r="AW38" s="11">
        <v>52.456851134416617</v>
      </c>
      <c r="AX38" s="11">
        <v>54.588603397614989</v>
      </c>
      <c r="AY38" s="11">
        <v>36.395210364209035</v>
      </c>
      <c r="AZ38" s="11">
        <v>30</v>
      </c>
      <c r="BA38" s="11">
        <v>45.454545454545453</v>
      </c>
      <c r="BB38" s="11">
        <v>36.363636363636367</v>
      </c>
      <c r="BC38" s="11">
        <v>66.666666666666657</v>
      </c>
      <c r="BD38" s="11">
        <v>50</v>
      </c>
      <c r="BE38" s="11">
        <v>66.507177033492823</v>
      </c>
      <c r="BF38" s="11">
        <v>79.008959590418726</v>
      </c>
      <c r="BG38" s="11">
        <v>68.75</v>
      </c>
      <c r="BH38" s="11">
        <v>86.31578947368422</v>
      </c>
      <c r="BI38" s="11">
        <v>59.364856682708513</v>
      </c>
      <c r="BJ38" s="11">
        <v>12.551926837875477</v>
      </c>
      <c r="BK38" s="11">
        <v>27.217269135013357</v>
      </c>
      <c r="BL38" s="11">
        <v>9.2673590400000005</v>
      </c>
      <c r="BM38" s="11">
        <v>68.192481198716777</v>
      </c>
      <c r="BN38" s="11">
        <v>83.065041609415402</v>
      </c>
      <c r="BO38" s="11">
        <v>80.416094228350488</v>
      </c>
      <c r="BP38" s="11">
        <v>3.5245976418127647</v>
      </c>
      <c r="BQ38" s="11">
        <v>8.7779948895235229</v>
      </c>
      <c r="BR38" s="11">
        <v>8.7779948895235229</v>
      </c>
      <c r="BS38" s="11">
        <v>10.128685428605092</v>
      </c>
      <c r="BT38" s="11">
        <v>0</v>
      </c>
      <c r="BU38" s="11">
        <v>9.2401618582374532</v>
      </c>
      <c r="BV38" s="11">
        <v>48.170212765957451</v>
      </c>
      <c r="BW38" s="11">
        <v>0</v>
      </c>
      <c r="BX38" s="11">
        <v>6.8199999999999994</v>
      </c>
      <c r="BY38" s="11">
        <v>76.56270163206122</v>
      </c>
      <c r="BZ38" s="11">
        <v>90.057212343615902</v>
      </c>
      <c r="CA38" s="11">
        <v>58.348913299739124</v>
      </c>
      <c r="CB38" s="11">
        <v>52.846376191622049</v>
      </c>
      <c r="CC38" s="11">
        <v>81.007624431649575</v>
      </c>
      <c r="CD38" s="11">
        <v>97.902380995370947</v>
      </c>
      <c r="CE38" s="11">
        <v>37.102234258632357</v>
      </c>
      <c r="CF38" s="11">
        <v>96.544270136979804</v>
      </c>
      <c r="CG38" s="11">
        <v>95.456300682198474</v>
      </c>
      <c r="CH38" s="11">
        <v>97.502896125627487</v>
      </c>
      <c r="CI38" s="11">
        <v>97.837559531471229</v>
      </c>
      <c r="CJ38" s="11">
        <v>95.829579096408807</v>
      </c>
      <c r="CK38" s="11">
        <v>97.026644355772945</v>
      </c>
      <c r="CL38" s="11">
        <v>58.879999999999995</v>
      </c>
      <c r="CM38" s="11">
        <v>73.8</v>
      </c>
      <c r="CN38" s="11">
        <v>100</v>
      </c>
      <c r="CO38" s="11">
        <v>9.9853730185460208</v>
      </c>
      <c r="CP38" s="11">
        <v>68.928008706904947</v>
      </c>
      <c r="CQ38" s="11">
        <v>80.313310188145962</v>
      </c>
      <c r="CR38" s="11">
        <v>90.13150056865598</v>
      </c>
      <c r="CS38" s="11">
        <v>58.179937745627022</v>
      </c>
      <c r="CT38" s="11">
        <v>65.72376407913552</v>
      </c>
      <c r="CU38" s="11">
        <v>98.509858708823856</v>
      </c>
      <c r="CV38" s="11">
        <v>96.243888770135527</v>
      </c>
      <c r="CW38" s="11">
        <v>96.219224613731896</v>
      </c>
      <c r="CX38" s="11">
        <v>50.573872459422397</v>
      </c>
      <c r="CY38" s="11">
        <v>98.059259299638029</v>
      </c>
      <c r="CZ38" s="11">
        <v>97.21707233295615</v>
      </c>
      <c r="DA38" s="11">
        <v>97.739238471967155</v>
      </c>
      <c r="DB38" s="11">
        <v>55.507060656807582</v>
      </c>
      <c r="DC38" s="11">
        <v>97.045301245971444</v>
      </c>
      <c r="DD38" s="11">
        <v>25.563135538679365</v>
      </c>
      <c r="DE38" s="11">
        <v>35.562735115012984</v>
      </c>
      <c r="DF38" s="11">
        <v>12</v>
      </c>
      <c r="DG38" s="11">
        <v>92.766121765993049</v>
      </c>
      <c r="DH38" s="11">
        <v>24.752220362981078</v>
      </c>
      <c r="DI38" s="11">
        <v>32.938602136697135</v>
      </c>
      <c r="DJ38" s="11">
        <v>81.004969630038644</v>
      </c>
      <c r="DK38" s="11">
        <v>64.705882352941174</v>
      </c>
      <c r="DL38" s="11">
        <v>94.176011180042877</v>
      </c>
      <c r="DM38" s="11">
        <v>88.888888888888886</v>
      </c>
      <c r="DN38" s="11">
        <v>49.377896460339372</v>
      </c>
      <c r="DO38" s="11">
        <v>100</v>
      </c>
      <c r="DP38" s="11">
        <v>62.789866509642998</v>
      </c>
      <c r="DQ38" s="11">
        <v>35.116679375220436</v>
      </c>
      <c r="DR38" s="11">
        <v>27.439837227250401</v>
      </c>
      <c r="DS38" s="11">
        <v>48.972716653850604</v>
      </c>
      <c r="DT38" s="11">
        <v>5.3742575199789604</v>
      </c>
      <c r="DU38" s="11">
        <v>65.774384517610955</v>
      </c>
      <c r="DV38" s="11">
        <v>38.701290427594223</v>
      </c>
      <c r="DW38" s="11">
        <v>20.337958044240871</v>
      </c>
      <c r="DX38" s="11">
        <v>35.708952623667265</v>
      </c>
      <c r="DY38" s="11">
        <v>38.630596770931305</v>
      </c>
      <c r="DZ38" s="11">
        <v>41.205126312835993</v>
      </c>
      <c r="EA38" s="11">
        <v>34.334152970104824</v>
      </c>
      <c r="EB38" s="11">
        <v>20.370370370370374</v>
      </c>
      <c r="EC38" s="11">
        <v>78.379852012345935</v>
      </c>
      <c r="ED38" s="11">
        <v>78.625254631409021</v>
      </c>
      <c r="EE38" s="11">
        <v>78.311258278145687</v>
      </c>
      <c r="EF38" s="11">
        <v>94.252873563218387</v>
      </c>
      <c r="EG38" s="11">
        <v>47.357293868921772</v>
      </c>
      <c r="EH38" s="11">
        <v>70.401691331923885</v>
      </c>
      <c r="EI38" s="11">
        <v>100</v>
      </c>
      <c r="EJ38" s="11">
        <v>97.89173789173789</v>
      </c>
      <c r="EK38" s="11">
        <v>70.484330484330485</v>
      </c>
      <c r="EL38" s="11">
        <v>90.51</v>
      </c>
      <c r="EM38" s="11">
        <v>100</v>
      </c>
      <c r="EN38" s="11">
        <v>98.734177215189874</v>
      </c>
      <c r="EO38" s="11">
        <v>98.692810457516345</v>
      </c>
      <c r="EP38" s="11">
        <v>72.58064516129032</v>
      </c>
      <c r="EQ38" s="11">
        <v>54.545464710743161</v>
      </c>
      <c r="ER38" s="11">
        <v>83.870971155046647</v>
      </c>
      <c r="ES38" s="11">
        <v>25.484376892347342</v>
      </c>
      <c r="ET38" s="11">
        <v>31.4205968648347</v>
      </c>
      <c r="EU38" s="11">
        <v>7.8204147507125743</v>
      </c>
      <c r="EV38" s="11">
        <v>1.8971440603131176</v>
      </c>
      <c r="EW38" s="11">
        <v>2.8447473562902603</v>
      </c>
      <c r="EX38" s="11">
        <v>8.0647388242013758</v>
      </c>
      <c r="EY38" s="11">
        <v>4.9259240242652845E-2</v>
      </c>
      <c r="EZ38" s="11">
        <v>5.7964213233291859E-3</v>
      </c>
      <c r="FA38" s="11">
        <v>9.0695967138670817</v>
      </c>
      <c r="FB38" s="11">
        <v>2.5644141954302384</v>
      </c>
      <c r="FC38" s="11">
        <v>0</v>
      </c>
      <c r="FD38" s="11">
        <v>32.190846652458092</v>
      </c>
      <c r="FE38" s="11">
        <v>100</v>
      </c>
      <c r="FF38" s="11">
        <v>50.833333333333329</v>
      </c>
      <c r="FG38" s="11">
        <v>71.27180463051063</v>
      </c>
      <c r="FH38" s="11">
        <v>67.654468775669656</v>
      </c>
      <c r="FI38" s="11">
        <v>47.328694062071349</v>
      </c>
      <c r="FJ38" s="11">
        <v>72.002416758711192</v>
      </c>
      <c r="FK38" s="11">
        <v>79.311178690506694</v>
      </c>
      <c r="FL38" s="11">
        <v>86.390618213406697</v>
      </c>
      <c r="FM38" s="11">
        <v>68.568696206566784</v>
      </c>
      <c r="FN38" s="11">
        <v>88.464516129032262</v>
      </c>
      <c r="FO38" s="11">
        <v>68.147314931013753</v>
      </c>
      <c r="FP38" s="11">
        <v>78.803619302949059</v>
      </c>
      <c r="FQ38" s="11">
        <v>32.932038834951456</v>
      </c>
      <c r="FR38" s="11">
        <v>8.9309636509779402</v>
      </c>
      <c r="FS38" s="11">
        <v>44.654818254889705</v>
      </c>
      <c r="FT38" s="11">
        <v>62.516745556845585</v>
      </c>
      <c r="FU38" s="11">
        <v>187.55023667053675</v>
      </c>
      <c r="FV38" s="11">
        <v>71.447709207823522</v>
      </c>
      <c r="FW38" s="11">
        <v>0</v>
      </c>
      <c r="FX38" s="11">
        <v>69.535567209504549</v>
      </c>
      <c r="FY38" s="11">
        <v>-7.0555672095045523</v>
      </c>
      <c r="FZ38" s="11">
        <v>54.588603397614989</v>
      </c>
      <c r="GA38" s="11">
        <v>3.3011207736658292</v>
      </c>
      <c r="GB38" s="11">
        <v>30</v>
      </c>
      <c r="GC38" s="11">
        <v>45.454545454545453</v>
      </c>
      <c r="GD38" s="11">
        <v>36.363636363636367</v>
      </c>
      <c r="GE38" s="11">
        <v>66.666666666666657</v>
      </c>
      <c r="GF38" s="11">
        <v>50</v>
      </c>
      <c r="GG38" s="11">
        <v>66.507177033492823</v>
      </c>
      <c r="GH38" s="11">
        <v>15</v>
      </c>
      <c r="GI38" s="11">
        <v>15</v>
      </c>
      <c r="GJ38" s="11">
        <v>4.333333333333333</v>
      </c>
      <c r="GK38" s="11">
        <v>59.364856682708513</v>
      </c>
      <c r="GL38" s="11">
        <v>12.551926837875476</v>
      </c>
      <c r="GM38" s="11">
        <v>27.217269135013353</v>
      </c>
      <c r="GN38" s="11">
        <v>9.2673590400000005</v>
      </c>
      <c r="GO38" s="11">
        <v>68.192481198716777</v>
      </c>
      <c r="GP38" s="11">
        <v>16.934958390584605</v>
      </c>
      <c r="GQ38" s="11">
        <v>19.583905771649512</v>
      </c>
      <c r="GR38" s="11">
        <v>3.5245976418127647</v>
      </c>
      <c r="GS38" s="11">
        <v>8.7779948895235229</v>
      </c>
      <c r="GT38" s="11">
        <v>8.7779948895235229</v>
      </c>
      <c r="GU38" s="11">
        <v>10.128685428605092</v>
      </c>
      <c r="GV38" s="11">
        <v>0</v>
      </c>
      <c r="GW38" s="11">
        <v>888.71342720533414</v>
      </c>
      <c r="GX38" s="11">
        <v>48.170212765957451</v>
      </c>
      <c r="GY38" s="11">
        <v>0</v>
      </c>
      <c r="GZ38" s="11">
        <v>6.8199999999999994</v>
      </c>
      <c r="HA38" s="11">
        <v>7550031.5851063831</v>
      </c>
      <c r="HB38" s="11">
        <v>39.142380952380947</v>
      </c>
      <c r="HC38" s="11">
        <v>189.68396825396826</v>
      </c>
      <c r="HD38" s="11">
        <v>231.66730158730152</v>
      </c>
      <c r="HE38" s="11">
        <v>83.051111111111126</v>
      </c>
      <c r="HF38" s="12">
        <v>115.05486472935165</v>
      </c>
      <c r="HG38" s="12">
        <v>62.897765741367643</v>
      </c>
      <c r="HH38" s="12">
        <v>16.712594187298169</v>
      </c>
      <c r="HI38" s="11">
        <v>95.456300682198474</v>
      </c>
      <c r="HJ38" s="11">
        <v>97.502896125627487</v>
      </c>
      <c r="HK38" s="11">
        <v>97.837559531471229</v>
      </c>
      <c r="HL38" s="11">
        <v>95.829579096408807</v>
      </c>
      <c r="HM38" s="11">
        <v>97.026644355772945</v>
      </c>
      <c r="HN38" s="11">
        <v>58.879999999999995</v>
      </c>
      <c r="HO38" s="11">
        <v>73.8</v>
      </c>
      <c r="HP38" s="11">
        <v>100</v>
      </c>
      <c r="HQ38" s="11">
        <v>9.9853730185460208</v>
      </c>
      <c r="HR38" s="11">
        <v>68.928008706904947</v>
      </c>
      <c r="HS38" s="11">
        <v>80.313310188145962</v>
      </c>
      <c r="HT38" s="11">
        <v>90.13150056865598</v>
      </c>
      <c r="HU38" s="11">
        <v>58.179937745627022</v>
      </c>
      <c r="HV38" s="11">
        <v>65.72376407913552</v>
      </c>
      <c r="HW38" s="11">
        <v>98.509858708823856</v>
      </c>
      <c r="HX38" s="11">
        <v>96.243888770135527</v>
      </c>
      <c r="HY38" s="11">
        <v>96.219224613731896</v>
      </c>
      <c r="HZ38" s="11">
        <v>50.573872459422397</v>
      </c>
      <c r="IA38" s="11">
        <v>98.059259299638029</v>
      </c>
      <c r="IB38" s="11">
        <v>97.21707233295615</v>
      </c>
      <c r="IC38" s="11">
        <v>97.739238471967155</v>
      </c>
      <c r="ID38" s="11">
        <v>55.507060656807582</v>
      </c>
      <c r="IE38" s="11">
        <v>97.045301245971444</v>
      </c>
      <c r="IF38" s="11">
        <v>25.563135538679365</v>
      </c>
      <c r="IG38" s="11">
        <v>-13.123359580052494</v>
      </c>
      <c r="IH38" s="11">
        <v>5</v>
      </c>
      <c r="II38" s="11">
        <v>92.766121765993049</v>
      </c>
      <c r="IJ38" s="11">
        <v>24.752220362981078</v>
      </c>
      <c r="IK38" s="11">
        <v>32.938602136697135</v>
      </c>
      <c r="IL38" s="11">
        <v>81.004969630038644</v>
      </c>
      <c r="IM38" s="11">
        <v>64.705882352941174</v>
      </c>
      <c r="IN38" s="11">
        <v>6.348790322580645</v>
      </c>
      <c r="IO38" s="11">
        <v>88.888888888888886</v>
      </c>
      <c r="IP38" s="11">
        <v>79.299084918765786</v>
      </c>
      <c r="IQ38" s="11">
        <v>0</v>
      </c>
      <c r="IR38" s="11">
        <v>74.257425742574256</v>
      </c>
      <c r="IS38" s="11">
        <v>7.2556654739353119</v>
      </c>
      <c r="IT38" s="11">
        <v>27.439837227250401</v>
      </c>
      <c r="IU38" s="11">
        <v>274.10379189853762</v>
      </c>
      <c r="IV38" s="11">
        <v>9.5768085932444666</v>
      </c>
      <c r="IW38" s="11">
        <v>86.579526336223637</v>
      </c>
      <c r="IX38" s="11">
        <v>372.33078814546394</v>
      </c>
      <c r="IY38" s="11">
        <v>10.54054054054054</v>
      </c>
      <c r="IZ38" s="11">
        <v>29.765756438462535</v>
      </c>
      <c r="JA38" s="11">
        <v>21.2242785039472</v>
      </c>
      <c r="JB38" s="11">
        <v>13.329882231137571</v>
      </c>
      <c r="JC38" s="11">
        <v>3.4942409732108191</v>
      </c>
      <c r="JD38" s="11">
        <v>6.1111111111111116</v>
      </c>
      <c r="JE38" s="11">
        <v>10.446428571428571</v>
      </c>
      <c r="JF38" s="11">
        <v>10.890625</v>
      </c>
      <c r="JG38" s="11">
        <v>78.311258278145687</v>
      </c>
      <c r="JH38" s="11">
        <v>94.252873563218387</v>
      </c>
      <c r="JI38" s="11">
        <v>47.357293868921772</v>
      </c>
      <c r="JJ38" s="11">
        <v>70.401691331923885</v>
      </c>
      <c r="JK38" s="11">
        <v>100</v>
      </c>
      <c r="JL38" s="11">
        <v>97.89173789173789</v>
      </c>
      <c r="JM38" s="11">
        <v>70.484330484330485</v>
      </c>
      <c r="JN38" s="11">
        <v>90.51</v>
      </c>
      <c r="JO38" s="11">
        <v>100</v>
      </c>
      <c r="JP38" s="11">
        <v>98.734177215189874</v>
      </c>
      <c r="JQ38" s="11">
        <v>98.692810457516345</v>
      </c>
      <c r="JR38" s="11">
        <v>72.58064516129032</v>
      </c>
      <c r="JS38" s="11">
        <v>0.75609760000000004</v>
      </c>
      <c r="JT38" s="11">
        <v>0.87804879999999996</v>
      </c>
      <c r="JU38" s="11">
        <v>1.1995582199999999</v>
      </c>
      <c r="JV38" s="11">
        <v>0.30030299999999999</v>
      </c>
      <c r="JW38" s="11">
        <v>4.1008886226092054</v>
      </c>
      <c r="JX38" s="11">
        <v>42956.830611093486</v>
      </c>
      <c r="JY38" s="11">
        <v>42877.527642785964</v>
      </c>
      <c r="JZ38" s="11">
        <v>0.6453245678817392</v>
      </c>
      <c r="KA38" s="11">
        <v>0.37703961999999991</v>
      </c>
      <c r="KB38" s="11">
        <v>1.5071770000000002E-2</v>
      </c>
      <c r="KC38" s="11">
        <v>26.356005290000013</v>
      </c>
      <c r="KD38" s="13">
        <v>2.9676878207754973E-2</v>
      </c>
      <c r="KE38" s="11">
        <v>-45.500410653525755</v>
      </c>
      <c r="KF38" s="11">
        <v>1.0365029292474088</v>
      </c>
      <c r="KG38" s="11">
        <v>200</v>
      </c>
      <c r="KH38" s="11">
        <v>3.3333333333333335</v>
      </c>
      <c r="KI38" s="11">
        <v>5.492</v>
      </c>
      <c r="KJ38" s="11">
        <v>8.9730000000000008</v>
      </c>
      <c r="KK38" s="11">
        <v>80.962000000000003</v>
      </c>
      <c r="KL38" s="11">
        <v>99.953333333333347</v>
      </c>
      <c r="KM38" s="11">
        <v>97.960666666666697</v>
      </c>
      <c r="KN38" s="11">
        <v>13.60938178659331</v>
      </c>
      <c r="KO38" s="11">
        <v>31.431303793433219</v>
      </c>
      <c r="KP38" s="11">
        <v>88.464516129032262</v>
      </c>
      <c r="KQ38" s="11">
        <v>6.9990814228020994</v>
      </c>
      <c r="KR38" s="11">
        <v>78.803619302949059</v>
      </c>
      <c r="KS38" s="11">
        <v>32.932038834951456</v>
      </c>
    </row>
    <row r="39" spans="1:305" x14ac:dyDescent="0.3">
      <c r="A39" t="s">
        <v>1</v>
      </c>
      <c r="B39" s="2" t="s">
        <v>66</v>
      </c>
      <c r="C39" s="2" t="s">
        <v>67</v>
      </c>
      <c r="D39" s="2" t="s">
        <v>43</v>
      </c>
      <c r="E39" s="2" t="s">
        <v>350</v>
      </c>
      <c r="F39" s="2" t="s">
        <v>358</v>
      </c>
      <c r="G39" s="2" t="s">
        <v>355</v>
      </c>
      <c r="H39" s="17" t="s">
        <v>489</v>
      </c>
      <c r="I39" s="11">
        <v>48.744224049035346</v>
      </c>
      <c r="J39" s="11">
        <v>52.454528916651483</v>
      </c>
      <c r="K39" s="11">
        <v>54.241475076647134</v>
      </c>
      <c r="L39" s="11">
        <v>56.026827878585735</v>
      </c>
      <c r="M39" s="11">
        <v>53.296391480969525</v>
      </c>
      <c r="N39" s="11">
        <v>42.971195175671845</v>
      </c>
      <c r="O39" s="11">
        <v>33.474925765686379</v>
      </c>
      <c r="P39" s="11">
        <v>78.483656560891021</v>
      </c>
      <c r="Q39" s="11">
        <v>49.808690390979727</v>
      </c>
      <c r="R39" s="11">
        <v>29.848484848484855</v>
      </c>
      <c r="S39" s="11">
        <v>67.443737498670345</v>
      </c>
      <c r="T39" s="11">
        <v>34.132367144301249</v>
      </c>
      <c r="U39" s="11">
        <v>67.736591450189039</v>
      </c>
      <c r="V39" s="11">
        <v>39.72817452304411</v>
      </c>
      <c r="W39" s="11">
        <v>9.899442537073547</v>
      </c>
      <c r="X39" s="11">
        <v>64.620266437252283</v>
      </c>
      <c r="Y39" s="11">
        <v>79.527900441589708</v>
      </c>
      <c r="Z39" s="11">
        <v>62.91829089067302</v>
      </c>
      <c r="AA39" s="11">
        <v>68.589756989019932</v>
      </c>
      <c r="AB39" s="11">
        <v>79.335923015384409</v>
      </c>
      <c r="AC39" s="11">
        <v>34.410333902871251</v>
      </c>
      <c r="AD39" s="11">
        <v>41.073196841964403</v>
      </c>
      <c r="AE39" s="11">
        <v>56.724928643688678</v>
      </c>
      <c r="AF39" s="11">
        <v>53.296391480969525</v>
      </c>
      <c r="AG39" s="11">
        <v>16.51191606081186</v>
      </c>
      <c r="AH39" s="11">
        <v>19.620776052844157</v>
      </c>
      <c r="AI39" s="11">
        <v>77.203144317653212</v>
      </c>
      <c r="AJ39" s="11">
        <v>32.971085831949473</v>
      </c>
      <c r="AK39" s="11">
        <v>90.064761260248332</v>
      </c>
      <c r="AL39" s="11">
        <v>42.192590462774682</v>
      </c>
      <c r="AM39" s="11">
        <v>52.96877647173666</v>
      </c>
      <c r="AN39" s="11">
        <v>39.463344687820872</v>
      </c>
      <c r="AO39" s="11">
        <v>57.329631794684133</v>
      </c>
      <c r="AP39" s="11">
        <v>94.923765178489916</v>
      </c>
      <c r="AQ39" s="11">
        <v>88.635371818581504</v>
      </c>
      <c r="AR39" s="11">
        <v>80.384019243547712</v>
      </c>
      <c r="AS39" s="11">
        <v>64.001365787389204</v>
      </c>
      <c r="AT39" s="11">
        <v>46.682119899503256</v>
      </c>
      <c r="AU39" s="11">
        <v>96.275297437834467</v>
      </c>
      <c r="AV39" s="11">
        <v>58.160650166317588</v>
      </c>
      <c r="AW39" s="11">
        <v>34.639486580123211</v>
      </c>
      <c r="AX39" s="11">
        <v>63.163791789457754</v>
      </c>
      <c r="AY39" s="11">
        <v>43.270833028020341</v>
      </c>
      <c r="AZ39" s="11">
        <v>35</v>
      </c>
      <c r="BA39" s="11">
        <v>18.181818181818183</v>
      </c>
      <c r="BB39" s="11">
        <v>36.363636363636367</v>
      </c>
      <c r="BC39" s="11">
        <v>33.333333333333329</v>
      </c>
      <c r="BD39" s="11">
        <v>50</v>
      </c>
      <c r="BE39" s="11">
        <v>88.212927756653997</v>
      </c>
      <c r="BF39" s="11">
        <v>86.505759736697755</v>
      </c>
      <c r="BG39" s="11">
        <v>79.166666666666657</v>
      </c>
      <c r="BH39" s="11">
        <v>92.631578947368425</v>
      </c>
      <c r="BI39" s="11">
        <v>51.102931726402424</v>
      </c>
      <c r="BJ39" s="11">
        <v>9.8158871277354205</v>
      </c>
      <c r="BK39" s="11">
        <v>0</v>
      </c>
      <c r="BL39" s="11">
        <v>17.11143792</v>
      </c>
      <c r="BM39" s="11">
        <v>74.027547952211464</v>
      </c>
      <c r="BN39" s="11">
        <v>63.884228652013043</v>
      </c>
      <c r="BO39" s="11">
        <v>65.297997746342588</v>
      </c>
      <c r="BP39" s="11">
        <v>2.6946107784431139</v>
      </c>
      <c r="BQ39" s="11">
        <v>64.023293654192003</v>
      </c>
      <c r="BR39" s="11">
        <v>64.023293654192003</v>
      </c>
      <c r="BS39" s="11">
        <v>2.8135776408217716</v>
      </c>
      <c r="BT39" s="11">
        <v>100</v>
      </c>
      <c r="BU39" s="11">
        <v>4.8142714106157998</v>
      </c>
      <c r="BV39" s="11">
        <v>6.8738107809246776</v>
      </c>
      <c r="BW39" s="11">
        <v>4.6875</v>
      </c>
      <c r="BX39" s="11">
        <v>0</v>
      </c>
      <c r="BY39" s="11">
        <v>28.03645936736951</v>
      </c>
      <c r="BZ39" s="11">
        <v>32.700100339114279</v>
      </c>
      <c r="CA39" s="11">
        <v>78.452456025009738</v>
      </c>
      <c r="CB39" s="11">
        <v>40.609996933577449</v>
      </c>
      <c r="CC39" s="11">
        <v>58.561102250327281</v>
      </c>
      <c r="CD39" s="11">
        <v>73.088943154526973</v>
      </c>
      <c r="CE39" s="11">
        <v>71.306140160555429</v>
      </c>
      <c r="CF39" s="11">
        <v>97.62312619765477</v>
      </c>
      <c r="CG39" s="11">
        <v>92.645523885989562</v>
      </c>
      <c r="CH39" s="11">
        <v>91.682055399437985</v>
      </c>
      <c r="CI39" s="11">
        <v>93.938177438779604</v>
      </c>
      <c r="CJ39" s="11">
        <v>89.144921718185472</v>
      </c>
      <c r="CK39" s="11">
        <v>30.228823765556001</v>
      </c>
      <c r="CL39" s="11">
        <v>62.4</v>
      </c>
      <c r="CM39" s="11">
        <v>79.600000000000009</v>
      </c>
      <c r="CN39" s="11">
        <v>100</v>
      </c>
      <c r="CO39" s="11">
        <v>9.6731635626920855</v>
      </c>
      <c r="CP39" s="11">
        <v>50.701568886092083</v>
      </c>
      <c r="CQ39" s="11">
        <v>71.631194813950046</v>
      </c>
      <c r="CR39" s="11">
        <v>87.752096653494974</v>
      </c>
      <c r="CS39" s="11">
        <v>55.134334348057919</v>
      </c>
      <c r="CT39" s="11">
        <v>49.970084925641387</v>
      </c>
      <c r="CU39" s="11">
        <v>96.349262306883205</v>
      </c>
      <c r="CV39" s="11">
        <v>98.071210740284641</v>
      </c>
      <c r="CW39" s="11">
        <v>97.387897903722205</v>
      </c>
      <c r="CX39" s="11">
        <v>28.264209792082372</v>
      </c>
      <c r="CY39" s="11">
        <v>94.706688407236911</v>
      </c>
      <c r="CZ39" s="11">
        <v>95.559551392905462</v>
      </c>
      <c r="DA39" s="11">
        <v>95.014232684379891</v>
      </c>
      <c r="DB39" s="11">
        <v>30.028530060656923</v>
      </c>
      <c r="DC39" s="11">
        <v>95.655063141806878</v>
      </c>
      <c r="DD39" s="11">
        <v>13.761541549578482</v>
      </c>
      <c r="DE39" s="11">
        <v>57.469460159035265</v>
      </c>
      <c r="DF39" s="11">
        <v>32</v>
      </c>
      <c r="DG39" s="11">
        <v>91.3970293054998</v>
      </c>
      <c r="DH39" s="11">
        <v>12.569249297470893</v>
      </c>
      <c r="DI39" s="11">
        <v>19.253311922922521</v>
      </c>
      <c r="DJ39" s="11">
        <v>30.24983119513842</v>
      </c>
      <c r="DK39" s="11">
        <v>19.53125</v>
      </c>
      <c r="DL39" s="11">
        <v>90.162111640485861</v>
      </c>
      <c r="DM39" s="11">
        <v>86.956521739130437</v>
      </c>
      <c r="DN39" s="11">
        <v>58.545662327462708</v>
      </c>
      <c r="DO39" s="11">
        <v>76.626826029216474</v>
      </c>
      <c r="DP39" s="11">
        <v>24.71668608622938</v>
      </c>
      <c r="DQ39" s="11">
        <v>15.122442884729598</v>
      </c>
      <c r="DR39" s="11">
        <v>17.901389236894122</v>
      </c>
      <c r="DS39" s="11">
        <v>20.569967874749366</v>
      </c>
      <c r="DT39" s="11">
        <v>18.191171940407642</v>
      </c>
      <c r="DU39" s="11">
        <v>17.674816578535104</v>
      </c>
      <c r="DV39" s="11">
        <v>26.284226557490253</v>
      </c>
      <c r="DW39" s="11">
        <v>24.557254701437696</v>
      </c>
      <c r="DX39" s="11">
        <v>12.341057112224163</v>
      </c>
      <c r="DY39" s="11">
        <v>24.493154751510492</v>
      </c>
      <c r="DZ39" s="11">
        <v>6.8405400239893499</v>
      </c>
      <c r="EA39" s="11">
        <v>25.857699805068222</v>
      </c>
      <c r="EB39" s="11">
        <v>28.571428571428569</v>
      </c>
      <c r="EC39" s="11">
        <v>38.474485880409468</v>
      </c>
      <c r="ED39" s="11">
        <v>82.641462176720253</v>
      </c>
      <c r="EE39" s="11">
        <v>100</v>
      </c>
      <c r="EF39" s="11">
        <v>87.696629213483149</v>
      </c>
      <c r="EG39" s="11">
        <v>2.0459081836327346</v>
      </c>
      <c r="EH39" s="11">
        <v>38.223552894211579</v>
      </c>
      <c r="EI39" s="11">
        <v>71.815718157181578</v>
      </c>
      <c r="EJ39" s="11">
        <v>52.770249924721469</v>
      </c>
      <c r="EK39" s="11">
        <v>0</v>
      </c>
      <c r="EL39" s="11">
        <v>86.66</v>
      </c>
      <c r="EM39" s="11">
        <v>98.82</v>
      </c>
      <c r="EN39" s="11">
        <v>98.937426210153475</v>
      </c>
      <c r="EO39" s="11">
        <v>94.959349593495929</v>
      </c>
      <c r="EP39" s="11">
        <v>70.947030497592294</v>
      </c>
      <c r="EQ39" s="11">
        <v>56.818187747933514</v>
      </c>
      <c r="ER39" s="11">
        <v>67.741942310093307</v>
      </c>
      <c r="ES39" s="11">
        <v>15.773844131385223</v>
      </c>
      <c r="ET39" s="11">
        <v>28.436387661686663</v>
      </c>
      <c r="EU39" s="11">
        <v>2.8354452144232893</v>
      </c>
      <c r="EV39" s="11">
        <v>3.3779896330792161</v>
      </c>
      <c r="EW39" s="11">
        <v>6.2055303966697064</v>
      </c>
      <c r="EX39" s="11">
        <v>4.9892972489465492</v>
      </c>
      <c r="EY39" s="11">
        <v>0</v>
      </c>
      <c r="EZ39" s="11">
        <v>1.4640248439755152E-2</v>
      </c>
      <c r="FA39" s="11">
        <v>14.018286885458522</v>
      </c>
      <c r="FB39" s="11">
        <v>9.2081557951328321</v>
      </c>
      <c r="FC39" s="11">
        <v>49.614646802500943</v>
      </c>
      <c r="FD39" s="11">
        <v>52.37017572766981</v>
      </c>
      <c r="FE39" s="11">
        <v>53.650904033379696</v>
      </c>
      <c r="FF39" s="11">
        <v>100</v>
      </c>
      <c r="FG39" s="11">
        <v>28.878192571034127</v>
      </c>
      <c r="FH39" s="11">
        <v>34.027148414712173</v>
      </c>
      <c r="FI39" s="11">
        <v>6.4204805201399955</v>
      </c>
      <c r="FJ39" s="11">
        <v>59.370132260896668</v>
      </c>
      <c r="FK39" s="11">
        <v>68.620769672321387</v>
      </c>
      <c r="FL39" s="11">
        <v>84.699580810433162</v>
      </c>
      <c r="FM39" s="11">
        <v>72.992437882607135</v>
      </c>
      <c r="FN39" s="11">
        <v>76.393688955672417</v>
      </c>
      <c r="FO39" s="11">
        <v>22.143507113445494</v>
      </c>
      <c r="FP39" s="11">
        <v>74.214093247325877</v>
      </c>
      <c r="FQ39" s="11">
        <v>13.534482758620689</v>
      </c>
      <c r="FR39" s="11">
        <v>3.6519674974892724</v>
      </c>
      <c r="FS39" s="11">
        <v>109.55902492467817</v>
      </c>
      <c r="FT39" s="11">
        <v>328.67707477403451</v>
      </c>
      <c r="FU39" s="11">
        <v>301.28731854286497</v>
      </c>
      <c r="FV39" s="11">
        <v>107.73304117593355</v>
      </c>
      <c r="FW39" s="11">
        <v>18.259837487446362</v>
      </c>
      <c r="FX39" s="11">
        <v>58.160650166317581</v>
      </c>
      <c r="FY39" s="11">
        <v>-10.110650166317583</v>
      </c>
      <c r="FZ39" s="11">
        <v>63.163791789457761</v>
      </c>
      <c r="GA39" s="11">
        <v>4.8454434711094265</v>
      </c>
      <c r="GB39" s="11">
        <v>35</v>
      </c>
      <c r="GC39" s="11">
        <v>18.181818181818183</v>
      </c>
      <c r="GD39" s="11">
        <v>36.363636363636367</v>
      </c>
      <c r="GE39" s="11">
        <v>33.333333333333329</v>
      </c>
      <c r="GF39" s="11">
        <v>50</v>
      </c>
      <c r="GG39" s="11">
        <v>88.212927756653997</v>
      </c>
      <c r="GH39" s="11">
        <v>10</v>
      </c>
      <c r="GI39" s="11">
        <v>10</v>
      </c>
      <c r="GJ39" s="11">
        <v>2.3333333333333335</v>
      </c>
      <c r="GK39" s="11">
        <v>51.102931726402424</v>
      </c>
      <c r="GL39" s="11">
        <v>9.8158871277354205</v>
      </c>
      <c r="GM39" s="11">
        <v>0</v>
      </c>
      <c r="GN39" s="11">
        <v>17.11143792</v>
      </c>
      <c r="GO39" s="11">
        <v>74.027547952211464</v>
      </c>
      <c r="GP39" s="11">
        <v>36.115771347986957</v>
      </c>
      <c r="GQ39" s="11">
        <v>34.702002253657405</v>
      </c>
      <c r="GR39" s="11">
        <v>2.6946107784431139</v>
      </c>
      <c r="GS39" s="11">
        <v>64.023293654192003</v>
      </c>
      <c r="GT39" s="11">
        <v>64.023293654192003</v>
      </c>
      <c r="GU39" s="11">
        <v>2.8135776408217716</v>
      </c>
      <c r="GV39" s="11">
        <v>1</v>
      </c>
      <c r="GW39" s="11">
        <v>463.03384188133094</v>
      </c>
      <c r="GX39" s="11">
        <v>6.8738107809246776</v>
      </c>
      <c r="GY39" s="11">
        <v>4.6875</v>
      </c>
      <c r="GZ39" s="11">
        <v>0</v>
      </c>
      <c r="HA39" s="11">
        <v>2764742.4822526178</v>
      </c>
      <c r="HB39" s="11">
        <v>215.98555555555552</v>
      </c>
      <c r="HC39" s="11">
        <v>106.44301587301585</v>
      </c>
      <c r="HD39" s="11">
        <v>290.51047619047625</v>
      </c>
      <c r="HE39" s="11">
        <v>151.60952380952384</v>
      </c>
      <c r="HF39" s="12">
        <v>187.08193635561031</v>
      </c>
      <c r="HG39" s="12">
        <v>28.693859839444563</v>
      </c>
      <c r="HH39" s="12">
        <v>12.389350976685572</v>
      </c>
      <c r="HI39" s="11">
        <v>92.645523885989562</v>
      </c>
      <c r="HJ39" s="11">
        <v>91.682055399437985</v>
      </c>
      <c r="HK39" s="11">
        <v>93.938177438779604</v>
      </c>
      <c r="HL39" s="11">
        <v>89.144921718185472</v>
      </c>
      <c r="HM39" s="11">
        <v>30.228823765556001</v>
      </c>
      <c r="HN39" s="11">
        <v>62.4</v>
      </c>
      <c r="HO39" s="11">
        <v>79.600000000000009</v>
      </c>
      <c r="HP39" s="11">
        <v>100</v>
      </c>
      <c r="HQ39" s="11">
        <v>9.6731635626920855</v>
      </c>
      <c r="HR39" s="11">
        <v>50.701568886092083</v>
      </c>
      <c r="HS39" s="11">
        <v>71.631194813950046</v>
      </c>
      <c r="HT39" s="11">
        <v>87.752096653494974</v>
      </c>
      <c r="HU39" s="11">
        <v>55.134334348057919</v>
      </c>
      <c r="HV39" s="11">
        <v>49.970084925641387</v>
      </c>
      <c r="HW39" s="11">
        <v>96.349262306883205</v>
      </c>
      <c r="HX39" s="11">
        <v>98.071210740284641</v>
      </c>
      <c r="HY39" s="11">
        <v>97.387897903722205</v>
      </c>
      <c r="HZ39" s="11">
        <v>28.264209792082372</v>
      </c>
      <c r="IA39" s="11">
        <v>94.706688407236911</v>
      </c>
      <c r="IB39" s="11">
        <v>95.559551392905462</v>
      </c>
      <c r="IC39" s="11">
        <v>95.014232684379891</v>
      </c>
      <c r="ID39" s="11">
        <v>30.028530060656923</v>
      </c>
      <c r="IE39" s="11">
        <v>95.655063141806878</v>
      </c>
      <c r="IF39" s="11">
        <v>13.761541549578482</v>
      </c>
      <c r="IG39" s="11">
        <v>-0.6376811594202898</v>
      </c>
      <c r="IH39" s="11">
        <v>10</v>
      </c>
      <c r="II39" s="11">
        <v>91.3970293054998</v>
      </c>
      <c r="IJ39" s="11">
        <v>12.569249297470893</v>
      </c>
      <c r="IK39" s="11">
        <v>19.253311922922521</v>
      </c>
      <c r="IL39" s="11">
        <v>30.24983119513842</v>
      </c>
      <c r="IM39" s="11">
        <v>19.53125</v>
      </c>
      <c r="IN39" s="11">
        <v>8.9596518987341778</v>
      </c>
      <c r="IO39" s="11">
        <v>86.956521739130437</v>
      </c>
      <c r="IP39" s="11">
        <v>80.296154754757566</v>
      </c>
      <c r="IQ39" s="11">
        <v>10.624169986719787</v>
      </c>
      <c r="IR39" s="11">
        <v>126.16201859229747</v>
      </c>
      <c r="IS39" s="11">
        <v>6.3228931763133716</v>
      </c>
      <c r="IT39" s="11">
        <v>17.901389236894122</v>
      </c>
      <c r="IU39" s="11">
        <v>115.13157894736842</v>
      </c>
      <c r="IV39" s="11">
        <v>32.41626794258373</v>
      </c>
      <c r="IW39" s="11">
        <v>23.26555023923445</v>
      </c>
      <c r="IX39" s="11">
        <v>252.87081339712918</v>
      </c>
      <c r="IY39" s="11">
        <v>12.727272727272727</v>
      </c>
      <c r="IZ39" s="11">
        <v>10.28708133971292</v>
      </c>
      <c r="JA39" s="11">
        <v>13.456937799043063</v>
      </c>
      <c r="JB39" s="11">
        <v>2.2129186602870816</v>
      </c>
      <c r="JC39" s="11">
        <v>2.6315789473684208</v>
      </c>
      <c r="JD39" s="11">
        <v>8.5714285714285712</v>
      </c>
      <c r="JE39" s="11">
        <v>15.482517482517483</v>
      </c>
      <c r="JF39" s="11">
        <v>10.33774834437086</v>
      </c>
      <c r="JG39" s="11">
        <v>110.29168959823885</v>
      </c>
      <c r="JH39" s="11">
        <v>87.696629213483149</v>
      </c>
      <c r="JI39" s="11">
        <v>2.0459081836327346</v>
      </c>
      <c r="JJ39" s="11">
        <v>38.223552894211579</v>
      </c>
      <c r="JK39" s="11">
        <v>71.815718157181578</v>
      </c>
      <c r="JL39" s="11">
        <v>52.770249924721469</v>
      </c>
      <c r="JM39" s="11">
        <v>0</v>
      </c>
      <c r="JN39" s="11">
        <v>86.66</v>
      </c>
      <c r="JO39" s="11">
        <v>98.82</v>
      </c>
      <c r="JP39" s="11">
        <v>98.937426210153475</v>
      </c>
      <c r="JQ39" s="11">
        <v>94.959349593495929</v>
      </c>
      <c r="JR39" s="11">
        <v>70.947030497592294</v>
      </c>
      <c r="JS39" s="11">
        <v>0.76829270000000005</v>
      </c>
      <c r="JT39" s="11">
        <v>0.75609760000000004</v>
      </c>
      <c r="JU39" s="11">
        <v>1.101664113</v>
      </c>
      <c r="JV39" s="11">
        <v>0.2925161</v>
      </c>
      <c r="JW39" s="11">
        <v>2.8957827015934661</v>
      </c>
      <c r="JX39" s="11">
        <v>67386.487129895948</v>
      </c>
      <c r="JY39" s="11">
        <v>84089.949889423064</v>
      </c>
      <c r="JZ39" s="11">
        <v>0.39923377078845701</v>
      </c>
      <c r="KA39" s="11">
        <v>0</v>
      </c>
      <c r="KB39" s="11">
        <v>3.8067360000000001E-2</v>
      </c>
      <c r="KC39" s="11">
        <v>40.736766469999992</v>
      </c>
      <c r="KD39" s="13">
        <v>7.4346011538604817E-2</v>
      </c>
      <c r="KE39" s="11">
        <v>-1.2317423328201074</v>
      </c>
      <c r="KF39" s="11">
        <v>60.246059207996929</v>
      </c>
      <c r="KG39" s="11">
        <v>14.603616133518777</v>
      </c>
      <c r="KH39" s="11">
        <v>200</v>
      </c>
      <c r="KI39" s="11">
        <v>11.220588235294118</v>
      </c>
      <c r="KJ39" s="11">
        <v>15.367058823529415</v>
      </c>
      <c r="KK39" s="11">
        <v>87.673333333333346</v>
      </c>
      <c r="KL39" s="11">
        <v>111.10416666666667</v>
      </c>
      <c r="KM39" s="11">
        <v>105.255</v>
      </c>
      <c r="KN39" s="11">
        <v>15.300419189566838</v>
      </c>
      <c r="KO39" s="11">
        <v>27.007562117392869</v>
      </c>
      <c r="KP39" s="11">
        <v>76.393688955672417</v>
      </c>
      <c r="KQ39" s="11">
        <v>5.1169107900698183</v>
      </c>
      <c r="KR39" s="11">
        <v>74.214093247325877</v>
      </c>
      <c r="KS39" s="11">
        <v>13.534482758620689</v>
      </c>
    </row>
    <row r="40" spans="1:305" x14ac:dyDescent="0.3">
      <c r="A40" t="s">
        <v>1</v>
      </c>
      <c r="B40" s="2" t="s">
        <v>68</v>
      </c>
      <c r="C40" s="2" t="s">
        <v>69</v>
      </c>
      <c r="D40" s="2" t="s">
        <v>43</v>
      </c>
      <c r="E40" s="2" t="s">
        <v>350</v>
      </c>
      <c r="F40" s="2" t="s">
        <v>358</v>
      </c>
      <c r="G40" s="2" t="s">
        <v>355</v>
      </c>
      <c r="H40" s="17" t="s">
        <v>489</v>
      </c>
      <c r="I40" s="11">
        <v>46.317099967038651</v>
      </c>
      <c r="J40" s="11">
        <v>55.047892660577226</v>
      </c>
      <c r="K40" s="11">
        <v>47.00623411929157</v>
      </c>
      <c r="L40" s="11">
        <v>53.032561890670308</v>
      </c>
      <c r="M40" s="11">
        <v>51.815242260665876</v>
      </c>
      <c r="N40" s="11">
        <v>35.860866785942456</v>
      </c>
      <c r="O40" s="11">
        <v>35.139802085084462</v>
      </c>
      <c r="P40" s="11">
        <v>79.606114765642459</v>
      </c>
      <c r="Q40" s="11">
        <v>36.379288082217428</v>
      </c>
      <c r="R40" s="11">
        <v>17.121212121212121</v>
      </c>
      <c r="S40" s="11">
        <v>72.899191163025833</v>
      </c>
      <c r="T40" s="11">
        <v>81.505125970279849</v>
      </c>
      <c r="U40" s="11">
        <v>63.151104254290708</v>
      </c>
      <c r="V40" s="11">
        <v>34.673212267372172</v>
      </c>
      <c r="W40" s="11">
        <v>14.496880522053079</v>
      </c>
      <c r="X40" s="11">
        <v>63.354892147713038</v>
      </c>
      <c r="Y40" s="11">
        <v>72.021440453453266</v>
      </c>
      <c r="Z40" s="11">
        <v>38.151723353946885</v>
      </c>
      <c r="AA40" s="11">
        <v>69.219895507072962</v>
      </c>
      <c r="AB40" s="11">
        <v>81.681291291961372</v>
      </c>
      <c r="AC40" s="11">
        <v>23.801953753731507</v>
      </c>
      <c r="AD40" s="11">
        <v>35.688908056599509</v>
      </c>
      <c r="AE40" s="11">
        <v>54.770760843986196</v>
      </c>
      <c r="AF40" s="11">
        <v>51.815242260665876</v>
      </c>
      <c r="AG40" s="11">
        <v>7.208316511909568</v>
      </c>
      <c r="AH40" s="11">
        <v>24.048633654225306</v>
      </c>
      <c r="AI40" s="11">
        <v>66.626214398449747</v>
      </c>
      <c r="AJ40" s="11">
        <v>25.453998379318218</v>
      </c>
      <c r="AK40" s="11">
        <v>89.683246283093069</v>
      </c>
      <c r="AL40" s="11">
        <v>34.141876872175132</v>
      </c>
      <c r="AM40" s="11">
        <v>61.261206710743387</v>
      </c>
      <c r="AN40" s="11">
        <v>42.546065820122138</v>
      </c>
      <c r="AO40" s="11">
        <v>55.755996385649361</v>
      </c>
      <c r="AP40" s="11">
        <v>83.856450161145148</v>
      </c>
      <c r="AQ40" s="11">
        <v>86.145554393335615</v>
      </c>
      <c r="AR40" s="11">
        <v>85.843894124722155</v>
      </c>
      <c r="AS40" s="11">
        <v>56.365510863660141</v>
      </c>
      <c r="AT40" s="11">
        <v>68.386623608597418</v>
      </c>
      <c r="AU40" s="11">
        <v>97.038655442394315</v>
      </c>
      <c r="AV40" s="11">
        <v>59.382799722930613</v>
      </c>
      <c r="AW40" s="11">
        <v>15.381219850650114</v>
      </c>
      <c r="AX40" s="11">
        <v>58.079082473921503</v>
      </c>
      <c r="AY40" s="11">
        <v>12.674050281367514</v>
      </c>
      <c r="AZ40" s="11">
        <v>15</v>
      </c>
      <c r="BA40" s="11">
        <v>13.636363636363635</v>
      </c>
      <c r="BB40" s="11">
        <v>22.727272727272727</v>
      </c>
      <c r="BC40" s="11">
        <v>100</v>
      </c>
      <c r="BD40" s="11">
        <v>0</v>
      </c>
      <c r="BE40" s="11">
        <v>98.82352941176471</v>
      </c>
      <c r="BF40" s="11">
        <v>86.505759736697755</v>
      </c>
      <c r="BG40" s="11">
        <v>79.166666666666657</v>
      </c>
      <c r="BH40" s="11">
        <v>92.631578947368425</v>
      </c>
      <c r="BI40" s="11">
        <v>94.173957068277005</v>
      </c>
      <c r="BJ40" s="11">
        <v>44.871613599307672</v>
      </c>
      <c r="BK40" s="11">
        <v>79.452353196446126</v>
      </c>
      <c r="BL40" s="11">
        <v>96.39612704000001</v>
      </c>
      <c r="BM40" s="11">
        <v>65.89134565159867</v>
      </c>
      <c r="BN40" s="11">
        <v>98.18981290831411</v>
      </c>
      <c r="BO40" s="11">
        <v>25.372154202959337</v>
      </c>
      <c r="BP40" s="11">
        <v>8.0718481909735171</v>
      </c>
      <c r="BQ40" s="11">
        <v>43.774633326872134</v>
      </c>
      <c r="BR40" s="11">
        <v>51.237319894036318</v>
      </c>
      <c r="BS40" s="11">
        <v>0</v>
      </c>
      <c r="BT40" s="11">
        <v>100</v>
      </c>
      <c r="BU40" s="11">
        <v>4.9554721923510501</v>
      </c>
      <c r="BV40" s="11">
        <v>52.005374007191683</v>
      </c>
      <c r="BW40" s="11">
        <v>5.9602649006622519</v>
      </c>
      <c r="BX40" s="11">
        <v>0</v>
      </c>
      <c r="BY40" s="11">
        <v>2.1883180358382451E-2</v>
      </c>
      <c r="BZ40" s="11">
        <v>36.719533899330351</v>
      </c>
      <c r="CA40" s="11">
        <v>56.363545753732389</v>
      </c>
      <c r="CB40" s="11">
        <v>46.564963102255781</v>
      </c>
      <c r="CC40" s="11">
        <v>33.05410171140452</v>
      </c>
      <c r="CD40" s="11">
        <v>86.559260048195881</v>
      </c>
      <c r="CE40" s="11">
        <v>85.917262710226169</v>
      </c>
      <c r="CF40" s="11">
        <v>98.305577808846195</v>
      </c>
      <c r="CG40" s="11">
        <v>82.662805742098456</v>
      </c>
      <c r="CH40" s="11">
        <v>83.771794713819233</v>
      </c>
      <c r="CI40" s="11">
        <v>89.292095373051566</v>
      </c>
      <c r="CJ40" s="11">
        <v>77.684677469040722</v>
      </c>
      <c r="CK40" s="11">
        <v>26.695828969256365</v>
      </c>
      <c r="CL40" s="11">
        <v>78.86999999999999</v>
      </c>
      <c r="CM40" s="11">
        <v>17.28</v>
      </c>
      <c r="CN40" s="11">
        <v>56.456893415787555</v>
      </c>
      <c r="CO40" s="11">
        <v>0</v>
      </c>
      <c r="CP40" s="11">
        <v>47.113016560803167</v>
      </c>
      <c r="CQ40" s="11">
        <v>69.130733249130103</v>
      </c>
      <c r="CR40" s="11">
        <v>85.619803541296562</v>
      </c>
      <c r="CS40" s="11">
        <v>53.874240439525764</v>
      </c>
      <c r="CT40" s="11">
        <v>60.952143564324366</v>
      </c>
      <c r="CU40" s="11">
        <v>98.629435687357841</v>
      </c>
      <c r="CV40" s="11">
        <v>99.105790014420151</v>
      </c>
      <c r="CW40" s="11">
        <v>99.662818241959911</v>
      </c>
      <c r="CX40" s="11">
        <v>37.856463028419931</v>
      </c>
      <c r="CY40" s="11">
        <v>99.483232305612489</v>
      </c>
      <c r="CZ40" s="11">
        <v>96.19713199819904</v>
      </c>
      <c r="DA40" s="11">
        <v>97.525893339261344</v>
      </c>
      <c r="DB40" s="11">
        <v>25.048862887682656</v>
      </c>
      <c r="DC40" s="11">
        <v>98.570138520135558</v>
      </c>
      <c r="DD40" s="11">
        <v>7.4856755591152737</v>
      </c>
      <c r="DE40" s="11">
        <v>51.920185702079245</v>
      </c>
      <c r="DF40" s="11">
        <v>12</v>
      </c>
      <c r="DG40" s="11">
        <v>84.381738648265667</v>
      </c>
      <c r="DH40" s="11">
        <v>7.5472860575442056</v>
      </c>
      <c r="DI40" s="11">
        <v>15.137699463988664</v>
      </c>
      <c r="DJ40" s="11">
        <v>15.234186383389666</v>
      </c>
      <c r="DK40" s="11">
        <v>35.443037974683541</v>
      </c>
      <c r="DL40" s="11">
        <v>90.905819017871593</v>
      </c>
      <c r="DM40" s="11">
        <v>77.5</v>
      </c>
      <c r="DN40" s="11">
        <v>67.168639748249817</v>
      </c>
      <c r="DO40" s="11">
        <v>88.27708703374779</v>
      </c>
      <c r="DP40" s="11">
        <v>0</v>
      </c>
      <c r="DQ40" s="11">
        <v>0</v>
      </c>
      <c r="DR40" s="11">
        <v>14.416633023819136</v>
      </c>
      <c r="DS40" s="11">
        <v>0</v>
      </c>
      <c r="DT40" s="11">
        <v>4.6062238690486392</v>
      </c>
      <c r="DU40" s="11">
        <v>0</v>
      </c>
      <c r="DV40" s="11">
        <v>6.1177335742453627</v>
      </c>
      <c r="DW40" s="11">
        <v>0</v>
      </c>
      <c r="DX40" s="11">
        <v>6.7139197006219469</v>
      </c>
      <c r="DY40" s="11">
        <v>21.560901045942</v>
      </c>
      <c r="DZ40" s="11">
        <v>6.0549273419511085</v>
      </c>
      <c r="EA40" s="11">
        <v>19.246753515944821</v>
      </c>
      <c r="EB40" s="11">
        <v>66.666666666666657</v>
      </c>
      <c r="EC40" s="11">
        <v>23.736900621488026</v>
      </c>
      <c r="ED40" s="11">
        <v>74.133772772695821</v>
      </c>
      <c r="EE40" s="11">
        <v>95.416348357524825</v>
      </c>
      <c r="EF40" s="11">
        <v>73.217835842090324</v>
      </c>
      <c r="EG40" s="11">
        <v>6.8855084067253793</v>
      </c>
      <c r="EH40" s="11">
        <v>24.01921537229784</v>
      </c>
      <c r="EI40" s="11">
        <v>71.415750504823876</v>
      </c>
      <c r="EJ40" s="11">
        <v>24.949517612744</v>
      </c>
      <c r="EK40" s="11">
        <v>0</v>
      </c>
      <c r="EL40" s="11">
        <v>87.32</v>
      </c>
      <c r="EM40" s="11">
        <v>99.14</v>
      </c>
      <c r="EN40" s="11">
        <v>99.135446685878961</v>
      </c>
      <c r="EO40" s="11">
        <v>88.617886178861795</v>
      </c>
      <c r="EP40" s="11">
        <v>74.20289855072464</v>
      </c>
      <c r="EQ40" s="11">
        <v>47.727276962809654</v>
      </c>
      <c r="ER40" s="11">
        <v>45.161299281997458</v>
      </c>
      <c r="ES40" s="11">
        <v>4.8259982731510611</v>
      </c>
      <c r="ET40" s="11">
        <v>38.852932970742344</v>
      </c>
      <c r="EU40" s="11">
        <v>4.0768936208298552</v>
      </c>
      <c r="EV40" s="11">
        <v>1.718149124028689</v>
      </c>
      <c r="EW40" s="11">
        <v>4.7141697364200406</v>
      </c>
      <c r="EX40" s="11">
        <v>19.476504056649389</v>
      </c>
      <c r="EY40" s="11">
        <v>0</v>
      </c>
      <c r="EZ40" s="11">
        <v>1.6939176830991576E-3</v>
      </c>
      <c r="FA40" s="11">
        <v>35.044185604563161</v>
      </c>
      <c r="FB40" s="11">
        <v>2.4450227344219164</v>
      </c>
      <c r="FC40" s="11">
        <v>62.091510534723206</v>
      </c>
      <c r="FD40" s="11">
        <v>47.13599243116866</v>
      </c>
      <c r="FE40" s="11">
        <v>100</v>
      </c>
      <c r="FF40" s="11">
        <v>94.633507853403145</v>
      </c>
      <c r="FG40" s="11">
        <v>33.524589376159305</v>
      </c>
      <c r="FH40" s="11">
        <v>37.21976238655261</v>
      </c>
      <c r="FI40" s="11">
        <v>8.6270127495299214</v>
      </c>
      <c r="FJ40" s="11">
        <v>61.710800834536997</v>
      </c>
      <c r="FK40" s="11">
        <v>71.648163753831881</v>
      </c>
      <c r="FL40" s="11">
        <v>85.690295209474982</v>
      </c>
      <c r="FM40" s="11">
        <v>73.636542626501281</v>
      </c>
      <c r="FN40" s="11">
        <v>72.674733610258258</v>
      </c>
      <c r="FO40" s="11">
        <v>13.147719565981127</v>
      </c>
      <c r="FP40" s="11">
        <v>68.487746563060369</v>
      </c>
      <c r="FQ40" s="11">
        <v>20.898940738620098</v>
      </c>
      <c r="FR40" s="11">
        <v>11.614064632269679</v>
      </c>
      <c r="FS40" s="11">
        <v>133.56174327110131</v>
      </c>
      <c r="FT40" s="11">
        <v>246.79887343573066</v>
      </c>
      <c r="FU40" s="11">
        <v>354.22897128422517</v>
      </c>
      <c r="FV40" s="11">
        <v>63.877355477483235</v>
      </c>
      <c r="FW40" s="11">
        <v>14.517580790337098</v>
      </c>
      <c r="FX40" s="11">
        <v>59.382799722930613</v>
      </c>
      <c r="FY40" s="11">
        <v>-13.412799722930615</v>
      </c>
      <c r="FZ40" s="11">
        <v>58.079082473921503</v>
      </c>
      <c r="GA40" s="11">
        <v>-2.0268513558167172</v>
      </c>
      <c r="GB40" s="11">
        <v>15</v>
      </c>
      <c r="GC40" s="11">
        <v>13.636363636363635</v>
      </c>
      <c r="GD40" s="11">
        <v>22.727272727272727</v>
      </c>
      <c r="GE40" s="11">
        <v>100</v>
      </c>
      <c r="GF40" s="11">
        <v>0</v>
      </c>
      <c r="GG40" s="11">
        <v>98.82352941176471</v>
      </c>
      <c r="GH40" s="11">
        <v>10</v>
      </c>
      <c r="GI40" s="11">
        <v>10</v>
      </c>
      <c r="GJ40" s="11">
        <v>2.3333333333333335</v>
      </c>
      <c r="GK40" s="11">
        <v>94.173957068277005</v>
      </c>
      <c r="GL40" s="11">
        <v>44.871613599307672</v>
      </c>
      <c r="GM40" s="11">
        <v>79.452353196446126</v>
      </c>
      <c r="GN40" s="11">
        <v>96.39612704000001</v>
      </c>
      <c r="GO40" s="11">
        <v>65.89134565159867</v>
      </c>
      <c r="GP40" s="11">
        <v>1.8101870916858898</v>
      </c>
      <c r="GQ40" s="11">
        <v>74.627845797040663</v>
      </c>
      <c r="GR40" s="11">
        <v>8.0718481909735171</v>
      </c>
      <c r="GS40" s="11">
        <v>43.774633326872134</v>
      </c>
      <c r="GT40" s="11">
        <v>51.237319894036318</v>
      </c>
      <c r="GU40" s="11">
        <v>0</v>
      </c>
      <c r="GV40" s="11">
        <v>1</v>
      </c>
      <c r="GW40" s="11">
        <v>476.61445146211844</v>
      </c>
      <c r="GX40" s="11">
        <v>52.005374007191683</v>
      </c>
      <c r="GY40" s="11">
        <v>5.9602649006622519</v>
      </c>
      <c r="GZ40" s="11">
        <v>0</v>
      </c>
      <c r="HA40" s="11">
        <v>2157.9528852359686</v>
      </c>
      <c r="HB40" s="11">
        <v>203.59285714285716</v>
      </c>
      <c r="HC40" s="11">
        <v>197.90460317460318</v>
      </c>
      <c r="HD40" s="11">
        <v>261.87380952380954</v>
      </c>
      <c r="HE40" s="11">
        <v>229.51555555555561</v>
      </c>
      <c r="HF40" s="12">
        <v>147.98104731508985</v>
      </c>
      <c r="HG40" s="12">
        <v>14.082737289773824</v>
      </c>
      <c r="HH40" s="12">
        <v>9.654598490048043</v>
      </c>
      <c r="HI40" s="11">
        <v>82.662805742098456</v>
      </c>
      <c r="HJ40" s="11">
        <v>83.771794713819233</v>
      </c>
      <c r="HK40" s="11">
        <v>89.292095373051566</v>
      </c>
      <c r="HL40" s="11">
        <v>77.684677469040722</v>
      </c>
      <c r="HM40" s="11">
        <v>26.695828969256365</v>
      </c>
      <c r="HN40" s="11">
        <v>78.86999999999999</v>
      </c>
      <c r="HO40" s="11">
        <v>17.28</v>
      </c>
      <c r="HP40" s="11">
        <v>56.456893415787555</v>
      </c>
      <c r="HQ40" s="11">
        <v>0</v>
      </c>
      <c r="HR40" s="11">
        <v>47.113016560803167</v>
      </c>
      <c r="HS40" s="11">
        <v>69.130733249130103</v>
      </c>
      <c r="HT40" s="11">
        <v>85.619803541296562</v>
      </c>
      <c r="HU40" s="11">
        <v>53.874240439525764</v>
      </c>
      <c r="HV40" s="11">
        <v>60.952143564324366</v>
      </c>
      <c r="HW40" s="11">
        <v>98.629435687357841</v>
      </c>
      <c r="HX40" s="11">
        <v>99.105790014420151</v>
      </c>
      <c r="HY40" s="11">
        <v>99.662818241959911</v>
      </c>
      <c r="HZ40" s="11">
        <v>37.856463028419931</v>
      </c>
      <c r="IA40" s="11">
        <v>99.483232305612489</v>
      </c>
      <c r="IB40" s="11">
        <v>96.19713199819904</v>
      </c>
      <c r="IC40" s="11">
        <v>97.525893339261344</v>
      </c>
      <c r="ID40" s="11">
        <v>25.048862887682656</v>
      </c>
      <c r="IE40" s="11">
        <v>98.570138520135558</v>
      </c>
      <c r="IF40" s="11">
        <v>7.4856755591152737</v>
      </c>
      <c r="IG40" s="11">
        <v>-3.800475059382423</v>
      </c>
      <c r="IH40" s="11">
        <v>5</v>
      </c>
      <c r="II40" s="11">
        <v>84.381738648265667</v>
      </c>
      <c r="IJ40" s="11">
        <v>7.5472860575442056</v>
      </c>
      <c r="IK40" s="11">
        <v>15.137699463988664</v>
      </c>
      <c r="IL40" s="11">
        <v>15.234186383389666</v>
      </c>
      <c r="IM40" s="11">
        <v>35.443037974683541</v>
      </c>
      <c r="IN40" s="11">
        <v>8.475903614457831</v>
      </c>
      <c r="IO40" s="11">
        <v>77.5</v>
      </c>
      <c r="IP40" s="11">
        <v>81.233974372679683</v>
      </c>
      <c r="IQ40" s="11">
        <v>5.3285968028419184</v>
      </c>
      <c r="IR40" s="11">
        <v>159.85790408525756</v>
      </c>
      <c r="IS40" s="11">
        <v>5.6174000807428337</v>
      </c>
      <c r="IT40" s="11">
        <v>14.416633023819136</v>
      </c>
      <c r="IU40" s="11">
        <v>0</v>
      </c>
      <c r="IV40" s="11">
        <v>8.2081895345583433</v>
      </c>
      <c r="IW40" s="11">
        <v>0</v>
      </c>
      <c r="IX40" s="11">
        <v>58.856449958026303</v>
      </c>
      <c r="IY40" s="11">
        <v>0</v>
      </c>
      <c r="IZ40" s="11">
        <v>5.596492864471597</v>
      </c>
      <c r="JA40" s="11">
        <v>11.845909896464882</v>
      </c>
      <c r="JB40" s="11">
        <v>1.9587725025650591</v>
      </c>
      <c r="JC40" s="11">
        <v>1.9587725025650591</v>
      </c>
      <c r="JD40" s="11">
        <v>20</v>
      </c>
      <c r="JE40" s="11">
        <v>17.342412451361866</v>
      </c>
      <c r="JF40" s="11">
        <v>11.508928571428571</v>
      </c>
      <c r="JG40" s="11">
        <v>95.416348357524825</v>
      </c>
      <c r="JH40" s="11">
        <v>73.217835842090324</v>
      </c>
      <c r="JI40" s="11">
        <v>6.8855084067253793</v>
      </c>
      <c r="JJ40" s="11">
        <v>24.01921537229784</v>
      </c>
      <c r="JK40" s="11">
        <v>71.415750504823876</v>
      </c>
      <c r="JL40" s="11">
        <v>24.949517612744</v>
      </c>
      <c r="JM40" s="11">
        <v>0</v>
      </c>
      <c r="JN40" s="11">
        <v>87.32</v>
      </c>
      <c r="JO40" s="11">
        <v>99.14</v>
      </c>
      <c r="JP40" s="11">
        <v>99.135446685878961</v>
      </c>
      <c r="JQ40" s="11">
        <v>88.617886178861795</v>
      </c>
      <c r="JR40" s="11">
        <v>74.20289855072464</v>
      </c>
      <c r="JS40" s="11">
        <v>0.71951220000000005</v>
      </c>
      <c r="JT40" s="11">
        <v>0.58536589999999999</v>
      </c>
      <c r="JU40" s="11">
        <v>0.99129636899999996</v>
      </c>
      <c r="JV40" s="11">
        <v>0.3196967</v>
      </c>
      <c r="JW40" s="11">
        <v>3.195900247810159</v>
      </c>
      <c r="JX40" s="11">
        <v>40003.933366132609</v>
      </c>
      <c r="JY40" s="11">
        <v>65801.775819937946</v>
      </c>
      <c r="JZ40" s="11">
        <v>1.5584716180128548</v>
      </c>
      <c r="KA40" s="11">
        <v>0</v>
      </c>
      <c r="KB40" s="11">
        <v>4.4044999999999996E-3</v>
      </c>
      <c r="KC40" s="11">
        <v>101.83746536000002</v>
      </c>
      <c r="KD40" s="13">
        <v>2.8874150857464222E-2</v>
      </c>
      <c r="KE40" s="11">
        <v>2.0252837977296179</v>
      </c>
      <c r="KF40" s="11">
        <v>44.888082274652149</v>
      </c>
      <c r="KG40" s="11">
        <v>200</v>
      </c>
      <c r="KH40" s="11">
        <v>178.53403141361258</v>
      </c>
      <c r="KI40" s="11">
        <v>10.592727272727274</v>
      </c>
      <c r="KJ40" s="11">
        <v>14.759999999999998</v>
      </c>
      <c r="KK40" s="11">
        <v>87.311333333333351</v>
      </c>
      <c r="KL40" s="11">
        <v>109.03800000000001</v>
      </c>
      <c r="KM40" s="11">
        <v>103.18933333333334</v>
      </c>
      <c r="KN40" s="11">
        <v>14.309704790525013</v>
      </c>
      <c r="KO40" s="11">
        <v>26.363457373498722</v>
      </c>
      <c r="KP40" s="11">
        <v>72.674733610258258</v>
      </c>
      <c r="KQ40" s="11">
        <v>4.7488628404896485</v>
      </c>
      <c r="KR40" s="11">
        <v>68.487746563060369</v>
      </c>
      <c r="KS40" s="11">
        <v>20.898940738620098</v>
      </c>
    </row>
    <row r="41" spans="1:305" x14ac:dyDescent="0.3">
      <c r="A41" t="s">
        <v>1</v>
      </c>
      <c r="B41" s="2" t="s">
        <v>70</v>
      </c>
      <c r="C41" s="2" t="s">
        <v>71</v>
      </c>
      <c r="D41" s="2" t="s">
        <v>43</v>
      </c>
      <c r="E41" s="2" t="s">
        <v>350</v>
      </c>
      <c r="F41" s="2" t="s">
        <v>357</v>
      </c>
      <c r="G41" s="2" t="s">
        <v>355</v>
      </c>
      <c r="H41" s="17" t="s">
        <v>489</v>
      </c>
      <c r="I41" s="11">
        <v>46.563253869603635</v>
      </c>
      <c r="J41" s="11">
        <v>47.723488389664567</v>
      </c>
      <c r="K41" s="11">
        <v>55.026373748710519</v>
      </c>
      <c r="L41" s="11">
        <v>53.388964736009392</v>
      </c>
      <c r="M41" s="11">
        <v>56.829270039987932</v>
      </c>
      <c r="N41" s="11">
        <v>39.946415285864759</v>
      </c>
      <c r="O41" s="11">
        <v>26.465011017384612</v>
      </c>
      <c r="P41" s="11">
        <v>87.595414938788124</v>
      </c>
      <c r="Q41" s="11">
        <v>55.384444046919604</v>
      </c>
      <c r="R41" s="11">
        <v>3.1818181818181821</v>
      </c>
      <c r="S41" s="11">
        <v>67.468458584750408</v>
      </c>
      <c r="T41" s="11">
        <v>63.539489952446822</v>
      </c>
      <c r="U41" s="11">
        <v>55.918322777367599</v>
      </c>
      <c r="V41" s="11">
        <v>0.97647024556116691</v>
      </c>
      <c r="W41" s="11">
        <v>19.122388136052081</v>
      </c>
      <c r="X41" s="11">
        <v>67.789438331056019</v>
      </c>
      <c r="Y41" s="11">
        <v>84.228668527733959</v>
      </c>
      <c r="Z41" s="11">
        <v>48.965000000000003</v>
      </c>
      <c r="AA41" s="11">
        <v>58.892748266377396</v>
      </c>
      <c r="AB41" s="11">
        <v>79.390246135150065</v>
      </c>
      <c r="AC41" s="11">
        <v>32.636773682644993</v>
      </c>
      <c r="AD41" s="11">
        <v>37.836306995185502</v>
      </c>
      <c r="AE41" s="11">
        <v>58.188748600689024</v>
      </c>
      <c r="AF41" s="11">
        <v>56.829270039987932</v>
      </c>
      <c r="AG41" s="11">
        <v>15.300700965337461</v>
      </c>
      <c r="AH41" s="11">
        <v>17.045240813570768</v>
      </c>
      <c r="AI41" s="11">
        <v>76.033884583077665</v>
      </c>
      <c r="AJ41" s="11">
        <v>16.458343846192662</v>
      </c>
      <c r="AK41" s="11">
        <v>92.161489673117586</v>
      </c>
      <c r="AL41" s="11">
        <v>35.057129131389189</v>
      </c>
      <c r="AM41" s="11">
        <v>39.181350866153814</v>
      </c>
      <c r="AN41" s="11">
        <v>29.160589246250186</v>
      </c>
      <c r="AO41" s="11">
        <v>53.147222410692088</v>
      </c>
      <c r="AP41" s="11">
        <v>100</v>
      </c>
      <c r="AQ41" s="11">
        <v>92.004318315064438</v>
      </c>
      <c r="AR41" s="11">
        <v>80.027837620862428</v>
      </c>
      <c r="AS41" s="11">
        <v>81.515572553335687</v>
      </c>
      <c r="AT41" s="11">
        <v>72.024761143466179</v>
      </c>
      <c r="AU41" s="11">
        <v>100</v>
      </c>
      <c r="AV41" s="11">
        <v>62.737881983580998</v>
      </c>
      <c r="AW41" s="11">
        <v>50.69373942320864</v>
      </c>
      <c r="AX41" s="11">
        <v>58.035593738452192</v>
      </c>
      <c r="AY41" s="11">
        <v>50.070561042436587</v>
      </c>
      <c r="AZ41" s="11">
        <v>5</v>
      </c>
      <c r="BA41" s="11">
        <v>0</v>
      </c>
      <c r="BB41" s="11">
        <v>4.5454545454545459</v>
      </c>
      <c r="BC41" s="11">
        <v>66.666666666666657</v>
      </c>
      <c r="BD41" s="11">
        <v>0</v>
      </c>
      <c r="BE41" s="11">
        <v>100</v>
      </c>
      <c r="BF41" s="11">
        <v>79.008959590418726</v>
      </c>
      <c r="BG41" s="11">
        <v>91.666666666666657</v>
      </c>
      <c r="BH41" s="11">
        <v>94.73684210526315</v>
      </c>
      <c r="BI41" s="11">
        <v>88.963572519590343</v>
      </c>
      <c r="BJ41" s="11">
        <v>42.981830117575377</v>
      </c>
      <c r="BK41" s="11">
        <v>22.997667739805213</v>
      </c>
      <c r="BL41" s="11">
        <v>68.017537279999999</v>
      </c>
      <c r="BM41" s="11">
        <v>93.284189754759836</v>
      </c>
      <c r="BN41" s="11">
        <v>45.51</v>
      </c>
      <c r="BO41" s="11">
        <v>28.960778577342992</v>
      </c>
      <c r="BP41" s="11">
        <v>2.9353171100743913</v>
      </c>
      <c r="BQ41" s="11">
        <v>0</v>
      </c>
      <c r="BR41" s="11">
        <v>0</v>
      </c>
      <c r="BS41" s="11">
        <v>0</v>
      </c>
      <c r="BT41" s="11">
        <v>0</v>
      </c>
      <c r="BU41" s="11">
        <v>2.9235043632926097</v>
      </c>
      <c r="BV41" s="11">
        <v>38.374291115311912</v>
      </c>
      <c r="BW41" s="11">
        <v>7.3863636363636367</v>
      </c>
      <c r="BX41" s="11">
        <v>0</v>
      </c>
      <c r="BY41" s="11">
        <v>30.728897792532777</v>
      </c>
      <c r="BZ41" s="11">
        <v>43.899006030128476</v>
      </c>
      <c r="CA41" s="11">
        <v>74.494448139508592</v>
      </c>
      <c r="CB41" s="11">
        <v>50.271340435946932</v>
      </c>
      <c r="CC41" s="11">
        <v>52.99590636983821</v>
      </c>
      <c r="CD41" s="11">
        <v>83.244408733870628</v>
      </c>
      <c r="CE41" s="11">
        <v>72.442963342732625</v>
      </c>
      <c r="CF41" s="11">
        <v>97.177995265366647</v>
      </c>
      <c r="CG41" s="11">
        <v>95.751911639762113</v>
      </c>
      <c r="CH41" s="11">
        <v>95.909697778856668</v>
      </c>
      <c r="CI41" s="11">
        <v>94.380385969171016</v>
      </c>
      <c r="CJ41" s="11">
        <v>93.28802039082413</v>
      </c>
      <c r="CK41" s="11">
        <v>41.813326860055831</v>
      </c>
      <c r="CL41" s="11">
        <v>100</v>
      </c>
      <c r="CM41" s="11">
        <v>95.86</v>
      </c>
      <c r="CN41" s="11">
        <v>0</v>
      </c>
      <c r="CO41" s="11">
        <v>0</v>
      </c>
      <c r="CP41" s="11">
        <v>23.879450852557671</v>
      </c>
      <c r="CQ41" s="11">
        <v>59.02176225646636</v>
      </c>
      <c r="CR41" s="11">
        <v>89.586768811285069</v>
      </c>
      <c r="CS41" s="11">
        <v>30.479755915353689</v>
      </c>
      <c r="CT41" s="11">
        <v>54.345488273723653</v>
      </c>
      <c r="CU41" s="11">
        <v>96.043263488877912</v>
      </c>
      <c r="CV41" s="11">
        <v>98.384394375538548</v>
      </c>
      <c r="CW41" s="11">
        <v>96.5432900007211</v>
      </c>
      <c r="CX41" s="11">
        <v>52.848548551787289</v>
      </c>
      <c r="CY41" s="11">
        <v>98.525809988103831</v>
      </c>
      <c r="CZ41" s="11">
        <v>79.524287147155761</v>
      </c>
      <c r="DA41" s="11">
        <v>92.980130868796863</v>
      </c>
      <c r="DB41" s="11">
        <v>22.31217461909538</v>
      </c>
      <c r="DC41" s="11">
        <v>94.003333530001768</v>
      </c>
      <c r="DD41" s="11">
        <v>20.536472872921472</v>
      </c>
      <c r="DE41" s="11">
        <v>65.373848175013521</v>
      </c>
      <c r="DF41" s="11">
        <v>12</v>
      </c>
      <c r="DG41" s="11">
        <v>85.981308411214954</v>
      </c>
      <c r="DH41" s="11">
        <v>10.474572156815148</v>
      </c>
      <c r="DI41" s="11">
        <v>17.0530404175264</v>
      </c>
      <c r="DJ41" s="11">
        <v>37.243816254416963</v>
      </c>
      <c r="DK41" s="11">
        <v>40.384615384615387</v>
      </c>
      <c r="DL41" s="11">
        <v>95.477439956706206</v>
      </c>
      <c r="DM41" s="11">
        <v>59.649122807017541</v>
      </c>
      <c r="DN41" s="11">
        <v>54.038956307137077</v>
      </c>
      <c r="DO41" s="11">
        <v>79.146919431279613</v>
      </c>
      <c r="DP41" s="11">
        <v>37.301934381547106</v>
      </c>
      <c r="DQ41" s="11">
        <v>13.708408992054604</v>
      </c>
      <c r="DR41" s="11">
        <v>16.892992938620317</v>
      </c>
      <c r="DS41" s="11">
        <v>2.5203951308526089</v>
      </c>
      <c r="DT41" s="11">
        <v>0</v>
      </c>
      <c r="DU41" s="11">
        <v>0</v>
      </c>
      <c r="DV41" s="11">
        <v>10.873764038609545</v>
      </c>
      <c r="DW41" s="11">
        <v>100</v>
      </c>
      <c r="DX41" s="11">
        <v>5.5143922972490858</v>
      </c>
      <c r="DY41" s="11">
        <v>14.424738819156246</v>
      </c>
      <c r="DZ41" s="11">
        <v>3.9197141518500613</v>
      </c>
      <c r="EA41" s="11">
        <v>28.03402546626512</v>
      </c>
      <c r="EB41" s="11">
        <v>33.333333333333329</v>
      </c>
      <c r="EC41" s="11">
        <v>46.369890780750708</v>
      </c>
      <c r="ED41" s="11">
        <v>66.875847738166385</v>
      </c>
      <c r="EE41" s="11">
        <v>96.661367249602549</v>
      </c>
      <c r="EF41" s="11">
        <v>94.228432563791003</v>
      </c>
      <c r="EG41" s="11">
        <v>7.5657894736842106</v>
      </c>
      <c r="EH41" s="11">
        <v>14.802631578947366</v>
      </c>
      <c r="EI41" s="11">
        <v>44.870565675934806</v>
      </c>
      <c r="EJ41" s="11">
        <v>15.052732502396932</v>
      </c>
      <c r="EK41" s="11">
        <v>0</v>
      </c>
      <c r="EL41" s="11">
        <v>96.43</v>
      </c>
      <c r="EM41" s="11">
        <v>98.57</v>
      </c>
      <c r="EN41" s="11">
        <v>100</v>
      </c>
      <c r="EO41" s="11">
        <v>97.2027972027972</v>
      </c>
      <c r="EP41" s="11">
        <v>68.604651162790702</v>
      </c>
      <c r="EQ41" s="11">
        <v>52.272723037190346</v>
      </c>
      <c r="ER41" s="11">
        <v>53.225813704474135</v>
      </c>
      <c r="ES41" s="11">
        <v>7.6083166072150137</v>
      </c>
      <c r="ET41" s="11">
        <v>27.121663176677263</v>
      </c>
      <c r="EU41" s="11">
        <v>2.5464440065252592</v>
      </c>
      <c r="EV41" s="11">
        <v>0.81714138580502282</v>
      </c>
      <c r="EW41" s="11">
        <v>1.5960276082617397</v>
      </c>
      <c r="EX41" s="11">
        <v>1.1862512989728984</v>
      </c>
      <c r="EY41" s="11">
        <v>4.1456675332555096E-3</v>
      </c>
      <c r="EZ41" s="11">
        <v>0</v>
      </c>
      <c r="FA41" s="11">
        <v>1.1718834986607691</v>
      </c>
      <c r="FB41" s="11">
        <v>2.0450255940976301</v>
      </c>
      <c r="FC41" s="11">
        <v>26.827034657760812</v>
      </c>
      <c r="FD41" s="11">
        <v>81.877919498574897</v>
      </c>
      <c r="FE41" s="11">
        <v>31.115107913669064</v>
      </c>
      <c r="FF41" s="11">
        <v>54.041666666666664</v>
      </c>
      <c r="FG41" s="11">
        <v>6.3262501321492817</v>
      </c>
      <c r="FH41" s="11">
        <v>5.0653136457435863</v>
      </c>
      <c r="FI41" s="11">
        <v>6.4204805201399955</v>
      </c>
      <c r="FJ41" s="11">
        <v>59.370132260896668</v>
      </c>
      <c r="FK41" s="11">
        <v>68.620769672321387</v>
      </c>
      <c r="FL41" s="11">
        <v>86.358099878197322</v>
      </c>
      <c r="FM41" s="11">
        <v>70.357686453576861</v>
      </c>
      <c r="FN41" s="11">
        <v>72.864039519479064</v>
      </c>
      <c r="FO41" s="11">
        <v>0</v>
      </c>
      <c r="FP41" s="11">
        <v>72.863027806385176</v>
      </c>
      <c r="FQ41" s="11">
        <v>16.440480806514152</v>
      </c>
      <c r="FR41" s="11">
        <v>0</v>
      </c>
      <c r="FS41" s="11">
        <v>77.081192189105849</v>
      </c>
      <c r="FT41" s="11">
        <v>334.01849948612539</v>
      </c>
      <c r="FU41" s="11">
        <v>179.85611510791367</v>
      </c>
      <c r="FV41" s="11">
        <v>56.52620760534429</v>
      </c>
      <c r="FW41" s="11">
        <v>0</v>
      </c>
      <c r="FX41" s="11">
        <v>62.737881983581005</v>
      </c>
      <c r="FY41" s="11">
        <v>-7.3578819835810023</v>
      </c>
      <c r="FZ41" s="11">
        <v>58.035593738452192</v>
      </c>
      <c r="GA41" s="11">
        <v>6.3727195917691901</v>
      </c>
      <c r="GB41" s="11">
        <v>5</v>
      </c>
      <c r="GC41" s="11">
        <v>0</v>
      </c>
      <c r="GD41" s="11">
        <v>4.5454545454545459</v>
      </c>
      <c r="GE41" s="11">
        <v>66.666666666666657</v>
      </c>
      <c r="GF41" s="11">
        <v>0</v>
      </c>
      <c r="GG41" s="11">
        <v>100</v>
      </c>
      <c r="GH41" s="11">
        <v>15</v>
      </c>
      <c r="GI41" s="11" t="s">
        <v>727</v>
      </c>
      <c r="GJ41" s="11">
        <v>1.6666666666666667</v>
      </c>
      <c r="GK41" s="11">
        <v>88.963572519590343</v>
      </c>
      <c r="GL41" s="11">
        <v>42.981830117575377</v>
      </c>
      <c r="GM41" s="11">
        <v>22.997667739805213</v>
      </c>
      <c r="GN41" s="11">
        <v>68.017537279999999</v>
      </c>
      <c r="GO41" s="11">
        <v>93.284189754759836</v>
      </c>
      <c r="GP41" s="11">
        <v>54.49</v>
      </c>
      <c r="GQ41" s="11">
        <v>71.039221422657008</v>
      </c>
      <c r="GR41" s="11">
        <v>2.9353171100743913</v>
      </c>
      <c r="GS41" s="11">
        <v>0</v>
      </c>
      <c r="GT41" s="11">
        <v>0</v>
      </c>
      <c r="GU41" s="11">
        <v>0</v>
      </c>
      <c r="GV41" s="11">
        <v>0</v>
      </c>
      <c r="GW41" s="11">
        <v>281.18096003213498</v>
      </c>
      <c r="GX41" s="11">
        <v>38.374291115311912</v>
      </c>
      <c r="GY41" s="11">
        <v>7.3863636363636367</v>
      </c>
      <c r="GZ41" s="11">
        <v>0</v>
      </c>
      <c r="HA41" s="11">
        <v>3030250.2911153119</v>
      </c>
      <c r="HB41" s="11">
        <v>181.45714285714288</v>
      </c>
      <c r="HC41" s="11">
        <v>122.83158730158728</v>
      </c>
      <c r="HD41" s="11">
        <v>244.05031746031742</v>
      </c>
      <c r="HE41" s="11">
        <v>168.60730158730158</v>
      </c>
      <c r="HF41" s="12">
        <v>157.60321392411552</v>
      </c>
      <c r="HG41" s="12">
        <v>27.557036657267371</v>
      </c>
      <c r="HH41" s="12">
        <v>14.173100775193799</v>
      </c>
      <c r="HI41" s="11">
        <v>95.751911639762113</v>
      </c>
      <c r="HJ41" s="11">
        <v>95.909697778856668</v>
      </c>
      <c r="HK41" s="11">
        <v>94.380385969171016</v>
      </c>
      <c r="HL41" s="11">
        <v>93.28802039082413</v>
      </c>
      <c r="HM41" s="11">
        <v>41.813326860055831</v>
      </c>
      <c r="HN41" s="11">
        <v>102.78</v>
      </c>
      <c r="HO41" s="11" t="s">
        <v>727</v>
      </c>
      <c r="HP41" s="14" t="s">
        <v>727</v>
      </c>
      <c r="HQ41" s="14" t="s">
        <v>727</v>
      </c>
      <c r="HR41" s="11">
        <v>23.879450852557671</v>
      </c>
      <c r="HS41" s="11">
        <v>59.02176225646636</v>
      </c>
      <c r="HT41" s="11">
        <v>89.586768811285069</v>
      </c>
      <c r="HU41" s="11">
        <v>30.479755915353689</v>
      </c>
      <c r="HV41" s="11">
        <v>54.345488273723653</v>
      </c>
      <c r="HW41" s="11">
        <v>96.043263488877912</v>
      </c>
      <c r="HX41" s="11">
        <v>98.384394375538548</v>
      </c>
      <c r="HY41" s="11">
        <v>96.5432900007211</v>
      </c>
      <c r="HZ41" s="11">
        <v>52.848548551787289</v>
      </c>
      <c r="IA41" s="11">
        <v>98.525809988103831</v>
      </c>
      <c r="IB41" s="11">
        <v>79.524287147155761</v>
      </c>
      <c r="IC41" s="11">
        <v>92.980130868796863</v>
      </c>
      <c r="ID41" s="11">
        <v>22.31217461909538</v>
      </c>
      <c r="IE41" s="11">
        <v>94.003333530001768</v>
      </c>
      <c r="IF41" s="11">
        <v>20.536472872921472</v>
      </c>
      <c r="IG41" s="11">
        <v>3.867403314917127</v>
      </c>
      <c r="IH41" s="11">
        <v>5</v>
      </c>
      <c r="II41" s="11">
        <v>85.981308411214954</v>
      </c>
      <c r="IJ41" s="11">
        <v>10.474572156815148</v>
      </c>
      <c r="IK41" s="11">
        <v>17.0530404175264</v>
      </c>
      <c r="IL41" s="11">
        <v>37.243816254416963</v>
      </c>
      <c r="IM41" s="11">
        <v>40.384615384615387</v>
      </c>
      <c r="IN41" s="11">
        <v>5.5022692889561267</v>
      </c>
      <c r="IO41" s="11">
        <v>59.649122807017541</v>
      </c>
      <c r="IP41" s="11">
        <v>79.80601345995602</v>
      </c>
      <c r="IQ41" s="11">
        <v>9.4786729857819907</v>
      </c>
      <c r="IR41" s="11">
        <v>109.00473933649289</v>
      </c>
      <c r="IS41" s="11">
        <v>6.2569255839217819</v>
      </c>
      <c r="IT41" s="11">
        <v>16.892992938620317</v>
      </c>
      <c r="IU41" s="11">
        <v>14.106831510540497</v>
      </c>
      <c r="IV41" s="11">
        <v>0</v>
      </c>
      <c r="IW41" s="11">
        <v>0</v>
      </c>
      <c r="IX41" s="11">
        <v>104.61245839277224</v>
      </c>
      <c r="IY41" s="11">
        <v>60</v>
      </c>
      <c r="IZ41" s="11">
        <v>4.5966080202884765</v>
      </c>
      <c r="JA41" s="11">
        <v>7.9251862418766841</v>
      </c>
      <c r="JB41" s="11">
        <v>1.2680297987002696</v>
      </c>
      <c r="JC41" s="11">
        <v>2.8530670470756063</v>
      </c>
      <c r="JD41" s="11">
        <v>10</v>
      </c>
      <c r="JE41" s="11">
        <v>14.486111111111111</v>
      </c>
      <c r="JF41" s="11">
        <v>12.508064516129032</v>
      </c>
      <c r="JG41" s="11">
        <v>96.661367249602549</v>
      </c>
      <c r="JH41" s="11">
        <v>94.228432563791003</v>
      </c>
      <c r="JI41" s="11">
        <v>7.5657894736842106</v>
      </c>
      <c r="JJ41" s="11">
        <v>14.802631578947366</v>
      </c>
      <c r="JK41" s="11">
        <v>44.870565675934806</v>
      </c>
      <c r="JL41" s="11">
        <v>15.052732502396932</v>
      </c>
      <c r="JM41" s="11">
        <v>0</v>
      </c>
      <c r="JN41" s="11">
        <v>96.43</v>
      </c>
      <c r="JO41" s="11">
        <v>98.57</v>
      </c>
      <c r="JP41" s="11">
        <v>100</v>
      </c>
      <c r="JQ41" s="11">
        <v>97.2027972027972</v>
      </c>
      <c r="JR41" s="11">
        <v>68.604651162790702</v>
      </c>
      <c r="JS41" s="11">
        <v>0.74390239999999996</v>
      </c>
      <c r="JT41" s="11">
        <v>0.64634150000000001</v>
      </c>
      <c r="JU41" s="11">
        <v>1.0193455579999999</v>
      </c>
      <c r="JV41" s="11">
        <v>0.2890855</v>
      </c>
      <c r="JW41" s="11">
        <v>2.825917266251635</v>
      </c>
      <c r="JX41" s="11">
        <v>25139.919203959093</v>
      </c>
      <c r="JY41" s="11">
        <v>27564.796977001806</v>
      </c>
      <c r="JZ41" s="11">
        <v>9.4921500075316342E-2</v>
      </c>
      <c r="KA41" s="11">
        <v>3.173173E-2</v>
      </c>
      <c r="KB41" s="11">
        <v>0</v>
      </c>
      <c r="KC41" s="11">
        <v>3.4054620799999999</v>
      </c>
      <c r="KD41" s="13">
        <v>2.6184773896460192E-2</v>
      </c>
      <c r="KE41" s="11">
        <v>-7.180340458210674</v>
      </c>
      <c r="KF41" s="11">
        <v>146.82675814751286</v>
      </c>
      <c r="KG41" s="11">
        <v>-75.539568345323744</v>
      </c>
      <c r="KH41" s="11">
        <v>16.166666666666664</v>
      </c>
      <c r="KI41" s="11">
        <v>14.268000000000001</v>
      </c>
      <c r="KJ41" s="11">
        <v>20.874000000000002</v>
      </c>
      <c r="KK41" s="11">
        <v>87.673333333333346</v>
      </c>
      <c r="KL41" s="11">
        <v>111.10416666666667</v>
      </c>
      <c r="KM41" s="11">
        <v>105.255</v>
      </c>
      <c r="KN41" s="11">
        <v>13.64190012180268</v>
      </c>
      <c r="KO41" s="11">
        <v>29.642313546423139</v>
      </c>
      <c r="KP41" s="11">
        <v>72.864039519479064</v>
      </c>
      <c r="KQ41" s="11">
        <v>4.2109453760783868</v>
      </c>
      <c r="KR41" s="11">
        <v>72.863027806385176</v>
      </c>
      <c r="KS41" s="11">
        <v>16.440480806514152</v>
      </c>
    </row>
    <row r="42" spans="1:305" x14ac:dyDescent="0.3">
      <c r="A42" t="s">
        <v>1</v>
      </c>
      <c r="B42" s="2" t="s">
        <v>72</v>
      </c>
      <c r="C42" s="2" t="s">
        <v>73</v>
      </c>
      <c r="D42" s="2" t="s">
        <v>43</v>
      </c>
      <c r="E42" s="2" t="s">
        <v>350</v>
      </c>
      <c r="F42" s="2" t="s">
        <v>357</v>
      </c>
      <c r="G42" s="2" t="s">
        <v>355</v>
      </c>
      <c r="H42" s="17" t="s">
        <v>489</v>
      </c>
      <c r="I42" s="11">
        <v>47.496545925709192</v>
      </c>
      <c r="J42" s="11">
        <v>53.482724470019427</v>
      </c>
      <c r="K42" s="11">
        <v>56.921719344200056</v>
      </c>
      <c r="L42" s="11">
        <v>45.122588257484288</v>
      </c>
      <c r="M42" s="11">
        <v>52.567740054478548</v>
      </c>
      <c r="N42" s="11">
        <v>34.545325440803026</v>
      </c>
      <c r="O42" s="11">
        <v>42.3391779872698</v>
      </c>
      <c r="P42" s="11">
        <v>80.611198313645744</v>
      </c>
      <c r="Q42" s="11">
        <v>56.809696363063914</v>
      </c>
      <c r="R42" s="11">
        <v>15.606060606060607</v>
      </c>
      <c r="S42" s="11">
        <v>80.211659497069604</v>
      </c>
      <c r="T42" s="11">
        <v>49.459491181548017</v>
      </c>
      <c r="U42" s="11">
        <v>67.505964383746786</v>
      </c>
      <c r="V42" s="11">
        <v>24.17500094500134</v>
      </c>
      <c r="W42" s="11">
        <v>47.532009235125827</v>
      </c>
      <c r="X42" s="11">
        <v>67.921721541897384</v>
      </c>
      <c r="Y42" s="11">
        <v>84.860646599777027</v>
      </c>
      <c r="Z42" s="11">
        <v>27.372500000000002</v>
      </c>
      <c r="AA42" s="11">
        <v>39.732363757940483</v>
      </c>
      <c r="AB42" s="11">
        <v>73.73132415348249</v>
      </c>
      <c r="AC42" s="11">
        <v>17.019695280564846</v>
      </c>
      <c r="AD42" s="11">
        <v>48.693174780131301</v>
      </c>
      <c r="AE42" s="11">
        <v>46.436383315302344</v>
      </c>
      <c r="AF42" s="11">
        <v>52.567740054478548</v>
      </c>
      <c r="AG42" s="11">
        <v>15.948692438746836</v>
      </c>
      <c r="AH42" s="11">
        <v>0</v>
      </c>
      <c r="AI42" s="11">
        <v>61.789513704961962</v>
      </c>
      <c r="AJ42" s="11">
        <v>36.436462680154101</v>
      </c>
      <c r="AK42" s="11">
        <v>93.097283820955241</v>
      </c>
      <c r="AL42" s="11">
        <v>54.114076787114598</v>
      </c>
      <c r="AM42" s="11">
        <v>54.148788927335637</v>
      </c>
      <c r="AN42" s="11">
        <v>57.83918386614836</v>
      </c>
      <c r="AO42" s="11">
        <v>63.934424059074239</v>
      </c>
      <c r="AP42" s="11">
        <v>74.195544554455452</v>
      </c>
      <c r="AQ42" s="11">
        <v>87.162049043824581</v>
      </c>
      <c r="AR42" s="11">
        <v>98.174739314825842</v>
      </c>
      <c r="AS42" s="11">
        <v>96.746231786225891</v>
      </c>
      <c r="AT42" s="11">
        <v>38.749083241657488</v>
      </c>
      <c r="AU42" s="11">
        <v>88.639541940885167</v>
      </c>
      <c r="AV42" s="11">
        <v>72.312683943303085</v>
      </c>
      <c r="AW42" s="11">
        <v>69.153299496496089</v>
      </c>
      <c r="AX42" s="11">
        <v>64.074818364507664</v>
      </c>
      <c r="AY42" s="11">
        <v>21.697983647948803</v>
      </c>
      <c r="AZ42" s="11">
        <v>15</v>
      </c>
      <c r="BA42" s="11">
        <v>18.181818181818183</v>
      </c>
      <c r="BB42" s="11">
        <v>13.636363636363635</v>
      </c>
      <c r="BC42" s="11">
        <v>100</v>
      </c>
      <c r="BD42" s="11">
        <v>25</v>
      </c>
      <c r="BE42" s="11">
        <v>89.473684210526315</v>
      </c>
      <c r="BF42" s="11">
        <v>97.001279941488392</v>
      </c>
      <c r="BG42" s="11">
        <v>89.583333333333343</v>
      </c>
      <c r="BH42" s="11">
        <v>100</v>
      </c>
      <c r="BI42" s="11">
        <v>64.150831153537155</v>
      </c>
      <c r="BJ42" s="11">
        <v>26.961172721976993</v>
      </c>
      <c r="BK42" s="11">
        <v>24.187549746892611</v>
      </c>
      <c r="BL42" s="11">
        <v>31.997902285333335</v>
      </c>
      <c r="BM42" s="11">
        <v>52.372401734132367</v>
      </c>
      <c r="BN42" s="11">
        <v>100</v>
      </c>
      <c r="BO42" s="11">
        <v>50.145491417107976</v>
      </c>
      <c r="BP42" s="11">
        <v>43.933681411624988</v>
      </c>
      <c r="BQ42" s="11">
        <v>0</v>
      </c>
      <c r="BR42" s="11">
        <v>0</v>
      </c>
      <c r="BS42" s="11">
        <v>0</v>
      </c>
      <c r="BT42" s="11">
        <v>100</v>
      </c>
      <c r="BU42" s="11">
        <v>1.1163242583830215</v>
      </c>
      <c r="BV42" s="11">
        <v>14.929377816027944</v>
      </c>
      <c r="BW42" s="11">
        <v>25.641025641025639</v>
      </c>
      <c r="BX42" s="11">
        <v>100</v>
      </c>
      <c r="BY42" s="11">
        <v>49.557633483449706</v>
      </c>
      <c r="BZ42" s="11">
        <v>73.95965739520895</v>
      </c>
      <c r="CA42" s="11">
        <v>50.694610296386742</v>
      </c>
      <c r="CB42" s="11">
        <v>62.737915935131795</v>
      </c>
      <c r="CC42" s="11">
        <v>56.450312829843341</v>
      </c>
      <c r="CD42" s="11">
        <v>80.339022210415152</v>
      </c>
      <c r="CE42" s="11">
        <v>53.987433542774291</v>
      </c>
      <c r="CF42" s="11">
        <v>97.283098583521479</v>
      </c>
      <c r="CG42" s="11">
        <v>95.540691192865097</v>
      </c>
      <c r="CH42" s="11">
        <v>94.685990338164245</v>
      </c>
      <c r="CI42" s="11">
        <v>96.060943887030845</v>
      </c>
      <c r="CJ42" s="11">
        <v>93.199554069119287</v>
      </c>
      <c r="CK42" s="11">
        <v>44.816053511705682</v>
      </c>
      <c r="CL42" s="11">
        <v>12.740000000000002</v>
      </c>
      <c r="CM42" s="11">
        <v>96.75</v>
      </c>
      <c r="CN42" s="11">
        <v>0</v>
      </c>
      <c r="CO42" s="11">
        <v>0</v>
      </c>
      <c r="CP42" s="11">
        <v>0</v>
      </c>
      <c r="CQ42" s="11">
        <v>65.471414242728173</v>
      </c>
      <c r="CR42" s="11">
        <v>72.92276830491474</v>
      </c>
      <c r="CS42" s="11">
        <v>0</v>
      </c>
      <c r="CT42" s="11">
        <v>0</v>
      </c>
      <c r="CU42" s="11">
        <v>100</v>
      </c>
      <c r="CV42" s="11">
        <v>100</v>
      </c>
      <c r="CW42" s="11">
        <v>100</v>
      </c>
      <c r="CX42" s="11">
        <v>37.349879903923139</v>
      </c>
      <c r="CY42" s="11">
        <v>74.699759807846277</v>
      </c>
      <c r="CZ42" s="11">
        <v>77.800953516090601</v>
      </c>
      <c r="DA42" s="11">
        <v>100</v>
      </c>
      <c r="DB42" s="11">
        <v>0</v>
      </c>
      <c r="DC42" s="11">
        <v>100</v>
      </c>
      <c r="DD42" s="11">
        <v>51.059085841694539</v>
      </c>
      <c r="DE42" s="11">
        <v>0</v>
      </c>
      <c r="DF42" s="11">
        <v>0</v>
      </c>
      <c r="DG42" s="11">
        <v>93.348197696023789</v>
      </c>
      <c r="DH42" s="11">
        <v>15.942028985507244</v>
      </c>
      <c r="DI42" s="11">
        <v>36.789297658862871</v>
      </c>
      <c r="DJ42" s="11">
        <v>23.711340206185564</v>
      </c>
      <c r="DK42" s="11">
        <v>42.857142857142854</v>
      </c>
      <c r="DL42" s="11">
        <v>81.081812102642843</v>
      </c>
      <c r="DM42" s="11">
        <v>38.095238095238095</v>
      </c>
      <c r="DN42" s="11">
        <v>63.233664176324666</v>
      </c>
      <c r="DO42" s="11">
        <v>90.308370044052865</v>
      </c>
      <c r="DP42" s="11">
        <v>4.1611859430581077</v>
      </c>
      <c r="DQ42" s="11">
        <v>15.394984068800216</v>
      </c>
      <c r="DR42" s="11">
        <v>16.502400808693455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19.205445291580645</v>
      </c>
      <c r="ED42" s="11">
        <v>64.326767858937899</v>
      </c>
      <c r="EE42" s="11">
        <v>92.187095230582855</v>
      </c>
      <c r="EF42" s="11">
        <v>71.438746438746435</v>
      </c>
      <c r="EG42" s="11">
        <v>13.50293542074364</v>
      </c>
      <c r="EH42" s="11">
        <v>34.442270058708417</v>
      </c>
      <c r="EI42" s="11">
        <v>89.207868155236582</v>
      </c>
      <c r="EJ42" s="11">
        <v>45.029239766081872</v>
      </c>
      <c r="EK42" s="11">
        <v>0</v>
      </c>
      <c r="EL42" s="11">
        <v>80.62</v>
      </c>
      <c r="EM42" s="11">
        <v>100</v>
      </c>
      <c r="EN42" s="11">
        <v>99.19</v>
      </c>
      <c r="EO42" s="11">
        <v>99.224806201550393</v>
      </c>
      <c r="EP42" s="11">
        <v>86.451612903225808</v>
      </c>
      <c r="EQ42" s="11">
        <v>71.212125165289009</v>
      </c>
      <c r="ER42" s="11">
        <v>81.935485577523337</v>
      </c>
      <c r="ES42" s="11">
        <v>44.839396559859637</v>
      </c>
      <c r="ET42" s="11">
        <v>18.46929984578642</v>
      </c>
      <c r="EU42" s="11">
        <v>9.4136476952047516</v>
      </c>
      <c r="EV42" s="11">
        <v>0</v>
      </c>
      <c r="EW42" s="11">
        <v>2.9559505123132155</v>
      </c>
      <c r="EX42" s="11">
        <v>42.961025666807956</v>
      </c>
      <c r="EY42" s="11">
        <v>2.9659451668688909E-3</v>
      </c>
      <c r="EZ42" s="11">
        <v>3.066600509105021</v>
      </c>
      <c r="FA42" s="11">
        <v>33.470987404680152</v>
      </c>
      <c r="FB42" s="11">
        <v>3.2439446366782012</v>
      </c>
      <c r="FC42" s="11">
        <v>0</v>
      </c>
      <c r="FD42" s="11">
        <v>100</v>
      </c>
      <c r="FE42" s="11">
        <v>100</v>
      </c>
      <c r="FF42" s="11">
        <v>67.5</v>
      </c>
      <c r="FG42" s="11">
        <v>67.078267611093494</v>
      </c>
      <c r="FH42" s="11">
        <v>57.407889728126946</v>
      </c>
      <c r="FI42" s="11">
        <v>15.246609437699869</v>
      </c>
      <c r="FJ42" s="11">
        <v>68.732806555458012</v>
      </c>
      <c r="FK42" s="11">
        <v>80.730345998363461</v>
      </c>
      <c r="FL42" s="11">
        <v>88.945795988049511</v>
      </c>
      <c r="FM42" s="11">
        <v>76.670716889428917</v>
      </c>
      <c r="FN42" s="11">
        <v>83.384615384615373</v>
      </c>
      <c r="FO42" s="11">
        <v>38.432329120559878</v>
      </c>
      <c r="FP42" s="11">
        <v>82.634338138925287</v>
      </c>
      <c r="FQ42" s="11">
        <v>13.53874883286648</v>
      </c>
      <c r="FR42" s="11">
        <v>18.564356435643564</v>
      </c>
      <c r="FS42" s="11">
        <v>123.76237623762377</v>
      </c>
      <c r="FT42" s="11">
        <v>61.881188118811885</v>
      </c>
      <c r="FU42" s="11">
        <v>74.257425742574256</v>
      </c>
      <c r="FV42" s="11">
        <v>123.76237623762377</v>
      </c>
      <c r="FW42" s="11">
        <v>55.693069306930688</v>
      </c>
      <c r="FX42" s="11">
        <v>72.312683943303085</v>
      </c>
      <c r="FY42" s="11">
        <v>-4.1926839433030807</v>
      </c>
      <c r="FZ42" s="11">
        <v>64.074818364507664</v>
      </c>
      <c r="GA42" s="11">
        <v>0</v>
      </c>
      <c r="GB42" s="11">
        <v>15</v>
      </c>
      <c r="GC42" s="11">
        <v>18.181818181818183</v>
      </c>
      <c r="GD42" s="11">
        <v>13.636363636363635</v>
      </c>
      <c r="GE42" s="11">
        <v>100</v>
      </c>
      <c r="GF42" s="11">
        <v>25</v>
      </c>
      <c r="GG42" s="11">
        <v>89.473684210526315</v>
      </c>
      <c r="GH42" s="11">
        <v>3</v>
      </c>
      <c r="GI42" s="11">
        <v>5</v>
      </c>
      <c r="GJ42" s="11">
        <v>0</v>
      </c>
      <c r="GK42" s="14">
        <v>64.150831153537155</v>
      </c>
      <c r="GL42" s="14">
        <v>26.961172721976993</v>
      </c>
      <c r="GM42" s="14">
        <v>24.187549746892611</v>
      </c>
      <c r="GN42" s="14">
        <v>31.997902285333335</v>
      </c>
      <c r="GO42" s="11">
        <v>52.372401734132367</v>
      </c>
      <c r="GP42" s="11">
        <v>0</v>
      </c>
      <c r="GQ42" s="11">
        <v>49.854508582892016</v>
      </c>
      <c r="GR42" s="14">
        <v>100</v>
      </c>
      <c r="GS42" s="14" t="s">
        <v>727</v>
      </c>
      <c r="GT42" s="14" t="s">
        <v>727</v>
      </c>
      <c r="GU42" s="14" t="s">
        <v>727</v>
      </c>
      <c r="GV42" s="11">
        <v>1</v>
      </c>
      <c r="GW42" s="14">
        <v>107.36742199549177</v>
      </c>
      <c r="GX42" s="11">
        <v>14.929377816027944</v>
      </c>
      <c r="GY42" s="11" t="s">
        <v>727</v>
      </c>
      <c r="GZ42" s="11">
        <v>100</v>
      </c>
      <c r="HA42" s="11">
        <v>4886997.0639396543</v>
      </c>
      <c r="HB42" s="11">
        <v>88.774285714285682</v>
      </c>
      <c r="HC42" s="11">
        <v>221.3774603174603</v>
      </c>
      <c r="HD42" s="11">
        <v>184.10015873015877</v>
      </c>
      <c r="HE42" s="11">
        <v>158.05650793650793</v>
      </c>
      <c r="HF42" s="12">
        <v>166.0368088402715</v>
      </c>
      <c r="HG42" s="12">
        <v>46.012566457225709</v>
      </c>
      <c r="HH42" s="12">
        <v>13.751925770308123</v>
      </c>
      <c r="HI42" s="11">
        <v>95.540691192865097</v>
      </c>
      <c r="HJ42" s="11">
        <v>94.685990338164245</v>
      </c>
      <c r="HK42" s="11">
        <v>96.060943887030845</v>
      </c>
      <c r="HL42" s="11">
        <v>93.199554069119287</v>
      </c>
      <c r="HM42" s="11">
        <v>44.816053511705682</v>
      </c>
      <c r="HN42" s="11">
        <v>12.740000000000002</v>
      </c>
      <c r="HO42" s="11">
        <v>96.75</v>
      </c>
      <c r="HP42" s="14" t="s">
        <v>727</v>
      </c>
      <c r="HQ42" s="14" t="s">
        <v>727</v>
      </c>
      <c r="HR42" s="11">
        <v>0</v>
      </c>
      <c r="HS42" s="11">
        <v>65.471414242728173</v>
      </c>
      <c r="HT42" s="11">
        <v>72.92276830491474</v>
      </c>
      <c r="HU42" s="11">
        <v>0</v>
      </c>
      <c r="HV42" s="14" t="s">
        <v>727</v>
      </c>
      <c r="HW42" s="11">
        <v>100</v>
      </c>
      <c r="HX42" s="11">
        <v>100</v>
      </c>
      <c r="HY42" s="11">
        <v>100</v>
      </c>
      <c r="HZ42" s="11">
        <v>37.349879903923139</v>
      </c>
      <c r="IA42" s="11">
        <v>74.699759807846277</v>
      </c>
      <c r="IB42" s="11">
        <v>77.800953516090601</v>
      </c>
      <c r="IC42" s="11">
        <v>100</v>
      </c>
      <c r="ID42" s="11">
        <v>0</v>
      </c>
      <c r="IE42" s="11">
        <v>100</v>
      </c>
      <c r="IF42" s="11">
        <v>51.059085841694539</v>
      </c>
      <c r="IG42" s="11">
        <v>62.989323843416365</v>
      </c>
      <c r="IH42" s="11">
        <v>2</v>
      </c>
      <c r="II42" s="11">
        <v>93.348197696023789</v>
      </c>
      <c r="IJ42" s="11">
        <v>15.942028985507244</v>
      </c>
      <c r="IK42" s="11">
        <v>36.789297658862871</v>
      </c>
      <c r="IL42" s="11">
        <v>23.711340206185564</v>
      </c>
      <c r="IM42" s="11">
        <v>42.857142857142854</v>
      </c>
      <c r="IN42" s="11">
        <v>14.865979381443299</v>
      </c>
      <c r="IO42" s="11">
        <v>38.095238095238095</v>
      </c>
      <c r="IP42" s="11">
        <v>80.806013459956006</v>
      </c>
      <c r="IQ42" s="11">
        <v>4.4052863436123353</v>
      </c>
      <c r="IR42" s="11">
        <v>154.18502202643171</v>
      </c>
      <c r="IS42" s="11">
        <v>6.3356077836745008</v>
      </c>
      <c r="IT42" s="11">
        <v>16.502400808693455</v>
      </c>
      <c r="IU42" s="14" t="s">
        <v>727</v>
      </c>
      <c r="IV42" s="14" t="s">
        <v>727</v>
      </c>
      <c r="IW42" s="14" t="s">
        <v>727</v>
      </c>
      <c r="IX42" s="14" t="s">
        <v>727</v>
      </c>
      <c r="IY42" s="14" t="s">
        <v>727</v>
      </c>
      <c r="IZ42" s="14" t="s">
        <v>727</v>
      </c>
      <c r="JA42" s="14" t="s">
        <v>727</v>
      </c>
      <c r="JB42" s="14" t="s">
        <v>727</v>
      </c>
      <c r="JC42" s="14" t="s">
        <v>727</v>
      </c>
      <c r="JD42" s="14" t="s">
        <v>727</v>
      </c>
      <c r="JE42" s="11">
        <v>17.914285714285715</v>
      </c>
      <c r="JF42" s="11">
        <v>12.858974358974359</v>
      </c>
      <c r="JG42" s="14">
        <v>92.187095230582855</v>
      </c>
      <c r="JH42" s="14">
        <v>71.438746438746435</v>
      </c>
      <c r="JI42" s="11">
        <v>13.50293542074364</v>
      </c>
      <c r="JJ42" s="11">
        <v>34.442270058708417</v>
      </c>
      <c r="JK42" s="11">
        <v>89.207868155236582</v>
      </c>
      <c r="JL42" s="11">
        <v>45.029239766081872</v>
      </c>
      <c r="JM42" s="11">
        <v>0</v>
      </c>
      <c r="JN42" s="11">
        <v>80.62</v>
      </c>
      <c r="JO42" s="11">
        <v>100</v>
      </c>
      <c r="JP42" s="11">
        <v>99.19</v>
      </c>
      <c r="JQ42" s="11">
        <v>99.224806201550393</v>
      </c>
      <c r="JR42" s="11">
        <v>86.451612903225808</v>
      </c>
      <c r="JS42" s="14">
        <v>0.8455284666666667</v>
      </c>
      <c r="JT42" s="14">
        <v>0.86341464000000012</v>
      </c>
      <c r="JU42" s="14">
        <v>1.3946806106000003</v>
      </c>
      <c r="JV42" s="14">
        <v>0.26650830000000003</v>
      </c>
      <c r="JW42" s="14">
        <v>4.4860493424466403</v>
      </c>
      <c r="JX42" s="14">
        <v>11659.456588788042</v>
      </c>
      <c r="JY42" s="14">
        <v>44241.183483140136</v>
      </c>
      <c r="JZ42" s="14">
        <v>3.4376569320500652</v>
      </c>
      <c r="KA42" s="14">
        <v>2.2701909999999999E-2</v>
      </c>
      <c r="KB42" s="14">
        <v>7.97372982</v>
      </c>
      <c r="KC42" s="14">
        <v>97.265793499999987</v>
      </c>
      <c r="KD42" s="13">
        <v>3.4245694653571475E-2</v>
      </c>
      <c r="KE42" s="11">
        <v>-51.285277727844694</v>
      </c>
      <c r="KF42" s="11">
        <v>200</v>
      </c>
      <c r="KG42" s="11">
        <v>200</v>
      </c>
      <c r="KH42" s="11">
        <v>70</v>
      </c>
      <c r="KI42" s="11">
        <v>6.0586666666666664</v>
      </c>
      <c r="KJ42" s="11">
        <v>10.921333333333333</v>
      </c>
      <c r="KK42" s="11">
        <v>86.225333333333339</v>
      </c>
      <c r="KL42" s="11">
        <v>102.8395</v>
      </c>
      <c r="KM42" s="11">
        <v>96.992333333333335</v>
      </c>
      <c r="KN42" s="11">
        <v>11.054204011950491</v>
      </c>
      <c r="KO42" s="11">
        <v>23.32928311057108</v>
      </c>
      <c r="KP42" s="11">
        <v>83.384615384615373</v>
      </c>
      <c r="KQ42" s="11">
        <v>5.7833413287150552</v>
      </c>
      <c r="KR42" s="11">
        <v>82.634338138925287</v>
      </c>
      <c r="KS42" s="11">
        <v>13.53874883286648</v>
      </c>
    </row>
    <row r="43" spans="1:305" x14ac:dyDescent="0.3">
      <c r="A43" t="s">
        <v>1</v>
      </c>
      <c r="B43" s="2" t="s">
        <v>74</v>
      </c>
      <c r="C43" s="2" t="s">
        <v>75</v>
      </c>
      <c r="D43" s="2" t="s">
        <v>75</v>
      </c>
      <c r="E43" s="2" t="s">
        <v>347</v>
      </c>
      <c r="F43" s="2" t="s">
        <v>357</v>
      </c>
      <c r="G43" s="2" t="s">
        <v>344</v>
      </c>
      <c r="H43" s="17" t="s">
        <v>485</v>
      </c>
      <c r="I43" s="11">
        <v>67.088359268190501</v>
      </c>
      <c r="J43" s="11">
        <v>67.627663329569614</v>
      </c>
      <c r="K43" s="11">
        <v>69.418913076863362</v>
      </c>
      <c r="L43" s="11">
        <v>76.255362763270341</v>
      </c>
      <c r="M43" s="11">
        <v>65.89643585523747</v>
      </c>
      <c r="N43" s="11">
        <v>61.747230708688484</v>
      </c>
      <c r="O43" s="11">
        <v>61.584549875513765</v>
      </c>
      <c r="P43" s="11">
        <v>77.733955859207612</v>
      </c>
      <c r="Q43" s="11">
        <v>73.43096499960771</v>
      </c>
      <c r="R43" s="11">
        <v>65.757575757575751</v>
      </c>
      <c r="S43" s="11">
        <v>80.799442076452721</v>
      </c>
      <c r="T43" s="11">
        <v>48.906878345734611</v>
      </c>
      <c r="U43" s="11">
        <v>77.05453000084222</v>
      </c>
      <c r="V43" s="11">
        <v>49.71029626756674</v>
      </c>
      <c r="W43" s="11">
        <v>45.258699794699801</v>
      </c>
      <c r="X43" s="11">
        <v>68.993944578294887</v>
      </c>
      <c r="Y43" s="11">
        <v>94.995888304909016</v>
      </c>
      <c r="Z43" s="11">
        <v>68.427119629549765</v>
      </c>
      <c r="AA43" s="11">
        <v>80.562429224777247</v>
      </c>
      <c r="AB43" s="11">
        <v>87.223019894099636</v>
      </c>
      <c r="AC43" s="11">
        <v>73.251110402739286</v>
      </c>
      <c r="AD43" s="11">
        <v>56.83316052295995</v>
      </c>
      <c r="AE43" s="11">
        <v>83.407093771775578</v>
      </c>
      <c r="AF43" s="11">
        <v>65.89643585523747</v>
      </c>
      <c r="AG43" s="11">
        <v>48.400708541492428</v>
      </c>
      <c r="AH43" s="11">
        <v>57.668415898776274</v>
      </c>
      <c r="AI43" s="11">
        <v>78.004825513185352</v>
      </c>
      <c r="AJ43" s="11">
        <v>60.74351955540201</v>
      </c>
      <c r="AK43" s="11">
        <v>94.976510434142511</v>
      </c>
      <c r="AL43" s="11">
        <v>71.876727522504581</v>
      </c>
      <c r="AM43" s="11">
        <v>39.726942191159893</v>
      </c>
      <c r="AN43" s="11">
        <v>94.248626766782351</v>
      </c>
      <c r="AO43" s="11">
        <v>73.412632252905084</v>
      </c>
      <c r="AP43" s="11">
        <v>87.378476215843193</v>
      </c>
      <c r="AQ43" s="11">
        <v>67.096348951917008</v>
      </c>
      <c r="AR43" s="11">
        <v>84.90323288548845</v>
      </c>
      <c r="AS43" s="11">
        <v>75.500892026376107</v>
      </c>
      <c r="AT43" s="11">
        <v>63.749412026891839</v>
      </c>
      <c r="AU43" s="11">
        <v>87.77537304872908</v>
      </c>
      <c r="AV43" s="11">
        <v>75.098147653895751</v>
      </c>
      <c r="AW43" s="11">
        <v>42.585655084589803</v>
      </c>
      <c r="AX43" s="11">
        <v>76.040057259945286</v>
      </c>
      <c r="AY43" s="11">
        <v>100</v>
      </c>
      <c r="AZ43" s="11">
        <v>70</v>
      </c>
      <c r="BA43" s="11">
        <v>54.54545454545454</v>
      </c>
      <c r="BB43" s="11">
        <v>72.727272727272734</v>
      </c>
      <c r="BC43" s="11">
        <v>66.666666666666657</v>
      </c>
      <c r="BD43" s="11">
        <v>75</v>
      </c>
      <c r="BE43" s="11">
        <v>78.744650499286735</v>
      </c>
      <c r="BF43" s="11">
        <v>94.002559882976783</v>
      </c>
      <c r="BG43" s="11">
        <v>89.583333333333343</v>
      </c>
      <c r="BH43" s="11">
        <v>70.526315789473699</v>
      </c>
      <c r="BI43" s="11">
        <v>79.231295214592947</v>
      </c>
      <c r="BJ43" s="11">
        <v>42.865409017175331</v>
      </c>
      <c r="BK43" s="11">
        <v>15.944991537431093</v>
      </c>
      <c r="BL43" s="11">
        <v>35.966380170000001</v>
      </c>
      <c r="BM43" s="11">
        <v>66.484747745018737</v>
      </c>
      <c r="BN43" s="11">
        <v>70.761021729820015</v>
      </c>
      <c r="BO43" s="11">
        <v>93.917820527687894</v>
      </c>
      <c r="BP43" s="11">
        <v>0.22773678510177162</v>
      </c>
      <c r="BQ43" s="11">
        <v>100</v>
      </c>
      <c r="BR43" s="11">
        <v>2.8566595479246399</v>
      </c>
      <c r="BS43" s="11">
        <v>55.467021919145751</v>
      </c>
      <c r="BT43" s="11">
        <v>100</v>
      </c>
      <c r="BU43" s="11">
        <v>39.710359353228299</v>
      </c>
      <c r="BV43" s="11">
        <v>64.443365574933722</v>
      </c>
      <c r="BW43" s="11">
        <v>80</v>
      </c>
      <c r="BX43" s="11">
        <v>14.71</v>
      </c>
      <c r="BY43" s="11">
        <v>21.881433603865478</v>
      </c>
      <c r="BZ43" s="11">
        <v>84.318319533487468</v>
      </c>
      <c r="CA43" s="11">
        <v>45.076161980537321</v>
      </c>
      <c r="CB43" s="11">
        <v>63.487060456055247</v>
      </c>
      <c r="CC43" s="11">
        <v>70.378321689587779</v>
      </c>
      <c r="CD43" s="11">
        <v>70.705363656451524</v>
      </c>
      <c r="CE43" s="11">
        <v>69.309496048710969</v>
      </c>
      <c r="CF43" s="11">
        <v>79.682888683233855</v>
      </c>
      <c r="CG43" s="11">
        <v>88.03139189817297</v>
      </c>
      <c r="CH43" s="11">
        <v>97.91554935821803</v>
      </c>
      <c r="CI43" s="11">
        <v>95.645178590582432</v>
      </c>
      <c r="CJ43" s="11">
        <v>96.372769852336518</v>
      </c>
      <c r="CK43" s="11">
        <v>97.014551825235088</v>
      </c>
      <c r="CL43" s="11">
        <v>72.98</v>
      </c>
      <c r="CM43" s="11">
        <v>77.81</v>
      </c>
      <c r="CN43" s="11">
        <v>100</v>
      </c>
      <c r="CO43" s="11">
        <v>22.918478518199063</v>
      </c>
      <c r="CP43" s="11">
        <v>68.380501553406674</v>
      </c>
      <c r="CQ43" s="11">
        <v>89.867390869113507</v>
      </c>
      <c r="CR43" s="11">
        <v>87.802287687770473</v>
      </c>
      <c r="CS43" s="11">
        <v>69.47391456961202</v>
      </c>
      <c r="CT43" s="11">
        <v>69.926599666232818</v>
      </c>
      <c r="CU43" s="11">
        <v>97.923881002528006</v>
      </c>
      <c r="CV43" s="11">
        <v>96.641347897144499</v>
      </c>
      <c r="CW43" s="11">
        <v>98.279851960485757</v>
      </c>
      <c r="CX43" s="11">
        <v>54.287523409036289</v>
      </c>
      <c r="CY43" s="11">
        <v>97.50306313352317</v>
      </c>
      <c r="CZ43" s="11">
        <v>98.433560954195372</v>
      </c>
      <c r="DA43" s="11">
        <v>97.390585671275716</v>
      </c>
      <c r="DB43" s="11">
        <v>57.005802759768009</v>
      </c>
      <c r="DC43" s="11">
        <v>98.242423367368289</v>
      </c>
      <c r="DD43" s="11">
        <v>78.683542493474917</v>
      </c>
      <c r="DE43" s="11">
        <v>65.069788714742955</v>
      </c>
      <c r="DF43" s="11">
        <v>76</v>
      </c>
      <c r="DG43" s="11">
        <v>90.435839679645326</v>
      </c>
      <c r="DH43" s="11">
        <v>45.546855447102146</v>
      </c>
      <c r="DI43" s="11">
        <v>34.516786442132364</v>
      </c>
      <c r="DJ43" s="11">
        <v>94.932604443015251</v>
      </c>
      <c r="DK43" s="11">
        <v>63.235294117647058</v>
      </c>
      <c r="DL43" s="11">
        <v>88.618371263282086</v>
      </c>
      <c r="DM43" s="11">
        <v>86.842105263157904</v>
      </c>
      <c r="DN43" s="11">
        <v>51.027627456332915</v>
      </c>
      <c r="DO43" s="11">
        <v>75.839793281653755</v>
      </c>
      <c r="DP43" s="11">
        <v>70.821886827725749</v>
      </c>
      <c r="DQ43" s="11">
        <v>60.492273860478463</v>
      </c>
      <c r="DR43" s="11">
        <v>36.309143222506393</v>
      </c>
      <c r="DS43" s="11">
        <v>34.657733309205121</v>
      </c>
      <c r="DT43" s="11">
        <v>9.1636425014186553</v>
      </c>
      <c r="DU43" s="11">
        <v>61.450186842297406</v>
      </c>
      <c r="DV43" s="11">
        <v>32.45796283111698</v>
      </c>
      <c r="DW43" s="11">
        <v>15.717496061623606</v>
      </c>
      <c r="DX43" s="11">
        <v>77.491552309636134</v>
      </c>
      <c r="DY43" s="11">
        <v>60.49600705693932</v>
      </c>
      <c r="DZ43" s="11">
        <v>43.210287255305325</v>
      </c>
      <c r="EA43" s="11">
        <v>83.868370803035077</v>
      </c>
      <c r="EB43" s="11">
        <v>23.275862068965516</v>
      </c>
      <c r="EC43" s="11">
        <v>53.884013307152678</v>
      </c>
      <c r="ED43" s="11">
        <v>58.691616979246589</v>
      </c>
      <c r="EE43" s="11">
        <v>99.443671766342149</v>
      </c>
      <c r="EF43" s="11">
        <v>100</v>
      </c>
      <c r="EG43" s="11">
        <v>30.026223776223777</v>
      </c>
      <c r="EH43" s="11">
        <v>72.355769230769226</v>
      </c>
      <c r="EI43" s="11">
        <v>82.68483816013628</v>
      </c>
      <c r="EJ43" s="11">
        <v>95.870528109028967</v>
      </c>
      <c r="EK43" s="11">
        <v>22.780238500851787</v>
      </c>
      <c r="EL43" s="11">
        <v>94.3</v>
      </c>
      <c r="EM43" s="11">
        <v>99.96</v>
      </c>
      <c r="EN43" s="11">
        <v>99.728366317423351</v>
      </c>
      <c r="EO43" s="11">
        <v>99.024390243902445</v>
      </c>
      <c r="EP43" s="11">
        <v>81.869795609386827</v>
      </c>
      <c r="EQ43" s="11">
        <v>97.727276962809654</v>
      </c>
      <c r="ER43" s="11">
        <v>100</v>
      </c>
      <c r="ES43" s="11">
        <v>88.74670101491175</v>
      </c>
      <c r="ET43" s="11">
        <v>1.0329321122969179</v>
      </c>
      <c r="EU43" s="11">
        <v>26.027024143418902</v>
      </c>
      <c r="EV43" s="11">
        <v>33.57029165746642</v>
      </c>
      <c r="EW43" s="11">
        <v>53.644857135717757</v>
      </c>
      <c r="EX43" s="11">
        <v>63.414009997203117</v>
      </c>
      <c r="EY43" s="11">
        <v>100</v>
      </c>
      <c r="EZ43" s="11">
        <v>29.166106104945698</v>
      </c>
      <c r="FA43" s="11">
        <v>17.399802061303092</v>
      </c>
      <c r="FB43" s="11">
        <v>64.259415482284325</v>
      </c>
      <c r="FC43" s="11">
        <v>0</v>
      </c>
      <c r="FD43" s="11">
        <v>12.9064272447898</v>
      </c>
      <c r="FE43" s="11">
        <v>75.710836100211282</v>
      </c>
      <c r="FF43" s="11">
        <v>45.75803212851406</v>
      </c>
      <c r="FG43" s="11">
        <v>89.860403027677947</v>
      </c>
      <c r="FH43" s="11">
        <v>99.302861606060219</v>
      </c>
      <c r="FI43" s="11">
        <v>100</v>
      </c>
      <c r="FJ43" s="11">
        <v>89.961010884854659</v>
      </c>
      <c r="FK43" s="11">
        <v>92.118858315318946</v>
      </c>
      <c r="FL43" s="11">
        <v>88.321714883234577</v>
      </c>
      <c r="FM43" s="11">
        <v>69.549607053097702</v>
      </c>
      <c r="FN43" s="11">
        <v>92.600673370841264</v>
      </c>
      <c r="FO43" s="11">
        <v>63.988446426348567</v>
      </c>
      <c r="FP43" s="11">
        <v>83.772968408686239</v>
      </c>
      <c r="FQ43" s="11">
        <v>42.242383375222218</v>
      </c>
      <c r="FR43" s="11">
        <v>9.0802329382423093</v>
      </c>
      <c r="FS43" s="11">
        <v>317.20280397593132</v>
      </c>
      <c r="FT43" s="11">
        <v>260.90535975882904</v>
      </c>
      <c r="FU43" s="11">
        <v>221.55768369311232</v>
      </c>
      <c r="FV43" s="11">
        <v>73.247212368487951</v>
      </c>
      <c r="FW43" s="11">
        <v>59.92953739239924</v>
      </c>
      <c r="FX43" s="11">
        <v>75.098147653895751</v>
      </c>
      <c r="FY43" s="11">
        <v>-8.7481476538957565</v>
      </c>
      <c r="FZ43" s="11">
        <v>76.040057259945286</v>
      </c>
      <c r="GA43" s="11">
        <v>17.58729165643912</v>
      </c>
      <c r="GB43" s="11">
        <v>70</v>
      </c>
      <c r="GC43" s="11">
        <v>54.54545454545454</v>
      </c>
      <c r="GD43" s="11">
        <v>72.727272727272734</v>
      </c>
      <c r="GE43" s="11">
        <v>66.666666666666657</v>
      </c>
      <c r="GF43" s="11">
        <v>75</v>
      </c>
      <c r="GG43" s="11">
        <v>78.744650499286735</v>
      </c>
      <c r="GH43" s="11">
        <v>5</v>
      </c>
      <c r="GI43" s="11">
        <v>5</v>
      </c>
      <c r="GJ43" s="11">
        <v>9.3333333333333339</v>
      </c>
      <c r="GK43" s="11">
        <v>79.231295214592947</v>
      </c>
      <c r="GL43" s="11">
        <v>42.865409017175331</v>
      </c>
      <c r="GM43" s="11">
        <v>15.944991537431093</v>
      </c>
      <c r="GN43" s="11">
        <v>35.966380170000001</v>
      </c>
      <c r="GO43" s="11">
        <v>66.484747745018737</v>
      </c>
      <c r="GP43" s="11">
        <v>29.238978270179988</v>
      </c>
      <c r="GQ43" s="11">
        <v>6.0821794723121059</v>
      </c>
      <c r="GR43" s="11">
        <v>0.22773678510177162</v>
      </c>
      <c r="GS43" s="11">
        <v>100</v>
      </c>
      <c r="GT43" s="11">
        <v>2.8566595479246399</v>
      </c>
      <c r="GU43" s="11">
        <v>55.467021919145751</v>
      </c>
      <c r="GV43" s="11">
        <v>1</v>
      </c>
      <c r="GW43" s="11">
        <v>3819.3194121271213</v>
      </c>
      <c r="GX43" s="11">
        <v>64.443365574933722</v>
      </c>
      <c r="GY43" s="11">
        <v>80</v>
      </c>
      <c r="GZ43" s="11">
        <v>14.71</v>
      </c>
      <c r="HA43" s="11">
        <v>2157780.6335847932</v>
      </c>
      <c r="HB43" s="11">
        <v>56.836507936507928</v>
      </c>
      <c r="HC43" s="11">
        <v>244.64126984126992</v>
      </c>
      <c r="HD43" s="11">
        <v>180.49761904761911</v>
      </c>
      <c r="HE43" s="11">
        <v>115.5161904761905</v>
      </c>
      <c r="HF43" s="12">
        <v>194.00085876918115</v>
      </c>
      <c r="HG43" s="12">
        <v>30.690503951289028</v>
      </c>
      <c r="HH43" s="12">
        <v>84.280322217532017</v>
      </c>
      <c r="HI43" s="11">
        <v>88.03139189817297</v>
      </c>
      <c r="HJ43" s="11">
        <v>97.91554935821803</v>
      </c>
      <c r="HK43" s="11">
        <v>95.645178590582432</v>
      </c>
      <c r="HL43" s="11">
        <v>96.372769852336518</v>
      </c>
      <c r="HM43" s="11">
        <v>97.014551825235088</v>
      </c>
      <c r="HN43" s="11">
        <v>72.98</v>
      </c>
      <c r="HO43" s="11">
        <v>77.81</v>
      </c>
      <c r="HP43" s="11">
        <v>100</v>
      </c>
      <c r="HQ43" s="11">
        <v>22.918478518199063</v>
      </c>
      <c r="HR43" s="11">
        <v>68.380501553406674</v>
      </c>
      <c r="HS43" s="11">
        <v>89.867390869113507</v>
      </c>
      <c r="HT43" s="11">
        <v>87.802287687770473</v>
      </c>
      <c r="HU43" s="11">
        <v>69.47391456961202</v>
      </c>
      <c r="HV43" s="11">
        <v>69.926599666232818</v>
      </c>
      <c r="HW43" s="11">
        <v>97.923881002528006</v>
      </c>
      <c r="HX43" s="11">
        <v>96.641347897144499</v>
      </c>
      <c r="HY43" s="11">
        <v>98.279851960485757</v>
      </c>
      <c r="HZ43" s="11">
        <v>54.287523409036289</v>
      </c>
      <c r="IA43" s="11">
        <v>97.50306313352317</v>
      </c>
      <c r="IB43" s="11">
        <v>98.433560954195372</v>
      </c>
      <c r="IC43" s="11">
        <v>97.390585671275716</v>
      </c>
      <c r="ID43" s="11">
        <v>57.005802759768009</v>
      </c>
      <c r="IE43" s="11">
        <v>98.242423367368289</v>
      </c>
      <c r="IF43" s="11">
        <v>78.683542493474917</v>
      </c>
      <c r="IG43" s="11">
        <v>3.6941054516326628</v>
      </c>
      <c r="IH43" s="11">
        <v>21</v>
      </c>
      <c r="II43" s="11">
        <v>90.435839679645326</v>
      </c>
      <c r="IJ43" s="11">
        <v>45.546855447102146</v>
      </c>
      <c r="IK43" s="11">
        <v>34.516786442132364</v>
      </c>
      <c r="IL43" s="11">
        <v>94.932604443015251</v>
      </c>
      <c r="IM43" s="11">
        <v>63.235294117647058</v>
      </c>
      <c r="IN43" s="11">
        <v>9.9637857577601956</v>
      </c>
      <c r="IO43" s="11">
        <v>86.842105263157904</v>
      </c>
      <c r="IP43" s="11">
        <v>79.478506714375186</v>
      </c>
      <c r="IQ43" s="11">
        <v>10.981912144702841</v>
      </c>
      <c r="IR43" s="11">
        <v>63.307493540051674</v>
      </c>
      <c r="IS43" s="11">
        <v>8.4394892014776932</v>
      </c>
      <c r="IT43" s="11">
        <v>36.309143222506393</v>
      </c>
      <c r="IU43" s="11">
        <v>193.98180798929457</v>
      </c>
      <c r="IV43" s="11">
        <v>16.329409211739812</v>
      </c>
      <c r="IW43" s="11">
        <v>80.887538653501878</v>
      </c>
      <c r="IX43" s="11">
        <v>312.26604459393479</v>
      </c>
      <c r="IY43" s="11">
        <v>8.1458966565349549</v>
      </c>
      <c r="IZ43" s="11">
        <v>64.594296461057155</v>
      </c>
      <c r="JA43" s="11">
        <v>33.237490732201309</v>
      </c>
      <c r="JB43" s="11">
        <v>13.978552957558003</v>
      </c>
      <c r="JC43" s="11">
        <v>8.5354165536447315</v>
      </c>
      <c r="JD43" s="11">
        <v>6.9827586206896548</v>
      </c>
      <c r="JE43" s="11">
        <v>13.537822878228782</v>
      </c>
      <c r="JF43" s="11">
        <v>13.634716981132076</v>
      </c>
      <c r="JG43" s="11">
        <v>99.443671766342149</v>
      </c>
      <c r="JH43" s="11">
        <v>168.99906454630496</v>
      </c>
      <c r="JI43" s="11">
        <v>30.026223776223777</v>
      </c>
      <c r="JJ43" s="11">
        <v>72.355769230769226</v>
      </c>
      <c r="JK43" s="11">
        <v>82.68483816013628</v>
      </c>
      <c r="JL43" s="11">
        <v>95.870528109028967</v>
      </c>
      <c r="JM43" s="11">
        <v>22.780238500851787</v>
      </c>
      <c r="JN43" s="11">
        <v>94.3</v>
      </c>
      <c r="JO43" s="11">
        <v>99.96</v>
      </c>
      <c r="JP43" s="11">
        <v>99.728366317423351</v>
      </c>
      <c r="JQ43" s="11">
        <v>99.024390243902445</v>
      </c>
      <c r="JR43" s="11">
        <v>81.869795609386827</v>
      </c>
      <c r="JS43" s="11">
        <v>0.98780489999999999</v>
      </c>
      <c r="JT43" s="11">
        <v>1</v>
      </c>
      <c r="JU43" s="11">
        <v>1.8373202129999999</v>
      </c>
      <c r="JV43" s="11">
        <v>0.2210104</v>
      </c>
      <c r="JW43" s="11">
        <v>8.5022982242220468</v>
      </c>
      <c r="JX43" s="11">
        <v>565471.8928822123</v>
      </c>
      <c r="JY43" s="11">
        <v>665826.27180477418</v>
      </c>
      <c r="JZ43" s="11">
        <v>5.0742645845255652</v>
      </c>
      <c r="KA43" s="11">
        <v>1415.5439295479989</v>
      </c>
      <c r="KB43" s="11">
        <v>75.837282780000038</v>
      </c>
      <c r="KC43" s="11">
        <v>50.563359060000018</v>
      </c>
      <c r="KD43" s="13">
        <v>0.44448263140754879</v>
      </c>
      <c r="KE43" s="11">
        <v>-36.965578847942126</v>
      </c>
      <c r="KF43" s="11">
        <v>-55.547237390640589</v>
      </c>
      <c r="KG43" s="11">
        <v>102.84334440084515</v>
      </c>
      <c r="KH43" s="11">
        <v>-16.967871485943775</v>
      </c>
      <c r="KI43" s="11">
        <v>2.9801492537313456</v>
      </c>
      <c r="KJ43" s="11">
        <v>2.9552238805970155</v>
      </c>
      <c r="KK43" s="11">
        <v>72.32083333333334</v>
      </c>
      <c r="KL43" s="11">
        <v>84.100833333333341</v>
      </c>
      <c r="KM43" s="11">
        <v>89.221666666666678</v>
      </c>
      <c r="KN43" s="11">
        <v>11.678285116765423</v>
      </c>
      <c r="KO43" s="11">
        <v>30.450392946902298</v>
      </c>
      <c r="KP43" s="11">
        <v>92.600673370841264</v>
      </c>
      <c r="KQ43" s="11">
        <v>6.8289281129735437</v>
      </c>
      <c r="KR43" s="11">
        <v>83.772968408686239</v>
      </c>
      <c r="KS43" s="11">
        <v>42.242383375222218</v>
      </c>
    </row>
    <row r="44" spans="1:305" x14ac:dyDescent="0.3">
      <c r="A44" t="s">
        <v>1</v>
      </c>
      <c r="B44" s="2" t="s">
        <v>76</v>
      </c>
      <c r="C44" s="2" t="s">
        <v>77</v>
      </c>
      <c r="D44" s="2" t="s">
        <v>75</v>
      </c>
      <c r="E44" s="2" t="s">
        <v>347</v>
      </c>
      <c r="F44" s="2" t="s">
        <v>357</v>
      </c>
      <c r="G44" s="2" t="s">
        <v>344</v>
      </c>
      <c r="H44" s="17" t="s">
        <v>487</v>
      </c>
      <c r="I44" s="11">
        <v>58.609329085659112</v>
      </c>
      <c r="J44" s="11">
        <v>63.024820660091208</v>
      </c>
      <c r="K44" s="11">
        <v>63.904034451033453</v>
      </c>
      <c r="L44" s="11">
        <v>65.702102067203128</v>
      </c>
      <c r="M44" s="11">
        <v>60.478487976178229</v>
      </c>
      <c r="N44" s="11">
        <v>53.677559088045037</v>
      </c>
      <c r="O44" s="11">
        <v>44.868970271403583</v>
      </c>
      <c r="P44" s="11">
        <v>90.004166999951522</v>
      </c>
      <c r="Q44" s="11">
        <v>59.480767995093501</v>
      </c>
      <c r="R44" s="11">
        <v>29.545454545454547</v>
      </c>
      <c r="S44" s="11">
        <v>66.760035786119175</v>
      </c>
      <c r="T44" s="11">
        <v>61.770419229412028</v>
      </c>
      <c r="U44" s="11">
        <v>80.093023505190757</v>
      </c>
      <c r="V44" s="11">
        <v>53.519876559416851</v>
      </c>
      <c r="W44" s="11">
        <v>33.228565393007948</v>
      </c>
      <c r="X44" s="11">
        <v>68.022126009201259</v>
      </c>
      <c r="Y44" s="11">
        <v>96.571730887928751</v>
      </c>
      <c r="Z44" s="11">
        <v>57.793715513995828</v>
      </c>
      <c r="AA44" s="11">
        <v>78.206684973190022</v>
      </c>
      <c r="AB44" s="11">
        <v>86.954902170876949</v>
      </c>
      <c r="AC44" s="11">
        <v>46.066126596122366</v>
      </c>
      <c r="AD44" s="11">
        <v>59.046821267965782</v>
      </c>
      <c r="AE44" s="11">
        <v>58.235975327860558</v>
      </c>
      <c r="AF44" s="11">
        <v>60.478487976178229</v>
      </c>
      <c r="AG44" s="11">
        <v>35.868279577592972</v>
      </c>
      <c r="AH44" s="11">
        <v>39.412901156556174</v>
      </c>
      <c r="AI44" s="11">
        <v>73.353301317418087</v>
      </c>
      <c r="AJ44" s="11">
        <v>64.912727676846103</v>
      </c>
      <c r="AK44" s="11">
        <v>94.816232716799163</v>
      </c>
      <c r="AL44" s="11">
        <v>61.531858238534504</v>
      </c>
      <c r="AM44" s="11">
        <v>24.318864619205989</v>
      </c>
      <c r="AN44" s="11">
        <v>94.481961427956151</v>
      </c>
      <c r="AO44" s="11">
        <v>71.573381218891313</v>
      </c>
      <c r="AP44" s="11">
        <v>93.420222166119672</v>
      </c>
      <c r="AQ44" s="11">
        <v>87.888052834327809</v>
      </c>
      <c r="AR44" s="11">
        <v>94.409814167478061</v>
      </c>
      <c r="AS44" s="11">
        <v>83.560523931688053</v>
      </c>
      <c r="AT44" s="11">
        <v>87.505493375223239</v>
      </c>
      <c r="AU44" s="11">
        <v>93.240895524872343</v>
      </c>
      <c r="AV44" s="11">
        <v>72.368446534011426</v>
      </c>
      <c r="AW44" s="11">
        <v>43.866960699298602</v>
      </c>
      <c r="AX44" s="11">
        <v>68.171756726710441</v>
      </c>
      <c r="AY44" s="11">
        <v>53.51590802035355</v>
      </c>
      <c r="AZ44" s="11">
        <v>25</v>
      </c>
      <c r="BA44" s="11">
        <v>36.363636363636367</v>
      </c>
      <c r="BB44" s="11">
        <v>27.27272727272727</v>
      </c>
      <c r="BC44" s="11">
        <v>33.333333333333329</v>
      </c>
      <c r="BD44" s="11">
        <v>25</v>
      </c>
      <c r="BE44" s="11">
        <v>87.714285714285708</v>
      </c>
      <c r="BF44" s="11">
        <v>94.002559882976783</v>
      </c>
      <c r="BG44" s="11">
        <v>93.75</v>
      </c>
      <c r="BH44" s="11">
        <v>83.15789473684211</v>
      </c>
      <c r="BI44" s="11">
        <v>80.330746321292253</v>
      </c>
      <c r="BJ44" s="11">
        <v>46.14256241562606</v>
      </c>
      <c r="BK44" s="11">
        <v>30.309063233299703</v>
      </c>
      <c r="BL44" s="11">
        <v>68.91182944000002</v>
      </c>
      <c r="BM44" s="11">
        <v>82.915224453780297</v>
      </c>
      <c r="BN44" s="11">
        <v>69.580394447462169</v>
      </c>
      <c r="BO44" s="11">
        <v>87.783451614329806</v>
      </c>
      <c r="BP44" s="11">
        <v>0.49825931588351235</v>
      </c>
      <c r="BQ44" s="11">
        <v>100</v>
      </c>
      <c r="BR44" s="11">
        <v>17.25</v>
      </c>
      <c r="BS44" s="11">
        <v>3.3710000406176013</v>
      </c>
      <c r="BT44" s="11">
        <v>100</v>
      </c>
      <c r="BU44" s="11">
        <v>100</v>
      </c>
      <c r="BV44" s="11">
        <v>47.785768357305074</v>
      </c>
      <c r="BW44" s="11">
        <v>64.285714285714292</v>
      </c>
      <c r="BX44" s="11">
        <v>0</v>
      </c>
      <c r="BY44" s="11">
        <v>20.842778929012418</v>
      </c>
      <c r="BZ44" s="11">
        <v>79.975164910860869</v>
      </c>
      <c r="CA44" s="11">
        <v>41.903215728067124</v>
      </c>
      <c r="CB44" s="11">
        <v>66.210565195477017</v>
      </c>
      <c r="CC44" s="11">
        <v>65.18902052739594</v>
      </c>
      <c r="CD44" s="11">
        <v>85.447009666022055</v>
      </c>
      <c r="CE44" s="11">
        <v>48.846745258841615</v>
      </c>
      <c r="CF44" s="11">
        <v>88.583160777744169</v>
      </c>
      <c r="CG44" s="11">
        <v>90.988448990388861</v>
      </c>
      <c r="CH44" s="11">
        <v>97.857331804955479</v>
      </c>
      <c r="CI44" s="11">
        <v>98.342297857331801</v>
      </c>
      <c r="CJ44" s="11">
        <v>97.636892690238952</v>
      </c>
      <c r="CK44" s="11">
        <v>98.03368309672868</v>
      </c>
      <c r="CL44" s="11">
        <v>44.019999999999996</v>
      </c>
      <c r="CM44" s="11">
        <v>85.289999999999992</v>
      </c>
      <c r="CN44" s="11">
        <v>100</v>
      </c>
      <c r="CO44" s="11">
        <v>1.8648620559833073</v>
      </c>
      <c r="CP44" s="11">
        <v>68.130822937562812</v>
      </c>
      <c r="CQ44" s="11">
        <v>87.722769254836962</v>
      </c>
      <c r="CR44" s="11">
        <v>86.654152359986853</v>
      </c>
      <c r="CS44" s="11">
        <v>63.691974666548525</v>
      </c>
      <c r="CT44" s="11">
        <v>66.497988502741549</v>
      </c>
      <c r="CU44" s="11">
        <v>96.542402117463439</v>
      </c>
      <c r="CV44" s="11">
        <v>96.13840334307784</v>
      </c>
      <c r="CW44" s="11">
        <v>95.990698249741342</v>
      </c>
      <c r="CX44" s="11">
        <v>55.354422898309998</v>
      </c>
      <c r="CY44" s="11">
        <v>97.626558676284276</v>
      </c>
      <c r="CZ44" s="11">
        <v>95.277330139808953</v>
      </c>
      <c r="DA44" s="11">
        <v>96.02244098010182</v>
      </c>
      <c r="DB44" s="11">
        <v>61.821018833991225</v>
      </c>
      <c r="DC44" s="11">
        <v>97.408344245700064</v>
      </c>
      <c r="DD44" s="11">
        <v>55.630014989859802</v>
      </c>
      <c r="DE44" s="11">
        <v>46.568364798507297</v>
      </c>
      <c r="DF44" s="11">
        <v>36</v>
      </c>
      <c r="DG44" s="11">
        <v>94.559562648796401</v>
      </c>
      <c r="DH44" s="11">
        <v>40.772418657966668</v>
      </c>
      <c r="DI44" s="11">
        <v>41.808482497134293</v>
      </c>
      <c r="DJ44" s="11">
        <v>8.3903849079567916</v>
      </c>
      <c r="DK44" s="11">
        <v>37.837837837837839</v>
      </c>
      <c r="DL44" s="11">
        <v>89.347257513016018</v>
      </c>
      <c r="DM44" s="11">
        <v>97.368421052631575</v>
      </c>
      <c r="DN44" s="11">
        <v>49.998126116199373</v>
      </c>
      <c r="DO44" s="11">
        <v>86.271450858034314</v>
      </c>
      <c r="DP44" s="11">
        <v>45.165886954300987</v>
      </c>
      <c r="DQ44" s="11">
        <v>43.54121118869557</v>
      </c>
      <c r="DR44" s="11">
        <v>28.195347966490381</v>
      </c>
      <c r="DS44" s="11">
        <v>13.674283566999712</v>
      </c>
      <c r="DT44" s="11">
        <v>0.98582489452277644</v>
      </c>
      <c r="DU44" s="11">
        <v>19.694031200751212</v>
      </c>
      <c r="DV44" s="11">
        <v>15.609754754495073</v>
      </c>
      <c r="DW44" s="11">
        <v>18.545665998519869</v>
      </c>
      <c r="DX44" s="11">
        <v>51.604642957295376</v>
      </c>
      <c r="DY44" s="11">
        <v>42.171465652367019</v>
      </c>
      <c r="DZ44" s="11">
        <v>32.288510400750454</v>
      </c>
      <c r="EA44" s="11">
        <v>54.116769889251124</v>
      </c>
      <c r="EB44" s="11">
        <v>16.883116883116884</v>
      </c>
      <c r="EC44" s="11">
        <v>54.676677570349199</v>
      </c>
      <c r="ED44" s="11">
        <v>50.10506218208176</v>
      </c>
      <c r="EE44" s="11">
        <v>88.631465517241381</v>
      </c>
      <c r="EF44" s="11">
        <v>100</v>
      </c>
      <c r="EG44" s="11">
        <v>30.411124546553808</v>
      </c>
      <c r="EH44" s="11">
        <v>84.824667472793223</v>
      </c>
      <c r="EI44" s="11">
        <v>99.125514403292186</v>
      </c>
      <c r="EJ44" s="11">
        <v>97.273662551440339</v>
      </c>
      <c r="EK44" s="11">
        <v>12.928669410150892</v>
      </c>
      <c r="EL44" s="11">
        <v>95.9</v>
      </c>
      <c r="EM44" s="11">
        <v>100</v>
      </c>
      <c r="EN44" s="11">
        <v>100</v>
      </c>
      <c r="EO44" s="11">
        <v>96.519721577726216</v>
      </c>
      <c r="EP44" s="11">
        <v>81.661442006269596</v>
      </c>
      <c r="EQ44" s="11">
        <v>84.09090146694264</v>
      </c>
      <c r="ER44" s="11">
        <v>93.548385816857504</v>
      </c>
      <c r="ES44" s="11">
        <v>57.30118392327882</v>
      </c>
      <c r="ET44" s="11">
        <v>11.186961747059057</v>
      </c>
      <c r="EU44" s="11">
        <v>10.843362312342867</v>
      </c>
      <c r="EV44" s="11">
        <v>5.7886830670085541</v>
      </c>
      <c r="EW44" s="11">
        <v>13.397991867011694</v>
      </c>
      <c r="EX44" s="11">
        <v>6.6195605096506736</v>
      </c>
      <c r="EY44" s="11">
        <v>0.23590345914387706</v>
      </c>
      <c r="EZ44" s="11">
        <v>15.99594276167787</v>
      </c>
      <c r="FA44" s="11">
        <v>6.3395681030442521</v>
      </c>
      <c r="FB44" s="11">
        <v>6.3381137578998565</v>
      </c>
      <c r="FC44" s="11">
        <v>0</v>
      </c>
      <c r="FD44" s="11">
        <v>41.116451093270214</v>
      </c>
      <c r="FE44" s="11">
        <v>25.021168501270115</v>
      </c>
      <c r="FF44" s="11">
        <v>49.118589743589745</v>
      </c>
      <c r="FG44" s="11">
        <v>92.352191034993112</v>
      </c>
      <c r="FH44" s="11">
        <v>97.977746904614023</v>
      </c>
      <c r="FI44" s="11">
        <v>100</v>
      </c>
      <c r="FJ44" s="11">
        <v>89.961010884854659</v>
      </c>
      <c r="FK44" s="11">
        <v>92.118858315318946</v>
      </c>
      <c r="FL44" s="11">
        <v>88.358424883584249</v>
      </c>
      <c r="FM44" s="11">
        <v>73.398915880345314</v>
      </c>
      <c r="FN44" s="11">
        <v>91.719489689480866</v>
      </c>
      <c r="FO44" s="11">
        <v>48.687411980967212</v>
      </c>
      <c r="FP44" s="11">
        <v>84.521125379864714</v>
      </c>
      <c r="FQ44" s="11">
        <v>42.754919499105547</v>
      </c>
      <c r="FR44" s="11">
        <v>4.7336531178995198</v>
      </c>
      <c r="FS44" s="11">
        <v>116.76344357485485</v>
      </c>
      <c r="FT44" s="11">
        <v>118.341327947488</v>
      </c>
      <c r="FU44" s="11">
        <v>165.67785912648321</v>
      </c>
      <c r="FV44" s="11">
        <v>25.246149962130776</v>
      </c>
      <c r="FW44" s="11">
        <v>33.135571825296644</v>
      </c>
      <c r="FX44" s="11">
        <v>72.368446534011426</v>
      </c>
      <c r="FY44" s="11">
        <v>-8.5284465340114224</v>
      </c>
      <c r="FZ44" s="11">
        <v>68.171756726710441</v>
      </c>
      <c r="GA44" s="11">
        <v>7.1465735099853021</v>
      </c>
      <c r="GB44" s="11">
        <v>25</v>
      </c>
      <c r="GC44" s="11">
        <v>36.363636363636367</v>
      </c>
      <c r="GD44" s="11">
        <v>27.27272727272727</v>
      </c>
      <c r="GE44" s="11">
        <v>33.333333333333329</v>
      </c>
      <c r="GF44" s="11">
        <v>25</v>
      </c>
      <c r="GG44" s="11">
        <v>87.714285714285708</v>
      </c>
      <c r="GH44" s="11">
        <v>5</v>
      </c>
      <c r="GI44" s="11">
        <v>3</v>
      </c>
      <c r="GJ44" s="11">
        <v>5.333333333333333</v>
      </c>
      <c r="GK44" s="11">
        <v>80.330746321292253</v>
      </c>
      <c r="GL44" s="11">
        <v>46.14256241562606</v>
      </c>
      <c r="GM44" s="11">
        <v>30.309063233299703</v>
      </c>
      <c r="GN44" s="11">
        <v>68.91182944000002</v>
      </c>
      <c r="GO44" s="11">
        <v>82.915224453780297</v>
      </c>
      <c r="GP44" s="11">
        <v>30.419605552537831</v>
      </c>
      <c r="GQ44" s="11">
        <v>12.216548385670201</v>
      </c>
      <c r="GR44" s="11">
        <v>0.49825931588351235</v>
      </c>
      <c r="GS44" s="11">
        <v>100</v>
      </c>
      <c r="GT44" s="11" t="s">
        <v>727</v>
      </c>
      <c r="GU44" s="11">
        <v>3.3710000406176013</v>
      </c>
      <c r="GV44" s="11">
        <v>1</v>
      </c>
      <c r="GW44" s="11">
        <v>35524.589908557005</v>
      </c>
      <c r="GX44" s="11" t="s">
        <v>727</v>
      </c>
      <c r="GY44" s="11" t="s">
        <v>727</v>
      </c>
      <c r="GZ44" s="11">
        <v>0</v>
      </c>
      <c r="HA44" s="11">
        <v>2055356.4056775172</v>
      </c>
      <c r="HB44" s="11">
        <v>70.227301587301596</v>
      </c>
      <c r="HC44" s="11">
        <v>257.77920634920639</v>
      </c>
      <c r="HD44" s="11">
        <v>167.40063492063484</v>
      </c>
      <c r="HE44" s="11">
        <v>131.36587301587304</v>
      </c>
      <c r="HF44" s="12">
        <v>151.20962605766536</v>
      </c>
      <c r="HG44" s="12">
        <v>51.153254741158385</v>
      </c>
      <c r="HH44" s="12">
        <v>48.614729458917836</v>
      </c>
      <c r="HI44" s="11">
        <v>90.988448990388861</v>
      </c>
      <c r="HJ44" s="11">
        <v>97.857331804955479</v>
      </c>
      <c r="HK44" s="11">
        <v>98.342297857331801</v>
      </c>
      <c r="HL44" s="11">
        <v>97.636892690238952</v>
      </c>
      <c r="HM44" s="11">
        <v>98.03368309672868</v>
      </c>
      <c r="HN44" s="11">
        <v>44.019999999999996</v>
      </c>
      <c r="HO44" s="11">
        <v>85.289999999999992</v>
      </c>
      <c r="HP44" s="11">
        <v>100</v>
      </c>
      <c r="HQ44" s="11">
        <v>1.8648620559833073</v>
      </c>
      <c r="HR44" s="11">
        <v>68.130822937562812</v>
      </c>
      <c r="HS44" s="11">
        <v>87.722769254836962</v>
      </c>
      <c r="HT44" s="11">
        <v>86.654152359986853</v>
      </c>
      <c r="HU44" s="11">
        <v>63.691974666548525</v>
      </c>
      <c r="HV44" s="11">
        <v>66.497988502741549</v>
      </c>
      <c r="HW44" s="11">
        <v>96.542402117463439</v>
      </c>
      <c r="HX44" s="11">
        <v>96.13840334307784</v>
      </c>
      <c r="HY44" s="11">
        <v>95.990698249741342</v>
      </c>
      <c r="HZ44" s="11">
        <v>55.354422898309998</v>
      </c>
      <c r="IA44" s="11">
        <v>97.626558676284276</v>
      </c>
      <c r="IB44" s="11">
        <v>95.277330139808953</v>
      </c>
      <c r="IC44" s="11">
        <v>96.02244098010182</v>
      </c>
      <c r="ID44" s="11">
        <v>61.821018833991225</v>
      </c>
      <c r="IE44" s="11">
        <v>97.408344245700064</v>
      </c>
      <c r="IF44" s="11">
        <v>55.630014989859802</v>
      </c>
      <c r="IG44" s="11">
        <v>-6.8507308430533005</v>
      </c>
      <c r="IH44" s="11">
        <v>11</v>
      </c>
      <c r="II44" s="11">
        <v>94.559562648796401</v>
      </c>
      <c r="IJ44" s="11">
        <v>40.772418657966668</v>
      </c>
      <c r="IK44" s="11">
        <v>41.808482497134293</v>
      </c>
      <c r="IL44" s="11">
        <v>8.3903849079567916</v>
      </c>
      <c r="IM44" s="11">
        <v>37.837837837837839</v>
      </c>
      <c r="IN44" s="11">
        <v>9.4896779521056978</v>
      </c>
      <c r="IO44" s="11">
        <v>97.368421052631575</v>
      </c>
      <c r="IP44" s="11">
        <v>79.366539987995168</v>
      </c>
      <c r="IQ44" s="11">
        <v>6.2402496099843994</v>
      </c>
      <c r="IR44" s="11">
        <v>98.283931357254289</v>
      </c>
      <c r="IS44" s="11">
        <v>7.6486872279683622</v>
      </c>
      <c r="IT44" s="11">
        <v>28.195347966490381</v>
      </c>
      <c r="IU44" s="11">
        <v>76.535941506029815</v>
      </c>
      <c r="IV44" s="11">
        <v>1.7567182603741336</v>
      </c>
      <c r="IW44" s="11">
        <v>25.92346405849397</v>
      </c>
      <c r="IX44" s="11">
        <v>150.17567182603742</v>
      </c>
      <c r="IY44" s="11">
        <v>9.6116504854368934</v>
      </c>
      <c r="IZ44" s="11">
        <v>43.015857943215266</v>
      </c>
      <c r="JA44" s="11">
        <v>23.169689488177763</v>
      </c>
      <c r="JB44" s="11">
        <v>10.445351818440795</v>
      </c>
      <c r="JC44" s="11">
        <v>5.5075491406324186</v>
      </c>
      <c r="JD44" s="11">
        <v>5.0649350649350646</v>
      </c>
      <c r="JE44" s="11">
        <v>13.43778801843318</v>
      </c>
      <c r="JF44" s="11">
        <v>14.816753926701571</v>
      </c>
      <c r="JG44" s="11">
        <v>88.631465517241381</v>
      </c>
      <c r="JH44" s="11">
        <v>125.47107071602748</v>
      </c>
      <c r="JI44" s="11">
        <v>30.411124546553808</v>
      </c>
      <c r="JJ44" s="11">
        <v>84.824667472793223</v>
      </c>
      <c r="JK44" s="11">
        <v>99.125514403292186</v>
      </c>
      <c r="JL44" s="11">
        <v>97.273662551440339</v>
      </c>
      <c r="JM44" s="11">
        <v>12.928669410150892</v>
      </c>
      <c r="JN44" s="11">
        <v>95.9</v>
      </c>
      <c r="JO44" s="11">
        <v>100</v>
      </c>
      <c r="JP44" s="11">
        <v>100</v>
      </c>
      <c r="JQ44" s="11">
        <v>96.519721577726216</v>
      </c>
      <c r="JR44" s="11">
        <v>81.661442006269596</v>
      </c>
      <c r="JS44" s="11">
        <v>0.91463410000000001</v>
      </c>
      <c r="JT44" s="11">
        <v>0.9512195</v>
      </c>
      <c r="JU44" s="11">
        <v>1.520310746</v>
      </c>
      <c r="JV44" s="11">
        <v>0.247506</v>
      </c>
      <c r="JW44" s="11">
        <v>4.831679849901743</v>
      </c>
      <c r="JX44" s="11">
        <v>107155.93618393871</v>
      </c>
      <c r="JY44" s="11">
        <v>172289.26402156512</v>
      </c>
      <c r="JZ44" s="11">
        <v>0.52968423634975748</v>
      </c>
      <c r="KA44" s="11">
        <v>1.80565007</v>
      </c>
      <c r="KB44" s="11">
        <v>41.592416559999961</v>
      </c>
      <c r="KC44" s="11">
        <v>18.422615219999997</v>
      </c>
      <c r="KD44" s="13">
        <v>5.5049311252723332E-2</v>
      </c>
      <c r="KE44" s="11">
        <v>-25.219476208041314</v>
      </c>
      <c r="KF44" s="11">
        <v>27.225732337736936</v>
      </c>
      <c r="KG44" s="11">
        <v>-99.915325994919556</v>
      </c>
      <c r="KH44" s="11">
        <v>-3.5256410256410255</v>
      </c>
      <c r="KI44" s="11">
        <v>2.6434375000000006</v>
      </c>
      <c r="KJ44" s="11">
        <v>3.2071875000000003</v>
      </c>
      <c r="KK44" s="11">
        <v>72.32083333333334</v>
      </c>
      <c r="KL44" s="11">
        <v>84.100833333333341</v>
      </c>
      <c r="KM44" s="11">
        <v>89.221666666666678</v>
      </c>
      <c r="KN44" s="11">
        <v>11.641575116415751</v>
      </c>
      <c r="KO44" s="11">
        <v>26.60108411965469</v>
      </c>
      <c r="KP44" s="11">
        <v>91.719489689480866</v>
      </c>
      <c r="KQ44" s="11">
        <v>6.2029112885026825</v>
      </c>
      <c r="KR44" s="11">
        <v>84.521125379864714</v>
      </c>
      <c r="KS44" s="11">
        <v>42.754919499105547</v>
      </c>
    </row>
    <row r="45" spans="1:305" x14ac:dyDescent="0.3">
      <c r="A45" t="s">
        <v>1</v>
      </c>
      <c r="B45" s="2" t="s">
        <v>78</v>
      </c>
      <c r="C45" s="2" t="s">
        <v>79</v>
      </c>
      <c r="D45" s="2" t="s">
        <v>75</v>
      </c>
      <c r="E45" s="2" t="s">
        <v>347</v>
      </c>
      <c r="F45" s="2" t="s">
        <v>357</v>
      </c>
      <c r="G45" s="2" t="s">
        <v>344</v>
      </c>
      <c r="H45" s="17" t="s">
        <v>486</v>
      </c>
      <c r="I45" s="11">
        <v>60.639871834138098</v>
      </c>
      <c r="J45" s="11">
        <v>63.230945597849463</v>
      </c>
      <c r="K45" s="11">
        <v>64.380452217113259</v>
      </c>
      <c r="L45" s="11">
        <v>72.21244117900531</v>
      </c>
      <c r="M45" s="11">
        <v>66.300978995690755</v>
      </c>
      <c r="N45" s="11">
        <v>52.583726823472368</v>
      </c>
      <c r="O45" s="11">
        <v>45.130686191697443</v>
      </c>
      <c r="P45" s="11">
        <v>86.974941399870389</v>
      </c>
      <c r="Q45" s="11">
        <v>70.067296980322766</v>
      </c>
      <c r="R45" s="11">
        <v>38.939393939393938</v>
      </c>
      <c r="S45" s="11">
        <v>73.380774056857419</v>
      </c>
      <c r="T45" s="11">
        <v>39.403579570021932</v>
      </c>
      <c r="U45" s="11">
        <v>79.592768071017062</v>
      </c>
      <c r="V45" s="11">
        <v>54.257865167462711</v>
      </c>
      <c r="W45" s="11">
        <v>60.664436501725255</v>
      </c>
      <c r="X45" s="11">
        <v>68.805571833436815</v>
      </c>
      <c r="Y45" s="11">
        <v>95.0062678062678</v>
      </c>
      <c r="Z45" s="11">
        <v>33.045532727023136</v>
      </c>
      <c r="AA45" s="11">
        <v>78.014673559627894</v>
      </c>
      <c r="AB45" s="11">
        <v>87.167482746523632</v>
      </c>
      <c r="AC45" s="11">
        <v>62.244920164788432</v>
      </c>
      <c r="AD45" s="11">
        <v>53.138651471984808</v>
      </c>
      <c r="AE45" s="11">
        <v>80.496477952101785</v>
      </c>
      <c r="AF45" s="11">
        <v>66.300978995690755</v>
      </c>
      <c r="AG45" s="11">
        <v>48.175497417763296</v>
      </c>
      <c r="AH45" s="11">
        <v>41.680462274864716</v>
      </c>
      <c r="AI45" s="11">
        <v>66.326138872397379</v>
      </c>
      <c r="AJ45" s="11">
        <v>60.310252779396684</v>
      </c>
      <c r="AK45" s="11">
        <v>93.855306417183854</v>
      </c>
      <c r="AL45" s="11">
        <v>66.69463256520902</v>
      </c>
      <c r="AM45" s="11">
        <v>36.517970390310026</v>
      </c>
      <c r="AN45" s="11">
        <v>60.871255160592192</v>
      </c>
      <c r="AO45" s="11">
        <v>76.527395916758863</v>
      </c>
      <c r="AP45" s="11">
        <v>82.867154415713614</v>
      </c>
      <c r="AQ45" s="11">
        <v>80.547593289826708</v>
      </c>
      <c r="AR45" s="11">
        <v>92.379417351046712</v>
      </c>
      <c r="AS45" s="11">
        <v>96.40894007563746</v>
      </c>
      <c r="AT45" s="11">
        <v>76.470950758476192</v>
      </c>
      <c r="AU45" s="11">
        <v>93.175592508521689</v>
      </c>
      <c r="AV45" s="11">
        <v>70.225455980130789</v>
      </c>
      <c r="AW45" s="11">
        <v>67.037598639388932</v>
      </c>
      <c r="AX45" s="11">
        <v>77.751376031981621</v>
      </c>
      <c r="AY45" s="11">
        <v>65.254757269789692</v>
      </c>
      <c r="AZ45" s="11">
        <v>35</v>
      </c>
      <c r="BA45" s="11">
        <v>40.909090909090914</v>
      </c>
      <c r="BB45" s="11">
        <v>40.909090909090914</v>
      </c>
      <c r="BC45" s="11">
        <v>100</v>
      </c>
      <c r="BD45" s="11">
        <v>50</v>
      </c>
      <c r="BE45" s="11">
        <v>43.734643734643733</v>
      </c>
      <c r="BF45" s="11">
        <v>94.002559882976783</v>
      </c>
      <c r="BG45" s="11">
        <v>79.166666666666657</v>
      </c>
      <c r="BH45" s="11">
        <v>89.473684210526315</v>
      </c>
      <c r="BI45" s="11">
        <v>50.758299220714356</v>
      </c>
      <c r="BJ45" s="11">
        <v>29.444576428779957</v>
      </c>
      <c r="BK45" s="11">
        <v>27.341337990089038</v>
      </c>
      <c r="BL45" s="11">
        <v>0</v>
      </c>
      <c r="BM45" s="11">
        <v>68.598143621340029</v>
      </c>
      <c r="BN45" s="11">
        <v>75.960000000000008</v>
      </c>
      <c r="BO45" s="11">
        <v>94.220160591711164</v>
      </c>
      <c r="BP45" s="11">
        <v>3.4123187653121176</v>
      </c>
      <c r="BQ45" s="11">
        <v>100</v>
      </c>
      <c r="BR45" s="11">
        <v>100</v>
      </c>
      <c r="BS45" s="11">
        <v>9.1215803347987343</v>
      </c>
      <c r="BT45" s="11">
        <v>100</v>
      </c>
      <c r="BU45" s="11">
        <v>13.013291904665412</v>
      </c>
      <c r="BV45" s="11">
        <v>87.849080599862219</v>
      </c>
      <c r="BW45" s="11">
        <v>37.5</v>
      </c>
      <c r="BX45" s="11">
        <v>100</v>
      </c>
      <c r="BY45" s="11">
        <v>17.308665407038795</v>
      </c>
      <c r="BZ45" s="11">
        <v>88.731850538479705</v>
      </c>
      <c r="CA45" s="11">
        <v>48.994991537557716</v>
      </c>
      <c r="CB45" s="11">
        <v>61.870207476987815</v>
      </c>
      <c r="CC45" s="11">
        <v>75.538935739309011</v>
      </c>
      <c r="CD45" s="11">
        <v>85.218248245131505</v>
      </c>
      <c r="CE45" s="11">
        <v>37.732409770324459</v>
      </c>
      <c r="CF45" s="11">
        <v>83.55235952626748</v>
      </c>
      <c r="CG45" s="11">
        <v>86.757834757834758</v>
      </c>
      <c r="CH45" s="11">
        <v>97.156695156695164</v>
      </c>
      <c r="CI45" s="11">
        <v>96.991452991452988</v>
      </c>
      <c r="CJ45" s="11">
        <v>96.339031339031337</v>
      </c>
      <c r="CK45" s="11">
        <v>97.786324786324784</v>
      </c>
      <c r="CL45" s="11">
        <v>53.66</v>
      </c>
      <c r="CM45" s="11">
        <v>65.19</v>
      </c>
      <c r="CN45" s="11">
        <v>9.3033982906764923</v>
      </c>
      <c r="CO45" s="11">
        <v>4.0287326174160576</v>
      </c>
      <c r="CP45" s="11">
        <v>71.208240793082595</v>
      </c>
      <c r="CQ45" s="11">
        <v>87.516634783663051</v>
      </c>
      <c r="CR45" s="11">
        <v>87.515102022022973</v>
      </c>
      <c r="CS45" s="11">
        <v>64.62850826328085</v>
      </c>
      <c r="CT45" s="11">
        <v>59.916393993694129</v>
      </c>
      <c r="CU45" s="11">
        <v>97.303161502023698</v>
      </c>
      <c r="CV45" s="11">
        <v>90.968556792173942</v>
      </c>
      <c r="CW45" s="11">
        <v>97.581831655095556</v>
      </c>
      <c r="CX45" s="11">
        <v>55.544163909636609</v>
      </c>
      <c r="CY45" s="11">
        <v>96.946066262074737</v>
      </c>
      <c r="CZ45" s="11">
        <v>96.491818742633512</v>
      </c>
      <c r="DA45" s="11">
        <v>97.951862131589436</v>
      </c>
      <c r="DB45" s="11">
        <v>64.553850218734055</v>
      </c>
      <c r="DC45" s="11">
        <v>97.301712260251122</v>
      </c>
      <c r="DD45" s="11">
        <v>75.438746438746435</v>
      </c>
      <c r="DE45" s="11">
        <v>67.296014055618869</v>
      </c>
      <c r="DF45" s="11">
        <v>44</v>
      </c>
      <c r="DG45" s="11">
        <v>81.247863247863251</v>
      </c>
      <c r="DH45" s="11">
        <v>40.327635327635328</v>
      </c>
      <c r="DI45" s="11">
        <v>37.840455840455839</v>
      </c>
      <c r="DJ45" s="11">
        <v>80.989597085071551</v>
      </c>
      <c r="DK45" s="11">
        <v>62.962962962962962</v>
      </c>
      <c r="DL45" s="11">
        <v>88.747637474658347</v>
      </c>
      <c r="DM45" s="11">
        <v>89.285714285714292</v>
      </c>
      <c r="DN45" s="11">
        <v>61.524675862369996</v>
      </c>
      <c r="DO45" s="11">
        <v>70.957095709570964</v>
      </c>
      <c r="DP45" s="11">
        <v>66.421165415131327</v>
      </c>
      <c r="DQ45" s="11">
        <v>60.156879872022948</v>
      </c>
      <c r="DR45" s="11">
        <v>36.194114963503651</v>
      </c>
      <c r="DS45" s="11">
        <v>2.9064113740981634</v>
      </c>
      <c r="DT45" s="11">
        <v>0</v>
      </c>
      <c r="DU45" s="11">
        <v>0</v>
      </c>
      <c r="DV45" s="11">
        <v>5.0563483649564338</v>
      </c>
      <c r="DW45" s="11">
        <v>17.810756157086683</v>
      </c>
      <c r="DX45" s="11">
        <v>56.35001912082015</v>
      </c>
      <c r="DY45" s="11">
        <v>53.980770978242688</v>
      </c>
      <c r="DZ45" s="11">
        <v>36.380192955624011</v>
      </c>
      <c r="EA45" s="11">
        <v>43.172809801118198</v>
      </c>
      <c r="EB45" s="11">
        <v>18.518518518518519</v>
      </c>
      <c r="EC45" s="11">
        <v>38.537197909640319</v>
      </c>
      <c r="ED45" s="11">
        <v>56.361699909314112</v>
      </c>
      <c r="EE45" s="11">
        <v>89.018464528668602</v>
      </c>
      <c r="EF45" s="11">
        <v>81.387193141966492</v>
      </c>
      <c r="EG45" s="11">
        <v>38.672142368240934</v>
      </c>
      <c r="EH45" s="11">
        <v>71.32101300479124</v>
      </c>
      <c r="EI45" s="11">
        <v>86.942250487229458</v>
      </c>
      <c r="EJ45" s="11">
        <v>92.101754026053953</v>
      </c>
      <c r="EK45" s="11">
        <v>12.514104010667761</v>
      </c>
      <c r="EL45" s="11">
        <v>89.38</v>
      </c>
      <c r="EM45" s="11">
        <v>99.53</v>
      </c>
      <c r="EN45" s="11">
        <v>98.28125</v>
      </c>
      <c r="EO45" s="11">
        <v>98.497495826377289</v>
      </c>
      <c r="EP45" s="11">
        <v>83.587786259541986</v>
      </c>
      <c r="EQ45" s="11">
        <v>88.636366177685787</v>
      </c>
      <c r="ER45" s="11">
        <v>100</v>
      </c>
      <c r="ES45" s="11">
        <v>72.780252693112558</v>
      </c>
      <c r="ET45" s="11">
        <v>5.3619113900377346</v>
      </c>
      <c r="EU45" s="11">
        <v>15.807197641048226</v>
      </c>
      <c r="EV45" s="11">
        <v>24.240238134409996</v>
      </c>
      <c r="EW45" s="11">
        <v>16.244706852905217</v>
      </c>
      <c r="EX45" s="11">
        <v>7.8504965355575846</v>
      </c>
      <c r="EY45" s="11">
        <v>5.2287663758560861</v>
      </c>
      <c r="EZ45" s="11">
        <v>8.4516517174816084</v>
      </c>
      <c r="FA45" s="11">
        <v>24.104347669211666</v>
      </c>
      <c r="FB45" s="11">
        <v>17.833652663787927</v>
      </c>
      <c r="FC45" s="11">
        <v>8.8180342781686605</v>
      </c>
      <c r="FD45" s="11">
        <v>29.335600907029473</v>
      </c>
      <c r="FE45" s="11">
        <v>26.602564102564102</v>
      </c>
      <c r="FF45" s="11">
        <v>100</v>
      </c>
      <c r="FG45" s="11">
        <v>81.919250824440965</v>
      </c>
      <c r="FH45" s="11">
        <v>89.356609532845212</v>
      </c>
      <c r="FI45" s="11">
        <v>31.360796464671974</v>
      </c>
      <c r="FJ45" s="11">
        <v>44.930943007920554</v>
      </c>
      <c r="FK45" s="11">
        <v>56.788675973082249</v>
      </c>
      <c r="FL45" s="11">
        <v>86.322542226071889</v>
      </c>
      <c r="FM45" s="11">
        <v>68.790767686904161</v>
      </c>
      <c r="FN45" s="11">
        <v>94.000942260377954</v>
      </c>
      <c r="FO45" s="11">
        <v>79.916536154066833</v>
      </c>
      <c r="FP45" s="11">
        <v>83.994161279752149</v>
      </c>
      <c r="FQ45" s="11">
        <v>46.139425893380199</v>
      </c>
      <c r="FR45" s="11">
        <v>12.325788190134087</v>
      </c>
      <c r="FS45" s="11">
        <v>187.52806317846859</v>
      </c>
      <c r="FT45" s="11">
        <v>148.78987172376148</v>
      </c>
      <c r="FU45" s="11">
        <v>76.595969467261824</v>
      </c>
      <c r="FV45" s="11">
        <v>47.54232587623148</v>
      </c>
      <c r="FW45" s="11">
        <v>33.45571080179252</v>
      </c>
      <c r="FX45" s="11">
        <v>70.225455980130789</v>
      </c>
      <c r="FY45" s="11">
        <v>-4.5554559801307875</v>
      </c>
      <c r="FZ45" s="11">
        <v>77.751376031981621</v>
      </c>
      <c r="GA45" s="11">
        <v>9.7832178146807394</v>
      </c>
      <c r="GB45" s="11">
        <v>35</v>
      </c>
      <c r="GC45" s="11">
        <v>40.909090909090914</v>
      </c>
      <c r="GD45" s="11">
        <v>40.909090909090914</v>
      </c>
      <c r="GE45" s="11">
        <v>100</v>
      </c>
      <c r="GF45" s="11">
        <v>50</v>
      </c>
      <c r="GG45" s="11">
        <v>43.734643734643733</v>
      </c>
      <c r="GH45" s="11">
        <v>5</v>
      </c>
      <c r="GI45" s="11">
        <v>10</v>
      </c>
      <c r="GJ45" s="11">
        <v>3.3333333333333335</v>
      </c>
      <c r="GK45" s="11">
        <v>50.758299220714349</v>
      </c>
      <c r="GL45" s="11">
        <v>29.444576428779957</v>
      </c>
      <c r="GM45" s="11">
        <v>27.341337990089038</v>
      </c>
      <c r="GN45" s="11">
        <v>0</v>
      </c>
      <c r="GO45" s="11">
        <v>68.598143621340029</v>
      </c>
      <c r="GP45" s="11">
        <v>24.04</v>
      </c>
      <c r="GQ45" s="11">
        <v>5.7798394082888382</v>
      </c>
      <c r="GR45" s="11">
        <v>3.4123187653121176</v>
      </c>
      <c r="GS45" s="14">
        <v>100</v>
      </c>
      <c r="GT45" s="14">
        <v>100</v>
      </c>
      <c r="GU45" s="11">
        <v>9.1215803347987343</v>
      </c>
      <c r="GV45" s="11">
        <v>1</v>
      </c>
      <c r="GW45" s="11">
        <v>1251.6108944031691</v>
      </c>
      <c r="GX45" s="11">
        <v>87.849080599862219</v>
      </c>
      <c r="GY45" s="11">
        <v>37.5</v>
      </c>
      <c r="GZ45" s="11">
        <v>100</v>
      </c>
      <c r="HA45" s="11">
        <v>1706848.9974034233</v>
      </c>
      <c r="HB45" s="11">
        <v>43.228730158730166</v>
      </c>
      <c r="HC45" s="11">
        <v>228.41492063492066</v>
      </c>
      <c r="HD45" s="11">
        <v>188.27285714285711</v>
      </c>
      <c r="HE45" s="11">
        <v>99.754126984126927</v>
      </c>
      <c r="HF45" s="12">
        <v>151.87366202694511</v>
      </c>
      <c r="HG45" s="12">
        <v>62.267590229675541</v>
      </c>
      <c r="HH45" s="12">
        <v>68.774395003903209</v>
      </c>
      <c r="HI45" s="11">
        <v>86.757834757834758</v>
      </c>
      <c r="HJ45" s="11">
        <v>97.156695156695164</v>
      </c>
      <c r="HK45" s="11">
        <v>96.991452991452988</v>
      </c>
      <c r="HL45" s="11">
        <v>96.339031339031337</v>
      </c>
      <c r="HM45" s="11">
        <v>97.786324786324784</v>
      </c>
      <c r="HN45" s="11">
        <v>53.66</v>
      </c>
      <c r="HO45" s="11">
        <v>65.19</v>
      </c>
      <c r="HP45" s="11">
        <v>9.3033982906764923</v>
      </c>
      <c r="HQ45" s="11">
        <v>4.0287326174160576</v>
      </c>
      <c r="HR45" s="11">
        <v>71.208240793082595</v>
      </c>
      <c r="HS45" s="11">
        <v>87.516634783663051</v>
      </c>
      <c r="HT45" s="11">
        <v>87.515102022022973</v>
      </c>
      <c r="HU45" s="11">
        <v>64.62850826328085</v>
      </c>
      <c r="HV45" s="11">
        <v>59.916393993694129</v>
      </c>
      <c r="HW45" s="11">
        <v>97.303161502023698</v>
      </c>
      <c r="HX45" s="11">
        <v>90.968556792173942</v>
      </c>
      <c r="HY45" s="11">
        <v>97.581831655095556</v>
      </c>
      <c r="HZ45" s="11">
        <v>55.544163909636609</v>
      </c>
      <c r="IA45" s="11">
        <v>96.946066262074737</v>
      </c>
      <c r="IB45" s="11">
        <v>96.491818742633512</v>
      </c>
      <c r="IC45" s="11">
        <v>97.951862131589436</v>
      </c>
      <c r="ID45" s="11">
        <v>64.553850218734055</v>
      </c>
      <c r="IE45" s="11">
        <v>97.301712260251122</v>
      </c>
      <c r="IF45" s="11">
        <v>75.438746438746435</v>
      </c>
      <c r="IG45" s="11">
        <v>4.962936536250842</v>
      </c>
      <c r="IH45" s="11">
        <v>13</v>
      </c>
      <c r="II45" s="11">
        <v>81.247863247863251</v>
      </c>
      <c r="IJ45" s="11">
        <v>40.327635327635328</v>
      </c>
      <c r="IK45" s="11">
        <v>37.840455840455839</v>
      </c>
      <c r="IL45" s="11">
        <v>80.989597085071551</v>
      </c>
      <c r="IM45" s="11">
        <v>62.962962962962962</v>
      </c>
      <c r="IN45" s="11">
        <v>9.8797038864898212</v>
      </c>
      <c r="IO45" s="11">
        <v>89.285714285714292</v>
      </c>
      <c r="IP45" s="11">
        <v>80.620146944318066</v>
      </c>
      <c r="IQ45" s="11">
        <v>13.201320132013201</v>
      </c>
      <c r="IR45" s="11">
        <v>69.306930693069319</v>
      </c>
      <c r="IS45" s="11">
        <v>8.4238423813868621</v>
      </c>
      <c r="IT45" s="11">
        <v>36.194114963503651</v>
      </c>
      <c r="IU45" s="11">
        <v>16.267391986609478</v>
      </c>
      <c r="IV45" s="11">
        <v>0</v>
      </c>
      <c r="IW45" s="11">
        <v>0</v>
      </c>
      <c r="IX45" s="11">
        <v>48.645255779893297</v>
      </c>
      <c r="IY45" s="11">
        <v>9.2307692307692317</v>
      </c>
      <c r="IZ45" s="11">
        <v>46.971440527251808</v>
      </c>
      <c r="JA45" s="11">
        <v>29.657914007741393</v>
      </c>
      <c r="JB45" s="11">
        <v>11.769013495135475</v>
      </c>
      <c r="JC45" s="11">
        <v>4.3937650381839104</v>
      </c>
      <c r="JD45" s="11">
        <v>5.5555555555555554</v>
      </c>
      <c r="JE45" s="11">
        <v>15.474603174603175</v>
      </c>
      <c r="JF45" s="11">
        <v>13.955456570155903</v>
      </c>
      <c r="JG45" s="11">
        <v>89.018464528668602</v>
      </c>
      <c r="JH45" s="11">
        <v>81.387193141966492</v>
      </c>
      <c r="JI45" s="11">
        <v>38.672142368240934</v>
      </c>
      <c r="JJ45" s="11">
        <v>71.32101300479124</v>
      </c>
      <c r="JK45" s="11">
        <v>86.942250487229458</v>
      </c>
      <c r="JL45" s="11">
        <v>92.101754026053953</v>
      </c>
      <c r="JM45" s="11">
        <v>12.514104010667761</v>
      </c>
      <c r="JN45" s="11">
        <v>89.38</v>
      </c>
      <c r="JO45" s="11">
        <v>99.53</v>
      </c>
      <c r="JP45" s="11">
        <v>98.28125</v>
      </c>
      <c r="JQ45" s="11">
        <v>98.497495826377289</v>
      </c>
      <c r="JR45" s="11">
        <v>83.587786259541986</v>
      </c>
      <c r="JS45" s="11">
        <v>0.93902439999999998</v>
      </c>
      <c r="JT45" s="11">
        <v>1</v>
      </c>
      <c r="JU45" s="11">
        <v>1.6763587870000001</v>
      </c>
      <c r="JV45" s="11">
        <v>0.23230629999999999</v>
      </c>
      <c r="JW45" s="11">
        <v>6.0316766205987173</v>
      </c>
      <c r="JX45" s="11">
        <v>411553.0730794447</v>
      </c>
      <c r="JY45" s="11">
        <v>207197.80128948335</v>
      </c>
      <c r="JZ45" s="11">
        <v>0.62818132054852616</v>
      </c>
      <c r="KA45" s="11">
        <v>40.021975120000008</v>
      </c>
      <c r="KB45" s="11">
        <v>21.975861260000006</v>
      </c>
      <c r="KC45" s="11">
        <v>70.046589140000066</v>
      </c>
      <c r="KD45" s="13">
        <v>0.13233945753416099</v>
      </c>
      <c r="KE45" s="11">
        <v>-11.881504635385216</v>
      </c>
      <c r="KF45" s="11">
        <v>-7.3412698412698418</v>
      </c>
      <c r="KG45" s="11">
        <v>-93.589743589743591</v>
      </c>
      <c r="KH45" s="11">
        <v>200</v>
      </c>
      <c r="KI45" s="11">
        <v>4.0532258064516125</v>
      </c>
      <c r="KJ45" s="11">
        <v>4.8464516129032269</v>
      </c>
      <c r="KK45" s="11">
        <v>83.581666666666678</v>
      </c>
      <c r="KL45" s="11">
        <v>123.85000000000001</v>
      </c>
      <c r="KM45" s="11">
        <v>113.32833333333333</v>
      </c>
      <c r="KN45" s="11">
        <v>13.677457773928106</v>
      </c>
      <c r="KO45" s="11">
        <v>31.209232313095836</v>
      </c>
      <c r="KP45" s="11">
        <v>94.000942260377954</v>
      </c>
      <c r="KQ45" s="11">
        <v>7.4805998797960127</v>
      </c>
      <c r="KR45" s="11">
        <v>83.994161279752149</v>
      </c>
      <c r="KS45" s="11">
        <v>46.139425893380199</v>
      </c>
    </row>
    <row r="46" spans="1:305" x14ac:dyDescent="0.3">
      <c r="A46" t="s">
        <v>1</v>
      </c>
      <c r="B46" s="2" t="s">
        <v>80</v>
      </c>
      <c r="C46" s="2" t="s">
        <v>81</v>
      </c>
      <c r="D46" s="2" t="s">
        <v>75</v>
      </c>
      <c r="E46" s="2" t="s">
        <v>347</v>
      </c>
      <c r="F46" s="2" t="s">
        <v>357</v>
      </c>
      <c r="G46" s="2" t="s">
        <v>355</v>
      </c>
      <c r="H46" s="17" t="s">
        <v>488</v>
      </c>
      <c r="I46" s="11">
        <v>51.947232120253226</v>
      </c>
      <c r="J46" s="11">
        <v>57.023805756742554</v>
      </c>
      <c r="K46" s="11">
        <v>62.335582290581286</v>
      </c>
      <c r="L46" s="11">
        <v>64.965138128256541</v>
      </c>
      <c r="M46" s="11">
        <v>42.417491675294791</v>
      </c>
      <c r="N46" s="11">
        <v>55.80112099242411</v>
      </c>
      <c r="O46" s="11">
        <v>29.140253878220022</v>
      </c>
      <c r="P46" s="11">
        <v>83.04900303352845</v>
      </c>
      <c r="Q46" s="11">
        <v>52.149326871865782</v>
      </c>
      <c r="R46" s="11">
        <v>21.818181818181817</v>
      </c>
      <c r="S46" s="11">
        <v>78.207762557077629</v>
      </c>
      <c r="T46" s="11">
        <v>58.71567647093768</v>
      </c>
      <c r="U46" s="11">
        <v>70.281444604643525</v>
      </c>
      <c r="V46" s="11">
        <v>34.945244940963001</v>
      </c>
      <c r="W46" s="11">
        <v>16.818232662192393</v>
      </c>
      <c r="X46" s="11">
        <v>69.299071166336688</v>
      </c>
      <c r="Y46" s="11">
        <v>95.125567322239036</v>
      </c>
      <c r="Z46" s="11">
        <v>68.099458011557047</v>
      </c>
      <c r="AA46" s="11">
        <v>78.683768484654109</v>
      </c>
      <c r="AB46" s="11">
        <v>89.097659772433261</v>
      </c>
      <c r="AC46" s="11">
        <v>36.433647820554427</v>
      </c>
      <c r="AD46" s="11">
        <v>50.998487140695914</v>
      </c>
      <c r="AE46" s="11">
        <v>69.612127422944951</v>
      </c>
      <c r="AF46" s="11">
        <v>42.417491675294791</v>
      </c>
      <c r="AG46" s="11">
        <v>31.230862543929163</v>
      </c>
      <c r="AH46" s="11">
        <v>44.422927920104982</v>
      </c>
      <c r="AI46" s="11">
        <v>92.698289570652975</v>
      </c>
      <c r="AJ46" s="11">
        <v>72.975929870474857</v>
      </c>
      <c r="AK46" s="11">
        <v>93.478716049382712</v>
      </c>
      <c r="AL46" s="11">
        <v>23.926513974987053</v>
      </c>
      <c r="AM46" s="11">
        <v>18.728999755587104</v>
      </c>
      <c r="AN46" s="11">
        <v>64.11998469202247</v>
      </c>
      <c r="AO46" s="11">
        <v>60.987859059361035</v>
      </c>
      <c r="AP46" s="11">
        <v>91.493268053855559</v>
      </c>
      <c r="AQ46" s="11">
        <v>92.382082468110355</v>
      </c>
      <c r="AR46" s="11">
        <v>90.058275429516556</v>
      </c>
      <c r="AS46" s="11">
        <v>37.723996689386077</v>
      </c>
      <c r="AT46" s="11">
        <v>87.884763588557959</v>
      </c>
      <c r="AU46" s="11">
        <v>98.751631971744217</v>
      </c>
      <c r="AV46" s="11">
        <v>71.591770230679131</v>
      </c>
      <c r="AW46" s="11">
        <v>43.264372816530859</v>
      </c>
      <c r="AX46" s="11">
        <v>52.443261340932246</v>
      </c>
      <c r="AY46" s="11">
        <v>41.297903099320862</v>
      </c>
      <c r="AZ46" s="11">
        <v>20</v>
      </c>
      <c r="BA46" s="11">
        <v>18.181818181818183</v>
      </c>
      <c r="BB46" s="11">
        <v>27.27272727272727</v>
      </c>
      <c r="BC46" s="11">
        <v>100</v>
      </c>
      <c r="BD46" s="11">
        <v>25</v>
      </c>
      <c r="BE46" s="11">
        <v>95.205479452054803</v>
      </c>
      <c r="BF46" s="11">
        <v>100</v>
      </c>
      <c r="BG46" s="11">
        <v>70.833333333333343</v>
      </c>
      <c r="BH46" s="11">
        <v>93.684210526315795</v>
      </c>
      <c r="BI46" s="11">
        <v>50.165446277318814</v>
      </c>
      <c r="BJ46" s="11">
        <v>41.396354619251127</v>
      </c>
      <c r="BK46" s="11">
        <v>24.249543891802688</v>
      </c>
      <c r="BL46" s="11">
        <v>84.082827040000012</v>
      </c>
      <c r="BM46" s="11">
        <v>83.248324211672397</v>
      </c>
      <c r="BN46" s="11">
        <v>66.681808909398029</v>
      </c>
      <c r="BO46" s="11">
        <v>60.914200692860163</v>
      </c>
      <c r="BP46" s="11">
        <v>3.8170713974116621</v>
      </c>
      <c r="BQ46" s="11">
        <v>90.199674001629987</v>
      </c>
      <c r="BR46" s="11">
        <v>90.199674001629987</v>
      </c>
      <c r="BS46" s="11">
        <v>24.274339818942554</v>
      </c>
      <c r="BT46" s="11">
        <v>0</v>
      </c>
      <c r="BU46" s="11">
        <v>1.1807104261637753</v>
      </c>
      <c r="BV46" s="11">
        <v>62.272930648769574</v>
      </c>
      <c r="BW46" s="11">
        <v>5</v>
      </c>
      <c r="BX46" s="11">
        <v>0</v>
      </c>
      <c r="BY46" s="11">
        <v>0</v>
      </c>
      <c r="BZ46" s="11">
        <v>69.849151545011267</v>
      </c>
      <c r="CA46" s="11">
        <v>34.742053642108644</v>
      </c>
      <c r="CB46" s="11">
        <v>73.03848805894134</v>
      </c>
      <c r="CC46" s="11">
        <v>55.889718840313087</v>
      </c>
      <c r="CD46" s="11">
        <v>95.942032732437212</v>
      </c>
      <c r="CE46" s="11">
        <v>63.062730627306273</v>
      </c>
      <c r="CF46" s="11">
        <v>92.569322718238922</v>
      </c>
      <c r="CG46" s="11">
        <v>89.561270801815425</v>
      </c>
      <c r="CH46" s="11">
        <v>97.125567322239036</v>
      </c>
      <c r="CI46" s="11">
        <v>97.806354009077154</v>
      </c>
      <c r="CJ46" s="11">
        <v>97.2465960665658</v>
      </c>
      <c r="CK46" s="11">
        <v>93.888048411497721</v>
      </c>
      <c r="CL46" s="11">
        <v>0</v>
      </c>
      <c r="CM46" s="11">
        <v>93.34</v>
      </c>
      <c r="CN46" s="11">
        <v>100</v>
      </c>
      <c r="CO46" s="11">
        <v>79.057832046228199</v>
      </c>
      <c r="CP46" s="11">
        <v>70.580393307735918</v>
      </c>
      <c r="CQ46" s="11">
        <v>68.377088049325991</v>
      </c>
      <c r="CR46" s="11">
        <v>88.094579911637112</v>
      </c>
      <c r="CS46" s="11">
        <v>72.61826767125099</v>
      </c>
      <c r="CT46" s="11">
        <v>75.403845980794216</v>
      </c>
      <c r="CU46" s="11">
        <v>97.028435987180444</v>
      </c>
      <c r="CV46" s="11">
        <v>97.599601047702194</v>
      </c>
      <c r="CW46" s="11">
        <v>98.469962656357453</v>
      </c>
      <c r="CX46" s="11">
        <v>63.397379599613892</v>
      </c>
      <c r="CY46" s="11">
        <v>99.010006539072776</v>
      </c>
      <c r="CZ46" s="11">
        <v>95.044700039397128</v>
      </c>
      <c r="DA46" s="11">
        <v>98.120249267727274</v>
      </c>
      <c r="DB46" s="11">
        <v>63.284000047291777</v>
      </c>
      <c r="DC46" s="11">
        <v>97.855378982303634</v>
      </c>
      <c r="DD46" s="11">
        <v>50.559757942511354</v>
      </c>
      <c r="DE46" s="11">
        <v>46.741185519151927</v>
      </c>
      <c r="DF46" s="11">
        <v>12</v>
      </c>
      <c r="DG46" s="11">
        <v>91.936459909228446</v>
      </c>
      <c r="DH46" s="11">
        <v>27.760968229954614</v>
      </c>
      <c r="DI46" s="11">
        <v>33.29803328290469</v>
      </c>
      <c r="DJ46" s="11">
        <v>87.436737124144088</v>
      </c>
      <c r="DK46" s="11">
        <v>22.727272727272727</v>
      </c>
      <c r="DL46" s="11">
        <v>84.95116650702964</v>
      </c>
      <c r="DM46" s="11">
        <v>83.333333333333343</v>
      </c>
      <c r="DN46" s="11">
        <v>48.236774639714575</v>
      </c>
      <c r="DO46" s="11">
        <v>53.926701570680621</v>
      </c>
      <c r="DP46" s="11">
        <v>25.088998815489173</v>
      </c>
      <c r="DQ46" s="11">
        <v>37.306472748139967</v>
      </c>
      <c r="DR46" s="11">
        <v>25.155252339718359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31.849527924941551</v>
      </c>
      <c r="DY46" s="11">
        <v>35.984169109606334</v>
      </c>
      <c r="DZ46" s="11">
        <v>38.996303218072782</v>
      </c>
      <c r="EA46" s="11">
        <v>62.903686966951888</v>
      </c>
      <c r="EB46" s="11">
        <v>52.380952380952387</v>
      </c>
      <c r="EC46" s="11">
        <v>87.468491649104777</v>
      </c>
      <c r="ED46" s="11">
        <v>83.324666633507121</v>
      </c>
      <c r="EE46" s="11">
        <v>100</v>
      </c>
      <c r="EF46" s="11">
        <v>100</v>
      </c>
      <c r="EG46" s="11">
        <v>33.400809716599191</v>
      </c>
      <c r="EH46" s="11">
        <v>78.744939271255063</v>
      </c>
      <c r="EI46" s="11">
        <v>96.719319562575947</v>
      </c>
      <c r="EJ46" s="11">
        <v>74.908869987849329</v>
      </c>
      <c r="EK46" s="11">
        <v>81.105710814094778</v>
      </c>
      <c r="EL46" s="11">
        <v>95.48</v>
      </c>
      <c r="EM46" s="11">
        <v>100</v>
      </c>
      <c r="EN46" s="11">
        <v>100</v>
      </c>
      <c r="EO46" s="11">
        <v>95.061728395061735</v>
      </c>
      <c r="EP46" s="11">
        <v>76.851851851851848</v>
      </c>
      <c r="EQ46" s="11">
        <v>15.909098533057364</v>
      </c>
      <c r="ER46" s="11">
        <v>12.903228366284985</v>
      </c>
      <c r="ES46" s="11">
        <v>1.5239536373761635</v>
      </c>
      <c r="ET46" s="11">
        <v>65.369775363229706</v>
      </c>
      <c r="EU46" s="11">
        <v>14.925744531740797</v>
      </c>
      <c r="EV46" s="11">
        <v>0.68198926538049265</v>
      </c>
      <c r="EW46" s="11">
        <v>4.7946723869102907</v>
      </c>
      <c r="EX46" s="11">
        <v>0.6095872771541474</v>
      </c>
      <c r="EY46" s="11">
        <v>1.3090867936674179E-6</v>
      </c>
      <c r="EZ46" s="11">
        <v>0</v>
      </c>
      <c r="FA46" s="11">
        <v>0.49986631783353358</v>
      </c>
      <c r="FB46" s="11">
        <v>0.59945952129028557</v>
      </c>
      <c r="FC46" s="11">
        <v>0</v>
      </c>
      <c r="FD46" s="11">
        <v>23.391641407182874</v>
      </c>
      <c r="FE46" s="11">
        <v>37.395833333333336</v>
      </c>
      <c r="FF46" s="11">
        <v>32.258064516129032</v>
      </c>
      <c r="FG46" s="11">
        <v>85.58637683280881</v>
      </c>
      <c r="FH46" s="11">
        <v>71.068466824582472</v>
      </c>
      <c r="FI46" s="11">
        <v>25.136384416111962</v>
      </c>
      <c r="FJ46" s="11">
        <v>65.488307985688266</v>
      </c>
      <c r="FK46" s="11">
        <v>73.320387400920879</v>
      </c>
      <c r="FL46" s="11">
        <v>88.720262510254301</v>
      </c>
      <c r="FM46" s="11">
        <v>71.975712283979448</v>
      </c>
      <c r="FN46" s="11">
        <v>85.825148538862621</v>
      </c>
      <c r="FO46" s="11">
        <v>19.177273103388547</v>
      </c>
      <c r="FP46" s="11">
        <v>80.359051079290438</v>
      </c>
      <c r="FQ46" s="11">
        <v>19.869706840390879</v>
      </c>
      <c r="FR46" s="11">
        <v>6.119951040391677</v>
      </c>
      <c r="FS46" s="11">
        <v>73.439412484700114</v>
      </c>
      <c r="FT46" s="11">
        <v>183.5985312117503</v>
      </c>
      <c r="FU46" s="11">
        <v>483.47613219094245</v>
      </c>
      <c r="FV46" s="11">
        <v>24.479804161566708</v>
      </c>
      <c r="FW46" s="11">
        <v>6.119951040391677</v>
      </c>
      <c r="FX46" s="11">
        <v>71.591770230679131</v>
      </c>
      <c r="FY46" s="11">
        <v>-8.6317702306791304</v>
      </c>
      <c r="FZ46" s="11">
        <v>52.443261340932246</v>
      </c>
      <c r="GA46" s="11">
        <v>4.4023068101357339</v>
      </c>
      <c r="GB46" s="11">
        <v>20</v>
      </c>
      <c r="GC46" s="11">
        <v>18.181818181818183</v>
      </c>
      <c r="GD46" s="11">
        <v>27.27272727272727</v>
      </c>
      <c r="GE46" s="11">
        <v>100</v>
      </c>
      <c r="GF46" s="11">
        <v>25</v>
      </c>
      <c r="GG46" s="11">
        <v>95.205479452054803</v>
      </c>
      <c r="GH46" s="11">
        <v>1</v>
      </c>
      <c r="GI46" s="11">
        <v>14</v>
      </c>
      <c r="GJ46" s="11">
        <v>2</v>
      </c>
      <c r="GK46" s="11">
        <v>50.165446277318814</v>
      </c>
      <c r="GL46" s="11">
        <v>41.396354619251127</v>
      </c>
      <c r="GM46" s="11">
        <v>24.249543891802688</v>
      </c>
      <c r="GN46" s="11">
        <v>84.082827040000012</v>
      </c>
      <c r="GO46" s="11">
        <v>83.248324211672397</v>
      </c>
      <c r="GP46" s="11">
        <v>33.318191090601971</v>
      </c>
      <c r="GQ46" s="11">
        <v>39.08579930713983</v>
      </c>
      <c r="GR46" s="11">
        <v>3.8170713974116621</v>
      </c>
      <c r="GS46" s="11">
        <v>90.199674001629987</v>
      </c>
      <c r="GT46" s="11">
        <v>90.199674001629987</v>
      </c>
      <c r="GU46" s="11">
        <v>24.274339818942554</v>
      </c>
      <c r="GV46" s="11">
        <v>0</v>
      </c>
      <c r="GW46" s="11">
        <v>113.56004640087919</v>
      </c>
      <c r="GX46" s="11">
        <v>62.272930648769574</v>
      </c>
      <c r="GY46" s="11">
        <v>5</v>
      </c>
      <c r="GZ46" s="11">
        <v>0</v>
      </c>
      <c r="HA46" s="11">
        <v>0</v>
      </c>
      <c r="HB46" s="11">
        <v>101.4477777777778</v>
      </c>
      <c r="HC46" s="11">
        <v>287.4307936507937</v>
      </c>
      <c r="HD46" s="11">
        <v>134.56603174603171</v>
      </c>
      <c r="HE46" s="11">
        <v>159.76873015873016</v>
      </c>
      <c r="HF46" s="12">
        <v>120.74525497887697</v>
      </c>
      <c r="HG46" s="12">
        <v>36.937269372693727</v>
      </c>
      <c r="HH46" s="12">
        <v>32.641192141192143</v>
      </c>
      <c r="HI46" s="11">
        <v>89.561270801815425</v>
      </c>
      <c r="HJ46" s="11">
        <v>97.125567322239036</v>
      </c>
      <c r="HK46" s="11">
        <v>97.806354009077154</v>
      </c>
      <c r="HL46" s="11">
        <v>97.2465960665658</v>
      </c>
      <c r="HM46" s="11">
        <v>93.888048411497721</v>
      </c>
      <c r="HN46" s="11">
        <v>0</v>
      </c>
      <c r="HO46" s="11">
        <v>93.34</v>
      </c>
      <c r="HP46" s="11">
        <v>100</v>
      </c>
      <c r="HQ46" s="11">
        <v>79.057832046228199</v>
      </c>
      <c r="HR46" s="11">
        <v>70.580393307735918</v>
      </c>
      <c r="HS46" s="11">
        <v>68.377088049325991</v>
      </c>
      <c r="HT46" s="11">
        <v>88.094579911637112</v>
      </c>
      <c r="HU46" s="11">
        <v>72.61826767125099</v>
      </c>
      <c r="HV46" s="11">
        <v>75.403845980794216</v>
      </c>
      <c r="HW46" s="11">
        <v>97.028435987180444</v>
      </c>
      <c r="HX46" s="11">
        <v>97.599601047702194</v>
      </c>
      <c r="HY46" s="11">
        <v>98.469962656357453</v>
      </c>
      <c r="HZ46" s="11">
        <v>63.397379599613892</v>
      </c>
      <c r="IA46" s="11">
        <v>99.010006539072776</v>
      </c>
      <c r="IB46" s="11">
        <v>95.044700039397128</v>
      </c>
      <c r="IC46" s="11">
        <v>98.120249267727274</v>
      </c>
      <c r="ID46" s="11">
        <v>63.284000047291777</v>
      </c>
      <c r="IE46" s="11">
        <v>97.855378982303634</v>
      </c>
      <c r="IF46" s="11">
        <v>50.559757942511354</v>
      </c>
      <c r="IG46" s="11">
        <v>-6.7522321428571423</v>
      </c>
      <c r="IH46" s="11">
        <v>5</v>
      </c>
      <c r="II46" s="11">
        <v>91.936459909228446</v>
      </c>
      <c r="IJ46" s="11">
        <v>27.760968229954614</v>
      </c>
      <c r="IK46" s="11">
        <v>33.29803328290469</v>
      </c>
      <c r="IL46" s="11">
        <v>87.436737124144088</v>
      </c>
      <c r="IM46" s="11">
        <v>22.727272727272727</v>
      </c>
      <c r="IN46" s="11">
        <v>12.349137931034482</v>
      </c>
      <c r="IO46" s="11">
        <v>83.333333333333343</v>
      </c>
      <c r="IP46" s="11">
        <v>79.174978548355824</v>
      </c>
      <c r="IQ46" s="11">
        <v>20.942408376963353</v>
      </c>
      <c r="IR46" s="11">
        <v>125.6544502617801</v>
      </c>
      <c r="IS46" s="11">
        <v>7.3578238432607366</v>
      </c>
      <c r="IT46" s="11">
        <v>25.155252339718359</v>
      </c>
      <c r="IU46" s="14" t="s">
        <v>727</v>
      </c>
      <c r="IV46" s="14" t="s">
        <v>727</v>
      </c>
      <c r="IW46" s="14" t="s">
        <v>727</v>
      </c>
      <c r="IX46" s="14" t="s">
        <v>727</v>
      </c>
      <c r="IY46" s="14" t="s">
        <v>727</v>
      </c>
      <c r="IZ46" s="11">
        <v>26.548672566371682</v>
      </c>
      <c r="JA46" s="11">
        <v>19.770288081340617</v>
      </c>
      <c r="JB46" s="11">
        <v>12.615326680474487</v>
      </c>
      <c r="JC46" s="11">
        <v>6.4018075691960084</v>
      </c>
      <c r="JD46" s="11">
        <v>15.714285714285714</v>
      </c>
      <c r="JE46" s="11">
        <v>9.2994350282485883</v>
      </c>
      <c r="JF46" s="11">
        <v>10.243697478991596</v>
      </c>
      <c r="JG46" s="11">
        <v>108.81057268722468</v>
      </c>
      <c r="JH46" s="11">
        <v>113.18477251624883</v>
      </c>
      <c r="JI46" s="11">
        <v>33.400809716599191</v>
      </c>
      <c r="JJ46" s="11">
        <v>78.744939271255063</v>
      </c>
      <c r="JK46" s="11">
        <v>96.719319562575947</v>
      </c>
      <c r="JL46" s="11">
        <v>74.908869987849329</v>
      </c>
      <c r="JM46" s="11">
        <v>81.105710814094778</v>
      </c>
      <c r="JN46" s="11">
        <v>95.48</v>
      </c>
      <c r="JO46" s="11">
        <v>100</v>
      </c>
      <c r="JP46" s="11">
        <v>100</v>
      </c>
      <c r="JQ46" s="11">
        <v>95.061728395061735</v>
      </c>
      <c r="JR46" s="11">
        <v>76.851851851851848</v>
      </c>
      <c r="JS46" s="11">
        <v>0.5487805</v>
      </c>
      <c r="JT46" s="11">
        <v>0.34146339999999997</v>
      </c>
      <c r="JU46" s="11">
        <v>0.95800770000000002</v>
      </c>
      <c r="JV46" s="11">
        <v>0.38888889999999998</v>
      </c>
      <c r="JW46" s="11">
        <v>5.8185871817583692</v>
      </c>
      <c r="JX46" s="11">
        <v>22910.301247515628</v>
      </c>
      <c r="JY46" s="11">
        <v>66788.959218602991</v>
      </c>
      <c r="JZ46" s="11">
        <v>4.8777977165883162E-2</v>
      </c>
      <c r="KA46" s="11">
        <v>1.0020000000000001E-5</v>
      </c>
      <c r="KB46" s="11">
        <v>0</v>
      </c>
      <c r="KC46" s="11">
        <v>1.4525981400000005</v>
      </c>
      <c r="KD46" s="13">
        <v>1.6465524182161427E-2</v>
      </c>
      <c r="KE46" s="11">
        <v>-14.423407917383821</v>
      </c>
      <c r="KF46" s="11">
        <v>-24.781849912739965</v>
      </c>
      <c r="KG46" s="11">
        <v>-50.416666666666664</v>
      </c>
      <c r="KH46" s="11">
        <v>-70.967741935483872</v>
      </c>
      <c r="KI46" s="11">
        <v>3.557692307692307</v>
      </c>
      <c r="KJ46" s="11">
        <v>8.323846153846155</v>
      </c>
      <c r="KK46" s="11">
        <v>84.602833333333351</v>
      </c>
      <c r="KL46" s="11">
        <v>105.70350000000001</v>
      </c>
      <c r="KM46" s="11">
        <v>102.04833333333335</v>
      </c>
      <c r="KN46" s="11">
        <v>11.279737489745694</v>
      </c>
      <c r="KO46" s="11">
        <v>28.024287716020552</v>
      </c>
      <c r="KP46" s="11">
        <v>85.825148538862621</v>
      </c>
      <c r="KQ46" s="11">
        <v>4.9955521719814948</v>
      </c>
      <c r="KR46" s="11">
        <v>80.359051079290438</v>
      </c>
      <c r="KS46" s="11">
        <v>19.869706840390879</v>
      </c>
    </row>
    <row r="47" spans="1:305" x14ac:dyDescent="0.3">
      <c r="A47" t="s">
        <v>1</v>
      </c>
      <c r="B47" s="2" t="s">
        <v>82</v>
      </c>
      <c r="C47" s="2" t="s">
        <v>83</v>
      </c>
      <c r="D47" s="2" t="s">
        <v>75</v>
      </c>
      <c r="E47" s="2" t="s">
        <v>347</v>
      </c>
      <c r="F47" s="2" t="s">
        <v>357</v>
      </c>
      <c r="G47" s="2" t="s">
        <v>355</v>
      </c>
      <c r="H47" s="17" t="s">
        <v>487</v>
      </c>
      <c r="I47" s="11">
        <v>55.006657475274871</v>
      </c>
      <c r="J47" s="11">
        <v>58.856375166737614</v>
      </c>
      <c r="K47" s="11">
        <v>60.104303328375778</v>
      </c>
      <c r="L47" s="11">
        <v>64.720485288250671</v>
      </c>
      <c r="M47" s="11">
        <v>54.213064326124275</v>
      </c>
      <c r="N47" s="11">
        <v>55.717640991393544</v>
      </c>
      <c r="O47" s="11">
        <v>36.428075750767334</v>
      </c>
      <c r="P47" s="11">
        <v>78.852909432307783</v>
      </c>
      <c r="Q47" s="11">
        <v>62.894197471761409</v>
      </c>
      <c r="R47" s="11">
        <v>57.727272727272727</v>
      </c>
      <c r="S47" s="11">
        <v>68.383845309928688</v>
      </c>
      <c r="T47" s="11">
        <v>35.728015538701932</v>
      </c>
      <c r="U47" s="11">
        <v>69.593389738303244</v>
      </c>
      <c r="V47" s="11">
        <v>38.814995948887564</v>
      </c>
      <c r="W47" s="11">
        <v>18.622806693906217</v>
      </c>
      <c r="X47" s="11">
        <v>67.66394757384154</v>
      </c>
      <c r="Y47" s="11">
        <v>84.311428477409578</v>
      </c>
      <c r="Z47" s="11">
        <v>69.819030568345809</v>
      </c>
      <c r="AA47" s="11">
        <v>76.515857757506922</v>
      </c>
      <c r="AB47" s="11">
        <v>84.766216507395228</v>
      </c>
      <c r="AC47" s="11">
        <v>47.499853823584374</v>
      </c>
      <c r="AD47" s="11">
        <v>50.154112782037352</v>
      </c>
      <c r="AE47" s="11">
        <v>64.666385570729489</v>
      </c>
      <c r="AF47" s="11">
        <v>54.213064326124275</v>
      </c>
      <c r="AG47" s="11">
        <v>37.15756927735535</v>
      </c>
      <c r="AH47" s="11">
        <v>51.784101145104238</v>
      </c>
      <c r="AI47" s="11">
        <v>86.123300840601786</v>
      </c>
      <c r="AJ47" s="11">
        <v>51.48069999539274</v>
      </c>
      <c r="AK47" s="11">
        <v>92.068460161177924</v>
      </c>
      <c r="AL47" s="11">
        <v>59.685439644366589</v>
      </c>
      <c r="AM47" s="11">
        <v>32.675124450132749</v>
      </c>
      <c r="AN47" s="11">
        <v>50.18704019001698</v>
      </c>
      <c r="AO47" s="11">
        <v>62.423847872248757</v>
      </c>
      <c r="AP47" s="11">
        <v>92.446678440429295</v>
      </c>
      <c r="AQ47" s="11">
        <v>87.599107936586108</v>
      </c>
      <c r="AR47" s="11">
        <v>74.309018392171666</v>
      </c>
      <c r="AS47" s="11">
        <v>40.640914232527273</v>
      </c>
      <c r="AT47" s="11">
        <v>85.880918957267284</v>
      </c>
      <c r="AU47" s="11">
        <v>92.240818634865022</v>
      </c>
      <c r="AV47" s="11">
        <v>67.694066086071601</v>
      </c>
      <c r="AW47" s="11">
        <v>58.414286060442741</v>
      </c>
      <c r="AX47" s="11">
        <v>70.887724554505397</v>
      </c>
      <c r="AY47" s="11">
        <v>54.58071318602591</v>
      </c>
      <c r="AZ47" s="11">
        <v>55.000000000000007</v>
      </c>
      <c r="BA47" s="11">
        <v>59.090909090909093</v>
      </c>
      <c r="BB47" s="11">
        <v>59.090909090909093</v>
      </c>
      <c r="BC47" s="11">
        <v>33.333333333333329</v>
      </c>
      <c r="BD47" s="11">
        <v>25</v>
      </c>
      <c r="BE47" s="11">
        <v>100</v>
      </c>
      <c r="BF47" s="11">
        <v>94.002559882976783</v>
      </c>
      <c r="BG47" s="11">
        <v>89.583333333333343</v>
      </c>
      <c r="BH47" s="11">
        <v>75.789473684210535</v>
      </c>
      <c r="BI47" s="11">
        <v>56.170752839944157</v>
      </c>
      <c r="BJ47" s="11">
        <v>13.162948237552289</v>
      </c>
      <c r="BK47" s="11">
        <v>24.249543891802688</v>
      </c>
      <c r="BL47" s="11">
        <v>9.2673590400000005</v>
      </c>
      <c r="BM47" s="11">
        <v>69.518202274435097</v>
      </c>
      <c r="BN47" s="11">
        <v>66.192531492425303</v>
      </c>
      <c r="BO47" s="11">
        <v>73.069435448049333</v>
      </c>
      <c r="BP47" s="11">
        <v>2.4249368677482863</v>
      </c>
      <c r="BQ47" s="11">
        <v>53.443894034029725</v>
      </c>
      <c r="BR47" s="11">
        <v>53.443894034029725</v>
      </c>
      <c r="BS47" s="11">
        <v>22.567906727860588</v>
      </c>
      <c r="BT47" s="11">
        <v>100</v>
      </c>
      <c r="BU47" s="11">
        <v>1.0093440296570242</v>
      </c>
      <c r="BV47" s="11">
        <v>26.667154031727463</v>
      </c>
      <c r="BW47" s="11">
        <v>20</v>
      </c>
      <c r="BX47" s="11">
        <v>0</v>
      </c>
      <c r="BY47" s="11">
        <v>27.8240727438974</v>
      </c>
      <c r="BZ47" s="11">
        <v>64.239891310447334</v>
      </c>
      <c r="CA47" s="11">
        <v>30.484458049095608</v>
      </c>
      <c r="CB47" s="11">
        <v>76.526386912548205</v>
      </c>
      <c r="CC47" s="11">
        <v>50.431320090489137</v>
      </c>
      <c r="CD47" s="11">
        <v>89.505704784054814</v>
      </c>
      <c r="CE47" s="11">
        <v>68.312318137730358</v>
      </c>
      <c r="CF47" s="11">
        <v>94.147553732525282</v>
      </c>
      <c r="CG47" s="11">
        <v>77.041034584882681</v>
      </c>
      <c r="CH47" s="11">
        <v>90.246470762446933</v>
      </c>
      <c r="CI47" s="11">
        <v>89.486327289479746</v>
      </c>
      <c r="CJ47" s="11">
        <v>88.670242521965179</v>
      </c>
      <c r="CK47" s="11">
        <v>76.113067228273394</v>
      </c>
      <c r="CL47" s="11">
        <v>99.45</v>
      </c>
      <c r="CM47" s="11">
        <v>72.709999999999994</v>
      </c>
      <c r="CN47" s="11">
        <v>100</v>
      </c>
      <c r="CO47" s="11">
        <v>7.1161222733832794</v>
      </c>
      <c r="CP47" s="11">
        <v>63.732046432594714</v>
      </c>
      <c r="CQ47" s="11">
        <v>80.488721892639404</v>
      </c>
      <c r="CR47" s="11">
        <v>85.381873756320914</v>
      </c>
      <c r="CS47" s="11">
        <v>64.856467605164852</v>
      </c>
      <c r="CT47" s="11">
        <v>68.008308061149563</v>
      </c>
      <c r="CU47" s="11">
        <v>96.627728797172011</v>
      </c>
      <c r="CV47" s="11">
        <v>95.35257850503298</v>
      </c>
      <c r="CW47" s="11">
        <v>98.055589730131189</v>
      </c>
      <c r="CX47" s="11">
        <v>51.701988297989885</v>
      </c>
      <c r="CY47" s="11">
        <v>98.420803414846716</v>
      </c>
      <c r="CZ47" s="11">
        <v>93.786020879081832</v>
      </c>
      <c r="DA47" s="11">
        <v>96.177137887962388</v>
      </c>
      <c r="DB47" s="11">
        <v>47.198735016190781</v>
      </c>
      <c r="DC47" s="11">
        <v>97.436878327925982</v>
      </c>
      <c r="DD47" s="11">
        <v>44.529270459705813</v>
      </c>
      <c r="DE47" s="11">
        <v>49.970291011047316</v>
      </c>
      <c r="DF47" s="11">
        <v>48</v>
      </c>
      <c r="DG47" s="11">
        <v>89.374444700384998</v>
      </c>
      <c r="DH47" s="11">
        <v>28.780150712428838</v>
      </c>
      <c r="DI47" s="11">
        <v>32.307742933298236</v>
      </c>
      <c r="DJ47" s="11">
        <v>61.338005734310286</v>
      </c>
      <c r="DK47" s="11">
        <v>22.516556291390728</v>
      </c>
      <c r="DL47" s="11">
        <v>94.065638642310134</v>
      </c>
      <c r="DM47" s="11">
        <v>80.745341614906835</v>
      </c>
      <c r="DN47" s="11">
        <v>62.216587269295921</v>
      </c>
      <c r="DO47" s="11">
        <v>70.796460176991147</v>
      </c>
      <c r="DP47" s="11">
        <v>29.626145532085751</v>
      </c>
      <c r="DQ47" s="11">
        <v>44.63778189776221</v>
      </c>
      <c r="DR47" s="11">
        <v>29.677356656948493</v>
      </c>
      <c r="DS47" s="11">
        <v>20.157473071273433</v>
      </c>
      <c r="DT47" s="11">
        <v>8.5190597869790619</v>
      </c>
      <c r="DU47" s="11">
        <v>10.986889574248544</v>
      </c>
      <c r="DV47" s="11">
        <v>19.500164374301114</v>
      </c>
      <c r="DW47" s="11">
        <v>19.294985836843903</v>
      </c>
      <c r="DX47" s="11">
        <v>38.417315897666235</v>
      </c>
      <c r="DY47" s="11">
        <v>55.179727928846454</v>
      </c>
      <c r="DZ47" s="11">
        <v>45.399387171430526</v>
      </c>
      <c r="EA47" s="11">
        <v>91.352646156149405</v>
      </c>
      <c r="EB47" s="11">
        <v>28.571428571428569</v>
      </c>
      <c r="EC47" s="11">
        <v>92.129872601466673</v>
      </c>
      <c r="ED47" s="11">
        <v>57.078087950945211</v>
      </c>
      <c r="EE47" s="11">
        <v>95.285242809995282</v>
      </c>
      <c r="EF47" s="11">
        <v>100</v>
      </c>
      <c r="EG47" s="11">
        <v>25.492125984251967</v>
      </c>
      <c r="EH47" s="11">
        <v>53.937007874015755</v>
      </c>
      <c r="EI47" s="11">
        <v>77.681805516857054</v>
      </c>
      <c r="EJ47" s="11">
        <v>61.618835330175536</v>
      </c>
      <c r="EK47" s="11">
        <v>38.673725271663415</v>
      </c>
      <c r="EL47" s="11">
        <v>88.66</v>
      </c>
      <c r="EM47" s="11">
        <v>99.51</v>
      </c>
      <c r="EN47" s="11">
        <v>99.211045364891518</v>
      </c>
      <c r="EO47" s="11">
        <v>98.429833169774284</v>
      </c>
      <c r="EP47" s="11">
        <v>74.531422271223818</v>
      </c>
      <c r="EQ47" s="11">
        <v>81.81817842975228</v>
      </c>
      <c r="ER47" s="11">
        <v>95.161286056191685</v>
      </c>
      <c r="ES47" s="11">
        <v>52.355035322349174</v>
      </c>
      <c r="ET47" s="11">
        <v>9.4072587691732217</v>
      </c>
      <c r="EU47" s="11">
        <v>8.6004342765177348</v>
      </c>
      <c r="EV47" s="11">
        <v>8.7537231454337476</v>
      </c>
      <c r="EW47" s="11">
        <v>10.701420932758886</v>
      </c>
      <c r="EX47" s="11">
        <v>4.3431141197725571</v>
      </c>
      <c r="EY47" s="11">
        <v>2.5340877978950291</v>
      </c>
      <c r="EZ47" s="11">
        <v>7.6795964582902911</v>
      </c>
      <c r="FA47" s="11">
        <v>2.4237732091173605</v>
      </c>
      <c r="FB47" s="11">
        <v>6.2730561354342438</v>
      </c>
      <c r="FC47" s="11">
        <v>0</v>
      </c>
      <c r="FD47" s="11">
        <v>84.336865632137716</v>
      </c>
      <c r="FE47" s="11">
        <v>0</v>
      </c>
      <c r="FF47" s="11">
        <v>72.765700483091791</v>
      </c>
      <c r="FG47" s="11">
        <v>66.220722928620148</v>
      </c>
      <c r="FH47" s="11">
        <v>50.303095568106684</v>
      </c>
      <c r="FI47" s="11">
        <v>6.4204805201399955</v>
      </c>
      <c r="FJ47" s="11">
        <v>59.370132260896668</v>
      </c>
      <c r="FK47" s="11">
        <v>68.620769672321387</v>
      </c>
      <c r="FL47" s="11">
        <v>88.088604067985514</v>
      </c>
      <c r="FM47" s="11">
        <v>70.664914010296854</v>
      </c>
      <c r="FN47" s="11">
        <v>80.748190307785819</v>
      </c>
      <c r="FO47" s="11">
        <v>33.41960012793681</v>
      </c>
      <c r="FP47" s="11">
        <v>82.092828768555307</v>
      </c>
      <c r="FQ47" s="11">
        <v>19.528949950932287</v>
      </c>
      <c r="FR47" s="11">
        <v>5.4340442874609423</v>
      </c>
      <c r="FS47" s="11">
        <v>119.54897432414073</v>
      </c>
      <c r="FT47" s="11">
        <v>419.77992120635781</v>
      </c>
      <c r="FU47" s="11">
        <v>463.25227550604535</v>
      </c>
      <c r="FV47" s="11">
        <v>28.528732509169949</v>
      </c>
      <c r="FW47" s="11">
        <v>38.038310012226596</v>
      </c>
      <c r="FX47" s="11">
        <v>67.694066086071601</v>
      </c>
      <c r="FY47" s="11">
        <v>-6.0340660860716042</v>
      </c>
      <c r="FZ47" s="11">
        <v>70.887724554505397</v>
      </c>
      <c r="GA47" s="11">
        <v>7.3857377087942382</v>
      </c>
      <c r="GB47" s="11">
        <v>55.000000000000007</v>
      </c>
      <c r="GC47" s="11">
        <v>59.090909090909093</v>
      </c>
      <c r="GD47" s="11">
        <v>59.090909090909093</v>
      </c>
      <c r="GE47" s="11">
        <v>33.333333333333329</v>
      </c>
      <c r="GF47" s="11">
        <v>25</v>
      </c>
      <c r="GG47" s="11">
        <v>100</v>
      </c>
      <c r="GH47" s="11">
        <v>5</v>
      </c>
      <c r="GI47" s="11">
        <v>5</v>
      </c>
      <c r="GJ47" s="11">
        <v>7.666666666666667</v>
      </c>
      <c r="GK47" s="11">
        <v>56.170752839944157</v>
      </c>
      <c r="GL47" s="11">
        <v>13.162948237552289</v>
      </c>
      <c r="GM47" s="11">
        <v>24.249543891802688</v>
      </c>
      <c r="GN47" s="11">
        <v>9.2673590400000005</v>
      </c>
      <c r="GO47" s="11">
        <v>69.518202274435097</v>
      </c>
      <c r="GP47" s="11">
        <v>33.807468507574704</v>
      </c>
      <c r="GQ47" s="11">
        <v>26.930564551950663</v>
      </c>
      <c r="GR47" s="11">
        <v>2.4249368677482863</v>
      </c>
      <c r="GS47" s="11">
        <v>53.443894034029725</v>
      </c>
      <c r="GT47" s="11">
        <v>53.443894034029725</v>
      </c>
      <c r="GU47" s="11">
        <v>22.567906727860588</v>
      </c>
      <c r="GV47" s="11">
        <v>1</v>
      </c>
      <c r="GW47" s="11">
        <v>97.078125425482668</v>
      </c>
      <c r="GX47" s="11">
        <v>26.667154031727463</v>
      </c>
      <c r="GY47" s="11">
        <v>20</v>
      </c>
      <c r="GZ47" s="11">
        <v>0</v>
      </c>
      <c r="HA47" s="11">
        <v>2743798.5280649168</v>
      </c>
      <c r="HB47" s="11">
        <v>118.74222222222227</v>
      </c>
      <c r="HC47" s="11">
        <v>305.05984126984117</v>
      </c>
      <c r="HD47" s="11">
        <v>117.79317460317458</v>
      </c>
      <c r="HE47" s="11">
        <v>176.44031746031746</v>
      </c>
      <c r="HF47" s="12">
        <v>139.42827089637069</v>
      </c>
      <c r="HG47" s="12">
        <v>31.687681862269638</v>
      </c>
      <c r="HH47" s="12">
        <v>26.316829915314763</v>
      </c>
      <c r="HI47" s="11">
        <v>77.041034584882681</v>
      </c>
      <c r="HJ47" s="11">
        <v>90.246470762446933</v>
      </c>
      <c r="HK47" s="11">
        <v>89.486327289479746</v>
      </c>
      <c r="HL47" s="11">
        <v>88.670242521965179</v>
      </c>
      <c r="HM47" s="11">
        <v>76.113067228273394</v>
      </c>
      <c r="HN47" s="11">
        <v>99.45</v>
      </c>
      <c r="HO47" s="11">
        <v>72.709999999999994</v>
      </c>
      <c r="HP47" s="11" t="s">
        <v>727</v>
      </c>
      <c r="HQ47" s="11">
        <v>7.1161222733832794</v>
      </c>
      <c r="HR47" s="11">
        <v>63.732046432594714</v>
      </c>
      <c r="HS47" s="11">
        <v>80.488721892639404</v>
      </c>
      <c r="HT47" s="11">
        <v>85.381873756320914</v>
      </c>
      <c r="HU47" s="11">
        <v>64.856467605164852</v>
      </c>
      <c r="HV47" s="11">
        <v>68.008308061149563</v>
      </c>
      <c r="HW47" s="11">
        <v>96.627728797172011</v>
      </c>
      <c r="HX47" s="11">
        <v>95.35257850503298</v>
      </c>
      <c r="HY47" s="11">
        <v>98.055589730131189</v>
      </c>
      <c r="HZ47" s="11">
        <v>51.701988297989885</v>
      </c>
      <c r="IA47" s="11">
        <v>98.420803414846716</v>
      </c>
      <c r="IB47" s="11">
        <v>93.786020879081832</v>
      </c>
      <c r="IC47" s="11">
        <v>96.177137887962388</v>
      </c>
      <c r="ID47" s="11">
        <v>47.198735016190781</v>
      </c>
      <c r="IE47" s="11">
        <v>97.436878327925982</v>
      </c>
      <c r="IF47" s="11">
        <v>44.529270459705813</v>
      </c>
      <c r="IG47" s="11">
        <v>-4.9118122408825799</v>
      </c>
      <c r="IH47" s="11">
        <v>14</v>
      </c>
      <c r="II47" s="11">
        <v>89.374444700384998</v>
      </c>
      <c r="IJ47" s="11">
        <v>28.780150712428838</v>
      </c>
      <c r="IK47" s="11">
        <v>32.307742933298236</v>
      </c>
      <c r="IL47" s="11">
        <v>61.338005734310286</v>
      </c>
      <c r="IM47" s="11">
        <v>22.516556291390728</v>
      </c>
      <c r="IN47" s="11">
        <v>6.4205827067669174</v>
      </c>
      <c r="IO47" s="11">
        <v>80.745341614906835</v>
      </c>
      <c r="IP47" s="11">
        <v>80.695397992722178</v>
      </c>
      <c r="IQ47" s="11">
        <v>13.274336283185841</v>
      </c>
      <c r="IR47" s="11">
        <v>119.46902654867257</v>
      </c>
      <c r="IS47" s="11">
        <v>7.699844509232264</v>
      </c>
      <c r="IT47" s="11">
        <v>29.677356656948493</v>
      </c>
      <c r="IU47" s="11">
        <v>112.82281607904783</v>
      </c>
      <c r="IV47" s="11">
        <v>15.180777004266787</v>
      </c>
      <c r="IW47" s="11">
        <v>14.462160341342916</v>
      </c>
      <c r="IX47" s="11">
        <v>187.6038625645632</v>
      </c>
      <c r="IY47" s="11">
        <v>10</v>
      </c>
      <c r="IZ47" s="11">
        <v>32.023355041545031</v>
      </c>
      <c r="JA47" s="11">
        <v>30.316640467100832</v>
      </c>
      <c r="JB47" s="11">
        <v>14.686728048506625</v>
      </c>
      <c r="JC47" s="11">
        <v>9.2971030765775868</v>
      </c>
      <c r="JD47" s="11">
        <v>8.5714285714285712</v>
      </c>
      <c r="JE47" s="11">
        <v>8.7111650485436893</v>
      </c>
      <c r="JF47" s="11">
        <v>13.856837606837606</v>
      </c>
      <c r="JG47" s="11">
        <v>95.285242809995282</v>
      </c>
      <c r="JH47" s="11">
        <v>127.40667976424362</v>
      </c>
      <c r="JI47" s="11">
        <v>25.492125984251967</v>
      </c>
      <c r="JJ47" s="11">
        <v>53.937007874015755</v>
      </c>
      <c r="JK47" s="11">
        <v>77.681805516857054</v>
      </c>
      <c r="JL47" s="11">
        <v>61.618835330175536</v>
      </c>
      <c r="JM47" s="11">
        <v>38.673725271663415</v>
      </c>
      <c r="JN47" s="11">
        <v>88.66</v>
      </c>
      <c r="JO47" s="11">
        <v>99.51</v>
      </c>
      <c r="JP47" s="11">
        <v>99.211045364891518</v>
      </c>
      <c r="JQ47" s="11">
        <v>98.429833169774284</v>
      </c>
      <c r="JR47" s="11">
        <v>74.531422271223818</v>
      </c>
      <c r="JS47" s="11">
        <v>0.90243899999999999</v>
      </c>
      <c r="JT47" s="11">
        <v>0.96341460000000001</v>
      </c>
      <c r="JU47" s="11">
        <v>1.470447488</v>
      </c>
      <c r="JV47" s="11">
        <v>0.2428621</v>
      </c>
      <c r="JW47" s="11">
        <v>4.289456705565919</v>
      </c>
      <c r="JX47" s="11">
        <v>156070.49690015713</v>
      </c>
      <c r="JY47" s="11">
        <v>139221.90483021186</v>
      </c>
      <c r="JZ47" s="11">
        <v>0.34752746538953783</v>
      </c>
      <c r="KA47" s="11">
        <v>19.396391329999993</v>
      </c>
      <c r="KB47" s="11">
        <v>19.968374459999993</v>
      </c>
      <c r="KC47" s="11">
        <v>7.0434200700000016</v>
      </c>
      <c r="KD47" s="13">
        <v>5.4611896948073883E-2</v>
      </c>
      <c r="KE47" s="11">
        <v>-21.504265828468792</v>
      </c>
      <c r="KF47" s="11">
        <v>154.04172099087356</v>
      </c>
      <c r="KG47" s="11">
        <v>-200</v>
      </c>
      <c r="KH47" s="11">
        <v>91.062801932367151</v>
      </c>
      <c r="KI47" s="11">
        <v>6.1745454545454574</v>
      </c>
      <c r="KJ47" s="11">
        <v>12.272272727272728</v>
      </c>
      <c r="KK47" s="11">
        <v>87.673333333333346</v>
      </c>
      <c r="KL47" s="11">
        <v>111.10416666666667</v>
      </c>
      <c r="KM47" s="11">
        <v>105.255</v>
      </c>
      <c r="KN47" s="11">
        <v>11.911395932014489</v>
      </c>
      <c r="KO47" s="11">
        <v>29.335085989703142</v>
      </c>
      <c r="KP47" s="11">
        <v>80.748190307785819</v>
      </c>
      <c r="KQ47" s="11">
        <v>5.578253712116549</v>
      </c>
      <c r="KR47" s="11">
        <v>82.092828768555307</v>
      </c>
      <c r="KS47" s="11">
        <v>19.528949950932287</v>
      </c>
    </row>
    <row r="48" spans="1:305" x14ac:dyDescent="0.3">
      <c r="A48" t="s">
        <v>1</v>
      </c>
      <c r="B48" s="2" t="s">
        <v>84</v>
      </c>
      <c r="C48" s="2" t="s">
        <v>85</v>
      </c>
      <c r="D48" s="2" t="s">
        <v>75</v>
      </c>
      <c r="E48" s="2" t="s">
        <v>347</v>
      </c>
      <c r="F48" s="2" t="s">
        <v>357</v>
      </c>
      <c r="G48" s="2" t="s">
        <v>344</v>
      </c>
      <c r="H48" s="17" t="s">
        <v>488</v>
      </c>
      <c r="I48" s="11">
        <v>53.835210058342717</v>
      </c>
      <c r="J48" s="11">
        <v>50.493106334714092</v>
      </c>
      <c r="K48" s="11">
        <v>69.701422454632478</v>
      </c>
      <c r="L48" s="11">
        <v>60.592106452438962</v>
      </c>
      <c r="M48" s="11">
        <v>55.882506079069799</v>
      </c>
      <c r="N48" s="11">
        <v>51.011479725907691</v>
      </c>
      <c r="O48" s="11">
        <v>35.330639303293282</v>
      </c>
      <c r="P48" s="11">
        <v>89.571123115231956</v>
      </c>
      <c r="Q48" s="11">
        <v>59.208507106406287</v>
      </c>
      <c r="R48" s="11">
        <v>1.5151515151515154</v>
      </c>
      <c r="S48" s="11">
        <v>34.551791918083744</v>
      </c>
      <c r="T48" s="11">
        <v>43.356282129513815</v>
      </c>
      <c r="U48" s="11">
        <v>71.9315563310996</v>
      </c>
      <c r="V48" s="11">
        <v>53.317332227511777</v>
      </c>
      <c r="W48" s="11">
        <v>52.610302432973199</v>
      </c>
      <c r="X48" s="11">
        <v>67.505014930178035</v>
      </c>
      <c r="Y48" s="11">
        <v>90.506478209658425</v>
      </c>
      <c r="Z48" s="11">
        <v>68.183894245720268</v>
      </c>
      <c r="AA48" s="11">
        <v>68.725234863267033</v>
      </c>
      <c r="AB48" s="11">
        <v>84.601090206854451</v>
      </c>
      <c r="AC48" s="11">
        <v>21.056084832991843</v>
      </c>
      <c r="AD48" s="11">
        <v>53.193299306373511</v>
      </c>
      <c r="AE48" s="11">
        <v>75.384823052707972</v>
      </c>
      <c r="AF48" s="11">
        <v>55.882506079069799</v>
      </c>
      <c r="AG48" s="11">
        <v>26.840474450701947</v>
      </c>
      <c r="AH48" s="11">
        <v>38.284520926674155</v>
      </c>
      <c r="AI48" s="11">
        <v>77.525620256030564</v>
      </c>
      <c r="AJ48" s="11">
        <v>55.295378080778349</v>
      </c>
      <c r="AK48" s="11">
        <v>94.471886800348983</v>
      </c>
      <c r="AL48" s="11">
        <v>28.089176178363285</v>
      </c>
      <c r="AM48" s="11">
        <v>18.925415972504734</v>
      </c>
      <c r="AN48" s="11">
        <v>94.680253686968385</v>
      </c>
      <c r="AO48" s="11">
        <v>67.163638521429291</v>
      </c>
      <c r="AP48" s="11">
        <v>100</v>
      </c>
      <c r="AQ48" s="11">
        <v>89.310251838114397</v>
      </c>
      <c r="AR48" s="11">
        <v>93.711320833293826</v>
      </c>
      <c r="AS48" s="11">
        <v>85.161269346836846</v>
      </c>
      <c r="AT48" s="11">
        <v>74.499167465804078</v>
      </c>
      <c r="AU48" s="11">
        <v>94.744729207342658</v>
      </c>
      <c r="AV48" s="11">
        <v>70.827572859215579</v>
      </c>
      <c r="AW48" s="11">
        <v>57.344067306481648</v>
      </c>
      <c r="AX48" s="11">
        <v>61.502450130049837</v>
      </c>
      <c r="AY48" s="11">
        <v>47.159938129878086</v>
      </c>
      <c r="AZ48" s="11">
        <v>0</v>
      </c>
      <c r="BA48" s="11">
        <v>4.5454545454545459</v>
      </c>
      <c r="BB48" s="11">
        <v>0</v>
      </c>
      <c r="BC48" s="11">
        <v>0</v>
      </c>
      <c r="BD48" s="11">
        <v>25</v>
      </c>
      <c r="BE48" s="11">
        <v>0</v>
      </c>
      <c r="BF48" s="11">
        <v>79.008959590418726</v>
      </c>
      <c r="BG48" s="11">
        <v>68.75</v>
      </c>
      <c r="BH48" s="11">
        <v>98.421052631578945</v>
      </c>
      <c r="BI48" s="11">
        <v>70.033720927204456</v>
      </c>
      <c r="BJ48" s="11">
        <v>9.499133207266782</v>
      </c>
      <c r="BK48" s="11">
        <v>19.905873641518866</v>
      </c>
      <c r="BL48" s="11">
        <v>18.921630240000006</v>
      </c>
      <c r="BM48" s="11">
        <v>43.446229241909023</v>
      </c>
      <c r="BN48" s="11">
        <v>96.028063135906095</v>
      </c>
      <c r="BO48" s="11">
        <v>76.320376615483696</v>
      </c>
      <c r="BP48" s="11">
        <v>17.474176094441709</v>
      </c>
      <c r="BQ48" s="11">
        <v>100</v>
      </c>
      <c r="BR48" s="11">
        <v>100</v>
      </c>
      <c r="BS48" s="11">
        <v>100</v>
      </c>
      <c r="BT48" s="11">
        <v>0</v>
      </c>
      <c r="BU48" s="11">
        <v>2.4298172706289765</v>
      </c>
      <c r="BV48" s="11">
        <v>19.11882510013351</v>
      </c>
      <c r="BW48" s="11">
        <v>42.857142857142854</v>
      </c>
      <c r="BX48" s="11">
        <v>100</v>
      </c>
      <c r="BY48" s="11">
        <v>48.46524177461643</v>
      </c>
      <c r="BZ48" s="11">
        <v>76.353381078071422</v>
      </c>
      <c r="CA48" s="11">
        <v>39.5583045980867</v>
      </c>
      <c r="CB48" s="11">
        <v>67.875543514318281</v>
      </c>
      <c r="CC48" s="11">
        <v>62.183941557284058</v>
      </c>
      <c r="CD48" s="11">
        <v>92.345883563407583</v>
      </c>
      <c r="CE48" s="11">
        <v>40.70193818753274</v>
      </c>
      <c r="CF48" s="11">
        <v>93.516112012545449</v>
      </c>
      <c r="CG48" s="11">
        <v>59.285433843737735</v>
      </c>
      <c r="CH48" s="11">
        <v>98.429524931291709</v>
      </c>
      <c r="CI48" s="11">
        <v>98.939929328621915</v>
      </c>
      <c r="CJ48" s="11">
        <v>97.624656458578713</v>
      </c>
      <c r="CK48" s="11">
        <v>98.252846486062026</v>
      </c>
      <c r="CL48" s="11">
        <v>0</v>
      </c>
      <c r="CM48" s="11">
        <v>91.208699999999993</v>
      </c>
      <c r="CN48" s="11">
        <v>81.526876982881092</v>
      </c>
      <c r="CO48" s="11">
        <v>100</v>
      </c>
      <c r="CP48" s="11">
        <v>41.308976116726988</v>
      </c>
      <c r="CQ48" s="11">
        <v>72.469798283740104</v>
      </c>
      <c r="CR48" s="11">
        <v>87.231760542768626</v>
      </c>
      <c r="CS48" s="11">
        <v>56.322444330864819</v>
      </c>
      <c r="CT48" s="11">
        <v>58.922749199058742</v>
      </c>
      <c r="CU48" s="11">
        <v>96.095680706442963</v>
      </c>
      <c r="CV48" s="11">
        <v>92.335362569189044</v>
      </c>
      <c r="CW48" s="11">
        <v>95.958129016679663</v>
      </c>
      <c r="CX48" s="11">
        <v>54.441005072020474</v>
      </c>
      <c r="CY48" s="11">
        <v>97.048434908656375</v>
      </c>
      <c r="CZ48" s="11">
        <v>93.786365746536688</v>
      </c>
      <c r="DA48" s="11">
        <v>95.156176339908299</v>
      </c>
      <c r="DB48" s="11">
        <v>52.024645364665425</v>
      </c>
      <c r="DC48" s="11">
        <v>96.058602637179831</v>
      </c>
      <c r="DD48" s="11">
        <v>19.493521790341578</v>
      </c>
      <c r="DE48" s="11">
        <v>19.674732708633954</v>
      </c>
      <c r="DF48" s="11">
        <v>24</v>
      </c>
      <c r="DG48" s="11">
        <v>95.740086376128772</v>
      </c>
      <c r="DH48" s="11">
        <v>32.253631723596385</v>
      </c>
      <c r="DI48" s="11">
        <v>31.586179819395365</v>
      </c>
      <c r="DJ48" s="11">
        <v>73.870705977819853</v>
      </c>
      <c r="DK48" s="11">
        <v>33.333333333333329</v>
      </c>
      <c r="DL48" s="11">
        <v>94.335252899678707</v>
      </c>
      <c r="DM48" s="11">
        <v>100</v>
      </c>
      <c r="DN48" s="11">
        <v>52.01737042339127</v>
      </c>
      <c r="DO48" s="11">
        <v>86.746987951807228</v>
      </c>
      <c r="DP48" s="11">
        <v>28.883159862010888</v>
      </c>
      <c r="DQ48" s="11">
        <v>30.754839488523107</v>
      </c>
      <c r="DR48" s="11">
        <v>22.926109412880784</v>
      </c>
      <c r="DS48" s="11">
        <v>2.0659015354726638</v>
      </c>
      <c r="DT48" s="11">
        <v>46.764513352339442</v>
      </c>
      <c r="DU48" s="11">
        <v>0</v>
      </c>
      <c r="DV48" s="11">
        <v>12.992912371134018</v>
      </c>
      <c r="DW48" s="11">
        <v>6.4316619456146338</v>
      </c>
      <c r="DX48" s="11">
        <v>29.89597168658954</v>
      </c>
      <c r="DY48" s="11">
        <v>18.868800697459935</v>
      </c>
      <c r="DZ48" s="11">
        <v>17.255416276729889</v>
      </c>
      <c r="EA48" s="11">
        <v>92.06908263925807</v>
      </c>
      <c r="EB48" s="11">
        <v>33.333333333333329</v>
      </c>
      <c r="EC48" s="11">
        <v>46.576792101874368</v>
      </c>
      <c r="ED48" s="11">
        <v>67.481732878291851</v>
      </c>
      <c r="EE48" s="11">
        <v>96.043956043956044</v>
      </c>
      <c r="EF48" s="11">
        <v>100</v>
      </c>
      <c r="EG48" s="11">
        <v>0</v>
      </c>
      <c r="EH48" s="11">
        <v>73.226544622425621</v>
      </c>
      <c r="EI48" s="11">
        <v>100</v>
      </c>
      <c r="EJ48" s="11">
        <v>92.807745504840938</v>
      </c>
      <c r="EK48" s="11">
        <v>10.442600276625173</v>
      </c>
      <c r="EL48" s="11">
        <v>88.32</v>
      </c>
      <c r="EM48" s="11">
        <v>99.49</v>
      </c>
      <c r="EN48" s="11">
        <v>99.492385786802032</v>
      </c>
      <c r="EO48" s="11">
        <v>97.2027972027972</v>
      </c>
      <c r="EP48" s="11">
        <v>87.854251012145738</v>
      </c>
      <c r="EQ48" s="11">
        <v>20.454544607438073</v>
      </c>
      <c r="ER48" s="11">
        <v>27.419356971904158</v>
      </c>
      <c r="ES48" s="11">
        <v>5.2327471818649984</v>
      </c>
      <c r="ET48" s="11">
        <v>59.250055952245908</v>
      </c>
      <c r="EU48" s="11">
        <v>3.2905952541698835</v>
      </c>
      <c r="EV48" s="11">
        <v>0.32282938094328245</v>
      </c>
      <c r="EW48" s="11">
        <v>1.5717454871853176</v>
      </c>
      <c r="EX48" s="11">
        <v>3.1275702733667385</v>
      </c>
      <c r="EY48" s="11">
        <v>0</v>
      </c>
      <c r="EZ48" s="11">
        <v>1.2527952895210595E-2</v>
      </c>
      <c r="FA48" s="11">
        <v>2.4477474526494691</v>
      </c>
      <c r="FB48" s="11">
        <v>0.60982584574909238</v>
      </c>
      <c r="FC48" s="11">
        <v>0</v>
      </c>
      <c r="FD48" s="11">
        <v>20.138076534620133</v>
      </c>
      <c r="FE48" s="11">
        <v>33.953804347826086</v>
      </c>
      <c r="FF48" s="11">
        <v>39.92537313432836</v>
      </c>
      <c r="FG48" s="11">
        <v>100</v>
      </c>
      <c r="FH48" s="11">
        <v>91.32139923466832</v>
      </c>
      <c r="FI48" s="11">
        <v>100</v>
      </c>
      <c r="FJ48" s="11">
        <v>89.961010884854659</v>
      </c>
      <c r="FK48" s="11">
        <v>92.118858315318946</v>
      </c>
      <c r="FL48" s="11">
        <v>89.877300613496928</v>
      </c>
      <c r="FM48" s="11">
        <v>78.87067395264117</v>
      </c>
      <c r="FN48" s="11">
        <v>91.740550629958008</v>
      </c>
      <c r="FO48" s="11">
        <v>33.89801274437648</v>
      </c>
      <c r="FP48" s="11">
        <v>75.862068965517238</v>
      </c>
      <c r="FQ48" s="11">
        <v>32.733224222585925</v>
      </c>
      <c r="FR48" s="11">
        <v>0</v>
      </c>
      <c r="FS48" s="11">
        <v>103.05294344969728</v>
      </c>
      <c r="FT48" s="11">
        <v>128.81617931212159</v>
      </c>
      <c r="FU48" s="11">
        <v>154.57941517454591</v>
      </c>
      <c r="FV48" s="11">
        <v>51.526471724848641</v>
      </c>
      <c r="FW48" s="11">
        <v>25.76323586242432</v>
      </c>
      <c r="FX48" s="11">
        <v>70.827572859215579</v>
      </c>
      <c r="FY48" s="11">
        <v>-6.2175728592155792</v>
      </c>
      <c r="FZ48" s="11">
        <v>61.502450130049837</v>
      </c>
      <c r="GA48" s="11">
        <v>5.7189691974635437</v>
      </c>
      <c r="GB48" s="11">
        <v>0</v>
      </c>
      <c r="GC48" s="11">
        <v>4.5454545454545459</v>
      </c>
      <c r="GD48" s="11">
        <v>0</v>
      </c>
      <c r="GE48" s="11">
        <v>0</v>
      </c>
      <c r="GF48" s="11">
        <v>25</v>
      </c>
      <c r="GG48" s="11">
        <v>0</v>
      </c>
      <c r="GH48" s="11">
        <v>15</v>
      </c>
      <c r="GI48" s="11">
        <v>15</v>
      </c>
      <c r="GJ48" s="11">
        <v>0.5</v>
      </c>
      <c r="GK48" s="11">
        <v>70.033720927204456</v>
      </c>
      <c r="GL48" s="11">
        <v>9.499133207266782</v>
      </c>
      <c r="GM48" s="11">
        <v>19.905873641518866</v>
      </c>
      <c r="GN48" s="11">
        <v>18.921630240000006</v>
      </c>
      <c r="GO48" s="11">
        <v>43.446229241909023</v>
      </c>
      <c r="GP48" s="11">
        <v>3.9719368640938999</v>
      </c>
      <c r="GQ48" s="11">
        <v>23.679623384516308</v>
      </c>
      <c r="GR48" s="11">
        <v>17.474176094441709</v>
      </c>
      <c r="GS48" s="11">
        <v>100</v>
      </c>
      <c r="GT48" s="11">
        <v>100</v>
      </c>
      <c r="GU48" s="11">
        <v>125.56507864251745</v>
      </c>
      <c r="GV48" s="11">
        <v>0</v>
      </c>
      <c r="GW48" s="11">
        <v>233.6984207845135</v>
      </c>
      <c r="GX48" s="11">
        <v>19.11882510013351</v>
      </c>
      <c r="GY48" s="11">
        <v>42.857142857142854</v>
      </c>
      <c r="GZ48" s="11">
        <v>100</v>
      </c>
      <c r="HA48" s="11">
        <v>4779273.698264352</v>
      </c>
      <c r="HB48" s="11">
        <v>81.393968253968282</v>
      </c>
      <c r="HC48" s="11">
        <v>267.48857142857145</v>
      </c>
      <c r="HD48" s="11">
        <v>159.39396825396821</v>
      </c>
      <c r="HE48" s="11">
        <v>140.54428571428571</v>
      </c>
      <c r="HF48" s="12">
        <v>131.18395740446547</v>
      </c>
      <c r="HG48" s="12">
        <v>59.29806181246726</v>
      </c>
      <c r="HH48" s="12">
        <v>28.847173144876326</v>
      </c>
      <c r="HI48" s="11">
        <v>59.285433843737735</v>
      </c>
      <c r="HJ48" s="11">
        <v>98.429524931291709</v>
      </c>
      <c r="HK48" s="11">
        <v>98.939929328621915</v>
      </c>
      <c r="HL48" s="11">
        <v>97.624656458578713</v>
      </c>
      <c r="HM48" s="11">
        <v>98.252846486062026</v>
      </c>
      <c r="HN48" s="11">
        <v>0</v>
      </c>
      <c r="HO48" s="11" t="s">
        <v>727</v>
      </c>
      <c r="HP48" s="11">
        <v>81.526876982881092</v>
      </c>
      <c r="HQ48" s="11">
        <v>128.12368323222213</v>
      </c>
      <c r="HR48" s="11">
        <v>41.308976116726988</v>
      </c>
      <c r="HS48" s="11">
        <v>72.469798283740104</v>
      </c>
      <c r="HT48" s="11">
        <v>87.231760542768626</v>
      </c>
      <c r="HU48" s="11">
        <v>56.322444330864819</v>
      </c>
      <c r="HV48" s="11">
        <v>58.922749199058742</v>
      </c>
      <c r="HW48" s="11">
        <v>96.095680706442963</v>
      </c>
      <c r="HX48" s="11">
        <v>92.335362569189044</v>
      </c>
      <c r="HY48" s="11">
        <v>95.958129016679663</v>
      </c>
      <c r="HZ48" s="11">
        <v>54.441005072020474</v>
      </c>
      <c r="IA48" s="11">
        <v>97.048434908656375</v>
      </c>
      <c r="IB48" s="11">
        <v>93.786365746536688</v>
      </c>
      <c r="IC48" s="11">
        <v>95.156176339908299</v>
      </c>
      <c r="ID48" s="11">
        <v>52.024645364665425</v>
      </c>
      <c r="IE48" s="11">
        <v>96.058602637179831</v>
      </c>
      <c r="IF48" s="11">
        <v>19.493521790341578</v>
      </c>
      <c r="IG48" s="11">
        <v>-22.178683385579937</v>
      </c>
      <c r="IH48" s="11">
        <v>8</v>
      </c>
      <c r="II48" s="11">
        <v>95.740086376128772</v>
      </c>
      <c r="IJ48" s="11">
        <v>32.253631723596385</v>
      </c>
      <c r="IK48" s="11">
        <v>31.586179819395365</v>
      </c>
      <c r="IL48" s="11">
        <v>73.870705977819853</v>
      </c>
      <c r="IM48" s="11">
        <v>33.333333333333329</v>
      </c>
      <c r="IN48" s="11">
        <v>6.245210727969349</v>
      </c>
      <c r="IO48" s="11">
        <v>100</v>
      </c>
      <c r="IP48" s="11">
        <v>79.586149391134398</v>
      </c>
      <c r="IQ48" s="11">
        <v>6.024096385542169</v>
      </c>
      <c r="IR48" s="11">
        <v>120.48192771084338</v>
      </c>
      <c r="IS48" s="11">
        <v>7.0521766628017284</v>
      </c>
      <c r="IT48" s="11">
        <v>22.926109412880784</v>
      </c>
      <c r="IU48" s="11">
        <v>11.562998405103668</v>
      </c>
      <c r="IV48" s="11">
        <v>83.333333333333329</v>
      </c>
      <c r="IW48" s="11">
        <v>0</v>
      </c>
      <c r="IX48" s="11">
        <v>125</v>
      </c>
      <c r="IY48" s="11">
        <v>3.333333333333333</v>
      </c>
      <c r="IZ48" s="11">
        <v>24.920255183413079</v>
      </c>
      <c r="JA48" s="11">
        <v>10.36682615629984</v>
      </c>
      <c r="JB48" s="11">
        <v>5.5821371610845292</v>
      </c>
      <c r="JC48" s="11">
        <v>9.3700159489633172</v>
      </c>
      <c r="JD48" s="11">
        <v>10</v>
      </c>
      <c r="JE48" s="11">
        <v>14.46</v>
      </c>
      <c r="JF48" s="11">
        <v>12.424657534246576</v>
      </c>
      <c r="JG48" s="11">
        <v>96.043956043956044</v>
      </c>
      <c r="JH48" s="11">
        <v>164.31159420289856</v>
      </c>
      <c r="JI48" s="11">
        <v>0</v>
      </c>
      <c r="JJ48" s="11">
        <v>73.226544622425621</v>
      </c>
      <c r="JK48" s="11">
        <v>100</v>
      </c>
      <c r="JL48" s="11">
        <v>92.807745504840938</v>
      </c>
      <c r="JM48" s="11">
        <v>10.442600276625173</v>
      </c>
      <c r="JN48" s="11">
        <v>88.32</v>
      </c>
      <c r="JO48" s="11">
        <v>99.49</v>
      </c>
      <c r="JP48" s="11">
        <v>99.492385786802032</v>
      </c>
      <c r="JQ48" s="11">
        <v>97.2027972027972</v>
      </c>
      <c r="JR48" s="11">
        <v>87.854251012145738</v>
      </c>
      <c r="JS48" s="11">
        <v>0.57317070000000003</v>
      </c>
      <c r="JT48" s="11">
        <v>0.4512195</v>
      </c>
      <c r="JU48" s="11">
        <v>0.99539689799999997</v>
      </c>
      <c r="JV48" s="11">
        <v>0.37292029999999998</v>
      </c>
      <c r="JW48" s="11">
        <v>3.0058142682572546</v>
      </c>
      <c r="JX48" s="11">
        <v>16985.204955574511</v>
      </c>
      <c r="JY48" s="11">
        <v>27267.031541142998</v>
      </c>
      <c r="JZ48" s="11">
        <v>0.25026203317626083</v>
      </c>
      <c r="KA48" s="11">
        <v>0</v>
      </c>
      <c r="KB48" s="11">
        <v>3.2575E-2</v>
      </c>
      <c r="KC48" s="11">
        <v>7.1130885800000003</v>
      </c>
      <c r="KD48" s="13">
        <v>1.6535222065869309E-2</v>
      </c>
      <c r="KE48" s="11">
        <v>-19.73067029807838</v>
      </c>
      <c r="KF48" s="11">
        <v>-34.328358208955223</v>
      </c>
      <c r="KG48" s="11">
        <v>-64.184782608695656</v>
      </c>
      <c r="KH48" s="11">
        <v>-40.298507462686565</v>
      </c>
      <c r="KI48" s="11">
        <v>1.6099999999999999</v>
      </c>
      <c r="KJ48" s="11">
        <v>4.4728571428571433</v>
      </c>
      <c r="KK48" s="11">
        <v>72.32083333333334</v>
      </c>
      <c r="KL48" s="11">
        <v>84.100833333333341</v>
      </c>
      <c r="KM48" s="11">
        <v>89.221666666666678</v>
      </c>
      <c r="KN48" s="11">
        <v>10.122699386503067</v>
      </c>
      <c r="KO48" s="11">
        <v>21.129326047358834</v>
      </c>
      <c r="KP48" s="11">
        <v>91.740550629958008</v>
      </c>
      <c r="KQ48" s="11">
        <v>5.5978271826553829</v>
      </c>
      <c r="KR48" s="11">
        <v>75.862068965517238</v>
      </c>
      <c r="KS48" s="11">
        <v>32.733224222585925</v>
      </c>
    </row>
    <row r="49" spans="1:305" x14ac:dyDescent="0.3">
      <c r="A49" t="s">
        <v>1</v>
      </c>
      <c r="B49" s="2" t="s">
        <v>86</v>
      </c>
      <c r="C49" s="2" t="s">
        <v>87</v>
      </c>
      <c r="D49" s="2" t="s">
        <v>75</v>
      </c>
      <c r="E49" s="2" t="s">
        <v>347</v>
      </c>
      <c r="F49" s="2" t="s">
        <v>357</v>
      </c>
      <c r="G49" s="2" t="s">
        <v>344</v>
      </c>
      <c r="H49" s="17" t="s">
        <v>487</v>
      </c>
      <c r="I49" s="11">
        <v>57.702537212642767</v>
      </c>
      <c r="J49" s="11">
        <v>56.869865900881507</v>
      </c>
      <c r="K49" s="11">
        <v>63.243602851075821</v>
      </c>
      <c r="L49" s="11">
        <v>72.141527451271628</v>
      </c>
      <c r="M49" s="11">
        <v>58.626277898993486</v>
      </c>
      <c r="N49" s="11">
        <v>52.09619381004277</v>
      </c>
      <c r="O49" s="11">
        <v>43.237755363591369</v>
      </c>
      <c r="P49" s="11">
        <v>87.841245785379158</v>
      </c>
      <c r="Q49" s="11">
        <v>66.00698278230395</v>
      </c>
      <c r="R49" s="11">
        <v>25</v>
      </c>
      <c r="S49" s="11">
        <v>63.633921988451036</v>
      </c>
      <c r="T49" s="11">
        <v>44.682778645068723</v>
      </c>
      <c r="U49" s="11">
        <v>75.822479692808614</v>
      </c>
      <c r="V49" s="11">
        <v>35.101652412159069</v>
      </c>
      <c r="W49" s="11">
        <v>21.77057734640422</v>
      </c>
      <c r="X49" s="11">
        <v>67.325932052368799</v>
      </c>
      <c r="Y49" s="11">
        <v>96.38224813735016</v>
      </c>
      <c r="Z49" s="11">
        <v>67.495653868180099</v>
      </c>
      <c r="AA49" s="11">
        <v>84.31029758015724</v>
      </c>
      <c r="AB49" s="11">
        <v>87.748406945765907</v>
      </c>
      <c r="AC49" s="11">
        <v>48.709575866622373</v>
      </c>
      <c r="AD49" s="11">
        <v>57.259475218658899</v>
      </c>
      <c r="AE49" s="11">
        <v>82.679881645153699</v>
      </c>
      <c r="AF49" s="11">
        <v>58.626277898993486</v>
      </c>
      <c r="AG49" s="11">
        <v>41.039482484624408</v>
      </c>
      <c r="AH49" s="11">
        <v>43.324026231697516</v>
      </c>
      <c r="AI49" s="11">
        <v>64.274756627639476</v>
      </c>
      <c r="AJ49" s="11">
        <v>63.956372897081792</v>
      </c>
      <c r="AK49" s="11">
        <v>93.061865494752197</v>
      </c>
      <c r="AL49" s="11">
        <v>59.58333663792942</v>
      </c>
      <c r="AM49" s="11">
        <v>27.333406870138379</v>
      </c>
      <c r="AN49" s="11">
        <v>95.952217981416823</v>
      </c>
      <c r="AO49" s="11">
        <v>71.235164047937999</v>
      </c>
      <c r="AP49" s="11">
        <v>91.708093060250548</v>
      </c>
      <c r="AQ49" s="11">
        <v>87.417838005011461</v>
      </c>
      <c r="AR49" s="11">
        <v>94.610546209939315</v>
      </c>
      <c r="AS49" s="11">
        <v>83.652126390927819</v>
      </c>
      <c r="AT49" s="11">
        <v>77.365539132291957</v>
      </c>
      <c r="AU49" s="11">
        <v>92.293331913853848</v>
      </c>
      <c r="AV49" s="11">
        <v>72.882128761756661</v>
      </c>
      <c r="AW49" s="11">
        <v>56.501011569384339</v>
      </c>
      <c r="AX49" s="11">
        <v>72.732426393490925</v>
      </c>
      <c r="AY49" s="11">
        <v>61.912364404583897</v>
      </c>
      <c r="AZ49" s="11">
        <v>25</v>
      </c>
      <c r="BA49" s="11">
        <v>13.636363636363635</v>
      </c>
      <c r="BB49" s="11">
        <v>36.363636363636367</v>
      </c>
      <c r="BC49" s="11">
        <v>100</v>
      </c>
      <c r="BD49" s="11">
        <v>25</v>
      </c>
      <c r="BE49" s="11">
        <v>75.161290322580641</v>
      </c>
      <c r="BF49" s="11">
        <v>80.508319619674523</v>
      </c>
      <c r="BG49" s="11">
        <v>37.5</v>
      </c>
      <c r="BH49" s="11">
        <v>92.631578947368425</v>
      </c>
      <c r="BI49" s="11">
        <v>53.387755738169929</v>
      </c>
      <c r="BJ49" s="11">
        <v>0</v>
      </c>
      <c r="BK49" s="11">
        <v>22.997667739805213</v>
      </c>
      <c r="BL49" s="11">
        <v>54.396890800000023</v>
      </c>
      <c r="BM49" s="11">
        <v>70.291357043464629</v>
      </c>
      <c r="BN49" s="11">
        <v>74.688537756173503</v>
      </c>
      <c r="BO49" s="11">
        <v>82.487544278787723</v>
      </c>
      <c r="BP49" s="11">
        <v>0.24824080019594472</v>
      </c>
      <c r="BQ49" s="11">
        <v>100</v>
      </c>
      <c r="BR49" s="11">
        <v>0</v>
      </c>
      <c r="BS49" s="11">
        <v>0</v>
      </c>
      <c r="BT49" s="11">
        <v>100</v>
      </c>
      <c r="BU49" s="11">
        <v>10.361673672758451</v>
      </c>
      <c r="BV49" s="11">
        <v>6.6504628432538651</v>
      </c>
      <c r="BW49" s="11">
        <v>0</v>
      </c>
      <c r="BX49" s="11">
        <v>6.67</v>
      </c>
      <c r="BY49" s="11">
        <v>73.761846542363017</v>
      </c>
      <c r="BZ49" s="11">
        <v>83.645908465398449</v>
      </c>
      <c r="CA49" s="11">
        <v>44.55200808100944</v>
      </c>
      <c r="CB49" s="11">
        <v>64.487724242463244</v>
      </c>
      <c r="CC49" s="11">
        <v>69.668211717126383</v>
      </c>
      <c r="CD49" s="11">
        <v>79.917886185511293</v>
      </c>
      <c r="CE49" s="11">
        <v>49.512743628185909</v>
      </c>
      <c r="CF49" s="11">
        <v>79.497042046886918</v>
      </c>
      <c r="CG49" s="11">
        <v>90.988014253320372</v>
      </c>
      <c r="CH49" s="11">
        <v>98.535795270489146</v>
      </c>
      <c r="CI49" s="11">
        <v>98.80790411402657</v>
      </c>
      <c r="CJ49" s="11">
        <v>94.868804664723029</v>
      </c>
      <c r="CK49" s="11">
        <v>98.710722384191769</v>
      </c>
      <c r="CL49" s="11">
        <v>66.78</v>
      </c>
      <c r="CM49" s="11">
        <v>99.570000000000007</v>
      </c>
      <c r="CN49" s="11">
        <v>100</v>
      </c>
      <c r="CO49" s="11">
        <v>3.6326154727203726</v>
      </c>
      <c r="CP49" s="11">
        <v>77.926707068833267</v>
      </c>
      <c r="CQ49" s="11">
        <v>92.799580572330015</v>
      </c>
      <c r="CR49" s="11">
        <v>87.423571746758114</v>
      </c>
      <c r="CS49" s="11">
        <v>72.645827272624999</v>
      </c>
      <c r="CT49" s="11">
        <v>77.311792707976878</v>
      </c>
      <c r="CU49" s="11">
        <v>97.75430611242021</v>
      </c>
      <c r="CV49" s="11">
        <v>97.532909046800071</v>
      </c>
      <c r="CW49" s="11">
        <v>99.017004976645055</v>
      </c>
      <c r="CX49" s="11">
        <v>58.579218985324374</v>
      </c>
      <c r="CY49" s="11">
        <v>98.643255103775203</v>
      </c>
      <c r="CZ49" s="11">
        <v>97.754275462676475</v>
      </c>
      <c r="DA49" s="11">
        <v>96.154539322987688</v>
      </c>
      <c r="DB49" s="11">
        <v>56.928473082511076</v>
      </c>
      <c r="DC49" s="11">
        <v>97.37757958540729</v>
      </c>
      <c r="DD49" s="11">
        <v>47.599611273080662</v>
      </c>
      <c r="DE49" s="11">
        <v>54.52911632678645</v>
      </c>
      <c r="DF49" s="11">
        <v>44</v>
      </c>
      <c r="DG49" s="11">
        <v>95.134434726271465</v>
      </c>
      <c r="DH49" s="11">
        <v>40.855199222546162</v>
      </c>
      <c r="DI49" s="11">
        <v>35.788791707159056</v>
      </c>
      <c r="DJ49" s="11">
        <v>88.518242740134028</v>
      </c>
      <c r="DK49" s="11">
        <v>52.380952380952387</v>
      </c>
      <c r="DL49" s="11">
        <v>89.82033145952839</v>
      </c>
      <c r="DM49" s="11">
        <v>100</v>
      </c>
      <c r="DN49" s="11">
        <v>33.185656128551329</v>
      </c>
      <c r="DO49" s="11">
        <v>86.30705394190872</v>
      </c>
      <c r="DP49" s="11">
        <v>56.386123626520401</v>
      </c>
      <c r="DQ49" s="11">
        <v>51.572854649935351</v>
      </c>
      <c r="DR49" s="11">
        <v>30.506110319313461</v>
      </c>
      <c r="DS49" s="11">
        <v>9.1301044170962768</v>
      </c>
      <c r="DT49" s="11">
        <v>0</v>
      </c>
      <c r="DU49" s="11">
        <v>3.7102634114495818</v>
      </c>
      <c r="DV49" s="11">
        <v>8.6423374247066551</v>
      </c>
      <c r="DW49" s="11">
        <v>13.120590369053856</v>
      </c>
      <c r="DX49" s="11">
        <v>51.945018236288917</v>
      </c>
      <c r="DY49" s="11">
        <v>47.589627510678881</v>
      </c>
      <c r="DZ49" s="11">
        <v>28.352735213962134</v>
      </c>
      <c r="EA49" s="11">
        <v>68.471312289060933</v>
      </c>
      <c r="EB49" s="11">
        <v>20.261437908496731</v>
      </c>
      <c r="EC49" s="11">
        <v>51.935922630606115</v>
      </c>
      <c r="ED49" s="11">
        <v>67.90041427947591</v>
      </c>
      <c r="EE49" s="11">
        <v>70.298403886190144</v>
      </c>
      <c r="EF49" s="11">
        <v>66.964285714285708</v>
      </c>
      <c r="EG49" s="11">
        <v>19.34846989141165</v>
      </c>
      <c r="EH49" s="11">
        <v>90.72063178677196</v>
      </c>
      <c r="EI49" s="11">
        <v>95.735860230974239</v>
      </c>
      <c r="EJ49" s="11">
        <v>99.674267100977204</v>
      </c>
      <c r="EK49" s="11">
        <v>14.302635475273911</v>
      </c>
      <c r="EL49" s="11">
        <v>90.34</v>
      </c>
      <c r="EM49" s="11">
        <v>100</v>
      </c>
      <c r="EN49" s="11">
        <v>99.516908212560381</v>
      </c>
      <c r="EO49" s="11">
        <v>94.011976047904184</v>
      </c>
      <c r="EP49" s="11">
        <v>81.440443213296405</v>
      </c>
      <c r="EQ49" s="11">
        <v>68.18182157024772</v>
      </c>
      <c r="ER49" s="11">
        <v>100</v>
      </c>
      <c r="ES49" s="11">
        <v>53.747744449172473</v>
      </c>
      <c r="ET49" s="11">
        <v>16.403780532297464</v>
      </c>
      <c r="EU49" s="11">
        <v>1.2151910371055121</v>
      </c>
      <c r="EV49" s="11">
        <v>3.5491670610521537</v>
      </c>
      <c r="EW49" s="11">
        <v>3.2192799883297152</v>
      </c>
      <c r="EX49" s="11">
        <v>3.665508667767805</v>
      </c>
      <c r="EY49" s="11">
        <v>1.6355288276266502</v>
      </c>
      <c r="EZ49" s="11">
        <v>2.9990192661933008</v>
      </c>
      <c r="FA49" s="11">
        <v>2.344719032931506</v>
      </c>
      <c r="FB49" s="11">
        <v>5.9273928336526653</v>
      </c>
      <c r="FC49" s="11">
        <v>14.165990010245885</v>
      </c>
      <c r="FD49" s="11">
        <v>47.453238486679723</v>
      </c>
      <c r="FE49" s="11">
        <v>41.716566866267463</v>
      </c>
      <c r="FF49" s="11">
        <v>27.40384615384615</v>
      </c>
      <c r="FG49" s="11">
        <v>97.681220706910523</v>
      </c>
      <c r="FH49" s="11">
        <v>100</v>
      </c>
      <c r="FI49" s="11">
        <v>100</v>
      </c>
      <c r="FJ49" s="11">
        <v>89.961010884854659</v>
      </c>
      <c r="FK49" s="11">
        <v>92.118858315318946</v>
      </c>
      <c r="FL49" s="11">
        <v>88.915648142573303</v>
      </c>
      <c r="FM49" s="11">
        <v>76.22854147556022</v>
      </c>
      <c r="FN49" s="11">
        <v>93.428489661586894</v>
      </c>
      <c r="FO49" s="11">
        <v>48.896646980742211</v>
      </c>
      <c r="FP49" s="11">
        <v>77.044396150263893</v>
      </c>
      <c r="FQ49" s="11">
        <v>42.897261876901474</v>
      </c>
      <c r="FR49" s="11">
        <v>5.965400676078743</v>
      </c>
      <c r="FS49" s="11">
        <v>121.29648041360112</v>
      </c>
      <c r="FT49" s="11">
        <v>115.33107973752236</v>
      </c>
      <c r="FU49" s="11">
        <v>165.04275203817858</v>
      </c>
      <c r="FV49" s="11">
        <v>45.734738516603699</v>
      </c>
      <c r="FW49" s="11">
        <v>37.780870948498709</v>
      </c>
      <c r="FX49" s="11">
        <v>72.882128761756661</v>
      </c>
      <c r="FY49" s="11">
        <v>-6.3621287617566651</v>
      </c>
      <c r="FZ49" s="11">
        <v>72.732426393490925</v>
      </c>
      <c r="GA49" s="11">
        <v>9.0324882563705131</v>
      </c>
      <c r="GB49" s="11">
        <v>25</v>
      </c>
      <c r="GC49" s="11">
        <v>13.636363636363635</v>
      </c>
      <c r="GD49" s="11">
        <v>36.363636363636367</v>
      </c>
      <c r="GE49" s="11">
        <v>100</v>
      </c>
      <c r="GF49" s="11">
        <v>25</v>
      </c>
      <c r="GG49" s="11">
        <v>75.161290322580641</v>
      </c>
      <c r="GH49" s="11">
        <v>14</v>
      </c>
      <c r="GI49" s="11">
        <v>30</v>
      </c>
      <c r="GJ49" s="11">
        <v>2.3333333333333335</v>
      </c>
      <c r="GK49" s="11">
        <v>53.387755738169929</v>
      </c>
      <c r="GL49" s="11">
        <v>0</v>
      </c>
      <c r="GM49" s="11">
        <v>22.997667739805213</v>
      </c>
      <c r="GN49" s="11">
        <v>54.396890800000016</v>
      </c>
      <c r="GO49" s="11">
        <v>70.291357043464629</v>
      </c>
      <c r="GP49" s="11">
        <v>25.311462243826504</v>
      </c>
      <c r="GQ49" s="11">
        <v>17.512455721212273</v>
      </c>
      <c r="GR49" s="11">
        <v>0.24824080019594472</v>
      </c>
      <c r="GS49" s="11" t="s">
        <v>727</v>
      </c>
      <c r="GT49" s="11" t="s">
        <v>727</v>
      </c>
      <c r="GU49" s="11">
        <v>0</v>
      </c>
      <c r="GV49" s="11">
        <v>1</v>
      </c>
      <c r="GW49" s="11">
        <v>996.5797853520462</v>
      </c>
      <c r="GX49" s="11">
        <v>6.6504628432538651</v>
      </c>
      <c r="GY49" s="11">
        <v>0</v>
      </c>
      <c r="GZ49" s="11">
        <v>6.67</v>
      </c>
      <c r="HA49" s="11">
        <v>7273832.5489993272</v>
      </c>
      <c r="HB49" s="11">
        <v>58.909682539682535</v>
      </c>
      <c r="HC49" s="11">
        <v>246.81158730158731</v>
      </c>
      <c r="HD49" s="11">
        <v>175.68555555555557</v>
      </c>
      <c r="HE49" s="11">
        <v>117.68507936507932</v>
      </c>
      <c r="HF49" s="12">
        <v>167.25925914420392</v>
      </c>
      <c r="HG49" s="12">
        <v>50.487256371814091</v>
      </c>
      <c r="HH49" s="12">
        <v>85.025055679287306</v>
      </c>
      <c r="HI49" s="11">
        <v>90.988014253320372</v>
      </c>
      <c r="HJ49" s="11">
        <v>98.535795270489146</v>
      </c>
      <c r="HK49" s="11">
        <v>98.80790411402657</v>
      </c>
      <c r="HL49" s="11">
        <v>94.868804664723029</v>
      </c>
      <c r="HM49" s="11">
        <v>98.710722384191769</v>
      </c>
      <c r="HN49" s="11">
        <v>66.78</v>
      </c>
      <c r="HO49" s="11">
        <v>99.570000000000007</v>
      </c>
      <c r="HP49" s="11">
        <v>100</v>
      </c>
      <c r="HQ49" s="11">
        <v>3.6326154727203726</v>
      </c>
      <c r="HR49" s="11">
        <v>77.926707068833267</v>
      </c>
      <c r="HS49" s="11">
        <v>92.799580572330015</v>
      </c>
      <c r="HT49" s="11">
        <v>87.423571746758114</v>
      </c>
      <c r="HU49" s="11">
        <v>72.645827272624999</v>
      </c>
      <c r="HV49" s="11">
        <v>77.311792707976878</v>
      </c>
      <c r="HW49" s="11">
        <v>97.75430611242021</v>
      </c>
      <c r="HX49" s="11">
        <v>97.532909046800071</v>
      </c>
      <c r="HY49" s="11">
        <v>99.017004976645055</v>
      </c>
      <c r="HZ49" s="11">
        <v>58.579218985324374</v>
      </c>
      <c r="IA49" s="11">
        <v>98.643255103775203</v>
      </c>
      <c r="IB49" s="11">
        <v>97.754275462676475</v>
      </c>
      <c r="IC49" s="11">
        <v>96.154539322987688</v>
      </c>
      <c r="ID49" s="11">
        <v>56.928473082511076</v>
      </c>
      <c r="IE49" s="11">
        <v>97.37757958540729</v>
      </c>
      <c r="IF49" s="11">
        <v>47.599611273080662</v>
      </c>
      <c r="IG49" s="11">
        <v>-2.3135221380135622</v>
      </c>
      <c r="IH49" s="11">
        <v>13</v>
      </c>
      <c r="II49" s="11">
        <v>95.134434726271465</v>
      </c>
      <c r="IJ49" s="11">
        <v>40.855199222546162</v>
      </c>
      <c r="IK49" s="11">
        <v>35.788791707159056</v>
      </c>
      <c r="IL49" s="11">
        <v>88.518242740134028</v>
      </c>
      <c r="IM49" s="11">
        <v>52.380952380952387</v>
      </c>
      <c r="IN49" s="11">
        <v>9.181964573268921</v>
      </c>
      <c r="IO49" s="11">
        <v>100</v>
      </c>
      <c r="IP49" s="11">
        <v>77.538045790372195</v>
      </c>
      <c r="IQ49" s="11">
        <v>6.224066390041493</v>
      </c>
      <c r="IR49" s="11">
        <v>82.987551867219921</v>
      </c>
      <c r="IS49" s="11">
        <v>8.023379931467387</v>
      </c>
      <c r="IT49" s="11">
        <v>30.506110319313461</v>
      </c>
      <c r="IU49" s="11">
        <v>51.101846337105421</v>
      </c>
      <c r="IV49" s="11">
        <v>0</v>
      </c>
      <c r="IW49" s="11">
        <v>4.8838594401429418</v>
      </c>
      <c r="IX49" s="11">
        <v>83.144729005360333</v>
      </c>
      <c r="IY49" s="11">
        <v>6.8000000000000007</v>
      </c>
      <c r="IZ49" s="11">
        <v>43.299583085169743</v>
      </c>
      <c r="JA49" s="11">
        <v>26.14651578320429</v>
      </c>
      <c r="JB49" s="11">
        <v>9.1721262656343061</v>
      </c>
      <c r="JC49" s="11">
        <v>6.9684335914234659</v>
      </c>
      <c r="JD49" s="11">
        <v>6.0784313725490193</v>
      </c>
      <c r="JE49" s="11">
        <v>13.783673469387756</v>
      </c>
      <c r="JF49" s="11">
        <v>12.367021276595745</v>
      </c>
      <c r="JG49" s="11">
        <v>70.298403886190144</v>
      </c>
      <c r="JH49" s="11">
        <v>66.964285714285708</v>
      </c>
      <c r="JI49" s="11">
        <v>19.34846989141165</v>
      </c>
      <c r="JJ49" s="11">
        <v>90.72063178677196</v>
      </c>
      <c r="JK49" s="11">
        <v>95.735860230974239</v>
      </c>
      <c r="JL49" s="11">
        <v>99.674267100977204</v>
      </c>
      <c r="JM49" s="11">
        <v>14.302635475273911</v>
      </c>
      <c r="JN49" s="11">
        <v>90.34</v>
      </c>
      <c r="JO49" s="11">
        <v>100</v>
      </c>
      <c r="JP49" s="11">
        <v>99.516908212560381</v>
      </c>
      <c r="JQ49" s="11">
        <v>94.011976047904184</v>
      </c>
      <c r="JR49" s="11">
        <v>81.440443213296405</v>
      </c>
      <c r="JS49" s="11">
        <v>0.82926829999999996</v>
      </c>
      <c r="JT49" s="11">
        <v>1</v>
      </c>
      <c r="JU49" s="11">
        <v>1.4844877080000001</v>
      </c>
      <c r="JV49" s="11">
        <v>0.26111859999999998</v>
      </c>
      <c r="JW49" s="11">
        <v>2.5040896554430576</v>
      </c>
      <c r="JX49" s="11">
        <v>70210.418163663126</v>
      </c>
      <c r="JY49" s="11">
        <v>47470.32544951723</v>
      </c>
      <c r="JZ49" s="11">
        <v>0.29330680740653375</v>
      </c>
      <c r="KA49" s="11">
        <v>12.518649590000001</v>
      </c>
      <c r="KB49" s="11">
        <v>7.7980060599999996</v>
      </c>
      <c r="KC49" s="11">
        <v>6.8136907499999957</v>
      </c>
      <c r="KD49" s="13">
        <v>5.2287833032711145E-2</v>
      </c>
      <c r="KE49" s="11">
        <v>-10.485446143585346</v>
      </c>
      <c r="KF49" s="11">
        <v>45.818935729094676</v>
      </c>
      <c r="KG49" s="11">
        <v>-33.133732534930139</v>
      </c>
      <c r="KH49" s="11">
        <v>-90.384615384615387</v>
      </c>
      <c r="KI49" s="11">
        <v>1.9233333333333329</v>
      </c>
      <c r="KJ49" s="11">
        <v>2.8226666666666662</v>
      </c>
      <c r="KK49" s="11">
        <v>72.32083333333334</v>
      </c>
      <c r="KL49" s="11">
        <v>84.100833333333341</v>
      </c>
      <c r="KM49" s="11">
        <v>89.221666666666678</v>
      </c>
      <c r="KN49" s="11">
        <v>11.084351857426697</v>
      </c>
      <c r="KO49" s="11">
        <v>23.771458524439783</v>
      </c>
      <c r="KP49" s="11">
        <v>93.428489661586894</v>
      </c>
      <c r="KQ49" s="11">
        <v>6.2114717966562241</v>
      </c>
      <c r="KR49" s="11">
        <v>77.044396150263893</v>
      </c>
      <c r="KS49" s="11">
        <v>42.897261876901474</v>
      </c>
    </row>
    <row r="50" spans="1:305" x14ac:dyDescent="0.3">
      <c r="A50" t="s">
        <v>1</v>
      </c>
      <c r="B50" s="2" t="s">
        <v>88</v>
      </c>
      <c r="C50" s="2" t="s">
        <v>89</v>
      </c>
      <c r="D50" s="2" t="s">
        <v>75</v>
      </c>
      <c r="E50" s="2" t="s">
        <v>347</v>
      </c>
      <c r="F50" s="2" t="s">
        <v>357</v>
      </c>
      <c r="G50" s="2" t="s">
        <v>344</v>
      </c>
      <c r="H50" s="17" t="s">
        <v>487</v>
      </c>
      <c r="I50" s="11">
        <v>59.721956963847504</v>
      </c>
      <c r="J50" s="11">
        <v>54.812868735822867</v>
      </c>
      <c r="K50" s="11">
        <v>70.61395634118864</v>
      </c>
      <c r="L50" s="11">
        <v>71.939864775445244</v>
      </c>
      <c r="M50" s="11">
        <v>66.18709054855357</v>
      </c>
      <c r="N50" s="11">
        <v>50.793739235928378</v>
      </c>
      <c r="O50" s="11">
        <v>43.984222146146294</v>
      </c>
      <c r="P50" s="11">
        <v>81.33143601108155</v>
      </c>
      <c r="Q50" s="11">
        <v>70.966218716095099</v>
      </c>
      <c r="R50" s="11">
        <v>39.090909090909093</v>
      </c>
      <c r="S50" s="11">
        <v>58.105356925584623</v>
      </c>
      <c r="T50" s="11">
        <v>30.055626214535987</v>
      </c>
      <c r="U50" s="11">
        <v>60.718247114663683</v>
      </c>
      <c r="V50" s="11">
        <v>43.422287077890026</v>
      </c>
      <c r="W50" s="11">
        <v>39.89683322945632</v>
      </c>
      <c r="X50" s="11">
        <v>63.347368002700719</v>
      </c>
      <c r="Y50" s="11">
        <v>95.146124523506984</v>
      </c>
      <c r="Z50" s="11">
        <v>84.065499609090523</v>
      </c>
      <c r="AA50" s="11">
        <v>78.29894941430031</v>
      </c>
      <c r="AB50" s="11">
        <v>86.052968969626988</v>
      </c>
      <c r="AC50" s="11">
        <v>67.458047974406</v>
      </c>
      <c r="AD50" s="11">
        <v>56.46135669542344</v>
      </c>
      <c r="AE50" s="11">
        <v>71.428000823469503</v>
      </c>
      <c r="AF50" s="11">
        <v>66.18709054855357</v>
      </c>
      <c r="AG50" s="11">
        <v>39.93161493000018</v>
      </c>
      <c r="AH50" s="11">
        <v>45.955942445391443</v>
      </c>
      <c r="AI50" s="11">
        <v>71.61478504558923</v>
      </c>
      <c r="AJ50" s="11">
        <v>58.674175013516859</v>
      </c>
      <c r="AK50" s="11">
        <v>88.585917981072555</v>
      </c>
      <c r="AL50" s="11">
        <v>64.856404432017541</v>
      </c>
      <c r="AM50" s="11">
        <v>46.273847542556496</v>
      </c>
      <c r="AN50" s="11">
        <v>59.464099986176578</v>
      </c>
      <c r="AO50" s="11">
        <v>74.296189601602634</v>
      </c>
      <c r="AP50" s="11">
        <v>91.058984969660585</v>
      </c>
      <c r="AQ50" s="11">
        <v>78.203642691442909</v>
      </c>
      <c r="AR50" s="11">
        <v>92.864695637120846</v>
      </c>
      <c r="AS50" s="11">
        <v>74.057398015348781</v>
      </c>
      <c r="AT50" s="11">
        <v>59.67649074490987</v>
      </c>
      <c r="AU50" s="11">
        <v>92.127404008006366</v>
      </c>
      <c r="AV50" s="11">
        <v>75.097330635306633</v>
      </c>
      <c r="AW50" s="11">
        <v>55.829149689562087</v>
      </c>
      <c r="AX50" s="11">
        <v>71.42848208334199</v>
      </c>
      <c r="AY50" s="11">
        <v>81.509912456169687</v>
      </c>
      <c r="AZ50" s="11">
        <v>40</v>
      </c>
      <c r="BA50" s="11">
        <v>40.909090909090914</v>
      </c>
      <c r="BB50" s="11">
        <v>36.363636363636367</v>
      </c>
      <c r="BC50" s="11">
        <v>100</v>
      </c>
      <c r="BD50" s="11">
        <v>0</v>
      </c>
      <c r="BE50" s="11">
        <v>26.022304832713754</v>
      </c>
      <c r="BF50" s="11">
        <v>89.504479795209363</v>
      </c>
      <c r="BG50" s="11">
        <v>75</v>
      </c>
      <c r="BH50" s="11">
        <v>98.421052631578945</v>
      </c>
      <c r="BI50" s="11">
        <v>34.192775629767944</v>
      </c>
      <c r="BJ50" s="11">
        <v>3.6257365253941036</v>
      </c>
      <c r="BK50" s="11">
        <v>14.03856628593894</v>
      </c>
      <c r="BL50" s="11">
        <v>0</v>
      </c>
      <c r="BM50" s="11">
        <v>76.60767452248966</v>
      </c>
      <c r="BN50" s="11">
        <v>28.526104881096131</v>
      </c>
      <c r="BO50" s="11">
        <v>77.020961940405257</v>
      </c>
      <c r="BP50" s="11">
        <v>0.56434546004232589</v>
      </c>
      <c r="BQ50" s="11">
        <v>100</v>
      </c>
      <c r="BR50" s="11">
        <v>30.93485120336571</v>
      </c>
      <c r="BS50" s="11">
        <v>25.00859765244417</v>
      </c>
      <c r="BT50" s="11">
        <v>100</v>
      </c>
      <c r="BU50" s="11">
        <v>4.0259281514879435</v>
      </c>
      <c r="BV50" s="11">
        <v>68.505024691784371</v>
      </c>
      <c r="BW50" s="11">
        <v>37.931034482758619</v>
      </c>
      <c r="BX50" s="11">
        <v>16.669999999999998</v>
      </c>
      <c r="BY50" s="11">
        <v>36.48127374328228</v>
      </c>
      <c r="BZ50" s="11">
        <v>83.315237284758695</v>
      </c>
      <c r="CA50" s="11">
        <v>44.245903430403835</v>
      </c>
      <c r="CB50" s="11">
        <v>62.59439811802855</v>
      </c>
      <c r="CC50" s="11">
        <v>69.045774133682997</v>
      </c>
      <c r="CD50" s="11">
        <v>69.35447169290326</v>
      </c>
      <c r="CE50" s="11">
        <v>47.931873479318732</v>
      </c>
      <c r="CF50" s="11">
        <v>66.943917879808993</v>
      </c>
      <c r="CG50" s="11">
        <v>92.770681468601623</v>
      </c>
      <c r="CH50" s="11">
        <v>98.274593727011307</v>
      </c>
      <c r="CI50" s="11">
        <v>97.920149802715173</v>
      </c>
      <c r="CJ50" s="11">
        <v>94.783655453755102</v>
      </c>
      <c r="CK50" s="11">
        <v>91.981542165451742</v>
      </c>
      <c r="CL50" s="11">
        <v>57.010000000000005</v>
      </c>
      <c r="CM50" s="11">
        <v>96.899999999999991</v>
      </c>
      <c r="CN50" s="11">
        <v>100</v>
      </c>
      <c r="CO50" s="11">
        <v>82.351998436362067</v>
      </c>
      <c r="CP50" s="11">
        <v>60.351995517781752</v>
      </c>
      <c r="CQ50" s="11">
        <v>88.508044102857014</v>
      </c>
      <c r="CR50" s="11">
        <v>84.342801685523042</v>
      </c>
      <c r="CS50" s="11">
        <v>69.567414867525073</v>
      </c>
      <c r="CT50" s="11">
        <v>69.526567185236132</v>
      </c>
      <c r="CU50" s="11">
        <v>97.496873126878896</v>
      </c>
      <c r="CV50" s="11">
        <v>96.084252015751176</v>
      </c>
      <c r="CW50" s="11">
        <v>96.844219244245139</v>
      </c>
      <c r="CX50" s="11">
        <v>54.75957440067765</v>
      </c>
      <c r="CY50" s="11">
        <v>96.921214547699236</v>
      </c>
      <c r="CZ50" s="11">
        <v>95.898266204253076</v>
      </c>
      <c r="DA50" s="11">
        <v>94.588997663769916</v>
      </c>
      <c r="DB50" s="11">
        <v>56.200485432016087</v>
      </c>
      <c r="DC50" s="11">
        <v>97.126742248603733</v>
      </c>
      <c r="DD50" s="11">
        <v>64.461980873403334</v>
      </c>
      <c r="DE50" s="11">
        <v>81.912163049814666</v>
      </c>
      <c r="DF50" s="11">
        <v>56.000000000000007</v>
      </c>
      <c r="DG50" s="11">
        <v>90.142446331839764</v>
      </c>
      <c r="DH50" s="11">
        <v>46.525780779776632</v>
      </c>
      <c r="DI50" s="11">
        <v>32.715842974653917</v>
      </c>
      <c r="DJ50" s="11">
        <v>84.932933975778084</v>
      </c>
      <c r="DK50" s="11">
        <v>22.857142857142858</v>
      </c>
      <c r="DL50" s="11">
        <v>89.033037572068181</v>
      </c>
      <c r="DM50" s="11">
        <v>88.888888888888886</v>
      </c>
      <c r="DN50" s="11">
        <v>47.979192324196873</v>
      </c>
      <c r="DO50" s="11">
        <v>74.468085106382986</v>
      </c>
      <c r="DP50" s="11">
        <v>76.113994215080865</v>
      </c>
      <c r="DQ50" s="11">
        <v>48.504113102991944</v>
      </c>
      <c r="DR50" s="11">
        <v>31.359116757008415</v>
      </c>
      <c r="DS50" s="11">
        <v>0</v>
      </c>
      <c r="DT50" s="11">
        <v>0</v>
      </c>
      <c r="DU50" s="11">
        <v>0</v>
      </c>
      <c r="DV50" s="11">
        <v>0</v>
      </c>
      <c r="DW50" s="11">
        <v>0</v>
      </c>
      <c r="DX50" s="11">
        <v>67.85541789920461</v>
      </c>
      <c r="DY50" s="11">
        <v>51.186370257493287</v>
      </c>
      <c r="DZ50" s="11">
        <v>29.173201252686244</v>
      </c>
      <c r="EA50" s="11">
        <v>65.348506601356874</v>
      </c>
      <c r="EB50" s="11">
        <v>16.216216216216218</v>
      </c>
      <c r="EC50" s="11">
        <v>66.046702455031223</v>
      </c>
      <c r="ED50" s="11">
        <v>58.907935531811304</v>
      </c>
      <c r="EE50" s="11">
        <v>94.083272461650836</v>
      </c>
      <c r="EF50" s="11">
        <v>67.421229733863569</v>
      </c>
      <c r="EG50" s="11">
        <v>23.358778625954198</v>
      </c>
      <c r="EH50" s="11">
        <v>57.022900763358777</v>
      </c>
      <c r="EI50" s="11">
        <v>99.519807923169267</v>
      </c>
      <c r="EJ50" s="11">
        <v>96.11044417767107</v>
      </c>
      <c r="EK50" s="11">
        <v>17.358943577430971</v>
      </c>
      <c r="EL50" s="11">
        <v>94.44</v>
      </c>
      <c r="EM50" s="11">
        <v>100</v>
      </c>
      <c r="EN50" s="11">
        <v>100</v>
      </c>
      <c r="EO50" s="11">
        <v>93.600000000000009</v>
      </c>
      <c r="EP50" s="11">
        <v>54.889589905362776</v>
      </c>
      <c r="EQ50" s="11">
        <v>86.363643140495427</v>
      </c>
      <c r="ER50" s="11">
        <v>96.774199521331639</v>
      </c>
      <c r="ES50" s="11">
        <v>70.342082469415047</v>
      </c>
      <c r="ET50" s="11">
        <v>5.9456925968280405</v>
      </c>
      <c r="EU50" s="11">
        <v>12.60282777410057</v>
      </c>
      <c r="EV50" s="11">
        <v>8.3982509538275938</v>
      </c>
      <c r="EW50" s="11">
        <v>6.0348432285948892</v>
      </c>
      <c r="EX50" s="11">
        <v>15.563545100475231</v>
      </c>
      <c r="EY50" s="11">
        <v>7.9735625761190212</v>
      </c>
      <c r="EZ50" s="11">
        <v>6.2408796752031526</v>
      </c>
      <c r="FA50" s="11">
        <v>10.233281964269887</v>
      </c>
      <c r="FB50" s="11">
        <v>12.12145042752152</v>
      </c>
      <c r="FC50" s="11">
        <v>0</v>
      </c>
      <c r="FD50" s="11">
        <v>85.869408906882583</v>
      </c>
      <c r="FE50" s="11">
        <v>100</v>
      </c>
      <c r="FF50" s="11">
        <v>33.378378378378379</v>
      </c>
      <c r="FG50" s="11">
        <v>74.847000505103892</v>
      </c>
      <c r="FH50" s="11">
        <v>88.06211697242091</v>
      </c>
      <c r="FI50" s="11">
        <v>6.4204805201399955</v>
      </c>
      <c r="FJ50" s="11">
        <v>59.370132260896668</v>
      </c>
      <c r="FK50" s="11">
        <v>68.620769672321387</v>
      </c>
      <c r="FL50" s="11">
        <v>88.089359908472332</v>
      </c>
      <c r="FM50" s="11">
        <v>70.854957661841027</v>
      </c>
      <c r="FN50" s="11">
        <v>94.400496354893747</v>
      </c>
      <c r="FO50" s="11">
        <v>57.399370513827954</v>
      </c>
      <c r="FP50" s="11">
        <v>87.11307643714467</v>
      </c>
      <c r="FQ50" s="11">
        <v>47.919876733436055</v>
      </c>
      <c r="FR50" s="11">
        <v>6.432384913913249</v>
      </c>
      <c r="FS50" s="11">
        <v>210.12457385449946</v>
      </c>
      <c r="FT50" s="11">
        <v>141.51246810609146</v>
      </c>
      <c r="FU50" s="11">
        <v>231.56585690087692</v>
      </c>
      <c r="FV50" s="11">
        <v>81.476875576234491</v>
      </c>
      <c r="FW50" s="11">
        <v>38.594309483479492</v>
      </c>
      <c r="FX50" s="11">
        <v>75.097330635306633</v>
      </c>
      <c r="FY50" s="11">
        <v>-6.4773306353066289</v>
      </c>
      <c r="FZ50" s="11">
        <v>71.42848208334199</v>
      </c>
      <c r="GA50" s="11">
        <v>13.434262430162789</v>
      </c>
      <c r="GB50" s="11">
        <v>40</v>
      </c>
      <c r="GC50" s="11">
        <v>40.909090909090914</v>
      </c>
      <c r="GD50" s="11">
        <v>36.363636363636367</v>
      </c>
      <c r="GE50" s="11">
        <v>100</v>
      </c>
      <c r="GF50" s="11">
        <v>0</v>
      </c>
      <c r="GG50" s="11">
        <v>26.022304832713754</v>
      </c>
      <c r="GH50" s="11">
        <v>8</v>
      </c>
      <c r="GI50" s="11">
        <v>12</v>
      </c>
      <c r="GJ50" s="11">
        <v>0.5</v>
      </c>
      <c r="GK50" s="11">
        <v>34.192775629767944</v>
      </c>
      <c r="GL50" s="11">
        <v>3.6257365253941032</v>
      </c>
      <c r="GM50" s="11">
        <v>14.038566285938938</v>
      </c>
      <c r="GN50" s="11">
        <v>0</v>
      </c>
      <c r="GO50" s="11">
        <v>76.60767452248966</v>
      </c>
      <c r="GP50" s="11">
        <v>71.473895118903869</v>
      </c>
      <c r="GQ50" s="11">
        <v>22.979038059594739</v>
      </c>
      <c r="GR50" s="11">
        <v>0.56434546004232589</v>
      </c>
      <c r="GS50" s="11">
        <v>100</v>
      </c>
      <c r="GT50" s="11">
        <v>30.93485120336571</v>
      </c>
      <c r="GU50" s="11">
        <v>25.00859765244417</v>
      </c>
      <c r="GV50" s="11">
        <v>1</v>
      </c>
      <c r="GW50" s="11">
        <v>387.21144283870422</v>
      </c>
      <c r="GX50" s="11">
        <v>68.505024691784371</v>
      </c>
      <c r="GY50" s="11">
        <v>37.931034482758619</v>
      </c>
      <c r="GZ50" s="11">
        <v>16.669999999999998</v>
      </c>
      <c r="HA50" s="11">
        <v>3597505.8762993407</v>
      </c>
      <c r="HB50" s="11">
        <v>59.929206349206346</v>
      </c>
      <c r="HC50" s="11">
        <v>248.07904761904763</v>
      </c>
      <c r="HD50" s="11">
        <v>184.79031746031748</v>
      </c>
      <c r="HE50" s="11">
        <v>119.58619047619044</v>
      </c>
      <c r="HF50" s="12">
        <v>197.92215306310064</v>
      </c>
      <c r="HG50" s="12">
        <v>52.068126520681268</v>
      </c>
      <c r="HH50" s="12">
        <v>135.3285306334372</v>
      </c>
      <c r="HI50" s="11">
        <v>92.770681468601623</v>
      </c>
      <c r="HJ50" s="11">
        <v>98.274593727011307</v>
      </c>
      <c r="HK50" s="11">
        <v>97.920149802715173</v>
      </c>
      <c r="HL50" s="11">
        <v>94.783655453755102</v>
      </c>
      <c r="HM50" s="11">
        <v>91.981542165451742</v>
      </c>
      <c r="HN50" s="11">
        <v>57.010000000000005</v>
      </c>
      <c r="HO50" s="11">
        <v>96.899999999999991</v>
      </c>
      <c r="HP50" s="11">
        <v>100</v>
      </c>
      <c r="HQ50" s="11">
        <v>82.351998436362067</v>
      </c>
      <c r="HR50" s="11">
        <v>60.351995517781752</v>
      </c>
      <c r="HS50" s="11">
        <v>88.508044102857014</v>
      </c>
      <c r="HT50" s="11">
        <v>84.342801685523042</v>
      </c>
      <c r="HU50" s="11">
        <v>69.567414867525073</v>
      </c>
      <c r="HV50" s="11">
        <v>69.526567185236132</v>
      </c>
      <c r="HW50" s="11">
        <v>97.496873126878896</v>
      </c>
      <c r="HX50" s="11">
        <v>96.084252015751176</v>
      </c>
      <c r="HY50" s="11">
        <v>96.844219244245139</v>
      </c>
      <c r="HZ50" s="11">
        <v>54.75957440067765</v>
      </c>
      <c r="IA50" s="11">
        <v>96.921214547699236</v>
      </c>
      <c r="IB50" s="11">
        <v>95.898266204253076</v>
      </c>
      <c r="IC50" s="11">
        <v>94.588997663769916</v>
      </c>
      <c r="ID50" s="11">
        <v>56.200485432016087</v>
      </c>
      <c r="IE50" s="11">
        <v>97.126742248603733</v>
      </c>
      <c r="IF50" s="11">
        <v>64.461980873403334</v>
      </c>
      <c r="IG50" s="11">
        <v>13.293370944992947</v>
      </c>
      <c r="IH50" s="11">
        <v>16</v>
      </c>
      <c r="II50" s="11">
        <v>90.142446331839764</v>
      </c>
      <c r="IJ50" s="11">
        <v>46.525780779776632</v>
      </c>
      <c r="IK50" s="11">
        <v>32.715842974653917</v>
      </c>
      <c r="IL50" s="11">
        <v>84.932933975778084</v>
      </c>
      <c r="IM50" s="11">
        <v>22.857142857142858</v>
      </c>
      <c r="IN50" s="11">
        <v>9.6940639269406397</v>
      </c>
      <c r="IO50" s="11">
        <v>88.888888888888886</v>
      </c>
      <c r="IP50" s="11">
        <v>79.14696435593315</v>
      </c>
      <c r="IQ50" s="11">
        <v>11.605415860735009</v>
      </c>
      <c r="IR50" s="11">
        <v>56.092843326885884</v>
      </c>
      <c r="IS50" s="11">
        <v>7.8802168201922118</v>
      </c>
      <c r="IT50" s="11">
        <v>31.359116757008415</v>
      </c>
      <c r="IU50" s="14" t="s">
        <v>727</v>
      </c>
      <c r="IV50" s="14" t="s">
        <v>727</v>
      </c>
      <c r="IW50" s="14" t="s">
        <v>727</v>
      </c>
      <c r="IX50" s="14" t="s">
        <v>727</v>
      </c>
      <c r="IY50" s="14" t="s">
        <v>727</v>
      </c>
      <c r="IZ50" s="11">
        <v>56.561945781606283</v>
      </c>
      <c r="JA50" s="11">
        <v>28.122624778312641</v>
      </c>
      <c r="JB50" s="11">
        <v>9.4375475044337467</v>
      </c>
      <c r="JC50" s="11">
        <v>6.6506207246009632</v>
      </c>
      <c r="JD50" s="11">
        <v>4.8648648648648649</v>
      </c>
      <c r="JE50" s="11">
        <v>12.002881844380404</v>
      </c>
      <c r="JF50" s="11">
        <v>13.604938271604938</v>
      </c>
      <c r="JG50" s="11">
        <v>94.083272461650836</v>
      </c>
      <c r="JH50" s="11">
        <v>67.421229733863569</v>
      </c>
      <c r="JI50" s="11">
        <v>23.358778625954198</v>
      </c>
      <c r="JJ50" s="11">
        <v>57.022900763358777</v>
      </c>
      <c r="JK50" s="11">
        <v>99.519807923169267</v>
      </c>
      <c r="JL50" s="11">
        <v>96.11044417767107</v>
      </c>
      <c r="JM50" s="11">
        <v>17.358943577430971</v>
      </c>
      <c r="JN50" s="11">
        <v>94.44</v>
      </c>
      <c r="JO50" s="11">
        <v>100</v>
      </c>
      <c r="JP50" s="11">
        <v>100</v>
      </c>
      <c r="JQ50" s="11">
        <v>93.600000000000009</v>
      </c>
      <c r="JR50" s="11">
        <v>54.889589905362776</v>
      </c>
      <c r="JS50" s="11">
        <v>0.92682929999999997</v>
      </c>
      <c r="JT50" s="11">
        <v>0.97560979999999997</v>
      </c>
      <c r="JU50" s="11">
        <v>1.651779034</v>
      </c>
      <c r="JV50" s="11">
        <v>0.2338296</v>
      </c>
      <c r="JW50" s="11">
        <v>5.2570269318350142</v>
      </c>
      <c r="JX50" s="11">
        <v>150206.23684317959</v>
      </c>
      <c r="JY50" s="11">
        <v>81996.856833946367</v>
      </c>
      <c r="JZ50" s="11">
        <v>1.2453643243266117</v>
      </c>
      <c r="KA50" s="11">
        <v>61.031168749999992</v>
      </c>
      <c r="KB50" s="11">
        <v>16.227444110000004</v>
      </c>
      <c r="KC50" s="11">
        <v>29.737643480000006</v>
      </c>
      <c r="KD50" s="13">
        <v>9.393352023581919E-2</v>
      </c>
      <c r="KE50" s="11">
        <v>-19.360683919527947</v>
      </c>
      <c r="KF50" s="11">
        <v>158.53846153846155</v>
      </c>
      <c r="KG50" s="11">
        <v>200</v>
      </c>
      <c r="KH50" s="11">
        <v>-66.486486486486484</v>
      </c>
      <c r="KI50" s="11">
        <v>5.0088888888888903</v>
      </c>
      <c r="KJ50" s="11">
        <v>5.0925925925925917</v>
      </c>
      <c r="KK50" s="11">
        <v>87.673333333333346</v>
      </c>
      <c r="KL50" s="11">
        <v>111.10416666666667</v>
      </c>
      <c r="KM50" s="11">
        <v>105.255</v>
      </c>
      <c r="KN50" s="11">
        <v>11.910640091527668</v>
      </c>
      <c r="KO50" s="11">
        <v>29.145042338158973</v>
      </c>
      <c r="KP50" s="11">
        <v>94.400496354893747</v>
      </c>
      <c r="KQ50" s="11">
        <v>6.5593468376893291</v>
      </c>
      <c r="KR50" s="11">
        <v>87.11307643714467</v>
      </c>
      <c r="KS50" s="11">
        <v>47.919876733436055</v>
      </c>
    </row>
    <row r="51" spans="1:305" x14ac:dyDescent="0.3">
      <c r="A51" t="s">
        <v>1</v>
      </c>
      <c r="B51" s="2" t="s">
        <v>90</v>
      </c>
      <c r="C51" s="2" t="s">
        <v>91</v>
      </c>
      <c r="D51" s="2" t="s">
        <v>91</v>
      </c>
      <c r="E51" s="2" t="s">
        <v>347</v>
      </c>
      <c r="F51" s="2" t="s">
        <v>357</v>
      </c>
      <c r="G51" s="2" t="s">
        <v>344</v>
      </c>
      <c r="H51" s="17" t="s">
        <v>485</v>
      </c>
      <c r="I51" s="11">
        <v>68.734494760067065</v>
      </c>
      <c r="J51" s="11">
        <v>70.987851884813026</v>
      </c>
      <c r="K51" s="11">
        <v>63.574229269816207</v>
      </c>
      <c r="L51" s="11">
        <v>77.842445170023979</v>
      </c>
      <c r="M51" s="11">
        <v>71.648928206498439</v>
      </c>
      <c r="N51" s="11">
        <v>64.727008609099528</v>
      </c>
      <c r="O51" s="11">
        <v>63.626505420151204</v>
      </c>
      <c r="P51" s="11">
        <v>69.169578411802505</v>
      </c>
      <c r="Q51" s="11">
        <v>67.944088181918048</v>
      </c>
      <c r="R51" s="11">
        <v>69.848484848484858</v>
      </c>
      <c r="S51" s="11">
        <v>82.536185329030872</v>
      </c>
      <c r="T51" s="11">
        <v>78.244637103071554</v>
      </c>
      <c r="U51" s="11">
        <v>77.017329701175512</v>
      </c>
      <c r="V51" s="11">
        <v>52.154659618207809</v>
      </c>
      <c r="W51" s="11">
        <v>29.117528586278585</v>
      </c>
      <c r="X51" s="11">
        <v>68.713452568487412</v>
      </c>
      <c r="Y51" s="11">
        <v>95.075520695320364</v>
      </c>
      <c r="Z51" s="11">
        <v>61.39041522917848</v>
      </c>
      <c r="AA51" s="11">
        <v>77.895907096586782</v>
      </c>
      <c r="AB51" s="11">
        <v>89.161027081578524</v>
      </c>
      <c r="AC51" s="11">
        <v>83.180290321626956</v>
      </c>
      <c r="AD51" s="11">
        <v>62.428674898864095</v>
      </c>
      <c r="AE51" s="11">
        <v>76.546326451463557</v>
      </c>
      <c r="AF51" s="11">
        <v>71.648928206498439</v>
      </c>
      <c r="AG51" s="11">
        <v>61.225366197758675</v>
      </c>
      <c r="AH51" s="11">
        <v>56.620881851087326</v>
      </c>
      <c r="AI51" s="11">
        <v>75.175499324574517</v>
      </c>
      <c r="AJ51" s="11">
        <v>64.830754471860132</v>
      </c>
      <c r="AK51" s="11">
        <v>94.605785917587355</v>
      </c>
      <c r="AL51" s="11">
        <v>70.315670809980347</v>
      </c>
      <c r="AM51" s="11">
        <v>27.233695382567625</v>
      </c>
      <c r="AN51" s="11">
        <v>77.166812201728703</v>
      </c>
      <c r="AO51" s="11">
        <v>78.194119719773795</v>
      </c>
      <c r="AP51" s="11">
        <v>85.585498389170809</v>
      </c>
      <c r="AQ51" s="11">
        <v>63.426138088707852</v>
      </c>
      <c r="AR51" s="11">
        <v>70.261136015415047</v>
      </c>
      <c r="AS51" s="11">
        <v>81.929849659049964</v>
      </c>
      <c r="AT51" s="11">
        <v>38.070710050232471</v>
      </c>
      <c r="AU51" s="11">
        <v>75.744138268238899</v>
      </c>
      <c r="AV51" s="11">
        <v>71.709908551272065</v>
      </c>
      <c r="AW51" s="11">
        <v>56.630600715169862</v>
      </c>
      <c r="AX51" s="11">
        <v>82.125270822968957</v>
      </c>
      <c r="AY51" s="11">
        <v>61.310572638261299</v>
      </c>
      <c r="AZ51" s="11">
        <v>55.000000000000007</v>
      </c>
      <c r="BA51" s="11">
        <v>68.181818181818173</v>
      </c>
      <c r="BB51" s="11">
        <v>86.36363636363636</v>
      </c>
      <c r="BC51" s="11">
        <v>100</v>
      </c>
      <c r="BD51" s="11">
        <v>75</v>
      </c>
      <c r="BE51" s="11">
        <v>74.928366762177646</v>
      </c>
      <c r="BF51" s="11">
        <v>94.002559882976783</v>
      </c>
      <c r="BG51" s="11">
        <v>68.75</v>
      </c>
      <c r="BH51" s="11">
        <v>92.631578947368425</v>
      </c>
      <c r="BI51" s="11">
        <v>85.888480027024713</v>
      </c>
      <c r="BJ51" s="11">
        <v>71.364184914539791</v>
      </c>
      <c r="BK51" s="11">
        <v>49.736418346424855</v>
      </c>
      <c r="BL51" s="11">
        <v>91.60252328</v>
      </c>
      <c r="BM51" s="11">
        <v>59.698720838770612</v>
      </c>
      <c r="BN51" s="11">
        <v>74.374414851113585</v>
      </c>
      <c r="BO51" s="11">
        <v>96.978853413642312</v>
      </c>
      <c r="BP51" s="11">
        <v>2.1494157201748578</v>
      </c>
      <c r="BQ51" s="11">
        <v>100</v>
      </c>
      <c r="BR51" s="11">
        <v>100</v>
      </c>
      <c r="BS51" s="11">
        <v>6.0312620996382496</v>
      </c>
      <c r="BT51" s="11">
        <v>100</v>
      </c>
      <c r="BU51" s="11">
        <v>4.7472798894337549</v>
      </c>
      <c r="BV51" s="11">
        <v>88.345114345114339</v>
      </c>
      <c r="BW51" s="11">
        <v>28.125</v>
      </c>
      <c r="BX51" s="11">
        <v>0</v>
      </c>
      <c r="BY51" s="11">
        <v>0</v>
      </c>
      <c r="BZ51" s="11">
        <v>97.028747233466831</v>
      </c>
      <c r="CA51" s="11">
        <v>52.957982967777539</v>
      </c>
      <c r="CB51" s="11">
        <v>64.030038397947706</v>
      </c>
      <c r="CC51" s="11">
        <v>82.373172560776922</v>
      </c>
      <c r="CD51" s="11">
        <v>80.662425197982202</v>
      </c>
      <c r="CE51" s="11">
        <v>37.978446674098855</v>
      </c>
      <c r="CF51" s="11">
        <v>65.96335494736185</v>
      </c>
      <c r="CG51" s="11">
        <v>87.545709894536017</v>
      </c>
      <c r="CH51" s="11">
        <v>97.358100588266467</v>
      </c>
      <c r="CI51" s="11">
        <v>97.53829031745191</v>
      </c>
      <c r="CJ51" s="11">
        <v>94.880491811966721</v>
      </c>
      <c r="CK51" s="11">
        <v>98.055010864380733</v>
      </c>
      <c r="CL51" s="11">
        <v>78.430000000000007</v>
      </c>
      <c r="CM51" s="11">
        <v>71.179999999999993</v>
      </c>
      <c r="CN51" s="11">
        <v>81.774726831828787</v>
      </c>
      <c r="CO51" s="11">
        <v>14.176934084885131</v>
      </c>
      <c r="CP51" s="11">
        <v>75.420079474742067</v>
      </c>
      <c r="CQ51" s="11">
        <v>86.124358170530854</v>
      </c>
      <c r="CR51" s="11">
        <v>85.04077833394841</v>
      </c>
      <c r="CS51" s="11">
        <v>66.116422644867811</v>
      </c>
      <c r="CT51" s="11">
        <v>57.713542098803231</v>
      </c>
      <c r="CU51" s="11">
        <v>96.960261856628364</v>
      </c>
      <c r="CV51" s="11">
        <v>96.220424312207811</v>
      </c>
      <c r="CW51" s="11">
        <v>98.504545284501518</v>
      </c>
      <c r="CX51" s="11">
        <v>61.252072631112995</v>
      </c>
      <c r="CY51" s="11">
        <v>97.704624081432684</v>
      </c>
      <c r="CZ51" s="11">
        <v>98.393137998378066</v>
      </c>
      <c r="DA51" s="11">
        <v>97.343292572543589</v>
      </c>
      <c r="DB51" s="11">
        <v>66.771093899792305</v>
      </c>
      <c r="DC51" s="11">
        <v>97.099025872659396</v>
      </c>
      <c r="DD51" s="11">
        <v>100</v>
      </c>
      <c r="DE51" s="11">
        <v>69.540870964880881</v>
      </c>
      <c r="DF51" s="11">
        <v>80</v>
      </c>
      <c r="DG51" s="11">
        <v>90.958715353224861</v>
      </c>
      <c r="DH51" s="11">
        <v>46.772483968413802</v>
      </c>
      <c r="DI51" s="11">
        <v>49.554825374953623</v>
      </c>
      <c r="DJ51" s="11">
        <v>84.18614909572122</v>
      </c>
      <c r="DK51" s="11">
        <v>55.813953488372093</v>
      </c>
      <c r="DL51" s="11">
        <v>84.935203221760901</v>
      </c>
      <c r="DM51" s="11">
        <v>81.25</v>
      </c>
      <c r="DN51" s="11">
        <v>67.0164203361429</v>
      </c>
      <c r="DO51" s="11">
        <v>87.768069896743455</v>
      </c>
      <c r="DP51" s="11">
        <v>60.162294386608941</v>
      </c>
      <c r="DQ51" s="11">
        <v>78.502992002645584</v>
      </c>
      <c r="DR51" s="11">
        <v>43.947740392871772</v>
      </c>
      <c r="DS51" s="11">
        <v>38.227192568810501</v>
      </c>
      <c r="DT51" s="11">
        <v>9.5051240954686715</v>
      </c>
      <c r="DU51" s="11">
        <v>79.125486747214865</v>
      </c>
      <c r="DV51" s="11">
        <v>38.564956949679775</v>
      </c>
      <c r="DW51" s="11">
        <v>14.096059097472075</v>
      </c>
      <c r="DX51" s="11">
        <v>78.124573664122195</v>
      </c>
      <c r="DY51" s="11">
        <v>68.780950390671123</v>
      </c>
      <c r="DZ51" s="11">
        <v>64.455685282100745</v>
      </c>
      <c r="EA51" s="11">
        <v>56.358584533927228</v>
      </c>
      <c r="EB51" s="11">
        <v>15.384615384615385</v>
      </c>
      <c r="EC51" s="11">
        <v>51.963074248952069</v>
      </c>
      <c r="ED51" s="11">
        <v>62.048570494003016</v>
      </c>
      <c r="EE51" s="11">
        <v>86.690352555342983</v>
      </c>
      <c r="EF51" s="11">
        <v>100</v>
      </c>
      <c r="EG51" s="11">
        <v>41.055378370542186</v>
      </c>
      <c r="EH51" s="11">
        <v>72.078863438677871</v>
      </c>
      <c r="EI51" s="11">
        <v>94.579824404228631</v>
      </c>
      <c r="EJ51" s="11">
        <v>97.625873499372872</v>
      </c>
      <c r="EK51" s="11">
        <v>18.813832646479124</v>
      </c>
      <c r="EL51" s="11">
        <v>89.57</v>
      </c>
      <c r="EM51" s="11">
        <v>99.83</v>
      </c>
      <c r="EN51" s="11">
        <v>99.227373068432669</v>
      </c>
      <c r="EO51" s="11">
        <v>98.499399759903966</v>
      </c>
      <c r="EP51" s="11">
        <v>85.902156759600217</v>
      </c>
      <c r="EQ51" s="11">
        <v>95.454553925619294</v>
      </c>
      <c r="ER51" s="11">
        <v>100</v>
      </c>
      <c r="ES51" s="11">
        <v>83.723065038201511</v>
      </c>
      <c r="ET51" s="11">
        <v>2.0850642761005704</v>
      </c>
      <c r="EU51" s="11">
        <v>46.278815518221343</v>
      </c>
      <c r="EV51" s="11">
        <v>58.520060495012714</v>
      </c>
      <c r="EW51" s="11">
        <v>67.094514005235453</v>
      </c>
      <c r="EX51" s="11">
        <v>100</v>
      </c>
      <c r="EY51" s="11">
        <v>100</v>
      </c>
      <c r="EZ51" s="11">
        <v>79.438841613250119</v>
      </c>
      <c r="FA51" s="11">
        <v>6.7649093228843462</v>
      </c>
      <c r="FB51" s="11">
        <v>47.383039263347548</v>
      </c>
      <c r="FC51" s="11">
        <v>0</v>
      </c>
      <c r="FD51" s="11">
        <v>4.5383425174698351</v>
      </c>
      <c r="FE51" s="11">
        <v>42.301488437460073</v>
      </c>
      <c r="FF51" s="11">
        <v>41.945606694560666</v>
      </c>
      <c r="FG51" s="11">
        <v>67.279839306480596</v>
      </c>
      <c r="FH51" s="11">
        <v>87.397070903371855</v>
      </c>
      <c r="FI51" s="11">
        <v>50.813227002590509</v>
      </c>
      <c r="FJ51" s="11">
        <v>88.986188601584089</v>
      </c>
      <c r="FK51" s="11">
        <v>91.357735194616453</v>
      </c>
      <c r="FL51" s="11">
        <v>87.536840001998101</v>
      </c>
      <c r="FM51" s="11">
        <v>70.653792164702878</v>
      </c>
      <c r="FN51" s="11">
        <v>95.368779529974844</v>
      </c>
      <c r="FO51" s="11">
        <v>91.884236376913648</v>
      </c>
      <c r="FP51" s="11">
        <v>84.910836762688618</v>
      </c>
      <c r="FQ51" s="11">
        <v>38.81023348236463</v>
      </c>
      <c r="FR51" s="11">
        <v>10.370145043762012</v>
      </c>
      <c r="FS51" s="11">
        <v>352.58493148790836</v>
      </c>
      <c r="FT51" s="11">
        <v>480.48338702763994</v>
      </c>
      <c r="FU51" s="11">
        <v>176.98380874687166</v>
      </c>
      <c r="FV51" s="11">
        <v>125.1330835280616</v>
      </c>
      <c r="FW51" s="11">
        <v>118.91099650180441</v>
      </c>
      <c r="FX51" s="11">
        <v>71.709908551272065</v>
      </c>
      <c r="FY51" s="11">
        <v>-6.3399085512720603</v>
      </c>
      <c r="FZ51" s="11">
        <v>82.125270822968957</v>
      </c>
      <c r="GA51" s="11">
        <v>8.8973207625581772</v>
      </c>
      <c r="GB51" s="11">
        <v>55.000000000000007</v>
      </c>
      <c r="GC51" s="11">
        <v>68.181818181818173</v>
      </c>
      <c r="GD51" s="11">
        <v>86.36363636363636</v>
      </c>
      <c r="GE51" s="11">
        <v>100</v>
      </c>
      <c r="GF51" s="11">
        <v>75</v>
      </c>
      <c r="GG51" s="11">
        <v>74.928366762177646</v>
      </c>
      <c r="GH51" s="11">
        <v>5</v>
      </c>
      <c r="GI51" s="11">
        <v>15</v>
      </c>
      <c r="GJ51" s="11">
        <v>2.3333333333333335</v>
      </c>
      <c r="GK51" s="11">
        <v>85.888480027024713</v>
      </c>
      <c r="GL51" s="11">
        <v>71.364184914539791</v>
      </c>
      <c r="GM51" s="11">
        <v>49.736418346424855</v>
      </c>
      <c r="GN51" s="11">
        <v>91.60252328</v>
      </c>
      <c r="GO51" s="11">
        <v>59.698720838770612</v>
      </c>
      <c r="GP51" s="11">
        <v>25.625585148886415</v>
      </c>
      <c r="GQ51" s="11">
        <v>3.0211465863576907</v>
      </c>
      <c r="GR51" s="11">
        <v>2.1494157201748578</v>
      </c>
      <c r="GS51" s="11">
        <v>100</v>
      </c>
      <c r="GT51" s="11">
        <v>100</v>
      </c>
      <c r="GU51" s="11">
        <v>6.0312620996382496</v>
      </c>
      <c r="GV51" s="11">
        <v>1</v>
      </c>
      <c r="GW51" s="11">
        <v>456.59063609156243</v>
      </c>
      <c r="GX51" s="11">
        <v>88.345114345114339</v>
      </c>
      <c r="GY51" s="11">
        <v>28.125</v>
      </c>
      <c r="GZ51" s="11">
        <v>0</v>
      </c>
      <c r="HA51" s="11">
        <v>0</v>
      </c>
      <c r="HB51" s="11">
        <v>17.64777777777778</v>
      </c>
      <c r="HC51" s="11">
        <v>212.00571428571433</v>
      </c>
      <c r="HD51" s="11">
        <v>177.88650793650797</v>
      </c>
      <c r="HE51" s="11">
        <v>78.880317460317471</v>
      </c>
      <c r="HF51" s="12">
        <v>165.09805257848112</v>
      </c>
      <c r="HG51" s="12">
        <v>62.021553325901145</v>
      </c>
      <c r="HH51" s="12">
        <v>139.25788895546233</v>
      </c>
      <c r="HI51" s="11">
        <v>87.545709894536017</v>
      </c>
      <c r="HJ51" s="11">
        <v>97.358100588266467</v>
      </c>
      <c r="HK51" s="11">
        <v>97.53829031745191</v>
      </c>
      <c r="HL51" s="11">
        <v>94.880491811966721</v>
      </c>
      <c r="HM51" s="11">
        <v>98.055010864380733</v>
      </c>
      <c r="HN51" s="11">
        <v>78.430000000000007</v>
      </c>
      <c r="HO51" s="11">
        <v>71.179999999999993</v>
      </c>
      <c r="HP51" s="11">
        <v>81.774726831828787</v>
      </c>
      <c r="HQ51" s="11">
        <v>14.176934084885131</v>
      </c>
      <c r="HR51" s="11">
        <v>75.420079474742067</v>
      </c>
      <c r="HS51" s="11">
        <v>86.124358170530854</v>
      </c>
      <c r="HT51" s="11">
        <v>85.04077833394841</v>
      </c>
      <c r="HU51" s="11">
        <v>66.116422644867811</v>
      </c>
      <c r="HV51" s="11">
        <v>57.713542098803231</v>
      </c>
      <c r="HW51" s="11">
        <v>96.960261856628364</v>
      </c>
      <c r="HX51" s="11">
        <v>96.220424312207811</v>
      </c>
      <c r="HY51" s="11">
        <v>98.504545284501518</v>
      </c>
      <c r="HZ51" s="11">
        <v>61.252072631112995</v>
      </c>
      <c r="IA51" s="11">
        <v>97.704624081432684</v>
      </c>
      <c r="IB51" s="11">
        <v>98.393137998378066</v>
      </c>
      <c r="IC51" s="11">
        <v>97.343292572543589</v>
      </c>
      <c r="ID51" s="11">
        <v>66.771093899792305</v>
      </c>
      <c r="IE51" s="11">
        <v>97.099025872659396</v>
      </c>
      <c r="IF51" s="11">
        <v>122.48926811171764</v>
      </c>
      <c r="IG51" s="11">
        <v>6.2423866326507156</v>
      </c>
      <c r="IH51" s="11">
        <v>22</v>
      </c>
      <c r="II51" s="11">
        <v>90.958715353224861</v>
      </c>
      <c r="IJ51" s="11">
        <v>46.772483968413802</v>
      </c>
      <c r="IK51" s="11">
        <v>49.554825374953623</v>
      </c>
      <c r="IL51" s="11">
        <v>84.18614909572122</v>
      </c>
      <c r="IM51" s="11">
        <v>55.813953488372093</v>
      </c>
      <c r="IN51" s="11">
        <v>12.35952133194589</v>
      </c>
      <c r="IO51" s="11">
        <v>81.25</v>
      </c>
      <c r="IP51" s="11">
        <v>81.217419261383867</v>
      </c>
      <c r="IQ51" s="11">
        <v>5.5599682287529788</v>
      </c>
      <c r="IR51" s="11">
        <v>77.839555202541703</v>
      </c>
      <c r="IS51" s="11">
        <v>9.2797262843630701</v>
      </c>
      <c r="IT51" s="11">
        <v>43.947740392871772</v>
      </c>
      <c r="IU51" s="11">
        <v>213.96032633453433</v>
      </c>
      <c r="IV51" s="11">
        <v>16.937921895059429</v>
      </c>
      <c r="IW51" s="11">
        <v>104.15372510042656</v>
      </c>
      <c r="IX51" s="11">
        <v>371.01917422454136</v>
      </c>
      <c r="IY51" s="11">
        <v>7.3055555555555554</v>
      </c>
      <c r="IZ51" s="11">
        <v>65.121961320246825</v>
      </c>
      <c r="JA51" s="11">
        <v>37.789373421128914</v>
      </c>
      <c r="JB51" s="11">
        <v>20.851451526069489</v>
      </c>
      <c r="JC51" s="11">
        <v>5.7357021576179239</v>
      </c>
      <c r="JD51" s="11">
        <v>4.6153846153846159</v>
      </c>
      <c r="JE51" s="11">
        <v>13.780246913580246</v>
      </c>
      <c r="JF51" s="11">
        <v>13.172594142259415</v>
      </c>
      <c r="JG51" s="11">
        <v>86.690352555342983</v>
      </c>
      <c r="JH51" s="11">
        <v>134.98767284810805</v>
      </c>
      <c r="JI51" s="11">
        <v>41.055378370542186</v>
      </c>
      <c r="JJ51" s="11">
        <v>72.078863438677871</v>
      </c>
      <c r="JK51" s="11">
        <v>94.579824404228631</v>
      </c>
      <c r="JL51" s="11">
        <v>97.625873499372872</v>
      </c>
      <c r="JM51" s="11">
        <v>18.813832646479124</v>
      </c>
      <c r="JN51" s="11">
        <v>89.57</v>
      </c>
      <c r="JO51" s="11">
        <v>99.83</v>
      </c>
      <c r="JP51" s="11">
        <v>99.227373068432669</v>
      </c>
      <c r="JQ51" s="11">
        <v>98.499399759903966</v>
      </c>
      <c r="JR51" s="11">
        <v>85.902156759600217</v>
      </c>
      <c r="JS51" s="11">
        <v>0.97560979999999997</v>
      </c>
      <c r="JT51" s="11">
        <v>1</v>
      </c>
      <c r="JU51" s="11">
        <v>1.7866757870000001</v>
      </c>
      <c r="JV51" s="11">
        <v>0.2237558</v>
      </c>
      <c r="JW51" s="11">
        <v>13.398126276787623</v>
      </c>
      <c r="JX51" s="11">
        <v>977070.70786617754</v>
      </c>
      <c r="JY51" s="11">
        <v>830755.97161555535</v>
      </c>
      <c r="JZ51" s="11">
        <v>8.5564877541258095</v>
      </c>
      <c r="KA51" s="11">
        <v>2066.0440670900007</v>
      </c>
      <c r="KB51" s="11">
        <v>206.55571482399981</v>
      </c>
      <c r="KC51" s="11">
        <v>19.65864542000001</v>
      </c>
      <c r="KD51" s="13">
        <v>0.33101447673112122</v>
      </c>
      <c r="KE51" s="11">
        <v>54.596746865469335</v>
      </c>
      <c r="KF51" s="11">
        <v>-80.100609891822103</v>
      </c>
      <c r="KG51" s="11">
        <v>-30.794046250159703</v>
      </c>
      <c r="KH51" s="11">
        <v>-32.21757322175732</v>
      </c>
      <c r="KI51" s="11">
        <v>6.0314285714285729</v>
      </c>
      <c r="KJ51" s="11">
        <v>5.2190476190476218</v>
      </c>
      <c r="KK51" s="11">
        <v>80.390333333333331</v>
      </c>
      <c r="KL51" s="11">
        <v>84.961333333333357</v>
      </c>
      <c r="KM51" s="11">
        <v>89.741000000000014</v>
      </c>
      <c r="KN51" s="11">
        <v>12.463159998001897</v>
      </c>
      <c r="KO51" s="11">
        <v>29.346207835297122</v>
      </c>
      <c r="KP51" s="11">
        <v>95.368779529974844</v>
      </c>
      <c r="KQ51" s="11">
        <v>7.9702387807781125</v>
      </c>
      <c r="KR51" s="11">
        <v>84.910836762688618</v>
      </c>
      <c r="KS51" s="11">
        <v>38.81023348236463</v>
      </c>
    </row>
    <row r="52" spans="1:305" x14ac:dyDescent="0.3">
      <c r="A52" t="s">
        <v>1</v>
      </c>
      <c r="B52" s="2" t="s">
        <v>92</v>
      </c>
      <c r="C52" s="2" t="s">
        <v>93</v>
      </c>
      <c r="D52" s="2" t="s">
        <v>91</v>
      </c>
      <c r="E52" s="2" t="s">
        <v>347</v>
      </c>
      <c r="F52" s="2" t="s">
        <v>357</v>
      </c>
      <c r="G52" s="2" t="s">
        <v>344</v>
      </c>
      <c r="H52" s="17" t="s">
        <v>486</v>
      </c>
      <c r="I52" s="11">
        <v>62.454460369132129</v>
      </c>
      <c r="J52" s="11">
        <v>59.068644914077602</v>
      </c>
      <c r="K52" s="11">
        <v>65.064194776868476</v>
      </c>
      <c r="L52" s="11">
        <v>76.214584969763365</v>
      </c>
      <c r="M52" s="11">
        <v>71.990761778894367</v>
      </c>
      <c r="N52" s="11">
        <v>59.786010722891511</v>
      </c>
      <c r="O52" s="11">
        <v>42.602565052297471</v>
      </c>
      <c r="P52" s="11">
        <v>80.677665039214432</v>
      </c>
      <c r="Q52" s="11">
        <v>61.573589572587828</v>
      </c>
      <c r="R52" s="11">
        <v>30.151515151515145</v>
      </c>
      <c r="S52" s="11">
        <v>80.357510328842437</v>
      </c>
      <c r="T52" s="11">
        <v>34.835824278274529</v>
      </c>
      <c r="U52" s="11">
        <v>74.59242012439843</v>
      </c>
      <c r="V52" s="11">
        <v>51.291989903710451</v>
      </c>
      <c r="W52" s="11">
        <v>28.222622629665146</v>
      </c>
      <c r="X52" s="11">
        <v>73.017784540007852</v>
      </c>
      <c r="Y52" s="11">
        <v>97.5763703329241</v>
      </c>
      <c r="Z52" s="11">
        <v>61.440001604876812</v>
      </c>
      <c r="AA52" s="11">
        <v>72.646477004051192</v>
      </c>
      <c r="AB52" s="11">
        <v>87.70023526907822</v>
      </c>
      <c r="AC52" s="11">
        <v>59.997217609233104</v>
      </c>
      <c r="AD52" s="11">
        <v>72.795551382971041</v>
      </c>
      <c r="AE52" s="11">
        <v>87.933443583483296</v>
      </c>
      <c r="AF52" s="11">
        <v>71.990761778894367</v>
      </c>
      <c r="AG52" s="11">
        <v>62.260067289476567</v>
      </c>
      <c r="AH52" s="11">
        <v>59.517009063573894</v>
      </c>
      <c r="AI52" s="11">
        <v>78.176990042155182</v>
      </c>
      <c r="AJ52" s="11">
        <v>61.210629888263476</v>
      </c>
      <c r="AK52" s="11">
        <v>94.0633422427331</v>
      </c>
      <c r="AL52" s="11">
        <v>55.413922156718122</v>
      </c>
      <c r="AM52" s="11">
        <v>48.515589532547864</v>
      </c>
      <c r="AN52" s="11">
        <v>59.79606841947534</v>
      </c>
      <c r="AO52" s="11">
        <v>79.388706897940736</v>
      </c>
      <c r="AP52" s="11">
        <v>88.322762212794558</v>
      </c>
      <c r="AQ52" s="11">
        <v>89.107127764323792</v>
      </c>
      <c r="AR52" s="11">
        <v>90.116900554107602</v>
      </c>
      <c r="AS52" s="11">
        <v>81.405519503175142</v>
      </c>
      <c r="AT52" s="11">
        <v>50.108044786080654</v>
      </c>
      <c r="AU52" s="11">
        <v>85.005635414804843</v>
      </c>
      <c r="AV52" s="11">
        <v>74.784187383419464</v>
      </c>
      <c r="AW52" s="11">
        <v>62.087763549854593</v>
      </c>
      <c r="AX52" s="11">
        <v>66.833393230992698</v>
      </c>
      <c r="AY52" s="11">
        <v>42.58901412608455</v>
      </c>
      <c r="AZ52" s="11">
        <v>45</v>
      </c>
      <c r="BA52" s="11">
        <v>22.727272727272727</v>
      </c>
      <c r="BB52" s="11">
        <v>22.727272727272727</v>
      </c>
      <c r="BC52" s="11">
        <v>100</v>
      </c>
      <c r="BD52" s="11">
        <v>50</v>
      </c>
      <c r="BE52" s="11">
        <v>96.531791907514446</v>
      </c>
      <c r="BF52" s="11">
        <v>86.505759736697755</v>
      </c>
      <c r="BG52" s="11">
        <v>68.75</v>
      </c>
      <c r="BH52" s="11">
        <v>94.73684210526315</v>
      </c>
      <c r="BI52" s="11">
        <v>41.970445549109499</v>
      </c>
      <c r="BJ52" s="11">
        <v>12.943767850999999</v>
      </c>
      <c r="BK52" s="11">
        <v>15.260706846</v>
      </c>
      <c r="BL52" s="11">
        <v>9.2673590400000005</v>
      </c>
      <c r="BM52" s="11">
        <v>57.190060786184837</v>
      </c>
      <c r="BN52" s="11">
        <v>75.017842962591487</v>
      </c>
      <c r="BO52" s="11">
        <v>91.569356624418958</v>
      </c>
      <c r="BP52" s="11">
        <v>2.3461697145081906</v>
      </c>
      <c r="BQ52" s="11">
        <v>100</v>
      </c>
      <c r="BR52" s="11">
        <v>96.699164345403901</v>
      </c>
      <c r="BS52" s="11">
        <v>7.636154431845946</v>
      </c>
      <c r="BT52" s="11">
        <v>100</v>
      </c>
      <c r="BU52" s="11">
        <v>1.0704509305046421</v>
      </c>
      <c r="BV52" s="11">
        <v>66.847079731803859</v>
      </c>
      <c r="BW52" s="11">
        <v>16.666666666666664</v>
      </c>
      <c r="BX52" s="11">
        <v>0</v>
      </c>
      <c r="BY52" s="11">
        <v>29.376744120190061</v>
      </c>
      <c r="BZ52" s="11">
        <v>96.346348588070612</v>
      </c>
      <c r="CA52" s="11">
        <v>52.46169858371492</v>
      </c>
      <c r="CB52" s="11">
        <v>62.994815468368813</v>
      </c>
      <c r="CC52" s="11">
        <v>81.684733830888447</v>
      </c>
      <c r="CD52" s="11">
        <v>97.548006662486003</v>
      </c>
      <c r="CE52" s="11">
        <v>32.48045486851457</v>
      </c>
      <c r="CF52" s="11">
        <v>87.608433778011658</v>
      </c>
      <c r="CG52" s="11">
        <v>96.020798728966554</v>
      </c>
      <c r="CH52" s="11">
        <v>97.595146963241135</v>
      </c>
      <c r="CI52" s="11">
        <v>98.324546833249087</v>
      </c>
      <c r="CJ52" s="11">
        <v>97.313497508485597</v>
      </c>
      <c r="CK52" s="11">
        <v>98.627861630678126</v>
      </c>
      <c r="CL52" s="11">
        <v>73.36</v>
      </c>
      <c r="CM52" s="11">
        <v>37.380000000000003</v>
      </c>
      <c r="CN52" s="11">
        <v>100</v>
      </c>
      <c r="CO52" s="11">
        <v>35.02000641950724</v>
      </c>
      <c r="CP52" s="11">
        <v>65.681656394174425</v>
      </c>
      <c r="CQ52" s="11">
        <v>83.354450447173619</v>
      </c>
      <c r="CR52" s="11">
        <v>85.195624339185997</v>
      </c>
      <c r="CS52" s="11">
        <v>57.886047352488191</v>
      </c>
      <c r="CT52" s="11">
        <v>48.288462462713277</v>
      </c>
      <c r="CU52" s="11">
        <v>95.472621028571652</v>
      </c>
      <c r="CV52" s="11">
        <v>93.663270347238026</v>
      </c>
      <c r="CW52" s="11">
        <v>97.831786898008772</v>
      </c>
      <c r="CX52" s="11">
        <v>61.067601099202228</v>
      </c>
      <c r="CY52" s="11">
        <v>96.742594025047396</v>
      </c>
      <c r="CZ52" s="11">
        <v>95.504956301597971</v>
      </c>
      <c r="DA52" s="11">
        <v>96.077848720962493</v>
      </c>
      <c r="DB52" s="11">
        <v>64.235728407126643</v>
      </c>
      <c r="DC52" s="11">
        <v>96.478096353442226</v>
      </c>
      <c r="DD52" s="11">
        <v>78.255217736693865</v>
      </c>
      <c r="DE52" s="11">
        <v>61.73643509100544</v>
      </c>
      <c r="DF52" s="11">
        <v>40</v>
      </c>
      <c r="DG52" s="11">
        <v>94.157579259045278</v>
      </c>
      <c r="DH52" s="11">
        <v>53.737271611179317</v>
      </c>
      <c r="DI52" s="11">
        <v>70.491803278688522</v>
      </c>
      <c r="DJ52" s="11">
        <v>100</v>
      </c>
      <c r="DK52" s="11">
        <v>66.666666666666657</v>
      </c>
      <c r="DL52" s="11">
        <v>90.067107667266512</v>
      </c>
      <c r="DM52" s="11">
        <v>95</v>
      </c>
      <c r="DN52" s="11">
        <v>52.688963814551052</v>
      </c>
      <c r="DO52" s="11">
        <v>76.190476190476204</v>
      </c>
      <c r="DP52" s="11">
        <v>87.09284533165588</v>
      </c>
      <c r="DQ52" s="11">
        <v>79.155235909482798</v>
      </c>
      <c r="DR52" s="11">
        <v>45.364898669470328</v>
      </c>
      <c r="DS52" s="11">
        <v>4.5585831113972075</v>
      </c>
      <c r="DT52" s="11">
        <v>0</v>
      </c>
      <c r="DU52" s="11">
        <v>0</v>
      </c>
      <c r="DV52" s="11">
        <v>4.9365517762247224</v>
      </c>
      <c r="DW52" s="11">
        <v>7.9449941681121947</v>
      </c>
      <c r="DX52" s="11">
        <v>77.886585025323356</v>
      </c>
      <c r="DY52" s="11">
        <v>65.176479699510153</v>
      </c>
      <c r="DZ52" s="11">
        <v>69.695142892635047</v>
      </c>
      <c r="EA52" s="11">
        <v>65.779218652781864</v>
      </c>
      <c r="EB52" s="11">
        <v>19.047619047619044</v>
      </c>
      <c r="EC52" s="11">
        <v>69.715029139812131</v>
      </c>
      <c r="ED52" s="11">
        <v>77.418579281446725</v>
      </c>
      <c r="EE52" s="11">
        <v>71.856287425149702</v>
      </c>
      <c r="EF52" s="11">
        <v>93.7180643222122</v>
      </c>
      <c r="EG52" s="11">
        <v>30.877901109989907</v>
      </c>
      <c r="EH52" s="11">
        <v>61.553985872855698</v>
      </c>
      <c r="EI52" s="11">
        <v>99.97231450719822</v>
      </c>
      <c r="EJ52" s="11">
        <v>77.713178294573652</v>
      </c>
      <c r="EK52" s="11">
        <v>35.93576965669989</v>
      </c>
      <c r="EL52" s="11">
        <v>90.26</v>
      </c>
      <c r="EM52" s="11">
        <v>99.49</v>
      </c>
      <c r="EN52" s="11">
        <v>99.230769230769226</v>
      </c>
      <c r="EO52" s="11">
        <v>97.583081570996981</v>
      </c>
      <c r="EP52" s="11">
        <v>83.752860411899306</v>
      </c>
      <c r="EQ52" s="11">
        <v>81.81817842975228</v>
      </c>
      <c r="ER52" s="11">
        <v>90.322585338189143</v>
      </c>
      <c r="ES52" s="11">
        <v>39.627013303335978</v>
      </c>
      <c r="ET52" s="11">
        <v>9.8879115555950712</v>
      </c>
      <c r="EU52" s="11">
        <v>8.5280446404488863</v>
      </c>
      <c r="EV52" s="11">
        <v>6.6125470822052961</v>
      </c>
      <c r="EW52" s="11">
        <v>5.2331538063674774</v>
      </c>
      <c r="EX52" s="11">
        <v>6.3476630215117336</v>
      </c>
      <c r="EY52" s="11">
        <v>0.29701691143955761</v>
      </c>
      <c r="EZ52" s="11">
        <v>14.09225978125939</v>
      </c>
      <c r="FA52" s="11">
        <v>2.1024794755047793</v>
      </c>
      <c r="FB52" s="11">
        <v>7.5952986931282007</v>
      </c>
      <c r="FC52" s="11">
        <v>87.770463551881576</v>
      </c>
      <c r="FD52" s="11">
        <v>20.919866524391374</v>
      </c>
      <c r="FE52" s="11">
        <v>26.292318893338184</v>
      </c>
      <c r="FF52" s="11">
        <v>100</v>
      </c>
      <c r="FG52" s="11">
        <v>66.711252683204876</v>
      </c>
      <c r="FH52" s="11">
        <v>74.669490130217881</v>
      </c>
      <c r="FI52" s="11">
        <v>36.223904099151653</v>
      </c>
      <c r="FJ52" s="11">
        <v>55.94475440633645</v>
      </c>
      <c r="FK52" s="11">
        <v>65.430940778465811</v>
      </c>
      <c r="FL52" s="11">
        <v>87.937947807795965</v>
      </c>
      <c r="FM52" s="11">
        <v>75.827038291221669</v>
      </c>
      <c r="FN52" s="11">
        <v>96.519939069640287</v>
      </c>
      <c r="FO52" s="11">
        <v>84.017646094449915</v>
      </c>
      <c r="FP52" s="11">
        <v>84.058241553108076</v>
      </c>
      <c r="FQ52" s="11">
        <v>47.971428571428568</v>
      </c>
      <c r="FR52" s="11">
        <v>8.4008904943924065</v>
      </c>
      <c r="FS52" s="11">
        <v>105.01113117990506</v>
      </c>
      <c r="FT52" s="11">
        <v>182.71936825303482</v>
      </c>
      <c r="FU52" s="11">
        <v>180.61914562943673</v>
      </c>
      <c r="FV52" s="11">
        <v>100.81068593270886</v>
      </c>
      <c r="FW52" s="11">
        <v>73.507791825933552</v>
      </c>
      <c r="FX52" s="11">
        <v>74.784187383419464</v>
      </c>
      <c r="FY52" s="11">
        <v>-5.4041873834194689</v>
      </c>
      <c r="FZ52" s="11">
        <v>66.833393230992698</v>
      </c>
      <c r="GA52" s="11">
        <v>4.6923012093405347</v>
      </c>
      <c r="GB52" s="11">
        <v>45</v>
      </c>
      <c r="GC52" s="11">
        <v>22.727272727272727</v>
      </c>
      <c r="GD52" s="11">
        <v>22.727272727272727</v>
      </c>
      <c r="GE52" s="11">
        <v>100</v>
      </c>
      <c r="GF52" s="11">
        <v>50</v>
      </c>
      <c r="GG52" s="11">
        <v>96.531791907514446</v>
      </c>
      <c r="GH52" s="11">
        <v>10</v>
      </c>
      <c r="GI52" s="11">
        <v>15</v>
      </c>
      <c r="GJ52" s="11">
        <v>1.6666666666666667</v>
      </c>
      <c r="GK52" s="11">
        <v>41.970445549109499</v>
      </c>
      <c r="GL52" s="11">
        <v>12.943767850999999</v>
      </c>
      <c r="GM52" s="11">
        <v>15.260706846</v>
      </c>
      <c r="GN52" s="11">
        <v>9.2673590400000005</v>
      </c>
      <c r="GO52" s="11">
        <v>57.190060786184837</v>
      </c>
      <c r="GP52" s="11">
        <v>24.982157037408513</v>
      </c>
      <c r="GQ52" s="11">
        <v>8.4306433755810382</v>
      </c>
      <c r="GR52" s="11">
        <v>2.3461697145081906</v>
      </c>
      <c r="GS52" s="11">
        <v>100</v>
      </c>
      <c r="GT52" s="11">
        <v>96.699164345403901</v>
      </c>
      <c r="GU52" s="11">
        <v>7.636154431845946</v>
      </c>
      <c r="GV52" s="11">
        <v>1</v>
      </c>
      <c r="GW52" s="11">
        <v>102.95535183248219</v>
      </c>
      <c r="GX52" s="11">
        <v>66.847079731803859</v>
      </c>
      <c r="GY52" s="11">
        <v>16.666666666666664</v>
      </c>
      <c r="GZ52" s="11">
        <v>0</v>
      </c>
      <c r="HA52" s="11">
        <v>2896911.1753776553</v>
      </c>
      <c r="HB52" s="11">
        <v>19.751746031746034</v>
      </c>
      <c r="HC52" s="11">
        <v>214.06063492063495</v>
      </c>
      <c r="HD52" s="11">
        <v>182.86476190476188</v>
      </c>
      <c r="HE52" s="11">
        <v>80.983015873015873</v>
      </c>
      <c r="HF52" s="12">
        <v>116.08352289517813</v>
      </c>
      <c r="HG52" s="12">
        <v>67.51954513148543</v>
      </c>
      <c r="HH52" s="12">
        <v>52.520701754385961</v>
      </c>
      <c r="HI52" s="11">
        <v>96.020798728966554</v>
      </c>
      <c r="HJ52" s="11">
        <v>97.595146963241135</v>
      </c>
      <c r="HK52" s="11">
        <v>98.324546833249087</v>
      </c>
      <c r="HL52" s="11">
        <v>97.313497508485597</v>
      </c>
      <c r="HM52" s="11">
        <v>98.627861630678126</v>
      </c>
      <c r="HN52" s="11">
        <v>73.36</v>
      </c>
      <c r="HO52" s="11">
        <v>37.380000000000003</v>
      </c>
      <c r="HP52" s="11">
        <v>100</v>
      </c>
      <c r="HQ52" s="11">
        <v>35.02000641950724</v>
      </c>
      <c r="HR52" s="11">
        <v>65.681656394174425</v>
      </c>
      <c r="HS52" s="11">
        <v>83.354450447173619</v>
      </c>
      <c r="HT52" s="11">
        <v>85.195624339185997</v>
      </c>
      <c r="HU52" s="11">
        <v>57.886047352488191</v>
      </c>
      <c r="HV52" s="11">
        <v>48.288462462713277</v>
      </c>
      <c r="HW52" s="11">
        <v>95.472621028571652</v>
      </c>
      <c r="HX52" s="11">
        <v>93.663270347238026</v>
      </c>
      <c r="HY52" s="11">
        <v>97.831786898008772</v>
      </c>
      <c r="HZ52" s="11">
        <v>61.067601099202228</v>
      </c>
      <c r="IA52" s="11">
        <v>96.742594025047396</v>
      </c>
      <c r="IB52" s="11">
        <v>95.504956301597971</v>
      </c>
      <c r="IC52" s="11">
        <v>96.077848720962493</v>
      </c>
      <c r="ID52" s="11">
        <v>64.235728407126643</v>
      </c>
      <c r="IE52" s="11">
        <v>96.478096353442226</v>
      </c>
      <c r="IF52" s="11">
        <v>78.255217736693865</v>
      </c>
      <c r="IG52" s="11">
        <v>1.7942696101456084</v>
      </c>
      <c r="IH52" s="11">
        <v>12</v>
      </c>
      <c r="II52" s="11">
        <v>94.157579259045278</v>
      </c>
      <c r="IJ52" s="11">
        <v>53.737271611179317</v>
      </c>
      <c r="IK52" s="11">
        <v>70.491803278688522</v>
      </c>
      <c r="IL52" s="11">
        <v>104.46833311747183</v>
      </c>
      <c r="IM52" s="11">
        <v>66.666666666666657</v>
      </c>
      <c r="IN52" s="11">
        <v>9.0214477211796247</v>
      </c>
      <c r="IO52" s="11">
        <v>95</v>
      </c>
      <c r="IP52" s="11">
        <v>79.65919068844525</v>
      </c>
      <c r="IQ52" s="11">
        <v>10.822510822510822</v>
      </c>
      <c r="IR52" s="11">
        <v>41.125541125541126</v>
      </c>
      <c r="IS52" s="11">
        <v>9.3101548054961381</v>
      </c>
      <c r="IT52" s="11">
        <v>45.364898669470328</v>
      </c>
      <c r="IU52" s="11">
        <v>25.514715169887584</v>
      </c>
      <c r="IV52" s="11">
        <v>0</v>
      </c>
      <c r="IW52" s="11">
        <v>0</v>
      </c>
      <c r="IX52" s="11">
        <v>47.492737147909558</v>
      </c>
      <c r="IY52" s="11">
        <v>4.117647058823529</v>
      </c>
      <c r="IZ52" s="11">
        <v>64.923582164961473</v>
      </c>
      <c r="JA52" s="11">
        <v>35.809018567639257</v>
      </c>
      <c r="JB52" s="11">
        <v>22.546419098143236</v>
      </c>
      <c r="JC52" s="11">
        <v>6.6944549703170395</v>
      </c>
      <c r="JD52" s="11">
        <v>5.7142857142857135</v>
      </c>
      <c r="JE52" s="11">
        <v>11.539936102236421</v>
      </c>
      <c r="JF52" s="11">
        <v>11.056737588652481</v>
      </c>
      <c r="JG52" s="11">
        <v>71.856287425149702</v>
      </c>
      <c r="JH52" s="11">
        <v>93.7180643222122</v>
      </c>
      <c r="JI52" s="11">
        <v>30.877901109989907</v>
      </c>
      <c r="JJ52" s="11">
        <v>61.553985872855698</v>
      </c>
      <c r="JK52" s="11">
        <v>99.97231450719822</v>
      </c>
      <c r="JL52" s="11">
        <v>77.713178294573652</v>
      </c>
      <c r="JM52" s="11">
        <v>35.93576965669989</v>
      </c>
      <c r="JN52" s="11">
        <v>90.26</v>
      </c>
      <c r="JO52" s="11">
        <v>99.49</v>
      </c>
      <c r="JP52" s="11">
        <v>99.230769230769226</v>
      </c>
      <c r="JQ52" s="11">
        <v>97.583081570996981</v>
      </c>
      <c r="JR52" s="11">
        <v>83.752860411899306</v>
      </c>
      <c r="JS52" s="11">
        <v>0.90243899999999999</v>
      </c>
      <c r="JT52" s="11">
        <v>0.92682929999999997</v>
      </c>
      <c r="JU52" s="11">
        <v>1.3421333799999999</v>
      </c>
      <c r="JV52" s="11">
        <v>0.24411630000000001</v>
      </c>
      <c r="JW52" s="11">
        <v>4.2719566630056427</v>
      </c>
      <c r="JX52" s="11">
        <v>120747.30268400043</v>
      </c>
      <c r="JY52" s="11">
        <v>72165.944638028974</v>
      </c>
      <c r="JZ52" s="11">
        <v>0.50792753314259964</v>
      </c>
      <c r="KA52" s="11">
        <v>2.2734240900000002</v>
      </c>
      <c r="KB52" s="11">
        <v>36.642487900000027</v>
      </c>
      <c r="KC52" s="11">
        <v>6.1097490800000003</v>
      </c>
      <c r="KD52" s="13">
        <v>6.3501982183778907E-2</v>
      </c>
      <c r="KE52" s="11">
        <v>8.7286527514231498</v>
      </c>
      <c r="KF52" s="11">
        <v>-32.034454470877769</v>
      </c>
      <c r="KG52" s="11">
        <v>-94.830724426647251</v>
      </c>
      <c r="KH52" s="11">
        <v>200</v>
      </c>
      <c r="KI52" s="11">
        <v>6.1082608695652167</v>
      </c>
      <c r="KJ52" s="11">
        <v>7.6391304347826079</v>
      </c>
      <c r="KK52" s="11">
        <v>82.783833333333334</v>
      </c>
      <c r="KL52" s="11">
        <v>114.12783333333334</v>
      </c>
      <c r="KM52" s="11">
        <v>107.4315</v>
      </c>
      <c r="KN52" s="11">
        <v>12.062052192204035</v>
      </c>
      <c r="KO52" s="11">
        <v>24.172961708778328</v>
      </c>
      <c r="KP52" s="11">
        <v>96.519939069640287</v>
      </c>
      <c r="KQ52" s="11">
        <v>7.648390092336804</v>
      </c>
      <c r="KR52" s="11">
        <v>84.058241553108076</v>
      </c>
      <c r="KS52" s="11">
        <v>47.971428571428568</v>
      </c>
    </row>
    <row r="53" spans="1:305" x14ac:dyDescent="0.3">
      <c r="A53" t="s">
        <v>1</v>
      </c>
      <c r="B53" s="2" t="s">
        <v>94</v>
      </c>
      <c r="C53" s="2" t="s">
        <v>95</v>
      </c>
      <c r="D53" s="2" t="s">
        <v>91</v>
      </c>
      <c r="E53" s="2" t="s">
        <v>347</v>
      </c>
      <c r="F53" s="2" t="s">
        <v>357</v>
      </c>
      <c r="G53" s="2" t="s">
        <v>344</v>
      </c>
      <c r="H53" s="17" t="s">
        <v>486</v>
      </c>
      <c r="I53" s="11">
        <v>63.742956586843206</v>
      </c>
      <c r="J53" s="11">
        <v>51.331857837498703</v>
      </c>
      <c r="K53" s="11">
        <v>70.104471046127941</v>
      </c>
      <c r="L53" s="11">
        <v>76.194995139005229</v>
      </c>
      <c r="M53" s="11">
        <v>71.479304902108296</v>
      </c>
      <c r="N53" s="11">
        <v>62.746133603756903</v>
      </c>
      <c r="O53" s="11">
        <v>50.600976992562174</v>
      </c>
      <c r="P53" s="11">
        <v>80.609828090670874</v>
      </c>
      <c r="Q53" s="11">
        <v>67.34076819166188</v>
      </c>
      <c r="R53" s="11">
        <v>4.6969696969696981</v>
      </c>
      <c r="S53" s="11">
        <v>58.971453164836454</v>
      </c>
      <c r="T53" s="11">
        <v>23.522317532277285</v>
      </c>
      <c r="U53" s="11">
        <v>64.014246890301436</v>
      </c>
      <c r="V53" s="11">
        <v>60.167421295773273</v>
      </c>
      <c r="W53" s="11">
        <v>29.904215606667464</v>
      </c>
      <c r="X53" s="11">
        <v>62.476941468399602</v>
      </c>
      <c r="Y53" s="11">
        <v>95.314459774233995</v>
      </c>
      <c r="Z53" s="11">
        <v>92.722267335210717</v>
      </c>
      <c r="AA53" s="11">
        <v>77.553642085540858</v>
      </c>
      <c r="AB53" s="11">
        <v>84.775740293385368</v>
      </c>
      <c r="AC53" s="11">
        <v>76.135530188304642</v>
      </c>
      <c r="AD53" s="11">
        <v>57.510601445380154</v>
      </c>
      <c r="AE53" s="11">
        <v>84.999461682415159</v>
      </c>
      <c r="AF53" s="11">
        <v>71.479304902108296</v>
      </c>
      <c r="AG53" s="11">
        <v>65.644141942382603</v>
      </c>
      <c r="AH53" s="11">
        <v>63.232933382328973</v>
      </c>
      <c r="AI53" s="11">
        <v>82.6913942651247</v>
      </c>
      <c r="AJ53" s="11">
        <v>64.511870471822448</v>
      </c>
      <c r="AK53" s="11">
        <v>95.827279264850404</v>
      </c>
      <c r="AL53" s="11">
        <v>69.721906240638532</v>
      </c>
      <c r="AM53" s="11">
        <v>48.406531499327976</v>
      </c>
      <c r="AN53" s="11">
        <v>69.941913111798925</v>
      </c>
      <c r="AO53" s="11">
        <v>78.224778040626958</v>
      </c>
      <c r="AP53" s="11">
        <v>77.518549218607845</v>
      </c>
      <c r="AQ53" s="11">
        <v>81.545202175608097</v>
      </c>
      <c r="AR53" s="11">
        <v>92.32494376298051</v>
      </c>
      <c r="AS53" s="11">
        <v>89.086022923431528</v>
      </c>
      <c r="AT53" s="11">
        <v>62.979248985961078</v>
      </c>
      <c r="AU53" s="11">
        <v>80.205001477436141</v>
      </c>
      <c r="AV53" s="11">
        <v>74.656813121444443</v>
      </c>
      <c r="AW53" s="11">
        <v>68.54601401393785</v>
      </c>
      <c r="AX53" s="11">
        <v>72.167936984755585</v>
      </c>
      <c r="AY53" s="11">
        <v>53.992308646509656</v>
      </c>
      <c r="AZ53" s="11">
        <v>5</v>
      </c>
      <c r="BA53" s="11">
        <v>4.5454545454545459</v>
      </c>
      <c r="BB53" s="11">
        <v>4.5454545454545459</v>
      </c>
      <c r="BC53" s="11">
        <v>66.666666666666657</v>
      </c>
      <c r="BD53" s="11">
        <v>25</v>
      </c>
      <c r="BE53" s="11">
        <v>70.188679245283012</v>
      </c>
      <c r="BF53" s="11">
        <v>95.50191991223258</v>
      </c>
      <c r="BG53" s="11">
        <v>37.5</v>
      </c>
      <c r="BH53" s="11">
        <v>68.421052631578945</v>
      </c>
      <c r="BI53" s="11">
        <v>36.831381891521133</v>
      </c>
      <c r="BJ53" s="11">
        <v>0</v>
      </c>
      <c r="BK53" s="11">
        <v>3.0917940982863481</v>
      </c>
      <c r="BL53" s="11">
        <v>9.2673590400000005</v>
      </c>
      <c r="BM53" s="11">
        <v>37.467474417874577</v>
      </c>
      <c r="BN53" s="11">
        <v>57.715888797055158</v>
      </c>
      <c r="BO53" s="11">
        <v>96.859377455974581</v>
      </c>
      <c r="BP53" s="11">
        <v>4.6204040919680986</v>
      </c>
      <c r="BQ53" s="11">
        <v>100</v>
      </c>
      <c r="BR53" s="11">
        <v>100</v>
      </c>
      <c r="BS53" s="11">
        <v>15.807782520464194</v>
      </c>
      <c r="BT53" s="11">
        <v>100</v>
      </c>
      <c r="BU53" s="11">
        <v>40.576341162207342</v>
      </c>
      <c r="BV53" s="11">
        <v>73.494109802178258</v>
      </c>
      <c r="BW53" s="11">
        <v>33.333333333333329</v>
      </c>
      <c r="BX53" s="11">
        <v>0</v>
      </c>
      <c r="BY53" s="11">
        <v>12.78941929115827</v>
      </c>
      <c r="BZ53" s="11">
        <v>94.619012537498463</v>
      </c>
      <c r="CA53" s="11">
        <v>51.627836547400221</v>
      </c>
      <c r="CB53" s="11">
        <v>65.338994827351158</v>
      </c>
      <c r="CC53" s="11">
        <v>79.875055152532809</v>
      </c>
      <c r="CD53" s="11">
        <v>57.387152317284972</v>
      </c>
      <c r="CE53" s="11">
        <v>34.4688480502017</v>
      </c>
      <c r="CF53" s="11">
        <v>54.021690846527882</v>
      </c>
      <c r="CG53" s="11">
        <v>89.195484680164853</v>
      </c>
      <c r="CH53" s="11">
        <v>97.016663680344024</v>
      </c>
      <c r="CI53" s="11">
        <v>97.034581616197812</v>
      </c>
      <c r="CJ53" s="11">
        <v>95.619064683748434</v>
      </c>
      <c r="CK53" s="11">
        <v>97.706504210714925</v>
      </c>
      <c r="CL53" s="11">
        <v>100</v>
      </c>
      <c r="CM53" s="11">
        <v>71.03</v>
      </c>
      <c r="CN53" s="11">
        <v>100</v>
      </c>
      <c r="CO53" s="11">
        <v>99.859069340842908</v>
      </c>
      <c r="CP53" s="11">
        <v>70.537092939608812</v>
      </c>
      <c r="CQ53" s="11">
        <v>85.264902391370768</v>
      </c>
      <c r="CR53" s="11">
        <v>85.638178319391002</v>
      </c>
      <c r="CS53" s="11">
        <v>58.587488403507379</v>
      </c>
      <c r="CT53" s="11">
        <v>67.984851689370942</v>
      </c>
      <c r="CU53" s="11">
        <v>97.309338769996259</v>
      </c>
      <c r="CV53" s="11">
        <v>92.909836358071345</v>
      </c>
      <c r="CW53" s="11">
        <v>96.414782346093446</v>
      </c>
      <c r="CX53" s="11">
        <v>53.073713649797703</v>
      </c>
      <c r="CY53" s="11">
        <v>95.978447672161437</v>
      </c>
      <c r="CZ53" s="11">
        <v>97.307305331424104</v>
      </c>
      <c r="DA53" s="11">
        <v>97.777709779659887</v>
      </c>
      <c r="DB53" s="11">
        <v>46.971597821479783</v>
      </c>
      <c r="DC53" s="11">
        <v>97.772529388395242</v>
      </c>
      <c r="DD53" s="11">
        <v>100</v>
      </c>
      <c r="DE53" s="11">
        <v>72.406590564913927</v>
      </c>
      <c r="DF53" s="11">
        <v>56.000000000000007</v>
      </c>
      <c r="DG53" s="11">
        <v>80.818849668518183</v>
      </c>
      <c r="DH53" s="11">
        <v>44.472316789105889</v>
      </c>
      <c r="DI53" s="11">
        <v>47.240637878516395</v>
      </c>
      <c r="DJ53" s="11">
        <v>100</v>
      </c>
      <c r="DK53" s="11">
        <v>64.705882352941174</v>
      </c>
      <c r="DL53" s="11">
        <v>86.403075487830549</v>
      </c>
      <c r="DM53" s="11">
        <v>88.888888888888886</v>
      </c>
      <c r="DN53" s="11">
        <v>60.044545965929785</v>
      </c>
      <c r="DO53" s="11">
        <v>71.428571428571416</v>
      </c>
      <c r="DP53" s="11">
        <v>82.964797311823673</v>
      </c>
      <c r="DQ53" s="11">
        <v>84.738126885922043</v>
      </c>
      <c r="DR53" s="11">
        <v>46.550156998843164</v>
      </c>
      <c r="DS53" s="11">
        <v>5.3104192677265116</v>
      </c>
      <c r="DT53" s="11">
        <v>1.8610994613658651</v>
      </c>
      <c r="DU53" s="11">
        <v>0</v>
      </c>
      <c r="DV53" s="11">
        <v>8.904222282001113</v>
      </c>
      <c r="DW53" s="11">
        <v>6.7701704690680362</v>
      </c>
      <c r="DX53" s="11">
        <v>82.950405780777729</v>
      </c>
      <c r="DY53" s="11">
        <v>76.877331977708934</v>
      </c>
      <c r="DZ53" s="11">
        <v>70.40805860540658</v>
      </c>
      <c r="EA53" s="11">
        <v>65.174153566619609</v>
      </c>
      <c r="EB53" s="11">
        <v>20.754716981132077</v>
      </c>
      <c r="EC53" s="11">
        <v>62.506862944094863</v>
      </c>
      <c r="ED53" s="11">
        <v>68.258714116403908</v>
      </c>
      <c r="EE53" s="11">
        <v>100</v>
      </c>
      <c r="EF53" s="11">
        <v>100</v>
      </c>
      <c r="EG53" s="11">
        <v>57.440890125173851</v>
      </c>
      <c r="EH53" s="11">
        <v>36.787204450625872</v>
      </c>
      <c r="EI53" s="11">
        <v>99.916977999169774</v>
      </c>
      <c r="EJ53" s="11">
        <v>91.241178912411797</v>
      </c>
      <c r="EK53" s="11">
        <v>37.173100871731009</v>
      </c>
      <c r="EL53" s="11">
        <v>95.67</v>
      </c>
      <c r="EM53" s="11">
        <v>100</v>
      </c>
      <c r="EN53" s="11">
        <v>99.278499278499282</v>
      </c>
      <c r="EO53" s="11">
        <v>98.956780923994032</v>
      </c>
      <c r="EP53" s="11">
        <v>85.231116121758731</v>
      </c>
      <c r="EQ53" s="11">
        <v>95.454553925619294</v>
      </c>
      <c r="ER53" s="11">
        <v>100</v>
      </c>
      <c r="ES53" s="11">
        <v>81.348006760834252</v>
      </c>
      <c r="ET53" s="11">
        <v>2.0850642761005704</v>
      </c>
      <c r="EU53" s="11">
        <v>18.916953660648314</v>
      </c>
      <c r="EV53" s="11">
        <v>8.9090220186490683</v>
      </c>
      <c r="EW53" s="11">
        <v>11.334173165013963</v>
      </c>
      <c r="EX53" s="11">
        <v>32.306667533199544</v>
      </c>
      <c r="EY53" s="11">
        <v>10.615858153162332</v>
      </c>
      <c r="EZ53" s="11">
        <v>8.218526574209891</v>
      </c>
      <c r="FA53" s="11">
        <v>45.888348198935709</v>
      </c>
      <c r="FB53" s="11">
        <v>11.578112042094425</v>
      </c>
      <c r="FC53" s="11">
        <v>0</v>
      </c>
      <c r="FD53" s="11">
        <v>100</v>
      </c>
      <c r="FE53" s="11">
        <v>30.45454545454545</v>
      </c>
      <c r="FF53" s="11">
        <v>100</v>
      </c>
      <c r="FG53" s="11">
        <v>74.9740258319936</v>
      </c>
      <c r="FH53" s="11">
        <v>92.616756604768156</v>
      </c>
      <c r="FI53" s="11">
        <v>41.087011733631243</v>
      </c>
      <c r="FJ53" s="11">
        <v>66.95856580475234</v>
      </c>
      <c r="FK53" s="11">
        <v>74.073205583849344</v>
      </c>
      <c r="FL53" s="11">
        <v>86.541220150198299</v>
      </c>
      <c r="FM53" s="11">
        <v>65.11906544855475</v>
      </c>
      <c r="FN53" s="11">
        <v>96.451498761562959</v>
      </c>
      <c r="FO53" s="11">
        <v>79.702774421998242</v>
      </c>
      <c r="FP53" s="11">
        <v>87.010381226554998</v>
      </c>
      <c r="FQ53" s="11">
        <v>54.523728234892452</v>
      </c>
      <c r="FR53" s="11">
        <v>16.173705598123853</v>
      </c>
      <c r="FS53" s="11">
        <v>177.91076157936237</v>
      </c>
      <c r="FT53" s="11">
        <v>149.6067767826456</v>
      </c>
      <c r="FU53" s="11">
        <v>127.36793158522532</v>
      </c>
      <c r="FV53" s="11">
        <v>74.803388391322798</v>
      </c>
      <c r="FW53" s="11">
        <v>97.042233588743102</v>
      </c>
      <c r="FX53" s="11">
        <v>74.656813121444443</v>
      </c>
      <c r="FY53" s="11">
        <v>-4.2968131214444441</v>
      </c>
      <c r="FZ53" s="11">
        <v>72.167936984755585</v>
      </c>
      <c r="GA53" s="11">
        <v>7.2535770987542918</v>
      </c>
      <c r="GB53" s="11">
        <v>5</v>
      </c>
      <c r="GC53" s="11">
        <v>4.5454545454545459</v>
      </c>
      <c r="GD53" s="11">
        <v>4.5454545454545459</v>
      </c>
      <c r="GE53" s="11">
        <v>66.666666666666657</v>
      </c>
      <c r="GF53" s="11">
        <v>25</v>
      </c>
      <c r="GG53" s="11">
        <v>70.188679245283012</v>
      </c>
      <c r="GH53" s="11">
        <v>4</v>
      </c>
      <c r="GI53" s="11">
        <v>30</v>
      </c>
      <c r="GJ53" s="11">
        <v>10</v>
      </c>
      <c r="GK53" s="11">
        <v>36.831381891521133</v>
      </c>
      <c r="GL53" s="11">
        <v>0</v>
      </c>
      <c r="GM53" s="11">
        <v>3.0917940982863481</v>
      </c>
      <c r="GN53" s="11">
        <v>9.2673590400000005</v>
      </c>
      <c r="GO53" s="11">
        <v>37.467474417874577</v>
      </c>
      <c r="GP53" s="11">
        <v>42.284111202944835</v>
      </c>
      <c r="GQ53" s="11">
        <v>3.1406225440254216</v>
      </c>
      <c r="GR53" s="11">
        <v>4.6204040919680986</v>
      </c>
      <c r="GS53" s="11" t="s">
        <v>727</v>
      </c>
      <c r="GT53" s="11" t="s">
        <v>727</v>
      </c>
      <c r="GU53" s="11">
        <v>15.807782520464194</v>
      </c>
      <c r="GV53" s="11">
        <v>1</v>
      </c>
      <c r="GW53" s="11">
        <v>3902.6090420235009</v>
      </c>
      <c r="GX53" s="11">
        <v>73.494109802178258</v>
      </c>
      <c r="GY53" s="11">
        <v>33.333333333333329</v>
      </c>
      <c r="GZ53" s="11">
        <v>0</v>
      </c>
      <c r="HA53" s="11">
        <v>1261195.30195599</v>
      </c>
      <c r="HB53" s="11">
        <v>25.077460317460321</v>
      </c>
      <c r="HC53" s="11">
        <v>217.51333333333335</v>
      </c>
      <c r="HD53" s="11">
        <v>171.59190476190477</v>
      </c>
      <c r="HE53" s="11">
        <v>86.510317460317481</v>
      </c>
      <c r="HF53" s="12">
        <v>232.66022423932156</v>
      </c>
      <c r="HG53" s="12">
        <v>65.5311519497983</v>
      </c>
      <c r="HH53" s="12">
        <v>187.11109211126313</v>
      </c>
      <c r="HI53" s="11">
        <v>89.195484680164853</v>
      </c>
      <c r="HJ53" s="11">
        <v>97.016663680344024</v>
      </c>
      <c r="HK53" s="11">
        <v>97.034581616197812</v>
      </c>
      <c r="HL53" s="11">
        <v>95.619064683748434</v>
      </c>
      <c r="HM53" s="11">
        <v>97.706504210714925</v>
      </c>
      <c r="HN53" s="11">
        <v>357.22999999999996</v>
      </c>
      <c r="HO53" s="11">
        <v>71.03</v>
      </c>
      <c r="HP53" s="11" t="s">
        <v>727</v>
      </c>
      <c r="HQ53" s="11">
        <v>99.859069340842908</v>
      </c>
      <c r="HR53" s="11">
        <v>70.537092939608812</v>
      </c>
      <c r="HS53" s="11">
        <v>85.264902391370768</v>
      </c>
      <c r="HT53" s="11">
        <v>85.638178319391002</v>
      </c>
      <c r="HU53" s="11">
        <v>58.587488403507379</v>
      </c>
      <c r="HV53" s="11">
        <v>67.984851689370942</v>
      </c>
      <c r="HW53" s="11">
        <v>97.309338769996259</v>
      </c>
      <c r="HX53" s="11">
        <v>92.909836358071345</v>
      </c>
      <c r="HY53" s="11">
        <v>96.414782346093446</v>
      </c>
      <c r="HZ53" s="11">
        <v>53.073713649797703</v>
      </c>
      <c r="IA53" s="11">
        <v>95.978447672161437</v>
      </c>
      <c r="IB53" s="11">
        <v>97.307305331424104</v>
      </c>
      <c r="IC53" s="11">
        <v>97.777709779659887</v>
      </c>
      <c r="ID53" s="11">
        <v>46.971597821479783</v>
      </c>
      <c r="IE53" s="11">
        <v>97.772529388395242</v>
      </c>
      <c r="IF53" s="11">
        <v>104.18383802185988</v>
      </c>
      <c r="IG53" s="11">
        <v>7.8756957328385901</v>
      </c>
      <c r="IH53" s="11">
        <v>16</v>
      </c>
      <c r="II53" s="11">
        <v>80.818849668518183</v>
      </c>
      <c r="IJ53" s="11">
        <v>44.472316789105889</v>
      </c>
      <c r="IK53" s="11">
        <v>47.240637878516395</v>
      </c>
      <c r="IL53" s="11">
        <v>101.27150336574419</v>
      </c>
      <c r="IM53" s="11">
        <v>64.705882352941174</v>
      </c>
      <c r="IN53" s="11">
        <v>11.404736275565124</v>
      </c>
      <c r="IO53" s="11">
        <v>88.888888888888886</v>
      </c>
      <c r="IP53" s="11">
        <v>80.45917066127592</v>
      </c>
      <c r="IQ53" s="11">
        <v>12.987012987012989</v>
      </c>
      <c r="IR53" s="11">
        <v>46.753246753246756</v>
      </c>
      <c r="IS53" s="11">
        <v>9.5706081639398448</v>
      </c>
      <c r="IT53" s="11">
        <v>46.550156998843164</v>
      </c>
      <c r="IU53" s="11">
        <v>29.722795820036293</v>
      </c>
      <c r="IV53" s="11">
        <v>3.3164382704461546</v>
      </c>
      <c r="IW53" s="11">
        <v>0</v>
      </c>
      <c r="IX53" s="11">
        <v>85.66422626869408</v>
      </c>
      <c r="IY53" s="11">
        <v>3.5087719298245612</v>
      </c>
      <c r="IZ53" s="11">
        <v>69.144609223452846</v>
      </c>
      <c r="JA53" s="11">
        <v>42.237657217946314</v>
      </c>
      <c r="JB53" s="11">
        <v>22.777047744196235</v>
      </c>
      <c r="JC53" s="11">
        <v>6.6328765408923092</v>
      </c>
      <c r="JD53" s="11">
        <v>6.2264150943396226</v>
      </c>
      <c r="JE53" s="11">
        <v>12.449612403100776</v>
      </c>
      <c r="JF53" s="11">
        <v>12.31769722814499</v>
      </c>
      <c r="JG53" s="11">
        <v>104.50522928399036</v>
      </c>
      <c r="JH53" s="11">
        <v>185.81537471855901</v>
      </c>
      <c r="JI53" s="11">
        <v>57.440890125173851</v>
      </c>
      <c r="JJ53" s="11">
        <v>36.787204450625872</v>
      </c>
      <c r="JK53" s="11">
        <v>99.916977999169774</v>
      </c>
      <c r="JL53" s="11">
        <v>91.241178912411797</v>
      </c>
      <c r="JM53" s="11">
        <v>37.173100871731009</v>
      </c>
      <c r="JN53" s="11">
        <v>95.67</v>
      </c>
      <c r="JO53" s="11">
        <v>100</v>
      </c>
      <c r="JP53" s="11">
        <v>99.278499278499282</v>
      </c>
      <c r="JQ53" s="11">
        <v>98.956780923994032</v>
      </c>
      <c r="JR53" s="11">
        <v>85.231116121758731</v>
      </c>
      <c r="JS53" s="11">
        <v>0.97560979999999997</v>
      </c>
      <c r="JT53" s="11">
        <v>1</v>
      </c>
      <c r="JU53" s="11">
        <v>1.76273228</v>
      </c>
      <c r="JV53" s="11">
        <v>0.2237558</v>
      </c>
      <c r="JW53" s="11">
        <v>6.7834536103782845</v>
      </c>
      <c r="JX53" s="11">
        <v>158632.47783873713</v>
      </c>
      <c r="JY53" s="11">
        <v>146981.18350422417</v>
      </c>
      <c r="JZ53" s="11">
        <v>2.5851161110137433</v>
      </c>
      <c r="KA53" s="11">
        <v>81.255803060000005</v>
      </c>
      <c r="KB53" s="11">
        <v>21.369692670000006</v>
      </c>
      <c r="KC53" s="11">
        <v>133.35031160000008</v>
      </c>
      <c r="KD53" s="13">
        <v>9.0280389779406195E-2</v>
      </c>
      <c r="KE53" s="11">
        <v>-22.683784446806772</v>
      </c>
      <c r="KF53" s="11">
        <v>200</v>
      </c>
      <c r="KG53" s="11">
        <v>-78.181818181818187</v>
      </c>
      <c r="KH53" s="11">
        <v>200</v>
      </c>
      <c r="KI53" s="11">
        <v>4.9917241379310342</v>
      </c>
      <c r="KJ53" s="11">
        <v>4.2265517241379316</v>
      </c>
      <c r="KK53" s="11">
        <v>81.986000000000004</v>
      </c>
      <c r="KL53" s="11">
        <v>104.40566666666668</v>
      </c>
      <c r="KM53" s="11">
        <v>101.53466666666668</v>
      </c>
      <c r="KN53" s="11">
        <v>13.458779849801704</v>
      </c>
      <c r="KO53" s="11">
        <v>34.880934551445257</v>
      </c>
      <c r="KP53" s="11">
        <v>96.451498761562959</v>
      </c>
      <c r="KQ53" s="11">
        <v>7.47185416778676</v>
      </c>
      <c r="KR53" s="11">
        <v>87.010381226554998</v>
      </c>
      <c r="KS53" s="11">
        <v>54.523728234892452</v>
      </c>
    </row>
    <row r="54" spans="1:305" x14ac:dyDescent="0.3">
      <c r="A54" t="s">
        <v>1</v>
      </c>
      <c r="B54" s="2" t="s">
        <v>96</v>
      </c>
      <c r="C54" s="2" t="s">
        <v>97</v>
      </c>
      <c r="D54" s="2" t="s">
        <v>91</v>
      </c>
      <c r="E54" s="2" t="s">
        <v>347</v>
      </c>
      <c r="F54" s="2" t="s">
        <v>357</v>
      </c>
      <c r="G54" s="2" t="s">
        <v>344</v>
      </c>
      <c r="H54" s="17" t="s">
        <v>487</v>
      </c>
      <c r="I54" s="11">
        <v>56.89154839834675</v>
      </c>
      <c r="J54" s="11">
        <v>51.465230714900763</v>
      </c>
      <c r="K54" s="11">
        <v>63.884758102103461</v>
      </c>
      <c r="L54" s="11">
        <v>71.951503223489837</v>
      </c>
      <c r="M54" s="11">
        <v>64.974185376360595</v>
      </c>
      <c r="N54" s="11">
        <v>51.201215950109223</v>
      </c>
      <c r="O54" s="11">
        <v>37.87239702311664</v>
      </c>
      <c r="P54" s="11">
        <v>80.335084153025264</v>
      </c>
      <c r="Q54" s="11">
        <v>70.077814821242384</v>
      </c>
      <c r="R54" s="11">
        <v>15.151515151515154</v>
      </c>
      <c r="S54" s="11">
        <v>51.911889241684719</v>
      </c>
      <c r="T54" s="11">
        <v>22.515780391015092</v>
      </c>
      <c r="U54" s="11">
        <v>68.255818392699226</v>
      </c>
      <c r="V54" s="11">
        <v>52.008712853123455</v>
      </c>
      <c r="W54" s="11">
        <v>30.851302635529816</v>
      </c>
      <c r="X54" s="11">
        <v>72.956390615050381</v>
      </c>
      <c r="Y54" s="11">
        <v>91.902630545740095</v>
      </c>
      <c r="Z54" s="11">
        <v>59.82870861209355</v>
      </c>
      <c r="AA54" s="11">
        <v>76.237997595106791</v>
      </c>
      <c r="AB54" s="11">
        <v>85.798796488733302</v>
      </c>
      <c r="AC54" s="11">
        <v>58.690192790983794</v>
      </c>
      <c r="AD54" s="11">
        <v>55.801596649653185</v>
      </c>
      <c r="AE54" s="11">
        <v>83.228932592972086</v>
      </c>
      <c r="AF54" s="11">
        <v>64.974185376360595</v>
      </c>
      <c r="AG54" s="11">
        <v>48.455061223281461</v>
      </c>
      <c r="AH54" s="11">
        <v>36.889296028587736</v>
      </c>
      <c r="AI54" s="11">
        <v>61.136047833210306</v>
      </c>
      <c r="AJ54" s="11">
        <v>69.2213285469455</v>
      </c>
      <c r="AK54" s="11">
        <v>91.505562068630297</v>
      </c>
      <c r="AL54" s="11">
        <v>55.477975063952158</v>
      </c>
      <c r="AM54" s="11">
        <v>41.295220222893519</v>
      </c>
      <c r="AN54" s="11">
        <v>53.574285445411604</v>
      </c>
      <c r="AO54" s="11">
        <v>73.328862861033272</v>
      </c>
      <c r="AP54" s="11">
        <v>96.792431060343844</v>
      </c>
      <c r="AQ54" s="11">
        <v>86.834693885025146</v>
      </c>
      <c r="AR54" s="11">
        <v>93.222373205373941</v>
      </c>
      <c r="AS54" s="11">
        <v>83.159964118320005</v>
      </c>
      <c r="AT54" s="11">
        <v>25.766744014119109</v>
      </c>
      <c r="AU54" s="11">
        <v>96.23429863496952</v>
      </c>
      <c r="AV54" s="11">
        <v>71.934384568699315</v>
      </c>
      <c r="AW54" s="11">
        <v>66.98552675796067</v>
      </c>
      <c r="AX54" s="11">
        <v>73.470546100599535</v>
      </c>
      <c r="AY54" s="11">
        <v>67.920801857710032</v>
      </c>
      <c r="AZ54" s="11">
        <v>0</v>
      </c>
      <c r="BA54" s="11">
        <v>40.909090909090914</v>
      </c>
      <c r="BB54" s="11">
        <v>4.5454545454545459</v>
      </c>
      <c r="BC54" s="11">
        <v>33.333333333333329</v>
      </c>
      <c r="BD54" s="11">
        <v>50</v>
      </c>
      <c r="BE54" s="11">
        <v>28.467153284671532</v>
      </c>
      <c r="BF54" s="11">
        <v>79.008959590418726</v>
      </c>
      <c r="BG54" s="11">
        <v>68.75</v>
      </c>
      <c r="BH54" s="11">
        <v>54.736842105263165</v>
      </c>
      <c r="BI54" s="11">
        <v>29.513516297736619</v>
      </c>
      <c r="BJ54" s="11">
        <v>12.943767850999999</v>
      </c>
      <c r="BK54" s="11">
        <v>15.384775701075684</v>
      </c>
      <c r="BL54" s="11">
        <v>0</v>
      </c>
      <c r="BM54" s="11">
        <v>41.339150619111514</v>
      </c>
      <c r="BN54" s="11">
        <v>70.711253485322942</v>
      </c>
      <c r="BO54" s="11">
        <v>92.717051073663214</v>
      </c>
      <c r="BP54" s="11">
        <v>1.1076357949482643</v>
      </c>
      <c r="BQ54" s="11">
        <v>100</v>
      </c>
      <c r="BR54" s="11">
        <v>100</v>
      </c>
      <c r="BS54" s="11">
        <v>8.2923094852575456</v>
      </c>
      <c r="BT54" s="11">
        <v>100</v>
      </c>
      <c r="BU54" s="11">
        <v>2.6523318385349555</v>
      </c>
      <c r="BV54" s="11">
        <v>92</v>
      </c>
      <c r="BW54" s="11">
        <v>18.181818181818183</v>
      </c>
      <c r="BX54" s="11">
        <v>0</v>
      </c>
      <c r="BY54" s="11">
        <v>13.223392360301075</v>
      </c>
      <c r="BZ54" s="11">
        <v>97.820494405669649</v>
      </c>
      <c r="CA54" s="11">
        <v>53.610980665763229</v>
      </c>
      <c r="CB54" s="11">
        <v>60.982991422268832</v>
      </c>
      <c r="CC54" s="11">
        <v>83.026895727023415</v>
      </c>
      <c r="CD54" s="11">
        <v>95.185698378827226</v>
      </c>
      <c r="CE54" s="11">
        <v>30.786026200873369</v>
      </c>
      <c r="CF54" s="11">
        <v>89.281647504926937</v>
      </c>
      <c r="CG54" s="11">
        <v>68.70043188064389</v>
      </c>
      <c r="CH54" s="11">
        <v>98.138987043580684</v>
      </c>
      <c r="CI54" s="11">
        <v>97.251668629760502</v>
      </c>
      <c r="CJ54" s="11">
        <v>97.385159010600702</v>
      </c>
      <c r="CK54" s="11">
        <v>98.03690616411464</v>
      </c>
      <c r="CL54" s="11">
        <v>57.089999999999996</v>
      </c>
      <c r="CM54" s="11">
        <v>47.010000000000005</v>
      </c>
      <c r="CN54" s="11">
        <v>100</v>
      </c>
      <c r="CO54" s="11">
        <v>35.214834448374191</v>
      </c>
      <c r="CP54" s="11">
        <v>67.790588710356076</v>
      </c>
      <c r="CQ54" s="11">
        <v>80.876280060526341</v>
      </c>
      <c r="CR54" s="11">
        <v>83.447648986252432</v>
      </c>
      <c r="CS54" s="11">
        <v>64.491200946338523</v>
      </c>
      <c r="CT54" s="11">
        <v>65.382637499314683</v>
      </c>
      <c r="CU54" s="11">
        <v>95.439629367852689</v>
      </c>
      <c r="CV54" s="11">
        <v>92.607111523969536</v>
      </c>
      <c r="CW54" s="11">
        <v>97.390426717946781</v>
      </c>
      <c r="CX54" s="11">
        <v>59.229553967259875</v>
      </c>
      <c r="CY54" s="11">
        <v>94.447118467788826</v>
      </c>
      <c r="CZ54" s="11">
        <v>94.536218845912629</v>
      </c>
      <c r="DA54" s="11">
        <v>96.901432048785878</v>
      </c>
      <c r="DB54" s="11">
        <v>54.261077320682759</v>
      </c>
      <c r="DC54" s="11">
        <v>97.017433017520176</v>
      </c>
      <c r="DD54" s="11">
        <v>68.087946603847655</v>
      </c>
      <c r="DE54" s="11">
        <v>71.982631769103733</v>
      </c>
      <c r="DF54" s="11">
        <v>36</v>
      </c>
      <c r="DG54" s="11">
        <v>85.237534354142127</v>
      </c>
      <c r="DH54" s="11">
        <v>43.243031016882604</v>
      </c>
      <c r="DI54" s="11">
        <v>38.924224577934822</v>
      </c>
      <c r="DJ54" s="11">
        <v>100</v>
      </c>
      <c r="DK54" s="11">
        <v>68.75</v>
      </c>
      <c r="DL54" s="11">
        <v>75.930436254241286</v>
      </c>
      <c r="DM54" s="11">
        <v>88.235294117647058</v>
      </c>
      <c r="DN54" s="11">
        <v>59.15819077397456</v>
      </c>
      <c r="DO54" s="11">
        <v>70.899470899470899</v>
      </c>
      <c r="DP54" s="11">
        <v>64.864894455636332</v>
      </c>
      <c r="DQ54" s="11">
        <v>59.218585326390773</v>
      </c>
      <c r="DR54" s="11">
        <v>37.69153712017215</v>
      </c>
      <c r="DS54" s="11">
        <v>0</v>
      </c>
      <c r="DT54" s="11">
        <v>0</v>
      </c>
      <c r="DU54" s="11">
        <v>0</v>
      </c>
      <c r="DV54" s="11">
        <v>0</v>
      </c>
      <c r="DW54" s="11">
        <v>0</v>
      </c>
      <c r="DX54" s="11">
        <v>52.563313092526606</v>
      </c>
      <c r="DY54" s="11">
        <v>40.509050484906304</v>
      </c>
      <c r="DZ54" s="11">
        <v>42.48680394066438</v>
      </c>
      <c r="EA54" s="11">
        <v>32.220645958174728</v>
      </c>
      <c r="EB54" s="11">
        <v>16.666666666666664</v>
      </c>
      <c r="EC54" s="11">
        <v>50.341835871954629</v>
      </c>
      <c r="ED54" s="11">
        <v>40.65511207173315</v>
      </c>
      <c r="EE54" s="11">
        <v>82.447665056360705</v>
      </c>
      <c r="EF54" s="11">
        <v>71.099578332792731</v>
      </c>
      <c r="EG54" s="11">
        <v>62.488306828811979</v>
      </c>
      <c r="EH54" s="11">
        <v>59.214218896164638</v>
      </c>
      <c r="EI54" s="11">
        <v>99.972914409534127</v>
      </c>
      <c r="EJ54" s="11">
        <v>99.377031419284947</v>
      </c>
      <c r="EK54" s="11">
        <v>25.054171180931746</v>
      </c>
      <c r="EL54" s="11">
        <v>93.83</v>
      </c>
      <c r="EM54" s="11">
        <v>100</v>
      </c>
      <c r="EN54" s="11">
        <v>99.691358024691354</v>
      </c>
      <c r="EO54" s="11">
        <v>93.402777777777786</v>
      </c>
      <c r="EP54" s="11">
        <v>70.60367454068242</v>
      </c>
      <c r="EQ54" s="11">
        <v>75.000009318181213</v>
      </c>
      <c r="ER54" s="11">
        <v>90.322585338189143</v>
      </c>
      <c r="ES54" s="11">
        <v>40.723509743890105</v>
      </c>
      <c r="ET54" s="11">
        <v>15.865795855548171</v>
      </c>
      <c r="EU54" s="11">
        <v>3.1466786271222165</v>
      </c>
      <c r="EV54" s="11">
        <v>4.2323886450317119</v>
      </c>
      <c r="EW54" s="11">
        <v>2.5507087800917523</v>
      </c>
      <c r="EX54" s="11">
        <v>0.32167245893659002</v>
      </c>
      <c r="EY54" s="11">
        <v>2.9152232795096614E-2</v>
      </c>
      <c r="EZ54" s="11">
        <v>6.0465831018676017E-2</v>
      </c>
      <c r="FA54" s="11">
        <v>0.58116225589271897</v>
      </c>
      <c r="FB54" s="11">
        <v>4.7888844405044475</v>
      </c>
      <c r="FC54" s="11">
        <v>0</v>
      </c>
      <c r="FD54" s="11">
        <v>15.576105562852034</v>
      </c>
      <c r="FE54" s="11">
        <v>100</v>
      </c>
      <c r="FF54" s="11">
        <v>86.111111111111114</v>
      </c>
      <c r="FG54" s="11">
        <v>64.791366789463851</v>
      </c>
      <c r="FH54" s="11">
        <v>69.733451590382657</v>
      </c>
      <c r="FI54" s="11">
        <v>26.372733275765615</v>
      </c>
      <c r="FJ54" s="11">
        <v>47.818780858515773</v>
      </c>
      <c r="FK54" s="11">
        <v>59.155094712930087</v>
      </c>
      <c r="FL54" s="11">
        <v>87.624071631845624</v>
      </c>
      <c r="FM54" s="11">
        <v>64.246238870125879</v>
      </c>
      <c r="FN54" s="11">
        <v>95.05980007140306</v>
      </c>
      <c r="FO54" s="11">
        <v>64.403763346359085</v>
      </c>
      <c r="FP54" s="11">
        <v>87.156105100463677</v>
      </c>
      <c r="FQ54" s="11">
        <v>41.483198146002323</v>
      </c>
      <c r="FR54" s="11">
        <v>2.3076035537094728</v>
      </c>
      <c r="FS54" s="11">
        <v>126.918195454021</v>
      </c>
      <c r="FT54" s="11">
        <v>136.14860966885888</v>
      </c>
      <c r="FU54" s="11">
        <v>168.45505942079151</v>
      </c>
      <c r="FV54" s="11">
        <v>149.99423099111573</v>
      </c>
      <c r="FW54" s="11">
        <v>18.460828429675782</v>
      </c>
      <c r="FX54" s="11">
        <v>71.934384568699315</v>
      </c>
      <c r="FY54" s="11">
        <v>-4.5643845686993103</v>
      </c>
      <c r="FZ54" s="11">
        <v>73.470546100599535</v>
      </c>
      <c r="GA54" s="11">
        <v>10.382033859544926</v>
      </c>
      <c r="GB54" s="11">
        <v>0</v>
      </c>
      <c r="GC54" s="11">
        <v>40.909090909090914</v>
      </c>
      <c r="GD54" s="11">
        <v>4.5454545454545459</v>
      </c>
      <c r="GE54" s="11">
        <v>33.333333333333329</v>
      </c>
      <c r="GF54" s="11">
        <v>50</v>
      </c>
      <c r="GG54" s="11">
        <v>28.467153284671532</v>
      </c>
      <c r="GH54" s="11">
        <v>15</v>
      </c>
      <c r="GI54" s="11">
        <v>15</v>
      </c>
      <c r="GJ54" s="11">
        <v>14.333333333333334</v>
      </c>
      <c r="GK54" s="11">
        <v>29.513516297736622</v>
      </c>
      <c r="GL54" s="11">
        <v>12.943767850999999</v>
      </c>
      <c r="GM54" s="11">
        <v>15.384775701075684</v>
      </c>
      <c r="GN54" s="11">
        <v>0</v>
      </c>
      <c r="GO54" s="11">
        <v>41.339150619111514</v>
      </c>
      <c r="GP54" s="11">
        <v>29.288746514677051</v>
      </c>
      <c r="GQ54" s="11">
        <v>7.2829489263367906</v>
      </c>
      <c r="GR54" s="11">
        <v>1.1076357949482643</v>
      </c>
      <c r="GS54" s="11">
        <v>100</v>
      </c>
      <c r="GT54" s="11">
        <v>100</v>
      </c>
      <c r="GU54" s="11">
        <v>8.2923094852575456</v>
      </c>
      <c r="GV54" s="11">
        <v>1</v>
      </c>
      <c r="GW54" s="11">
        <v>255.09974332417707</v>
      </c>
      <c r="GX54" s="11">
        <v>92</v>
      </c>
      <c r="GY54" s="11">
        <v>18.181818181818183</v>
      </c>
      <c r="GZ54" s="11">
        <v>0</v>
      </c>
      <c r="HA54" s="11">
        <v>1303990.4268571427</v>
      </c>
      <c r="HB54" s="11">
        <v>15.206666666666669</v>
      </c>
      <c r="HC54" s="11">
        <v>209.30190476190481</v>
      </c>
      <c r="HD54" s="11">
        <v>192.5393650793651</v>
      </c>
      <c r="HE54" s="11">
        <v>76.883650793650787</v>
      </c>
      <c r="HF54" s="12">
        <v>122.94070040688597</v>
      </c>
      <c r="HG54" s="12">
        <v>69.213973799126634</v>
      </c>
      <c r="HH54" s="12">
        <v>45.815720294426917</v>
      </c>
      <c r="HI54" s="11">
        <v>68.70043188064389</v>
      </c>
      <c r="HJ54" s="11">
        <v>98.138987043580684</v>
      </c>
      <c r="HK54" s="11">
        <v>97.251668629760502</v>
      </c>
      <c r="HL54" s="11">
        <v>97.385159010600702</v>
      </c>
      <c r="HM54" s="11">
        <v>98.03690616411464</v>
      </c>
      <c r="HN54" s="11">
        <v>57.089999999999996</v>
      </c>
      <c r="HO54" s="11">
        <v>47.010000000000005</v>
      </c>
      <c r="HP54" s="11">
        <v>100</v>
      </c>
      <c r="HQ54" s="11">
        <v>35.214834448374191</v>
      </c>
      <c r="HR54" s="11">
        <v>67.790588710356076</v>
      </c>
      <c r="HS54" s="11">
        <v>80.876280060526341</v>
      </c>
      <c r="HT54" s="11">
        <v>83.447648986252432</v>
      </c>
      <c r="HU54" s="11">
        <v>64.491200946338523</v>
      </c>
      <c r="HV54" s="11">
        <v>65.382637499314683</v>
      </c>
      <c r="HW54" s="11">
        <v>95.439629367852689</v>
      </c>
      <c r="HX54" s="11">
        <v>92.607111523969536</v>
      </c>
      <c r="HY54" s="11">
        <v>97.390426717946781</v>
      </c>
      <c r="HZ54" s="11">
        <v>59.229553967259875</v>
      </c>
      <c r="IA54" s="11">
        <v>94.447118467788826</v>
      </c>
      <c r="IB54" s="11">
        <v>94.536218845912629</v>
      </c>
      <c r="IC54" s="11">
        <v>96.901432048785878</v>
      </c>
      <c r="ID54" s="11">
        <v>54.261077320682759</v>
      </c>
      <c r="IE54" s="11">
        <v>97.017433017520176</v>
      </c>
      <c r="IF54" s="11">
        <v>68.087946603847655</v>
      </c>
      <c r="IG54" s="11">
        <v>7.6340615690168807</v>
      </c>
      <c r="IH54" s="11">
        <v>11</v>
      </c>
      <c r="II54" s="11">
        <v>85.237534354142127</v>
      </c>
      <c r="IJ54" s="11">
        <v>43.243031016882604</v>
      </c>
      <c r="IK54" s="11">
        <v>38.924224577934822</v>
      </c>
      <c r="IL54" s="11">
        <v>100.15820509132749</v>
      </c>
      <c r="IM54" s="11">
        <v>68.75</v>
      </c>
      <c r="IN54" s="11">
        <v>18.216718266253871</v>
      </c>
      <c r="IO54" s="11">
        <v>88.235294117647058</v>
      </c>
      <c r="IP54" s="11">
        <v>80.362772254217717</v>
      </c>
      <c r="IQ54" s="11">
        <v>13.227513227513226</v>
      </c>
      <c r="IR54" s="11">
        <v>71.428571428571431</v>
      </c>
      <c r="IS54" s="11">
        <v>8.3800690090156937</v>
      </c>
      <c r="IT54" s="11">
        <v>37.69153712017215</v>
      </c>
      <c r="IU54" s="14" t="s">
        <v>727</v>
      </c>
      <c r="IV54" s="14" t="s">
        <v>727</v>
      </c>
      <c r="IW54" s="14" t="s">
        <v>727</v>
      </c>
      <c r="IX54" s="14" t="s">
        <v>727</v>
      </c>
      <c r="IY54" s="14" t="s">
        <v>727</v>
      </c>
      <c r="IZ54" s="11">
        <v>43.81497244121956</v>
      </c>
      <c r="JA54" s="11">
        <v>22.256331542594012</v>
      </c>
      <c r="JB54" s="11">
        <v>13.744505686178748</v>
      </c>
      <c r="JC54" s="11">
        <v>3.2791460266517825</v>
      </c>
      <c r="JD54" s="11">
        <v>5</v>
      </c>
      <c r="JE54" s="11">
        <v>13.984848484848484</v>
      </c>
      <c r="JF54" s="11">
        <v>16.117647058823529</v>
      </c>
      <c r="JG54" s="11">
        <v>82.447665056360705</v>
      </c>
      <c r="JH54" s="11">
        <v>71.099578332792731</v>
      </c>
      <c r="JI54" s="11">
        <v>62.488306828811979</v>
      </c>
      <c r="JJ54" s="11">
        <v>59.214218896164638</v>
      </c>
      <c r="JK54" s="11">
        <v>99.972914409534127</v>
      </c>
      <c r="JL54" s="11">
        <v>99.377031419284947</v>
      </c>
      <c r="JM54" s="11">
        <v>25.054171180931746</v>
      </c>
      <c r="JN54" s="11">
        <v>93.83</v>
      </c>
      <c r="JO54" s="11">
        <v>100</v>
      </c>
      <c r="JP54" s="11">
        <v>99.691358024691354</v>
      </c>
      <c r="JQ54" s="11">
        <v>93.402777777777786</v>
      </c>
      <c r="JR54" s="11">
        <v>70.60367454068242</v>
      </c>
      <c r="JS54" s="11">
        <v>0.86585369999999995</v>
      </c>
      <c r="JT54" s="11">
        <v>0.92682929999999997</v>
      </c>
      <c r="JU54" s="11">
        <v>1.353187412</v>
      </c>
      <c r="JV54" s="11">
        <v>0.25971480000000002</v>
      </c>
      <c r="JW54" s="11">
        <v>2.9710227257763635</v>
      </c>
      <c r="JX54" s="11">
        <v>81481.59250473608</v>
      </c>
      <c r="JY54" s="11">
        <v>39271.807840735099</v>
      </c>
      <c r="JZ54" s="11">
        <v>2.5739598651326162E-2</v>
      </c>
      <c r="KA54" s="11">
        <v>0.22313674999999994</v>
      </c>
      <c r="KB54" s="11">
        <v>0.15722236999999997</v>
      </c>
      <c r="KC54" s="11">
        <v>1.6888419600000002</v>
      </c>
      <c r="KD54" s="13">
        <v>4.4633082701345771E-2</v>
      </c>
      <c r="KE54" s="11">
        <v>-28.061311141304344</v>
      </c>
      <c r="KF54" s="11">
        <v>-47.71395076201641</v>
      </c>
      <c r="KG54" s="11">
        <v>200</v>
      </c>
      <c r="KH54" s="11">
        <v>144.44444444444443</v>
      </c>
      <c r="KI54" s="11">
        <v>6.367692307692308</v>
      </c>
      <c r="KJ54" s="11">
        <v>8.5776923076923062</v>
      </c>
      <c r="KK54" s="11">
        <v>84.4</v>
      </c>
      <c r="KL54" s="11">
        <v>121.30083333333334</v>
      </c>
      <c r="KM54" s="11">
        <v>111.71366666666665</v>
      </c>
      <c r="KN54" s="11">
        <v>12.375928368154369</v>
      </c>
      <c r="KO54" s="11">
        <v>35.753761129874121</v>
      </c>
      <c r="KP54" s="11">
        <v>95.05980007140306</v>
      </c>
      <c r="KQ54" s="11">
        <v>6.8459201261829827</v>
      </c>
      <c r="KR54" s="11">
        <v>87.156105100463677</v>
      </c>
      <c r="KS54" s="11">
        <v>41.483198146002323</v>
      </c>
    </row>
    <row r="55" spans="1:305" x14ac:dyDescent="0.3">
      <c r="A55" t="s">
        <v>1</v>
      </c>
      <c r="B55" s="2" t="s">
        <v>98</v>
      </c>
      <c r="C55" s="2" t="s">
        <v>99</v>
      </c>
      <c r="D55" s="2" t="s">
        <v>91</v>
      </c>
      <c r="E55" s="2" t="s">
        <v>347</v>
      </c>
      <c r="F55" s="2" t="s">
        <v>357</v>
      </c>
      <c r="G55" s="2" t="s">
        <v>344</v>
      </c>
      <c r="H55" s="17" t="s">
        <v>486</v>
      </c>
      <c r="I55" s="11">
        <v>62.401784855897908</v>
      </c>
      <c r="J55" s="11">
        <v>63.368558989623828</v>
      </c>
      <c r="K55" s="11">
        <v>65.336110018964746</v>
      </c>
      <c r="L55" s="11">
        <v>72.053229384876317</v>
      </c>
      <c r="M55" s="11">
        <v>74.741166291955537</v>
      </c>
      <c r="N55" s="11">
        <v>53.413449985449738</v>
      </c>
      <c r="O55" s="11">
        <v>45.498194464517248</v>
      </c>
      <c r="P55" s="11">
        <v>83.945155978623191</v>
      </c>
      <c r="Q55" s="11">
        <v>66.456516407715711</v>
      </c>
      <c r="R55" s="11">
        <v>46.818181818181813</v>
      </c>
      <c r="S55" s="11">
        <v>79.283729613166585</v>
      </c>
      <c r="T55" s="11">
        <v>41.426537339157292</v>
      </c>
      <c r="U55" s="11">
        <v>73.765704895817535</v>
      </c>
      <c r="V55" s="11">
        <v>51.884086874704757</v>
      </c>
      <c r="W55" s="11">
        <v>41.603434455369865</v>
      </c>
      <c r="X55" s="11">
        <v>71.58252610715104</v>
      </c>
      <c r="Y55" s="11">
        <v>96.297455324055008</v>
      </c>
      <c r="Z55" s="11">
        <v>51.861024189283086</v>
      </c>
      <c r="AA55" s="11">
        <v>77.710516999679143</v>
      </c>
      <c r="AB55" s="11">
        <v>86.974174267263464</v>
      </c>
      <c r="AC55" s="11">
        <v>68.703767996581362</v>
      </c>
      <c r="AD55" s="11">
        <v>47.917867632929806</v>
      </c>
      <c r="AE55" s="11">
        <v>78.959820027927833</v>
      </c>
      <c r="AF55" s="11">
        <v>74.741166291955537</v>
      </c>
      <c r="AG55" s="11">
        <v>50.328450986418233</v>
      </c>
      <c r="AH55" s="11">
        <v>57.202208858046312</v>
      </c>
      <c r="AI55" s="11">
        <v>57.356479038559073</v>
      </c>
      <c r="AJ55" s="11">
        <v>62.920216609718899</v>
      </c>
      <c r="AK55" s="11">
        <v>92.67334441995591</v>
      </c>
      <c r="AL55" s="11">
        <v>54.906776773673137</v>
      </c>
      <c r="AM55" s="11">
        <v>56.888531430871282</v>
      </c>
      <c r="AN55" s="11">
        <v>79.718976436117856</v>
      </c>
      <c r="AO55" s="11">
        <v>77.108168487809891</v>
      </c>
      <c r="AP55" s="11">
        <v>90.057935769973525</v>
      </c>
      <c r="AQ55" s="11">
        <v>88.49992863349253</v>
      </c>
      <c r="AR55" s="11">
        <v>90.019599568834906</v>
      </c>
      <c r="AS55" s="11">
        <v>84.244926246054703</v>
      </c>
      <c r="AT55" s="11">
        <v>61.061572981321213</v>
      </c>
      <c r="AU55" s="11">
        <v>89.786972672062319</v>
      </c>
      <c r="AV55" s="11">
        <v>70.841781858698056</v>
      </c>
      <c r="AW55" s="11">
        <v>47.055130692290639</v>
      </c>
      <c r="AX55" s="11">
        <v>78.359748865216261</v>
      </c>
      <c r="AY55" s="11">
        <v>69.569404214657865</v>
      </c>
      <c r="AZ55" s="11">
        <v>45</v>
      </c>
      <c r="BA55" s="11">
        <v>54.54545454545454</v>
      </c>
      <c r="BB55" s="11">
        <v>40.909090909090914</v>
      </c>
      <c r="BC55" s="11">
        <v>66.666666666666657</v>
      </c>
      <c r="BD55" s="11">
        <v>50</v>
      </c>
      <c r="BE55" s="11">
        <v>99.496221662468514</v>
      </c>
      <c r="BF55" s="11">
        <v>86.505759736697755</v>
      </c>
      <c r="BG55" s="11">
        <v>93.75</v>
      </c>
      <c r="BH55" s="11">
        <v>92.631578947368425</v>
      </c>
      <c r="BI55" s="11">
        <v>60.059723087239156</v>
      </c>
      <c r="BJ55" s="11">
        <v>14.90628136616551</v>
      </c>
      <c r="BK55" s="11">
        <v>27.217269135013357</v>
      </c>
      <c r="BL55" s="11">
        <v>12.317834160000002</v>
      </c>
      <c r="BM55" s="11">
        <v>64.521642461312396</v>
      </c>
      <c r="BN55" s="11">
        <v>65.471012592787645</v>
      </c>
      <c r="BO55" s="11">
        <v>91.304459633352579</v>
      </c>
      <c r="BP55" s="11">
        <v>16.240479307609458</v>
      </c>
      <c r="BQ55" s="11">
        <v>100</v>
      </c>
      <c r="BR55" s="11">
        <v>85</v>
      </c>
      <c r="BS55" s="11">
        <v>4.0763058530707657</v>
      </c>
      <c r="BT55" s="11">
        <v>100</v>
      </c>
      <c r="BU55" s="11">
        <v>5.9877360875482912</v>
      </c>
      <c r="BV55" s="11">
        <v>85.649587670677306</v>
      </c>
      <c r="BW55" s="11">
        <v>52.380952380952387</v>
      </c>
      <c r="BX55" s="11">
        <v>0</v>
      </c>
      <c r="BY55" s="11">
        <v>28.383197769849762</v>
      </c>
      <c r="BZ55" s="11">
        <v>95.175845713553187</v>
      </c>
      <c r="CA55" s="11">
        <v>51.38249280740326</v>
      </c>
      <c r="CB55" s="11">
        <v>64.667616630506643</v>
      </c>
      <c r="CC55" s="11">
        <v>79.759163375704006</v>
      </c>
      <c r="CD55" s="11">
        <v>90.874599836673028</v>
      </c>
      <c r="CE55" s="11">
        <v>25.214899713467048</v>
      </c>
      <c r="CF55" s="11">
        <v>94.003064672750099</v>
      </c>
      <c r="CG55" s="11">
        <v>94.424771473276778</v>
      </c>
      <c r="CH55" s="11">
        <v>97.117680968459197</v>
      </c>
      <c r="CI55" s="11">
        <v>96.977682615498637</v>
      </c>
      <c r="CJ55" s="11">
        <v>95.355348760602823</v>
      </c>
      <c r="CK55" s="11">
        <v>97.61179280243762</v>
      </c>
      <c r="CL55" s="11">
        <v>80.400000000000006</v>
      </c>
      <c r="CM55" s="11">
        <v>97.76</v>
      </c>
      <c r="CN55" s="11">
        <v>29.284096757132321</v>
      </c>
      <c r="CO55" s="11">
        <v>0</v>
      </c>
      <c r="CP55" s="11">
        <v>80.262696174148161</v>
      </c>
      <c r="CQ55" s="11">
        <v>81.363516215274345</v>
      </c>
      <c r="CR55" s="11">
        <v>83.862660673290691</v>
      </c>
      <c r="CS55" s="11">
        <v>71.380960850073365</v>
      </c>
      <c r="CT55" s="11">
        <v>52.960292572179782</v>
      </c>
      <c r="CU55" s="11">
        <v>96.432975513108502</v>
      </c>
      <c r="CV55" s="11">
        <v>95.221032466491678</v>
      </c>
      <c r="CW55" s="11">
        <v>97.999361020638588</v>
      </c>
      <c r="CX55" s="11">
        <v>56.961961931230285</v>
      </c>
      <c r="CY55" s="11">
        <v>97.395411164875185</v>
      </c>
      <c r="CZ55" s="11">
        <v>96.020293649178413</v>
      </c>
      <c r="DA55" s="11">
        <v>96.069712265200153</v>
      </c>
      <c r="DB55" s="11">
        <v>58.272857086129548</v>
      </c>
      <c r="DC55" s="11">
        <v>97.852764554363773</v>
      </c>
      <c r="DD55" s="11">
        <v>86.60133410195175</v>
      </c>
      <c r="DE55" s="11">
        <v>75.509969887792366</v>
      </c>
      <c r="DF55" s="11">
        <v>44</v>
      </c>
      <c r="DG55" s="11">
        <v>73.713250432347849</v>
      </c>
      <c r="DH55" s="11">
        <v>35.312525734991354</v>
      </c>
      <c r="DI55" s="11">
        <v>34.727826731450214</v>
      </c>
      <c r="DJ55" s="11">
        <v>92.164179104477611</v>
      </c>
      <c r="DK55" s="11">
        <v>70.588235294117652</v>
      </c>
      <c r="DL55" s="11">
        <v>76.616277477821967</v>
      </c>
      <c r="DM55" s="11">
        <v>76.470588235294116</v>
      </c>
      <c r="DN55" s="11">
        <v>70.673884568440513</v>
      </c>
      <c r="DO55" s="11">
        <v>85.300668151447653</v>
      </c>
      <c r="DP55" s="11">
        <v>68.248946155978473</v>
      </c>
      <c r="DQ55" s="11">
        <v>63.179891439480841</v>
      </c>
      <c r="DR55" s="11">
        <v>37.477010533355624</v>
      </c>
      <c r="DS55" s="11">
        <v>0</v>
      </c>
      <c r="DT55" s="11">
        <v>0</v>
      </c>
      <c r="DU55" s="11">
        <v>0</v>
      </c>
      <c r="DV55" s="11">
        <v>0</v>
      </c>
      <c r="DW55" s="11">
        <v>0</v>
      </c>
      <c r="DX55" s="11">
        <v>72.298669178790519</v>
      </c>
      <c r="DY55" s="11">
        <v>63.691196492187906</v>
      </c>
      <c r="DZ55" s="11">
        <v>63.432883558756167</v>
      </c>
      <c r="EA55" s="11">
        <v>66.326857152000258</v>
      </c>
      <c r="EB55" s="11">
        <v>20.261437908496731</v>
      </c>
      <c r="EC55" s="11">
        <v>69.096019936090045</v>
      </c>
      <c r="ED55" s="11">
        <v>60.154508417249595</v>
      </c>
      <c r="EE55" s="11">
        <v>58.553905745642354</v>
      </c>
      <c r="EF55" s="11">
        <v>41.621482055254326</v>
      </c>
      <c r="EG55" s="11">
        <v>39.765458422174838</v>
      </c>
      <c r="EH55" s="11">
        <v>57.142857142857139</v>
      </c>
      <c r="EI55" s="11">
        <v>100</v>
      </c>
      <c r="EJ55" s="11">
        <v>94.351464435146454</v>
      </c>
      <c r="EK55" s="11">
        <v>23.341303048416016</v>
      </c>
      <c r="EL55" s="11">
        <v>97.41</v>
      </c>
      <c r="EM55" s="11">
        <v>100</v>
      </c>
      <c r="EN55" s="11">
        <v>100</v>
      </c>
      <c r="EO55" s="11">
        <v>97.695852534562206</v>
      </c>
      <c r="EP55" s="11">
        <v>68.260869565217391</v>
      </c>
      <c r="EQ55" s="11">
        <v>63.636356859504559</v>
      </c>
      <c r="ER55" s="11">
        <v>98.387099760665819</v>
      </c>
      <c r="ES55" s="11">
        <v>38.987955026428985</v>
      </c>
      <c r="ET55" s="11">
        <v>18.615695448093188</v>
      </c>
      <c r="EU55" s="11">
        <v>3.6863681210942834</v>
      </c>
      <c r="EV55" s="11">
        <v>6.937478356355685</v>
      </c>
      <c r="EW55" s="11">
        <v>2.4528510351788193</v>
      </c>
      <c r="EX55" s="11">
        <v>8.9125538657944085E-3</v>
      </c>
      <c r="EY55" s="11">
        <v>3.1695682610810893E-3</v>
      </c>
      <c r="EZ55" s="11">
        <v>1.9175828893377003E-2</v>
      </c>
      <c r="FA55" s="11">
        <v>0</v>
      </c>
      <c r="FB55" s="11">
        <v>23.986602419285653</v>
      </c>
      <c r="FC55" s="11">
        <v>0</v>
      </c>
      <c r="FD55" s="11">
        <v>60.456054735070744</v>
      </c>
      <c r="FE55" s="11">
        <v>100</v>
      </c>
      <c r="FF55" s="11">
        <v>100</v>
      </c>
      <c r="FG55" s="11">
        <v>71.675124220319262</v>
      </c>
      <c r="FH55" s="11">
        <v>95.496413759942314</v>
      </c>
      <c r="FI55" s="11">
        <v>45.825163813684156</v>
      </c>
      <c r="FJ55" s="11">
        <v>91.874026452179322</v>
      </c>
      <c r="FK55" s="11">
        <v>93.724153934464269</v>
      </c>
      <c r="FL55" s="11">
        <v>86.910444138823721</v>
      </c>
      <c r="FM55" s="11">
        <v>67.744163558502549</v>
      </c>
      <c r="FN55" s="11">
        <v>94.642765946580866</v>
      </c>
      <c r="FO55" s="11">
        <v>89.726045962056361</v>
      </c>
      <c r="FP55" s="11">
        <v>89.719801330709402</v>
      </c>
      <c r="FQ55" s="11">
        <v>33.905789990186456</v>
      </c>
      <c r="FR55" s="11">
        <v>7.1525641942636433</v>
      </c>
      <c r="FS55" s="11">
        <v>110.86474501108647</v>
      </c>
      <c r="FT55" s="11">
        <v>184.17852800228883</v>
      </c>
      <c r="FU55" s="11">
        <v>160.93269437093198</v>
      </c>
      <c r="FV55" s="11">
        <v>78.678206136900073</v>
      </c>
      <c r="FW55" s="11">
        <v>50.067949359845507</v>
      </c>
      <c r="FX55" s="11">
        <v>70.841781858698056</v>
      </c>
      <c r="FY55" s="11">
        <v>-7.9817818586980565</v>
      </c>
      <c r="FZ55" s="11">
        <v>78.359748865216261</v>
      </c>
      <c r="GA55" s="11">
        <v>10.752323819215611</v>
      </c>
      <c r="GB55" s="11">
        <v>45</v>
      </c>
      <c r="GC55" s="11">
        <v>54.54545454545454</v>
      </c>
      <c r="GD55" s="11">
        <v>40.909090909090914</v>
      </c>
      <c r="GE55" s="11">
        <v>66.666666666666657</v>
      </c>
      <c r="GF55" s="11">
        <v>50</v>
      </c>
      <c r="GG55" s="11">
        <v>99.496221662468514</v>
      </c>
      <c r="GH55" s="11">
        <v>10</v>
      </c>
      <c r="GI55" s="11">
        <v>3</v>
      </c>
      <c r="GJ55" s="11">
        <v>2.3333333333333335</v>
      </c>
      <c r="GK55" s="11">
        <v>60.059723087239163</v>
      </c>
      <c r="GL55" s="11">
        <v>14.90628136616551</v>
      </c>
      <c r="GM55" s="11">
        <v>27.217269135013353</v>
      </c>
      <c r="GN55" s="11">
        <v>12.317834160000002</v>
      </c>
      <c r="GO55" s="11">
        <v>64.521642461312396</v>
      </c>
      <c r="GP55" s="11">
        <v>34.528987407212362</v>
      </c>
      <c r="GQ55" s="11">
        <v>8.6955403666474265</v>
      </c>
      <c r="GR55" s="11">
        <v>16.240479307609458</v>
      </c>
      <c r="GS55" s="11" t="s">
        <v>727</v>
      </c>
      <c r="GT55" s="11">
        <v>85</v>
      </c>
      <c r="GU55" s="11">
        <v>4.0763058530707657</v>
      </c>
      <c r="GV55" s="11">
        <v>1</v>
      </c>
      <c r="GW55" s="11">
        <v>575.89699630880125</v>
      </c>
      <c r="GX55" s="11">
        <v>85.649587670677306</v>
      </c>
      <c r="GY55" s="11">
        <v>52.380952380952387</v>
      </c>
      <c r="GZ55" s="11">
        <v>0</v>
      </c>
      <c r="HA55" s="11">
        <v>2798935.1875084494</v>
      </c>
      <c r="HB55" s="11">
        <v>23.360634920634919</v>
      </c>
      <c r="HC55" s="11">
        <v>218.52920634920633</v>
      </c>
      <c r="HD55" s="11">
        <v>174.82047619047617</v>
      </c>
      <c r="HE55" s="11">
        <v>86.864285714285714</v>
      </c>
      <c r="HF55" s="12">
        <v>135.45471823364906</v>
      </c>
      <c r="HG55" s="12">
        <v>74.785100286532952</v>
      </c>
      <c r="HH55" s="12">
        <v>26.895833333333332</v>
      </c>
      <c r="HI55" s="11">
        <v>94.424771473276778</v>
      </c>
      <c r="HJ55" s="11">
        <v>97.117680968459197</v>
      </c>
      <c r="HK55" s="11">
        <v>96.977682615498637</v>
      </c>
      <c r="HL55" s="11">
        <v>95.355348760602823</v>
      </c>
      <c r="HM55" s="11">
        <v>97.61179280243762</v>
      </c>
      <c r="HN55" s="11">
        <v>80.400000000000006</v>
      </c>
      <c r="HO55" s="11">
        <v>97.76</v>
      </c>
      <c r="HP55" s="11">
        <v>29.284096757132321</v>
      </c>
      <c r="HQ55" s="11">
        <v>0</v>
      </c>
      <c r="HR55" s="11">
        <v>80.262696174148161</v>
      </c>
      <c r="HS55" s="11">
        <v>81.363516215274345</v>
      </c>
      <c r="HT55" s="11">
        <v>83.862660673290691</v>
      </c>
      <c r="HU55" s="11">
        <v>71.380960850073365</v>
      </c>
      <c r="HV55" s="11">
        <v>52.960292572179782</v>
      </c>
      <c r="HW55" s="11">
        <v>96.432975513108502</v>
      </c>
      <c r="HX55" s="11">
        <v>95.221032466491678</v>
      </c>
      <c r="HY55" s="11">
        <v>97.999361020638588</v>
      </c>
      <c r="HZ55" s="11">
        <v>56.961961931230285</v>
      </c>
      <c r="IA55" s="11">
        <v>97.395411164875185</v>
      </c>
      <c r="IB55" s="11">
        <v>96.020293649178413</v>
      </c>
      <c r="IC55" s="11">
        <v>96.069712265200153</v>
      </c>
      <c r="ID55" s="11">
        <v>58.272857086129548</v>
      </c>
      <c r="IE55" s="11">
        <v>97.852764554363773</v>
      </c>
      <c r="IF55" s="11">
        <v>86.60133410195175</v>
      </c>
      <c r="IG55" s="11">
        <v>9.6444583463663864</v>
      </c>
      <c r="IH55" s="11">
        <v>13</v>
      </c>
      <c r="II55" s="11">
        <v>73.713250432347849</v>
      </c>
      <c r="IJ55" s="11">
        <v>35.312525734991354</v>
      </c>
      <c r="IK55" s="11">
        <v>34.727826731450214</v>
      </c>
      <c r="IL55" s="11">
        <v>92.164179104477611</v>
      </c>
      <c r="IM55" s="11">
        <v>70.588235294117652</v>
      </c>
      <c r="IN55" s="11">
        <v>17.770609318996417</v>
      </c>
      <c r="IO55" s="11">
        <v>76.470588235294116</v>
      </c>
      <c r="IP55" s="11">
        <v>81.615198536629151</v>
      </c>
      <c r="IQ55" s="11">
        <v>6.6815144766146997</v>
      </c>
      <c r="IR55" s="11">
        <v>66.815144766147</v>
      </c>
      <c r="IS55" s="11">
        <v>8.5648720949673969</v>
      </c>
      <c r="IT55" s="11">
        <v>37.477010533355624</v>
      </c>
      <c r="IU55" s="14" t="s">
        <v>727</v>
      </c>
      <c r="IV55" s="14" t="s">
        <v>727</v>
      </c>
      <c r="IW55" s="14" t="s">
        <v>727</v>
      </c>
      <c r="IX55" s="14" t="s">
        <v>727</v>
      </c>
      <c r="IY55" s="14" t="s">
        <v>727</v>
      </c>
      <c r="IZ55" s="11">
        <v>60.265687439248296</v>
      </c>
      <c r="JA55" s="11">
        <v>34.992979803434494</v>
      </c>
      <c r="JB55" s="11">
        <v>20.520574576088134</v>
      </c>
      <c r="JC55" s="11">
        <v>6.7501890052921478</v>
      </c>
      <c r="JD55" s="11">
        <v>6.0784313725490193</v>
      </c>
      <c r="JE55" s="11">
        <v>11.618055555555555</v>
      </c>
      <c r="JF55" s="11">
        <v>13.433333333333334</v>
      </c>
      <c r="JG55" s="11">
        <v>58.553905745642354</v>
      </c>
      <c r="JH55" s="11">
        <v>41.621482055254326</v>
      </c>
      <c r="JI55" s="11">
        <v>39.765458422174838</v>
      </c>
      <c r="JJ55" s="11">
        <v>57.142857142857139</v>
      </c>
      <c r="JK55" s="11">
        <v>100</v>
      </c>
      <c r="JL55" s="11">
        <v>94.351464435146454</v>
      </c>
      <c r="JM55" s="11">
        <v>23.341303048416016</v>
      </c>
      <c r="JN55" s="11">
        <v>97.41</v>
      </c>
      <c r="JO55" s="11">
        <v>100</v>
      </c>
      <c r="JP55" s="11">
        <v>100</v>
      </c>
      <c r="JQ55" s="11">
        <v>97.695852534562206</v>
      </c>
      <c r="JR55" s="11">
        <v>68.260869565217391</v>
      </c>
      <c r="JS55" s="11">
        <v>0.80487799999999998</v>
      </c>
      <c r="JT55" s="11">
        <v>0.98780489999999999</v>
      </c>
      <c r="JU55" s="11">
        <v>1.3356908869999999</v>
      </c>
      <c r="JV55" s="11">
        <v>0.26689030000000002</v>
      </c>
      <c r="JW55" s="11">
        <v>3.1014915280350546</v>
      </c>
      <c r="JX55" s="11">
        <v>126107.7261918233</v>
      </c>
      <c r="JY55" s="11">
        <v>38071.80336112425</v>
      </c>
      <c r="JZ55" s="11">
        <v>7.1316506306526946E-4</v>
      </c>
      <c r="KA55" s="11">
        <v>2.4260480000000001E-2</v>
      </c>
      <c r="KB55" s="11">
        <v>4.9860710000000003E-2</v>
      </c>
      <c r="KC55" s="11">
        <v>0</v>
      </c>
      <c r="KD55" s="13">
        <v>0.17370875657773777</v>
      </c>
      <c r="KE55" s="11">
        <v>75.706060523371619</v>
      </c>
      <c r="KF55" s="11">
        <v>83.971392511569206</v>
      </c>
      <c r="KG55" s="11">
        <v>200</v>
      </c>
      <c r="KH55" s="11">
        <v>200</v>
      </c>
      <c r="KI55" s="11">
        <v>5.4375000000000018</v>
      </c>
      <c r="KJ55" s="11">
        <v>3.6789999999999998</v>
      </c>
      <c r="KK55" s="11">
        <v>81.208666666666659</v>
      </c>
      <c r="KL55" s="11">
        <v>82.412166666666678</v>
      </c>
      <c r="KM55" s="11">
        <v>88.126333333333349</v>
      </c>
      <c r="KN55" s="11">
        <v>13.089555861176279</v>
      </c>
      <c r="KO55" s="11">
        <v>32.255836441497443</v>
      </c>
      <c r="KP55" s="11">
        <v>94.642765946580866</v>
      </c>
      <c r="KQ55" s="11">
        <v>7.8819399461512667</v>
      </c>
      <c r="KR55" s="11">
        <v>89.719801330709402</v>
      </c>
      <c r="KS55" s="11">
        <v>33.905789990186456</v>
      </c>
    </row>
    <row r="56" spans="1:305" x14ac:dyDescent="0.3">
      <c r="A56" t="s">
        <v>1</v>
      </c>
      <c r="B56" s="2" t="s">
        <v>100</v>
      </c>
      <c r="C56" s="2" t="s">
        <v>101</v>
      </c>
      <c r="D56" s="2" t="s">
        <v>91</v>
      </c>
      <c r="E56" s="2" t="s">
        <v>347</v>
      </c>
      <c r="F56" s="2" t="s">
        <v>357</v>
      </c>
      <c r="G56" s="2" t="s">
        <v>344</v>
      </c>
      <c r="H56" s="17" t="s">
        <v>486</v>
      </c>
      <c r="I56" s="11">
        <v>64.24331746629943</v>
      </c>
      <c r="J56" s="11">
        <v>65.194700566484229</v>
      </c>
      <c r="K56" s="11">
        <v>71.624471270240107</v>
      </c>
      <c r="L56" s="11">
        <v>73.296368303817317</v>
      </c>
      <c r="M56" s="11">
        <v>77.201807388001058</v>
      </c>
      <c r="N56" s="11">
        <v>56.765518486383392</v>
      </c>
      <c r="O56" s="11">
        <v>41.377038782870507</v>
      </c>
      <c r="P56" s="11">
        <v>86.235405557124309</v>
      </c>
      <c r="Q56" s="11">
        <v>63.277288837532993</v>
      </c>
      <c r="R56" s="11">
        <v>48.030303030303024</v>
      </c>
      <c r="S56" s="11">
        <v>83.134485280672877</v>
      </c>
      <c r="T56" s="11">
        <v>46.270374970146349</v>
      </c>
      <c r="U56" s="11">
        <v>72.591989734668502</v>
      </c>
      <c r="V56" s="11">
        <v>56.823056554941523</v>
      </c>
      <c r="W56" s="11">
        <v>54.305483962652929</v>
      </c>
      <c r="X56" s="11">
        <v>71.985157530130678</v>
      </c>
      <c r="Y56" s="11">
        <v>97.701996927803378</v>
      </c>
      <c r="Z56" s="11">
        <v>62.50524666037343</v>
      </c>
      <c r="AA56" s="11">
        <v>79.01362526106827</v>
      </c>
      <c r="AB56" s="11">
        <v>84.80276274046561</v>
      </c>
      <c r="AC56" s="11">
        <v>53.562262397537516</v>
      </c>
      <c r="AD56" s="11">
        <v>60.419866871479776</v>
      </c>
      <c r="AE56" s="11">
        <v>88.683324248535385</v>
      </c>
      <c r="AF56" s="11">
        <v>77.201807388001058</v>
      </c>
      <c r="AG56" s="11">
        <v>44.86238332168486</v>
      </c>
      <c r="AH56" s="11">
        <v>59.889818375986522</v>
      </c>
      <c r="AI56" s="11">
        <v>86.00823074226814</v>
      </c>
      <c r="AJ56" s="11">
        <v>49.813856782041498</v>
      </c>
      <c r="AK56" s="11">
        <v>94.501322555863595</v>
      </c>
      <c r="AL56" s="11">
        <v>47.989600323671439</v>
      </c>
      <c r="AM56" s="11">
        <v>39.212090831862199</v>
      </c>
      <c r="AN56" s="11">
        <v>79.961659974283506</v>
      </c>
      <c r="AO56" s="11">
        <v>74.514508708942415</v>
      </c>
      <c r="AP56" s="11">
        <v>94.071989082224505</v>
      </c>
      <c r="AQ56" s="11">
        <v>92.921825743712233</v>
      </c>
      <c r="AR56" s="11">
        <v>92.347636938091227</v>
      </c>
      <c r="AS56" s="11">
        <v>77.931105551924517</v>
      </c>
      <c r="AT56" s="11">
        <v>66.229450193967409</v>
      </c>
      <c r="AU56" s="11">
        <v>93.910425832825979</v>
      </c>
      <c r="AV56" s="11">
        <v>72.807763554863499</v>
      </c>
      <c r="AW56" s="11">
        <v>67.024140772342363</v>
      </c>
      <c r="AX56" s="11">
        <v>68.856870353037493</v>
      </c>
      <c r="AY56" s="11">
        <v>44.420380669888623</v>
      </c>
      <c r="AZ56" s="11">
        <v>35</v>
      </c>
      <c r="BA56" s="11">
        <v>54.54545454545454</v>
      </c>
      <c r="BB56" s="11">
        <v>54.54545454545454</v>
      </c>
      <c r="BC56" s="11">
        <v>100</v>
      </c>
      <c r="BD56" s="11">
        <v>50</v>
      </c>
      <c r="BE56" s="11">
        <v>100</v>
      </c>
      <c r="BF56" s="11">
        <v>86.505759736697755</v>
      </c>
      <c r="BG56" s="11">
        <v>79.166666666666657</v>
      </c>
      <c r="BH56" s="11">
        <v>91.578947368421055</v>
      </c>
      <c r="BI56" s="11">
        <v>56.575838842541295</v>
      </c>
      <c r="BJ56" s="11">
        <v>24.189482753769379</v>
      </c>
      <c r="BK56" s="11">
        <v>15.260706846</v>
      </c>
      <c r="BL56" s="11">
        <v>43.74689904000001</v>
      </c>
      <c r="BM56" s="11">
        <v>50.435035733535329</v>
      </c>
      <c r="BN56" s="11">
        <v>75.057945384969713</v>
      </c>
      <c r="BO56" s="11">
        <v>92.282988085500435</v>
      </c>
      <c r="BP56" s="11">
        <v>18.504396967858209</v>
      </c>
      <c r="BQ56" s="11">
        <v>100</v>
      </c>
      <c r="BR56" s="11">
        <v>97.300613496932513</v>
      </c>
      <c r="BS56" s="11">
        <v>0.81588054127324483</v>
      </c>
      <c r="BT56" s="11">
        <v>100</v>
      </c>
      <c r="BU56" s="11">
        <v>24.317448323585133</v>
      </c>
      <c r="BV56" s="11">
        <v>46.045918367346935</v>
      </c>
      <c r="BW56" s="11">
        <v>78.571428571428569</v>
      </c>
      <c r="BX56" s="11">
        <v>92.589999999999989</v>
      </c>
      <c r="BY56" s="11">
        <v>1.4588911836194552E-2</v>
      </c>
      <c r="BZ56" s="11">
        <v>92.546641728612812</v>
      </c>
      <c r="CA56" s="11">
        <v>48.916826555393058</v>
      </c>
      <c r="CB56" s="11">
        <v>67.458490244056208</v>
      </c>
      <c r="CC56" s="11">
        <v>75.746501549467865</v>
      </c>
      <c r="CD56" s="11">
        <v>92.176229293760599</v>
      </c>
      <c r="CE56" s="11">
        <v>40.780141843971627</v>
      </c>
      <c r="CF56" s="11">
        <v>86.271271495652556</v>
      </c>
      <c r="CG56" s="11">
        <v>97.634408602150529</v>
      </c>
      <c r="CH56" s="11">
        <v>97.864823348694316</v>
      </c>
      <c r="CI56" s="11">
        <v>98.018433179723502</v>
      </c>
      <c r="CJ56" s="11">
        <v>96.789554531490012</v>
      </c>
      <c r="CK56" s="11">
        <v>98.20276497695852</v>
      </c>
      <c r="CL56" s="11">
        <v>65.72</v>
      </c>
      <c r="CM56" s="11">
        <v>74.56</v>
      </c>
      <c r="CN56" s="11">
        <v>100</v>
      </c>
      <c r="CO56" s="11">
        <v>9.7409866414937216</v>
      </c>
      <c r="CP56" s="11">
        <v>73.037034959285847</v>
      </c>
      <c r="CQ56" s="11">
        <v>82.221598289530988</v>
      </c>
      <c r="CR56" s="11">
        <v>88.014098651728489</v>
      </c>
      <c r="CS56" s="11">
        <v>68.80869540912677</v>
      </c>
      <c r="CT56" s="11">
        <v>64.499390352491446</v>
      </c>
      <c r="CU56" s="11">
        <v>97.500933904246054</v>
      </c>
      <c r="CV56" s="11">
        <v>92.122936263523655</v>
      </c>
      <c r="CW56" s="11">
        <v>96.809848581300713</v>
      </c>
      <c r="CX56" s="11">
        <v>58.28979414633055</v>
      </c>
      <c r="CY56" s="11">
        <v>97.180159920462188</v>
      </c>
      <c r="CZ56" s="11">
        <v>96.979290148349563</v>
      </c>
      <c r="DA56" s="11">
        <v>97.442652757852073</v>
      </c>
      <c r="DB56" s="11">
        <v>42.481371896195171</v>
      </c>
      <c r="DC56" s="11">
        <v>97.116048209711025</v>
      </c>
      <c r="DD56" s="11">
        <v>84.807987711213514</v>
      </c>
      <c r="DE56" s="11">
        <v>39.878799481399014</v>
      </c>
      <c r="DF56" s="11">
        <v>36</v>
      </c>
      <c r="DG56" s="11">
        <v>85.499231950844859</v>
      </c>
      <c r="DH56" s="11">
        <v>48.617511520737331</v>
      </c>
      <c r="DI56" s="11">
        <v>47.142857142857139</v>
      </c>
      <c r="DJ56" s="11">
        <v>85.36691272253583</v>
      </c>
      <c r="DK56" s="11">
        <v>84.615384615384613</v>
      </c>
      <c r="DL56" s="11">
        <v>92.443307348528776</v>
      </c>
      <c r="DM56" s="11">
        <v>92.307692307692307</v>
      </c>
      <c r="DN56" s="11">
        <v>54.489087833204685</v>
      </c>
      <c r="DO56" s="11">
        <v>100</v>
      </c>
      <c r="DP56" s="11">
        <v>77.11633433079848</v>
      </c>
      <c r="DQ56" s="11">
        <v>52.801542442718755</v>
      </c>
      <c r="DR56" s="11">
        <v>36.923224200650964</v>
      </c>
      <c r="DS56" s="11">
        <v>10.989399296473939</v>
      </c>
      <c r="DT56" s="11">
        <v>0</v>
      </c>
      <c r="DU56" s="11">
        <v>0</v>
      </c>
      <c r="DV56" s="11">
        <v>10.340263161422653</v>
      </c>
      <c r="DW56" s="11">
        <v>6.257833244381807</v>
      </c>
      <c r="DX56" s="11">
        <v>75.349604881464444</v>
      </c>
      <c r="DY56" s="11">
        <v>66.035328846829216</v>
      </c>
      <c r="DZ56" s="11">
        <v>69.139628941023901</v>
      </c>
      <c r="EA56" s="11">
        <v>74.109714395800225</v>
      </c>
      <c r="EB56" s="11">
        <v>14.814814814814817</v>
      </c>
      <c r="EC56" s="11">
        <v>85.35678515217792</v>
      </c>
      <c r="ED56" s="11">
        <v>78.456357597114405</v>
      </c>
      <c r="EE56" s="11">
        <v>80.219780219780219</v>
      </c>
      <c r="EF56" s="11">
        <v>100</v>
      </c>
      <c r="EG56" s="11">
        <v>22.43150684931507</v>
      </c>
      <c r="EH56" s="11">
        <v>47.602739726027401</v>
      </c>
      <c r="EI56" s="11">
        <v>72.085008615738076</v>
      </c>
      <c r="EJ56" s="11">
        <v>95.519816197587588</v>
      </c>
      <c r="EK56" s="11">
        <v>11.430212521539346</v>
      </c>
      <c r="EL56" s="11">
        <v>95.32</v>
      </c>
      <c r="EM56" s="11">
        <v>100</v>
      </c>
      <c r="EN56" s="11">
        <v>99.148936170212764</v>
      </c>
      <c r="EO56" s="11">
        <v>95.384615384615387</v>
      </c>
      <c r="EP56" s="11">
        <v>82.653061224489804</v>
      </c>
      <c r="EQ56" s="11">
        <v>59.090910785123853</v>
      </c>
      <c r="ER56" s="11">
        <v>82.258070915712466</v>
      </c>
      <c r="ES56" s="11">
        <v>24.876560142825287</v>
      </c>
      <c r="ET56" s="11">
        <v>25.732859451024147</v>
      </c>
      <c r="EU56" s="11">
        <v>12.992006298211411</v>
      </c>
      <c r="EV56" s="11">
        <v>4.947285247809674</v>
      </c>
      <c r="EW56" s="11">
        <v>1.574757539801583</v>
      </c>
      <c r="EX56" s="11">
        <v>0.15753141442802432</v>
      </c>
      <c r="EY56" s="11">
        <v>1.7028411573318109E-2</v>
      </c>
      <c r="EZ56" s="11">
        <v>8.4412058238252895E-3</v>
      </c>
      <c r="FA56" s="11">
        <v>0.13575828759851735</v>
      </c>
      <c r="FB56" s="11">
        <v>5.6567960193314084</v>
      </c>
      <c r="FC56" s="11">
        <v>0.37656400181187316</v>
      </c>
      <c r="FD56" s="11">
        <v>64.007426677132855</v>
      </c>
      <c r="FE56" s="11">
        <v>55.477031802120138</v>
      </c>
      <c r="FF56" s="11">
        <v>70.542635658914733</v>
      </c>
      <c r="FG56" s="11">
        <v>74.326919688480103</v>
      </c>
      <c r="FH56" s="11">
        <v>94.058035982609738</v>
      </c>
      <c r="FI56" s="11">
        <v>45.825163813684156</v>
      </c>
      <c r="FJ56" s="11">
        <v>91.874026452179322</v>
      </c>
      <c r="FK56" s="11">
        <v>93.724153934464269</v>
      </c>
      <c r="FL56" s="11">
        <v>87.627811860940696</v>
      </c>
      <c r="FM56" s="11">
        <v>69.788182831661089</v>
      </c>
      <c r="FN56" s="11">
        <v>94.494562009948567</v>
      </c>
      <c r="FO56" s="11">
        <v>70.528275423206992</v>
      </c>
      <c r="FP56" s="11">
        <v>84.716285924834196</v>
      </c>
      <c r="FQ56" s="11">
        <v>39.931934203062966</v>
      </c>
      <c r="FR56" s="11">
        <v>4.2647560559536002</v>
      </c>
      <c r="FS56" s="11">
        <v>68.236096895257603</v>
      </c>
      <c r="FT56" s="11">
        <v>149.26646195837597</v>
      </c>
      <c r="FU56" s="11">
        <v>204.70829068577277</v>
      </c>
      <c r="FV56" s="11">
        <v>68.236096895257603</v>
      </c>
      <c r="FW56" s="11">
        <v>29.853292391675197</v>
      </c>
      <c r="FX56" s="11">
        <v>72.807763554863499</v>
      </c>
      <c r="FY56" s="11">
        <v>-4.5577635548634987</v>
      </c>
      <c r="FZ56" s="11">
        <v>68.856870353037493</v>
      </c>
      <c r="GA56" s="11">
        <v>5.1036415430417037</v>
      </c>
      <c r="GB56" s="11">
        <v>35</v>
      </c>
      <c r="GC56" s="11">
        <v>54.54545454545454</v>
      </c>
      <c r="GD56" s="11">
        <v>54.54545454545454</v>
      </c>
      <c r="GE56" s="11">
        <v>100</v>
      </c>
      <c r="GF56" s="11">
        <v>50</v>
      </c>
      <c r="GG56" s="11">
        <v>100</v>
      </c>
      <c r="GH56" s="11">
        <v>10</v>
      </c>
      <c r="GI56" s="11">
        <v>10</v>
      </c>
      <c r="GJ56" s="11">
        <v>2.6666666666666665</v>
      </c>
      <c r="GK56" s="11">
        <v>56.575838842541295</v>
      </c>
      <c r="GL56" s="11">
        <v>24.189482753769379</v>
      </c>
      <c r="GM56" s="11">
        <v>15.260706846</v>
      </c>
      <c r="GN56" s="11">
        <v>43.74689904000001</v>
      </c>
      <c r="GO56" s="11">
        <v>50.435035733535329</v>
      </c>
      <c r="GP56" s="11">
        <v>24.942054615030294</v>
      </c>
      <c r="GQ56" s="11">
        <v>7.7170119144995626</v>
      </c>
      <c r="GR56" s="11">
        <v>18.504396967858209</v>
      </c>
      <c r="GS56" s="11">
        <v>100</v>
      </c>
      <c r="GT56" s="11">
        <v>97.300613496932513</v>
      </c>
      <c r="GU56" s="11">
        <v>0.81588054127324483</v>
      </c>
      <c r="GV56" s="11">
        <v>1</v>
      </c>
      <c r="GW56" s="11">
        <v>2338.8381255763265</v>
      </c>
      <c r="GX56" s="11">
        <v>46.045918367346935</v>
      </c>
      <c r="GY56" s="11">
        <v>78.571428571428569</v>
      </c>
      <c r="GZ56" s="11">
        <v>92.589999999999989</v>
      </c>
      <c r="HA56" s="11">
        <v>1438.6475765306122</v>
      </c>
      <c r="HB56" s="11">
        <v>31.466984126984126</v>
      </c>
      <c r="HC56" s="11">
        <v>228.73857142857142</v>
      </c>
      <c r="HD56" s="11">
        <v>161.3995238095238</v>
      </c>
      <c r="HE56" s="11">
        <v>99.120158730158721</v>
      </c>
      <c r="HF56" s="12">
        <v>131.67642041220915</v>
      </c>
      <c r="HG56" s="12">
        <v>59.219858156028373</v>
      </c>
      <c r="HH56" s="12">
        <v>57.879041916167665</v>
      </c>
      <c r="HI56" s="11">
        <v>97.634408602150529</v>
      </c>
      <c r="HJ56" s="11">
        <v>97.864823348694316</v>
      </c>
      <c r="HK56" s="11">
        <v>98.018433179723502</v>
      </c>
      <c r="HL56" s="11">
        <v>96.789554531490012</v>
      </c>
      <c r="HM56" s="11">
        <v>98.20276497695852</v>
      </c>
      <c r="HN56" s="11">
        <v>65.72</v>
      </c>
      <c r="HO56" s="11">
        <v>74.56</v>
      </c>
      <c r="HP56" s="11">
        <v>100</v>
      </c>
      <c r="HQ56" s="11">
        <v>9.7409866414937216</v>
      </c>
      <c r="HR56" s="11">
        <v>73.037034959285847</v>
      </c>
      <c r="HS56" s="11">
        <v>82.221598289530988</v>
      </c>
      <c r="HT56" s="11">
        <v>88.014098651728489</v>
      </c>
      <c r="HU56" s="11">
        <v>68.80869540912677</v>
      </c>
      <c r="HV56" s="11">
        <v>64.499390352491446</v>
      </c>
      <c r="HW56" s="11">
        <v>97.500933904246054</v>
      </c>
      <c r="HX56" s="11">
        <v>92.122936263523655</v>
      </c>
      <c r="HY56" s="11">
        <v>96.809848581300713</v>
      </c>
      <c r="HZ56" s="11">
        <v>58.28979414633055</v>
      </c>
      <c r="IA56" s="11">
        <v>97.180159920462188</v>
      </c>
      <c r="IB56" s="11">
        <v>96.979290148349563</v>
      </c>
      <c r="IC56" s="11">
        <v>97.442652757852073</v>
      </c>
      <c r="ID56" s="11">
        <v>42.481371896195171</v>
      </c>
      <c r="IE56" s="11">
        <v>97.116048209711025</v>
      </c>
      <c r="IF56" s="11">
        <v>84.807987711213514</v>
      </c>
      <c r="IG56" s="11">
        <v>-10.663430420711974</v>
      </c>
      <c r="IH56" s="11">
        <v>11</v>
      </c>
      <c r="II56" s="11">
        <v>85.499231950844859</v>
      </c>
      <c r="IJ56" s="11">
        <v>48.617511520737331</v>
      </c>
      <c r="IK56" s="11">
        <v>47.142857142857139</v>
      </c>
      <c r="IL56" s="11">
        <v>85.36691272253583</v>
      </c>
      <c r="IM56" s="11">
        <v>84.615384615384613</v>
      </c>
      <c r="IN56" s="11">
        <v>7.4758364312267656</v>
      </c>
      <c r="IO56" s="11">
        <v>92.307692307692307</v>
      </c>
      <c r="IP56" s="11">
        <v>79.854968960497374</v>
      </c>
      <c r="IQ56" s="11">
        <v>0</v>
      </c>
      <c r="IR56" s="11">
        <v>54.726368159203979</v>
      </c>
      <c r="IS56" s="11">
        <v>8.0807007466972998</v>
      </c>
      <c r="IT56" s="11">
        <v>36.923224200650964</v>
      </c>
      <c r="IU56" s="11">
        <v>61.508452535760725</v>
      </c>
      <c r="IV56" s="11">
        <v>0</v>
      </c>
      <c r="IW56" s="11">
        <v>0</v>
      </c>
      <c r="IX56" s="11">
        <v>99.479843953185963</v>
      </c>
      <c r="IY56" s="11">
        <v>3.2432432432432434</v>
      </c>
      <c r="IZ56" s="11">
        <v>62.808842652795832</v>
      </c>
      <c r="JA56" s="11">
        <v>36.280884265279582</v>
      </c>
      <c r="JB56" s="11">
        <v>22.366710013003903</v>
      </c>
      <c r="JC56" s="11">
        <v>7.5422626788036409</v>
      </c>
      <c r="JD56" s="11">
        <v>4.4444444444444446</v>
      </c>
      <c r="JE56" s="11">
        <v>9.5659340659340657</v>
      </c>
      <c r="JF56" s="11">
        <v>10.913875598086124</v>
      </c>
      <c r="JG56" s="11">
        <v>80.219780219780219</v>
      </c>
      <c r="JH56" s="11">
        <v>147.92477302204929</v>
      </c>
      <c r="JI56" s="11">
        <v>22.43150684931507</v>
      </c>
      <c r="JJ56" s="11">
        <v>47.602739726027401</v>
      </c>
      <c r="JK56" s="11">
        <v>72.085008615738076</v>
      </c>
      <c r="JL56" s="11">
        <v>95.519816197587588</v>
      </c>
      <c r="JM56" s="11">
        <v>11.430212521539346</v>
      </c>
      <c r="JN56" s="11">
        <v>95.32</v>
      </c>
      <c r="JO56" s="11">
        <v>100</v>
      </c>
      <c r="JP56" s="11">
        <v>99.148936170212764</v>
      </c>
      <c r="JQ56" s="11">
        <v>95.384615384615387</v>
      </c>
      <c r="JR56" s="11">
        <v>82.653061224489804</v>
      </c>
      <c r="JS56" s="11">
        <v>0.78048779999999995</v>
      </c>
      <c r="JT56" s="11">
        <v>0.86585369999999995</v>
      </c>
      <c r="JU56" s="11">
        <v>1.1934306800000001</v>
      </c>
      <c r="JV56" s="11">
        <v>0.28546159999999998</v>
      </c>
      <c r="JW56" s="11">
        <v>5.3511100230803939</v>
      </c>
      <c r="JX56" s="11">
        <v>93275.312777473097</v>
      </c>
      <c r="JY56" s="11">
        <v>27303.96757145473</v>
      </c>
      <c r="JZ56" s="11">
        <v>1.260535451420907E-2</v>
      </c>
      <c r="KA56" s="11">
        <v>0.13033871000000002</v>
      </c>
      <c r="KB56" s="11">
        <v>2.1948700000000002E-2</v>
      </c>
      <c r="KC56" s="11">
        <v>0.39450995</v>
      </c>
      <c r="KD56" s="13">
        <v>5.0468477930405459E-2</v>
      </c>
      <c r="KE56" s="11">
        <v>-14.085110434120335</v>
      </c>
      <c r="KF56" s="11">
        <v>94.39171699741155</v>
      </c>
      <c r="KG56" s="11">
        <v>21.908127208480565</v>
      </c>
      <c r="KH56" s="11">
        <v>82.170542635658919</v>
      </c>
      <c r="KI56" s="11">
        <v>5.0791666666666675</v>
      </c>
      <c r="KJ56" s="11">
        <v>3.9525000000000006</v>
      </c>
      <c r="KK56" s="11">
        <v>81.208666666666659</v>
      </c>
      <c r="KL56" s="11">
        <v>82.412166666666678</v>
      </c>
      <c r="KM56" s="11">
        <v>88.126333333333349</v>
      </c>
      <c r="KN56" s="11">
        <v>12.372188139059306</v>
      </c>
      <c r="KO56" s="11">
        <v>30.211817168338907</v>
      </c>
      <c r="KP56" s="11">
        <v>94.494562009948567</v>
      </c>
      <c r="KQ56" s="11">
        <v>7.0964945311663712</v>
      </c>
      <c r="KR56" s="11">
        <v>84.716285924834196</v>
      </c>
      <c r="KS56" s="11">
        <v>39.931934203062966</v>
      </c>
    </row>
    <row r="57" spans="1:305" x14ac:dyDescent="0.3">
      <c r="A57" t="s">
        <v>1</v>
      </c>
      <c r="B57" s="2" t="s">
        <v>102</v>
      </c>
      <c r="C57" s="2" t="s">
        <v>103</v>
      </c>
      <c r="D57" s="2" t="s">
        <v>91</v>
      </c>
      <c r="E57" s="2" t="s">
        <v>347</v>
      </c>
      <c r="F57" s="2" t="s">
        <v>357</v>
      </c>
      <c r="G57" s="2" t="s">
        <v>344</v>
      </c>
      <c r="H57" s="17" t="s">
        <v>485</v>
      </c>
      <c r="I57" s="11">
        <v>69.463382471516681</v>
      </c>
      <c r="J57" s="11">
        <v>70.31230176032993</v>
      </c>
      <c r="K57" s="11">
        <v>65.888688101952653</v>
      </c>
      <c r="L57" s="11">
        <v>75.687785597755479</v>
      </c>
      <c r="M57" s="11">
        <v>79.971934854143981</v>
      </c>
      <c r="N57" s="11">
        <v>61.983313507055215</v>
      </c>
      <c r="O57" s="11">
        <v>62.936271007862892</v>
      </c>
      <c r="P57" s="11">
        <v>78.984635281061216</v>
      </c>
      <c r="Q57" s="11">
        <v>66.022379708864875</v>
      </c>
      <c r="R57" s="11">
        <v>73.484848484848484</v>
      </c>
      <c r="S57" s="11">
        <v>72.225394371581984</v>
      </c>
      <c r="T57" s="11">
        <v>60.148829458927935</v>
      </c>
      <c r="U57" s="11">
        <v>84.026943112740582</v>
      </c>
      <c r="V57" s="11">
        <v>57.293081904284399</v>
      </c>
      <c r="W57" s="11">
        <v>47.884109249537033</v>
      </c>
      <c r="X57" s="11">
        <v>50.733558325760718</v>
      </c>
      <c r="Y57" s="11">
        <v>95.325124216893499</v>
      </c>
      <c r="Z57" s="11">
        <v>69.611960615619324</v>
      </c>
      <c r="AA57" s="11">
        <v>79.467279356135549</v>
      </c>
      <c r="AB57" s="11">
        <v>85.508915131210927</v>
      </c>
      <c r="AC57" s="11">
        <v>79.140485358403467</v>
      </c>
      <c r="AD57" s="11">
        <v>58.579966875495074</v>
      </c>
      <c r="AE57" s="11">
        <v>75.742281267532348</v>
      </c>
      <c r="AF57" s="11">
        <v>79.971934854143981</v>
      </c>
      <c r="AG57" s="11">
        <v>50.267472350918794</v>
      </c>
      <c r="AH57" s="11">
        <v>58.570113095125954</v>
      </c>
      <c r="AI57" s="11">
        <v>86.493950181335293</v>
      </c>
      <c r="AJ57" s="11">
        <v>75.819987289242192</v>
      </c>
      <c r="AK57" s="11">
        <v>96.849957236435557</v>
      </c>
      <c r="AL57" s="11">
        <v>72.921976938844111</v>
      </c>
      <c r="AM57" s="11">
        <v>49.055622143173608</v>
      </c>
      <c r="AN57" s="11">
        <v>63.799027029419086</v>
      </c>
      <c r="AO57" s="11">
        <v>77.98729926642828</v>
      </c>
      <c r="AP57" s="11">
        <v>100</v>
      </c>
      <c r="AQ57" s="11">
        <v>84.827307109815109</v>
      </c>
      <c r="AR57" s="11">
        <v>64.286682801243813</v>
      </c>
      <c r="AS57" s="11">
        <v>82.573134737867079</v>
      </c>
      <c r="AT57" s="11">
        <v>62.876840009945809</v>
      </c>
      <c r="AU57" s="11">
        <v>79.343847027495528</v>
      </c>
      <c r="AV57" s="11">
        <v>75.544994568646587</v>
      </c>
      <c r="AW57" s="11">
        <v>71.705921228879646</v>
      </c>
      <c r="AX57" s="11">
        <v>64.353212710451572</v>
      </c>
      <c r="AY57" s="11">
        <v>52.485390327481682</v>
      </c>
      <c r="AZ57" s="11">
        <v>75</v>
      </c>
      <c r="BA57" s="11">
        <v>95.454545454545453</v>
      </c>
      <c r="BB57" s="11">
        <v>50</v>
      </c>
      <c r="BC57" s="11">
        <v>100</v>
      </c>
      <c r="BD57" s="11">
        <v>50</v>
      </c>
      <c r="BE57" s="11">
        <v>45.454545454545453</v>
      </c>
      <c r="BF57" s="11">
        <v>86.505759736697755</v>
      </c>
      <c r="BG57" s="11">
        <v>79.166666666666657</v>
      </c>
      <c r="BH57" s="11">
        <v>91.578947368421055</v>
      </c>
      <c r="BI57" s="11">
        <v>73.442422186881657</v>
      </c>
      <c r="BJ57" s="11">
        <v>30.772411488428457</v>
      </c>
      <c r="BK57" s="11">
        <v>37.925699210908512</v>
      </c>
      <c r="BL57" s="11">
        <v>67.024667040000011</v>
      </c>
      <c r="BM57" s="11">
        <v>73.419841065642245</v>
      </c>
      <c r="BN57" s="11">
        <v>83.268734396641648</v>
      </c>
      <c r="BO57" s="11">
        <v>95.39225387593784</v>
      </c>
      <c r="BP57" s="11">
        <v>4.5765488004624721</v>
      </c>
      <c r="BQ57" s="11">
        <v>100</v>
      </c>
      <c r="BR57" s="11">
        <v>100</v>
      </c>
      <c r="BS57" s="11">
        <v>100</v>
      </c>
      <c r="BT57" s="11">
        <v>0</v>
      </c>
      <c r="BU57" s="11">
        <v>39.181942625243884</v>
      </c>
      <c r="BV57" s="11">
        <v>81.784212984586631</v>
      </c>
      <c r="BW57" s="11">
        <v>63.636363636363633</v>
      </c>
      <c r="BX57" s="11">
        <v>0</v>
      </c>
      <c r="BY57" s="11">
        <v>46.115860377197855</v>
      </c>
      <c r="BZ57" s="11">
        <v>97.68015349979639</v>
      </c>
      <c r="CA57" s="11">
        <v>55.370440296175893</v>
      </c>
      <c r="CB57" s="11">
        <v>60.826072447450798</v>
      </c>
      <c r="CC57" s="11">
        <v>85.266517306591965</v>
      </c>
      <c r="CD57" s="11">
        <v>0</v>
      </c>
      <c r="CE57" s="11">
        <v>22.809457579972175</v>
      </c>
      <c r="CF57" s="11">
        <v>33.18226715033785</v>
      </c>
      <c r="CG57" s="11">
        <v>86.822207820263557</v>
      </c>
      <c r="CH57" s="11">
        <v>97.342838626053137</v>
      </c>
      <c r="CI57" s="11">
        <v>97.86130913804277</v>
      </c>
      <c r="CJ57" s="11">
        <v>96.262691726074749</v>
      </c>
      <c r="CK57" s="11">
        <v>98.336573774033269</v>
      </c>
      <c r="CL57" s="11">
        <v>70.899999999999991</v>
      </c>
      <c r="CM57" s="11">
        <v>96.41</v>
      </c>
      <c r="CN57" s="11">
        <v>100</v>
      </c>
      <c r="CO57" s="11">
        <v>11.137842462477277</v>
      </c>
      <c r="CP57" s="11">
        <v>77.773553429052427</v>
      </c>
      <c r="CQ57" s="11">
        <v>88.818490737797646</v>
      </c>
      <c r="CR57" s="11">
        <v>87.652680996328328</v>
      </c>
      <c r="CS57" s="11">
        <v>66.038297657596189</v>
      </c>
      <c r="CT57" s="11">
        <v>60.207162460135642</v>
      </c>
      <c r="CU57" s="11">
        <v>96.313490855903055</v>
      </c>
      <c r="CV57" s="11">
        <v>95.04464378527932</v>
      </c>
      <c r="CW57" s="11">
        <v>98.860965349679276</v>
      </c>
      <c r="CX57" s="11">
        <v>53.159735918257375</v>
      </c>
      <c r="CY57" s="11">
        <v>96.767002859023435</v>
      </c>
      <c r="CZ57" s="11">
        <v>97.968312078550525</v>
      </c>
      <c r="DA57" s="11">
        <v>98.43310812933656</v>
      </c>
      <c r="DB57" s="11">
        <v>46.378969268805641</v>
      </c>
      <c r="DC57" s="11">
        <v>97.458583660755295</v>
      </c>
      <c r="DD57" s="11">
        <v>100</v>
      </c>
      <c r="DE57" s="11">
        <v>65.421456075210415</v>
      </c>
      <c r="DF57" s="11">
        <v>72</v>
      </c>
      <c r="DG57" s="11">
        <v>80.600561676387997</v>
      </c>
      <c r="DH57" s="11">
        <v>49.665154461006694</v>
      </c>
      <c r="DI57" s="11">
        <v>45.474184489090518</v>
      </c>
      <c r="DJ57" s="11">
        <v>78.21782178217822</v>
      </c>
      <c r="DK57" s="11">
        <v>57.142857142857139</v>
      </c>
      <c r="DL57" s="11">
        <v>92.608446145094064</v>
      </c>
      <c r="DM57" s="11">
        <v>75</v>
      </c>
      <c r="DN57" s="11">
        <v>62.666766047298971</v>
      </c>
      <c r="DO57" s="11">
        <v>100</v>
      </c>
      <c r="DP57" s="11">
        <v>77.249038515132952</v>
      </c>
      <c r="DQ57" s="11">
        <v>60.16827257874052</v>
      </c>
      <c r="DR57" s="11">
        <v>40.366672123097068</v>
      </c>
      <c r="DS57" s="11">
        <v>6.9313877273016011</v>
      </c>
      <c r="DT57" s="11">
        <v>0</v>
      </c>
      <c r="DU57" s="11">
        <v>0</v>
      </c>
      <c r="DV57" s="11">
        <v>4.0896473272807823</v>
      </c>
      <c r="DW57" s="11">
        <v>8.470969391785129</v>
      </c>
      <c r="DX57" s="11">
        <v>87.018272800752484</v>
      </c>
      <c r="DY57" s="11">
        <v>75.613025575121341</v>
      </c>
      <c r="DZ57" s="11">
        <v>56.394838896412494</v>
      </c>
      <c r="EA57" s="11">
        <v>55.074428203343459</v>
      </c>
      <c r="EB57" s="11">
        <v>18.75</v>
      </c>
      <c r="EC57" s="11">
        <v>61.055207290027191</v>
      </c>
      <c r="ED57" s="11">
        <v>84.920593435314018</v>
      </c>
      <c r="EE57" s="11">
        <v>100</v>
      </c>
      <c r="EF57" s="11">
        <v>100</v>
      </c>
      <c r="EG57" s="11">
        <v>63.628966639544352</v>
      </c>
      <c r="EH57" s="11">
        <v>67.697314890154587</v>
      </c>
      <c r="EI57" s="11">
        <v>98.206555349412497</v>
      </c>
      <c r="EJ57" s="11">
        <v>90.19789734075448</v>
      </c>
      <c r="EK57" s="11">
        <v>59.369202226345088</v>
      </c>
      <c r="EL57" s="11">
        <v>92.72</v>
      </c>
      <c r="EM57" s="11">
        <v>100</v>
      </c>
      <c r="EN57" s="11">
        <v>98.850574712643677</v>
      </c>
      <c r="EO57" s="11">
        <v>98.790322580645167</v>
      </c>
      <c r="EP57" s="11">
        <v>93.888888888888886</v>
      </c>
      <c r="EQ57" s="11">
        <v>97.727276962809654</v>
      </c>
      <c r="ER57" s="11">
        <v>100</v>
      </c>
      <c r="ES57" s="11">
        <v>92.92769868026987</v>
      </c>
      <c r="ET57" s="11">
        <v>1.0329321122969179</v>
      </c>
      <c r="EU57" s="11">
        <v>90.129192306089408</v>
      </c>
      <c r="EV57" s="11">
        <v>19.608673455387589</v>
      </c>
      <c r="EW57" s="11">
        <v>20.359854639214582</v>
      </c>
      <c r="EX57" s="11">
        <v>100</v>
      </c>
      <c r="EY57" s="11">
        <v>63.689643401605814</v>
      </c>
      <c r="EZ57" s="11">
        <v>92.247565133781094</v>
      </c>
      <c r="FA57" s="11">
        <v>26.013966940940019</v>
      </c>
      <c r="FB57" s="11">
        <v>6.1050501873087599</v>
      </c>
      <c r="FC57" s="11">
        <v>0</v>
      </c>
      <c r="FD57" s="11">
        <v>100</v>
      </c>
      <c r="FE57" s="11">
        <v>100</v>
      </c>
      <c r="FF57" s="11">
        <v>39.173060528559247</v>
      </c>
      <c r="FG57" s="11">
        <v>77.866758290164569</v>
      </c>
      <c r="FH57" s="11">
        <v>83.528777572976963</v>
      </c>
      <c r="FI57" s="11">
        <v>36.223904099151653</v>
      </c>
      <c r="FJ57" s="11">
        <v>55.94475440633645</v>
      </c>
      <c r="FK57" s="11">
        <v>65.430940778465811</v>
      </c>
      <c r="FL57" s="11">
        <v>88.3984867591425</v>
      </c>
      <c r="FM57" s="11">
        <v>72.520934332304989</v>
      </c>
      <c r="FN57" s="11">
        <v>95.91016084739114</v>
      </c>
      <c r="FO57" s="11">
        <v>76.779334738307526</v>
      </c>
      <c r="FP57" s="11">
        <v>89.750638130767726</v>
      </c>
      <c r="FQ57" s="11">
        <v>44.564240790655887</v>
      </c>
      <c r="FR57" s="11">
        <v>0</v>
      </c>
      <c r="FS57" s="11">
        <v>146.27011214041931</v>
      </c>
      <c r="FT57" s="11">
        <v>570.07838577804444</v>
      </c>
      <c r="FU57" s="11">
        <v>172.52372201177661</v>
      </c>
      <c r="FV57" s="11">
        <v>75.010313918163746</v>
      </c>
      <c r="FW57" s="11">
        <v>101.26392378952106</v>
      </c>
      <c r="FX57" s="11">
        <v>75.544994568646587</v>
      </c>
      <c r="FY57" s="11">
        <v>-3.7549945686465804</v>
      </c>
      <c r="FZ57" s="11">
        <v>64.353212710451572</v>
      </c>
      <c r="GA57" s="11">
        <v>6.9151105660405179</v>
      </c>
      <c r="GB57" s="11">
        <v>75</v>
      </c>
      <c r="GC57" s="11">
        <v>95.454545454545453</v>
      </c>
      <c r="GD57" s="11">
        <v>50</v>
      </c>
      <c r="GE57" s="11">
        <v>100</v>
      </c>
      <c r="GF57" s="11">
        <v>50</v>
      </c>
      <c r="GG57" s="11">
        <v>45.454545454545453</v>
      </c>
      <c r="GH57" s="11">
        <v>10</v>
      </c>
      <c r="GI57" s="11">
        <v>10</v>
      </c>
      <c r="GJ57" s="11">
        <v>2.6666666666666665</v>
      </c>
      <c r="GK57" s="11">
        <v>73.442422186881657</v>
      </c>
      <c r="GL57" s="11">
        <v>30.77241148842846</v>
      </c>
      <c r="GM57" s="11">
        <v>37.925699210908512</v>
      </c>
      <c r="GN57" s="11">
        <v>67.024667040000011</v>
      </c>
      <c r="GO57" s="11">
        <v>73.419841065642245</v>
      </c>
      <c r="GP57" s="11">
        <v>16.731265603358349</v>
      </c>
      <c r="GQ57" s="11">
        <v>4.6077461240621567</v>
      </c>
      <c r="GR57" s="11">
        <v>4.5765488004624721</v>
      </c>
      <c r="GS57" s="11" t="s">
        <v>727</v>
      </c>
      <c r="GT57" s="11" t="s">
        <v>727</v>
      </c>
      <c r="GU57" s="11">
        <v>103.20860631504259</v>
      </c>
      <c r="GV57" s="11">
        <v>0</v>
      </c>
      <c r="GW57" s="11">
        <v>3768.4965966262207</v>
      </c>
      <c r="GX57" s="11">
        <v>81.784212984586631</v>
      </c>
      <c r="GY57" s="11">
        <v>63.636363636363633</v>
      </c>
      <c r="GZ57" s="11">
        <v>0</v>
      </c>
      <c r="HA57" s="11">
        <v>4547595.5654678503</v>
      </c>
      <c r="HB57" s="11">
        <v>15.639365079365078</v>
      </c>
      <c r="HC57" s="11">
        <v>202.01666666666668</v>
      </c>
      <c r="HD57" s="11">
        <v>193.29396825396825</v>
      </c>
      <c r="HE57" s="11">
        <v>70.043174603174606</v>
      </c>
      <c r="HF57" s="12">
        <v>399.24046825453411</v>
      </c>
      <c r="HG57" s="12">
        <v>77.190542420027825</v>
      </c>
      <c r="HH57" s="12">
        <v>270.61981981981984</v>
      </c>
      <c r="HI57" s="11">
        <v>86.822207820263557</v>
      </c>
      <c r="HJ57" s="11">
        <v>97.342838626053137</v>
      </c>
      <c r="HK57" s="11">
        <v>97.86130913804277</v>
      </c>
      <c r="HL57" s="11">
        <v>96.262691726074749</v>
      </c>
      <c r="HM57" s="11">
        <v>98.336573774033269</v>
      </c>
      <c r="HN57" s="11">
        <v>70.899999999999991</v>
      </c>
      <c r="HO57" s="11">
        <v>96.41</v>
      </c>
      <c r="HP57" s="11">
        <v>100</v>
      </c>
      <c r="HQ57" s="11">
        <v>11.137842462477277</v>
      </c>
      <c r="HR57" s="11">
        <v>77.773553429052427</v>
      </c>
      <c r="HS57" s="11">
        <v>88.818490737797646</v>
      </c>
      <c r="HT57" s="11">
        <v>87.652680996328328</v>
      </c>
      <c r="HU57" s="11">
        <v>66.038297657596189</v>
      </c>
      <c r="HV57" s="11">
        <v>60.207162460135642</v>
      </c>
      <c r="HW57" s="11">
        <v>96.313490855903055</v>
      </c>
      <c r="HX57" s="11">
        <v>95.04464378527932</v>
      </c>
      <c r="HY57" s="11">
        <v>98.860965349679276</v>
      </c>
      <c r="HZ57" s="11">
        <v>53.159735918257375</v>
      </c>
      <c r="IA57" s="11">
        <v>96.767002859023435</v>
      </c>
      <c r="IB57" s="11">
        <v>97.968312078550525</v>
      </c>
      <c r="IC57" s="11">
        <v>98.43310812933656</v>
      </c>
      <c r="ID57" s="11">
        <v>46.378969268805641</v>
      </c>
      <c r="IE57" s="11">
        <v>97.458583660755295</v>
      </c>
      <c r="IF57" s="11">
        <v>130.24411319939512</v>
      </c>
      <c r="IG57" s="11">
        <v>3.8945373082888159</v>
      </c>
      <c r="IH57" s="11">
        <v>20</v>
      </c>
      <c r="II57" s="11">
        <v>80.600561676387997</v>
      </c>
      <c r="IJ57" s="11">
        <v>49.665154461006694</v>
      </c>
      <c r="IK57" s="11">
        <v>45.474184489090518</v>
      </c>
      <c r="IL57" s="11">
        <v>78.21782178217822</v>
      </c>
      <c r="IM57" s="11">
        <v>57.142857142857139</v>
      </c>
      <c r="IN57" s="11">
        <v>7.3684210526315788</v>
      </c>
      <c r="IO57" s="11">
        <v>75</v>
      </c>
      <c r="IP57" s="11">
        <v>80.744358632299608</v>
      </c>
      <c r="IQ57" s="11">
        <v>0</v>
      </c>
      <c r="IR57" s="11">
        <v>54.54545454545454</v>
      </c>
      <c r="IS57" s="11">
        <v>8.4243738746112289</v>
      </c>
      <c r="IT57" s="11">
        <v>40.366672123097068</v>
      </c>
      <c r="IU57" s="11">
        <v>38.795472029893396</v>
      </c>
      <c r="IV57" s="11">
        <v>0</v>
      </c>
      <c r="IW57" s="11">
        <v>0</v>
      </c>
      <c r="IX57" s="11">
        <v>39.344982965161009</v>
      </c>
      <c r="IY57" s="11">
        <v>4.3902439024390247</v>
      </c>
      <c r="IZ57" s="11">
        <v>72.535443455324753</v>
      </c>
      <c r="JA57" s="11">
        <v>41.543026706231451</v>
      </c>
      <c r="JB57" s="11">
        <v>18.243763050884713</v>
      </c>
      <c r="JC57" s="11">
        <v>5.6050115397296407</v>
      </c>
      <c r="JD57" s="11">
        <v>5.625</v>
      </c>
      <c r="JE57" s="11">
        <v>12.6328125</v>
      </c>
      <c r="JF57" s="11">
        <v>10.023999999999999</v>
      </c>
      <c r="JG57" s="11">
        <v>145.29147982062781</v>
      </c>
      <c r="JH57" s="11">
        <v>155.36267823930564</v>
      </c>
      <c r="JI57" s="11">
        <v>63.628966639544352</v>
      </c>
      <c r="JJ57" s="11">
        <v>67.697314890154587</v>
      </c>
      <c r="JK57" s="11">
        <v>98.206555349412497</v>
      </c>
      <c r="JL57" s="11">
        <v>90.19789734075448</v>
      </c>
      <c r="JM57" s="11">
        <v>59.369202226345088</v>
      </c>
      <c r="JN57" s="11">
        <v>92.72</v>
      </c>
      <c r="JO57" s="11">
        <v>100</v>
      </c>
      <c r="JP57" s="11">
        <v>98.850574712643677</v>
      </c>
      <c r="JQ57" s="11">
        <v>98.790322580645167</v>
      </c>
      <c r="JR57" s="11">
        <v>93.888888888888886</v>
      </c>
      <c r="JS57" s="11">
        <v>0.98780489999999999</v>
      </c>
      <c r="JT57" s="11">
        <v>1</v>
      </c>
      <c r="JU57" s="11">
        <v>1.8794698089999999</v>
      </c>
      <c r="JV57" s="11">
        <v>0.2210104</v>
      </c>
      <c r="JW57" s="11">
        <v>23.998862815123072</v>
      </c>
      <c r="JX57" s="11">
        <v>335145.69047723012</v>
      </c>
      <c r="JY57" s="11">
        <v>257660.80533914303</v>
      </c>
      <c r="JZ57" s="11">
        <v>16.337177139353365</v>
      </c>
      <c r="KA57" s="11">
        <v>487.4926780800003</v>
      </c>
      <c r="KB57" s="11">
        <v>239.8607705</v>
      </c>
      <c r="KC57" s="11">
        <v>75.595891630000068</v>
      </c>
      <c r="KD57" s="13">
        <v>5.3482310556946175E-2</v>
      </c>
      <c r="KE57" s="11">
        <v>-84.525237430442218</v>
      </c>
      <c r="KF57" s="11">
        <v>200</v>
      </c>
      <c r="KG57" s="11">
        <v>200</v>
      </c>
      <c r="KH57" s="11">
        <v>-43.307757885762996</v>
      </c>
      <c r="KI57" s="11">
        <v>4.600833333333334</v>
      </c>
      <c r="KJ57" s="11">
        <v>5.9545833333333347</v>
      </c>
      <c r="KK57" s="11">
        <v>82.783833333333334</v>
      </c>
      <c r="KL57" s="11">
        <v>114.12783333333334</v>
      </c>
      <c r="KM57" s="11">
        <v>107.4315</v>
      </c>
      <c r="KN57" s="11">
        <v>11.601513240857503</v>
      </c>
      <c r="KO57" s="11">
        <v>27.479065667695018</v>
      </c>
      <c r="KP57" s="11">
        <v>95.91016084739114</v>
      </c>
      <c r="KQ57" s="11">
        <v>7.3522464096414542</v>
      </c>
      <c r="KR57" s="11">
        <v>89.750638130767726</v>
      </c>
      <c r="KS57" s="11">
        <v>44.564240790655887</v>
      </c>
    </row>
    <row r="58" spans="1:305" x14ac:dyDescent="0.3">
      <c r="A58" t="s">
        <v>1</v>
      </c>
      <c r="B58" s="2" t="s">
        <v>104</v>
      </c>
      <c r="C58" s="2" t="s">
        <v>105</v>
      </c>
      <c r="D58" s="2" t="s">
        <v>91</v>
      </c>
      <c r="E58" s="2" t="s">
        <v>347</v>
      </c>
      <c r="F58" s="2" t="s">
        <v>357</v>
      </c>
      <c r="G58" s="2" t="s">
        <v>344</v>
      </c>
      <c r="H58" s="17" t="s">
        <v>486</v>
      </c>
      <c r="I58" s="11">
        <v>63.680851845512045</v>
      </c>
      <c r="J58" s="11">
        <v>60.275057476971092</v>
      </c>
      <c r="K58" s="11">
        <v>68.897242006248547</v>
      </c>
      <c r="L58" s="11">
        <v>71.969655938579379</v>
      </c>
      <c r="M58" s="11">
        <v>72.340180071519271</v>
      </c>
      <c r="N58" s="11">
        <v>61.62605123145682</v>
      </c>
      <c r="O58" s="11">
        <v>46.976924348297111</v>
      </c>
      <c r="P58" s="11">
        <v>83.160382202403852</v>
      </c>
      <c r="Q58" s="11">
        <v>61.997225436097494</v>
      </c>
      <c r="R58" s="11">
        <v>38.636363636363633</v>
      </c>
      <c r="S58" s="11">
        <v>70.233589321631001</v>
      </c>
      <c r="T58" s="11">
        <v>41.720808046410205</v>
      </c>
      <c r="U58" s="11">
        <v>77.136618743043968</v>
      </c>
      <c r="V58" s="11">
        <v>49.040414952847442</v>
      </c>
      <c r="W58" s="11">
        <v>68.285345512311352</v>
      </c>
      <c r="X58" s="11">
        <v>55.440655573203891</v>
      </c>
      <c r="Y58" s="11">
        <v>96.173485081513377</v>
      </c>
      <c r="Z58" s="11">
        <v>55.689481857965603</v>
      </c>
      <c r="AA58" s="11">
        <v>73.128763314743324</v>
      </c>
      <c r="AB58" s="11">
        <v>89.827213114722269</v>
      </c>
      <c r="AC58" s="11">
        <v>75.01446246944397</v>
      </c>
      <c r="AD58" s="11">
        <v>40.203014457090127</v>
      </c>
      <c r="AE58" s="11">
        <v>81.674826336897212</v>
      </c>
      <c r="AF58" s="11">
        <v>72.340180071519271</v>
      </c>
      <c r="AG58" s="11">
        <v>48.611858874327424</v>
      </c>
      <c r="AH58" s="11">
        <v>67.142218174426262</v>
      </c>
      <c r="AI58" s="11">
        <v>71.535544052536011</v>
      </c>
      <c r="AJ58" s="11">
        <v>77.85513266791034</v>
      </c>
      <c r="AK58" s="11">
        <v>96.578470942055461</v>
      </c>
      <c r="AL58" s="11">
        <v>66.089146417463382</v>
      </c>
      <c r="AM58" s="11">
        <v>40.657837682206448</v>
      </c>
      <c r="AN58" s="11">
        <v>78.180685563647089</v>
      </c>
      <c r="AO58" s="11">
        <v>77.559878379301978</v>
      </c>
      <c r="AP58" s="11">
        <v>94.472281873856673</v>
      </c>
      <c r="AQ58" s="11">
        <v>83.91197365262866</v>
      </c>
      <c r="AR58" s="11">
        <v>90.633108824049827</v>
      </c>
      <c r="AS58" s="11">
        <v>100</v>
      </c>
      <c r="AT58" s="11">
        <v>42.924064205778983</v>
      </c>
      <c r="AU58" s="11">
        <v>87.020864658108948</v>
      </c>
      <c r="AV58" s="11">
        <v>75.739468299316613</v>
      </c>
      <c r="AW58" s="11">
        <v>67.539082192504125</v>
      </c>
      <c r="AX58" s="11">
        <v>65.357864223186652</v>
      </c>
      <c r="AY58" s="11">
        <v>39.352487029382594</v>
      </c>
      <c r="AZ58" s="11">
        <v>25</v>
      </c>
      <c r="BA58" s="11">
        <v>40.909090909090914</v>
      </c>
      <c r="BB58" s="11">
        <v>50</v>
      </c>
      <c r="BC58" s="11">
        <v>66.666666666666657</v>
      </c>
      <c r="BD58" s="11">
        <v>50</v>
      </c>
      <c r="BE58" s="11">
        <v>100</v>
      </c>
      <c r="BF58" s="11">
        <v>97.001279941488392</v>
      </c>
      <c r="BG58" s="11">
        <v>37.5</v>
      </c>
      <c r="BH58" s="11">
        <v>95.789473684210535</v>
      </c>
      <c r="BI58" s="11">
        <v>71.729866085263438</v>
      </c>
      <c r="BJ58" s="11">
        <v>4.0673889010581883</v>
      </c>
      <c r="BK58" s="11">
        <v>19.905873641518866</v>
      </c>
      <c r="BL58" s="11">
        <v>17.11143792</v>
      </c>
      <c r="BM58" s="11">
        <v>56.725768578556071</v>
      </c>
      <c r="BN58" s="11">
        <v>81.922120015898628</v>
      </c>
      <c r="BO58" s="11">
        <v>92.761967634677205</v>
      </c>
      <c r="BP58" s="11">
        <v>2.8879598457322473</v>
      </c>
      <c r="BQ58" s="11">
        <v>100</v>
      </c>
      <c r="BR58" s="11">
        <v>100</v>
      </c>
      <c r="BS58" s="11">
        <v>84.015067161445046</v>
      </c>
      <c r="BT58" s="11">
        <v>0</v>
      </c>
      <c r="BU58" s="11">
        <v>7.3394627099073411</v>
      </c>
      <c r="BV58" s="11">
        <v>83.141382049245436</v>
      </c>
      <c r="BW58" s="11">
        <v>90</v>
      </c>
      <c r="BX58" s="11">
        <v>0</v>
      </c>
      <c r="BY58" s="11">
        <v>100</v>
      </c>
      <c r="BZ58" s="11">
        <v>99.360589122910511</v>
      </c>
      <c r="CA58" s="11">
        <v>54.919046149540854</v>
      </c>
      <c r="CB58" s="11">
        <v>62.246364110775431</v>
      </c>
      <c r="CC58" s="11">
        <v>84.502411120621517</v>
      </c>
      <c r="CD58" s="11">
        <v>77.00183068249197</v>
      </c>
      <c r="CE58" s="11">
        <v>10.054347826086953</v>
      </c>
      <c r="CF58" s="11">
        <v>0</v>
      </c>
      <c r="CG58" s="11">
        <v>95.878191325745917</v>
      </c>
      <c r="CH58" s="11">
        <v>97.477699169486314</v>
      </c>
      <c r="CI58" s="11">
        <v>94.124884650876652</v>
      </c>
      <c r="CJ58" s="11">
        <v>95.478314364810828</v>
      </c>
      <c r="CK58" s="11">
        <v>97.908335896647174</v>
      </c>
      <c r="CL58" s="11">
        <v>28.24</v>
      </c>
      <c r="CM58" s="11">
        <v>45.019999999999996</v>
      </c>
      <c r="CN58" s="11">
        <v>100</v>
      </c>
      <c r="CO58" s="11">
        <v>49.497927431862429</v>
      </c>
      <c r="CP58" s="11">
        <v>73.149129082299893</v>
      </c>
      <c r="CQ58" s="11">
        <v>79.361683048412885</v>
      </c>
      <c r="CR58" s="11">
        <v>85.259258131428211</v>
      </c>
      <c r="CS58" s="11">
        <v>55.531313645752498</v>
      </c>
      <c r="CT58" s="11">
        <v>48.805998782895863</v>
      </c>
      <c r="CU58" s="11">
        <v>96.665197197670523</v>
      </c>
      <c r="CV58" s="11">
        <v>97.016754816660395</v>
      </c>
      <c r="CW58" s="11">
        <v>98.686463833261584</v>
      </c>
      <c r="CX58" s="11">
        <v>63.250246962178025</v>
      </c>
      <c r="CY58" s="11">
        <v>97.497040724451821</v>
      </c>
      <c r="CZ58" s="11">
        <v>98.12520339364724</v>
      </c>
      <c r="DA58" s="11">
        <v>96.984498740470087</v>
      </c>
      <c r="DB58" s="11">
        <v>70.474919552370466</v>
      </c>
      <c r="DC58" s="11">
        <v>96.582576894738665</v>
      </c>
      <c r="DD58" s="11">
        <v>100</v>
      </c>
      <c r="DE58" s="11">
        <v>73.04338740833191</v>
      </c>
      <c r="DF58" s="11">
        <v>52</v>
      </c>
      <c r="DG58" s="11">
        <v>58.01291910181483</v>
      </c>
      <c r="DH58" s="11">
        <v>31.528760381421101</v>
      </c>
      <c r="DI58" s="11">
        <v>31.06736388803445</v>
      </c>
      <c r="DJ58" s="11">
        <v>100</v>
      </c>
      <c r="DK58" s="11">
        <v>66.666666666666657</v>
      </c>
      <c r="DL58" s="11">
        <v>74.318352966636496</v>
      </c>
      <c r="DM58" s="11">
        <v>85.714285714285708</v>
      </c>
      <c r="DN58" s="11">
        <v>51.684449646308813</v>
      </c>
      <c r="DO58" s="11">
        <v>70.796460176991147</v>
      </c>
      <c r="DP58" s="11">
        <v>94.539630391257873</v>
      </c>
      <c r="DQ58" s="11">
        <v>60.196356274710126</v>
      </c>
      <c r="DR58" s="11">
        <v>37.027361473944723</v>
      </c>
      <c r="DS58" s="11">
        <v>6.1282273594929766</v>
      </c>
      <c r="DT58" s="11">
        <v>15.851577792066637</v>
      </c>
      <c r="DU58" s="11">
        <v>0</v>
      </c>
      <c r="DV58" s="11">
        <v>14.326611068498849</v>
      </c>
      <c r="DW58" s="11">
        <v>3.8589971673687806</v>
      </c>
      <c r="DX58" s="11">
        <v>89.105045401443235</v>
      </c>
      <c r="DY58" s="11">
        <v>76.890042535609112</v>
      </c>
      <c r="DZ58" s="11">
        <v>70.165601909268076</v>
      </c>
      <c r="EA58" s="11">
        <v>76.823128298538137</v>
      </c>
      <c r="EB58" s="11">
        <v>22.727272727272723</v>
      </c>
      <c r="EC58" s="11">
        <v>53.523393904707397</v>
      </c>
      <c r="ED58" s="11">
        <v>52.591608392393141</v>
      </c>
      <c r="EE58" s="11">
        <v>80.027173913043484</v>
      </c>
      <c r="EF58" s="11">
        <v>100</v>
      </c>
      <c r="EG58" s="11">
        <v>75.143678160919535</v>
      </c>
      <c r="EH58" s="11">
        <v>63.936781609195407</v>
      </c>
      <c r="EI58" s="11">
        <v>100</v>
      </c>
      <c r="EJ58" s="11">
        <v>95.705521472392647</v>
      </c>
      <c r="EK58" s="11">
        <v>54.489682097044053</v>
      </c>
      <c r="EL58" s="11">
        <v>95.72</v>
      </c>
      <c r="EM58" s="11">
        <v>100</v>
      </c>
      <c r="EN58" s="11">
        <v>99.627560521415276</v>
      </c>
      <c r="EO58" s="11">
        <v>97.714285714285708</v>
      </c>
      <c r="EP58" s="11">
        <v>89.830508474576277</v>
      </c>
      <c r="EQ58" s="11">
        <v>86.363643140495427</v>
      </c>
      <c r="ER58" s="11">
        <v>100</v>
      </c>
      <c r="ES58" s="11">
        <v>71.49688677946007</v>
      </c>
      <c r="ET58" s="11">
        <v>6.496055749898054</v>
      </c>
      <c r="EU58" s="11">
        <v>23.53046889638431</v>
      </c>
      <c r="EV58" s="11">
        <v>3.5952233771212163</v>
      </c>
      <c r="EW58" s="11">
        <v>8.2106885914976289</v>
      </c>
      <c r="EX58" s="11">
        <v>12.799605739343079</v>
      </c>
      <c r="EY58" s="11">
        <v>0.40704802508438687</v>
      </c>
      <c r="EZ58" s="11">
        <v>17.165629588474264</v>
      </c>
      <c r="FA58" s="11">
        <v>8.5343490825336935E-3</v>
      </c>
      <c r="FB58" s="11">
        <v>3.715076210357747</v>
      </c>
      <c r="FC58" s="11">
        <v>49.791371616819632</v>
      </c>
      <c r="FD58" s="11">
        <v>24.170387016229714</v>
      </c>
      <c r="FE58" s="11">
        <v>100</v>
      </c>
      <c r="FF58" s="11">
        <v>25.612353567625128</v>
      </c>
      <c r="FG58" s="11">
        <v>68.705729992599657</v>
      </c>
      <c r="FH58" s="11">
        <v>90.774353625308038</v>
      </c>
      <c r="FI58" s="11">
        <v>45.825163813684156</v>
      </c>
      <c r="FJ58" s="11">
        <v>91.874026452179322</v>
      </c>
      <c r="FK58" s="11">
        <v>93.724153934464269</v>
      </c>
      <c r="FL58" s="11">
        <v>87.424325811777663</v>
      </c>
      <c r="FM58" s="11">
        <v>69.796061884669484</v>
      </c>
      <c r="FN58" s="11">
        <v>95.03920900102284</v>
      </c>
      <c r="FO58" s="11">
        <v>84.484409268050953</v>
      </c>
      <c r="FP58" s="11">
        <v>89.615264310290897</v>
      </c>
      <c r="FQ58" s="11">
        <v>39</v>
      </c>
      <c r="FR58" s="11">
        <v>3.9767756303189374</v>
      </c>
      <c r="FS58" s="11">
        <v>155.09424958243855</v>
      </c>
      <c r="FT58" s="11">
        <v>174.97812773403325</v>
      </c>
      <c r="FU58" s="11">
        <v>51.698083194146193</v>
      </c>
      <c r="FV58" s="11">
        <v>115.32649327924919</v>
      </c>
      <c r="FW58" s="11">
        <v>63.628410085102999</v>
      </c>
      <c r="FX58" s="11">
        <v>75.739468299316613</v>
      </c>
      <c r="FY58" s="11">
        <v>-4.4694682993166168</v>
      </c>
      <c r="FZ58" s="11">
        <v>65.357864223186652</v>
      </c>
      <c r="GA58" s="11">
        <v>3.965349993324061</v>
      </c>
      <c r="GB58" s="11">
        <v>25</v>
      </c>
      <c r="GC58" s="11">
        <v>40.909090909090914</v>
      </c>
      <c r="GD58" s="11">
        <v>50</v>
      </c>
      <c r="GE58" s="11">
        <v>66.666666666666657</v>
      </c>
      <c r="GF58" s="11">
        <v>50</v>
      </c>
      <c r="GG58" s="11">
        <v>100</v>
      </c>
      <c r="GH58" s="11">
        <v>3</v>
      </c>
      <c r="GI58" s="11">
        <v>30</v>
      </c>
      <c r="GJ58" s="11">
        <v>1.3333333333333333</v>
      </c>
      <c r="GK58" s="11">
        <v>71.729866085263438</v>
      </c>
      <c r="GL58" s="11">
        <v>4.0673889010581883</v>
      </c>
      <c r="GM58" s="11">
        <v>19.905873641518866</v>
      </c>
      <c r="GN58" s="11">
        <v>17.11143792</v>
      </c>
      <c r="GO58" s="11">
        <v>56.725768578556071</v>
      </c>
      <c r="GP58" s="11">
        <v>18.077879984101379</v>
      </c>
      <c r="GQ58" s="11">
        <v>7.2380323653228</v>
      </c>
      <c r="GR58" s="11">
        <v>2.8879598457322473</v>
      </c>
      <c r="GS58" s="11">
        <v>100</v>
      </c>
      <c r="GT58" s="11">
        <v>100</v>
      </c>
      <c r="GU58" s="11">
        <v>84.015067161445046</v>
      </c>
      <c r="GV58" s="11">
        <v>0</v>
      </c>
      <c r="GW58" s="11">
        <v>705.90528162151622</v>
      </c>
      <c r="GX58" s="11">
        <v>83.141382049245436</v>
      </c>
      <c r="GY58" s="11">
        <v>90</v>
      </c>
      <c r="GZ58" s="11">
        <v>0</v>
      </c>
      <c r="HA58" s="11">
        <v>9861239.7736298647</v>
      </c>
      <c r="HB58" s="11">
        <v>10.458253968253963</v>
      </c>
      <c r="HC58" s="11">
        <v>203.88571428571427</v>
      </c>
      <c r="HD58" s="11">
        <v>186.46396825396823</v>
      </c>
      <c r="HE58" s="11">
        <v>72.376984126984112</v>
      </c>
      <c r="HF58" s="12">
        <v>175.7238233827147</v>
      </c>
      <c r="HG58" s="12">
        <v>89.945652173913047</v>
      </c>
      <c r="HH58" s="12">
        <v>403.58937562940588</v>
      </c>
      <c r="HI58" s="11">
        <v>95.878191325745917</v>
      </c>
      <c r="HJ58" s="11">
        <v>97.477699169486314</v>
      </c>
      <c r="HK58" s="11">
        <v>94.124884650876652</v>
      </c>
      <c r="HL58" s="11">
        <v>95.478314364810828</v>
      </c>
      <c r="HM58" s="11">
        <v>97.908335896647174</v>
      </c>
      <c r="HN58" s="11">
        <v>28.24</v>
      </c>
      <c r="HO58" s="14">
        <v>45.019999999999996</v>
      </c>
      <c r="HP58" s="11">
        <v>100</v>
      </c>
      <c r="HQ58" s="11">
        <v>49.497927431862429</v>
      </c>
      <c r="HR58" s="11">
        <v>73.149129082299893</v>
      </c>
      <c r="HS58" s="11">
        <v>79.361683048412885</v>
      </c>
      <c r="HT58" s="11">
        <v>85.259258131428211</v>
      </c>
      <c r="HU58" s="11">
        <v>55.531313645752498</v>
      </c>
      <c r="HV58" s="11">
        <v>48.805998782895863</v>
      </c>
      <c r="HW58" s="11">
        <v>96.665197197670523</v>
      </c>
      <c r="HX58" s="11">
        <v>97.016754816660395</v>
      </c>
      <c r="HY58" s="11">
        <v>98.686463833261584</v>
      </c>
      <c r="HZ58" s="11">
        <v>63.250246962178025</v>
      </c>
      <c r="IA58" s="11">
        <v>97.497040724451821</v>
      </c>
      <c r="IB58" s="11">
        <v>98.12520339364724</v>
      </c>
      <c r="IC58" s="11">
        <v>96.984498740470087</v>
      </c>
      <c r="ID58" s="11">
        <v>70.474919552370466</v>
      </c>
      <c r="IE58" s="11">
        <v>96.582576894738665</v>
      </c>
      <c r="IF58" s="11">
        <v>140.63365118425099</v>
      </c>
      <c r="IG58" s="11">
        <v>8.2386363636363633</v>
      </c>
      <c r="IH58" s="11">
        <v>15</v>
      </c>
      <c r="II58" s="11">
        <v>58.01291910181483</v>
      </c>
      <c r="IJ58" s="11">
        <v>31.528760381421101</v>
      </c>
      <c r="IK58" s="11">
        <v>31.06736388803445</v>
      </c>
      <c r="IL58" s="11">
        <v>111.11359570661897</v>
      </c>
      <c r="IM58" s="11">
        <v>66.666666666666657</v>
      </c>
      <c r="IN58" s="11">
        <v>19.26530612244898</v>
      </c>
      <c r="IO58" s="11">
        <v>85.714285714285708</v>
      </c>
      <c r="IP58" s="11">
        <v>79.549941522236452</v>
      </c>
      <c r="IQ58" s="11">
        <v>13.274336283185841</v>
      </c>
      <c r="IR58" s="11">
        <v>30.973451327433629</v>
      </c>
      <c r="IS58" s="11">
        <v>8.4256840368486188</v>
      </c>
      <c r="IT58" s="11">
        <v>37.027361473944723</v>
      </c>
      <c r="IU58" s="11">
        <v>34.300126103404793</v>
      </c>
      <c r="IV58" s="11">
        <v>28.247162673392182</v>
      </c>
      <c r="IW58" s="11">
        <v>0</v>
      </c>
      <c r="IX58" s="11">
        <v>137.83102143757881</v>
      </c>
      <c r="IY58" s="11">
        <v>2</v>
      </c>
      <c r="IZ58" s="11">
        <v>74.274905422446395</v>
      </c>
      <c r="JA58" s="11">
        <v>42.24464060529634</v>
      </c>
      <c r="JB58" s="11">
        <v>22.698612862547289</v>
      </c>
      <c r="JC58" s="11">
        <v>7.8184110970996228</v>
      </c>
      <c r="JD58" s="11">
        <v>6.8181818181818175</v>
      </c>
      <c r="JE58" s="11">
        <v>13.583333333333334</v>
      </c>
      <c r="JF58" s="11">
        <v>14.474452554744525</v>
      </c>
      <c r="JG58" s="11">
        <v>80.027173913043484</v>
      </c>
      <c r="JH58" s="11">
        <v>111.03023516237403</v>
      </c>
      <c r="JI58" s="11">
        <v>75.143678160919535</v>
      </c>
      <c r="JJ58" s="11">
        <v>63.936781609195407</v>
      </c>
      <c r="JK58" s="11">
        <v>100</v>
      </c>
      <c r="JL58" s="11">
        <v>95.705521472392647</v>
      </c>
      <c r="JM58" s="11">
        <v>54.489682097044053</v>
      </c>
      <c r="JN58" s="11">
        <v>95.72</v>
      </c>
      <c r="JO58" s="11">
        <v>100</v>
      </c>
      <c r="JP58" s="11">
        <v>99.627560521415276</v>
      </c>
      <c r="JQ58" s="11">
        <v>97.714285714285708</v>
      </c>
      <c r="JR58" s="11">
        <v>89.830508474576277</v>
      </c>
      <c r="JS58" s="11">
        <v>0.92682929999999997</v>
      </c>
      <c r="JT58" s="11">
        <v>1</v>
      </c>
      <c r="JU58" s="11">
        <v>1.663420881</v>
      </c>
      <c r="JV58" s="11">
        <v>0.23526569999999999</v>
      </c>
      <c r="JW58" s="11">
        <v>7.8987612339872273</v>
      </c>
      <c r="JX58" s="11">
        <v>70970.213785016764</v>
      </c>
      <c r="JY58" s="11">
        <v>108678.69162123768</v>
      </c>
      <c r="JZ58" s="11">
        <v>1.0241993228610415</v>
      </c>
      <c r="KA58" s="11">
        <v>3.1156232200000002</v>
      </c>
      <c r="KB58" s="11">
        <v>44.633819150000036</v>
      </c>
      <c r="KC58" s="11">
        <v>2.4800589999999997E-2</v>
      </c>
      <c r="KD58" s="13">
        <v>3.7413343299329584E-2</v>
      </c>
      <c r="KE58" s="11">
        <v>-1.1856091578086672</v>
      </c>
      <c r="KF58" s="11">
        <v>-22.496878901373282</v>
      </c>
      <c r="KG58" s="11">
        <v>200</v>
      </c>
      <c r="KH58" s="11">
        <v>-97.550585729499474</v>
      </c>
      <c r="KI58" s="11">
        <v>5.8387500000000001</v>
      </c>
      <c r="KJ58" s="11">
        <v>4.5768749999999994</v>
      </c>
      <c r="KK58" s="11">
        <v>81.208666666666659</v>
      </c>
      <c r="KL58" s="11">
        <v>82.412166666666678</v>
      </c>
      <c r="KM58" s="11">
        <v>88.126333333333349</v>
      </c>
      <c r="KN58" s="11">
        <v>12.575674188222344</v>
      </c>
      <c r="KO58" s="11">
        <v>30.203938115330519</v>
      </c>
      <c r="KP58" s="11">
        <v>95.03920900102284</v>
      </c>
      <c r="KQ58" s="11">
        <v>7.6674869449555407</v>
      </c>
      <c r="KR58" s="11">
        <v>89.615264310290897</v>
      </c>
      <c r="KS58" s="11">
        <v>39</v>
      </c>
    </row>
    <row r="59" spans="1:305" x14ac:dyDescent="0.3">
      <c r="A59" t="s">
        <v>1</v>
      </c>
      <c r="B59" s="2" t="s">
        <v>106</v>
      </c>
      <c r="C59" s="2" t="s">
        <v>107</v>
      </c>
      <c r="D59" s="2" t="s">
        <v>91</v>
      </c>
      <c r="E59" s="2" t="s">
        <v>347</v>
      </c>
      <c r="F59" s="2" t="s">
        <v>357</v>
      </c>
      <c r="G59" s="2" t="s">
        <v>344</v>
      </c>
      <c r="H59" s="17" t="s">
        <v>485</v>
      </c>
      <c r="I59" s="11">
        <v>66.750431074923213</v>
      </c>
      <c r="J59" s="11">
        <v>60.467298176314038</v>
      </c>
      <c r="K59" s="11">
        <v>68.475271892150687</v>
      </c>
      <c r="L59" s="11">
        <v>79.471334955252331</v>
      </c>
      <c r="M59" s="11">
        <v>83.264772539564433</v>
      </c>
      <c r="N59" s="11">
        <v>59.308245606566516</v>
      </c>
      <c r="O59" s="11">
        <v>49.515663279691267</v>
      </c>
      <c r="P59" s="11">
        <v>84.828459412447344</v>
      </c>
      <c r="Q59" s="11">
        <v>64.706144598359103</v>
      </c>
      <c r="R59" s="11">
        <v>37.424242424242429</v>
      </c>
      <c r="S59" s="11">
        <v>80.502906333304466</v>
      </c>
      <c r="T59" s="11">
        <v>36.239155317346849</v>
      </c>
      <c r="U59" s="11">
        <v>83.203989223712412</v>
      </c>
      <c r="V59" s="11">
        <v>36.36618992478563</v>
      </c>
      <c r="W59" s="11">
        <v>54.364020419911583</v>
      </c>
      <c r="X59" s="11">
        <v>60.770637953348562</v>
      </c>
      <c r="Y59" s="11">
        <v>96.941604180867984</v>
      </c>
      <c r="Z59" s="11">
        <v>61.824825014474627</v>
      </c>
      <c r="AA59" s="11">
        <v>80.050324797217172</v>
      </c>
      <c r="AB59" s="11">
        <v>87.69803181642061</v>
      </c>
      <c r="AC59" s="11">
        <v>73.745540457644779</v>
      </c>
      <c r="AD59" s="11">
        <v>66.234946603044762</v>
      </c>
      <c r="AE59" s="11">
        <v>89.627831101934319</v>
      </c>
      <c r="AF59" s="11">
        <v>83.264772539564433</v>
      </c>
      <c r="AG59" s="11">
        <v>68.369364442507646</v>
      </c>
      <c r="AH59" s="11">
        <v>73.22791087054236</v>
      </c>
      <c r="AI59" s="11">
        <v>64.031847819206916</v>
      </c>
      <c r="AJ59" s="11">
        <v>56.977425259304461</v>
      </c>
      <c r="AK59" s="11">
        <v>91.812482504151035</v>
      </c>
      <c r="AL59" s="11">
        <v>51.302134313796863</v>
      </c>
      <c r="AM59" s="11">
        <v>72.844419585296393</v>
      </c>
      <c r="AN59" s="11">
        <v>82.306261789057928</v>
      </c>
      <c r="AO59" s="11">
        <v>81.54571201196849</v>
      </c>
      <c r="AP59" s="11">
        <v>100</v>
      </c>
      <c r="AQ59" s="11">
        <v>90.41061948342039</v>
      </c>
      <c r="AR59" s="11">
        <v>91.034999947976075</v>
      </c>
      <c r="AS59" s="11">
        <v>88.605704906371045</v>
      </c>
      <c r="AT59" s="11">
        <v>55.825924745274449</v>
      </c>
      <c r="AU59" s="11">
        <v>83.093507391642106</v>
      </c>
      <c r="AV59" s="11">
        <v>74.629111579003364</v>
      </c>
      <c r="AW59" s="11">
        <v>62.992171770479231</v>
      </c>
      <c r="AX59" s="11">
        <v>70.51857517967386</v>
      </c>
      <c r="AY59" s="11">
        <v>50.684719864279955</v>
      </c>
      <c r="AZ59" s="11">
        <v>35</v>
      </c>
      <c r="BA59" s="11">
        <v>36.363636363636367</v>
      </c>
      <c r="BB59" s="11">
        <v>40.909090909090914</v>
      </c>
      <c r="BC59" s="11">
        <v>100</v>
      </c>
      <c r="BD59" s="11">
        <v>50</v>
      </c>
      <c r="BE59" s="11">
        <v>86.842105263157904</v>
      </c>
      <c r="BF59" s="11">
        <v>86.505759736697755</v>
      </c>
      <c r="BG59" s="11">
        <v>79.166666666666657</v>
      </c>
      <c r="BH59" s="11">
        <v>96.84210526315789</v>
      </c>
      <c r="BI59" s="11">
        <v>40.74920697612739</v>
      </c>
      <c r="BJ59" s="11">
        <v>16.387195212435593</v>
      </c>
      <c r="BK59" s="11">
        <v>27.217269135013357</v>
      </c>
      <c r="BL59" s="11">
        <v>0</v>
      </c>
      <c r="BM59" s="11">
        <v>84.267008064991941</v>
      </c>
      <c r="BN59" s="11">
        <v>71.055382622055788</v>
      </c>
      <c r="BO59" s="11">
        <v>94.289576984089493</v>
      </c>
      <c r="BP59" s="11">
        <v>3.295415515276412</v>
      </c>
      <c r="BQ59" s="11">
        <v>100</v>
      </c>
      <c r="BR59" s="11">
        <v>100</v>
      </c>
      <c r="BS59" s="11">
        <v>4.8785522560160839</v>
      </c>
      <c r="BT59" s="11">
        <v>0</v>
      </c>
      <c r="BU59" s="11">
        <v>10.023171777421242</v>
      </c>
      <c r="BV59" s="11">
        <v>71.13138102096336</v>
      </c>
      <c r="BW59" s="11">
        <v>0</v>
      </c>
      <c r="BX59" s="11">
        <v>100</v>
      </c>
      <c r="BY59" s="11">
        <v>46.32470065868295</v>
      </c>
      <c r="BZ59" s="11">
        <v>95.213633763777324</v>
      </c>
      <c r="CA59" s="11">
        <v>51.313988235000984</v>
      </c>
      <c r="CB59" s="11">
        <v>65.403987141490148</v>
      </c>
      <c r="CC59" s="11">
        <v>79.657667124517147</v>
      </c>
      <c r="CD59" s="11">
        <v>82.85112663407638</v>
      </c>
      <c r="CE59" s="11">
        <v>13.55140186915888</v>
      </c>
      <c r="CF59" s="11">
        <v>37.402660905419076</v>
      </c>
      <c r="CG59" s="11">
        <v>96.125880481708705</v>
      </c>
      <c r="CH59" s="11">
        <v>97.284708020904347</v>
      </c>
      <c r="CI59" s="11">
        <v>97.364235401045221</v>
      </c>
      <c r="CJ59" s="11">
        <v>96.262213133378779</v>
      </c>
      <c r="CK59" s="11">
        <v>97.67098386730288</v>
      </c>
      <c r="CL59" s="11">
        <v>63.249999999999993</v>
      </c>
      <c r="CM59" s="11">
        <v>70.97</v>
      </c>
      <c r="CN59" s="11">
        <v>100</v>
      </c>
      <c r="CO59" s="11">
        <v>13.079300057898502</v>
      </c>
      <c r="CP59" s="11">
        <v>77.61418762027678</v>
      </c>
      <c r="CQ59" s="11">
        <v>85.55209776645917</v>
      </c>
      <c r="CR59" s="11">
        <v>85.750227999283084</v>
      </c>
      <c r="CS59" s="11">
        <v>73.193501284864197</v>
      </c>
      <c r="CT59" s="11">
        <v>61.421799777570129</v>
      </c>
      <c r="CU59" s="11">
        <v>96.770134334849672</v>
      </c>
      <c r="CV59" s="11">
        <v>95.860059083448405</v>
      </c>
      <c r="CW59" s="11">
        <v>98.33603519994162</v>
      </c>
      <c r="CX59" s="11">
        <v>58.44566006068257</v>
      </c>
      <c r="CY59" s="11">
        <v>97.547111326063174</v>
      </c>
      <c r="CZ59" s="11">
        <v>98.084858783842151</v>
      </c>
      <c r="DA59" s="11">
        <v>97.672023603930526</v>
      </c>
      <c r="DB59" s="11">
        <v>57.912061492373176</v>
      </c>
      <c r="DC59" s="11">
        <v>97.72644498108329</v>
      </c>
      <c r="DD59" s="11">
        <v>100</v>
      </c>
      <c r="DE59" s="11">
        <v>77.236621372934351</v>
      </c>
      <c r="DF59" s="11">
        <v>44</v>
      </c>
      <c r="DG59" s="11">
        <v>79.288798000454435</v>
      </c>
      <c r="DH59" s="11">
        <v>58.804817087025675</v>
      </c>
      <c r="DI59" s="11">
        <v>60.611224721654168</v>
      </c>
      <c r="DJ59" s="11">
        <v>97.595307917888562</v>
      </c>
      <c r="DK59" s="11">
        <v>100</v>
      </c>
      <c r="DL59" s="11">
        <v>80.916016489848715</v>
      </c>
      <c r="DM59" s="11">
        <v>80</v>
      </c>
      <c r="DN59" s="11">
        <v>61.980876399970285</v>
      </c>
      <c r="DO59" s="11">
        <v>91.970802919708035</v>
      </c>
      <c r="DP59" s="11">
        <v>95.842638299014993</v>
      </c>
      <c r="DQ59" s="11">
        <v>88.302302768176816</v>
      </c>
      <c r="DR59" s="11">
        <v>48.43642611683849</v>
      </c>
      <c r="DS59" s="11">
        <v>0</v>
      </c>
      <c r="DT59" s="11">
        <v>6.7272062698096322</v>
      </c>
      <c r="DU59" s="11">
        <v>0</v>
      </c>
      <c r="DV59" s="11">
        <v>0.42500744862365714</v>
      </c>
      <c r="DW59" s="11">
        <v>0</v>
      </c>
      <c r="DX59" s="11">
        <v>100</v>
      </c>
      <c r="DY59" s="11">
        <v>87.614423928648648</v>
      </c>
      <c r="DZ59" s="11">
        <v>92.784371069592936</v>
      </c>
      <c r="EA59" s="11">
        <v>72.135317177599504</v>
      </c>
      <c r="EB59" s="11">
        <v>13.605442176870749</v>
      </c>
      <c r="EC59" s="11">
        <v>55.568785792307771</v>
      </c>
      <c r="ED59" s="11">
        <v>74.061571306947144</v>
      </c>
      <c r="EE59" s="11">
        <v>63.035495716034276</v>
      </c>
      <c r="EF59" s="11">
        <v>63.46153846153846</v>
      </c>
      <c r="EG59" s="11">
        <v>82.36363636363636</v>
      </c>
      <c r="EH59" s="11">
        <v>24</v>
      </c>
      <c r="EI59" s="11">
        <v>99.816961561928011</v>
      </c>
      <c r="EJ59" s="11">
        <v>70.408785845027452</v>
      </c>
      <c r="EK59" s="11">
        <v>8.2977425259304454</v>
      </c>
      <c r="EL59" s="11">
        <v>87.39</v>
      </c>
      <c r="EM59" s="11">
        <v>99.1</v>
      </c>
      <c r="EN59" s="11">
        <v>100</v>
      </c>
      <c r="EO59" s="11">
        <v>93.069306930693074</v>
      </c>
      <c r="EP59" s="11">
        <v>79.503105590062106</v>
      </c>
      <c r="EQ59" s="11">
        <v>72.727267644628427</v>
      </c>
      <c r="ER59" s="11">
        <v>85.483871394380827</v>
      </c>
      <c r="ES59" s="11">
        <v>31.617927018554877</v>
      </c>
      <c r="ET59" s="11">
        <v>15.379471197623332</v>
      </c>
      <c r="EU59" s="11">
        <v>12.480903874385891</v>
      </c>
      <c r="EV59" s="11">
        <v>5.5376687777497766</v>
      </c>
      <c r="EW59" s="11">
        <v>3.4200339820639747</v>
      </c>
      <c r="EX59" s="11">
        <v>2.9277509720988411</v>
      </c>
      <c r="EY59" s="11">
        <v>0.15529388697391078</v>
      </c>
      <c r="EZ59" s="11">
        <v>4.5865077685947515</v>
      </c>
      <c r="FA59" s="11">
        <v>0.12744643884479775</v>
      </c>
      <c r="FB59" s="11">
        <v>11.222797334782236</v>
      </c>
      <c r="FC59" s="11">
        <v>58.931503981530206</v>
      </c>
      <c r="FD59" s="11">
        <v>100</v>
      </c>
      <c r="FE59" s="11">
        <v>100</v>
      </c>
      <c r="FF59" s="11">
        <v>94.067796610169495</v>
      </c>
      <c r="FG59" s="11">
        <v>62.672586954223483</v>
      </c>
      <c r="FH59" s="11">
        <v>93.182387353995949</v>
      </c>
      <c r="FI59" s="11">
        <v>55.676334637070191</v>
      </c>
      <c r="FJ59" s="11">
        <v>100</v>
      </c>
      <c r="FK59" s="11">
        <v>100</v>
      </c>
      <c r="FL59" s="11">
        <v>88.486229032926076</v>
      </c>
      <c r="FM59" s="11">
        <v>78.120871862615587</v>
      </c>
      <c r="FN59" s="11">
        <v>95.698370790134589</v>
      </c>
      <c r="FO59" s="11">
        <v>90.568740072812489</v>
      </c>
      <c r="FP59" s="11">
        <v>87.618280652305216</v>
      </c>
      <c r="FQ59" s="11">
        <v>48.781779661016948</v>
      </c>
      <c r="FR59" s="11">
        <v>0</v>
      </c>
      <c r="FS59" s="11">
        <v>92.445011157156515</v>
      </c>
      <c r="FT59" s="11">
        <v>168.95122728721708</v>
      </c>
      <c r="FU59" s="11">
        <v>130.69811922218679</v>
      </c>
      <c r="FV59" s="11">
        <v>89.257252151737319</v>
      </c>
      <c r="FW59" s="11">
        <v>82.881734140898942</v>
      </c>
      <c r="FX59" s="11">
        <v>74.629111579003364</v>
      </c>
      <c r="FY59" s="11">
        <v>-5.2491115790033689</v>
      </c>
      <c r="FZ59" s="11">
        <v>70.51857517967386</v>
      </c>
      <c r="GA59" s="11">
        <v>6.5106648303000938</v>
      </c>
      <c r="GB59" s="11">
        <v>35</v>
      </c>
      <c r="GC59" s="11">
        <v>36.363636363636367</v>
      </c>
      <c r="GD59" s="11">
        <v>40.909090909090914</v>
      </c>
      <c r="GE59" s="11">
        <v>100</v>
      </c>
      <c r="GF59" s="11">
        <v>50</v>
      </c>
      <c r="GG59" s="11">
        <v>86.842105263157904</v>
      </c>
      <c r="GH59" s="11">
        <v>10</v>
      </c>
      <c r="GI59" s="11">
        <v>10</v>
      </c>
      <c r="GJ59" s="11">
        <v>1</v>
      </c>
      <c r="GK59" s="11">
        <v>40.74920697612739</v>
      </c>
      <c r="GL59" s="11">
        <v>16.387195212435593</v>
      </c>
      <c r="GM59" s="11">
        <v>27.217269135013353</v>
      </c>
      <c r="GN59" s="11">
        <v>0</v>
      </c>
      <c r="GO59" s="11">
        <v>84.267008064991941</v>
      </c>
      <c r="GP59" s="11">
        <v>28.944617377944216</v>
      </c>
      <c r="GQ59" s="11">
        <v>5.7104230159105072</v>
      </c>
      <c r="GR59" s="11">
        <v>3.295415515276412</v>
      </c>
      <c r="GS59" s="11">
        <v>100</v>
      </c>
      <c r="GT59" s="11">
        <v>100</v>
      </c>
      <c r="GU59" s="11">
        <v>4.8785522560160839</v>
      </c>
      <c r="GV59" s="11">
        <v>0</v>
      </c>
      <c r="GW59" s="11">
        <v>964.0228686945261</v>
      </c>
      <c r="GX59" s="11">
        <v>71.13138102096336</v>
      </c>
      <c r="GY59" s="11">
        <v>0</v>
      </c>
      <c r="GZ59" s="11">
        <v>100</v>
      </c>
      <c r="HA59" s="11">
        <v>4568189.8063690187</v>
      </c>
      <c r="HB59" s="11">
        <v>23.244126984126982</v>
      </c>
      <c r="HC59" s="11">
        <v>218.8128571428571</v>
      </c>
      <c r="HD59" s="11">
        <v>171.27936507936511</v>
      </c>
      <c r="HE59" s="11">
        <v>87.174285714285688</v>
      </c>
      <c r="HF59" s="12">
        <v>158.74481139855246</v>
      </c>
      <c r="HG59" s="12">
        <v>86.44859813084112</v>
      </c>
      <c r="HH59" s="12">
        <v>253.70765765765765</v>
      </c>
      <c r="HI59" s="11">
        <v>96.125880481708705</v>
      </c>
      <c r="HJ59" s="11">
        <v>97.284708020904347</v>
      </c>
      <c r="HK59" s="11">
        <v>97.364235401045221</v>
      </c>
      <c r="HL59" s="11">
        <v>96.262213133378779</v>
      </c>
      <c r="HM59" s="11">
        <v>97.67098386730288</v>
      </c>
      <c r="HN59" s="11">
        <v>63.249999999999993</v>
      </c>
      <c r="HO59" s="11">
        <v>70.97</v>
      </c>
      <c r="HP59" s="11">
        <v>100</v>
      </c>
      <c r="HQ59" s="11">
        <v>13.079300057898502</v>
      </c>
      <c r="HR59" s="11">
        <v>77.61418762027678</v>
      </c>
      <c r="HS59" s="11">
        <v>85.55209776645917</v>
      </c>
      <c r="HT59" s="11">
        <v>85.750227999283084</v>
      </c>
      <c r="HU59" s="11">
        <v>73.193501284864197</v>
      </c>
      <c r="HV59" s="11">
        <v>61.421799777570129</v>
      </c>
      <c r="HW59" s="11">
        <v>96.770134334849672</v>
      </c>
      <c r="HX59" s="11">
        <v>95.860059083448405</v>
      </c>
      <c r="HY59" s="11">
        <v>98.33603519994162</v>
      </c>
      <c r="HZ59" s="11">
        <v>58.44566006068257</v>
      </c>
      <c r="IA59" s="11">
        <v>97.547111326063174</v>
      </c>
      <c r="IB59" s="11">
        <v>98.084858783842151</v>
      </c>
      <c r="IC59" s="11">
        <v>97.672023603930526</v>
      </c>
      <c r="ID59" s="11">
        <v>57.912061492373176</v>
      </c>
      <c r="IE59" s="11">
        <v>97.72644498108329</v>
      </c>
      <c r="IF59" s="11">
        <v>112.57668711656441</v>
      </c>
      <c r="IG59" s="11">
        <v>10.628558669197275</v>
      </c>
      <c r="IH59" s="11">
        <v>13</v>
      </c>
      <c r="II59" s="11">
        <v>79.288798000454435</v>
      </c>
      <c r="IJ59" s="11">
        <v>58.804817087025675</v>
      </c>
      <c r="IK59" s="11">
        <v>60.611224721654168</v>
      </c>
      <c r="IL59" s="11">
        <v>97.595307917888562</v>
      </c>
      <c r="IM59" s="11">
        <v>100</v>
      </c>
      <c r="IN59" s="11">
        <v>14.973821989528796</v>
      </c>
      <c r="IO59" s="11">
        <v>80</v>
      </c>
      <c r="IP59" s="11">
        <v>80.66976249971043</v>
      </c>
      <c r="IQ59" s="11">
        <v>3.6496350364963503</v>
      </c>
      <c r="IR59" s="11">
        <v>29.197080291970803</v>
      </c>
      <c r="IS59" s="11">
        <v>9.7368843069873989</v>
      </c>
      <c r="IT59" s="11">
        <v>48.43642611683849</v>
      </c>
      <c r="IU59" s="11">
        <v>0</v>
      </c>
      <c r="IV59" s="11">
        <v>11.987733482018399</v>
      </c>
      <c r="IW59" s="11">
        <v>0</v>
      </c>
      <c r="IX59" s="11">
        <v>4.0888393272000743</v>
      </c>
      <c r="IY59" s="11">
        <v>0</v>
      </c>
      <c r="IZ59" s="11">
        <v>83.356565374965143</v>
      </c>
      <c r="JA59" s="11">
        <v>48.136790261128148</v>
      </c>
      <c r="JB59" s="11">
        <v>30.015797788309637</v>
      </c>
      <c r="JC59" s="11">
        <v>7.3413251556546797</v>
      </c>
      <c r="JD59" s="11">
        <v>4.0816326530612246</v>
      </c>
      <c r="JE59" s="11">
        <v>13.325203252032521</v>
      </c>
      <c r="JF59" s="11">
        <v>11.518867924528301</v>
      </c>
      <c r="JG59" s="11">
        <v>63.035495716034276</v>
      </c>
      <c r="JH59" s="11">
        <v>63.46153846153846</v>
      </c>
      <c r="JI59" s="11">
        <v>82.36363636363636</v>
      </c>
      <c r="JJ59" s="11">
        <v>24</v>
      </c>
      <c r="JK59" s="11">
        <v>99.816961561928011</v>
      </c>
      <c r="JL59" s="11">
        <v>70.408785845027452</v>
      </c>
      <c r="JM59" s="11">
        <v>8.2977425259304454</v>
      </c>
      <c r="JN59" s="11">
        <v>87.39</v>
      </c>
      <c r="JO59" s="11">
        <v>99.1</v>
      </c>
      <c r="JP59" s="11">
        <v>100</v>
      </c>
      <c r="JQ59" s="11">
        <v>93.069306930693074</v>
      </c>
      <c r="JR59" s="11">
        <v>79.503105590062106</v>
      </c>
      <c r="JS59" s="11">
        <v>0.85365849999999999</v>
      </c>
      <c r="JT59" s="11">
        <v>0.89024389999999998</v>
      </c>
      <c r="JU59" s="11">
        <v>1.261391945</v>
      </c>
      <c r="JV59" s="11">
        <v>0.2584458</v>
      </c>
      <c r="JW59" s="11">
        <v>5.2275520850200303</v>
      </c>
      <c r="JX59" s="11">
        <v>103014.92851867026</v>
      </c>
      <c r="JY59" s="11">
        <v>49932.120292584797</v>
      </c>
      <c r="JZ59" s="11">
        <v>0.23427288497741558</v>
      </c>
      <c r="KA59" s="11">
        <v>1.1886490299999999</v>
      </c>
      <c r="KB59" s="11">
        <v>11.925770460000001</v>
      </c>
      <c r="KC59" s="11">
        <v>0.37035593999999994</v>
      </c>
      <c r="KD59" s="13">
        <v>8.7891434730936122E-2</v>
      </c>
      <c r="KE59" s="11">
        <v>1.2003790670738128</v>
      </c>
      <c r="KF59" s="11">
        <v>200</v>
      </c>
      <c r="KG59" s="11">
        <v>200</v>
      </c>
      <c r="KH59" s="11">
        <v>176.27118644067795</v>
      </c>
      <c r="KI59" s="11">
        <v>6.6540000000000008</v>
      </c>
      <c r="KJ59" s="11">
        <v>4.1190000000000007</v>
      </c>
      <c r="KK59" s="11">
        <v>79.592499999999987</v>
      </c>
      <c r="KL59" s="11">
        <v>75.239166666666677</v>
      </c>
      <c r="KM59" s="11">
        <v>83.84416666666668</v>
      </c>
      <c r="KN59" s="11">
        <v>11.513770967073929</v>
      </c>
      <c r="KO59" s="11">
        <v>21.879128137384413</v>
      </c>
      <c r="KP59" s="11">
        <v>95.698370790134589</v>
      </c>
      <c r="KQ59" s="11">
        <v>7.9164173988423876</v>
      </c>
      <c r="KR59" s="11">
        <v>87.618280652305216</v>
      </c>
      <c r="KS59" s="11">
        <v>48.781779661016948</v>
      </c>
    </row>
    <row r="60" spans="1:305" x14ac:dyDescent="0.3">
      <c r="A60" t="s">
        <v>1</v>
      </c>
      <c r="B60" s="2" t="s">
        <v>108</v>
      </c>
      <c r="C60" s="2" t="s">
        <v>109</v>
      </c>
      <c r="D60" s="2" t="s">
        <v>91</v>
      </c>
      <c r="E60" s="2" t="s">
        <v>350</v>
      </c>
      <c r="F60" s="2" t="s">
        <v>358</v>
      </c>
      <c r="G60" s="2" t="s">
        <v>355</v>
      </c>
      <c r="H60" s="17" t="s">
        <v>489</v>
      </c>
      <c r="I60" s="11">
        <v>49.758222614260518</v>
      </c>
      <c r="J60" s="11">
        <v>48.017793369792791</v>
      </c>
      <c r="K60" s="11">
        <v>53.927211796596332</v>
      </c>
      <c r="L60" s="11">
        <v>62.531287675376213</v>
      </c>
      <c r="M60" s="11">
        <v>56.601965173757975</v>
      </c>
      <c r="N60" s="11">
        <v>40.956002609404024</v>
      </c>
      <c r="O60" s="11">
        <v>36.515075060635773</v>
      </c>
      <c r="P60" s="11">
        <v>79.980305850311552</v>
      </c>
      <c r="Q60" s="11">
        <v>56.146117244334455</v>
      </c>
      <c r="R60" s="11">
        <v>4.8484848484848486</v>
      </c>
      <c r="S60" s="11">
        <v>52.462299467813807</v>
      </c>
      <c r="T60" s="11">
        <v>42.540506838004617</v>
      </c>
      <c r="U60" s="11">
        <v>64.052480161210298</v>
      </c>
      <c r="V60" s="11">
        <v>36.094359178390015</v>
      </c>
      <c r="W60" s="11">
        <v>12.103693481274178</v>
      </c>
      <c r="X60" s="11">
        <v>67.304419880300387</v>
      </c>
      <c r="Y60" s="11">
        <v>83.114791810443975</v>
      </c>
      <c r="Z60" s="11">
        <v>53.185942014366788</v>
      </c>
      <c r="AA60" s="11">
        <v>75.378369033501386</v>
      </c>
      <c r="AB60" s="11">
        <v>91.132557884681134</v>
      </c>
      <c r="AC60" s="11">
        <v>39.089479804870159</v>
      </c>
      <c r="AD60" s="11">
        <v>45.487309255425203</v>
      </c>
      <c r="AE60" s="11">
        <v>61.568722398403182</v>
      </c>
      <c r="AF60" s="11">
        <v>56.601965173757975</v>
      </c>
      <c r="AG60" s="11">
        <v>11.055043686155564</v>
      </c>
      <c r="AH60" s="11">
        <v>17.599956579601965</v>
      </c>
      <c r="AI60" s="11">
        <v>69.37383173477987</v>
      </c>
      <c r="AJ60" s="11">
        <v>40.949729177711006</v>
      </c>
      <c r="AK60" s="11">
        <v>92.627417935677784</v>
      </c>
      <c r="AL60" s="11">
        <v>51.020757345463608</v>
      </c>
      <c r="AM60" s="11">
        <v>28.910850935584715</v>
      </c>
      <c r="AN60" s="11">
        <v>59.522354704363337</v>
      </c>
      <c r="AO60" s="11">
        <v>62.756480924765718</v>
      </c>
      <c r="AP60" s="11">
        <v>75.570605052256639</v>
      </c>
      <c r="AQ60" s="11">
        <v>84.564615745900355</v>
      </c>
      <c r="AR60" s="11">
        <v>88.315781796713097</v>
      </c>
      <c r="AS60" s="11">
        <v>76.699900908232991</v>
      </c>
      <c r="AT60" s="11">
        <v>59.988973249389424</v>
      </c>
      <c r="AU60" s="11">
        <v>94.741958349376802</v>
      </c>
      <c r="AV60" s="11">
        <v>60.940105745849038</v>
      </c>
      <c r="AW60" s="11">
        <v>50.039246006090487</v>
      </c>
      <c r="AX60" s="11">
        <v>68.250356296809571</v>
      </c>
      <c r="AY60" s="11">
        <v>45.354760928588718</v>
      </c>
      <c r="AZ60" s="11">
        <v>10</v>
      </c>
      <c r="BA60" s="11">
        <v>0</v>
      </c>
      <c r="BB60" s="11">
        <v>4.5454545454545459</v>
      </c>
      <c r="BC60" s="11">
        <v>66.666666666666657</v>
      </c>
      <c r="BD60" s="11">
        <v>0</v>
      </c>
      <c r="BE60" s="11">
        <v>89.473684210526315</v>
      </c>
      <c r="BF60" s="11">
        <v>89.504479795209363</v>
      </c>
      <c r="BG60" s="11">
        <v>16.666666666666664</v>
      </c>
      <c r="BH60" s="11">
        <v>95.789473684210535</v>
      </c>
      <c r="BI60" s="11">
        <v>56.896908415792765</v>
      </c>
      <c r="BJ60" s="11">
        <v>23.407455059930758</v>
      </c>
      <c r="BK60" s="11">
        <v>27.341337990089038</v>
      </c>
      <c r="BL60" s="11">
        <v>9.2673590400000005</v>
      </c>
      <c r="BM60" s="11">
        <v>74.380972056420916</v>
      </c>
      <c r="BN60" s="11">
        <v>57.87386720572475</v>
      </c>
      <c r="BO60" s="11">
        <v>59.902601221485241</v>
      </c>
      <c r="BP60" s="11">
        <v>1.8499999999999999</v>
      </c>
      <c r="BQ60" s="11">
        <v>100</v>
      </c>
      <c r="BR60" s="11">
        <v>0</v>
      </c>
      <c r="BS60" s="11">
        <v>10.212488276989779</v>
      </c>
      <c r="BT60" s="11">
        <v>100</v>
      </c>
      <c r="BU60" s="11">
        <v>4.5036667933502965</v>
      </c>
      <c r="BV60" s="11">
        <v>15.171743841382918</v>
      </c>
      <c r="BW60" s="11">
        <v>14.399999999999999</v>
      </c>
      <c r="BX60" s="11">
        <v>0</v>
      </c>
      <c r="BY60" s="11">
        <v>18.843030083713792</v>
      </c>
      <c r="BZ60" s="11">
        <v>65.166522258654553</v>
      </c>
      <c r="CA60" s="11">
        <v>49.438066998008487</v>
      </c>
      <c r="CB60" s="11">
        <v>71.22853958078143</v>
      </c>
      <c r="CC60" s="11">
        <v>49.720066791081422</v>
      </c>
      <c r="CD60" s="11">
        <v>83.363767962827453</v>
      </c>
      <c r="CE60" s="11">
        <v>59.485643825964416</v>
      </c>
      <c r="CF60" s="11">
        <v>92.728331744784882</v>
      </c>
      <c r="CG60" s="11">
        <v>68.428144204541724</v>
      </c>
      <c r="CH60" s="11">
        <v>86.460284596930563</v>
      </c>
      <c r="CI60" s="11">
        <v>95.859213250517598</v>
      </c>
      <c r="CJ60" s="11">
        <v>91.738144533175586</v>
      </c>
      <c r="CK60" s="11">
        <v>73.088172467054463</v>
      </c>
      <c r="CL60" s="11">
        <v>49.120000000000005</v>
      </c>
      <c r="CM60" s="11">
        <v>55.679999999999993</v>
      </c>
      <c r="CN60" s="11">
        <v>100</v>
      </c>
      <c r="CO60" s="11">
        <v>7.9437680574671417</v>
      </c>
      <c r="CP60" s="11">
        <v>48.122571442301272</v>
      </c>
      <c r="CQ60" s="11">
        <v>89.39437359698141</v>
      </c>
      <c r="CR60" s="11">
        <v>83.503040194726779</v>
      </c>
      <c r="CS60" s="11">
        <v>70.296310175949088</v>
      </c>
      <c r="CT60" s="11">
        <v>68.635542094263087</v>
      </c>
      <c r="CU60" s="11">
        <v>92.318376696786643</v>
      </c>
      <c r="CV60" s="11">
        <v>96.291912173768267</v>
      </c>
      <c r="CW60" s="11">
        <v>94.535575275965783</v>
      </c>
      <c r="CX60" s="11">
        <v>77.925442995653626</v>
      </c>
      <c r="CY60" s="11">
        <v>98.847451445244829</v>
      </c>
      <c r="CZ60" s="11">
        <v>98.415245737211634</v>
      </c>
      <c r="DA60" s="11">
        <v>95.380101342990002</v>
      </c>
      <c r="DB60" s="11">
        <v>71.424823899803982</v>
      </c>
      <c r="DC60" s="11">
        <v>96.239910206810904</v>
      </c>
      <c r="DD60" s="11">
        <v>37.020605343586709</v>
      </c>
      <c r="DE60" s="11">
        <v>40.24783407102376</v>
      </c>
      <c r="DF60" s="11">
        <v>40</v>
      </c>
      <c r="DG60" s="11">
        <v>89.884649511978708</v>
      </c>
      <c r="DH60" s="11">
        <v>16.037332807519142</v>
      </c>
      <c r="DI60" s="11">
        <v>30.539945446777743</v>
      </c>
      <c r="DJ60" s="11">
        <v>46.298107346257837</v>
      </c>
      <c r="DK60" s="11">
        <v>24.603174603174601</v>
      </c>
      <c r="DL60" s="11">
        <v>88.450530721103362</v>
      </c>
      <c r="DM60" s="11">
        <v>86.92307692307692</v>
      </c>
      <c r="DN60" s="11">
        <v>59.719137341829679</v>
      </c>
      <c r="DO60" s="11">
        <v>79.481865284974091</v>
      </c>
      <c r="DP60" s="11">
        <v>30.604892894470158</v>
      </c>
      <c r="DQ60" s="11">
        <v>6.6134245464746595</v>
      </c>
      <c r="DR60" s="11">
        <v>15.496662825836468</v>
      </c>
      <c r="DS60" s="11">
        <v>12.432846858216214</v>
      </c>
      <c r="DT60" s="11">
        <v>9.9956301606721247</v>
      </c>
      <c r="DU60" s="11">
        <v>10.091477719242027</v>
      </c>
      <c r="DV60" s="11">
        <v>14.976244970146704</v>
      </c>
      <c r="DW60" s="11">
        <v>23.153983004212684</v>
      </c>
      <c r="DX60" s="11">
        <v>7.515169689624182</v>
      </c>
      <c r="DY60" s="11">
        <v>9.9594876753524506</v>
      </c>
      <c r="DZ60" s="11">
        <v>6.0659495753101327</v>
      </c>
      <c r="EA60" s="11">
        <v>12.607324105871218</v>
      </c>
      <c r="EB60" s="11">
        <v>51.851851851851848</v>
      </c>
      <c r="EC60" s="11">
        <v>50.262833453309682</v>
      </c>
      <c r="ED60" s="11">
        <v>70.137741179183635</v>
      </c>
      <c r="EE60" s="11">
        <v>77.748167888074619</v>
      </c>
      <c r="EF60" s="11">
        <v>79.346584418551529</v>
      </c>
      <c r="EG60" s="11">
        <v>1.9280205655526992</v>
      </c>
      <c r="EH60" s="11">
        <v>47.643530419880037</v>
      </c>
      <c r="EI60" s="11">
        <v>89.904973466617292</v>
      </c>
      <c r="EJ60" s="11">
        <v>60.409724793286436</v>
      </c>
      <c r="EK60" s="11">
        <v>4.8623966432185615</v>
      </c>
      <c r="EL60" s="11">
        <v>85.12</v>
      </c>
      <c r="EM60" s="11">
        <v>99.24</v>
      </c>
      <c r="EN60" s="11">
        <v>99.457111834961992</v>
      </c>
      <c r="EO60" s="11">
        <v>95.125</v>
      </c>
      <c r="EP60" s="11">
        <v>84.194977843426884</v>
      </c>
      <c r="EQ60" s="11">
        <v>75.000009318181213</v>
      </c>
      <c r="ER60" s="11">
        <v>83.870971155046647</v>
      </c>
      <c r="ES60" s="11">
        <v>29.643873013160693</v>
      </c>
      <c r="ET60" s="11">
        <v>15.568175895465874</v>
      </c>
      <c r="EU60" s="11">
        <v>5.5423323830981888</v>
      </c>
      <c r="EV60" s="11">
        <v>4.6639158404458048</v>
      </c>
      <c r="EW60" s="11">
        <v>15.102916501877683</v>
      </c>
      <c r="EX60" s="11">
        <v>5.9013227459056568</v>
      </c>
      <c r="EY60" s="11">
        <v>5.7912797795908258E-2</v>
      </c>
      <c r="EZ60" s="11">
        <v>12.989596041018128</v>
      </c>
      <c r="FA60" s="11">
        <v>14.825641262600348</v>
      </c>
      <c r="FB60" s="11">
        <v>7.9874317252423586</v>
      </c>
      <c r="FC60" s="11">
        <v>0</v>
      </c>
      <c r="FD60" s="11">
        <v>56.67643685484898</v>
      </c>
      <c r="FE60" s="11">
        <v>31.984765737280828</v>
      </c>
      <c r="FF60" s="11">
        <v>47.905620360551431</v>
      </c>
      <c r="FG60" s="11">
        <v>73.702294111428273</v>
      </c>
      <c r="FH60" s="11">
        <v>66.774312303407939</v>
      </c>
      <c r="FI60" s="11">
        <v>13.040077208309855</v>
      </c>
      <c r="FJ60" s="11">
        <v>66.392137981817683</v>
      </c>
      <c r="FK60" s="11">
        <v>77.702951916852925</v>
      </c>
      <c r="FL60" s="11">
        <v>84.799469121977523</v>
      </c>
      <c r="FM60" s="11">
        <v>69.439035697728329</v>
      </c>
      <c r="FN60" s="11">
        <v>79.559795899882246</v>
      </c>
      <c r="FO60" s="11">
        <v>38.889563030572972</v>
      </c>
      <c r="FP60" s="11">
        <v>84.758616437511563</v>
      </c>
      <c r="FQ60" s="11">
        <v>19.092405360921703</v>
      </c>
      <c r="FR60" s="11">
        <v>17.575104278952054</v>
      </c>
      <c r="FS60" s="11">
        <v>148.80254956179405</v>
      </c>
      <c r="FT60" s="11">
        <v>209.72957772882788</v>
      </c>
      <c r="FU60" s="11">
        <v>213.24459858461827</v>
      </c>
      <c r="FV60" s="11">
        <v>80.845479683179462</v>
      </c>
      <c r="FW60" s="11">
        <v>25.776819609129682</v>
      </c>
      <c r="FX60" s="11">
        <v>60.940105745849038</v>
      </c>
      <c r="FY60" s="11">
        <v>-7.4701057458490396</v>
      </c>
      <c r="FZ60" s="11">
        <v>68.250356296809571</v>
      </c>
      <c r="GA60" s="11">
        <v>5.3135112104317841</v>
      </c>
      <c r="GB60" s="11">
        <v>10</v>
      </c>
      <c r="GC60" s="11">
        <v>0</v>
      </c>
      <c r="GD60" s="11">
        <v>4.5454545454545459</v>
      </c>
      <c r="GE60" s="11">
        <v>66.666666666666657</v>
      </c>
      <c r="GF60" s="11">
        <v>0</v>
      </c>
      <c r="GG60" s="11">
        <v>89.473684210526315</v>
      </c>
      <c r="GH60" s="11">
        <v>8</v>
      </c>
      <c r="GI60" s="11">
        <v>40</v>
      </c>
      <c r="GJ60" s="11">
        <v>1.3333333333333333</v>
      </c>
      <c r="GK60" s="11">
        <v>56.896908415792765</v>
      </c>
      <c r="GL60" s="11">
        <v>23.407455059930758</v>
      </c>
      <c r="GM60" s="11">
        <v>27.341337990089038</v>
      </c>
      <c r="GN60" s="11">
        <v>9.2673590400000005</v>
      </c>
      <c r="GO60" s="11">
        <v>74.380972056420916</v>
      </c>
      <c r="GP60" s="11">
        <v>42.12613279427525</v>
      </c>
      <c r="GQ60" s="11">
        <v>40.097398778514759</v>
      </c>
      <c r="GR60" s="11" t="s">
        <v>727</v>
      </c>
      <c r="GS60" s="11">
        <v>100</v>
      </c>
      <c r="GT60" s="14" t="s">
        <v>727</v>
      </c>
      <c r="GU60" s="11">
        <v>10.212488276989779</v>
      </c>
      <c r="GV60" s="11">
        <v>1</v>
      </c>
      <c r="GW60" s="11">
        <v>433.1600693056111</v>
      </c>
      <c r="GX60" s="11">
        <v>15.171743841382918</v>
      </c>
      <c r="GY60" s="11">
        <v>14.399999999999999</v>
      </c>
      <c r="GZ60" s="11">
        <v>0</v>
      </c>
      <c r="HA60" s="11">
        <v>1858156.3771722254</v>
      </c>
      <c r="HB60" s="11">
        <v>115.88523809523811</v>
      </c>
      <c r="HC60" s="11">
        <v>226.5803174603175</v>
      </c>
      <c r="HD60" s="11">
        <v>143.26984126984121</v>
      </c>
      <c r="HE60" s="11">
        <v>178.61269841269845</v>
      </c>
      <c r="HF60" s="12">
        <v>157.25674457196564</v>
      </c>
      <c r="HG60" s="12">
        <v>40.514356174035584</v>
      </c>
      <c r="HH60" s="12">
        <v>32.004003623188403</v>
      </c>
      <c r="HI60" s="11">
        <v>68.428144204541724</v>
      </c>
      <c r="HJ60" s="11">
        <v>86.460284596930563</v>
      </c>
      <c r="HK60" s="11">
        <v>95.859213250517598</v>
      </c>
      <c r="HL60" s="11">
        <v>91.738144533175586</v>
      </c>
      <c r="HM60" s="11">
        <v>73.088172467054463</v>
      </c>
      <c r="HN60" s="11">
        <v>49.120000000000005</v>
      </c>
      <c r="HO60" s="11" t="s">
        <v>727</v>
      </c>
      <c r="HP60" s="11">
        <v>100</v>
      </c>
      <c r="HQ60" s="11">
        <v>7.9437680574671417</v>
      </c>
      <c r="HR60" s="11">
        <v>48.122571442301272</v>
      </c>
      <c r="HS60" s="11">
        <v>89.39437359698141</v>
      </c>
      <c r="HT60" s="11">
        <v>83.503040194726779</v>
      </c>
      <c r="HU60" s="11">
        <v>70.296310175949088</v>
      </c>
      <c r="HV60" s="11">
        <v>68.635542094263087</v>
      </c>
      <c r="HW60" s="11">
        <v>92.318376696786643</v>
      </c>
      <c r="HX60" s="11">
        <v>96.291912173768267</v>
      </c>
      <c r="HY60" s="11">
        <v>94.535575275965783</v>
      </c>
      <c r="HZ60" s="11">
        <v>77.925442995653626</v>
      </c>
      <c r="IA60" s="11">
        <v>98.847451445244829</v>
      </c>
      <c r="IB60" s="11">
        <v>98.415245737211634</v>
      </c>
      <c r="IC60" s="11">
        <v>95.380101342990002</v>
      </c>
      <c r="ID60" s="11">
        <v>71.424823899803982</v>
      </c>
      <c r="IE60" s="11">
        <v>96.239910206810904</v>
      </c>
      <c r="IF60" s="11">
        <v>37.020605343586709</v>
      </c>
      <c r="IG60" s="11">
        <v>-10.453100158982512</v>
      </c>
      <c r="IH60" s="11">
        <v>12</v>
      </c>
      <c r="II60" s="11">
        <v>89.884649511978708</v>
      </c>
      <c r="IJ60" s="11">
        <v>16.037332807519142</v>
      </c>
      <c r="IK60" s="11">
        <v>30.539945446777743</v>
      </c>
      <c r="IL60" s="11">
        <v>46.298107346257837</v>
      </c>
      <c r="IM60" s="11">
        <v>24.603174603174601</v>
      </c>
      <c r="IN60" s="11">
        <v>10.072958500669344</v>
      </c>
      <c r="IO60" s="11">
        <v>86.92307692307692</v>
      </c>
      <c r="IP60" s="11">
        <v>80.423779800714641</v>
      </c>
      <c r="IQ60" s="11">
        <v>9.3264248704663206</v>
      </c>
      <c r="IR60" s="11">
        <v>118.13471502590674</v>
      </c>
      <c r="IS60" s="11">
        <v>5.9259299519533881</v>
      </c>
      <c r="IT60" s="11">
        <v>15.496662825836468</v>
      </c>
      <c r="IU60" s="11">
        <v>69.58753160496623</v>
      </c>
      <c r="IV60" s="11">
        <v>17.811992905392657</v>
      </c>
      <c r="IW60" s="11">
        <v>13.283520132835202</v>
      </c>
      <c r="IX60" s="11">
        <v>144.08090871353636</v>
      </c>
      <c r="IY60" s="11">
        <v>12</v>
      </c>
      <c r="IZ60" s="11">
        <v>6.2643873353711461</v>
      </c>
      <c r="JA60" s="11">
        <v>5.4719046001735911</v>
      </c>
      <c r="JB60" s="11">
        <v>1.9623382014415636</v>
      </c>
      <c r="JC60" s="11">
        <v>1.2830672855579455</v>
      </c>
      <c r="JD60" s="11">
        <v>15.555555555555555</v>
      </c>
      <c r="JE60" s="11">
        <v>13.994818652849741</v>
      </c>
      <c r="JF60" s="11">
        <v>12.059027777777779</v>
      </c>
      <c r="JG60" s="11">
        <v>77.748167888074619</v>
      </c>
      <c r="JH60" s="11">
        <v>79.346584418551529</v>
      </c>
      <c r="JI60" s="11">
        <v>1.9280205655526992</v>
      </c>
      <c r="JJ60" s="11">
        <v>47.643530419880037</v>
      </c>
      <c r="JK60" s="11">
        <v>89.904973466617292</v>
      </c>
      <c r="JL60" s="11">
        <v>60.409724793286436</v>
      </c>
      <c r="JM60" s="11">
        <v>4.8623966432185615</v>
      </c>
      <c r="JN60" s="11">
        <v>85.12</v>
      </c>
      <c r="JO60" s="11">
        <v>99.24</v>
      </c>
      <c r="JP60" s="11">
        <v>99.457111834961992</v>
      </c>
      <c r="JQ60" s="11">
        <v>95.125</v>
      </c>
      <c r="JR60" s="11">
        <v>84.194977843426884</v>
      </c>
      <c r="JS60" s="11">
        <v>0.86585369999999995</v>
      </c>
      <c r="JT60" s="11">
        <v>0.87804879999999996</v>
      </c>
      <c r="JU60" s="11">
        <v>1.2414910539999999</v>
      </c>
      <c r="JV60" s="11">
        <v>0.25893820000000001</v>
      </c>
      <c r="JW60" s="11">
        <v>3.5501669923588386</v>
      </c>
      <c r="JX60" s="11">
        <v>88600.53951471817</v>
      </c>
      <c r="JY60" s="11">
        <v>193196.31845101668</v>
      </c>
      <c r="JZ60" s="11">
        <v>0.47221226055133492</v>
      </c>
      <c r="KA60" s="11">
        <v>0.44327559999999994</v>
      </c>
      <c r="KB60" s="11">
        <v>33.775357759999991</v>
      </c>
      <c r="KC60" s="11">
        <v>43.082916679999997</v>
      </c>
      <c r="KD60" s="13">
        <v>6.613848488817696E-2</v>
      </c>
      <c r="KE60" s="11">
        <v>-26.000160025604096</v>
      </c>
      <c r="KF60" s="11">
        <v>72.881355932203391</v>
      </c>
      <c r="KG60" s="11">
        <v>-72.060937050876689</v>
      </c>
      <c r="KH60" s="11">
        <v>-8.3775185577942732</v>
      </c>
      <c r="KI60" s="11">
        <v>5.1635714285714291</v>
      </c>
      <c r="KJ60" s="11">
        <v>9.1403571428571428</v>
      </c>
      <c r="KK60" s="11">
        <v>86.587333333333348</v>
      </c>
      <c r="KL60" s="11">
        <v>104.90566666666666</v>
      </c>
      <c r="KM60" s="11">
        <v>99.058000000000007</v>
      </c>
      <c r="KN60" s="11">
        <v>15.20053087802248</v>
      </c>
      <c r="KO60" s="11">
        <v>30.560964302271675</v>
      </c>
      <c r="KP60" s="11">
        <v>79.559795899882246</v>
      </c>
      <c r="KQ60" s="11">
        <v>5.8020483070836448</v>
      </c>
      <c r="KR60" s="11">
        <v>84.758616437511563</v>
      </c>
      <c r="KS60" s="11">
        <v>19.092405360921703</v>
      </c>
    </row>
    <row r="61" spans="1:305" x14ac:dyDescent="0.3">
      <c r="A61" t="s">
        <v>1</v>
      </c>
      <c r="B61" s="2" t="s">
        <v>110</v>
      </c>
      <c r="C61" s="2" t="s">
        <v>111</v>
      </c>
      <c r="D61" s="2" t="s">
        <v>351</v>
      </c>
      <c r="E61" s="2" t="s">
        <v>352</v>
      </c>
      <c r="F61" s="2" t="s">
        <v>358</v>
      </c>
      <c r="G61" s="2" t="s">
        <v>355</v>
      </c>
      <c r="H61" s="17" t="s">
        <v>487</v>
      </c>
      <c r="I61" s="11">
        <v>57.53041469731712</v>
      </c>
      <c r="J61" s="11">
        <v>56.813154597223182</v>
      </c>
      <c r="K61" s="11">
        <v>58.959134518514674</v>
      </c>
      <c r="L61" s="11">
        <v>70.900044798288803</v>
      </c>
      <c r="M61" s="11">
        <v>53.44830706518318</v>
      </c>
      <c r="N61" s="11">
        <v>57.019346164530383</v>
      </c>
      <c r="O61" s="11">
        <v>48.042501040162527</v>
      </c>
      <c r="P61" s="11">
        <v>63.246708145338879</v>
      </c>
      <c r="Q61" s="11">
        <v>62.361198356769449</v>
      </c>
      <c r="R61" s="11">
        <v>29.848484848484844</v>
      </c>
      <c r="S61" s="11">
        <v>81.913768761564057</v>
      </c>
      <c r="T61" s="11">
        <v>35.848517565489722</v>
      </c>
      <c r="U61" s="11">
        <v>72.648201701482705</v>
      </c>
      <c r="V61" s="11">
        <v>51.825202801432631</v>
      </c>
      <c r="W61" s="11">
        <v>26.430353231719593</v>
      </c>
      <c r="X61" s="11">
        <v>69.955828820369689</v>
      </c>
      <c r="Y61" s="11">
        <v>91.282856021969394</v>
      </c>
      <c r="Z61" s="11">
        <v>48.167500000000004</v>
      </c>
      <c r="AA61" s="11">
        <v>77.838471652808096</v>
      </c>
      <c r="AB61" s="11">
        <v>89.908039494679997</v>
      </c>
      <c r="AC61" s="11">
        <v>69.501520541698923</v>
      </c>
      <c r="AD61" s="11">
        <v>46.949130377925989</v>
      </c>
      <c r="AE61" s="11">
        <v>70.303061924331018</v>
      </c>
      <c r="AF61" s="11">
        <v>53.44830706518318</v>
      </c>
      <c r="AG61" s="11">
        <v>32.072268638250733</v>
      </c>
      <c r="AH61" s="11">
        <v>33.369623489259418</v>
      </c>
      <c r="AI61" s="11">
        <v>73.647813639972398</v>
      </c>
      <c r="AJ61" s="11">
        <v>53.494370136081422</v>
      </c>
      <c r="AK61" s="11">
        <v>92.386405890866456</v>
      </c>
      <c r="AL61" s="11">
        <v>73.957026631782057</v>
      </c>
      <c r="AM61" s="11">
        <v>40.38352247720691</v>
      </c>
      <c r="AN61" s="11">
        <v>39.099610324438494</v>
      </c>
      <c r="AO61" s="11">
        <v>69.933920953017193</v>
      </c>
      <c r="AP61" s="11">
        <v>82.251165166315531</v>
      </c>
      <c r="AQ61" s="11">
        <v>63.575398040449748</v>
      </c>
      <c r="AR61" s="11">
        <v>61.941468923594314</v>
      </c>
      <c r="AS61" s="11">
        <v>40.419179027576554</v>
      </c>
      <c r="AT61" s="11">
        <v>42.493042106781495</v>
      </c>
      <c r="AU61" s="11">
        <v>88.799995607315623</v>
      </c>
      <c r="AV61" s="11">
        <v>58.563449160410372</v>
      </c>
      <c r="AW61" s="11">
        <v>51.827679332770138</v>
      </c>
      <c r="AX61" s="11">
        <v>74.473482223166783</v>
      </c>
      <c r="AY61" s="11">
        <v>64.580182710730512</v>
      </c>
      <c r="AZ61" s="11">
        <v>35</v>
      </c>
      <c r="BA61" s="11">
        <v>27.27272727272727</v>
      </c>
      <c r="BB61" s="11">
        <v>27.27272727272727</v>
      </c>
      <c r="BC61" s="11">
        <v>100</v>
      </c>
      <c r="BD61" s="11">
        <v>75</v>
      </c>
      <c r="BE61" s="11">
        <v>71.816283924843432</v>
      </c>
      <c r="BF61" s="11">
        <v>94.002559882976783</v>
      </c>
      <c r="BG61" s="11">
        <v>68.75</v>
      </c>
      <c r="BH61" s="11">
        <v>80</v>
      </c>
      <c r="BI61" s="11">
        <v>58.716351031488813</v>
      </c>
      <c r="BJ61" s="11">
        <v>19.040510854884111</v>
      </c>
      <c r="BK61" s="11">
        <v>15.384775701075684</v>
      </c>
      <c r="BL61" s="11">
        <v>6.1009502400000013</v>
      </c>
      <c r="BM61" s="11">
        <v>79.621288041193097</v>
      </c>
      <c r="BN61" s="11">
        <v>55.536845169247748</v>
      </c>
      <c r="BO61" s="11">
        <v>82.786471894007292</v>
      </c>
      <c r="BP61" s="11">
        <v>1.445887445887446</v>
      </c>
      <c r="BQ61" s="11">
        <v>100</v>
      </c>
      <c r="BR61" s="11">
        <v>100</v>
      </c>
      <c r="BS61" s="11">
        <v>8.5051255395724539</v>
      </c>
      <c r="BT61" s="11">
        <v>100</v>
      </c>
      <c r="BU61" s="11">
        <v>1.0002038231358812</v>
      </c>
      <c r="BV61" s="11">
        <v>23.07781958642736</v>
      </c>
      <c r="BW61" s="11">
        <v>57.894736842105267</v>
      </c>
      <c r="BX61" s="11">
        <v>0</v>
      </c>
      <c r="BY61" s="11">
        <v>24.748856498345738</v>
      </c>
      <c r="BZ61" s="11">
        <v>42.666672844549517</v>
      </c>
      <c r="CA61" s="11">
        <v>100</v>
      </c>
      <c r="CB61" s="11">
        <v>25.683912900396734</v>
      </c>
      <c r="CC61" s="11">
        <v>68.330467220556628</v>
      </c>
      <c r="CD61" s="11">
        <v>87.837733353293117</v>
      </c>
      <c r="CE61" s="11">
        <v>76.083622568407463</v>
      </c>
      <c r="CF61" s="11">
        <v>89.088392855384313</v>
      </c>
      <c r="CG61" s="11">
        <v>89.95292271479012</v>
      </c>
      <c r="CH61" s="11">
        <v>90.003923107100832</v>
      </c>
      <c r="CI61" s="11">
        <v>97.222440172616714</v>
      </c>
      <c r="CJ61" s="11">
        <v>91.271086700666928</v>
      </c>
      <c r="CK61" s="11">
        <v>87.96390741467242</v>
      </c>
      <c r="CL61" s="11">
        <v>46.660000000000004</v>
      </c>
      <c r="CM61" s="11">
        <v>46.01</v>
      </c>
      <c r="CN61" s="11">
        <v>100</v>
      </c>
      <c r="CO61" s="11">
        <v>0</v>
      </c>
      <c r="CP61" s="11">
        <v>69.098106269409641</v>
      </c>
      <c r="CQ61" s="11">
        <v>86.180631793266642</v>
      </c>
      <c r="CR61" s="11">
        <v>80.033372118207126</v>
      </c>
      <c r="CS61" s="11">
        <v>72.235411163358478</v>
      </c>
      <c r="CT61" s="11">
        <v>64.430616779800403</v>
      </c>
      <c r="CU61" s="11">
        <v>95.052691792806314</v>
      </c>
      <c r="CV61" s="11">
        <v>97.63352009736505</v>
      </c>
      <c r="CW61" s="11">
        <v>98.179240181338088</v>
      </c>
      <c r="CX61" s="11">
        <v>57.890114135531093</v>
      </c>
      <c r="CY61" s="11">
        <v>97.844843161426127</v>
      </c>
      <c r="CZ61" s="11">
        <v>97.547642995383981</v>
      </c>
      <c r="DA61" s="11">
        <v>97.629239844929288</v>
      </c>
      <c r="DB61" s="11">
        <v>74.68067213422276</v>
      </c>
      <c r="DC61" s="11">
        <v>97.85904340724359</v>
      </c>
      <c r="DD61" s="11">
        <v>74.86072969792076</v>
      </c>
      <c r="DE61" s="11">
        <v>73.643831927176009</v>
      </c>
      <c r="DF61" s="11">
        <v>60</v>
      </c>
      <c r="DG61" s="11">
        <v>87.100823852491175</v>
      </c>
      <c r="DH61" s="11">
        <v>24.021184778344448</v>
      </c>
      <c r="DI61" s="11">
        <v>29.725382502942331</v>
      </c>
      <c r="DJ61" s="11">
        <v>75.953443697384031</v>
      </c>
      <c r="DK61" s="11">
        <v>50</v>
      </c>
      <c r="DL61" s="11">
        <v>71.925470666606685</v>
      </c>
      <c r="DM61" s="11">
        <v>83.333333333333343</v>
      </c>
      <c r="DN61" s="11">
        <v>35.239519532545536</v>
      </c>
      <c r="DO61" s="11">
        <v>82.022471910112358</v>
      </c>
      <c r="DP61" s="11">
        <v>43.082929752891665</v>
      </c>
      <c r="DQ61" s="11">
        <v>35.540542177763825</v>
      </c>
      <c r="DR61" s="11">
        <v>28.603995098737638</v>
      </c>
      <c r="DS61" s="11">
        <v>48.000659194755173</v>
      </c>
      <c r="DT61" s="11">
        <v>100</v>
      </c>
      <c r="DU61" s="11">
        <v>62.387465000349529</v>
      </c>
      <c r="DV61" s="11">
        <v>46.323728029278449</v>
      </c>
      <c r="DW61" s="11">
        <v>29.016123739375942</v>
      </c>
      <c r="DX61" s="11">
        <v>28.680851023142701</v>
      </c>
      <c r="DY61" s="11">
        <v>49.628225502107213</v>
      </c>
      <c r="DZ61" s="11">
        <v>26.622430836352923</v>
      </c>
      <c r="EA61" s="11">
        <v>41.083276751360941</v>
      </c>
      <c r="EB61" s="11">
        <v>20.833333333333336</v>
      </c>
      <c r="EC61" s="11">
        <v>34.134382832007894</v>
      </c>
      <c r="ED61" s="11">
        <v>64.192861765241588</v>
      </c>
      <c r="EE61" s="11">
        <v>96.264009962640102</v>
      </c>
      <c r="EF61" s="11">
        <v>100</v>
      </c>
      <c r="EG61" s="11">
        <v>40.250521920668056</v>
      </c>
      <c r="EH61" s="11">
        <v>38.037578288100207</v>
      </c>
      <c r="EI61" s="11">
        <v>99.949691862658781</v>
      </c>
      <c r="EJ61" s="11">
        <v>85.121368381335685</v>
      </c>
      <c r="EK61" s="11">
        <v>4.1126902276443218</v>
      </c>
      <c r="EL61" s="11">
        <v>91.86</v>
      </c>
      <c r="EM61" s="11">
        <v>99.4</v>
      </c>
      <c r="EN61" s="11">
        <v>99.571550985432737</v>
      </c>
      <c r="EO61" s="11">
        <v>94.545454545454547</v>
      </c>
      <c r="EP61" s="11">
        <v>76.555023923444978</v>
      </c>
      <c r="EQ61" s="11">
        <v>97.727276962809654</v>
      </c>
      <c r="ER61" s="11">
        <v>100</v>
      </c>
      <c r="ES61" s="11">
        <v>97.06789745202164</v>
      </c>
      <c r="ET61" s="11">
        <v>1.0329321122969179</v>
      </c>
      <c r="EU61" s="11">
        <v>26.739729144667283</v>
      </c>
      <c r="EV61" s="11">
        <v>13.548764502688041</v>
      </c>
      <c r="EW61" s="11">
        <v>31.023816635363112</v>
      </c>
      <c r="EX61" s="11">
        <v>61.372952270889833</v>
      </c>
      <c r="EY61" s="11">
        <v>1.30926048936524</v>
      </c>
      <c r="EZ61" s="11">
        <v>100</v>
      </c>
      <c r="FA61" s="11">
        <v>1.7584102809089885</v>
      </c>
      <c r="FB61" s="11">
        <v>27.198018244731049</v>
      </c>
      <c r="FC61" s="11">
        <v>0</v>
      </c>
      <c r="FD61" s="11">
        <v>100</v>
      </c>
      <c r="FE61" s="11">
        <v>34.739049394221809</v>
      </c>
      <c r="FF61" s="11">
        <v>39.980544747081709</v>
      </c>
      <c r="FG61" s="11">
        <v>31.902988727177334</v>
      </c>
      <c r="FH61" s="11">
        <v>13.52047006235296</v>
      </c>
      <c r="FI61" s="11">
        <v>15.887641590897381</v>
      </c>
      <c r="FJ61" s="11">
        <v>61.026556024431919</v>
      </c>
      <c r="FK61" s="11">
        <v>73.160395217332891</v>
      </c>
      <c r="FL61" s="11">
        <v>86.265724625193869</v>
      </c>
      <c r="FM61" s="11">
        <v>65.322786425108447</v>
      </c>
      <c r="FN61" s="11">
        <v>85.312281342216551</v>
      </c>
      <c r="FO61" s="11">
        <v>73.055191153490114</v>
      </c>
      <c r="FP61" s="11">
        <v>87.762650085763298</v>
      </c>
      <c r="FQ61" s="11">
        <v>21.884892086330936</v>
      </c>
      <c r="FR61" s="11">
        <v>12.768945923514012</v>
      </c>
      <c r="FS61" s="11">
        <v>351.1460128966354</v>
      </c>
      <c r="FT61" s="11">
        <v>605.2480367745643</v>
      </c>
      <c r="FU61" s="11">
        <v>464.78963161591008</v>
      </c>
      <c r="FV61" s="11">
        <v>116.19740790397752</v>
      </c>
      <c r="FW61" s="11">
        <v>54.906467471110254</v>
      </c>
      <c r="FX61" s="11">
        <v>58.563449160410379</v>
      </c>
      <c r="FY61" s="11">
        <v>-7.16344916041038</v>
      </c>
      <c r="FZ61" s="11">
        <v>74.473482223166783</v>
      </c>
      <c r="GA61" s="11">
        <v>9.631702693271265</v>
      </c>
      <c r="GB61" s="11">
        <v>35</v>
      </c>
      <c r="GC61" s="11">
        <v>27.27272727272727</v>
      </c>
      <c r="GD61" s="11">
        <v>27.27272727272727</v>
      </c>
      <c r="GE61" s="11">
        <v>100</v>
      </c>
      <c r="GF61" s="11">
        <v>75</v>
      </c>
      <c r="GG61" s="11">
        <v>71.816283924843432</v>
      </c>
      <c r="GH61" s="11">
        <v>5</v>
      </c>
      <c r="GI61" s="11">
        <v>15</v>
      </c>
      <c r="GJ61" s="11">
        <v>6.333333333333333</v>
      </c>
      <c r="GK61" s="11">
        <v>58.716351031488813</v>
      </c>
      <c r="GL61" s="11">
        <v>19.040510854884111</v>
      </c>
      <c r="GM61" s="11">
        <v>15.384775701075684</v>
      </c>
      <c r="GN61" s="11">
        <v>6.1009502400000013</v>
      </c>
      <c r="GO61" s="11">
        <v>79.621288041193097</v>
      </c>
      <c r="GP61" s="11">
        <v>44.463154830752245</v>
      </c>
      <c r="GQ61" s="11">
        <v>17.213528105992712</v>
      </c>
      <c r="GR61" s="11">
        <v>1.445887445887446</v>
      </c>
      <c r="GS61" s="11" t="s">
        <v>727</v>
      </c>
      <c r="GT61" s="11" t="s">
        <v>727</v>
      </c>
      <c r="GU61" s="11">
        <v>8.5051255395724539</v>
      </c>
      <c r="GV61" s="11">
        <v>1</v>
      </c>
      <c r="GW61" s="11">
        <v>96.199025644830229</v>
      </c>
      <c r="GX61" s="11">
        <v>23.07781958642736</v>
      </c>
      <c r="GY61" s="11">
        <v>57.894736842105267</v>
      </c>
      <c r="GZ61" s="11">
        <v>0</v>
      </c>
      <c r="HA61" s="11">
        <v>2440544.0805334491</v>
      </c>
      <c r="HB61" s="11">
        <v>185.25666666666669</v>
      </c>
      <c r="HC61" s="11">
        <v>17.223015873015875</v>
      </c>
      <c r="HD61" s="11">
        <v>362.2880952380952</v>
      </c>
      <c r="HE61" s="11">
        <v>121.77095238095235</v>
      </c>
      <c r="HF61" s="12">
        <v>144.26996588779468</v>
      </c>
      <c r="HG61" s="12">
        <v>23.916377431592544</v>
      </c>
      <c r="HH61" s="12">
        <v>46.590139498256278</v>
      </c>
      <c r="HI61" s="11">
        <v>89.95292271479012</v>
      </c>
      <c r="HJ61" s="11">
        <v>90.003923107100832</v>
      </c>
      <c r="HK61" s="11">
        <v>97.222440172616714</v>
      </c>
      <c r="HL61" s="11">
        <v>91.271086700666928</v>
      </c>
      <c r="HM61" s="11">
        <v>87.96390741467242</v>
      </c>
      <c r="HN61" s="11">
        <v>46.660000000000004</v>
      </c>
      <c r="HO61" s="11">
        <v>46.01</v>
      </c>
      <c r="HP61" s="11">
        <v>100</v>
      </c>
      <c r="HQ61" s="11">
        <v>0</v>
      </c>
      <c r="HR61" s="11">
        <v>69.098106269409641</v>
      </c>
      <c r="HS61" s="11">
        <v>86.180631793266642</v>
      </c>
      <c r="HT61" s="11">
        <v>80.033372118207126</v>
      </c>
      <c r="HU61" s="11">
        <v>72.235411163358478</v>
      </c>
      <c r="HV61" s="11">
        <v>64.430616779800403</v>
      </c>
      <c r="HW61" s="11">
        <v>95.052691792806314</v>
      </c>
      <c r="HX61" s="11">
        <v>97.63352009736505</v>
      </c>
      <c r="HY61" s="11">
        <v>98.179240181338088</v>
      </c>
      <c r="HZ61" s="11">
        <v>57.890114135531093</v>
      </c>
      <c r="IA61" s="11">
        <v>97.844843161426127</v>
      </c>
      <c r="IB61" s="11">
        <v>97.547642995383981</v>
      </c>
      <c r="IC61" s="11">
        <v>97.629239844929288</v>
      </c>
      <c r="ID61" s="11">
        <v>74.68067213422276</v>
      </c>
      <c r="IE61" s="11">
        <v>97.85904340724359</v>
      </c>
      <c r="IF61" s="11">
        <v>74.86072969792076</v>
      </c>
      <c r="IG61" s="11">
        <v>8.5808580858085808</v>
      </c>
      <c r="IH61" s="11">
        <v>17</v>
      </c>
      <c r="II61" s="11">
        <v>87.100823852491175</v>
      </c>
      <c r="IJ61" s="11">
        <v>24.021184778344448</v>
      </c>
      <c r="IK61" s="11">
        <v>29.725382502942331</v>
      </c>
      <c r="IL61" s="11">
        <v>75.953443697384031</v>
      </c>
      <c r="IM61" s="11">
        <v>50</v>
      </c>
      <c r="IN61" s="11">
        <v>20.821768707482992</v>
      </c>
      <c r="IO61" s="11">
        <v>83.333333333333343</v>
      </c>
      <c r="IP61" s="11">
        <v>77.761420304626952</v>
      </c>
      <c r="IQ61" s="11">
        <v>8.1716036772216558</v>
      </c>
      <c r="IR61" s="11">
        <v>101.12359550561797</v>
      </c>
      <c r="IS61" s="11">
        <v>7.2754395463482746</v>
      </c>
      <c r="IT61" s="11">
        <v>28.603995098737638</v>
      </c>
      <c r="IU61" s="11">
        <v>268.66311689239899</v>
      </c>
      <c r="IV61" s="11">
        <v>248.75817460601078</v>
      </c>
      <c r="IW61" s="11">
        <v>82.121287924811497</v>
      </c>
      <c r="IX61" s="11">
        <v>445.66343851624202</v>
      </c>
      <c r="IY61" s="11">
        <v>15.038167938931297</v>
      </c>
      <c r="IZ61" s="11">
        <v>23.907372333202304</v>
      </c>
      <c r="JA61" s="11">
        <v>27.266554693921307</v>
      </c>
      <c r="JB61" s="11">
        <v>8.6123717971625631</v>
      </c>
      <c r="JC61" s="11">
        <v>4.1811099596183396</v>
      </c>
      <c r="JD61" s="11">
        <v>6.25</v>
      </c>
      <c r="JE61" s="11">
        <v>16.030241935483872</v>
      </c>
      <c r="JF61" s="11">
        <v>12.877408056042032</v>
      </c>
      <c r="JG61" s="11">
        <v>96.264009962640102</v>
      </c>
      <c r="JH61" s="11">
        <v>122.75459098497497</v>
      </c>
      <c r="JI61" s="11">
        <v>40.250521920668056</v>
      </c>
      <c r="JJ61" s="11">
        <v>38.037578288100207</v>
      </c>
      <c r="JK61" s="11">
        <v>99.949691862658781</v>
      </c>
      <c r="JL61" s="11">
        <v>85.121368381335685</v>
      </c>
      <c r="JM61" s="11">
        <v>4.1126902276443218</v>
      </c>
      <c r="JN61" s="11">
        <v>91.86</v>
      </c>
      <c r="JO61" s="11">
        <v>99.4</v>
      </c>
      <c r="JP61" s="11">
        <v>99.571550985432737</v>
      </c>
      <c r="JQ61" s="11">
        <v>94.545454545454547</v>
      </c>
      <c r="JR61" s="11">
        <v>76.555023923444978</v>
      </c>
      <c r="JS61" s="11">
        <v>0.98780489999999999</v>
      </c>
      <c r="JT61" s="11">
        <v>1</v>
      </c>
      <c r="JU61" s="11">
        <v>1.921208102</v>
      </c>
      <c r="JV61" s="11">
        <v>0.2210104</v>
      </c>
      <c r="JW61" s="11">
        <v>8.6745931621729202</v>
      </c>
      <c r="JX61" s="11">
        <v>235174.77050268039</v>
      </c>
      <c r="JY61" s="11">
        <v>388430.24190406461</v>
      </c>
      <c r="JZ61" s="11">
        <v>4.9109431523048217</v>
      </c>
      <c r="KA61" s="11">
        <v>10.021329499999998</v>
      </c>
      <c r="KB61" s="11">
        <v>706.98583638000025</v>
      </c>
      <c r="KC61" s="11">
        <v>5.1098932100000001</v>
      </c>
      <c r="KD61" s="13">
        <v>0.19530068027537875</v>
      </c>
      <c r="KE61" s="11">
        <v>23.081294171964341</v>
      </c>
      <c r="KF61" s="11">
        <v>200</v>
      </c>
      <c r="KG61" s="11">
        <v>-61.043802423112773</v>
      </c>
      <c r="KH61" s="11">
        <v>-40.077821011673151</v>
      </c>
      <c r="KI61" s="11">
        <v>10.811851851851852</v>
      </c>
      <c r="KJ61" s="11">
        <v>19.266296296296293</v>
      </c>
      <c r="KK61" s="11">
        <v>86.120166666666677</v>
      </c>
      <c r="KL61" s="11">
        <v>109.64200000000001</v>
      </c>
      <c r="KM61" s="11">
        <v>102.15750000000001</v>
      </c>
      <c r="KN61" s="11">
        <v>13.734275374806135</v>
      </c>
      <c r="KO61" s="11">
        <v>34.677213574891553</v>
      </c>
      <c r="KP61" s="11">
        <v>85.312281342216551</v>
      </c>
      <c r="KQ61" s="11">
        <v>7.1998791596255796</v>
      </c>
      <c r="KR61" s="11">
        <v>87.762650085763298</v>
      </c>
      <c r="KS61" s="11">
        <v>21.884892086330936</v>
      </c>
    </row>
    <row r="62" spans="1:305" x14ac:dyDescent="0.3">
      <c r="A62" t="s">
        <v>1</v>
      </c>
      <c r="B62" s="2" t="s">
        <v>112</v>
      </c>
      <c r="C62" s="2" t="s">
        <v>113</v>
      </c>
      <c r="D62" s="2" t="s">
        <v>351</v>
      </c>
      <c r="E62" s="2" t="s">
        <v>352</v>
      </c>
      <c r="F62" s="2" t="s">
        <v>358</v>
      </c>
      <c r="G62" s="2" t="s">
        <v>355</v>
      </c>
      <c r="H62" s="17" t="s">
        <v>488</v>
      </c>
      <c r="I62" s="11">
        <v>54.656196481278421</v>
      </c>
      <c r="J62" s="11">
        <v>50.558424131198407</v>
      </c>
      <c r="K62" s="11">
        <v>59.736618317478218</v>
      </c>
      <c r="L62" s="11">
        <v>66.399533747861739</v>
      </c>
      <c r="M62" s="11">
        <v>61.133380019834497</v>
      </c>
      <c r="N62" s="11">
        <v>51.82761358408851</v>
      </c>
      <c r="O62" s="11">
        <v>38.281609087209112</v>
      </c>
      <c r="P62" s="11">
        <v>72.808295157584752</v>
      </c>
      <c r="Q62" s="11">
        <v>49.104971223064624</v>
      </c>
      <c r="R62" s="11">
        <v>22.121212121212121</v>
      </c>
      <c r="S62" s="11">
        <v>64.441773635898258</v>
      </c>
      <c r="T62" s="11">
        <v>21.973925486099116</v>
      </c>
      <c r="U62" s="11">
        <v>72.538461392855893</v>
      </c>
      <c r="V62" s="11">
        <v>50.920329901674137</v>
      </c>
      <c r="W62" s="11">
        <v>10.743629900981185</v>
      </c>
      <c r="X62" s="11">
        <v>67.579752030707184</v>
      </c>
      <c r="Y62" s="11">
        <v>83.994667647329237</v>
      </c>
      <c r="Z62" s="11">
        <v>76.628423690895275</v>
      </c>
      <c r="AA62" s="11">
        <v>78.648706754784058</v>
      </c>
      <c r="AB62" s="11">
        <v>88.307655928754215</v>
      </c>
      <c r="AC62" s="11">
        <v>53.668796975756578</v>
      </c>
      <c r="AD62" s="11">
        <v>43.199718059513962</v>
      </c>
      <c r="AE62" s="11">
        <v>68.172791020499915</v>
      </c>
      <c r="AF62" s="11">
        <v>61.133380019834497</v>
      </c>
      <c r="AG62" s="11">
        <v>39.121002625053464</v>
      </c>
      <c r="AH62" s="11">
        <v>33.16610481123179</v>
      </c>
      <c r="AI62" s="11">
        <v>90.348750886474321</v>
      </c>
      <c r="AJ62" s="11">
        <v>47.913986930884775</v>
      </c>
      <c r="AK62" s="11">
        <v>92.494628604962855</v>
      </c>
      <c r="AL62" s="11">
        <v>51.4108411634517</v>
      </c>
      <c r="AM62" s="11">
        <v>47.360438183541653</v>
      </c>
      <c r="AN62" s="11">
        <v>54.258875905614502</v>
      </c>
      <c r="AO62" s="11">
        <v>70.632249025206008</v>
      </c>
      <c r="AP62" s="11">
        <v>78.099506319806736</v>
      </c>
      <c r="AQ62" s="11">
        <v>91.28344438422485</v>
      </c>
      <c r="AR62" s="11">
        <v>68.330495910620385</v>
      </c>
      <c r="AS62" s="11">
        <v>53.16956974397268</v>
      </c>
      <c r="AT62" s="11">
        <v>56.679789975192797</v>
      </c>
      <c r="AU62" s="11">
        <v>89.286964611691033</v>
      </c>
      <c r="AV62" s="11">
        <v>66.853279707341812</v>
      </c>
      <c r="AW62" s="11">
        <v>26.634256844583206</v>
      </c>
      <c r="AX62" s="11">
        <v>60.608841402907586</v>
      </c>
      <c r="AY62" s="11">
        <v>42.32350693742589</v>
      </c>
      <c r="AZ62" s="11">
        <v>30</v>
      </c>
      <c r="BA62" s="11">
        <v>22.727272727272727</v>
      </c>
      <c r="BB62" s="11">
        <v>13.636363636363635</v>
      </c>
      <c r="BC62" s="11">
        <v>0</v>
      </c>
      <c r="BD62" s="11">
        <v>75</v>
      </c>
      <c r="BE62" s="11">
        <v>63.622974963181143</v>
      </c>
      <c r="BF62" s="11">
        <v>94.002559882976783</v>
      </c>
      <c r="BG62" s="11">
        <v>89.583333333333343</v>
      </c>
      <c r="BH62" s="11">
        <v>42.10526315789474</v>
      </c>
      <c r="BI62" s="11">
        <v>52.40564434996071</v>
      </c>
      <c r="BJ62" s="11">
        <v>8.6629528643537874</v>
      </c>
      <c r="BK62" s="11">
        <v>3.0917940982863481</v>
      </c>
      <c r="BL62" s="11">
        <v>3.6039729600000006</v>
      </c>
      <c r="BM62" s="11">
        <v>75.739555253347916</v>
      </c>
      <c r="BN62" s="11">
        <v>65.472483596700229</v>
      </c>
      <c r="BO62" s="11">
        <v>76.403345328519521</v>
      </c>
      <c r="BP62" s="11">
        <v>3.989747970952584</v>
      </c>
      <c r="BQ62" s="11">
        <v>77.079377136346366</v>
      </c>
      <c r="BR62" s="11">
        <v>0</v>
      </c>
      <c r="BS62" s="11">
        <v>97.80006789237963</v>
      </c>
      <c r="BT62" s="11">
        <v>100</v>
      </c>
      <c r="BU62" s="11">
        <v>26.652786410366218</v>
      </c>
      <c r="BV62" s="11">
        <v>33.774029329078338</v>
      </c>
      <c r="BW62" s="11">
        <v>0</v>
      </c>
      <c r="BX62" s="11">
        <v>0</v>
      </c>
      <c r="BY62" s="11">
        <v>9.2004902748464001</v>
      </c>
      <c r="BZ62" s="11">
        <v>42.109891150852064</v>
      </c>
      <c r="CA62" s="11">
        <v>88.005336226344937</v>
      </c>
      <c r="CB62" s="11">
        <v>21.866596426115908</v>
      </c>
      <c r="CC62" s="11">
        <v>67.825792312581427</v>
      </c>
      <c r="CD62" s="11">
        <v>94.026448996972192</v>
      </c>
      <c r="CE62" s="11">
        <v>67.067927773000861</v>
      </c>
      <c r="CF62" s="11">
        <v>92.156271329082955</v>
      </c>
      <c r="CG62" s="11">
        <v>89.51916888848028</v>
      </c>
      <c r="CH62" s="11">
        <v>93.20125034476419</v>
      </c>
      <c r="CI62" s="11">
        <v>96.593729888756087</v>
      </c>
      <c r="CJ62" s="11">
        <v>91.068309276454912</v>
      </c>
      <c r="CK62" s="11">
        <v>49.590879838190673</v>
      </c>
      <c r="CL62" s="11">
        <v>98.2</v>
      </c>
      <c r="CM62" s="11">
        <v>97.86</v>
      </c>
      <c r="CN62" s="11">
        <v>100</v>
      </c>
      <c r="CO62" s="11">
        <v>10.453694763581092</v>
      </c>
      <c r="CP62" s="11">
        <v>61.633521677762126</v>
      </c>
      <c r="CQ62" s="11">
        <v>88.37716604692163</v>
      </c>
      <c r="CR62" s="11">
        <v>85.254765577051543</v>
      </c>
      <c r="CS62" s="11">
        <v>80.750448130437945</v>
      </c>
      <c r="CT62" s="11">
        <v>57.506029979705097</v>
      </c>
      <c r="CU62" s="11">
        <v>98.370309116826022</v>
      </c>
      <c r="CV62" s="11">
        <v>93.718226866841817</v>
      </c>
      <c r="CW62" s="11">
        <v>96.045870123910376</v>
      </c>
      <c r="CX62" s="11">
        <v>54.088353013535837</v>
      </c>
      <c r="CY62" s="11">
        <v>97.64739809946731</v>
      </c>
      <c r="CZ62" s="11">
        <v>95.829845705962541</v>
      </c>
      <c r="DA62" s="11">
        <v>96.921327310258619</v>
      </c>
      <c r="DB62" s="11">
        <v>74.944622031399803</v>
      </c>
      <c r="DC62" s="11">
        <v>97.265604278657364</v>
      </c>
      <c r="DD62" s="11">
        <v>62.714903006343661</v>
      </c>
      <c r="DE62" s="11">
        <v>62.29148792092608</v>
      </c>
      <c r="DF62" s="11">
        <v>36</v>
      </c>
      <c r="DG62" s="11">
        <v>87.160981888388349</v>
      </c>
      <c r="DH62" s="11">
        <v>14.990346602923601</v>
      </c>
      <c r="DI62" s="11">
        <v>27.447825687229933</v>
      </c>
      <c r="DJ62" s="11">
        <v>59.892967513379055</v>
      </c>
      <c r="DK62" s="11">
        <v>34.545454545454547</v>
      </c>
      <c r="DL62" s="11">
        <v>94.219128577787941</v>
      </c>
      <c r="DM62" s="11">
        <v>84.033613445378151</v>
      </c>
      <c r="DN62" s="11">
        <v>52.180312884048455</v>
      </c>
      <c r="DO62" s="11">
        <v>83.870967741935488</v>
      </c>
      <c r="DP62" s="11">
        <v>47.34885943351955</v>
      </c>
      <c r="DQ62" s="11">
        <v>47.114456880757658</v>
      </c>
      <c r="DR62" s="11">
        <v>31.127548369349267</v>
      </c>
      <c r="DS62" s="11">
        <v>6.444196699981779</v>
      </c>
      <c r="DT62" s="11">
        <v>12.950409551938765</v>
      </c>
      <c r="DU62" s="11">
        <v>0</v>
      </c>
      <c r="DV62" s="11">
        <v>10.027967230475634</v>
      </c>
      <c r="DW62" s="11">
        <v>10.183464747223171</v>
      </c>
      <c r="DX62" s="11">
        <v>33.340483187118828</v>
      </c>
      <c r="DY62" s="11">
        <v>61.059556490220622</v>
      </c>
      <c r="DZ62" s="11">
        <v>19.825061395676272</v>
      </c>
      <c r="EA62" s="11">
        <v>32.855422983143207</v>
      </c>
      <c r="EB62" s="11">
        <v>18.75</v>
      </c>
      <c r="EC62" s="11">
        <v>84.786958392085253</v>
      </c>
      <c r="ED62" s="11">
        <v>76.608045153812029</v>
      </c>
      <c r="EE62" s="11">
        <v>100</v>
      </c>
      <c r="EF62" s="11">
        <v>100</v>
      </c>
      <c r="EG62" s="11">
        <v>14.368819080860964</v>
      </c>
      <c r="EH62" s="11">
        <v>58.173356602675973</v>
      </c>
      <c r="EI62" s="11">
        <v>92.366283006093425</v>
      </c>
      <c r="EJ62" s="11">
        <v>73.392010832769131</v>
      </c>
      <c r="EK62" s="11">
        <v>1.2694651320243737</v>
      </c>
      <c r="EL62" s="11">
        <v>86.45</v>
      </c>
      <c r="EM62" s="11">
        <v>97.99</v>
      </c>
      <c r="EN62" s="11">
        <v>97.992471769134255</v>
      </c>
      <c r="EO62" s="11">
        <v>93.290322580645153</v>
      </c>
      <c r="EP62" s="11">
        <v>86.750348675034871</v>
      </c>
      <c r="EQ62" s="11">
        <v>72.727267644628427</v>
      </c>
      <c r="ER62" s="11">
        <v>85.483871394380827</v>
      </c>
      <c r="ES62" s="11">
        <v>34.506260400232193</v>
      </c>
      <c r="ET62" s="11">
        <v>12.925965214565355</v>
      </c>
      <c r="EU62" s="11">
        <v>5.4378244704086542</v>
      </c>
      <c r="EV62" s="11">
        <v>6.607142794598313</v>
      </c>
      <c r="EW62" s="11">
        <v>5.1483759162368115</v>
      </c>
      <c r="EX62" s="11">
        <v>0.30298146036966978</v>
      </c>
      <c r="EY62" s="11">
        <v>0</v>
      </c>
      <c r="EZ62" s="11">
        <v>0</v>
      </c>
      <c r="FA62" s="11">
        <v>0.88156194640192087</v>
      </c>
      <c r="FB62" s="11">
        <v>29.082544539449223</v>
      </c>
      <c r="FC62" s="11">
        <v>0</v>
      </c>
      <c r="FD62" s="11">
        <v>43.467933737275445</v>
      </c>
      <c r="FE62" s="11">
        <v>99.875621890547265</v>
      </c>
      <c r="FF62" s="11">
        <v>64.376090750436305</v>
      </c>
      <c r="FG62" s="11">
        <v>48.208584416957379</v>
      </c>
      <c r="FH62" s="11">
        <v>41.684781519844528</v>
      </c>
      <c r="FI62" s="11">
        <v>34.821963732412151</v>
      </c>
      <c r="FJ62" s="11">
        <v>64.339403551502457</v>
      </c>
      <c r="FK62" s="11">
        <v>82.239646307355983</v>
      </c>
      <c r="FL62" s="11">
        <v>84.307773525141883</v>
      </c>
      <c r="FM62" s="11">
        <v>64.838544336237817</v>
      </c>
      <c r="FN62" s="11">
        <v>80.827859188142156</v>
      </c>
      <c r="FO62" s="11">
        <v>78.983116063293238</v>
      </c>
      <c r="FP62" s="11">
        <v>88.314661869327011</v>
      </c>
      <c r="FQ62" s="11">
        <v>26.521539169093977</v>
      </c>
      <c r="FR62" s="11">
        <v>15.755750849059906</v>
      </c>
      <c r="FS62" s="11">
        <v>84.030671194986169</v>
      </c>
      <c r="FT62" s="11">
        <v>509.43594411960368</v>
      </c>
      <c r="FU62" s="11">
        <v>376.38738139420889</v>
      </c>
      <c r="FV62" s="11">
        <v>87.531949161443933</v>
      </c>
      <c r="FW62" s="11">
        <v>52.519169496866361</v>
      </c>
      <c r="FX62" s="11">
        <v>66.853279707341812</v>
      </c>
      <c r="FY62" s="11">
        <v>-11.483279707341815</v>
      </c>
      <c r="FZ62" s="11">
        <v>60.608841402907586</v>
      </c>
      <c r="GA62" s="11">
        <v>4.6326660609578099</v>
      </c>
      <c r="GB62" s="11">
        <v>30</v>
      </c>
      <c r="GC62" s="11">
        <v>22.727272727272727</v>
      </c>
      <c r="GD62" s="11">
        <v>13.636363636363635</v>
      </c>
      <c r="GE62" s="11">
        <v>0</v>
      </c>
      <c r="GF62" s="11">
        <v>75</v>
      </c>
      <c r="GG62" s="11">
        <v>63.622974963181143</v>
      </c>
      <c r="GH62" s="11">
        <v>5</v>
      </c>
      <c r="GI62" s="11">
        <v>5</v>
      </c>
      <c r="GJ62" s="11">
        <v>18.333333333333332</v>
      </c>
      <c r="GK62" s="11">
        <v>52.40564434996071</v>
      </c>
      <c r="GL62" s="11">
        <v>8.6629528643537874</v>
      </c>
      <c r="GM62" s="11">
        <v>3.0917940982863481</v>
      </c>
      <c r="GN62" s="11">
        <v>3.603972960000001</v>
      </c>
      <c r="GO62" s="11">
        <v>75.739555253347916</v>
      </c>
      <c r="GP62" s="11">
        <v>34.527516403299771</v>
      </c>
      <c r="GQ62" s="11">
        <v>23.596654671480479</v>
      </c>
      <c r="GR62" s="11">
        <v>3.989747970952584</v>
      </c>
      <c r="GS62" s="11">
        <v>77.079377136346366</v>
      </c>
      <c r="GT62" s="11">
        <v>0</v>
      </c>
      <c r="GU62" s="11">
        <v>97.80006789237963</v>
      </c>
      <c r="GV62" s="11">
        <v>1</v>
      </c>
      <c r="GW62" s="11">
        <v>2563.4495930622711</v>
      </c>
      <c r="GX62" s="11">
        <v>33.774029329078338</v>
      </c>
      <c r="GY62" s="11">
        <v>0</v>
      </c>
      <c r="GZ62" s="11">
        <v>0</v>
      </c>
      <c r="HA62" s="11">
        <v>907282.40635210078</v>
      </c>
      <c r="HB62" s="11">
        <v>186.97333333333327</v>
      </c>
      <c r="HC62" s="11">
        <v>66.888253968253977</v>
      </c>
      <c r="HD62" s="11">
        <v>380.64507936507925</v>
      </c>
      <c r="HE62" s="11">
        <v>123.31238095238098</v>
      </c>
      <c r="HF62" s="12">
        <v>126.30570523995785</v>
      </c>
      <c r="HG62" s="12">
        <v>32.932072226999139</v>
      </c>
      <c r="HH62" s="12">
        <v>34.296391271913464</v>
      </c>
      <c r="HI62" s="11">
        <v>89.51916888848028</v>
      </c>
      <c r="HJ62" s="11">
        <v>93.20125034476419</v>
      </c>
      <c r="HK62" s="11">
        <v>96.593729888756087</v>
      </c>
      <c r="HL62" s="11">
        <v>91.068309276454912</v>
      </c>
      <c r="HM62" s="11">
        <v>49.590879838190673</v>
      </c>
      <c r="HN62" s="11">
        <v>98.2</v>
      </c>
      <c r="HO62" s="11">
        <v>97.86</v>
      </c>
      <c r="HP62" s="11" t="s">
        <v>727</v>
      </c>
      <c r="HQ62" s="11">
        <v>10.453694763581092</v>
      </c>
      <c r="HR62" s="11">
        <v>61.633521677762126</v>
      </c>
      <c r="HS62" s="11">
        <v>88.37716604692163</v>
      </c>
      <c r="HT62" s="11">
        <v>85.254765577051543</v>
      </c>
      <c r="HU62" s="11">
        <v>80.750448130437945</v>
      </c>
      <c r="HV62" s="11">
        <v>57.506029979705097</v>
      </c>
      <c r="HW62" s="11">
        <v>98.370309116826022</v>
      </c>
      <c r="HX62" s="11">
        <v>93.718226866841817</v>
      </c>
      <c r="HY62" s="11">
        <v>96.045870123910376</v>
      </c>
      <c r="HZ62" s="11">
        <v>54.088353013535837</v>
      </c>
      <c r="IA62" s="11">
        <v>97.64739809946731</v>
      </c>
      <c r="IB62" s="11">
        <v>95.829845705962541</v>
      </c>
      <c r="IC62" s="11">
        <v>96.921327310258619</v>
      </c>
      <c r="ID62" s="11">
        <v>74.944622031399803</v>
      </c>
      <c r="IE62" s="11">
        <v>97.265604278657364</v>
      </c>
      <c r="IF62" s="11">
        <v>62.714903006343661</v>
      </c>
      <c r="IG62" s="11">
        <v>2.1106204625402287</v>
      </c>
      <c r="IH62" s="11">
        <v>11</v>
      </c>
      <c r="II62" s="11">
        <v>87.160981888388349</v>
      </c>
      <c r="IJ62" s="11">
        <v>14.990346602923601</v>
      </c>
      <c r="IK62" s="11">
        <v>27.447825687229933</v>
      </c>
      <c r="IL62" s="11">
        <v>59.892967513379055</v>
      </c>
      <c r="IM62" s="11">
        <v>34.545454545454547</v>
      </c>
      <c r="IN62" s="11">
        <v>6.3207443897099074</v>
      </c>
      <c r="IO62" s="11">
        <v>84.033613445378151</v>
      </c>
      <c r="IP62" s="11">
        <v>79.603870722032056</v>
      </c>
      <c r="IQ62" s="11">
        <v>7.3313782991202352</v>
      </c>
      <c r="IR62" s="11">
        <v>95.307917888563054</v>
      </c>
      <c r="IS62" s="11">
        <v>7.8153864963168997</v>
      </c>
      <c r="IT62" s="11">
        <v>31.127548369349267</v>
      </c>
      <c r="IU62" s="11">
        <v>36.068629063202323</v>
      </c>
      <c r="IV62" s="11">
        <v>23.077344734966836</v>
      </c>
      <c r="IW62" s="11">
        <v>0</v>
      </c>
      <c r="IX62" s="11">
        <v>96.475360412212893</v>
      </c>
      <c r="IY62" s="11">
        <v>5.2777777777777777</v>
      </c>
      <c r="IZ62" s="11">
        <v>27.791481664199967</v>
      </c>
      <c r="JA62" s="11">
        <v>33.547113961519486</v>
      </c>
      <c r="JB62" s="11">
        <v>6.4134188455846077</v>
      </c>
      <c r="JC62" s="11">
        <v>3.3437482870141975</v>
      </c>
      <c r="JD62" s="11">
        <v>5.625</v>
      </c>
      <c r="JE62" s="11">
        <v>9.6378466557911917</v>
      </c>
      <c r="JF62" s="11">
        <v>11.168316831683168</v>
      </c>
      <c r="JG62" s="11">
        <v>105.21960534691279</v>
      </c>
      <c r="JH62" s="11">
        <v>151.00401606425703</v>
      </c>
      <c r="JI62" s="11">
        <v>14.368819080860964</v>
      </c>
      <c r="JJ62" s="11">
        <v>58.173356602675973</v>
      </c>
      <c r="JK62" s="11">
        <v>92.366283006093425</v>
      </c>
      <c r="JL62" s="11">
        <v>73.392010832769131</v>
      </c>
      <c r="JM62" s="11">
        <v>1.2694651320243737</v>
      </c>
      <c r="JN62" s="11">
        <v>86.45</v>
      </c>
      <c r="JO62" s="11">
        <v>97.99</v>
      </c>
      <c r="JP62" s="11">
        <v>97.992471769134255</v>
      </c>
      <c r="JQ62" s="11">
        <v>93.290322580645153</v>
      </c>
      <c r="JR62" s="11">
        <v>86.750348675034871</v>
      </c>
      <c r="JS62" s="11">
        <v>0.85365849999999999</v>
      </c>
      <c r="JT62" s="11">
        <v>0.89024389999999998</v>
      </c>
      <c r="JU62" s="11">
        <v>1.2905098960000001</v>
      </c>
      <c r="JV62" s="11">
        <v>0.25204369999999998</v>
      </c>
      <c r="JW62" s="11">
        <v>3.5249024238477733</v>
      </c>
      <c r="JX62" s="11">
        <v>120658.14761449455</v>
      </c>
      <c r="JY62" s="11">
        <v>71126.33506988216</v>
      </c>
      <c r="JZ62" s="11">
        <v>2.4243981640483848E-2</v>
      </c>
      <c r="KA62" s="11">
        <v>0</v>
      </c>
      <c r="KB62" s="11">
        <v>0</v>
      </c>
      <c r="KC62" s="11">
        <v>2.5617954199999997</v>
      </c>
      <c r="KD62" s="13">
        <v>0.20797127485841113</v>
      </c>
      <c r="KE62" s="11">
        <v>44.957931710504816</v>
      </c>
      <c r="KF62" s="11">
        <v>34.125379170879675</v>
      </c>
      <c r="KG62" s="11">
        <v>199.50248756218906</v>
      </c>
      <c r="KH62" s="11">
        <v>57.504363001745197</v>
      </c>
      <c r="KI62" s="11">
        <v>8.6085000000000029</v>
      </c>
      <c r="KJ62" s="11">
        <v>13.911000000000001</v>
      </c>
      <c r="KK62" s="11">
        <v>83.013833333333338</v>
      </c>
      <c r="KL62" s="11">
        <v>106.71766666666667</v>
      </c>
      <c r="KM62" s="11">
        <v>95.962500000000006</v>
      </c>
      <c r="KN62" s="11">
        <v>15.692226474858122</v>
      </c>
      <c r="KO62" s="11">
        <v>35.161455663762176</v>
      </c>
      <c r="KP62" s="11">
        <v>80.827859188142156</v>
      </c>
      <c r="KQ62" s="11">
        <v>7.4424105218667016</v>
      </c>
      <c r="KR62" s="11">
        <v>88.314661869327011</v>
      </c>
      <c r="KS62" s="11">
        <v>26.521539169093977</v>
      </c>
    </row>
    <row r="63" spans="1:305" x14ac:dyDescent="0.3">
      <c r="A63" t="s">
        <v>1</v>
      </c>
      <c r="B63" s="2" t="s">
        <v>114</v>
      </c>
      <c r="C63" s="2" t="s">
        <v>115</v>
      </c>
      <c r="D63" s="2" t="s">
        <v>351</v>
      </c>
      <c r="E63" s="2" t="s">
        <v>352</v>
      </c>
      <c r="F63" s="2" t="s">
        <v>358</v>
      </c>
      <c r="G63" s="2" t="s">
        <v>355</v>
      </c>
      <c r="H63" s="17" t="s">
        <v>487</v>
      </c>
      <c r="I63" s="11">
        <v>56.756252341254019</v>
      </c>
      <c r="J63" s="11">
        <v>54.166376982682898</v>
      </c>
      <c r="K63" s="11">
        <v>63.034766121701665</v>
      </c>
      <c r="L63" s="11">
        <v>67.812300537779677</v>
      </c>
      <c r="M63" s="11">
        <v>57.955598549888087</v>
      </c>
      <c r="N63" s="11">
        <v>54.06646927562349</v>
      </c>
      <c r="O63" s="11">
        <v>43.502002579848217</v>
      </c>
      <c r="P63" s="11">
        <v>64.141456110473086</v>
      </c>
      <c r="Q63" s="11">
        <v>44.532164175362176</v>
      </c>
      <c r="R63" s="11">
        <v>50.45454545454546</v>
      </c>
      <c r="S63" s="11">
        <v>65.01040489347524</v>
      </c>
      <c r="T63" s="11">
        <v>37.823816766384574</v>
      </c>
      <c r="U63" s="11">
        <v>69.648337815893839</v>
      </c>
      <c r="V63" s="11">
        <v>47.553913662645847</v>
      </c>
      <c r="W63" s="11">
        <v>44.885898112915079</v>
      </c>
      <c r="X63" s="11">
        <v>64.790653094951907</v>
      </c>
      <c r="Y63" s="11">
        <v>91.296515561569691</v>
      </c>
      <c r="Z63" s="11">
        <v>51.165997717369969</v>
      </c>
      <c r="AA63" s="11">
        <v>71.321383770566683</v>
      </c>
      <c r="AB63" s="11">
        <v>85.859086557729412</v>
      </c>
      <c r="AC63" s="11">
        <v>67.48991806490146</v>
      </c>
      <c r="AD63" s="11">
        <v>41.600417230491665</v>
      </c>
      <c r="AE63" s="11">
        <v>72.790697065209173</v>
      </c>
      <c r="AF63" s="11">
        <v>57.955598549888087</v>
      </c>
      <c r="AG63" s="11">
        <v>43.02489565821606</v>
      </c>
      <c r="AH63" s="11">
        <v>26.548898226487402</v>
      </c>
      <c r="AI63" s="11">
        <v>83.558591577921504</v>
      </c>
      <c r="AJ63" s="11">
        <v>52.581132205073473</v>
      </c>
      <c r="AK63" s="11">
        <v>94.328439281820778</v>
      </c>
      <c r="AL63" s="11">
        <v>51.840390721431469</v>
      </c>
      <c r="AM63" s="11">
        <v>55.114983492930527</v>
      </c>
      <c r="AN63" s="11">
        <v>74.050004328620034</v>
      </c>
      <c r="AO63" s="11">
        <v>71.864237774101994</v>
      </c>
      <c r="AP63" s="11">
        <v>70.268227644131372</v>
      </c>
      <c r="AQ63" s="11">
        <v>86.983192425344072</v>
      </c>
      <c r="AR63" s="11">
        <v>61.317904550872505</v>
      </c>
      <c r="AS63" s="11">
        <v>36.49969518816733</v>
      </c>
      <c r="AT63" s="11">
        <v>51.304617178674242</v>
      </c>
      <c r="AU63" s="11">
        <v>78.475099675648991</v>
      </c>
      <c r="AV63" s="11">
        <v>61.87145866386318</v>
      </c>
      <c r="AW63" s="11">
        <v>20.812837717778905</v>
      </c>
      <c r="AX63" s="11">
        <v>58.24762724351362</v>
      </c>
      <c r="AY63" s="11">
        <v>37.196733076292979</v>
      </c>
      <c r="AZ63" s="11">
        <v>65</v>
      </c>
      <c r="BA63" s="11">
        <v>50</v>
      </c>
      <c r="BB63" s="11">
        <v>36.363636363636367</v>
      </c>
      <c r="BC63" s="11">
        <v>33.333333333333329</v>
      </c>
      <c r="BD63" s="11">
        <v>50</v>
      </c>
      <c r="BE63" s="11">
        <v>93.959731543624159</v>
      </c>
      <c r="BF63" s="11">
        <v>79.008959590418726</v>
      </c>
      <c r="BG63" s="11">
        <v>68.75</v>
      </c>
      <c r="BH63" s="11">
        <v>72.631578947368411</v>
      </c>
      <c r="BI63" s="11">
        <v>37.391937373993649</v>
      </c>
      <c r="BJ63" s="11">
        <v>29.403347175547434</v>
      </c>
      <c r="BK63" s="11">
        <v>27.217269135013357</v>
      </c>
      <c r="BL63" s="11">
        <v>22.474951200000007</v>
      </c>
      <c r="BM63" s="11">
        <v>75.444694742611603</v>
      </c>
      <c r="BN63" s="11">
        <v>45.637333850587446</v>
      </c>
      <c r="BO63" s="11">
        <v>87.862984854482448</v>
      </c>
      <c r="BP63" s="11">
        <v>1.563868932889434</v>
      </c>
      <c r="BQ63" s="11">
        <v>94.73</v>
      </c>
      <c r="BR63" s="11">
        <v>0</v>
      </c>
      <c r="BS63" s="11">
        <v>17.775848556694722</v>
      </c>
      <c r="BT63" s="11">
        <v>100</v>
      </c>
      <c r="BU63" s="11">
        <v>71.253764486290976</v>
      </c>
      <c r="BV63" s="11">
        <v>65.49549549549549</v>
      </c>
      <c r="BW63" s="11">
        <v>94.73684210526315</v>
      </c>
      <c r="BX63" s="11">
        <v>0</v>
      </c>
      <c r="BY63" s="11">
        <v>19.31125485090169</v>
      </c>
      <c r="BZ63" s="11">
        <v>35.653025386465153</v>
      </c>
      <c r="CA63" s="11">
        <v>92.604879656978795</v>
      </c>
      <c r="CB63" s="11">
        <v>17.751186712124973</v>
      </c>
      <c r="CC63" s="11">
        <v>61.575016019569595</v>
      </c>
      <c r="CD63" s="11">
        <v>88.848942306594324</v>
      </c>
      <c r="CE63" s="11">
        <v>64.553140096618364</v>
      </c>
      <c r="CF63" s="11">
        <v>92.548381486312124</v>
      </c>
      <c r="CG63" s="11">
        <v>89.952638700947233</v>
      </c>
      <c r="CH63" s="11">
        <v>93.05226657645467</v>
      </c>
      <c r="CI63" s="11">
        <v>96.430987821380242</v>
      </c>
      <c r="CJ63" s="11">
        <v>92.599797023004058</v>
      </c>
      <c r="CK63" s="11">
        <v>84.44688768606224</v>
      </c>
      <c r="CL63" s="11">
        <v>86.1</v>
      </c>
      <c r="CM63" s="11">
        <v>63.149999999999991</v>
      </c>
      <c r="CN63" s="11">
        <v>37.402597402597401</v>
      </c>
      <c r="CO63" s="11">
        <v>18.011393466882481</v>
      </c>
      <c r="CP63" s="11">
        <v>66.098041896709006</v>
      </c>
      <c r="CQ63" s="11">
        <v>82.446452653405018</v>
      </c>
      <c r="CR63" s="11">
        <v>84.753135752668967</v>
      </c>
      <c r="CS63" s="11">
        <v>51.496753009844355</v>
      </c>
      <c r="CT63" s="11">
        <v>47.112966462534445</v>
      </c>
      <c r="CU63" s="11">
        <v>96.020952848238267</v>
      </c>
      <c r="CV63" s="11">
        <v>93.327606958633766</v>
      </c>
      <c r="CW63" s="11">
        <v>96.162812796644388</v>
      </c>
      <c r="CX63" s="11">
        <v>48.095012455660537</v>
      </c>
      <c r="CY63" s="11">
        <v>97.975272311866448</v>
      </c>
      <c r="CZ63" s="11">
        <v>94.088993329510302</v>
      </c>
      <c r="DA63" s="11">
        <v>95.48444892482766</v>
      </c>
      <c r="DB63" s="11">
        <v>64.588433150293952</v>
      </c>
      <c r="DC63" s="11">
        <v>97.15011253439836</v>
      </c>
      <c r="DD63" s="11">
        <v>69.282814614343707</v>
      </c>
      <c r="DE63" s="11">
        <v>89.186939580360644</v>
      </c>
      <c r="DF63" s="11">
        <v>44</v>
      </c>
      <c r="DG63" s="11">
        <v>80.209742895805149</v>
      </c>
      <c r="DH63" s="11">
        <v>19.451962110960757</v>
      </c>
      <c r="DI63" s="11">
        <v>25.139546684709067</v>
      </c>
      <c r="DJ63" s="11">
        <v>63.319710782772709</v>
      </c>
      <c r="DK63" s="11">
        <v>43.373493975903614</v>
      </c>
      <c r="DL63" s="11">
        <v>89.288860610594085</v>
      </c>
      <c r="DM63" s="11">
        <v>95.180722891566262</v>
      </c>
      <c r="DN63" s="11">
        <v>47.644105252469245</v>
      </c>
      <c r="DO63" s="11">
        <v>86.997635933806151</v>
      </c>
      <c r="DP63" s="11">
        <v>39.225054463388872</v>
      </c>
      <c r="DQ63" s="11">
        <v>52.476798000698821</v>
      </c>
      <c r="DR63" s="11">
        <v>33.572993315733299</v>
      </c>
      <c r="DS63" s="11">
        <v>44.653901036290769</v>
      </c>
      <c r="DT63" s="11">
        <v>20.62950685518145</v>
      </c>
      <c r="DU63" s="11">
        <v>13.649587873688555</v>
      </c>
      <c r="DV63" s="11">
        <v>18.646936824522452</v>
      </c>
      <c r="DW63" s="11">
        <v>24.204360931425491</v>
      </c>
      <c r="DX63" s="11">
        <v>29.768375976165384</v>
      </c>
      <c r="DY63" s="11">
        <v>45.331382269874801</v>
      </c>
      <c r="DZ63" s="11">
        <v>14.772686131434906</v>
      </c>
      <c r="EA63" s="11">
        <v>19.415256631505134</v>
      </c>
      <c r="EB63" s="11">
        <v>23.456790123456791</v>
      </c>
      <c r="EC63" s="11">
        <v>68.122424347170735</v>
      </c>
      <c r="ED63" s="11">
        <v>80.057799224564491</v>
      </c>
      <c r="EE63" s="11">
        <v>86.054142739950777</v>
      </c>
      <c r="EF63" s="11">
        <v>100</v>
      </c>
      <c r="EG63" s="11">
        <v>12.077067669172932</v>
      </c>
      <c r="EH63" s="11">
        <v>52.866541353383454</v>
      </c>
      <c r="EI63" s="11">
        <v>98.004216444132126</v>
      </c>
      <c r="EJ63" s="11">
        <v>83.162333099086439</v>
      </c>
      <c r="EK63" s="11">
        <v>16.795502459592409</v>
      </c>
      <c r="EL63" s="11">
        <v>95.24</v>
      </c>
      <c r="EM63" s="11">
        <v>98.34</v>
      </c>
      <c r="EN63" s="11">
        <v>99.76218787158146</v>
      </c>
      <c r="EO63" s="11">
        <v>92.888243831640054</v>
      </c>
      <c r="EP63" s="11">
        <v>85.411764705882348</v>
      </c>
      <c r="EQ63" s="11">
        <v>77.272732355371559</v>
      </c>
      <c r="ER63" s="11">
        <v>79.032257211238331</v>
      </c>
      <c r="ES63" s="11">
        <v>38.273171361247257</v>
      </c>
      <c r="ET63" s="11">
        <v>12.783401957868721</v>
      </c>
      <c r="EU63" s="11">
        <v>7.2945530588979253</v>
      </c>
      <c r="EV63" s="11">
        <v>7.1721963635207793</v>
      </c>
      <c r="EW63" s="11">
        <v>9.9426940623117321</v>
      </c>
      <c r="EX63" s="11">
        <v>5.3736205884507412E-3</v>
      </c>
      <c r="EY63" s="11">
        <v>1.6754390442389367E-3</v>
      </c>
      <c r="EZ63" s="11">
        <v>1.4777254055699582E-2</v>
      </c>
      <c r="FA63" s="11">
        <v>1.8456880256135487E-3</v>
      </c>
      <c r="FB63" s="11">
        <v>90.17057965626698</v>
      </c>
      <c r="FC63" s="11">
        <v>0</v>
      </c>
      <c r="FD63" s="11">
        <v>15.332317846947538</v>
      </c>
      <c r="FE63" s="11">
        <v>100</v>
      </c>
      <c r="FF63" s="11">
        <v>70.07201996143813</v>
      </c>
      <c r="FG63" s="11">
        <v>71.33673681661773</v>
      </c>
      <c r="FH63" s="11">
        <v>86.185850476603491</v>
      </c>
      <c r="FI63" s="11">
        <v>53.75628587392692</v>
      </c>
      <c r="FJ63" s="11">
        <v>67.652251078572988</v>
      </c>
      <c r="FK63" s="11">
        <v>91.318897397379089</v>
      </c>
      <c r="FL63" s="11">
        <v>83.774620600581216</v>
      </c>
      <c r="FM63" s="11">
        <v>65.711718905969263</v>
      </c>
      <c r="FN63" s="11">
        <v>89.381518819548617</v>
      </c>
      <c r="FO63" s="11">
        <v>85.392117226395101</v>
      </c>
      <c r="FP63" s="11">
        <v>85.771604938271608</v>
      </c>
      <c r="FQ63" s="11">
        <v>21.153846153846153</v>
      </c>
      <c r="FR63" s="11">
        <v>21.389764284797582</v>
      </c>
      <c r="FS63" s="11">
        <v>125.48661713747914</v>
      </c>
      <c r="FT63" s="11">
        <v>614.59922711651711</v>
      </c>
      <c r="FU63" s="11">
        <v>491.96457855034436</v>
      </c>
      <c r="FV63" s="11">
        <v>98.392915710068877</v>
      </c>
      <c r="FW63" s="11">
        <v>105.52283713833474</v>
      </c>
      <c r="FX63" s="11">
        <v>61.871458663863173</v>
      </c>
      <c r="FY63" s="11">
        <v>-12.481458663863172</v>
      </c>
      <c r="FZ63" s="11">
        <v>58.247627243513627</v>
      </c>
      <c r="GA63" s="11">
        <v>3.4811495183063386</v>
      </c>
      <c r="GB63" s="11">
        <v>65</v>
      </c>
      <c r="GC63" s="11">
        <v>50</v>
      </c>
      <c r="GD63" s="11">
        <v>36.363636363636367</v>
      </c>
      <c r="GE63" s="11">
        <v>33.333333333333329</v>
      </c>
      <c r="GF63" s="11">
        <v>50</v>
      </c>
      <c r="GG63" s="11">
        <v>93.959731543624159</v>
      </c>
      <c r="GH63" s="11">
        <v>15</v>
      </c>
      <c r="GI63" s="11">
        <v>15</v>
      </c>
      <c r="GJ63" s="11">
        <v>8.6666666666666661</v>
      </c>
      <c r="GK63" s="11">
        <v>37.391937373993649</v>
      </c>
      <c r="GL63" s="11">
        <v>29.403347175547434</v>
      </c>
      <c r="GM63" s="11">
        <v>27.217269135013353</v>
      </c>
      <c r="GN63" s="11">
        <v>22.474951200000007</v>
      </c>
      <c r="GO63" s="11">
        <v>75.444694742611603</v>
      </c>
      <c r="GP63" s="11">
        <v>54.362666149412554</v>
      </c>
      <c r="GQ63" s="11">
        <v>12.137015145517548</v>
      </c>
      <c r="GR63" s="11">
        <v>1.563868932889434</v>
      </c>
      <c r="GS63" s="11" t="s">
        <v>727</v>
      </c>
      <c r="GT63" s="14" t="s">
        <v>727</v>
      </c>
      <c r="GU63" s="11">
        <v>17.775848556694722</v>
      </c>
      <c r="GV63" s="11">
        <v>1</v>
      </c>
      <c r="GW63" s="11">
        <v>6853.1458874219743</v>
      </c>
      <c r="GX63" s="11">
        <v>65.49549549549549</v>
      </c>
      <c r="GY63" s="11">
        <v>94.73684210526315</v>
      </c>
      <c r="GZ63" s="11">
        <v>0</v>
      </c>
      <c r="HA63" s="11">
        <v>1904329.1441441441</v>
      </c>
      <c r="HB63" s="11">
        <v>206.88111111111115</v>
      </c>
      <c r="HC63" s="11">
        <v>47.843333333333334</v>
      </c>
      <c r="HD63" s="11">
        <v>400.4355555555556</v>
      </c>
      <c r="HE63" s="11">
        <v>142.40412698412703</v>
      </c>
      <c r="HF63" s="12">
        <v>141.33468460288339</v>
      </c>
      <c r="HG63" s="12">
        <v>35.446859903381643</v>
      </c>
      <c r="HH63" s="12">
        <v>32.725108839674427</v>
      </c>
      <c r="HI63" s="11">
        <v>89.952638700947233</v>
      </c>
      <c r="HJ63" s="11">
        <v>93.05226657645467</v>
      </c>
      <c r="HK63" s="11">
        <v>96.430987821380242</v>
      </c>
      <c r="HL63" s="11">
        <v>92.599797023004058</v>
      </c>
      <c r="HM63" s="11">
        <v>84.44688768606224</v>
      </c>
      <c r="HN63" s="11">
        <v>86.1</v>
      </c>
      <c r="HO63" s="11">
        <v>63.149999999999991</v>
      </c>
      <c r="HP63" s="14">
        <v>37.402597402597401</v>
      </c>
      <c r="HQ63" s="11">
        <v>18.011393466882481</v>
      </c>
      <c r="HR63" s="11">
        <v>66.098041896709006</v>
      </c>
      <c r="HS63" s="11">
        <v>82.446452653405018</v>
      </c>
      <c r="HT63" s="11">
        <v>84.753135752668967</v>
      </c>
      <c r="HU63" s="11">
        <v>51.496753009844355</v>
      </c>
      <c r="HV63" s="11">
        <v>47.112966462534445</v>
      </c>
      <c r="HW63" s="11">
        <v>96.020952848238267</v>
      </c>
      <c r="HX63" s="11">
        <v>93.327606958633766</v>
      </c>
      <c r="HY63" s="11">
        <v>96.162812796644388</v>
      </c>
      <c r="HZ63" s="11">
        <v>48.095012455660537</v>
      </c>
      <c r="IA63" s="11">
        <v>97.975272311866448</v>
      </c>
      <c r="IB63" s="11">
        <v>94.088993329510302</v>
      </c>
      <c r="IC63" s="11">
        <v>95.48444892482766</v>
      </c>
      <c r="ID63" s="11">
        <v>64.588433150293952</v>
      </c>
      <c r="IE63" s="11">
        <v>97.15011253439836</v>
      </c>
      <c r="IF63" s="11">
        <v>69.282814614343707</v>
      </c>
      <c r="IG63" s="11">
        <v>17.43961006379471</v>
      </c>
      <c r="IH63" s="11">
        <v>13</v>
      </c>
      <c r="II63" s="11">
        <v>80.209742895805149</v>
      </c>
      <c r="IJ63" s="11">
        <v>19.451962110960757</v>
      </c>
      <c r="IK63" s="11">
        <v>25.139546684709067</v>
      </c>
      <c r="IL63" s="11">
        <v>63.319710782772709</v>
      </c>
      <c r="IM63" s="11">
        <v>43.373493975903614</v>
      </c>
      <c r="IN63" s="11">
        <v>9.5276625172890732</v>
      </c>
      <c r="IO63" s="11">
        <v>95.180722891566262</v>
      </c>
      <c r="IP63" s="11">
        <v>79.110520884700037</v>
      </c>
      <c r="IQ63" s="11">
        <v>5.9101654846335698</v>
      </c>
      <c r="IR63" s="11">
        <v>106.38297872340425</v>
      </c>
      <c r="IS63" s="11">
        <v>8.0655507498736174</v>
      </c>
      <c r="IT63" s="11">
        <v>33.572993315733299</v>
      </c>
      <c r="IU63" s="11">
        <v>249.93107251171767</v>
      </c>
      <c r="IV63" s="11">
        <v>36.76132708390773</v>
      </c>
      <c r="IW63" s="11">
        <v>17.967098612259903</v>
      </c>
      <c r="IX63" s="11">
        <v>179.3952761694697</v>
      </c>
      <c r="IY63" s="11">
        <v>12.544378698224852</v>
      </c>
      <c r="IZ63" s="11">
        <v>24.813895781637719</v>
      </c>
      <c r="JA63" s="11">
        <v>24.905799099347487</v>
      </c>
      <c r="JB63" s="11">
        <v>4.7789725209080043</v>
      </c>
      <c r="JC63" s="11">
        <v>1.9759213307600403</v>
      </c>
      <c r="JD63" s="11">
        <v>7.0370370370370372</v>
      </c>
      <c r="JE63" s="11">
        <v>11.740924092409241</v>
      </c>
      <c r="JF63" s="11">
        <v>10.693418940609952</v>
      </c>
      <c r="JG63" s="11">
        <v>86.054142739950777</v>
      </c>
      <c r="JH63" s="11">
        <v>128.46124180485924</v>
      </c>
      <c r="JI63" s="11">
        <v>12.077067669172932</v>
      </c>
      <c r="JJ63" s="11">
        <v>52.866541353383454</v>
      </c>
      <c r="JK63" s="11">
        <v>98.004216444132126</v>
      </c>
      <c r="JL63" s="11">
        <v>83.162333099086439</v>
      </c>
      <c r="JM63" s="11">
        <v>16.795502459592409</v>
      </c>
      <c r="JN63" s="11">
        <v>95.24</v>
      </c>
      <c r="JO63" s="11">
        <v>98.34</v>
      </c>
      <c r="JP63" s="11">
        <v>99.76218787158146</v>
      </c>
      <c r="JQ63" s="11">
        <v>92.888243831640054</v>
      </c>
      <c r="JR63" s="11">
        <v>85.411764705882348</v>
      </c>
      <c r="JS63" s="11">
        <v>0.87804879999999996</v>
      </c>
      <c r="JT63" s="11">
        <v>0.84146339999999997</v>
      </c>
      <c r="JU63" s="11">
        <v>1.3284849889999999</v>
      </c>
      <c r="JV63" s="11">
        <v>0.2516717</v>
      </c>
      <c r="JW63" s="11">
        <v>3.9737626624949303</v>
      </c>
      <c r="JX63" s="11">
        <v>129979.89247254512</v>
      </c>
      <c r="JY63" s="11">
        <v>129917.83141070094</v>
      </c>
      <c r="JZ63" s="11">
        <v>4.2998656990554055E-4</v>
      </c>
      <c r="KA63" s="11">
        <v>1.2824130000000001E-2</v>
      </c>
      <c r="KB63" s="11">
        <v>3.8423600000000002E-2</v>
      </c>
      <c r="KC63" s="11">
        <v>5.3635200000000001E-3</v>
      </c>
      <c r="KD63" s="13">
        <v>0.61869609679834359</v>
      </c>
      <c r="KE63" s="11">
        <v>76.009686489297735</v>
      </c>
      <c r="KF63" s="11">
        <v>-48.429265053741126</v>
      </c>
      <c r="KG63" s="11">
        <v>200</v>
      </c>
      <c r="KH63" s="11">
        <v>80.28807984575252</v>
      </c>
      <c r="KI63" s="11">
        <v>5.4832258064516113</v>
      </c>
      <c r="KJ63" s="11">
        <v>5.4493548387096764</v>
      </c>
      <c r="KK63" s="11">
        <v>79.907499999999999</v>
      </c>
      <c r="KL63" s="11">
        <v>103.79333333333334</v>
      </c>
      <c r="KM63" s="11">
        <v>89.767499999999998</v>
      </c>
      <c r="KN63" s="11">
        <v>16.225379399418792</v>
      </c>
      <c r="KO63" s="11">
        <v>34.288281094030744</v>
      </c>
      <c r="KP63" s="11">
        <v>89.381518819548617</v>
      </c>
      <c r="KQ63" s="11">
        <v>7.7046243329967172</v>
      </c>
      <c r="KR63" s="11">
        <v>85.771604938271608</v>
      </c>
      <c r="KS63" s="11">
        <v>21.153846153846153</v>
      </c>
    </row>
    <row r="64" spans="1:305" x14ac:dyDescent="0.3">
      <c r="A64" t="s">
        <v>1</v>
      </c>
      <c r="B64" s="2" t="s">
        <v>116</v>
      </c>
      <c r="C64" s="2" t="s">
        <v>117</v>
      </c>
      <c r="D64" s="2" t="s">
        <v>351</v>
      </c>
      <c r="E64" s="2" t="s">
        <v>352</v>
      </c>
      <c r="F64" s="2" t="s">
        <v>358</v>
      </c>
      <c r="G64" s="2" t="s">
        <v>355</v>
      </c>
      <c r="H64" s="17" t="s">
        <v>488</v>
      </c>
      <c r="I64" s="11">
        <v>54.552975817204413</v>
      </c>
      <c r="J64" s="11">
        <v>56.974049449324689</v>
      </c>
      <c r="K64" s="11">
        <v>60.742321403174294</v>
      </c>
      <c r="L64" s="11">
        <v>62.525138688657513</v>
      </c>
      <c r="M64" s="11">
        <v>66.114918285365192</v>
      </c>
      <c r="N64" s="11">
        <v>47.727629072455727</v>
      </c>
      <c r="O64" s="11">
        <v>33.23379800424906</v>
      </c>
      <c r="P64" s="11">
        <v>80.100438796019787</v>
      </c>
      <c r="Q64" s="11">
        <v>56.142626010315652</v>
      </c>
      <c r="R64" s="11">
        <v>29.545454545454543</v>
      </c>
      <c r="S64" s="11">
        <v>87.882912953628846</v>
      </c>
      <c r="T64" s="11">
        <v>51.978063546729331</v>
      </c>
      <c r="U64" s="11">
        <v>55.811735626403134</v>
      </c>
      <c r="V64" s="11">
        <v>37.357114666721472</v>
      </c>
      <c r="W64" s="11">
        <v>26.849880407189616</v>
      </c>
      <c r="X64" s="11">
        <v>72.303989146837665</v>
      </c>
      <c r="Y64" s="11">
        <v>90.105462982493151</v>
      </c>
      <c r="Z64" s="11">
        <v>53.709953076176731</v>
      </c>
      <c r="AA64" s="11">
        <v>74.6053984363691</v>
      </c>
      <c r="AB64" s="11">
        <v>86.098531888020773</v>
      </c>
      <c r="AC64" s="11">
        <v>41.714244862474352</v>
      </c>
      <c r="AD64" s="11">
        <v>47.089221683189201</v>
      </c>
      <c r="AE64" s="11">
        <v>63.118296573234147</v>
      </c>
      <c r="AF64" s="11">
        <v>66.114918285365192</v>
      </c>
      <c r="AG64" s="11">
        <v>22.668231060263878</v>
      </c>
      <c r="AH64" s="11">
        <v>33.644143185334045</v>
      </c>
      <c r="AI64" s="11">
        <v>72.415929491008654</v>
      </c>
      <c r="AJ64" s="11">
        <v>50.922441893424036</v>
      </c>
      <c r="AK64" s="11">
        <v>90.608996062992134</v>
      </c>
      <c r="AL64" s="11">
        <v>43.740140628137404</v>
      </c>
      <c r="AM64" s="11">
        <v>40.127018229740337</v>
      </c>
      <c r="AN64" s="11">
        <v>41.008851339217628</v>
      </c>
      <c r="AO64" s="11">
        <v>62.574322108886712</v>
      </c>
      <c r="AP64" s="11">
        <v>60.277607675035725</v>
      </c>
      <c r="AQ64" s="11">
        <v>92.800894291323715</v>
      </c>
      <c r="AR64" s="11">
        <v>88.689625218952131</v>
      </c>
      <c r="AS64" s="11">
        <v>73.304919104569521</v>
      </c>
      <c r="AT64" s="11">
        <v>69.693361456986679</v>
      </c>
      <c r="AU64" s="11">
        <v>95.836225029250969</v>
      </c>
      <c r="AV64" s="11">
        <v>61.299350639337234</v>
      </c>
      <c r="AW64" s="11">
        <v>35.871793772948493</v>
      </c>
      <c r="AX64" s="11">
        <v>67.019312660659239</v>
      </c>
      <c r="AY64" s="11">
        <v>60.380046968317643</v>
      </c>
      <c r="AZ64" s="11">
        <v>25</v>
      </c>
      <c r="BA64" s="11">
        <v>31.818181818181817</v>
      </c>
      <c r="BB64" s="11">
        <v>31.818181818181817</v>
      </c>
      <c r="BC64" s="11">
        <v>100</v>
      </c>
      <c r="BD64" s="11">
        <v>75</v>
      </c>
      <c r="BE64" s="11">
        <v>98.742138364779876</v>
      </c>
      <c r="BF64" s="11">
        <v>86.505759736697755</v>
      </c>
      <c r="BG64" s="11">
        <v>79.166666666666657</v>
      </c>
      <c r="BH64" s="11">
        <v>98.421052631578945</v>
      </c>
      <c r="BI64" s="11">
        <v>66.67299911641706</v>
      </c>
      <c r="BJ64" s="11">
        <v>39.004563244575003</v>
      </c>
      <c r="BK64" s="11">
        <v>15.384775701075684</v>
      </c>
      <c r="BL64" s="11">
        <v>40.406927039999999</v>
      </c>
      <c r="BM64" s="11">
        <v>68.984226715351909</v>
      </c>
      <c r="BN64" s="11">
        <v>38.354017496126438</v>
      </c>
      <c r="BO64" s="11">
        <v>60.096962667731056</v>
      </c>
      <c r="BP64" s="11">
        <v>2.4029977396802509</v>
      </c>
      <c r="BQ64" s="11">
        <v>74.180000000000007</v>
      </c>
      <c r="BR64" s="11">
        <v>32.25</v>
      </c>
      <c r="BS64" s="11">
        <v>4.2</v>
      </c>
      <c r="BT64" s="11">
        <v>100</v>
      </c>
      <c r="BU64" s="11">
        <v>11.109690260648591</v>
      </c>
      <c r="BV64" s="11">
        <v>30.376596038904168</v>
      </c>
      <c r="BW64" s="11">
        <v>65.909090909090907</v>
      </c>
      <c r="BX64" s="11">
        <v>0</v>
      </c>
      <c r="BY64" s="11">
        <v>11.113834680763386</v>
      </c>
      <c r="BZ64" s="11">
        <v>49.256877914223175</v>
      </c>
      <c r="CA64" s="11">
        <v>96.064111386057959</v>
      </c>
      <c r="CB64" s="11">
        <v>30.088404730806733</v>
      </c>
      <c r="CC64" s="11">
        <v>75.352105722403351</v>
      </c>
      <c r="CD64" s="11">
        <v>77.901546784532371</v>
      </c>
      <c r="CE64" s="11">
        <v>79.220437187253097</v>
      </c>
      <c r="CF64" s="11">
        <v>98.244440302587037</v>
      </c>
      <c r="CG64" s="11">
        <v>92.712507909723683</v>
      </c>
      <c r="CH64" s="11">
        <v>93.556211769668849</v>
      </c>
      <c r="CI64" s="11">
        <v>96.846656823454964</v>
      </c>
      <c r="CJ64" s="11">
        <v>92.860156085214086</v>
      </c>
      <c r="CK64" s="11">
        <v>74.551782324404144</v>
      </c>
      <c r="CL64" s="11">
        <v>82.99</v>
      </c>
      <c r="CM64" s="11">
        <v>92.259999999999991</v>
      </c>
      <c r="CN64" s="11">
        <v>27.1631014197383</v>
      </c>
      <c r="CO64" s="11">
        <v>12.426710884968632</v>
      </c>
      <c r="CP64" s="11">
        <v>50.542048169389375</v>
      </c>
      <c r="CQ64" s="11">
        <v>87.50103851264214</v>
      </c>
      <c r="CR64" s="11">
        <v>83.08509725683308</v>
      </c>
      <c r="CS64" s="11">
        <v>69.947665694372233</v>
      </c>
      <c r="CT64" s="11">
        <v>58.770180951349019</v>
      </c>
      <c r="CU64" s="11">
        <v>97.786360033628725</v>
      </c>
      <c r="CV64" s="11">
        <v>88.331803391125561</v>
      </c>
      <c r="CW64" s="11">
        <v>97.289711466657508</v>
      </c>
      <c r="CX64" s="11">
        <v>48.843629578959231</v>
      </c>
      <c r="CY64" s="11">
        <v>96.798867670231758</v>
      </c>
      <c r="CZ64" s="11">
        <v>95.62691436745348</v>
      </c>
      <c r="DA64" s="11">
        <v>96.923464273582113</v>
      </c>
      <c r="DB64" s="11">
        <v>67.817666624769174</v>
      </c>
      <c r="DC64" s="11">
        <v>97.156197731387508</v>
      </c>
      <c r="DD64" s="11">
        <v>41.615692891794978</v>
      </c>
      <c r="DE64" s="11">
        <v>59.527041695628093</v>
      </c>
      <c r="DF64" s="11">
        <v>24</v>
      </c>
      <c r="DG64" s="11">
        <v>90.339590803627928</v>
      </c>
      <c r="DH64" s="11">
        <v>20.50200379666737</v>
      </c>
      <c r="DI64" s="11">
        <v>30.426070449272309</v>
      </c>
      <c r="DJ64" s="11">
        <v>54.300871542250853</v>
      </c>
      <c r="DK64" s="11">
        <v>24.242424242424242</v>
      </c>
      <c r="DL64" s="11">
        <v>85.358461936832953</v>
      </c>
      <c r="DM64" s="11">
        <v>88.571428571428569</v>
      </c>
      <c r="DN64" s="11">
        <v>62.021893907661116</v>
      </c>
      <c r="DO64" s="11">
        <v>84.827586206896555</v>
      </c>
      <c r="DP64" s="11">
        <v>51.495274741537891</v>
      </c>
      <c r="DQ64" s="11">
        <v>20.900659051296454</v>
      </c>
      <c r="DR64" s="11">
        <v>24.435803069231305</v>
      </c>
      <c r="DS64" s="11">
        <v>26.198674176905818</v>
      </c>
      <c r="DT64" s="11">
        <v>11.673114272848984</v>
      </c>
      <c r="DU64" s="11">
        <v>7.0234119295995896</v>
      </c>
      <c r="DV64" s="11">
        <v>19.913123017701036</v>
      </c>
      <c r="DW64" s="11">
        <v>15.721840311502438</v>
      </c>
      <c r="DX64" s="11">
        <v>31.27017296140362</v>
      </c>
      <c r="DY64" s="11">
        <v>36.224653229478164</v>
      </c>
      <c r="DZ64" s="11">
        <v>19.448901396653177</v>
      </c>
      <c r="EA64" s="11">
        <v>47.943655005801894</v>
      </c>
      <c r="EB64" s="11">
        <v>33.333333333333329</v>
      </c>
      <c r="EC64" s="11">
        <v>47.76094466104233</v>
      </c>
      <c r="ED64" s="11">
        <v>57.613496495012249</v>
      </c>
      <c r="EE64" s="11">
        <v>84.289276807980045</v>
      </c>
      <c r="EF64" s="11">
        <v>100</v>
      </c>
      <c r="EG64" s="11">
        <v>9.9125364431486886</v>
      </c>
      <c r="EH64" s="11">
        <v>66.618075801749271</v>
      </c>
      <c r="EI64" s="11">
        <v>97.916666666666657</v>
      </c>
      <c r="EJ64" s="11">
        <v>80.164930555555557</v>
      </c>
      <c r="EK64" s="11">
        <v>0</v>
      </c>
      <c r="EL64" s="11">
        <v>89.84</v>
      </c>
      <c r="EM64" s="11">
        <v>99.61</v>
      </c>
      <c r="EN64" s="11">
        <v>100</v>
      </c>
      <c r="EO64" s="11">
        <v>90.157480314960623</v>
      </c>
      <c r="EP64" s="11">
        <v>73.4375</v>
      </c>
      <c r="EQ64" s="11">
        <v>56.818187747933514</v>
      </c>
      <c r="ER64" s="11">
        <v>74.19354326743003</v>
      </c>
      <c r="ES64" s="11">
        <v>18.251766154160457</v>
      </c>
      <c r="ET64" s="11">
        <v>25.697065343025592</v>
      </c>
      <c r="EU64" s="11">
        <v>21.19494677805239</v>
      </c>
      <c r="EV64" s="11">
        <v>1.2439665229744883</v>
      </c>
      <c r="EW64" s="11">
        <v>10.335199575190501</v>
      </c>
      <c r="EX64" s="11">
        <v>1.966270913190036</v>
      </c>
      <c r="EY64" s="11">
        <v>0.20590118612505651</v>
      </c>
      <c r="EZ64" s="11">
        <v>1.4575999174653879E-3</v>
      </c>
      <c r="FA64" s="11">
        <v>1.9373760105267375</v>
      </c>
      <c r="FB64" s="11">
        <v>1.2718407732563128</v>
      </c>
      <c r="FC64" s="11">
        <v>53.294672228833498</v>
      </c>
      <c r="FD64" s="11">
        <v>26.175691414454217</v>
      </c>
      <c r="FE64" s="11">
        <v>81.512605042016801</v>
      </c>
      <c r="FF64" s="11">
        <v>38.380281690140848</v>
      </c>
      <c r="FG64" s="11">
        <v>30.843640976847453</v>
      </c>
      <c r="FH64" s="11">
        <v>39.789233265882622</v>
      </c>
      <c r="FI64" s="11">
        <v>6.4204805201399955</v>
      </c>
      <c r="FJ64" s="11">
        <v>59.370132260896668</v>
      </c>
      <c r="FK64" s="11">
        <v>68.620769672321387</v>
      </c>
      <c r="FL64" s="11">
        <v>86.373888815178447</v>
      </c>
      <c r="FM64" s="11">
        <v>70.625342841470115</v>
      </c>
      <c r="FN64" s="11">
        <v>82.149299888325743</v>
      </c>
      <c r="FO64" s="11">
        <v>28.889645458078995</v>
      </c>
      <c r="FP64" s="11">
        <v>86.874771814530845</v>
      </c>
      <c r="FQ64" s="11">
        <v>20.532983835736129</v>
      </c>
      <c r="FR64" s="11">
        <v>28.577260665441926</v>
      </c>
      <c r="FS64" s="11">
        <v>69.401918758930393</v>
      </c>
      <c r="FT64" s="11">
        <v>204.12329046744236</v>
      </c>
      <c r="FU64" s="11">
        <v>236.78301694223313</v>
      </c>
      <c r="FV64" s="11">
        <v>61.236987140232699</v>
      </c>
      <c r="FW64" s="11">
        <v>20.412329046744233</v>
      </c>
      <c r="FX64" s="11">
        <v>61.299350639337234</v>
      </c>
      <c r="FY64" s="11">
        <v>-9.8993506393372357</v>
      </c>
      <c r="FZ64" s="11">
        <v>67.019312660659239</v>
      </c>
      <c r="GA64" s="11">
        <v>8.6883168682328744</v>
      </c>
      <c r="GB64" s="11">
        <v>25</v>
      </c>
      <c r="GC64" s="11">
        <v>31.818181818181817</v>
      </c>
      <c r="GD64" s="11">
        <v>31.818181818181817</v>
      </c>
      <c r="GE64" s="11">
        <v>100</v>
      </c>
      <c r="GF64" s="11">
        <v>75</v>
      </c>
      <c r="GG64" s="11">
        <v>98.742138364779876</v>
      </c>
      <c r="GH64" s="11">
        <v>10</v>
      </c>
      <c r="GI64" s="11">
        <v>10</v>
      </c>
      <c r="GJ64" s="11">
        <v>0.5</v>
      </c>
      <c r="GK64" s="11">
        <v>66.67299911641706</v>
      </c>
      <c r="GL64" s="11">
        <v>39.004563244575003</v>
      </c>
      <c r="GM64" s="11">
        <v>15.384775701075684</v>
      </c>
      <c r="GN64" s="11">
        <v>40.406927039999999</v>
      </c>
      <c r="GO64" s="11">
        <v>68.984226715351909</v>
      </c>
      <c r="GP64" s="11">
        <v>61.645982503873562</v>
      </c>
      <c r="GQ64" s="11">
        <v>39.903037332268937</v>
      </c>
      <c r="GR64" s="11">
        <v>2.4029977396802509</v>
      </c>
      <c r="GS64" s="11" t="s">
        <v>727</v>
      </c>
      <c r="GT64" s="11" t="s">
        <v>727</v>
      </c>
      <c r="GU64" s="11" t="s">
        <v>727</v>
      </c>
      <c r="GV64" s="11">
        <v>1</v>
      </c>
      <c r="GW64" s="11">
        <v>1068.5235884616911</v>
      </c>
      <c r="GX64" s="11">
        <v>30.376596038904168</v>
      </c>
      <c r="GY64" s="11">
        <v>65.909090909090907</v>
      </c>
      <c r="GZ64" s="11">
        <v>0</v>
      </c>
      <c r="HA64" s="11">
        <v>1095961.8859149087</v>
      </c>
      <c r="HB64" s="11">
        <v>164.93777777777777</v>
      </c>
      <c r="HC64" s="11">
        <v>33.520000000000003</v>
      </c>
      <c r="HD64" s="11">
        <v>341.10746031746027</v>
      </c>
      <c r="HE64" s="11">
        <v>100.32476190476189</v>
      </c>
      <c r="HF64" s="12">
        <v>173.11217736491491</v>
      </c>
      <c r="HG64" s="12">
        <v>20.779562812746903</v>
      </c>
      <c r="HH64" s="12">
        <v>9.8995916068159406</v>
      </c>
      <c r="HI64" s="11">
        <v>92.712507909723683</v>
      </c>
      <c r="HJ64" s="11">
        <v>93.556211769668849</v>
      </c>
      <c r="HK64" s="11">
        <v>96.846656823454964</v>
      </c>
      <c r="HL64" s="11">
        <v>92.860156085214086</v>
      </c>
      <c r="HM64" s="11">
        <v>74.551782324404144</v>
      </c>
      <c r="HN64" s="11">
        <v>82.99</v>
      </c>
      <c r="HO64" s="11">
        <v>92.259999999999991</v>
      </c>
      <c r="HP64" s="11">
        <v>27.1631014197383</v>
      </c>
      <c r="HQ64" s="11">
        <v>12.426710884968632</v>
      </c>
      <c r="HR64" s="11">
        <v>50.542048169389375</v>
      </c>
      <c r="HS64" s="11">
        <v>87.50103851264214</v>
      </c>
      <c r="HT64" s="11">
        <v>83.08509725683308</v>
      </c>
      <c r="HU64" s="11">
        <v>69.947665694372233</v>
      </c>
      <c r="HV64" s="11">
        <v>58.770180951349019</v>
      </c>
      <c r="HW64" s="11">
        <v>97.786360033628725</v>
      </c>
      <c r="HX64" s="11">
        <v>88.331803391125561</v>
      </c>
      <c r="HY64" s="11">
        <v>97.289711466657508</v>
      </c>
      <c r="HZ64" s="11">
        <v>48.843629578959231</v>
      </c>
      <c r="IA64" s="11">
        <v>96.798867670231758</v>
      </c>
      <c r="IB64" s="11">
        <v>95.62691436745348</v>
      </c>
      <c r="IC64" s="11">
        <v>96.923464273582113</v>
      </c>
      <c r="ID64" s="11">
        <v>67.817666624769174</v>
      </c>
      <c r="IE64" s="11">
        <v>97.156197731387508</v>
      </c>
      <c r="IF64" s="11">
        <v>41.615692891794978</v>
      </c>
      <c r="IG64" s="11">
        <v>0.53503184713375795</v>
      </c>
      <c r="IH64" s="11">
        <v>8</v>
      </c>
      <c r="II64" s="11">
        <v>90.339590803627928</v>
      </c>
      <c r="IJ64" s="11">
        <v>20.50200379666737</v>
      </c>
      <c r="IK64" s="11">
        <v>30.426070449272309</v>
      </c>
      <c r="IL64" s="11">
        <v>54.300871542250853</v>
      </c>
      <c r="IM64" s="11">
        <v>24.242424242424242</v>
      </c>
      <c r="IN64" s="11">
        <v>12.08421052631579</v>
      </c>
      <c r="IO64" s="11">
        <v>88.571428571428569</v>
      </c>
      <c r="IP64" s="11">
        <v>80.674223490562383</v>
      </c>
      <c r="IQ64" s="11">
        <v>6.8965517241379306</v>
      </c>
      <c r="IR64" s="11">
        <v>89.655172413793096</v>
      </c>
      <c r="IS64" s="11">
        <v>6.5924588570238178</v>
      </c>
      <c r="IT64" s="11">
        <v>24.435803069231305</v>
      </c>
      <c r="IU64" s="11">
        <v>146.63585002568053</v>
      </c>
      <c r="IV64" s="11">
        <v>20.801232665639446</v>
      </c>
      <c r="IW64" s="11">
        <v>9.2449922958397543</v>
      </c>
      <c r="IX64" s="11">
        <v>191.57678479712379</v>
      </c>
      <c r="IY64" s="11">
        <v>8.148148148148147</v>
      </c>
      <c r="IZ64" s="11">
        <v>26.065742167437083</v>
      </c>
      <c r="JA64" s="11">
        <v>19.902413970210578</v>
      </c>
      <c r="JB64" s="11">
        <v>6.2917308680020545</v>
      </c>
      <c r="JC64" s="11">
        <v>4.879301489470981</v>
      </c>
      <c r="JD64" s="11">
        <v>10</v>
      </c>
      <c r="JE64" s="11">
        <v>14.31055900621118</v>
      </c>
      <c r="JF64" s="11">
        <v>13.783132530120483</v>
      </c>
      <c r="JG64" s="11">
        <v>84.289276807980045</v>
      </c>
      <c r="JH64" s="11">
        <v>111.121903836814</v>
      </c>
      <c r="JI64" s="11">
        <v>9.9125364431486886</v>
      </c>
      <c r="JJ64" s="11">
        <v>66.618075801749271</v>
      </c>
      <c r="JK64" s="11">
        <v>97.916666666666657</v>
      </c>
      <c r="JL64" s="11">
        <v>80.164930555555557</v>
      </c>
      <c r="JM64" s="11">
        <v>0</v>
      </c>
      <c r="JN64" s="11">
        <v>89.84</v>
      </c>
      <c r="JO64" s="11">
        <v>99.61</v>
      </c>
      <c r="JP64" s="11">
        <v>100</v>
      </c>
      <c r="JQ64" s="11">
        <v>90.157480314960623</v>
      </c>
      <c r="JR64" s="11">
        <v>73.4375</v>
      </c>
      <c r="JS64" s="11">
        <v>0.76829270000000005</v>
      </c>
      <c r="JT64" s="11">
        <v>0.80487799999999998</v>
      </c>
      <c r="JU64" s="11">
        <v>1.1266446130000001</v>
      </c>
      <c r="JV64" s="11">
        <v>0.28536820000000002</v>
      </c>
      <c r="JW64" s="11">
        <v>7.3341536645776619</v>
      </c>
      <c r="JX64" s="11">
        <v>32181.29589198446</v>
      </c>
      <c r="JY64" s="11">
        <v>134731.02605508544</v>
      </c>
      <c r="JZ64" s="11">
        <v>0.15733713825735032</v>
      </c>
      <c r="KA64" s="11">
        <v>1.57600695</v>
      </c>
      <c r="KB64" s="11">
        <v>3.7900299999999998E-3</v>
      </c>
      <c r="KC64" s="11">
        <v>5.6299628300000002</v>
      </c>
      <c r="KD64" s="13">
        <v>2.0986273121972498E-2</v>
      </c>
      <c r="KE64" s="11">
        <v>-0.27108914048796046</v>
      </c>
      <c r="KF64" s="11">
        <v>-16.612977450529222</v>
      </c>
      <c r="KG64" s="11">
        <v>126.05042016806722</v>
      </c>
      <c r="KH64" s="11">
        <v>-46.478873239436616</v>
      </c>
      <c r="KI64" s="11">
        <v>10.955</v>
      </c>
      <c r="KJ64" s="11">
        <v>14.271428571428574</v>
      </c>
      <c r="KK64" s="11">
        <v>87.673333333333346</v>
      </c>
      <c r="KL64" s="11">
        <v>111.10416666666667</v>
      </c>
      <c r="KM64" s="11">
        <v>105.255</v>
      </c>
      <c r="KN64" s="11">
        <v>13.626111184821546</v>
      </c>
      <c r="KO64" s="11">
        <v>29.374657158529892</v>
      </c>
      <c r="KP64" s="11">
        <v>82.149299888325743</v>
      </c>
      <c r="KQ64" s="11">
        <v>5.392918018144738</v>
      </c>
      <c r="KR64" s="11">
        <v>86.874771814530845</v>
      </c>
      <c r="KS64" s="11">
        <v>20.532983835736129</v>
      </c>
    </row>
    <row r="65" spans="1:305" x14ac:dyDescent="0.3">
      <c r="A65" t="s">
        <v>1</v>
      </c>
      <c r="B65" s="2" t="s">
        <v>118</v>
      </c>
      <c r="C65" s="2" t="s">
        <v>119</v>
      </c>
      <c r="D65" s="2" t="s">
        <v>351</v>
      </c>
      <c r="E65" s="2" t="s">
        <v>352</v>
      </c>
      <c r="F65" s="2" t="s">
        <v>358</v>
      </c>
      <c r="G65" s="2" t="s">
        <v>355</v>
      </c>
      <c r="H65" s="17" t="s">
        <v>487</v>
      </c>
      <c r="I65" s="11">
        <v>55.13872579982803</v>
      </c>
      <c r="J65" s="11">
        <v>55.725304101308609</v>
      </c>
      <c r="K65" s="11">
        <v>58.651690038087594</v>
      </c>
      <c r="L65" s="11">
        <v>71.495031308761597</v>
      </c>
      <c r="M65" s="11">
        <v>52.532200426930991</v>
      </c>
      <c r="N65" s="11">
        <v>47.015542666771637</v>
      </c>
      <c r="O65" s="11">
        <v>45.412586257107755</v>
      </c>
      <c r="P65" s="11">
        <v>79.216235105663898</v>
      </c>
      <c r="Q65" s="11">
        <v>44.800114714971109</v>
      </c>
      <c r="R65" s="11">
        <v>40.757575757575758</v>
      </c>
      <c r="S65" s="11">
        <v>51.720378496982995</v>
      </c>
      <c r="T65" s="11">
        <v>73.748753078165649</v>
      </c>
      <c r="U65" s="11">
        <v>58.316776677030163</v>
      </c>
      <c r="V65" s="11">
        <v>41.517294878770677</v>
      </c>
      <c r="W65" s="11">
        <v>40.766946335044189</v>
      </c>
      <c r="X65" s="11">
        <v>54.779670966500646</v>
      </c>
      <c r="Y65" s="11">
        <v>91.15633976200246</v>
      </c>
      <c r="Z65" s="11">
        <v>47.903803088803087</v>
      </c>
      <c r="AA65" s="11">
        <v>72.477768975319023</v>
      </c>
      <c r="AB65" s="11">
        <v>89.044587228899985</v>
      </c>
      <c r="AC65" s="11">
        <v>71.59317740279289</v>
      </c>
      <c r="AD65" s="11">
        <v>43.255368622623443</v>
      </c>
      <c r="AE65" s="11">
        <v>81.104254314172636</v>
      </c>
      <c r="AF65" s="11">
        <v>52.532200426930991</v>
      </c>
      <c r="AG65" s="11">
        <v>34.778149987417542</v>
      </c>
      <c r="AH65" s="11">
        <v>18.837376786776456</v>
      </c>
      <c r="AI65" s="11">
        <v>73.585920643199259</v>
      </c>
      <c r="AJ65" s="11">
        <v>54.228133253464968</v>
      </c>
      <c r="AK65" s="11">
        <v>91.167481149965184</v>
      </c>
      <c r="AL65" s="11">
        <v>59.220983866890649</v>
      </c>
      <c r="AM65" s="11">
        <v>69.236213289123754</v>
      </c>
      <c r="AN65" s="11">
        <v>66.275414260223641</v>
      </c>
      <c r="AO65" s="11">
        <v>68.944284400752096</v>
      </c>
      <c r="AP65" s="11">
        <v>82.200405506349369</v>
      </c>
      <c r="AQ65" s="11">
        <v>89.594834585173032</v>
      </c>
      <c r="AR65" s="11">
        <v>82.519016355556403</v>
      </c>
      <c r="AS65" s="11">
        <v>64.360958956963202</v>
      </c>
      <c r="AT65" s="11">
        <v>66.199899611488561</v>
      </c>
      <c r="AU65" s="11">
        <v>90.422295618452921</v>
      </c>
      <c r="AV65" s="11">
        <v>58.869822582308359</v>
      </c>
      <c r="AW65" s="11">
        <v>28.345710396479607</v>
      </c>
      <c r="AX65" s="11">
        <v>58.487531802752457</v>
      </c>
      <c r="AY65" s="11">
        <v>33.497394078344001</v>
      </c>
      <c r="AZ65" s="11">
        <v>45</v>
      </c>
      <c r="BA65" s="11">
        <v>40.909090909090914</v>
      </c>
      <c r="BB65" s="11">
        <v>36.363636363636367</v>
      </c>
      <c r="BC65" s="11">
        <v>66.666666666666657</v>
      </c>
      <c r="BD65" s="11">
        <v>50</v>
      </c>
      <c r="BE65" s="11">
        <v>0</v>
      </c>
      <c r="BF65" s="11">
        <v>56.518559151581641</v>
      </c>
      <c r="BG65" s="11">
        <v>85.416666666666657</v>
      </c>
      <c r="BH65" s="11">
        <v>86.31578947368422</v>
      </c>
      <c r="BI65" s="11">
        <v>96.220112227273759</v>
      </c>
      <c r="BJ65" s="11">
        <v>65.300165743710451</v>
      </c>
      <c r="BK65" s="11">
        <v>24.511570906159765</v>
      </c>
      <c r="BL65" s="11">
        <v>96.39612704000001</v>
      </c>
      <c r="BM65" s="11">
        <v>35.249401676367405</v>
      </c>
      <c r="BN65" s="11">
        <v>48.211883606565067</v>
      </c>
      <c r="BO65" s="11">
        <v>91.489044748158022</v>
      </c>
      <c r="BP65" s="11">
        <v>3.3105912745605695</v>
      </c>
      <c r="BQ65" s="11">
        <v>63.09</v>
      </c>
      <c r="BR65" s="11">
        <v>57.999999999999993</v>
      </c>
      <c r="BS65" s="11">
        <v>11.223816879165811</v>
      </c>
      <c r="BT65" s="11">
        <v>100</v>
      </c>
      <c r="BU65" s="11">
        <v>13.479361118897726</v>
      </c>
      <c r="BV65" s="11">
        <v>39.714697796006668</v>
      </c>
      <c r="BW65" s="11">
        <v>73.333333333333329</v>
      </c>
      <c r="BX65" s="11">
        <v>50</v>
      </c>
      <c r="BY65" s="11">
        <v>1.9754210836768978E-2</v>
      </c>
      <c r="BZ65" s="11">
        <v>32.730989753466432</v>
      </c>
      <c r="CA65" s="11">
        <v>97.916456623035089</v>
      </c>
      <c r="CB65" s="11">
        <v>19.183922307613361</v>
      </c>
      <c r="CC65" s="11">
        <v>58.739097468102486</v>
      </c>
      <c r="CD65" s="11">
        <v>63.693684493299529</v>
      </c>
      <c r="CE65" s="11">
        <v>41.417910447761194</v>
      </c>
      <c r="CF65" s="11">
        <v>69.775635672226429</v>
      </c>
      <c r="CG65" s="11">
        <v>92.236356175625772</v>
      </c>
      <c r="CH65" s="11">
        <v>89.913828477636443</v>
      </c>
      <c r="CI65" s="11">
        <v>97.037340993024216</v>
      </c>
      <c r="CJ65" s="11">
        <v>90.570373409930241</v>
      </c>
      <c r="CK65" s="11">
        <v>86.023799753795643</v>
      </c>
      <c r="CL65" s="11">
        <v>100</v>
      </c>
      <c r="CM65" s="11">
        <v>79.259999999999991</v>
      </c>
      <c r="CN65" s="11">
        <v>12.355212355212355</v>
      </c>
      <c r="CO65" s="11">
        <v>0</v>
      </c>
      <c r="CP65" s="11">
        <v>62.139942426576276</v>
      </c>
      <c r="CQ65" s="11">
        <v>82.837424101689194</v>
      </c>
      <c r="CR65" s="11">
        <v>85.389163637875001</v>
      </c>
      <c r="CS65" s="11">
        <v>64.528504908548939</v>
      </c>
      <c r="CT65" s="11">
        <v>42.786854731745606</v>
      </c>
      <c r="CU65" s="11">
        <v>97.184724045479115</v>
      </c>
      <c r="CV65" s="11">
        <v>96.845632651985071</v>
      </c>
      <c r="CW65" s="11">
        <v>98.34705665741194</v>
      </c>
      <c r="CX65" s="11">
        <v>50.339630002566871</v>
      </c>
      <c r="CY65" s="11">
        <v>98.704679316427175</v>
      </c>
      <c r="CZ65" s="11">
        <v>96.296798906195605</v>
      </c>
      <c r="DA65" s="11">
        <v>97.346659187313236</v>
      </c>
      <c r="DB65" s="11">
        <v>77.676472184930546</v>
      </c>
      <c r="DC65" s="11">
        <v>96.799768924369417</v>
      </c>
      <c r="DD65" s="11">
        <v>100</v>
      </c>
      <c r="DE65" s="11">
        <v>78.779532208378683</v>
      </c>
      <c r="DF65" s="11">
        <v>36</v>
      </c>
      <c r="DG65" s="11">
        <v>81.772671317193272</v>
      </c>
      <c r="DH65" s="11">
        <v>14.94460402133771</v>
      </c>
      <c r="DI65" s="11">
        <v>33.048830529339348</v>
      </c>
      <c r="DJ65" s="11">
        <v>71.502426672293723</v>
      </c>
      <c r="DK65" s="11">
        <v>72.727272727272734</v>
      </c>
      <c r="DL65" s="11">
        <v>91.298428968235228</v>
      </c>
      <c r="DM65" s="11">
        <v>88.888888888888886</v>
      </c>
      <c r="DN65" s="11">
        <v>44.931894239643071</v>
      </c>
      <c r="DO65" s="11">
        <v>80.144404332129966</v>
      </c>
      <c r="DP65" s="11">
        <v>32.520302709019958</v>
      </c>
      <c r="DQ65" s="11">
        <v>41.792860055321498</v>
      </c>
      <c r="DR65" s="11">
        <v>27.763439919513583</v>
      </c>
      <c r="DS65" s="11">
        <v>1.3115973002903583</v>
      </c>
      <c r="DT65" s="11">
        <v>28.801326917494652</v>
      </c>
      <c r="DU65" s="11">
        <v>0</v>
      </c>
      <c r="DV65" s="11">
        <v>4.5047227900177438</v>
      </c>
      <c r="DW65" s="11">
        <v>12.863323891229268</v>
      </c>
      <c r="DX65" s="11">
        <v>19.467816283311553</v>
      </c>
      <c r="DY65" s="11">
        <v>27.543736421357899</v>
      </c>
      <c r="DZ65" s="11">
        <v>12.34164746771658</v>
      </c>
      <c r="EA65" s="11">
        <v>25.309874237686721</v>
      </c>
      <c r="EB65" s="11">
        <v>9.5238095238095219</v>
      </c>
      <c r="EC65" s="11">
        <v>47.652518893325876</v>
      </c>
      <c r="ED65" s="11">
        <v>69.887145092135995</v>
      </c>
      <c r="EE65" s="11">
        <v>85.345911949685544</v>
      </c>
      <c r="EF65" s="11">
        <v>91.458106637649621</v>
      </c>
      <c r="EG65" s="11">
        <v>17.998560115190784</v>
      </c>
      <c r="EH65" s="11">
        <v>46.076313894888408</v>
      </c>
      <c r="EI65" s="11">
        <v>99.576898667230807</v>
      </c>
      <c r="EJ65" s="11">
        <v>94.774698540300406</v>
      </c>
      <c r="EK65" s="11">
        <v>12.714195049714409</v>
      </c>
      <c r="EL65" s="11">
        <v>86.12</v>
      </c>
      <c r="EM65" s="11">
        <v>97.45</v>
      </c>
      <c r="EN65" s="11">
        <v>99.716713881019828</v>
      </c>
      <c r="EO65" s="11">
        <v>87.664041994750647</v>
      </c>
      <c r="EP65" s="11">
        <v>84.886649874055422</v>
      </c>
      <c r="EQ65" s="11">
        <v>75.000009318181213</v>
      </c>
      <c r="ER65" s="11">
        <v>95.161286056191685</v>
      </c>
      <c r="ES65" s="11">
        <v>53.576813210971466</v>
      </c>
      <c r="ET65" s="11">
        <v>13.145826882218218</v>
      </c>
      <c r="EU65" s="11">
        <v>8.5865726152532815</v>
      </c>
      <c r="EV65" s="11">
        <v>4.0828719283924997</v>
      </c>
      <c r="EW65" s="11">
        <v>8.1004623896820895</v>
      </c>
      <c r="EX65" s="11">
        <v>2.186008558699311</v>
      </c>
      <c r="EY65" s="11">
        <v>9.1368013253001999E-3</v>
      </c>
      <c r="EZ65" s="11">
        <v>6.4739237857910623E-2</v>
      </c>
      <c r="FA65" s="11">
        <v>5.2413930603058443</v>
      </c>
      <c r="FB65" s="11">
        <v>72.840944836855513</v>
      </c>
      <c r="FC65" s="11">
        <v>0</v>
      </c>
      <c r="FD65" s="11">
        <v>100</v>
      </c>
      <c r="FE65" s="11">
        <v>75.723270440251568</v>
      </c>
      <c r="FF65" s="11">
        <v>97.616851168511687</v>
      </c>
      <c r="FG65" s="11">
        <v>60.582203068350729</v>
      </c>
      <c r="FH65" s="11">
        <v>73.730644262192683</v>
      </c>
      <c r="FI65" s="11">
        <v>44.289124803169535</v>
      </c>
      <c r="FJ65" s="11">
        <v>65.995827315037715</v>
      </c>
      <c r="FK65" s="11">
        <v>86.779271852367529</v>
      </c>
      <c r="FL65" s="11">
        <v>85.066573840396828</v>
      </c>
      <c r="FM65" s="11">
        <v>68.637436343311393</v>
      </c>
      <c r="FN65" s="11">
        <v>90.528358582696882</v>
      </c>
      <c r="FO65" s="11">
        <v>65.05811649551471</v>
      </c>
      <c r="FP65" s="11">
        <v>86.807653575025185</v>
      </c>
      <c r="FQ65" s="11">
        <v>17.567567567567568</v>
      </c>
      <c r="FR65" s="11">
        <v>12.805463664496852</v>
      </c>
      <c r="FS65" s="11">
        <v>100.309465371892</v>
      </c>
      <c r="FT65" s="11">
        <v>296.65990822751041</v>
      </c>
      <c r="FU65" s="11">
        <v>298.79415217159323</v>
      </c>
      <c r="FV65" s="11">
        <v>68.295806210649872</v>
      </c>
      <c r="FW65" s="11">
        <v>46.953366769821791</v>
      </c>
      <c r="FX65" s="11">
        <v>58.869822582308366</v>
      </c>
      <c r="FY65" s="11">
        <v>-11.189822582308366</v>
      </c>
      <c r="FZ65" s="11">
        <v>58.487531802752457</v>
      </c>
      <c r="GA65" s="11">
        <v>2.650246855462413</v>
      </c>
      <c r="GB65" s="11">
        <v>45</v>
      </c>
      <c r="GC65" s="11">
        <v>40.909090909090914</v>
      </c>
      <c r="GD65" s="11">
        <v>36.363636363636367</v>
      </c>
      <c r="GE65" s="11">
        <v>66.666666666666657</v>
      </c>
      <c r="GF65" s="11">
        <v>50</v>
      </c>
      <c r="GG65" s="11">
        <v>0</v>
      </c>
      <c r="GH65" s="11">
        <v>30</v>
      </c>
      <c r="GI65" s="11">
        <v>7</v>
      </c>
      <c r="GJ65" s="11">
        <v>4.333333333333333</v>
      </c>
      <c r="GK65" s="11">
        <v>96.220112227273759</v>
      </c>
      <c r="GL65" s="11">
        <v>65.300165743710451</v>
      </c>
      <c r="GM65" s="11">
        <v>24.511570906159765</v>
      </c>
      <c r="GN65" s="11">
        <v>96.39612704000001</v>
      </c>
      <c r="GO65" s="11">
        <v>35.249401676367405</v>
      </c>
      <c r="GP65" s="11">
        <v>51.788116393434933</v>
      </c>
      <c r="GQ65" s="11">
        <v>8.5109552518419829</v>
      </c>
      <c r="GR65" s="11">
        <v>3.3105912745605695</v>
      </c>
      <c r="GS65" s="11" t="s">
        <v>727</v>
      </c>
      <c r="GT65" s="11" t="s">
        <v>727</v>
      </c>
      <c r="GU65" s="11">
        <v>11.223816879165811</v>
      </c>
      <c r="GV65" s="11">
        <v>1</v>
      </c>
      <c r="GW65" s="11">
        <v>1296.4371620649247</v>
      </c>
      <c r="GX65" s="11">
        <v>39.714697796006668</v>
      </c>
      <c r="GY65" s="11">
        <v>73.333333333333329</v>
      </c>
      <c r="GZ65" s="11">
        <v>50</v>
      </c>
      <c r="HA65" s="11">
        <v>1948.0100960021634</v>
      </c>
      <c r="HB65" s="11">
        <v>215.89031746031742</v>
      </c>
      <c r="HC65" s="11">
        <v>25.850158730158729</v>
      </c>
      <c r="HD65" s="11">
        <v>393.54571428571421</v>
      </c>
      <c r="HE65" s="11">
        <v>151.065873015873</v>
      </c>
      <c r="HF65" s="12">
        <v>214.35397229355507</v>
      </c>
      <c r="HG65" s="12">
        <v>58.582089552238806</v>
      </c>
      <c r="HH65" s="12">
        <v>123.98113669769721</v>
      </c>
      <c r="HI65" s="11">
        <v>92.236356175625772</v>
      </c>
      <c r="HJ65" s="11">
        <v>89.913828477636443</v>
      </c>
      <c r="HK65" s="11">
        <v>97.037340993024216</v>
      </c>
      <c r="HL65" s="11">
        <v>90.570373409930241</v>
      </c>
      <c r="HM65" s="11">
        <v>86.023799753795643</v>
      </c>
      <c r="HN65" s="11">
        <v>169.51</v>
      </c>
      <c r="HO65" s="11">
        <v>79.259999999999991</v>
      </c>
      <c r="HP65" s="11">
        <v>12.355212355212355</v>
      </c>
      <c r="HQ65" s="11">
        <v>0</v>
      </c>
      <c r="HR65" s="11">
        <v>62.139942426576276</v>
      </c>
      <c r="HS65" s="11">
        <v>82.837424101689194</v>
      </c>
      <c r="HT65" s="11">
        <v>85.389163637875001</v>
      </c>
      <c r="HU65" s="11">
        <v>64.528504908548939</v>
      </c>
      <c r="HV65" s="11">
        <v>42.786854731745606</v>
      </c>
      <c r="HW65" s="11">
        <v>97.184724045479115</v>
      </c>
      <c r="HX65" s="11">
        <v>96.845632651985071</v>
      </c>
      <c r="HY65" s="11">
        <v>98.34705665741194</v>
      </c>
      <c r="HZ65" s="11">
        <v>50.339630002566871</v>
      </c>
      <c r="IA65" s="11">
        <v>98.704679316427175</v>
      </c>
      <c r="IB65" s="11">
        <v>96.296798906195605</v>
      </c>
      <c r="IC65" s="11">
        <v>97.346659187313236</v>
      </c>
      <c r="ID65" s="11">
        <v>77.676472184930546</v>
      </c>
      <c r="IE65" s="11">
        <v>96.799768924369417</v>
      </c>
      <c r="IF65" s="11">
        <v>112.99958965941732</v>
      </c>
      <c r="IG65" s="11">
        <v>11.507936507936508</v>
      </c>
      <c r="IH65" s="11">
        <v>11</v>
      </c>
      <c r="II65" s="11">
        <v>81.772671317193272</v>
      </c>
      <c r="IJ65" s="11">
        <v>14.94460402133771</v>
      </c>
      <c r="IK65" s="11">
        <v>33.048830529339348</v>
      </c>
      <c r="IL65" s="11">
        <v>71.502426672293723</v>
      </c>
      <c r="IM65" s="11">
        <v>72.727272727272734</v>
      </c>
      <c r="IN65" s="11">
        <v>8.220528455284553</v>
      </c>
      <c r="IO65" s="11">
        <v>88.888888888888886</v>
      </c>
      <c r="IP65" s="11">
        <v>78.815545660754637</v>
      </c>
      <c r="IQ65" s="11">
        <v>9.025270758122744</v>
      </c>
      <c r="IR65" s="11">
        <v>115.52346570397113</v>
      </c>
      <c r="IS65" s="11">
        <v>7.5671230479856524</v>
      </c>
      <c r="IT65" s="11">
        <v>27.763439919513583</v>
      </c>
      <c r="IU65" s="11">
        <v>7.3411037413870828</v>
      </c>
      <c r="IV65" s="11">
        <v>51.323330542855302</v>
      </c>
      <c r="IW65" s="11">
        <v>0</v>
      </c>
      <c r="IX65" s="11">
        <v>43.338270332925489</v>
      </c>
      <c r="IY65" s="11">
        <v>6.6666666666666661</v>
      </c>
      <c r="IZ65" s="11">
        <v>16.227703007276705</v>
      </c>
      <c r="JA65" s="11">
        <v>15.132977010754074</v>
      </c>
      <c r="JB65" s="11">
        <v>3.9925301049649042</v>
      </c>
      <c r="JC65" s="11">
        <v>2.5758258741709064</v>
      </c>
      <c r="JD65" s="11">
        <v>2.8571428571428568</v>
      </c>
      <c r="JE65" s="11">
        <v>14.324242424242424</v>
      </c>
      <c r="JF65" s="11">
        <v>12.093525179856115</v>
      </c>
      <c r="JG65" s="11">
        <v>85.345911949685544</v>
      </c>
      <c r="JH65" s="11">
        <v>91.458106637649621</v>
      </c>
      <c r="JI65" s="11">
        <v>17.998560115190784</v>
      </c>
      <c r="JJ65" s="11">
        <v>46.076313894888408</v>
      </c>
      <c r="JK65" s="11">
        <v>99.576898667230807</v>
      </c>
      <c r="JL65" s="11">
        <v>94.774698540300406</v>
      </c>
      <c r="JM65" s="11">
        <v>12.714195049714409</v>
      </c>
      <c r="JN65" s="11">
        <v>86.12</v>
      </c>
      <c r="JO65" s="11">
        <v>97.45</v>
      </c>
      <c r="JP65" s="11">
        <v>99.716713881019828</v>
      </c>
      <c r="JQ65" s="11">
        <v>87.664041994750647</v>
      </c>
      <c r="JR65" s="11">
        <v>84.886649874055422</v>
      </c>
      <c r="JS65" s="11">
        <v>0.86585369999999995</v>
      </c>
      <c r="JT65" s="11">
        <v>0.96341460000000001</v>
      </c>
      <c r="JU65" s="11">
        <v>1.4827645110000001</v>
      </c>
      <c r="JV65" s="11">
        <v>0.25261739999999999</v>
      </c>
      <c r="JW65" s="11">
        <v>4.2861056780534534</v>
      </c>
      <c r="JX65" s="11">
        <v>79015.000377582517</v>
      </c>
      <c r="JY65" s="11">
        <v>107327.01592028196</v>
      </c>
      <c r="JZ65" s="11">
        <v>0.17492011325836232</v>
      </c>
      <c r="KA65" s="11">
        <v>6.9934820000000009E-2</v>
      </c>
      <c r="KB65" s="11">
        <v>0.16833402</v>
      </c>
      <c r="KC65" s="11">
        <v>15.231347940000004</v>
      </c>
      <c r="KD65" s="13">
        <v>0.50218046224117152</v>
      </c>
      <c r="KE65" s="11">
        <v>86.19389636478715</v>
      </c>
      <c r="KF65" s="11">
        <v>200</v>
      </c>
      <c r="KG65" s="11">
        <v>102.89308176100629</v>
      </c>
      <c r="KH65" s="11">
        <v>190.46740467404675</v>
      </c>
      <c r="KI65" s="11">
        <v>6.9364705882352942</v>
      </c>
      <c r="KJ65" s="11">
        <v>7.8176470588235301</v>
      </c>
      <c r="KK65" s="11">
        <v>81.460666666666668</v>
      </c>
      <c r="KL65" s="11">
        <v>105.25550000000001</v>
      </c>
      <c r="KM65" s="11">
        <v>92.865000000000009</v>
      </c>
      <c r="KN65" s="11">
        <v>14.933426159603167</v>
      </c>
      <c r="KO65" s="11">
        <v>31.362563656688607</v>
      </c>
      <c r="KP65" s="11">
        <v>90.528358582696882</v>
      </c>
      <c r="KQ65" s="11">
        <v>6.8726919161543831</v>
      </c>
      <c r="KR65" s="11">
        <v>86.807653575025185</v>
      </c>
      <c r="KS65" s="11">
        <v>17.567567567567568</v>
      </c>
    </row>
    <row r="66" spans="1:305" x14ac:dyDescent="0.3">
      <c r="A66" t="s">
        <v>1</v>
      </c>
      <c r="B66" s="2" t="s">
        <v>120</v>
      </c>
      <c r="C66" s="2" t="s">
        <v>121</v>
      </c>
      <c r="D66" s="2" t="s">
        <v>351</v>
      </c>
      <c r="E66" s="2" t="s">
        <v>352</v>
      </c>
      <c r="F66" s="2" t="s">
        <v>358</v>
      </c>
      <c r="G66" s="2" t="s">
        <v>355</v>
      </c>
      <c r="H66" s="17" t="s">
        <v>487</v>
      </c>
      <c r="I66" s="11">
        <v>55.314420595199657</v>
      </c>
      <c r="J66" s="11">
        <v>52.448475203769576</v>
      </c>
      <c r="K66" s="11">
        <v>65.65816573188873</v>
      </c>
      <c r="L66" s="11">
        <v>64.586774685107912</v>
      </c>
      <c r="M66" s="11">
        <v>57.253615937688359</v>
      </c>
      <c r="N66" s="11">
        <v>52.211121878505459</v>
      </c>
      <c r="O66" s="11">
        <v>39.728370134237899</v>
      </c>
      <c r="P66" s="11">
        <v>75.714787893347477</v>
      </c>
      <c r="Q66" s="11">
        <v>55.278202612619971</v>
      </c>
      <c r="R66" s="11">
        <v>11.212121212121213</v>
      </c>
      <c r="S66" s="11">
        <v>76.150255988297687</v>
      </c>
      <c r="T66" s="11">
        <v>35.224133139780086</v>
      </c>
      <c r="U66" s="11">
        <v>69.261216160121222</v>
      </c>
      <c r="V66" s="11">
        <v>44.298609420099361</v>
      </c>
      <c r="W66" s="11">
        <v>25.298548287208707</v>
      </c>
      <c r="X66" s="11">
        <v>74.135471492261118</v>
      </c>
      <c r="Y66" s="11">
        <v>92.805865802711224</v>
      </c>
      <c r="Z66" s="11">
        <v>70.392777345373858</v>
      </c>
      <c r="AA66" s="11">
        <v>74.834282143408799</v>
      </c>
      <c r="AB66" s="11">
        <v>85.612753589142386</v>
      </c>
      <c r="AC66" s="11">
        <v>44.790634691326204</v>
      </c>
      <c r="AD66" s="11">
        <v>47.975104441981415</v>
      </c>
      <c r="AE66" s="11">
        <v>69.721098559680755</v>
      </c>
      <c r="AF66" s="11">
        <v>57.253615937688359</v>
      </c>
      <c r="AG66" s="11">
        <v>31.181022978634999</v>
      </c>
      <c r="AH66" s="11">
        <v>39.1565551826328</v>
      </c>
      <c r="AI66" s="11">
        <v>77.590688625548637</v>
      </c>
      <c r="AJ66" s="11">
        <v>54.419526843002679</v>
      </c>
      <c r="AK66" s="11">
        <v>95.654751167450542</v>
      </c>
      <c r="AL66" s="11">
        <v>56.793327275052647</v>
      </c>
      <c r="AM66" s="11">
        <v>60.502159055163148</v>
      </c>
      <c r="AN66" s="11">
        <v>41.155864980805276</v>
      </c>
      <c r="AO66" s="11">
        <v>64.755227098437302</v>
      </c>
      <c r="AP66" s="11">
        <v>78.968073838704797</v>
      </c>
      <c r="AQ66" s="11">
        <v>77.712586761874064</v>
      </c>
      <c r="AR66" s="11">
        <v>73.848175966565421</v>
      </c>
      <c r="AS66" s="11">
        <v>68.174191315598989</v>
      </c>
      <c r="AT66" s="11">
        <v>68.548780282779376</v>
      </c>
      <c r="AU66" s="11">
        <v>87.036919194562273</v>
      </c>
      <c r="AV66" s="11">
        <v>60.772183514122581</v>
      </c>
      <c r="AW66" s="11">
        <v>38.363049330702154</v>
      </c>
      <c r="AX66" s="11">
        <v>66.843631520985937</v>
      </c>
      <c r="AY66" s="11">
        <v>55.133946084669191</v>
      </c>
      <c r="AZ66" s="11">
        <v>20</v>
      </c>
      <c r="BA66" s="11">
        <v>9.0909090909090917</v>
      </c>
      <c r="BB66" s="11">
        <v>4.5454545454545459</v>
      </c>
      <c r="BC66" s="11">
        <v>33.333333333333329</v>
      </c>
      <c r="BD66" s="11">
        <v>75</v>
      </c>
      <c r="BE66" s="11">
        <v>90</v>
      </c>
      <c r="BF66" s="11">
        <v>97.001279941488392</v>
      </c>
      <c r="BG66" s="11">
        <v>85.416666666666657</v>
      </c>
      <c r="BH66" s="11">
        <v>98.947368421052644</v>
      </c>
      <c r="BI66" s="11">
        <v>56.213339798605602</v>
      </c>
      <c r="BJ66" s="11">
        <v>2.6074565349558352</v>
      </c>
      <c r="BK66" s="11">
        <v>18.352500944286348</v>
      </c>
      <c r="BL66" s="11">
        <v>0</v>
      </c>
      <c r="BM66" s="11">
        <v>89.587350972548137</v>
      </c>
      <c r="BN66" s="11">
        <v>56.027053624260006</v>
      </c>
      <c r="BO66" s="11">
        <v>62.169243883555545</v>
      </c>
      <c r="BP66" s="11">
        <v>5.9026629607452357</v>
      </c>
      <c r="BQ66" s="11">
        <v>97.844281004311441</v>
      </c>
      <c r="BR66" s="11">
        <v>48.161298503677401</v>
      </c>
      <c r="BS66" s="11">
        <v>1.3780115849467658</v>
      </c>
      <c r="BT66" s="11">
        <v>100</v>
      </c>
      <c r="BU66" s="11">
        <v>12.505402466915347</v>
      </c>
      <c r="BV66" s="11">
        <v>55.694120871591068</v>
      </c>
      <c r="BW66" s="11">
        <v>45.454545454545453</v>
      </c>
      <c r="BX66" s="11">
        <v>0</v>
      </c>
      <c r="BY66" s="11">
        <v>4.5526822698301959E-2</v>
      </c>
      <c r="BZ66" s="11">
        <v>53.608887502297378</v>
      </c>
      <c r="CA66" s="11">
        <v>92.220571689249155</v>
      </c>
      <c r="CB66" s="11">
        <v>33.117396452126023</v>
      </c>
      <c r="CC66" s="11">
        <v>80.897917014212084</v>
      </c>
      <c r="CD66" s="11">
        <v>100</v>
      </c>
      <c r="CE66" s="11">
        <v>64.010823812387258</v>
      </c>
      <c r="CF66" s="11">
        <v>95.092703975556034</v>
      </c>
      <c r="CG66" s="11">
        <v>91.943047148094465</v>
      </c>
      <c r="CH66" s="11">
        <v>95.182880040924204</v>
      </c>
      <c r="CI66" s="11">
        <v>97.544547702276404</v>
      </c>
      <c r="CJ66" s="11">
        <v>94.492284082189443</v>
      </c>
      <c r="CK66" s="11">
        <v>84.866570040071622</v>
      </c>
      <c r="CL66" s="11">
        <v>100</v>
      </c>
      <c r="CM66" s="11">
        <v>69.599999999999994</v>
      </c>
      <c r="CN66" s="11">
        <v>100</v>
      </c>
      <c r="CO66" s="11">
        <v>11.971109381495401</v>
      </c>
      <c r="CP66" s="11">
        <v>56.256245403719298</v>
      </c>
      <c r="CQ66" s="11">
        <v>80.994518643650238</v>
      </c>
      <c r="CR66" s="11">
        <v>80.424881483922022</v>
      </c>
      <c r="CS66" s="11">
        <v>64.868991685241085</v>
      </c>
      <c r="CT66" s="11">
        <v>68.219112237001966</v>
      </c>
      <c r="CU66" s="11">
        <v>98.241943406918182</v>
      </c>
      <c r="CV66" s="11">
        <v>89.126596322486336</v>
      </c>
      <c r="CW66" s="11">
        <v>97.279369571943889</v>
      </c>
      <c r="CX66" s="11">
        <v>52.861266025759498</v>
      </c>
      <c r="CY66" s="11">
        <v>97.882627263727656</v>
      </c>
      <c r="CZ66" s="11">
        <v>95.391858489398913</v>
      </c>
      <c r="DA66" s="11">
        <v>96.587277391556114</v>
      </c>
      <c r="DB66" s="11">
        <v>59.684747902990864</v>
      </c>
      <c r="DC66" s="11">
        <v>96.088285745275925</v>
      </c>
      <c r="DD66" s="11">
        <v>45.562281524426638</v>
      </c>
      <c r="DE66" s="11">
        <v>64.80962254955196</v>
      </c>
      <c r="DF66" s="11">
        <v>24</v>
      </c>
      <c r="DG66" s="11">
        <v>88.473015602353144</v>
      </c>
      <c r="DH66" s="11">
        <v>21.885923778668261</v>
      </c>
      <c r="DI66" s="11">
        <v>33.566373944922837</v>
      </c>
      <c r="DJ66" s="11">
        <v>58.661354581673308</v>
      </c>
      <c r="DK66" s="11">
        <v>36.84210526315789</v>
      </c>
      <c r="DL66" s="11">
        <v>95.576056345111311</v>
      </c>
      <c r="DM66" s="11">
        <v>87.804878048780495</v>
      </c>
      <c r="DN66" s="11">
        <v>34.034944198607263</v>
      </c>
      <c r="DO66" s="11">
        <v>80.120481927710841</v>
      </c>
      <c r="DP66" s="11">
        <v>57.605421686746993</v>
      </c>
      <c r="DQ66" s="11">
        <v>35.508120174837643</v>
      </c>
      <c r="DR66" s="11">
        <v>26.853925782432352</v>
      </c>
      <c r="DS66" s="11">
        <v>11.729301737975311</v>
      </c>
      <c r="DT66" s="11">
        <v>9.7520128249713451</v>
      </c>
      <c r="DU66" s="11">
        <v>23.030073751132484</v>
      </c>
      <c r="DV66" s="11">
        <v>18.94622016350726</v>
      </c>
      <c r="DW66" s="11">
        <v>12.863323891229268</v>
      </c>
      <c r="DX66" s="11">
        <v>37.17828172817805</v>
      </c>
      <c r="DY66" s="11">
        <v>47.795991892518707</v>
      </c>
      <c r="DZ66" s="11">
        <v>14.921725106211401</v>
      </c>
      <c r="EA66" s="11">
        <v>76.839158138636805</v>
      </c>
      <c r="EB66" s="11">
        <v>19.047619047619044</v>
      </c>
      <c r="EC66" s="11">
        <v>68.459279548133466</v>
      </c>
      <c r="ED66" s="11">
        <v>79.088602995129236</v>
      </c>
      <c r="EE66" s="11">
        <v>72.591206735266596</v>
      </c>
      <c r="EF66" s="11">
        <v>90.223665223665222</v>
      </c>
      <c r="EG66" s="11">
        <v>26.997578692493946</v>
      </c>
      <c r="EH66" s="11">
        <v>43.946731234866824</v>
      </c>
      <c r="EI66" s="11">
        <v>95.3527815468114</v>
      </c>
      <c r="EJ66" s="11">
        <v>77.476255088195387</v>
      </c>
      <c r="EK66" s="11">
        <v>28.324287652645864</v>
      </c>
      <c r="EL66" s="11">
        <v>91.81</v>
      </c>
      <c r="EM66" s="11">
        <v>99.14</v>
      </c>
      <c r="EN66" s="11">
        <v>99.353448275862064</v>
      </c>
      <c r="EO66" s="11">
        <v>93.873085339168497</v>
      </c>
      <c r="EP66" s="11">
        <v>94.097222222222214</v>
      </c>
      <c r="EQ66" s="11">
        <v>75.000009318181213</v>
      </c>
      <c r="ER66" s="11">
        <v>93.548385816857504</v>
      </c>
      <c r="ES66" s="11">
        <v>42.850021347495868</v>
      </c>
      <c r="ET66" s="11">
        <v>15.774892617675992</v>
      </c>
      <c r="EU66" s="11">
        <v>10.537543029608939</v>
      </c>
      <c r="EV66" s="11">
        <v>2.5836104250240504</v>
      </c>
      <c r="EW66" s="11">
        <v>7.0049462010314656</v>
      </c>
      <c r="EX66" s="11">
        <v>13.236961014391223</v>
      </c>
      <c r="EY66" s="11">
        <v>1.1761599192299976</v>
      </c>
      <c r="EZ66" s="11">
        <v>1.3828000200219519</v>
      </c>
      <c r="FA66" s="11">
        <v>18.023849089346932</v>
      </c>
      <c r="FB66" s="11">
        <v>2.5107952758157221</v>
      </c>
      <c r="FC66" s="11">
        <v>0</v>
      </c>
      <c r="FD66" s="11">
        <v>100</v>
      </c>
      <c r="FE66" s="11">
        <v>100</v>
      </c>
      <c r="FF66" s="11">
        <v>100</v>
      </c>
      <c r="FG66" s="11">
        <v>34.550350428785549</v>
      </c>
      <c r="FH66" s="11">
        <v>36.817592021882781</v>
      </c>
      <c r="FI66" s="11">
        <v>6.4204805201399955</v>
      </c>
      <c r="FJ66" s="11">
        <v>59.370132260896668</v>
      </c>
      <c r="FK66" s="11">
        <v>68.620769672321387</v>
      </c>
      <c r="FL66" s="11">
        <v>86.538658999897322</v>
      </c>
      <c r="FM66" s="11">
        <v>69.304656504489458</v>
      </c>
      <c r="FN66" s="11">
        <v>86.045824094604583</v>
      </c>
      <c r="FO66" s="11">
        <v>38.831495381416495</v>
      </c>
      <c r="FP66" s="11">
        <v>88.128617363344048</v>
      </c>
      <c r="FQ66" s="11">
        <v>19.682110246871829</v>
      </c>
      <c r="FR66" s="11">
        <v>15.130882130428205</v>
      </c>
      <c r="FS66" s="11">
        <v>214.85852625208051</v>
      </c>
      <c r="FT66" s="11">
        <v>426.69087607807535</v>
      </c>
      <c r="FU66" s="11">
        <v>272.35587834770769</v>
      </c>
      <c r="FV66" s="11">
        <v>63.54970494779846</v>
      </c>
      <c r="FW66" s="11">
        <v>63.54970494779846</v>
      </c>
      <c r="FX66" s="11">
        <v>60.772183514122581</v>
      </c>
      <c r="FY66" s="11">
        <v>-9.4721835141225839</v>
      </c>
      <c r="FZ66" s="11">
        <v>66.843631520985937</v>
      </c>
      <c r="GA66" s="11">
        <v>7.5099984723821223</v>
      </c>
      <c r="GB66" s="11">
        <v>20</v>
      </c>
      <c r="GC66" s="11">
        <v>9.0909090909090917</v>
      </c>
      <c r="GD66" s="11">
        <v>4.5454545454545459</v>
      </c>
      <c r="GE66" s="11">
        <v>33.333333333333329</v>
      </c>
      <c r="GF66" s="11">
        <v>75</v>
      </c>
      <c r="GG66" s="11">
        <v>90</v>
      </c>
      <c r="GH66" s="11">
        <v>3</v>
      </c>
      <c r="GI66" s="11">
        <v>7</v>
      </c>
      <c r="GJ66" s="11">
        <v>0.33333333333333331</v>
      </c>
      <c r="GK66" s="11">
        <v>56.213339798605595</v>
      </c>
      <c r="GL66" s="11">
        <v>2.6074565349558352</v>
      </c>
      <c r="GM66" s="11">
        <v>18.352500944286348</v>
      </c>
      <c r="GN66" s="11">
        <v>0</v>
      </c>
      <c r="GO66" s="11">
        <v>89.587350972548137</v>
      </c>
      <c r="GP66" s="11">
        <v>43.972946375740001</v>
      </c>
      <c r="GQ66" s="11">
        <v>37.830756116444455</v>
      </c>
      <c r="GR66" s="11">
        <v>5.9026629607452357</v>
      </c>
      <c r="GS66" s="11">
        <v>97.844281004311441</v>
      </c>
      <c r="GT66" s="11">
        <v>48.161298503677401</v>
      </c>
      <c r="GU66" s="11">
        <v>1.3780115849467658</v>
      </c>
      <c r="GV66" s="11">
        <v>1</v>
      </c>
      <c r="GW66" s="11">
        <v>1202.7623818133316</v>
      </c>
      <c r="GX66" s="11">
        <v>55.694120871591068</v>
      </c>
      <c r="GY66" s="11">
        <v>45.454545454545453</v>
      </c>
      <c r="GZ66" s="11">
        <v>0</v>
      </c>
      <c r="HA66" s="11">
        <v>4489.5091475949021</v>
      </c>
      <c r="HB66" s="11">
        <v>151.51968253968258</v>
      </c>
      <c r="HC66" s="11">
        <v>49.434603174603176</v>
      </c>
      <c r="HD66" s="11">
        <v>326.54142857142853</v>
      </c>
      <c r="HE66" s="11">
        <v>83.386190476190464</v>
      </c>
      <c r="HF66" s="12">
        <v>108.96601258157209</v>
      </c>
      <c r="HG66" s="12">
        <v>35.989176187612749</v>
      </c>
      <c r="HH66" s="12">
        <v>22.529379003063216</v>
      </c>
      <c r="HI66" s="11">
        <v>91.943047148094465</v>
      </c>
      <c r="HJ66" s="11">
        <v>95.182880040924204</v>
      </c>
      <c r="HK66" s="11">
        <v>97.544547702276404</v>
      </c>
      <c r="HL66" s="11">
        <v>94.492284082189443</v>
      </c>
      <c r="HM66" s="11">
        <v>84.866570040071622</v>
      </c>
      <c r="HN66" s="11">
        <v>100</v>
      </c>
      <c r="HO66" s="11">
        <v>69.599999999999994</v>
      </c>
      <c r="HP66" s="11">
        <v>100</v>
      </c>
      <c r="HQ66" s="11">
        <v>11.971109381495401</v>
      </c>
      <c r="HR66" s="11">
        <v>56.256245403719298</v>
      </c>
      <c r="HS66" s="11">
        <v>80.994518643650238</v>
      </c>
      <c r="HT66" s="11">
        <v>80.424881483922022</v>
      </c>
      <c r="HU66" s="11">
        <v>64.868991685241085</v>
      </c>
      <c r="HV66" s="11">
        <v>68.219112237001966</v>
      </c>
      <c r="HW66" s="11">
        <v>98.241943406918182</v>
      </c>
      <c r="HX66" s="11">
        <v>89.126596322486336</v>
      </c>
      <c r="HY66" s="11">
        <v>97.279369571943889</v>
      </c>
      <c r="HZ66" s="11">
        <v>52.861266025759498</v>
      </c>
      <c r="IA66" s="11">
        <v>97.882627263727656</v>
      </c>
      <c r="IB66" s="11">
        <v>95.391858489398913</v>
      </c>
      <c r="IC66" s="11">
        <v>96.587277391556114</v>
      </c>
      <c r="ID66" s="11">
        <v>59.684747902990864</v>
      </c>
      <c r="IE66" s="11">
        <v>96.088285745275925</v>
      </c>
      <c r="IF66" s="11">
        <v>45.562281524426638</v>
      </c>
      <c r="IG66" s="11">
        <v>3.5458244526254603</v>
      </c>
      <c r="IH66" s="11">
        <v>8</v>
      </c>
      <c r="II66" s="11">
        <v>88.473015602353144</v>
      </c>
      <c r="IJ66" s="11">
        <v>21.885923778668261</v>
      </c>
      <c r="IK66" s="11">
        <v>33.566373944922837</v>
      </c>
      <c r="IL66" s="11">
        <v>58.661354581673308</v>
      </c>
      <c r="IM66" s="11">
        <v>36.84210526315789</v>
      </c>
      <c r="IN66" s="11">
        <v>5.4381237524950103</v>
      </c>
      <c r="IO66" s="11">
        <v>87.804878048780495</v>
      </c>
      <c r="IP66" s="11">
        <v>77.630412843479121</v>
      </c>
      <c r="IQ66" s="11">
        <v>9.0361445783132535</v>
      </c>
      <c r="IR66" s="11">
        <v>81.325301204819269</v>
      </c>
      <c r="IS66" s="11">
        <v>7.2739269931593924</v>
      </c>
      <c r="IT66" s="11">
        <v>26.853925782432352</v>
      </c>
      <c r="IU66" s="11">
        <v>65.64973933191736</v>
      </c>
      <c r="IV66" s="11">
        <v>17.377872176095771</v>
      </c>
      <c r="IW66" s="11">
        <v>30.314732573855956</v>
      </c>
      <c r="IX66" s="11">
        <v>182.2745703803823</v>
      </c>
      <c r="IY66" s="11">
        <v>6.6666666666666661</v>
      </c>
      <c r="IZ66" s="11">
        <v>30.990538714037459</v>
      </c>
      <c r="JA66" s="11">
        <v>26.259895732766942</v>
      </c>
      <c r="JB66" s="11">
        <v>4.8271867155821582</v>
      </c>
      <c r="JC66" s="11">
        <v>7.8200424792430976</v>
      </c>
      <c r="JD66" s="11">
        <v>5.7142857142857135</v>
      </c>
      <c r="JE66" s="11">
        <v>11.698412698412698</v>
      </c>
      <c r="JF66" s="11">
        <v>10.826839826839826</v>
      </c>
      <c r="JG66" s="11">
        <v>72.591206735266596</v>
      </c>
      <c r="JH66" s="11">
        <v>90.223665223665222</v>
      </c>
      <c r="JI66" s="11">
        <v>26.997578692493946</v>
      </c>
      <c r="JJ66" s="11">
        <v>43.946731234866824</v>
      </c>
      <c r="JK66" s="11">
        <v>95.3527815468114</v>
      </c>
      <c r="JL66" s="11">
        <v>77.476255088195387</v>
      </c>
      <c r="JM66" s="11">
        <v>28.324287652645864</v>
      </c>
      <c r="JN66" s="11">
        <v>91.81</v>
      </c>
      <c r="JO66" s="11">
        <v>99.14</v>
      </c>
      <c r="JP66" s="11">
        <v>99.353448275862064</v>
      </c>
      <c r="JQ66" s="11">
        <v>93.873085339168497</v>
      </c>
      <c r="JR66" s="11">
        <v>94.097222222222214</v>
      </c>
      <c r="JS66" s="11">
        <v>0.86585369999999995</v>
      </c>
      <c r="JT66" s="11">
        <v>0.9512195</v>
      </c>
      <c r="JU66" s="11">
        <v>1.374625263</v>
      </c>
      <c r="JV66" s="11">
        <v>0.25947759999999997</v>
      </c>
      <c r="JW66" s="11">
        <v>4.7577486802726137</v>
      </c>
      <c r="JX66" s="11">
        <v>54281.534422223383</v>
      </c>
      <c r="JY66" s="11">
        <v>93892.981291376389</v>
      </c>
      <c r="JZ66" s="11">
        <v>1.0591956333471648</v>
      </c>
      <c r="KA66" s="11">
        <v>9.0025523500000002</v>
      </c>
      <c r="KB66" s="11">
        <v>3.5955364000000003</v>
      </c>
      <c r="KC66" s="11">
        <v>52.376823019999996</v>
      </c>
      <c r="KD66" s="13">
        <v>2.9316371912714214E-2</v>
      </c>
      <c r="KE66" s="11">
        <v>14.71385302088315</v>
      </c>
      <c r="KF66" s="11">
        <v>200</v>
      </c>
      <c r="KG66" s="11">
        <v>200</v>
      </c>
      <c r="KH66" s="14">
        <v>200</v>
      </c>
      <c r="KI66" s="11">
        <v>10.454117647058823</v>
      </c>
      <c r="KJ66" s="11">
        <v>14.836470588235295</v>
      </c>
      <c r="KK66" s="11">
        <v>87.673333333333346</v>
      </c>
      <c r="KL66" s="11">
        <v>111.10416666666667</v>
      </c>
      <c r="KM66" s="11">
        <v>105.255</v>
      </c>
      <c r="KN66" s="11">
        <v>13.461341000102681</v>
      </c>
      <c r="KO66" s="11">
        <v>30.695343495510546</v>
      </c>
      <c r="KP66" s="11">
        <v>86.045824094604583</v>
      </c>
      <c r="KQ66" s="11">
        <v>5.7996725640932487</v>
      </c>
      <c r="KR66" s="11">
        <v>88.128617363344048</v>
      </c>
      <c r="KS66" s="11">
        <v>19.682110246871829</v>
      </c>
    </row>
    <row r="67" spans="1:305" x14ac:dyDescent="0.3">
      <c r="A67" t="s">
        <v>1</v>
      </c>
      <c r="B67" s="2" t="s">
        <v>122</v>
      </c>
      <c r="C67" s="2" t="s">
        <v>123</v>
      </c>
      <c r="D67" s="2" t="s">
        <v>351</v>
      </c>
      <c r="E67" s="2" t="s">
        <v>352</v>
      </c>
      <c r="F67" s="2" t="s">
        <v>358</v>
      </c>
      <c r="G67" s="2" t="s">
        <v>355</v>
      </c>
      <c r="H67" s="17" t="s">
        <v>488</v>
      </c>
      <c r="I67" s="11">
        <v>51.773938836342502</v>
      </c>
      <c r="J67" s="11">
        <v>52.696807592168263</v>
      </c>
      <c r="K67" s="11">
        <v>54.156595353594732</v>
      </c>
      <c r="L67" s="11">
        <v>60.713110723032457</v>
      </c>
      <c r="M67" s="11">
        <v>58.162028957743622</v>
      </c>
      <c r="N67" s="11">
        <v>47.467977586972971</v>
      </c>
      <c r="O67" s="11">
        <v>37.447112804542989</v>
      </c>
      <c r="P67" s="11">
        <v>88.442710024295522</v>
      </c>
      <c r="Q67" s="11">
        <v>48.596283869118352</v>
      </c>
      <c r="R67" s="11">
        <v>7.5757575757575752</v>
      </c>
      <c r="S67" s="11">
        <v>69.933717315779845</v>
      </c>
      <c r="T67" s="11">
        <v>39.798619557686017</v>
      </c>
      <c r="U67" s="11">
        <v>65.532049687274295</v>
      </c>
      <c r="V67" s="11">
        <v>48.99851511526623</v>
      </c>
      <c r="W67" s="11">
        <v>12.704135441644222</v>
      </c>
      <c r="X67" s="11">
        <v>63.51706585351193</v>
      </c>
      <c r="Y67" s="11">
        <v>92.557403008709429</v>
      </c>
      <c r="Z67" s="11">
        <v>47.84777711051337</v>
      </c>
      <c r="AA67" s="11">
        <v>73.60263256689484</v>
      </c>
      <c r="AB67" s="11">
        <v>86.059889884151545</v>
      </c>
      <c r="AC67" s="11">
        <v>43.961376961517232</v>
      </c>
      <c r="AD67" s="11">
        <v>39.522301398785956</v>
      </c>
      <c r="AE67" s="11">
        <v>60.419352803812728</v>
      </c>
      <c r="AF67" s="11">
        <v>58.162028957743622</v>
      </c>
      <c r="AG67" s="11">
        <v>28.421030291300944</v>
      </c>
      <c r="AH67" s="11">
        <v>32.717677421266856</v>
      </c>
      <c r="AI67" s="11">
        <v>86.386252637307081</v>
      </c>
      <c r="AJ67" s="11">
        <v>37.732394366197184</v>
      </c>
      <c r="AK67" s="11">
        <v>93.194279491833043</v>
      </c>
      <c r="AL67" s="11">
        <v>43.72217869932247</v>
      </c>
      <c r="AM67" s="11">
        <v>46.84581312703763</v>
      </c>
      <c r="AN67" s="11">
        <v>39.863560112989333</v>
      </c>
      <c r="AO67" s="11">
        <v>64.369997325333017</v>
      </c>
      <c r="AP67" s="11">
        <v>100</v>
      </c>
      <c r="AQ67" s="11">
        <v>89.708240527245025</v>
      </c>
      <c r="AR67" s="11">
        <v>85.430299091933733</v>
      </c>
      <c r="AS67" s="11">
        <v>85.991340055842613</v>
      </c>
      <c r="AT67" s="11">
        <v>70.538302962154532</v>
      </c>
      <c r="AU67" s="11">
        <v>98.988077508597115</v>
      </c>
      <c r="AV67" s="11">
        <v>65.354750030945922</v>
      </c>
      <c r="AW67" s="11">
        <v>36.598469445844337</v>
      </c>
      <c r="AX67" s="11">
        <v>52.032733997562794</v>
      </c>
      <c r="AY67" s="11">
        <v>40.399182002120384</v>
      </c>
      <c r="AZ67" s="11">
        <v>0</v>
      </c>
      <c r="BA67" s="11">
        <v>9.0909090909090917</v>
      </c>
      <c r="BB67" s="11">
        <v>13.636363636363635</v>
      </c>
      <c r="BC67" s="11">
        <v>66.666666666666657</v>
      </c>
      <c r="BD67" s="11">
        <v>0</v>
      </c>
      <c r="BE67" s="11">
        <v>100</v>
      </c>
      <c r="BF67" s="11">
        <v>95.50191991223258</v>
      </c>
      <c r="BG67" s="11">
        <v>87.5</v>
      </c>
      <c r="BH67" s="11">
        <v>70.526315789473699</v>
      </c>
      <c r="BI67" s="11">
        <v>32.506860777184976</v>
      </c>
      <c r="BJ67" s="11">
        <v>34.263112086758014</v>
      </c>
      <c r="BK67" s="11">
        <v>27.217269135013357</v>
      </c>
      <c r="BL67" s="11">
        <v>34.479540000000007</v>
      </c>
      <c r="BM67" s="11">
        <v>77.19406394239563</v>
      </c>
      <c r="BN67" s="11">
        <v>57.122893073248449</v>
      </c>
      <c r="BO67" s="11">
        <v>62.279192046178785</v>
      </c>
      <c r="BP67" s="11">
        <v>5.4487179487179489</v>
      </c>
      <c r="BQ67" s="11">
        <v>83.312655086848636</v>
      </c>
      <c r="BR67" s="11">
        <v>83.312655086848636</v>
      </c>
      <c r="BS67" s="11">
        <v>0</v>
      </c>
      <c r="BT67" s="11">
        <v>100</v>
      </c>
      <c r="BU67" s="11">
        <v>21.917062569182203</v>
      </c>
      <c r="BV67" s="11">
        <v>13.527565950304668</v>
      </c>
      <c r="BW67" s="11">
        <v>12.195121951219512</v>
      </c>
      <c r="BX67" s="11">
        <v>0</v>
      </c>
      <c r="BY67" s="11">
        <v>25.093853865052711</v>
      </c>
      <c r="BZ67" s="11">
        <v>59.56081430674115</v>
      </c>
      <c r="CA67" s="11">
        <v>86.094338501524774</v>
      </c>
      <c r="CB67" s="11">
        <v>33.567787577786945</v>
      </c>
      <c r="CC67" s="11">
        <v>86.056971981733781</v>
      </c>
      <c r="CD67" s="11">
        <v>36.920991849037108</v>
      </c>
      <c r="CE67" s="11">
        <v>65.757304710793079</v>
      </c>
      <c r="CF67" s="11">
        <v>76.661252046966624</v>
      </c>
      <c r="CG67" s="11">
        <v>88.097123251517544</v>
      </c>
      <c r="CH67" s="11">
        <v>94.68197413565585</v>
      </c>
      <c r="CI67" s="11">
        <v>96.159936658749018</v>
      </c>
      <c r="CJ67" s="11">
        <v>95.038268672472952</v>
      </c>
      <c r="CK67" s="11">
        <v>88.809712325151764</v>
      </c>
      <c r="CL67" s="11">
        <v>99.94</v>
      </c>
      <c r="CM67" s="11">
        <v>88.81</v>
      </c>
      <c r="CN67" s="11">
        <v>2.6411084420534801</v>
      </c>
      <c r="CO67" s="11">
        <v>0</v>
      </c>
      <c r="CP67" s="11">
        <v>50.992816778745507</v>
      </c>
      <c r="CQ67" s="11">
        <v>83.152114509837233</v>
      </c>
      <c r="CR67" s="11">
        <v>86.585036712355716</v>
      </c>
      <c r="CS67" s="11">
        <v>68.175199237947226</v>
      </c>
      <c r="CT67" s="11">
        <v>54.919557922602571</v>
      </c>
      <c r="CU67" s="11">
        <v>97.791070239880767</v>
      </c>
      <c r="CV67" s="11">
        <v>87.843288880219148</v>
      </c>
      <c r="CW67" s="11">
        <v>96.802371648925728</v>
      </c>
      <c r="CX67" s="11">
        <v>57.055069049519183</v>
      </c>
      <c r="CY67" s="11">
        <v>96.976892302513846</v>
      </c>
      <c r="CZ67" s="11">
        <v>92.78871441265575</v>
      </c>
      <c r="DA67" s="11">
        <v>96.491899862122835</v>
      </c>
      <c r="DB67" s="11">
        <v>63.503147236986543</v>
      </c>
      <c r="DC67" s="11">
        <v>97.017735680269325</v>
      </c>
      <c r="DD67" s="11">
        <v>40.44602797571919</v>
      </c>
      <c r="DE67" s="11">
        <v>47.438102908832505</v>
      </c>
      <c r="DF67" s="11">
        <v>44</v>
      </c>
      <c r="DG67" s="11">
        <v>83.412509897070464</v>
      </c>
      <c r="DH67" s="11">
        <v>14.726840855106888</v>
      </c>
      <c r="DI67" s="11">
        <v>20.427553444180521</v>
      </c>
      <c r="DJ67" s="11">
        <v>39.474307364432867</v>
      </c>
      <c r="DK67" s="11">
        <v>14.634146341463413</v>
      </c>
      <c r="DL67" s="11">
        <v>96.264609683267679</v>
      </c>
      <c r="DM67" s="11">
        <v>91.304347826086953</v>
      </c>
      <c r="DN67" s="11">
        <v>41.731309758176067</v>
      </c>
      <c r="DO67" s="11">
        <v>89.861751152073737</v>
      </c>
      <c r="DP67" s="11">
        <v>42.893025962981071</v>
      </c>
      <c r="DQ67" s="11">
        <v>32.744251292537349</v>
      </c>
      <c r="DR67" s="11">
        <v>24.097809290064539</v>
      </c>
      <c r="DS67" s="11">
        <v>5.5639576970157458</v>
      </c>
      <c r="DT67" s="11">
        <v>9.0910567007693537</v>
      </c>
      <c r="DU67" s="11">
        <v>0</v>
      </c>
      <c r="DV67" s="11">
        <v>5.4113293423659776</v>
      </c>
      <c r="DW67" s="11">
        <v>11.71481282951237</v>
      </c>
      <c r="DX67" s="11">
        <v>30.755817072952631</v>
      </c>
      <c r="DY67" s="11">
        <v>36.356467460450489</v>
      </c>
      <c r="DZ67" s="11">
        <v>22.364657181208983</v>
      </c>
      <c r="EA67" s="11">
        <v>58.72683000710682</v>
      </c>
      <c r="EB67" s="11">
        <v>15.384615384615385</v>
      </c>
      <c r="EC67" s="11">
        <v>64.404008847388042</v>
      </c>
      <c r="ED67" s="11">
        <v>81.14100170184031</v>
      </c>
      <c r="EE67" s="11">
        <v>100</v>
      </c>
      <c r="EF67" s="11">
        <v>100</v>
      </c>
      <c r="EG67" s="11">
        <v>11.71875</v>
      </c>
      <c r="EH67" s="11">
        <v>33.28125</v>
      </c>
      <c r="EI67" s="11">
        <v>81.429316640584247</v>
      </c>
      <c r="EJ67" s="11">
        <v>42.670839853938446</v>
      </c>
      <c r="EK67" s="11">
        <v>19.561815336463223</v>
      </c>
      <c r="EL67" s="11">
        <v>88.24</v>
      </c>
      <c r="EM67" s="11">
        <v>100</v>
      </c>
      <c r="EN67" s="11">
        <v>100</v>
      </c>
      <c r="EO67" s="11">
        <v>98.421052631578945</v>
      </c>
      <c r="EP67" s="11">
        <v>79.310344827586206</v>
      </c>
      <c r="EQ67" s="11">
        <v>61.363633822314199</v>
      </c>
      <c r="ER67" s="11">
        <v>72.580643028095835</v>
      </c>
      <c r="ES67" s="11">
        <v>18.346705469130455</v>
      </c>
      <c r="ET67" s="11">
        <v>22.5977324777494</v>
      </c>
      <c r="EU67" s="11">
        <v>11.390027370904003</v>
      </c>
      <c r="EV67" s="11">
        <v>0.94152914372392837</v>
      </c>
      <c r="EW67" s="11">
        <v>4.4063058348238204</v>
      </c>
      <c r="EX67" s="11">
        <v>50.716674181992246</v>
      </c>
      <c r="EY67" s="11">
        <v>2.9744926413588012E-2</v>
      </c>
      <c r="EZ67" s="11">
        <v>46.359146750515897</v>
      </c>
      <c r="FA67" s="11">
        <v>0.10179459211124116</v>
      </c>
      <c r="FB67" s="11">
        <v>0.43252595155709356</v>
      </c>
      <c r="FC67" s="11">
        <v>0</v>
      </c>
      <c r="FD67" s="11">
        <v>33.796539683631025</v>
      </c>
      <c r="FE67" s="11">
        <v>100</v>
      </c>
      <c r="FF67" s="11">
        <v>100</v>
      </c>
      <c r="FG67" s="11">
        <v>27.439475631673538</v>
      </c>
      <c r="FH67" s="11">
        <v>37.466942479915062</v>
      </c>
      <c r="FI67" s="11">
        <v>6.4204805201399955</v>
      </c>
      <c r="FJ67" s="11">
        <v>59.370132260896668</v>
      </c>
      <c r="FK67" s="11">
        <v>68.620769672321387</v>
      </c>
      <c r="FL67" s="11">
        <v>84.731039091212836</v>
      </c>
      <c r="FM67" s="11">
        <v>69.294195250659627</v>
      </c>
      <c r="FN67" s="11">
        <v>85.253724394785849</v>
      </c>
      <c r="FO67" s="11">
        <v>36.340474590750702</v>
      </c>
      <c r="FP67" s="11">
        <v>89.940828402366861</v>
      </c>
      <c r="FQ67" s="11">
        <v>20.659722222222221</v>
      </c>
      <c r="FR67" s="11">
        <v>0</v>
      </c>
      <c r="FS67" s="11">
        <v>99.216192082547863</v>
      </c>
      <c r="FT67" s="11">
        <v>253.0012898104971</v>
      </c>
      <c r="FU67" s="11">
        <v>148.82428812382182</v>
      </c>
      <c r="FV67" s="11">
        <v>59.529715249528721</v>
      </c>
      <c r="FW67" s="11">
        <v>4.9608096041273937</v>
      </c>
      <c r="FX67" s="11">
        <v>65.354750030945922</v>
      </c>
      <c r="FY67" s="11">
        <v>-9.7747500309459241</v>
      </c>
      <c r="FZ67" s="11">
        <v>52.032733997562801</v>
      </c>
      <c r="GA67" s="11">
        <v>4.2004464904321566</v>
      </c>
      <c r="GB67" s="11">
        <v>0</v>
      </c>
      <c r="GC67" s="11">
        <v>9.0909090909090917</v>
      </c>
      <c r="GD67" s="11">
        <v>13.636363636363635</v>
      </c>
      <c r="GE67" s="11">
        <v>66.666666666666657</v>
      </c>
      <c r="GF67" s="11">
        <v>0</v>
      </c>
      <c r="GG67" s="11">
        <v>100</v>
      </c>
      <c r="GH67" s="11">
        <v>4</v>
      </c>
      <c r="GI67" s="11">
        <v>6</v>
      </c>
      <c r="GJ67" s="11">
        <v>9.3333333333333339</v>
      </c>
      <c r="GK67" s="11">
        <v>32.506860777184976</v>
      </c>
      <c r="GL67" s="11">
        <v>34.263112086758014</v>
      </c>
      <c r="GM67" s="11">
        <v>27.217269135013353</v>
      </c>
      <c r="GN67" s="11">
        <v>34.479540000000007</v>
      </c>
      <c r="GO67" s="11">
        <v>77.19406394239563</v>
      </c>
      <c r="GP67" s="11">
        <v>42.877106926751551</v>
      </c>
      <c r="GQ67" s="11">
        <v>37.720807953821215</v>
      </c>
      <c r="GR67" s="11">
        <v>5.4487179487179489</v>
      </c>
      <c r="GS67" s="11">
        <v>83.312655086848636</v>
      </c>
      <c r="GT67" s="11">
        <v>83.312655086848636</v>
      </c>
      <c r="GU67" s="11" t="s">
        <v>727</v>
      </c>
      <c r="GV67" s="11">
        <v>1</v>
      </c>
      <c r="GW67" s="11">
        <v>2107.9704110125899</v>
      </c>
      <c r="GX67" s="11">
        <v>13.527565950304668</v>
      </c>
      <c r="GY67" s="11" t="s">
        <v>727</v>
      </c>
      <c r="GZ67" s="11">
        <v>0</v>
      </c>
      <c r="HA67" s="11">
        <v>2474565.0980771333</v>
      </c>
      <c r="HB67" s="11">
        <v>133.16873015873014</v>
      </c>
      <c r="HC67" s="11">
        <v>74.800952380952381</v>
      </c>
      <c r="HD67" s="11">
        <v>324.37555555555559</v>
      </c>
      <c r="HE67" s="11">
        <v>67.628888888888909</v>
      </c>
      <c r="HF67" s="12">
        <v>292.06826013568298</v>
      </c>
      <c r="HG67" s="12">
        <v>34.242695289206914</v>
      </c>
      <c r="HH67" s="12">
        <v>96.388767958206358</v>
      </c>
      <c r="HI67" s="11">
        <v>88.097123251517544</v>
      </c>
      <c r="HJ67" s="11">
        <v>94.68197413565585</v>
      </c>
      <c r="HK67" s="11">
        <v>96.159936658749018</v>
      </c>
      <c r="HL67" s="11">
        <v>95.038268672472952</v>
      </c>
      <c r="HM67" s="11">
        <v>88.809712325151764</v>
      </c>
      <c r="HN67" s="14">
        <v>99.94</v>
      </c>
      <c r="HO67" s="11">
        <v>88.81</v>
      </c>
      <c r="HP67" s="11">
        <v>2.6411084420534801</v>
      </c>
      <c r="HQ67" s="11" t="s">
        <v>727</v>
      </c>
      <c r="HR67" s="11">
        <v>50.992816778745507</v>
      </c>
      <c r="HS67" s="11">
        <v>83.152114509837233</v>
      </c>
      <c r="HT67" s="11">
        <v>86.585036712355716</v>
      </c>
      <c r="HU67" s="11">
        <v>68.175199237947226</v>
      </c>
      <c r="HV67" s="11">
        <v>54.919557922602571</v>
      </c>
      <c r="HW67" s="11">
        <v>97.791070239880767</v>
      </c>
      <c r="HX67" s="11">
        <v>87.843288880219148</v>
      </c>
      <c r="HY67" s="11">
        <v>96.802371648925728</v>
      </c>
      <c r="HZ67" s="11">
        <v>57.055069049519183</v>
      </c>
      <c r="IA67" s="11">
        <v>96.976892302513846</v>
      </c>
      <c r="IB67" s="11">
        <v>92.78871441265575</v>
      </c>
      <c r="IC67" s="11">
        <v>96.491899862122835</v>
      </c>
      <c r="ID67" s="11">
        <v>63.503147236986543</v>
      </c>
      <c r="IE67" s="11">
        <v>97.017735680269325</v>
      </c>
      <c r="IF67" s="11">
        <v>40.44602797571919</v>
      </c>
      <c r="IG67" s="11">
        <v>-6.3550259700580511</v>
      </c>
      <c r="IH67" s="11">
        <v>13</v>
      </c>
      <c r="II67" s="11">
        <v>83.412509897070464</v>
      </c>
      <c r="IJ67" s="11">
        <v>14.726840855106888</v>
      </c>
      <c r="IK67" s="11">
        <v>20.427553444180521</v>
      </c>
      <c r="IL67" s="11">
        <v>39.474307364432867</v>
      </c>
      <c r="IM67" s="11">
        <v>14.634146341463413</v>
      </c>
      <c r="IN67" s="11">
        <v>4.9902506963788298</v>
      </c>
      <c r="IO67" s="11">
        <v>91.304347826086953</v>
      </c>
      <c r="IP67" s="11">
        <v>78.46745581091912</v>
      </c>
      <c r="IQ67" s="11">
        <v>4.6082949308755756</v>
      </c>
      <c r="IR67" s="11">
        <v>101.38248847926268</v>
      </c>
      <c r="IS67" s="11">
        <v>7.1449868193800565</v>
      </c>
      <c r="IT67" s="11">
        <v>24.097809290064539</v>
      </c>
      <c r="IU67" s="11">
        <v>31.141868512110726</v>
      </c>
      <c r="IV67" s="11">
        <v>16.200062912865679</v>
      </c>
      <c r="IW67" s="11">
        <v>0</v>
      </c>
      <c r="IX67" s="11">
        <v>52.060396351053789</v>
      </c>
      <c r="IY67" s="11">
        <v>6.0714285714285712</v>
      </c>
      <c r="IZ67" s="11">
        <v>25.636992765020448</v>
      </c>
      <c r="JA67" s="11">
        <v>19.974834853727589</v>
      </c>
      <c r="JB67" s="11">
        <v>7.2349795533186541</v>
      </c>
      <c r="JC67" s="11">
        <v>5.9767222396980184</v>
      </c>
      <c r="JD67" s="11">
        <v>4.6153846153846159</v>
      </c>
      <c r="JE67" s="11">
        <v>12.210191082802547</v>
      </c>
      <c r="JF67" s="11">
        <v>10.544303797468354</v>
      </c>
      <c r="JG67" s="11">
        <v>102.4</v>
      </c>
      <c r="JH67" s="11">
        <v>109.38936309914642</v>
      </c>
      <c r="JI67" s="11">
        <v>11.71875</v>
      </c>
      <c r="JJ67" s="11">
        <v>33.28125</v>
      </c>
      <c r="JK67" s="11">
        <v>81.429316640584247</v>
      </c>
      <c r="JL67" s="11">
        <v>42.670839853938446</v>
      </c>
      <c r="JM67" s="11">
        <v>19.561815336463223</v>
      </c>
      <c r="JN67" s="11">
        <v>88.24</v>
      </c>
      <c r="JO67" s="11">
        <v>100</v>
      </c>
      <c r="JP67" s="11">
        <v>100</v>
      </c>
      <c r="JQ67" s="11">
        <v>98.421052631578945</v>
      </c>
      <c r="JR67" s="11">
        <v>79.310344827586206</v>
      </c>
      <c r="JS67" s="11">
        <v>0.79268289999999997</v>
      </c>
      <c r="JT67" s="11">
        <v>0.79268289999999997</v>
      </c>
      <c r="JU67" s="11">
        <v>1.127601718</v>
      </c>
      <c r="JV67" s="11">
        <v>0.2772809</v>
      </c>
      <c r="JW67" s="11">
        <v>4.963834980256828</v>
      </c>
      <c r="JX67" s="11">
        <v>27191.956402832351</v>
      </c>
      <c r="JY67" s="11">
        <v>62026.519591065742</v>
      </c>
      <c r="JZ67" s="11">
        <v>4.0582487002155494</v>
      </c>
      <c r="KA67" s="11">
        <v>0.22767334000000003</v>
      </c>
      <c r="KB67" s="11">
        <v>120.54237575999998</v>
      </c>
      <c r="KC67" s="11">
        <v>0.29581235999999994</v>
      </c>
      <c r="KD67" s="13">
        <v>1.5343147916934544E-2</v>
      </c>
      <c r="KE67" s="11">
        <v>-39.218818063017281</v>
      </c>
      <c r="KF67" s="11">
        <v>5.7478772044415409</v>
      </c>
      <c r="KG67" s="11">
        <v>200</v>
      </c>
      <c r="KH67" s="11">
        <v>200</v>
      </c>
      <c r="KI67" s="11">
        <v>11.415000000000001</v>
      </c>
      <c r="KJ67" s="11">
        <v>14.712999999999999</v>
      </c>
      <c r="KK67" s="11">
        <v>87.673333333333346</v>
      </c>
      <c r="KL67" s="11">
        <v>111.10416666666667</v>
      </c>
      <c r="KM67" s="11">
        <v>105.255</v>
      </c>
      <c r="KN67" s="11">
        <v>15.268960908787172</v>
      </c>
      <c r="KO67" s="11">
        <v>30.70580474934037</v>
      </c>
      <c r="KP67" s="11">
        <v>85.253724394785849</v>
      </c>
      <c r="KQ67" s="11">
        <v>5.6977565184409098</v>
      </c>
      <c r="KR67" s="11">
        <v>89.940828402366861</v>
      </c>
      <c r="KS67" s="11">
        <v>20.659722222222221</v>
      </c>
    </row>
    <row r="68" spans="1:305" x14ac:dyDescent="0.3">
      <c r="A68" t="s">
        <v>1</v>
      </c>
      <c r="B68" s="2" t="s">
        <v>124</v>
      </c>
      <c r="C68" s="2" t="s">
        <v>125</v>
      </c>
      <c r="D68" s="2" t="s">
        <v>351</v>
      </c>
      <c r="E68" s="2" t="s">
        <v>352</v>
      </c>
      <c r="F68" s="2" t="s">
        <v>357</v>
      </c>
      <c r="G68" s="2" t="s">
        <v>355</v>
      </c>
      <c r="H68" s="17" t="s">
        <v>487</v>
      </c>
      <c r="I68" s="11">
        <v>55.171690672442431</v>
      </c>
      <c r="J68" s="11">
        <v>54.04451785161303</v>
      </c>
      <c r="K68" s="11">
        <v>57.464342946548655</v>
      </c>
      <c r="L68" s="11">
        <v>63.570309795948198</v>
      </c>
      <c r="M68" s="11">
        <v>69.170858376699314</v>
      </c>
      <c r="N68" s="11">
        <v>53.661853392788082</v>
      </c>
      <c r="O68" s="11">
        <v>33.118261671057347</v>
      </c>
      <c r="P68" s="11">
        <v>81.424555634908714</v>
      </c>
      <c r="Q68" s="11">
        <v>49.835668037323515</v>
      </c>
      <c r="R68" s="11">
        <v>34.242424242424242</v>
      </c>
      <c r="S68" s="11">
        <v>68.566922654964358</v>
      </c>
      <c r="T68" s="11">
        <v>36.526209471503925</v>
      </c>
      <c r="U68" s="11">
        <v>63.784073873493305</v>
      </c>
      <c r="V68" s="11">
        <v>43.931771046673127</v>
      </c>
      <c r="W68" s="11">
        <v>24.197507024575785</v>
      </c>
      <c r="X68" s="11">
        <v>65.810598387613979</v>
      </c>
      <c r="Y68" s="11">
        <v>90.721315559985058</v>
      </c>
      <c r="Z68" s="11">
        <v>49.127950814019805</v>
      </c>
      <c r="AA68" s="11">
        <v>71.525393083603845</v>
      </c>
      <c r="AB68" s="11">
        <v>82.461344876182565</v>
      </c>
      <c r="AC68" s="11">
        <v>52.087314765356233</v>
      </c>
      <c r="AD68" s="11">
        <v>40.791495369793608</v>
      </c>
      <c r="AE68" s="11">
        <v>70.986000884804753</v>
      </c>
      <c r="AF68" s="11">
        <v>69.170858376699314</v>
      </c>
      <c r="AG68" s="11">
        <v>34.435953976371167</v>
      </c>
      <c r="AH68" s="11">
        <v>49.753976667603993</v>
      </c>
      <c r="AI68" s="11">
        <v>92.083047892299234</v>
      </c>
      <c r="AJ68" s="11">
        <v>47.761784614313804</v>
      </c>
      <c r="AK68" s="11">
        <v>91.193727362739153</v>
      </c>
      <c r="AL68" s="11">
        <v>42.700257716343785</v>
      </c>
      <c r="AM68" s="11">
        <v>32.300776431983714</v>
      </c>
      <c r="AN68" s="11">
        <v>45.604587157615569</v>
      </c>
      <c r="AO68" s="11">
        <v>67.438194443669644</v>
      </c>
      <c r="AP68" s="11">
        <v>80.92667977862142</v>
      </c>
      <c r="AQ68" s="11">
        <v>96.20433998167141</v>
      </c>
      <c r="AR68" s="11">
        <v>86.440980225846829</v>
      </c>
      <c r="AS68" s="11">
        <v>69.193546351776504</v>
      </c>
      <c r="AT68" s="11">
        <v>66.044865246713115</v>
      </c>
      <c r="AU68" s="11">
        <v>89.736922224823019</v>
      </c>
      <c r="AV68" s="11">
        <v>69.924284570530247</v>
      </c>
      <c r="AW68" s="11">
        <v>50.073195330627854</v>
      </c>
      <c r="AX68" s="11">
        <v>54.205489066713298</v>
      </c>
      <c r="AY68" s="11">
        <v>25.139703181422657</v>
      </c>
      <c r="AZ68" s="11">
        <v>30</v>
      </c>
      <c r="BA68" s="11">
        <v>31.818181818181817</v>
      </c>
      <c r="BB68" s="11">
        <v>40.909090909090914</v>
      </c>
      <c r="BC68" s="11">
        <v>0</v>
      </c>
      <c r="BD68" s="11">
        <v>50</v>
      </c>
      <c r="BE68" s="11">
        <v>100</v>
      </c>
      <c r="BF68" s="11">
        <v>97.001279941488392</v>
      </c>
      <c r="BG68" s="11">
        <v>95.833333333333343</v>
      </c>
      <c r="BH68" s="11">
        <v>96.84210526315789</v>
      </c>
      <c r="BI68" s="11">
        <v>50.521214329537003</v>
      </c>
      <c r="BJ68" s="11">
        <v>16.103219555811361</v>
      </c>
      <c r="BK68" s="11">
        <v>11.956562289013355</v>
      </c>
      <c r="BL68" s="11">
        <v>7.2079459200000011</v>
      </c>
      <c r="BM68" s="11">
        <v>74.026464026600749</v>
      </c>
      <c r="BN68" s="11">
        <v>52.315478209828328</v>
      </c>
      <c r="BO68" s="11">
        <v>65.010279384050847</v>
      </c>
      <c r="BP68" s="11">
        <v>2.2996174886175376</v>
      </c>
      <c r="BQ68" s="11">
        <v>72.81</v>
      </c>
      <c r="BR68" s="11">
        <v>72.81</v>
      </c>
      <c r="BS68" s="11">
        <v>3.9480598909739908</v>
      </c>
      <c r="BT68" s="11">
        <v>100</v>
      </c>
      <c r="BU68" s="11">
        <v>11.722948900447216</v>
      </c>
      <c r="BV68" s="11">
        <v>44.182948490230906</v>
      </c>
      <c r="BW68" s="11">
        <v>20</v>
      </c>
      <c r="BX68" s="11">
        <v>0</v>
      </c>
      <c r="BY68" s="11">
        <v>32.607079608072247</v>
      </c>
      <c r="BZ68" s="11">
        <v>46.268996346297101</v>
      </c>
      <c r="CA68" s="11">
        <v>87.208275751029774</v>
      </c>
      <c r="CB68" s="11">
        <v>35.461806865551729</v>
      </c>
      <c r="CC68" s="11">
        <v>71.891982627666764</v>
      </c>
      <c r="CD68" s="11">
        <v>68.034320297269488</v>
      </c>
      <c r="CE68" s="11">
        <v>53.635264077408948</v>
      </c>
      <c r="CF68" s="11">
        <v>98.173542748074169</v>
      </c>
      <c r="CG68" s="11">
        <v>88.314438769154108</v>
      </c>
      <c r="CH68" s="11">
        <v>96.187865952410618</v>
      </c>
      <c r="CI68" s="11">
        <v>96.162950043602834</v>
      </c>
      <c r="CJ68" s="11">
        <v>95.863959137909561</v>
      </c>
      <c r="CK68" s="11">
        <v>77.077363896848141</v>
      </c>
      <c r="CL68" s="11">
        <v>75.949999999999989</v>
      </c>
      <c r="CM68" s="11">
        <v>97.34</v>
      </c>
      <c r="CN68" s="11">
        <v>0</v>
      </c>
      <c r="CO68" s="11">
        <v>23.22180325607923</v>
      </c>
      <c r="CP68" s="11">
        <v>55.309127527242751</v>
      </c>
      <c r="CQ68" s="11">
        <v>71.286428175153119</v>
      </c>
      <c r="CR68" s="11">
        <v>86.60189717381634</v>
      </c>
      <c r="CS68" s="11">
        <v>53.19676798786719</v>
      </c>
      <c r="CT68" s="11">
        <v>63.889231079136842</v>
      </c>
      <c r="CU68" s="11">
        <v>98.868906558406806</v>
      </c>
      <c r="CV68" s="11">
        <v>97.661165924327207</v>
      </c>
      <c r="CW68" s="11">
        <v>99.009750928486454</v>
      </c>
      <c r="CX68" s="11">
        <v>55.354045426311991</v>
      </c>
      <c r="CY68" s="11">
        <v>96.32829681229893</v>
      </c>
      <c r="CZ68" s="11">
        <v>93.778504577420463</v>
      </c>
      <c r="DA68" s="11">
        <v>96.989831469454927</v>
      </c>
      <c r="DB68" s="11">
        <v>22.562608592790014</v>
      </c>
      <c r="DC68" s="11">
        <v>98.006555278370712</v>
      </c>
      <c r="DD68" s="11">
        <v>56.484365267223126</v>
      </c>
      <c r="DE68" s="11">
        <v>71.777579028845551</v>
      </c>
      <c r="DF68" s="11">
        <v>28.000000000000004</v>
      </c>
      <c r="DG68" s="11">
        <v>77.438644574560854</v>
      </c>
      <c r="DH68" s="11">
        <v>20.717578173663885</v>
      </c>
      <c r="DI68" s="11">
        <v>24.218263361156097</v>
      </c>
      <c r="DJ68" s="11">
        <v>70.073154511194858</v>
      </c>
      <c r="DK68" s="11">
        <v>30.434782608695656</v>
      </c>
      <c r="DL68" s="11">
        <v>93.852733085995183</v>
      </c>
      <c r="DM68" s="11">
        <v>89.583333333333343</v>
      </c>
      <c r="DN68" s="11">
        <v>61.359986258865831</v>
      </c>
      <c r="DO68" s="11">
        <v>100</v>
      </c>
      <c r="DP68" s="11">
        <v>46.152588871232126</v>
      </c>
      <c r="DQ68" s="11">
        <v>39.906716584022853</v>
      </c>
      <c r="DR68" s="11">
        <v>28.965191368719484</v>
      </c>
      <c r="DS68" s="11">
        <v>6.607389141953397</v>
      </c>
      <c r="DT68" s="11">
        <v>10.418352892991113</v>
      </c>
      <c r="DU68" s="11">
        <v>0</v>
      </c>
      <c r="DV68" s="11">
        <v>8.9694128473237669</v>
      </c>
      <c r="DW68" s="11">
        <v>7.7179943347375612</v>
      </c>
      <c r="DX68" s="11">
        <v>58.263869813085556</v>
      </c>
      <c r="DY68" s="11">
        <v>56.768727800718608</v>
      </c>
      <c r="DZ68" s="11">
        <v>30.301230033890064</v>
      </c>
      <c r="EA68" s="11">
        <v>86.102722356992359</v>
      </c>
      <c r="EB68" s="11">
        <v>17.333333333333336</v>
      </c>
      <c r="EC68" s="11">
        <v>82.307637547250536</v>
      </c>
      <c r="ED68" s="11">
        <v>91.252210008455677</v>
      </c>
      <c r="EE68" s="11">
        <v>94.772344013490724</v>
      </c>
      <c r="EF68" s="11">
        <v>100</v>
      </c>
      <c r="EG68" s="11">
        <v>39.543057996485061</v>
      </c>
      <c r="EH68" s="11">
        <v>40.949033391915641</v>
      </c>
      <c r="EI68" s="11">
        <v>79.356435643564367</v>
      </c>
      <c r="EJ68" s="11">
        <v>63.861386138613859</v>
      </c>
      <c r="EK68" s="11">
        <v>15.099009900990099</v>
      </c>
      <c r="EL68" s="11">
        <v>88.63</v>
      </c>
      <c r="EM68" s="11">
        <v>98.82</v>
      </c>
      <c r="EN68" s="11">
        <v>100</v>
      </c>
      <c r="EO68" s="11">
        <v>97.907949790794973</v>
      </c>
      <c r="EP68" s="11">
        <v>70.610687022900763</v>
      </c>
      <c r="EQ68" s="11">
        <v>61.363633822314199</v>
      </c>
      <c r="ER68" s="11">
        <v>64.516128605619159</v>
      </c>
      <c r="ES68" s="11">
        <v>20.638645212201038</v>
      </c>
      <c r="ET68" s="11">
        <v>24.282623225240755</v>
      </c>
      <c r="EU68" s="11">
        <v>21.641038598921497</v>
      </c>
      <c r="EV68" s="11">
        <v>1.6444280291130879</v>
      </c>
      <c r="EW68" s="11">
        <v>8.5680042276800865</v>
      </c>
      <c r="EX68" s="11">
        <v>9.1032737557871515E-2</v>
      </c>
      <c r="EY68" s="11">
        <v>0</v>
      </c>
      <c r="EZ68" s="11">
        <v>0</v>
      </c>
      <c r="FA68" s="11">
        <v>0.10068989508138296</v>
      </c>
      <c r="FB68" s="11">
        <v>6.6044210586519503</v>
      </c>
      <c r="FC68" s="11">
        <v>0</v>
      </c>
      <c r="FD68" s="11">
        <v>51.187475994772825</v>
      </c>
      <c r="FE68" s="11">
        <v>64.691714836223511</v>
      </c>
      <c r="FF68" s="11">
        <v>39.020270270270274</v>
      </c>
      <c r="FG68" s="11">
        <v>39.769780414544542</v>
      </c>
      <c r="FH68" s="11">
        <v>53.841772920175245</v>
      </c>
      <c r="FI68" s="11">
        <v>6.4204805201399955</v>
      </c>
      <c r="FJ68" s="11">
        <v>59.370132260896668</v>
      </c>
      <c r="FK68" s="11">
        <v>68.620769672321387</v>
      </c>
      <c r="FL68" s="11">
        <v>85.799580442149434</v>
      </c>
      <c r="FM68" s="11">
        <v>71.459762944479095</v>
      </c>
      <c r="FN68" s="11">
        <v>89.232254949299858</v>
      </c>
      <c r="FO68" s="11">
        <v>32.114218781085683</v>
      </c>
      <c r="FP68" s="11">
        <v>92.254464285714292</v>
      </c>
      <c r="FQ68" s="11">
        <v>33.768885259289505</v>
      </c>
      <c r="FR68" s="11">
        <v>13.721813108905456</v>
      </c>
      <c r="FS68" s="11">
        <v>36.591501623747881</v>
      </c>
      <c r="FT68" s="11">
        <v>237.84476055436124</v>
      </c>
      <c r="FU68" s="11">
        <v>265.28838677217215</v>
      </c>
      <c r="FV68" s="11">
        <v>68.609065544527283</v>
      </c>
      <c r="FW68" s="11">
        <v>50.313314732653339</v>
      </c>
      <c r="FX68" s="11">
        <v>69.924284570530247</v>
      </c>
      <c r="FY68" s="11">
        <v>-7.4642845705302463</v>
      </c>
      <c r="FZ68" s="11">
        <v>54.205489066713298</v>
      </c>
      <c r="GA68" s="11">
        <v>0.77303916367515768</v>
      </c>
      <c r="GB68" s="11">
        <v>30</v>
      </c>
      <c r="GC68" s="11">
        <v>31.818181818181817</v>
      </c>
      <c r="GD68" s="11">
        <v>40.909090909090914</v>
      </c>
      <c r="GE68" s="11">
        <v>0</v>
      </c>
      <c r="GF68" s="11">
        <v>50</v>
      </c>
      <c r="GG68" s="11">
        <v>100</v>
      </c>
      <c r="GH68" s="11">
        <v>3</v>
      </c>
      <c r="GI68" s="11">
        <v>2</v>
      </c>
      <c r="GJ68" s="11">
        <v>1</v>
      </c>
      <c r="GK68" s="11">
        <v>50.521214329537003</v>
      </c>
      <c r="GL68" s="11">
        <v>16.103219555811361</v>
      </c>
      <c r="GM68" s="11">
        <v>11.956562289013355</v>
      </c>
      <c r="GN68" s="11">
        <v>7.207945920000002</v>
      </c>
      <c r="GO68" s="11">
        <v>74.026464026600749</v>
      </c>
      <c r="GP68" s="11">
        <v>47.684521790171679</v>
      </c>
      <c r="GQ68" s="11">
        <v>34.989720615949146</v>
      </c>
      <c r="GR68" s="11">
        <v>2.2996174886175376</v>
      </c>
      <c r="GS68" s="11" t="s">
        <v>727</v>
      </c>
      <c r="GT68" s="11" t="s">
        <v>727</v>
      </c>
      <c r="GU68" s="11">
        <v>3.9480598909739908</v>
      </c>
      <c r="GV68" s="11">
        <v>1</v>
      </c>
      <c r="GW68" s="11">
        <v>1127.5064500067895</v>
      </c>
      <c r="GX68" s="11">
        <v>44.182948490230906</v>
      </c>
      <c r="GY68" s="11">
        <v>20</v>
      </c>
      <c r="GZ68" s="11">
        <v>0</v>
      </c>
      <c r="HA68" s="11">
        <v>3215462.3033303735</v>
      </c>
      <c r="HB68" s="11">
        <v>174.14999999999998</v>
      </c>
      <c r="HC68" s="11">
        <v>70.188571428571436</v>
      </c>
      <c r="HD68" s="11">
        <v>315.26746031746035</v>
      </c>
      <c r="HE68" s="11">
        <v>110.89301587301584</v>
      </c>
      <c r="HF68" s="12">
        <v>201.7542153408356</v>
      </c>
      <c r="HG68" s="12">
        <v>46.364735922591052</v>
      </c>
      <c r="HH68" s="12">
        <v>10.183695652173913</v>
      </c>
      <c r="HI68" s="11">
        <v>88.314438769154108</v>
      </c>
      <c r="HJ68" s="11">
        <v>96.187865952410618</v>
      </c>
      <c r="HK68" s="11">
        <v>96.162950043602834</v>
      </c>
      <c r="HL68" s="11">
        <v>95.863959137909561</v>
      </c>
      <c r="HM68" s="11">
        <v>77.077363896848141</v>
      </c>
      <c r="HN68" s="11">
        <v>75.949999999999989</v>
      </c>
      <c r="HO68" s="11">
        <v>97.34</v>
      </c>
      <c r="HP68" s="14" t="s">
        <v>727</v>
      </c>
      <c r="HQ68" s="11">
        <v>23.22180325607923</v>
      </c>
      <c r="HR68" s="11">
        <v>55.309127527242751</v>
      </c>
      <c r="HS68" s="11">
        <v>71.286428175153119</v>
      </c>
      <c r="HT68" s="11">
        <v>86.60189717381634</v>
      </c>
      <c r="HU68" s="11">
        <v>53.19676798786719</v>
      </c>
      <c r="HV68" s="11">
        <v>63.889231079136842</v>
      </c>
      <c r="HW68" s="11">
        <v>98.868906558406806</v>
      </c>
      <c r="HX68" s="11">
        <v>97.661165924327207</v>
      </c>
      <c r="HY68" s="11">
        <v>99.009750928486454</v>
      </c>
      <c r="HZ68" s="11">
        <v>55.354045426311991</v>
      </c>
      <c r="IA68" s="11">
        <v>96.32829681229893</v>
      </c>
      <c r="IB68" s="11">
        <v>93.778504577420463</v>
      </c>
      <c r="IC68" s="11">
        <v>96.989831469454927</v>
      </c>
      <c r="ID68" s="11">
        <v>22.562608592790014</v>
      </c>
      <c r="IE68" s="11">
        <v>98.006555278370712</v>
      </c>
      <c r="IF68" s="11">
        <v>56.484365267223126</v>
      </c>
      <c r="IG68" s="11">
        <v>7.5171923168129</v>
      </c>
      <c r="IH68" s="11">
        <v>9</v>
      </c>
      <c r="II68" s="11">
        <v>77.438644574560854</v>
      </c>
      <c r="IJ68" s="11">
        <v>20.717578173663885</v>
      </c>
      <c r="IK68" s="11">
        <v>24.218263361156097</v>
      </c>
      <c r="IL68" s="11">
        <v>70.073154511194858</v>
      </c>
      <c r="IM68" s="11">
        <v>30.434782608695656</v>
      </c>
      <c r="IN68" s="11">
        <v>6.5590682196339438</v>
      </c>
      <c r="IO68" s="11">
        <v>89.583333333333343</v>
      </c>
      <c r="IP68" s="11">
        <v>80.602235597285926</v>
      </c>
      <c r="IQ68" s="11">
        <v>0</v>
      </c>
      <c r="IR68" s="11">
        <v>96.938775510204081</v>
      </c>
      <c r="IS68" s="11">
        <v>7.4791305717435819</v>
      </c>
      <c r="IT68" s="11">
        <v>28.965191368719484</v>
      </c>
      <c r="IU68" s="11">
        <v>36.982028813307586</v>
      </c>
      <c r="IV68" s="11">
        <v>18.565275508688547</v>
      </c>
      <c r="IW68" s="11">
        <v>0</v>
      </c>
      <c r="IX68" s="11">
        <v>86.291400564384375</v>
      </c>
      <c r="IY68" s="11">
        <v>4</v>
      </c>
      <c r="IZ68" s="11">
        <v>48.566760730729243</v>
      </c>
      <c r="JA68" s="11">
        <v>31.189662854596762</v>
      </c>
      <c r="JB68" s="11">
        <v>9.8024654685875543</v>
      </c>
      <c r="JC68" s="11">
        <v>8.7628100401009945</v>
      </c>
      <c r="JD68" s="11">
        <v>5.2</v>
      </c>
      <c r="JE68" s="11">
        <v>9.9507389162561584</v>
      </c>
      <c r="JF68" s="11">
        <v>9.1523809523809518</v>
      </c>
      <c r="JG68" s="11">
        <v>94.772344013490724</v>
      </c>
      <c r="JH68" s="11">
        <v>121.41503474415667</v>
      </c>
      <c r="JI68" s="11">
        <v>39.543057996485061</v>
      </c>
      <c r="JJ68" s="11">
        <v>40.949033391915641</v>
      </c>
      <c r="JK68" s="11">
        <v>79.356435643564367</v>
      </c>
      <c r="JL68" s="11">
        <v>63.861386138613859</v>
      </c>
      <c r="JM68" s="11">
        <v>15.099009900990099</v>
      </c>
      <c r="JN68" s="11">
        <v>88.63</v>
      </c>
      <c r="JO68" s="11">
        <v>98.82</v>
      </c>
      <c r="JP68" s="11">
        <v>100</v>
      </c>
      <c r="JQ68" s="11">
        <v>97.907949790794973</v>
      </c>
      <c r="JR68" s="11">
        <v>70.610687022900763</v>
      </c>
      <c r="JS68" s="11">
        <v>0.79268289999999997</v>
      </c>
      <c r="JT68" s="11">
        <v>0.73170729999999995</v>
      </c>
      <c r="JU68" s="11">
        <v>1.150707288</v>
      </c>
      <c r="JV68" s="11">
        <v>0.28167740000000002</v>
      </c>
      <c r="JW68" s="11">
        <v>7.4419954258427117</v>
      </c>
      <c r="JX68" s="11">
        <v>38787.74913997182</v>
      </c>
      <c r="JY68" s="11">
        <v>113060.36181438845</v>
      </c>
      <c r="JZ68" s="11">
        <v>7.2842609423799404E-3</v>
      </c>
      <c r="KA68" s="11">
        <v>0</v>
      </c>
      <c r="KB68" s="11">
        <v>0</v>
      </c>
      <c r="KC68" s="11">
        <v>0.29260214000000001</v>
      </c>
      <c r="KD68" s="13">
        <v>5.6839825851425746E-2</v>
      </c>
      <c r="KE68" s="11">
        <v>30.383816732533997</v>
      </c>
      <c r="KF68" s="11">
        <v>56.775818639798494</v>
      </c>
      <c r="KG68" s="11">
        <v>58.76685934489403</v>
      </c>
      <c r="KH68" s="11">
        <v>-43.918918918918919</v>
      </c>
      <c r="KI68" s="11">
        <v>9.7488235294117604</v>
      </c>
      <c r="KJ68" s="11">
        <v>11.599411764705879</v>
      </c>
      <c r="KK68" s="11">
        <v>87.673333333333346</v>
      </c>
      <c r="KL68" s="11">
        <v>111.10416666666667</v>
      </c>
      <c r="KM68" s="11">
        <v>105.255</v>
      </c>
      <c r="KN68" s="11">
        <v>14.200419557850571</v>
      </c>
      <c r="KO68" s="11">
        <v>28.540237055520901</v>
      </c>
      <c r="KP68" s="11">
        <v>89.232254949299858</v>
      </c>
      <c r="KQ68" s="11">
        <v>5.5248461671302094</v>
      </c>
      <c r="KR68" s="11">
        <v>92.254464285714292</v>
      </c>
      <c r="KS68" s="11">
        <v>33.768885259289505</v>
      </c>
    </row>
    <row r="69" spans="1:305" x14ac:dyDescent="0.3">
      <c r="A69" t="s">
        <v>1</v>
      </c>
      <c r="B69" s="2" t="s">
        <v>126</v>
      </c>
      <c r="C69" s="2" t="s">
        <v>127</v>
      </c>
      <c r="D69" s="2" t="s">
        <v>351</v>
      </c>
      <c r="E69" s="2" t="s">
        <v>352</v>
      </c>
      <c r="F69" s="2" t="s">
        <v>358</v>
      </c>
      <c r="G69" s="2" t="s">
        <v>355</v>
      </c>
      <c r="H69" s="17" t="s">
        <v>488</v>
      </c>
      <c r="I69" s="11">
        <v>51.817552218620968</v>
      </c>
      <c r="J69" s="11">
        <v>50.265889420663349</v>
      </c>
      <c r="K69" s="11">
        <v>53.81226209538891</v>
      </c>
      <c r="L69" s="11">
        <v>57.440301391162095</v>
      </c>
      <c r="M69" s="11">
        <v>68.268697331059442</v>
      </c>
      <c r="N69" s="11">
        <v>49.975909823355693</v>
      </c>
      <c r="O69" s="11">
        <v>31.142253250096321</v>
      </c>
      <c r="P69" s="11">
        <v>94.577135669074451</v>
      </c>
      <c r="Q69" s="11">
        <v>50.584047948852877</v>
      </c>
      <c r="R69" s="11">
        <v>0</v>
      </c>
      <c r="S69" s="11">
        <v>83.317562625708533</v>
      </c>
      <c r="T69" s="11">
        <v>21.775842936654868</v>
      </c>
      <c r="U69" s="11">
        <v>61.927218083560511</v>
      </c>
      <c r="V69" s="11">
        <v>39.679418680792175</v>
      </c>
      <c r="W69" s="11">
        <v>18.672190263587186</v>
      </c>
      <c r="X69" s="11">
        <v>63.94336087045626</v>
      </c>
      <c r="Y69" s="11">
        <v>83.230997247512192</v>
      </c>
      <c r="Z69" s="11">
        <v>49.402500000000003</v>
      </c>
      <c r="AA69" s="11">
        <v>67.275565856741437</v>
      </c>
      <c r="AB69" s="11">
        <v>86.630992122444951</v>
      </c>
      <c r="AC69" s="11">
        <v>27.590280451872772</v>
      </c>
      <c r="AD69" s="11">
        <v>43.030559672524525</v>
      </c>
      <c r="AE69" s="11">
        <v>62.674108852226752</v>
      </c>
      <c r="AF69" s="11">
        <v>68.268697331059442</v>
      </c>
      <c r="AG69" s="11">
        <v>34.670422943047221</v>
      </c>
      <c r="AH69" s="11">
        <v>27.58316493289546</v>
      </c>
      <c r="AI69" s="11">
        <v>95.969283004000005</v>
      </c>
      <c r="AJ69" s="11">
        <v>35.423773150570263</v>
      </c>
      <c r="AK69" s="11">
        <v>92.391824116418448</v>
      </c>
      <c r="AL69" s="11">
        <v>34.975323333024328</v>
      </c>
      <c r="AM69" s="11">
        <v>31.389360982208281</v>
      </c>
      <c r="AN69" s="11">
        <v>47.65861634990933</v>
      </c>
      <c r="AO69" s="11">
        <v>67.00310229001083</v>
      </c>
      <c r="AP69" s="11">
        <v>100</v>
      </c>
      <c r="AQ69" s="11">
        <v>98.244085590759241</v>
      </c>
      <c r="AR69" s="11">
        <v>96.092846165013469</v>
      </c>
      <c r="AS69" s="11">
        <v>89.145255037820903</v>
      </c>
      <c r="AT69" s="11">
        <v>87.433582545728129</v>
      </c>
      <c r="AU69" s="11">
        <v>96.547044675124909</v>
      </c>
      <c r="AV69" s="11">
        <v>68.876408383455043</v>
      </c>
      <c r="AW69" s="11">
        <v>51.168896679334111</v>
      </c>
      <c r="AX69" s="11">
        <v>40.46344269246331</v>
      </c>
      <c r="AY69" s="11">
        <v>41.827444040159044</v>
      </c>
      <c r="AZ69" s="11">
        <v>0</v>
      </c>
      <c r="BA69" s="11">
        <v>0</v>
      </c>
      <c r="BB69" s="11">
        <v>0</v>
      </c>
      <c r="BC69" s="11">
        <v>66.666666666666657</v>
      </c>
      <c r="BD69" s="11">
        <v>75</v>
      </c>
      <c r="BE69" s="11">
        <v>91.666666666666657</v>
      </c>
      <c r="BF69" s="11">
        <v>89.504479795209363</v>
      </c>
      <c r="BG69" s="11">
        <v>93.75</v>
      </c>
      <c r="BH69" s="11">
        <v>77.89473684210526</v>
      </c>
      <c r="BI69" s="11">
        <v>25.550346726557819</v>
      </c>
      <c r="BJ69" s="11">
        <v>5.4341311146112563</v>
      </c>
      <c r="BK69" s="11">
        <v>0</v>
      </c>
      <c r="BL69" s="11">
        <v>0</v>
      </c>
      <c r="BM69" s="11">
        <v>45.682871407187378</v>
      </c>
      <c r="BN69" s="11">
        <v>77.385780994521255</v>
      </c>
      <c r="BO69" s="11">
        <v>62.71300184897288</v>
      </c>
      <c r="BP69" s="11">
        <v>43.933681411624988</v>
      </c>
      <c r="BQ69" s="11">
        <v>44.045771916214122</v>
      </c>
      <c r="BR69" s="11">
        <v>61.59</v>
      </c>
      <c r="BS69" s="11">
        <v>88.507058756913949</v>
      </c>
      <c r="BT69" s="11">
        <v>0</v>
      </c>
      <c r="BU69" s="11">
        <v>0</v>
      </c>
      <c r="BV69" s="11">
        <v>8.0220943876820918</v>
      </c>
      <c r="BW69" s="11">
        <v>66.666666666666657</v>
      </c>
      <c r="BX69" s="11">
        <v>0</v>
      </c>
      <c r="BY69" s="11">
        <v>0</v>
      </c>
      <c r="BZ69" s="11">
        <v>40.463227954096254</v>
      </c>
      <c r="CA69" s="11">
        <v>80.787246725715278</v>
      </c>
      <c r="CB69" s="11">
        <v>20.788397370072314</v>
      </c>
      <c r="CC69" s="11">
        <v>66.20876422467623</v>
      </c>
      <c r="CD69" s="11">
        <v>77.322183536893078</v>
      </c>
      <c r="CE69" s="11">
        <v>62.925072046109506</v>
      </c>
      <c r="CF69" s="11">
        <v>99.108634235631143</v>
      </c>
      <c r="CG69" s="11">
        <v>88.990048697861525</v>
      </c>
      <c r="CH69" s="11">
        <v>95.532500529324579</v>
      </c>
      <c r="CI69" s="11">
        <v>97.332204107558752</v>
      </c>
      <c r="CJ69" s="11">
        <v>93.542240101630327</v>
      </c>
      <c r="CK69" s="11">
        <v>40.757992801185686</v>
      </c>
      <c r="CL69" s="11">
        <v>100</v>
      </c>
      <c r="CM69" s="11">
        <v>97.61</v>
      </c>
      <c r="CN69" s="11">
        <v>0</v>
      </c>
      <c r="CO69" s="11">
        <v>0</v>
      </c>
      <c r="CP69" s="11">
        <v>58.500094803976651</v>
      </c>
      <c r="CQ69" s="11">
        <v>86.565512044153849</v>
      </c>
      <c r="CR69" s="11">
        <v>87.775818125794316</v>
      </c>
      <c r="CS69" s="11">
        <v>42.989746138220234</v>
      </c>
      <c r="CT69" s="11">
        <v>30.490256616453898</v>
      </c>
      <c r="CU69" s="11">
        <v>97.331967411849675</v>
      </c>
      <c r="CV69" s="11">
        <v>92.733629886892956</v>
      </c>
      <c r="CW69" s="11">
        <v>94.964823147321454</v>
      </c>
      <c r="CX69" s="11">
        <v>60.092778335005015</v>
      </c>
      <c r="CY69" s="11">
        <v>95.796743598200933</v>
      </c>
      <c r="CZ69" s="11">
        <v>95.340103319681148</v>
      </c>
      <c r="DA69" s="11">
        <v>86.981408849645135</v>
      </c>
      <c r="DB69" s="11">
        <v>76.918683400629234</v>
      </c>
      <c r="DC69" s="11">
        <v>90.219766442183698</v>
      </c>
      <c r="DD69" s="11">
        <v>31.357188227821297</v>
      </c>
      <c r="DE69" s="11">
        <v>27.413653127797016</v>
      </c>
      <c r="DF69" s="11">
        <v>24</v>
      </c>
      <c r="DG69" s="11">
        <v>92.462417954689812</v>
      </c>
      <c r="DH69" s="11">
        <v>16.133813254287528</v>
      </c>
      <c r="DI69" s="11">
        <v>20.495447808596232</v>
      </c>
      <c r="DJ69" s="11">
        <v>51.237935375577003</v>
      </c>
      <c r="DK69" s="11">
        <v>10</v>
      </c>
      <c r="DL69" s="11">
        <v>95.458500033329997</v>
      </c>
      <c r="DM69" s="11">
        <v>94</v>
      </c>
      <c r="DN69" s="11">
        <v>52.03222576131089</v>
      </c>
      <c r="DO69" s="11">
        <v>100</v>
      </c>
      <c r="DP69" s="11">
        <v>52.773866231867459</v>
      </c>
      <c r="DQ69" s="11">
        <v>42.417768963017515</v>
      </c>
      <c r="DR69" s="11">
        <v>26.923076923076923</v>
      </c>
      <c r="DS69" s="11">
        <v>12.526142446485245</v>
      </c>
      <c r="DT69" s="11">
        <v>33.487245847166278</v>
      </c>
      <c r="DU69" s="11">
        <v>0</v>
      </c>
      <c r="DV69" s="11">
        <v>8.3165765030111256</v>
      </c>
      <c r="DW69" s="11">
        <v>14.754989169351218</v>
      </c>
      <c r="DX69" s="11">
        <v>31.139298509078966</v>
      </c>
      <c r="DY69" s="11">
        <v>36.041852360418517</v>
      </c>
      <c r="DZ69" s="11">
        <v>16.543669108925631</v>
      </c>
      <c r="EA69" s="11">
        <v>42.069792564842068</v>
      </c>
      <c r="EB69" s="11">
        <v>12.121212121212123</v>
      </c>
      <c r="EC69" s="11">
        <v>94.72757189869796</v>
      </c>
      <c r="ED69" s="11">
        <v>100</v>
      </c>
      <c r="EE69" s="11">
        <v>89.149560117302045</v>
      </c>
      <c r="EF69" s="11">
        <v>100</v>
      </c>
      <c r="EG69" s="11">
        <v>19.407894736842106</v>
      </c>
      <c r="EH69" s="11">
        <v>24.013157894736842</v>
      </c>
      <c r="EI69" s="11">
        <v>90.059642147117287</v>
      </c>
      <c r="EJ69" s="11">
        <v>43.638170974155074</v>
      </c>
      <c r="EK69" s="11">
        <v>0</v>
      </c>
      <c r="EL69" s="11">
        <v>85.29</v>
      </c>
      <c r="EM69" s="11">
        <v>98.53</v>
      </c>
      <c r="EN69" s="11">
        <v>97.058823529411768</v>
      </c>
      <c r="EO69" s="11">
        <v>96.402877697841731</v>
      </c>
      <c r="EP69" s="11">
        <v>84.677419354838719</v>
      </c>
      <c r="EQ69" s="11">
        <v>43.181830888428948</v>
      </c>
      <c r="ER69" s="11">
        <v>32.258070915712466</v>
      </c>
      <c r="ES69" s="11">
        <v>4.6612406868326675</v>
      </c>
      <c r="ET69" s="11">
        <v>59.800150841123227</v>
      </c>
      <c r="EU69" s="11">
        <v>3.7297299136223359</v>
      </c>
      <c r="EV69" s="11">
        <v>0.41546380503822083</v>
      </c>
      <c r="EW69" s="11">
        <v>0.74057655315926951</v>
      </c>
      <c r="EX69" s="11">
        <v>10.520553362207048</v>
      </c>
      <c r="EY69" s="11">
        <v>0</v>
      </c>
      <c r="EZ69" s="11">
        <v>0.2293082269610639</v>
      </c>
      <c r="FA69" s="11">
        <v>6.0442442301060746</v>
      </c>
      <c r="FB69" s="11">
        <v>3.0051617146615581</v>
      </c>
      <c r="FC69" s="11">
        <v>0</v>
      </c>
      <c r="FD69" s="11">
        <v>51.479814038914071</v>
      </c>
      <c r="FE69" s="11">
        <v>30.050825921219822</v>
      </c>
      <c r="FF69" s="11">
        <v>72.411003236245961</v>
      </c>
      <c r="FG69" s="11">
        <v>40.71922591127359</v>
      </c>
      <c r="FH69" s="11">
        <v>31.836052626306621</v>
      </c>
      <c r="FI69" s="11">
        <v>25.354802661654769</v>
      </c>
      <c r="FJ69" s="11">
        <v>62.682979787967199</v>
      </c>
      <c r="FK69" s="11">
        <v>77.700020762344451</v>
      </c>
      <c r="FL69" s="11">
        <v>84.062782976154537</v>
      </c>
      <c r="FM69" s="11">
        <v>73.878627968337724</v>
      </c>
      <c r="FN69" s="11">
        <v>83.878765340275194</v>
      </c>
      <c r="FO69" s="11">
        <v>35.612457917593829</v>
      </c>
      <c r="FP69" s="11">
        <v>89.219047619047615</v>
      </c>
      <c r="FQ69" s="11">
        <v>35.366931918656057</v>
      </c>
      <c r="FR69" s="11">
        <v>0</v>
      </c>
      <c r="FS69" s="11">
        <v>16.927634363097756</v>
      </c>
      <c r="FT69" s="11">
        <v>93.101988997037665</v>
      </c>
      <c r="FU69" s="11">
        <v>126.95725772323318</v>
      </c>
      <c r="FV69" s="11">
        <v>25.391451544646639</v>
      </c>
      <c r="FW69" s="11">
        <v>16.927634363097756</v>
      </c>
      <c r="FX69" s="11">
        <v>68.876408383455043</v>
      </c>
      <c r="FY69" s="11">
        <v>-7.2764083834550419</v>
      </c>
      <c r="FZ69" s="11">
        <v>40.46344269246331</v>
      </c>
      <c r="GA69" s="11">
        <v>4.5212461606714029</v>
      </c>
      <c r="GB69" s="11">
        <v>0</v>
      </c>
      <c r="GC69" s="11">
        <v>0</v>
      </c>
      <c r="GD69" s="11">
        <v>0</v>
      </c>
      <c r="GE69" s="11">
        <v>66.666666666666657</v>
      </c>
      <c r="GF69" s="11">
        <v>75</v>
      </c>
      <c r="GG69" s="11">
        <v>91.666666666666657</v>
      </c>
      <c r="GH69" s="11">
        <v>8</v>
      </c>
      <c r="GI69" s="11">
        <v>3</v>
      </c>
      <c r="GJ69" s="11">
        <v>7</v>
      </c>
      <c r="GK69" s="11">
        <v>25.550346726557819</v>
      </c>
      <c r="GL69" s="11">
        <v>5.4341311146112563</v>
      </c>
      <c r="GM69" s="11">
        <v>0</v>
      </c>
      <c r="GN69" s="11">
        <v>0</v>
      </c>
      <c r="GO69" s="11">
        <v>45.682871407187378</v>
      </c>
      <c r="GP69" s="11">
        <v>22.614219005478745</v>
      </c>
      <c r="GQ69" s="11">
        <v>37.28699815102712</v>
      </c>
      <c r="GR69" s="11" t="s">
        <v>727</v>
      </c>
      <c r="GS69" s="11">
        <v>44.045771916214122</v>
      </c>
      <c r="GT69" s="11" t="s">
        <v>727</v>
      </c>
      <c r="GU69" s="11">
        <v>88.507058756913949</v>
      </c>
      <c r="GV69" s="11" t="s">
        <v>727</v>
      </c>
      <c r="GW69" s="11">
        <v>0</v>
      </c>
      <c r="GX69" s="11">
        <v>8.0220943876820918</v>
      </c>
      <c r="GY69" s="11" t="s">
        <v>727</v>
      </c>
      <c r="GZ69" s="11">
        <v>0</v>
      </c>
      <c r="HA69" s="11">
        <v>0</v>
      </c>
      <c r="HB69" s="11">
        <v>192.05031746031747</v>
      </c>
      <c r="HC69" s="11">
        <v>96.77555555555557</v>
      </c>
      <c r="HD69" s="11">
        <v>385.83</v>
      </c>
      <c r="HE69" s="11">
        <v>128.25126984126982</v>
      </c>
      <c r="HF69" s="12">
        <v>174.79392087836911</v>
      </c>
      <c r="HG69" s="12">
        <v>37.074927953890494</v>
      </c>
      <c r="HH69" s="12">
        <v>6.4365526622619509</v>
      </c>
      <c r="HI69" s="11">
        <v>88.990048697861525</v>
      </c>
      <c r="HJ69" s="11">
        <v>95.532500529324579</v>
      </c>
      <c r="HK69" s="11">
        <v>97.332204107558752</v>
      </c>
      <c r="HL69" s="11">
        <v>93.542240101630327</v>
      </c>
      <c r="HM69" s="11">
        <v>40.757992801185686</v>
      </c>
      <c r="HN69" s="11">
        <v>100.01</v>
      </c>
      <c r="HO69" s="11">
        <v>97.61</v>
      </c>
      <c r="HP69" s="14" t="s">
        <v>727</v>
      </c>
      <c r="HQ69" s="14" t="s">
        <v>727</v>
      </c>
      <c r="HR69" s="11">
        <v>58.500094803976651</v>
      </c>
      <c r="HS69" s="11">
        <v>86.565512044153849</v>
      </c>
      <c r="HT69" s="11">
        <v>87.775818125794316</v>
      </c>
      <c r="HU69" s="11">
        <v>42.989746138220234</v>
      </c>
      <c r="HV69" s="11">
        <v>30.490256616453898</v>
      </c>
      <c r="HW69" s="11">
        <v>97.331967411849675</v>
      </c>
      <c r="HX69" s="11">
        <v>92.733629886892956</v>
      </c>
      <c r="HY69" s="11">
        <v>94.964823147321454</v>
      </c>
      <c r="HZ69" s="11">
        <v>60.092778335005015</v>
      </c>
      <c r="IA69" s="11">
        <v>95.796743598200933</v>
      </c>
      <c r="IB69" s="11">
        <v>95.340103319681148</v>
      </c>
      <c r="IC69" s="11">
        <v>86.981408849645135</v>
      </c>
      <c r="ID69" s="11">
        <v>76.918683400629234</v>
      </c>
      <c r="IE69" s="11">
        <v>90.219766442183698</v>
      </c>
      <c r="IF69" s="11">
        <v>31.357188227821297</v>
      </c>
      <c r="IG69" s="11">
        <v>-17.76790671848973</v>
      </c>
      <c r="IH69" s="11">
        <v>8</v>
      </c>
      <c r="II69" s="11">
        <v>92.462417954689812</v>
      </c>
      <c r="IJ69" s="11">
        <v>16.133813254287528</v>
      </c>
      <c r="IK69" s="11">
        <v>20.495447808596232</v>
      </c>
      <c r="IL69" s="11">
        <v>51.237935375577003</v>
      </c>
      <c r="IM69" s="11">
        <v>10</v>
      </c>
      <c r="IN69" s="11">
        <v>5.5145888594164454</v>
      </c>
      <c r="IO69" s="11">
        <v>94</v>
      </c>
      <c r="IP69" s="11">
        <v>79.58776503114504</v>
      </c>
      <c r="IQ69" s="11">
        <v>0</v>
      </c>
      <c r="IR69" s="11">
        <v>87.912087912087912</v>
      </c>
      <c r="IS69" s="11">
        <v>7.5962763351298381</v>
      </c>
      <c r="IT69" s="11">
        <v>26.923076923076923</v>
      </c>
      <c r="IU69" s="11">
        <v>70.109713674070107</v>
      </c>
      <c r="IV69" s="11">
        <v>59.673534921059677</v>
      </c>
      <c r="IW69" s="11">
        <v>0</v>
      </c>
      <c r="IX69" s="11">
        <v>80.01070377308001</v>
      </c>
      <c r="IY69" s="11">
        <v>7.6470588235294112</v>
      </c>
      <c r="IZ69" s="11">
        <v>25.956649719025954</v>
      </c>
      <c r="JA69" s="11">
        <v>19.801980198019802</v>
      </c>
      <c r="JB69" s="11">
        <v>5.3518865400053519</v>
      </c>
      <c r="JC69" s="11">
        <v>4.2815092320042814</v>
      </c>
      <c r="JD69" s="11">
        <v>3.6363636363636367</v>
      </c>
      <c r="JE69" s="11">
        <v>8.3833333333333329</v>
      </c>
      <c r="JF69" s="11">
        <v>7.9481481481481477</v>
      </c>
      <c r="JG69" s="11">
        <v>89.149560117302045</v>
      </c>
      <c r="JH69" s="11">
        <v>129.58937198067633</v>
      </c>
      <c r="JI69" s="11">
        <v>19.407894736842106</v>
      </c>
      <c r="JJ69" s="11">
        <v>24.013157894736842</v>
      </c>
      <c r="JK69" s="11">
        <v>90.059642147117287</v>
      </c>
      <c r="JL69" s="11">
        <v>43.638170974155074</v>
      </c>
      <c r="JM69" s="11">
        <v>0</v>
      </c>
      <c r="JN69" s="11">
        <v>85.29</v>
      </c>
      <c r="JO69" s="11">
        <v>98.53</v>
      </c>
      <c r="JP69" s="11">
        <v>97.058823529411768</v>
      </c>
      <c r="JQ69" s="11">
        <v>96.402877697841731</v>
      </c>
      <c r="JR69" s="11">
        <v>84.677419354838719</v>
      </c>
      <c r="JS69" s="11">
        <v>0.69512200000000002</v>
      </c>
      <c r="JT69" s="11">
        <v>0.48780489999999999</v>
      </c>
      <c r="JU69" s="11">
        <v>0.98963540999999999</v>
      </c>
      <c r="JV69" s="11">
        <v>0.37435570000000001</v>
      </c>
      <c r="JW69" s="11">
        <v>3.1119741503542091</v>
      </c>
      <c r="JX69" s="11">
        <v>18513.404252027329</v>
      </c>
      <c r="JY69" s="11">
        <v>17074.619637189426</v>
      </c>
      <c r="JZ69" s="11">
        <v>0.84183402591656165</v>
      </c>
      <c r="KA69" s="11">
        <v>0</v>
      </c>
      <c r="KB69" s="11">
        <v>0.59624389999999994</v>
      </c>
      <c r="KC69" s="11">
        <v>17.564411950000007</v>
      </c>
      <c r="KD69" s="13">
        <v>3.264023995298998E-2</v>
      </c>
      <c r="KE69" s="11">
        <v>19.538264215476701</v>
      </c>
      <c r="KF69" s="11">
        <v>57.633587786259547</v>
      </c>
      <c r="KG69" s="11">
        <v>-79.796696315120712</v>
      </c>
      <c r="KH69" s="11">
        <v>89.644012944983814</v>
      </c>
      <c r="KI69" s="11">
        <v>9.6205263157894745</v>
      </c>
      <c r="KJ69" s="11">
        <v>15.783684210526316</v>
      </c>
      <c r="KK69" s="11">
        <v>84.567000000000007</v>
      </c>
      <c r="KL69" s="11">
        <v>108.17983333333333</v>
      </c>
      <c r="KM69" s="11">
        <v>99.06</v>
      </c>
      <c r="KN69" s="11">
        <v>15.937217023845458</v>
      </c>
      <c r="KO69" s="11">
        <v>26.121372031662272</v>
      </c>
      <c r="KP69" s="11">
        <v>83.878765340275194</v>
      </c>
      <c r="KQ69" s="11">
        <v>5.6679709057414316</v>
      </c>
      <c r="KR69" s="11">
        <v>89.219047619047615</v>
      </c>
      <c r="KS69" s="11">
        <v>35.366931918656057</v>
      </c>
    </row>
    <row r="70" spans="1:305" x14ac:dyDescent="0.3">
      <c r="A70" t="s">
        <v>1</v>
      </c>
      <c r="B70" s="2" t="s">
        <v>128</v>
      </c>
      <c r="C70" s="2" t="s">
        <v>129</v>
      </c>
      <c r="D70" s="2" t="s">
        <v>351</v>
      </c>
      <c r="E70" s="2" t="s">
        <v>352</v>
      </c>
      <c r="F70" s="2" t="s">
        <v>358</v>
      </c>
      <c r="G70" s="2" t="s">
        <v>355</v>
      </c>
      <c r="H70" s="17" t="s">
        <v>489</v>
      </c>
      <c r="I70" s="11">
        <v>49.478481411134055</v>
      </c>
      <c r="J70" s="11">
        <v>44.935568965623965</v>
      </c>
      <c r="K70" s="11">
        <v>63.183862790074301</v>
      </c>
      <c r="L70" s="11">
        <v>61.001076261668217</v>
      </c>
      <c r="M70" s="11">
        <v>57.341834719649206</v>
      </c>
      <c r="N70" s="11">
        <v>39.400942224557845</v>
      </c>
      <c r="O70" s="11">
        <v>31.007603505230815</v>
      </c>
      <c r="P70" s="11">
        <v>81.385065006639223</v>
      </c>
      <c r="Q70" s="11">
        <v>38.079272333073405</v>
      </c>
      <c r="R70" s="11">
        <v>9.3939393939393963</v>
      </c>
      <c r="S70" s="11">
        <v>58.791264941689839</v>
      </c>
      <c r="T70" s="11">
        <v>34.692333418195162</v>
      </c>
      <c r="U70" s="11">
        <v>72.027088385635764</v>
      </c>
      <c r="V70" s="11">
        <v>20.180019280194983</v>
      </c>
      <c r="W70" s="11">
        <v>42.59712477843231</v>
      </c>
      <c r="X70" s="11">
        <v>65.866815527714138</v>
      </c>
      <c r="Y70" s="11">
        <v>83.451510854150754</v>
      </c>
      <c r="Z70" s="11">
        <v>60.82</v>
      </c>
      <c r="AA70" s="11">
        <v>73.865834104213775</v>
      </c>
      <c r="AB70" s="11">
        <v>86.760516386943706</v>
      </c>
      <c r="AC70" s="11">
        <v>40.425503447737789</v>
      </c>
      <c r="AD70" s="11">
        <v>42.023926402676267</v>
      </c>
      <c r="AE70" s="11">
        <v>61.929600966769542</v>
      </c>
      <c r="AF70" s="11">
        <v>57.341834719649206</v>
      </c>
      <c r="AG70" s="11">
        <v>19.479153089116984</v>
      </c>
      <c r="AH70" s="11">
        <v>21.130544646836668</v>
      </c>
      <c r="AI70" s="11">
        <v>69.342677305643065</v>
      </c>
      <c r="AJ70" s="11">
        <v>36.326917146890494</v>
      </c>
      <c r="AK70" s="11">
        <v>85.282764892801055</v>
      </c>
      <c r="AL70" s="11">
        <v>42.993827997462226</v>
      </c>
      <c r="AM70" s="11">
        <v>34.025215226637044</v>
      </c>
      <c r="AN70" s="11">
        <v>39.78605719177893</v>
      </c>
      <c r="AO70" s="11">
        <v>60.320720868836531</v>
      </c>
      <c r="AP70" s="11">
        <v>69.761792538341609</v>
      </c>
      <c r="AQ70" s="11">
        <v>86.836690002514743</v>
      </c>
      <c r="AR70" s="11">
        <v>86.344262938616581</v>
      </c>
      <c r="AS70" s="11">
        <v>63.529704683687868</v>
      </c>
      <c r="AT70" s="11">
        <v>89.233731755757788</v>
      </c>
      <c r="AU70" s="11">
        <v>92.604208120916738</v>
      </c>
      <c r="AV70" s="11">
        <v>57.860165225416907</v>
      </c>
      <c r="AW70" s="11">
        <v>0</v>
      </c>
      <c r="AX70" s="11">
        <v>53.875825073226423</v>
      </c>
      <c r="AY70" s="11">
        <v>40.581099033650304</v>
      </c>
      <c r="AZ70" s="11">
        <v>10</v>
      </c>
      <c r="BA70" s="11">
        <v>9.0909090909090917</v>
      </c>
      <c r="BB70" s="11">
        <v>9.0909090909090917</v>
      </c>
      <c r="BC70" s="11">
        <v>0</v>
      </c>
      <c r="BD70" s="11">
        <v>50</v>
      </c>
      <c r="BE70" s="11">
        <v>72.033898305084747</v>
      </c>
      <c r="BF70" s="11">
        <v>86.505759736697755</v>
      </c>
      <c r="BG70" s="11">
        <v>85.416666666666657</v>
      </c>
      <c r="BH70" s="11">
        <v>94.73684210526315</v>
      </c>
      <c r="BI70" s="11">
        <v>32.741980129647928</v>
      </c>
      <c r="BJ70" s="11">
        <v>18.765575721051363</v>
      </c>
      <c r="BK70" s="11">
        <v>27.217269135013357</v>
      </c>
      <c r="BL70" s="11">
        <v>0</v>
      </c>
      <c r="BM70" s="11">
        <v>68.850179577196485</v>
      </c>
      <c r="BN70" s="11">
        <v>96.306099169200451</v>
      </c>
      <c r="BO70" s="11">
        <v>50.924986410510357</v>
      </c>
      <c r="BP70" s="11">
        <v>0.87166820573969639</v>
      </c>
      <c r="BQ70" s="11">
        <v>47.567634648796222</v>
      </c>
      <c r="BR70" s="11">
        <v>47.567634648796222</v>
      </c>
      <c r="BS70" s="11">
        <v>0</v>
      </c>
      <c r="BT70" s="11">
        <v>0</v>
      </c>
      <c r="BU70" s="11">
        <v>25.073178177837757</v>
      </c>
      <c r="BV70" s="11">
        <v>38.664609053497941</v>
      </c>
      <c r="BW70" s="11">
        <v>100</v>
      </c>
      <c r="BX70" s="11">
        <v>0</v>
      </c>
      <c r="BY70" s="11">
        <v>31.723890060231298</v>
      </c>
      <c r="BZ70" s="11">
        <v>28.042028137167513</v>
      </c>
      <c r="CA70" s="11">
        <v>89.211737397861285</v>
      </c>
      <c r="CB70" s="11">
        <v>17.723229124478603</v>
      </c>
      <c r="CC70" s="11">
        <v>54.222696183210871</v>
      </c>
      <c r="CD70" s="11">
        <v>86.556813934008943</v>
      </c>
      <c r="CE70" s="11">
        <v>88.090659340659343</v>
      </c>
      <c r="CF70" s="11">
        <v>97.220544576612511</v>
      </c>
      <c r="CG70" s="11">
        <v>87.65135813243154</v>
      </c>
      <c r="CH70" s="11">
        <v>89.254936184138757</v>
      </c>
      <c r="CI70" s="11">
        <v>92.243918402967168</v>
      </c>
      <c r="CJ70" s="11">
        <v>81.706119777462632</v>
      </c>
      <c r="CK70" s="11">
        <v>66.401221773753676</v>
      </c>
      <c r="CL70" s="11">
        <v>62.21</v>
      </c>
      <c r="CM70" s="11">
        <v>81.069999999999993</v>
      </c>
      <c r="CN70" s="11">
        <v>100</v>
      </c>
      <c r="CO70" s="11">
        <v>0</v>
      </c>
      <c r="CP70" s="11">
        <v>70.745025735173513</v>
      </c>
      <c r="CQ70" s="11">
        <v>81.318179009354537</v>
      </c>
      <c r="CR70" s="11">
        <v>78.555539114069333</v>
      </c>
      <c r="CS70" s="11">
        <v>63.081488758584356</v>
      </c>
      <c r="CT70" s="11">
        <v>54.715675038066102</v>
      </c>
      <c r="CU70" s="11">
        <v>94.779096970034772</v>
      </c>
      <c r="CV70" s="11">
        <v>95.078541091630157</v>
      </c>
      <c r="CW70" s="11">
        <v>96.205609772305877</v>
      </c>
      <c r="CX70" s="11">
        <v>52.532120484062027</v>
      </c>
      <c r="CY70" s="11">
        <v>98.65670277852287</v>
      </c>
      <c r="CZ70" s="11">
        <v>90.056636549734264</v>
      </c>
      <c r="DA70" s="11">
        <v>95.613043526512541</v>
      </c>
      <c r="DB70" s="11">
        <v>70.004643478790967</v>
      </c>
      <c r="DC70" s="11">
        <v>95.936833413990968</v>
      </c>
      <c r="DD70" s="11">
        <v>27.926257227009927</v>
      </c>
      <c r="DE70" s="11">
        <v>65.350253116203433</v>
      </c>
      <c r="DF70" s="11">
        <v>28.000000000000004</v>
      </c>
      <c r="DG70" s="11">
        <v>87.095014726737205</v>
      </c>
      <c r="DH70" s="11">
        <v>13.003163521326497</v>
      </c>
      <c r="DI70" s="11">
        <v>25.973600959965093</v>
      </c>
      <c r="DJ70" s="11">
        <v>38.753428832672967</v>
      </c>
      <c r="DK70" s="11">
        <v>31.25</v>
      </c>
      <c r="DL70" s="11">
        <v>94.041505646650108</v>
      </c>
      <c r="DM70" s="11">
        <v>83.673469387755105</v>
      </c>
      <c r="DN70" s="11">
        <v>43.677957571057668</v>
      </c>
      <c r="DO70" s="11">
        <v>100</v>
      </c>
      <c r="DP70" s="11">
        <v>28.347546587889937</v>
      </c>
      <c r="DQ70" s="11">
        <v>19.253129626982684</v>
      </c>
      <c r="DR70" s="11">
        <v>19.705176551251284</v>
      </c>
      <c r="DS70" s="11">
        <v>1.575375656398937</v>
      </c>
      <c r="DT70" s="11">
        <v>3.1180107948413309</v>
      </c>
      <c r="DU70" s="11">
        <v>0</v>
      </c>
      <c r="DV70" s="11">
        <v>1.9836986637412006</v>
      </c>
      <c r="DW70" s="11">
        <v>17.540896215312639</v>
      </c>
      <c r="DX70" s="11">
        <v>14.780273739295257</v>
      </c>
      <c r="DY70" s="11">
        <v>18.906844401654503</v>
      </c>
      <c r="DZ70" s="11">
        <v>8.9610375349759757</v>
      </c>
      <c r="EA70" s="11">
        <v>29.67123422492428</v>
      </c>
      <c r="EB70" s="11">
        <v>33.333333333333329</v>
      </c>
      <c r="EC70" s="11">
        <v>10.907139791100311</v>
      </c>
      <c r="ED70" s="11">
        <v>92.086418512570845</v>
      </c>
      <c r="EE70" s="11">
        <v>88.930232558139537</v>
      </c>
      <c r="EF70" s="11">
        <v>85.446918360761543</v>
      </c>
      <c r="EG70" s="11">
        <v>7.8451882845188283</v>
      </c>
      <c r="EH70" s="11">
        <v>34.10041841004184</v>
      </c>
      <c r="EI70" s="11">
        <v>90.804597701149419</v>
      </c>
      <c r="EJ70" s="11">
        <v>48.884381338742394</v>
      </c>
      <c r="EK70" s="11">
        <v>0</v>
      </c>
      <c r="EL70" s="11">
        <v>78.25</v>
      </c>
      <c r="EM70" s="11">
        <v>99.65</v>
      </c>
      <c r="EN70" s="11">
        <v>97.192982456140356</v>
      </c>
      <c r="EO70" s="11">
        <v>84.351145038167942</v>
      </c>
      <c r="EP70" s="11">
        <v>66.969696969696969</v>
      </c>
      <c r="EQ70" s="11">
        <v>70.454544607438066</v>
      </c>
      <c r="ER70" s="11">
        <v>46.774199521331639</v>
      </c>
      <c r="ES70" s="11">
        <v>13.221378619852958</v>
      </c>
      <c r="ET70" s="11">
        <v>41.525189241226229</v>
      </c>
      <c r="EU70" s="11">
        <v>0.97334572447712719</v>
      </c>
      <c r="EV70" s="11">
        <v>1.3133080146980991</v>
      </c>
      <c r="EW70" s="11">
        <v>1.7136312916208447</v>
      </c>
      <c r="EX70" s="11">
        <v>11.920869199057753</v>
      </c>
      <c r="EY70" s="11">
        <v>0.26819396361907427</v>
      </c>
      <c r="EZ70" s="11">
        <v>17.378344594706473</v>
      </c>
      <c r="FA70" s="11">
        <v>0.77807785490257764</v>
      </c>
      <c r="FB70" s="11">
        <v>2.2166061368640797</v>
      </c>
      <c r="FC70" s="11">
        <v>14.163152925291369</v>
      </c>
      <c r="FD70" s="11">
        <v>28.399696620423175</v>
      </c>
      <c r="FE70" s="11">
        <v>25.34662045060659</v>
      </c>
      <c r="FF70" s="11">
        <v>100</v>
      </c>
      <c r="FG70" s="11">
        <v>39.428057934242538</v>
      </c>
      <c r="FH70" s="11">
        <v>25.090845571294057</v>
      </c>
      <c r="FI70" s="11">
        <v>6.4204805201399955</v>
      </c>
      <c r="FJ70" s="11">
        <v>59.370132260896668</v>
      </c>
      <c r="FK70" s="11">
        <v>68.620769672321387</v>
      </c>
      <c r="FL70" s="11">
        <v>84.755341144038596</v>
      </c>
      <c r="FM70" s="11">
        <v>64.333947206875393</v>
      </c>
      <c r="FN70" s="11">
        <v>73.437343734373442</v>
      </c>
      <c r="FO70" s="11">
        <v>39.287508618193549</v>
      </c>
      <c r="FP70" s="11">
        <v>86.430939226519328</v>
      </c>
      <c r="FQ70" s="11">
        <v>13.679245283018867</v>
      </c>
      <c r="FR70" s="11">
        <v>21.754106087524022</v>
      </c>
      <c r="FS70" s="11">
        <v>126.89895217722345</v>
      </c>
      <c r="FT70" s="11">
        <v>239.29516696276423</v>
      </c>
      <c r="FU70" s="11">
        <v>304.55748522533628</v>
      </c>
      <c r="FV70" s="11">
        <v>21.754106087524022</v>
      </c>
      <c r="FW70" s="11">
        <v>36.256843479206701</v>
      </c>
      <c r="FX70" s="11">
        <v>57.860165225416907</v>
      </c>
      <c r="FY70" s="11">
        <v>-16.050165225416904</v>
      </c>
      <c r="FZ70" s="11">
        <v>53.875825073226423</v>
      </c>
      <c r="GA70" s="11">
        <v>4.2413065862489177</v>
      </c>
      <c r="GB70" s="11">
        <v>10</v>
      </c>
      <c r="GC70" s="11">
        <v>9.0909090909090917</v>
      </c>
      <c r="GD70" s="11">
        <v>9.0909090909090917</v>
      </c>
      <c r="GE70" s="11">
        <v>0</v>
      </c>
      <c r="GF70" s="11">
        <v>50</v>
      </c>
      <c r="GG70" s="11">
        <v>72.033898305084747</v>
      </c>
      <c r="GH70" s="11">
        <v>10</v>
      </c>
      <c r="GI70" s="11">
        <v>7</v>
      </c>
      <c r="GJ70" s="11">
        <v>1.6666666666666667</v>
      </c>
      <c r="GK70" s="11">
        <v>32.741980129647928</v>
      </c>
      <c r="GL70" s="11">
        <v>18.765575721051363</v>
      </c>
      <c r="GM70" s="11">
        <v>27.217269135013353</v>
      </c>
      <c r="GN70" s="11">
        <v>0</v>
      </c>
      <c r="GO70" s="11">
        <v>68.850179577196485</v>
      </c>
      <c r="GP70" s="11">
        <v>3.6939008307995547</v>
      </c>
      <c r="GQ70" s="11">
        <v>49.075013589489643</v>
      </c>
      <c r="GR70" s="11">
        <v>0.87166820573969639</v>
      </c>
      <c r="GS70" s="11">
        <v>47.567634648796222</v>
      </c>
      <c r="GT70" s="14">
        <v>47.567634648796222</v>
      </c>
      <c r="GU70" s="11">
        <v>0</v>
      </c>
      <c r="GV70" s="11">
        <v>0</v>
      </c>
      <c r="GW70" s="11">
        <v>2411.5237861868591</v>
      </c>
      <c r="GX70" s="11">
        <v>38.664609053497941</v>
      </c>
      <c r="GY70" s="11">
        <v>100</v>
      </c>
      <c r="GZ70" s="11">
        <v>0</v>
      </c>
      <c r="HA70" s="11">
        <v>3128368.8643621397</v>
      </c>
      <c r="HB70" s="11">
        <v>230.34730158730159</v>
      </c>
      <c r="HC70" s="11">
        <v>61.893015873015877</v>
      </c>
      <c r="HD70" s="11">
        <v>400.57</v>
      </c>
      <c r="HE70" s="11">
        <v>164.86031746031748</v>
      </c>
      <c r="HF70" s="12">
        <v>147.98814775973111</v>
      </c>
      <c r="HG70" s="12">
        <v>11.909340659340659</v>
      </c>
      <c r="HH70" s="12">
        <v>14.002595155709342</v>
      </c>
      <c r="HI70" s="11">
        <v>87.65135813243154</v>
      </c>
      <c r="HJ70" s="11">
        <v>89.254936184138757</v>
      </c>
      <c r="HK70" s="11">
        <v>92.243918402967168</v>
      </c>
      <c r="HL70" s="11">
        <v>81.706119777462632</v>
      </c>
      <c r="HM70" s="11">
        <v>66.401221773753676</v>
      </c>
      <c r="HN70" s="11">
        <v>62.21</v>
      </c>
      <c r="HO70" s="11">
        <v>81.069999999999993</v>
      </c>
      <c r="HP70" s="11">
        <v>100</v>
      </c>
      <c r="HQ70" s="11">
        <v>0</v>
      </c>
      <c r="HR70" s="11">
        <v>70.745025735173513</v>
      </c>
      <c r="HS70" s="11">
        <v>81.318179009354537</v>
      </c>
      <c r="HT70" s="11">
        <v>78.555539114069333</v>
      </c>
      <c r="HU70" s="11">
        <v>63.081488758584356</v>
      </c>
      <c r="HV70" s="11">
        <v>54.715675038066102</v>
      </c>
      <c r="HW70" s="11">
        <v>94.779096970034772</v>
      </c>
      <c r="HX70" s="11">
        <v>95.078541091630157</v>
      </c>
      <c r="HY70" s="11">
        <v>96.205609772305877</v>
      </c>
      <c r="HZ70" s="11">
        <v>52.532120484062027</v>
      </c>
      <c r="IA70" s="11">
        <v>98.65670277852287</v>
      </c>
      <c r="IB70" s="11">
        <v>90.056636549734264</v>
      </c>
      <c r="IC70" s="11">
        <v>95.613043526512541</v>
      </c>
      <c r="ID70" s="11">
        <v>70.004643478790967</v>
      </c>
      <c r="IE70" s="11">
        <v>95.936833413990968</v>
      </c>
      <c r="IF70" s="11">
        <v>27.926257227009927</v>
      </c>
      <c r="IG70" s="11">
        <v>3.8539553752535496</v>
      </c>
      <c r="IH70" s="11">
        <v>9</v>
      </c>
      <c r="II70" s="11">
        <v>87.095014726737205</v>
      </c>
      <c r="IJ70" s="11">
        <v>13.003163521326497</v>
      </c>
      <c r="IK70" s="11">
        <v>25.973600959965093</v>
      </c>
      <c r="IL70" s="11">
        <v>38.753428832672967</v>
      </c>
      <c r="IM70" s="11">
        <v>31.25</v>
      </c>
      <c r="IN70" s="11">
        <v>6.436280137772675</v>
      </c>
      <c r="IO70" s="11">
        <v>83.673469387755105</v>
      </c>
      <c r="IP70" s="11">
        <v>78.6791697490427</v>
      </c>
      <c r="IQ70" s="11">
        <v>0</v>
      </c>
      <c r="IR70" s="11">
        <v>121.21212121212122</v>
      </c>
      <c r="IS70" s="11">
        <v>6.5155982173465894</v>
      </c>
      <c r="IT70" s="11">
        <v>19.705176551251284</v>
      </c>
      <c r="IU70" s="11">
        <v>8.8174900350283849</v>
      </c>
      <c r="IV70" s="11">
        <v>5.5562265974151472</v>
      </c>
      <c r="IW70" s="11">
        <v>0</v>
      </c>
      <c r="IX70" s="11">
        <v>19.084430486773766</v>
      </c>
      <c r="IY70" s="11">
        <v>9.0909090909090899</v>
      </c>
      <c r="IZ70" s="11">
        <v>12.320328542094456</v>
      </c>
      <c r="JA70" s="11">
        <v>10.387727986471797</v>
      </c>
      <c r="JB70" s="11">
        <v>2.8989008334339896</v>
      </c>
      <c r="JC70" s="11">
        <v>3.0196883681604056</v>
      </c>
      <c r="JD70" s="11">
        <v>10</v>
      </c>
      <c r="JE70" s="11">
        <v>18.96153846153846</v>
      </c>
      <c r="JF70" s="11">
        <v>9.0375426621160404</v>
      </c>
      <c r="JG70" s="11">
        <v>88.930232558139537</v>
      </c>
      <c r="JH70" s="11">
        <v>85.446918360761543</v>
      </c>
      <c r="JI70" s="11">
        <v>7.8451882845188283</v>
      </c>
      <c r="JJ70" s="11">
        <v>34.10041841004184</v>
      </c>
      <c r="JK70" s="11">
        <v>90.804597701149419</v>
      </c>
      <c r="JL70" s="11">
        <v>48.884381338742394</v>
      </c>
      <c r="JM70" s="11">
        <v>0</v>
      </c>
      <c r="JN70" s="11">
        <v>78.25</v>
      </c>
      <c r="JO70" s="11">
        <v>99.65</v>
      </c>
      <c r="JP70" s="11">
        <v>97.192982456140356</v>
      </c>
      <c r="JQ70" s="11">
        <v>84.351145038167942</v>
      </c>
      <c r="JR70" s="11">
        <v>66.969696969696969</v>
      </c>
      <c r="JS70" s="11">
        <v>0.84146339999999997</v>
      </c>
      <c r="JT70" s="11">
        <v>0.59756100000000001</v>
      </c>
      <c r="JU70" s="11">
        <v>1.0759321230000001</v>
      </c>
      <c r="JV70" s="11">
        <v>0.3266696</v>
      </c>
      <c r="JW70" s="11">
        <v>2.4456240587936309</v>
      </c>
      <c r="JX70" s="11">
        <v>33325.229369224064</v>
      </c>
      <c r="JY70" s="11">
        <v>29006.940845892557</v>
      </c>
      <c r="JZ70" s="11">
        <v>0.95388455005776018</v>
      </c>
      <c r="KA70" s="11">
        <v>2.0528077499999986</v>
      </c>
      <c r="KB70" s="11">
        <v>45.186917600000058</v>
      </c>
      <c r="KC70" s="11">
        <v>2.2610734199999998</v>
      </c>
      <c r="KD70" s="13">
        <v>2.7338394040590606E-2</v>
      </c>
      <c r="KE70" s="11">
        <v>-10.486186751163482</v>
      </c>
      <c r="KF70" s="11">
        <v>-10.087370929308975</v>
      </c>
      <c r="KG70" s="11">
        <v>-98.613518197573654</v>
      </c>
      <c r="KH70" s="11">
        <v>200</v>
      </c>
      <c r="KI70" s="11">
        <v>9.7949999999999982</v>
      </c>
      <c r="KJ70" s="11">
        <v>17.06625</v>
      </c>
      <c r="KK70" s="11">
        <v>87.673333333333346</v>
      </c>
      <c r="KL70" s="11">
        <v>111.10416666666667</v>
      </c>
      <c r="KM70" s="11">
        <v>105.255</v>
      </c>
      <c r="KN70" s="11">
        <v>15.244658855961408</v>
      </c>
      <c r="KO70" s="11">
        <v>35.666052793124614</v>
      </c>
      <c r="KP70" s="11">
        <v>73.437343734373442</v>
      </c>
      <c r="KQ70" s="11">
        <v>5.8183296006108041</v>
      </c>
      <c r="KR70" s="11">
        <v>86.430939226519328</v>
      </c>
      <c r="KS70" s="11">
        <v>13.679245283018867</v>
      </c>
    </row>
    <row r="71" spans="1:305" x14ac:dyDescent="0.3">
      <c r="A71" t="s">
        <v>1</v>
      </c>
      <c r="B71" s="2" t="s">
        <v>130</v>
      </c>
      <c r="C71" s="2" t="s">
        <v>131</v>
      </c>
      <c r="D71" s="2" t="s">
        <v>351</v>
      </c>
      <c r="E71" s="2" t="s">
        <v>352</v>
      </c>
      <c r="F71" s="2" t="s">
        <v>358</v>
      </c>
      <c r="G71" s="2" t="s">
        <v>355</v>
      </c>
      <c r="H71" s="17" t="s">
        <v>487</v>
      </c>
      <c r="I71" s="11">
        <v>58.459385141171829</v>
      </c>
      <c r="J71" s="11">
        <v>57.90426740379668</v>
      </c>
      <c r="K71" s="11">
        <v>62.390280975437122</v>
      </c>
      <c r="L71" s="11">
        <v>63.410019618463181</v>
      </c>
      <c r="M71" s="11">
        <v>85.197669658603715</v>
      </c>
      <c r="N71" s="11">
        <v>55.130206665320138</v>
      </c>
      <c r="O71" s="11">
        <v>26.723866525410113</v>
      </c>
      <c r="P71" s="11">
        <v>88.93421719976682</v>
      </c>
      <c r="Q71" s="11">
        <v>38.614616586429641</v>
      </c>
      <c r="R71" s="11">
        <v>31.060606060606062</v>
      </c>
      <c r="S71" s="11">
        <v>81.900255988297687</v>
      </c>
      <c r="T71" s="11">
        <v>41.585971415625572</v>
      </c>
      <c r="U71" s="11">
        <v>68.175424629877341</v>
      </c>
      <c r="V71" s="11">
        <v>55.058779945973633</v>
      </c>
      <c r="W71" s="11">
        <v>39.062810327028913</v>
      </c>
      <c r="X71" s="11">
        <v>66.972851792774733</v>
      </c>
      <c r="Y71" s="11">
        <v>87.060367454068256</v>
      </c>
      <c r="Z71" s="11">
        <v>56.465094327876578</v>
      </c>
      <c r="AA71" s="11">
        <v>74.960826917245996</v>
      </c>
      <c r="AB71" s="11">
        <v>82.819235230901057</v>
      </c>
      <c r="AC71" s="11">
        <v>40.423723904488575</v>
      </c>
      <c r="AD71" s="11">
        <v>43.099300087489063</v>
      </c>
      <c r="AE71" s="11">
        <v>75.74701195219123</v>
      </c>
      <c r="AF71" s="11">
        <v>85.197669658603715</v>
      </c>
      <c r="AG71" s="11">
        <v>36.297723957422733</v>
      </c>
      <c r="AH71" s="11">
        <v>54.689761839188563</v>
      </c>
      <c r="AI71" s="11">
        <v>72.455962280026696</v>
      </c>
      <c r="AJ71" s="11">
        <v>47.61046066309224</v>
      </c>
      <c r="AK71" s="11">
        <v>97.565419857235568</v>
      </c>
      <c r="AL71" s="11">
        <v>28.328624960638308</v>
      </c>
      <c r="AM71" s="11">
        <v>27.85845232326874</v>
      </c>
      <c r="AN71" s="11">
        <v>38.301091738347296</v>
      </c>
      <c r="AO71" s="11">
        <v>65.315327395015643</v>
      </c>
      <c r="AP71" s="11">
        <v>100</v>
      </c>
      <c r="AQ71" s="11">
        <v>97.419314747458714</v>
      </c>
      <c r="AR71" s="11">
        <v>76.586893770072294</v>
      </c>
      <c r="AS71" s="11">
        <v>73.367690462365971</v>
      </c>
      <c r="AT71" s="11">
        <v>93.843669518504697</v>
      </c>
      <c r="AU71" s="11">
        <v>92.387734700199204</v>
      </c>
      <c r="AV71" s="11">
        <v>71.224954524162257</v>
      </c>
      <c r="AW71" s="11">
        <v>9.5366134403527791</v>
      </c>
      <c r="AX71" s="11">
        <v>43.337101816622848</v>
      </c>
      <c r="AY71" s="11">
        <v>30.35979656458067</v>
      </c>
      <c r="AZ71" s="11">
        <v>25</v>
      </c>
      <c r="BA71" s="11">
        <v>45.454545454545453</v>
      </c>
      <c r="BB71" s="11">
        <v>22.727272727272727</v>
      </c>
      <c r="BC71" s="11">
        <v>66.666666666666657</v>
      </c>
      <c r="BD71" s="11">
        <v>50</v>
      </c>
      <c r="BE71" s="11">
        <v>100</v>
      </c>
      <c r="BF71" s="11">
        <v>97.001279941488392</v>
      </c>
      <c r="BG71" s="11">
        <v>95.833333333333343</v>
      </c>
      <c r="BH71" s="11">
        <v>100</v>
      </c>
      <c r="BI71" s="11">
        <v>43.498270493760998</v>
      </c>
      <c r="BJ71" s="11">
        <v>8.3737601427313617</v>
      </c>
      <c r="BK71" s="11">
        <v>46.790467401635517</v>
      </c>
      <c r="BL71" s="11">
        <v>9.2673590400000005</v>
      </c>
      <c r="BM71" s="11">
        <v>91.62541891733737</v>
      </c>
      <c r="BN71" s="11">
        <v>64.812869137395751</v>
      </c>
      <c r="BO71" s="11">
        <v>48.087985834898916</v>
      </c>
      <c r="BP71" s="11">
        <v>3.7766151986897132</v>
      </c>
      <c r="BQ71" s="11">
        <v>100</v>
      </c>
      <c r="BR71" s="11">
        <v>100</v>
      </c>
      <c r="BS71" s="11">
        <v>5.0808595770820135</v>
      </c>
      <c r="BT71" s="11">
        <v>100</v>
      </c>
      <c r="BU71" s="11">
        <v>21.495204900070089</v>
      </c>
      <c r="BV71" s="11">
        <v>23.65919655866232</v>
      </c>
      <c r="BW71" s="11">
        <v>100</v>
      </c>
      <c r="BX71" s="11">
        <v>0</v>
      </c>
      <c r="BY71" s="11">
        <v>32.592044749453351</v>
      </c>
      <c r="BZ71" s="11">
        <v>42.332655310688281</v>
      </c>
      <c r="CA71" s="11">
        <v>82.43683836256055</v>
      </c>
      <c r="CB71" s="11">
        <v>21.938619396888491</v>
      </c>
      <c r="CC71" s="11">
        <v>68.031279346474335</v>
      </c>
      <c r="CD71" s="11">
        <v>83.448660166639215</v>
      </c>
      <c r="CE71" s="11">
        <v>70.621909966172268</v>
      </c>
      <c r="CF71" s="11">
        <v>100</v>
      </c>
      <c r="CG71" s="11">
        <v>87.631233595800524</v>
      </c>
      <c r="CH71" s="11">
        <v>95.60367454068242</v>
      </c>
      <c r="CI71" s="11">
        <v>97.473753280839887</v>
      </c>
      <c r="CJ71" s="11">
        <v>94.19291338582677</v>
      </c>
      <c r="CK71" s="11">
        <v>60.400262467191602</v>
      </c>
      <c r="CL71" s="11">
        <v>82.42</v>
      </c>
      <c r="CM71" s="11">
        <v>96.89</v>
      </c>
      <c r="CN71" s="11">
        <v>36.167237586695656</v>
      </c>
      <c r="CO71" s="11">
        <v>10.383139724810665</v>
      </c>
      <c r="CP71" s="11">
        <v>53.886651498551117</v>
      </c>
      <c r="CQ71" s="11">
        <v>88.241905202787848</v>
      </c>
      <c r="CR71" s="11">
        <v>91.181057500174958</v>
      </c>
      <c r="CS71" s="11">
        <v>73.37883959044369</v>
      </c>
      <c r="CT71" s="11">
        <v>45.238095238095241</v>
      </c>
      <c r="CU71" s="11">
        <v>97.838412473423105</v>
      </c>
      <c r="CV71" s="11">
        <v>76.633372339239941</v>
      </c>
      <c r="CW71" s="11">
        <v>89.6021397525911</v>
      </c>
      <c r="CX71" s="11">
        <v>38.879152076111374</v>
      </c>
      <c r="CY71" s="11">
        <v>92.820425562401482</v>
      </c>
      <c r="CZ71" s="11">
        <v>93.85898975997759</v>
      </c>
      <c r="DA71" s="11">
        <v>93.994308506916084</v>
      </c>
      <c r="DB71" s="11">
        <v>78.715092646360134</v>
      </c>
      <c r="DC71" s="11">
        <v>98.050401203610832</v>
      </c>
      <c r="DD71" s="11">
        <v>40.321522309711291</v>
      </c>
      <c r="DE71" s="11">
        <v>64.949649403754421</v>
      </c>
      <c r="DF71" s="11">
        <v>16</v>
      </c>
      <c r="DG71" s="11">
        <v>89.435695538057743</v>
      </c>
      <c r="DH71" s="11">
        <v>15.059055118110237</v>
      </c>
      <c r="DI71" s="11">
        <v>24.803149606299215</v>
      </c>
      <c r="DJ71" s="11">
        <v>52.988047808764939</v>
      </c>
      <c r="DK71" s="11">
        <v>50</v>
      </c>
      <c r="DL71" s="11">
        <v>100</v>
      </c>
      <c r="DM71" s="11">
        <v>100</v>
      </c>
      <c r="DN71" s="11">
        <v>55.593008975811166</v>
      </c>
      <c r="DO71" s="11">
        <v>100</v>
      </c>
      <c r="DP71" s="11">
        <v>100</v>
      </c>
      <c r="DQ71" s="11">
        <v>43.694673292934738</v>
      </c>
      <c r="DR71" s="11">
        <v>28.900774621910735</v>
      </c>
      <c r="DS71" s="11">
        <v>12.862792684071373</v>
      </c>
      <c r="DT71" s="11">
        <v>73.187432883118504</v>
      </c>
      <c r="DU71" s="11">
        <v>0</v>
      </c>
      <c r="DV71" s="11">
        <v>9.5989853929222306</v>
      </c>
      <c r="DW71" s="11">
        <v>15.160346014663068</v>
      </c>
      <c r="DX71" s="11">
        <v>53.358663820978848</v>
      </c>
      <c r="DY71" s="11">
        <v>59.00104214146161</v>
      </c>
      <c r="DZ71" s="11">
        <v>31.459473603872741</v>
      </c>
      <c r="EA71" s="11">
        <v>100</v>
      </c>
      <c r="EB71" s="11">
        <v>29.629629629629633</v>
      </c>
      <c r="EC71" s="11">
        <v>95.620950569382131</v>
      </c>
      <c r="ED71" s="11">
        <v>0</v>
      </c>
      <c r="EE71" s="11">
        <v>94.20289855072464</v>
      </c>
      <c r="EF71" s="11">
        <v>100</v>
      </c>
      <c r="EG71" s="11">
        <v>0</v>
      </c>
      <c r="EH71" s="11">
        <v>70.769230769230774</v>
      </c>
      <c r="EI71" s="11">
        <v>99.004267425320052</v>
      </c>
      <c r="EJ71" s="11">
        <v>68.278805120910377</v>
      </c>
      <c r="EK71" s="11">
        <v>0</v>
      </c>
      <c r="EL71" s="11">
        <v>100</v>
      </c>
      <c r="EM71" s="11">
        <v>95.16</v>
      </c>
      <c r="EN71" s="11">
        <v>100</v>
      </c>
      <c r="EO71" s="11">
        <v>95.652173913043484</v>
      </c>
      <c r="EP71" s="11">
        <v>97.014925373134332</v>
      </c>
      <c r="EQ71" s="11">
        <v>22.727286280990871</v>
      </c>
      <c r="ER71" s="11">
        <v>24.193556493235796</v>
      </c>
      <c r="ES71" s="11">
        <v>2.4190854479188779</v>
      </c>
      <c r="ET71" s="11">
        <v>63.974571620407694</v>
      </c>
      <c r="EU71" s="11">
        <v>1.5373109485593264</v>
      </c>
      <c r="EV71" s="11">
        <v>5.2437340839021985E-3</v>
      </c>
      <c r="EW71" s="11">
        <v>1.1217514806320503E-2</v>
      </c>
      <c r="EX71" s="11">
        <v>6.1911764698558587E-2</v>
      </c>
      <c r="EY71" s="11">
        <v>0</v>
      </c>
      <c r="EZ71" s="11">
        <v>0</v>
      </c>
      <c r="FA71" s="11">
        <v>2.5202912798130781E-2</v>
      </c>
      <c r="FB71" s="11">
        <v>3.235365609539878</v>
      </c>
      <c r="FC71" s="11">
        <v>0</v>
      </c>
      <c r="FD71" s="11">
        <v>35.763403445322162</v>
      </c>
      <c r="FE71" s="11">
        <v>34.439834024896264</v>
      </c>
      <c r="FF71" s="11">
        <v>65.853658536585371</v>
      </c>
      <c r="FG71" s="11">
        <v>37.518765197166708</v>
      </c>
      <c r="FH71" s="11">
        <v>19.575311041211702</v>
      </c>
      <c r="FI71" s="11">
        <v>6.4204805201399955</v>
      </c>
      <c r="FJ71" s="11">
        <v>59.370132260896668</v>
      </c>
      <c r="FK71" s="11">
        <v>68.620769672321387</v>
      </c>
      <c r="FL71" s="11">
        <v>85.941261434761671</v>
      </c>
      <c r="FM71" s="11">
        <v>71.301247771836003</v>
      </c>
      <c r="FN71" s="11">
        <v>78.231987736331121</v>
      </c>
      <c r="FO71" s="11">
        <v>46.98836785913408</v>
      </c>
      <c r="FP71" s="11">
        <v>87.385180649112058</v>
      </c>
      <c r="FQ71" s="11">
        <v>22.043918918918919</v>
      </c>
      <c r="FR71" s="11">
        <v>0</v>
      </c>
      <c r="FS71" s="11">
        <v>24.878716258241074</v>
      </c>
      <c r="FT71" s="11">
        <v>385.62010200273664</v>
      </c>
      <c r="FU71" s="11">
        <v>236.34780445329022</v>
      </c>
      <c r="FV71" s="11">
        <v>12.439358129120537</v>
      </c>
      <c r="FW71" s="11">
        <v>37.318074387361612</v>
      </c>
      <c r="FX71" s="11">
        <v>71.224954524162257</v>
      </c>
      <c r="FY71" s="11">
        <v>-14.414954524162255</v>
      </c>
      <c r="FZ71" s="11">
        <v>43.337101816622848</v>
      </c>
      <c r="GA71" s="11">
        <v>1.9455160561050562</v>
      </c>
      <c r="GB71" s="11">
        <v>25</v>
      </c>
      <c r="GC71" s="11">
        <v>45.454545454545453</v>
      </c>
      <c r="GD71" s="11">
        <v>22.727272727272727</v>
      </c>
      <c r="GE71" s="11">
        <v>66.666666666666657</v>
      </c>
      <c r="GF71" s="11">
        <v>50</v>
      </c>
      <c r="GG71" s="11">
        <v>100</v>
      </c>
      <c r="GH71" s="11">
        <v>3</v>
      </c>
      <c r="GI71" s="11">
        <v>2</v>
      </c>
      <c r="GJ71" s="11">
        <v>0</v>
      </c>
      <c r="GK71" s="11">
        <v>43.498270493760998</v>
      </c>
      <c r="GL71" s="11">
        <v>8.3737601427313617</v>
      </c>
      <c r="GM71" s="11">
        <v>46.790467401635517</v>
      </c>
      <c r="GN71" s="11">
        <v>9.2673590400000005</v>
      </c>
      <c r="GO71" s="11">
        <v>91.62541891733737</v>
      </c>
      <c r="GP71" s="11">
        <v>35.187130862604256</v>
      </c>
      <c r="GQ71" s="11">
        <v>51.912014165101084</v>
      </c>
      <c r="GR71" s="11">
        <v>3.7766151986897132</v>
      </c>
      <c r="GS71" s="11">
        <v>100</v>
      </c>
      <c r="GT71" s="11">
        <v>100</v>
      </c>
      <c r="GU71" s="11">
        <v>5.0808595770820135</v>
      </c>
      <c r="GV71" s="11">
        <v>1</v>
      </c>
      <c r="GW71" s="11">
        <v>2067.3963842085841</v>
      </c>
      <c r="GX71" s="11">
        <v>23.65919655866232</v>
      </c>
      <c r="GY71" s="11">
        <v>100</v>
      </c>
      <c r="GZ71" s="11">
        <v>0</v>
      </c>
      <c r="HA71" s="11">
        <v>3213979.6798723377</v>
      </c>
      <c r="HB71" s="11">
        <v>186.28650793650795</v>
      </c>
      <c r="HC71" s="11">
        <v>89.945238095238082</v>
      </c>
      <c r="HD71" s="11">
        <v>380.29873015873017</v>
      </c>
      <c r="HE71" s="11">
        <v>122.68476190476186</v>
      </c>
      <c r="HF71" s="12">
        <v>157.01032418944229</v>
      </c>
      <c r="HG71" s="12">
        <v>29.378090033827736</v>
      </c>
      <c r="HH71" s="12">
        <v>2.864629465603779</v>
      </c>
      <c r="HI71" s="11">
        <v>87.631233595800524</v>
      </c>
      <c r="HJ71" s="11">
        <v>95.60367454068242</v>
      </c>
      <c r="HK71" s="11">
        <v>97.473753280839887</v>
      </c>
      <c r="HL71" s="11">
        <v>94.19291338582677</v>
      </c>
      <c r="HM71" s="11">
        <v>60.400262467191602</v>
      </c>
      <c r="HN71" s="11">
        <v>82.42</v>
      </c>
      <c r="HO71" s="11">
        <v>96.89</v>
      </c>
      <c r="HP71" s="11">
        <v>36.167237586695656</v>
      </c>
      <c r="HQ71" s="11">
        <v>10.383139724810665</v>
      </c>
      <c r="HR71" s="11">
        <v>53.886651498551117</v>
      </c>
      <c r="HS71" s="11">
        <v>88.241905202787848</v>
      </c>
      <c r="HT71" s="11">
        <v>91.181057500174958</v>
      </c>
      <c r="HU71" s="11">
        <v>73.37883959044369</v>
      </c>
      <c r="HV71" s="11">
        <v>45.238095238095241</v>
      </c>
      <c r="HW71" s="11">
        <v>97.838412473423105</v>
      </c>
      <c r="HX71" s="11">
        <v>76.633372339239941</v>
      </c>
      <c r="HY71" s="11">
        <v>89.6021397525911</v>
      </c>
      <c r="HZ71" s="11">
        <v>38.879152076111374</v>
      </c>
      <c r="IA71" s="11">
        <v>92.820425562401482</v>
      </c>
      <c r="IB71" s="11">
        <v>93.85898975997759</v>
      </c>
      <c r="IC71" s="11">
        <v>93.994308506916084</v>
      </c>
      <c r="ID71" s="11">
        <v>78.715092646360134</v>
      </c>
      <c r="IE71" s="11">
        <v>98.050401203610832</v>
      </c>
      <c r="IF71" s="11">
        <v>40.321522309711291</v>
      </c>
      <c r="IG71" s="11">
        <v>3.6256323777403039</v>
      </c>
      <c r="IH71" s="11">
        <v>6</v>
      </c>
      <c r="II71" s="11">
        <v>89.435695538057743</v>
      </c>
      <c r="IJ71" s="11">
        <v>15.059055118110237</v>
      </c>
      <c r="IK71" s="11">
        <v>24.803149606299215</v>
      </c>
      <c r="IL71" s="11">
        <v>52.988047808764939</v>
      </c>
      <c r="IM71" s="11">
        <v>50</v>
      </c>
      <c r="IN71" s="11">
        <v>2.560546875</v>
      </c>
      <c r="IO71" s="11">
        <v>100</v>
      </c>
      <c r="IP71" s="11">
        <v>79.975029451631173</v>
      </c>
      <c r="IQ71" s="11">
        <v>0</v>
      </c>
      <c r="IR71" s="11">
        <v>23.52941176470588</v>
      </c>
      <c r="IS71" s="11">
        <v>7.6558465510881595</v>
      </c>
      <c r="IT71" s="11">
        <v>28.900774621910735</v>
      </c>
      <c r="IU71" s="11">
        <v>71.993969091594423</v>
      </c>
      <c r="IV71" s="11">
        <v>130.41839427063701</v>
      </c>
      <c r="IW71" s="11">
        <v>0</v>
      </c>
      <c r="IX71" s="11">
        <v>92.348284960422163</v>
      </c>
      <c r="IY71" s="11">
        <v>7.8571428571428568</v>
      </c>
      <c r="IZ71" s="11">
        <v>44.477949491142105</v>
      </c>
      <c r="JA71" s="11">
        <v>32.416132679984926</v>
      </c>
      <c r="JB71" s="11">
        <v>10.177157934413872</v>
      </c>
      <c r="JC71" s="11">
        <v>10.177157934413872</v>
      </c>
      <c r="JD71" s="11">
        <v>8.8888888888888893</v>
      </c>
      <c r="JE71" s="11">
        <v>8.2705882352941185</v>
      </c>
      <c r="JF71" s="11">
        <v>21.714285714285715</v>
      </c>
      <c r="JG71" s="11">
        <v>94.20289855072464</v>
      </c>
      <c r="JH71" s="11">
        <v>117.8294573643411</v>
      </c>
      <c r="JI71" s="11">
        <v>0</v>
      </c>
      <c r="JJ71" s="11">
        <v>70.769230769230774</v>
      </c>
      <c r="JK71" s="11">
        <v>99.004267425320052</v>
      </c>
      <c r="JL71" s="11">
        <v>68.278805120910377</v>
      </c>
      <c r="JM71" s="11">
        <v>0</v>
      </c>
      <c r="JN71" s="11">
        <v>100</v>
      </c>
      <c r="JO71" s="11">
        <v>95.16</v>
      </c>
      <c r="JP71" s="11">
        <v>100</v>
      </c>
      <c r="JQ71" s="11">
        <v>95.652173913043484</v>
      </c>
      <c r="JR71" s="11">
        <v>97.014925373134332</v>
      </c>
      <c r="JS71" s="11">
        <v>0.58536589999999999</v>
      </c>
      <c r="JT71" s="11">
        <v>0.42682930000000002</v>
      </c>
      <c r="JU71" s="11">
        <v>0.96703172900000001</v>
      </c>
      <c r="JV71" s="11">
        <v>0.38524829999999999</v>
      </c>
      <c r="JW71" s="11">
        <v>2.5819614678471545</v>
      </c>
      <c r="JX71" s="11">
        <v>11745.962990874508</v>
      </c>
      <c r="JY71" s="11">
        <v>8130.6764260831314</v>
      </c>
      <c r="JZ71" s="11">
        <v>4.9540578649612584E-3</v>
      </c>
      <c r="KA71" s="11">
        <v>0</v>
      </c>
      <c r="KB71" s="11">
        <v>0</v>
      </c>
      <c r="KC71" s="11">
        <v>7.323898999999999E-2</v>
      </c>
      <c r="KD71" s="13">
        <v>3.4188013646364951E-2</v>
      </c>
      <c r="KE71" s="11">
        <v>70.972521551724128</v>
      </c>
      <c r="KF71" s="11">
        <v>11.518987341772153</v>
      </c>
      <c r="KG71" s="11">
        <v>-62.240663900414937</v>
      </c>
      <c r="KH71" s="11">
        <v>63.414634146341463</v>
      </c>
      <c r="KI71" s="11">
        <v>10.053000000000003</v>
      </c>
      <c r="KJ71" s="11">
        <v>18.115000000000002</v>
      </c>
      <c r="KK71" s="11">
        <v>87.673333333333346</v>
      </c>
      <c r="KL71" s="11">
        <v>111.10416666666667</v>
      </c>
      <c r="KM71" s="11">
        <v>105.255</v>
      </c>
      <c r="KN71" s="11">
        <v>14.058738565238324</v>
      </c>
      <c r="KO71" s="11">
        <v>28.698752228163993</v>
      </c>
      <c r="KP71" s="11">
        <v>78.231987736331121</v>
      </c>
      <c r="KQ71" s="11">
        <v>6.1333976742707428</v>
      </c>
      <c r="KR71" s="11">
        <v>87.385180649112058</v>
      </c>
      <c r="KS71" s="11">
        <v>22.043918918918919</v>
      </c>
    </row>
    <row r="72" spans="1:305" x14ac:dyDescent="0.3">
      <c r="A72" t="s">
        <v>1</v>
      </c>
      <c r="B72" s="2" t="s">
        <v>132</v>
      </c>
      <c r="C72" s="2" t="s">
        <v>133</v>
      </c>
      <c r="D72" s="2" t="s">
        <v>133</v>
      </c>
      <c r="E72" s="2" t="s">
        <v>349</v>
      </c>
      <c r="F72" s="2" t="s">
        <v>358</v>
      </c>
      <c r="G72" s="2" t="s">
        <v>355</v>
      </c>
      <c r="H72" s="17" t="s">
        <v>488</v>
      </c>
      <c r="I72" s="11">
        <v>52.355051163685829</v>
      </c>
      <c r="J72" s="11">
        <v>40.15101762901871</v>
      </c>
      <c r="K72" s="11">
        <v>53.467107323388483</v>
      </c>
      <c r="L72" s="11">
        <v>66.188685143486296</v>
      </c>
      <c r="M72" s="11">
        <v>54.090820833085225</v>
      </c>
      <c r="N72" s="11">
        <v>54.590310003491659</v>
      </c>
      <c r="O72" s="11">
        <v>45.642366049644636</v>
      </c>
      <c r="P72" s="11">
        <v>68.44458532626733</v>
      </c>
      <c r="Q72" s="11">
        <v>62.785137783936221</v>
      </c>
      <c r="R72" s="11">
        <v>16.818181818181817</v>
      </c>
      <c r="S72" s="11">
        <v>39.633845309928688</v>
      </c>
      <c r="T72" s="11">
        <v>26.47386358344022</v>
      </c>
      <c r="U72" s="11">
        <v>48.333653763270689</v>
      </c>
      <c r="V72" s="11">
        <v>18.567855818105969</v>
      </c>
      <c r="W72" s="11">
        <v>14.467574678842285</v>
      </c>
      <c r="X72" s="11">
        <v>69.869972389907701</v>
      </c>
      <c r="Y72" s="11">
        <v>91.238382224803942</v>
      </c>
      <c r="Z72" s="11">
        <v>38.292499999999997</v>
      </c>
      <c r="AA72" s="11">
        <v>71.634641004667102</v>
      </c>
      <c r="AB72" s="11">
        <v>83.721099873545811</v>
      </c>
      <c r="AC72" s="11">
        <v>64.127524407734853</v>
      </c>
      <c r="AD72" s="11">
        <v>44.827669667925257</v>
      </c>
      <c r="AE72" s="11">
        <v>66.632490763558437</v>
      </c>
      <c r="AF72" s="11">
        <v>54.090820833085225</v>
      </c>
      <c r="AG72" s="11">
        <v>35.072636061066092</v>
      </c>
      <c r="AH72" s="11">
        <v>25.553807862499824</v>
      </c>
      <c r="AI72" s="11">
        <v>81.62001853068378</v>
      </c>
      <c r="AJ72" s="11">
        <v>49.116059553050619</v>
      </c>
      <c r="AK72" s="11">
        <v>91.662106553930798</v>
      </c>
      <c r="AL72" s="11">
        <v>68.794690341791352</v>
      </c>
      <c r="AM72" s="11">
        <v>58.062920938807977</v>
      </c>
      <c r="AN72" s="11">
        <v>51.063675318329139</v>
      </c>
      <c r="AO72" s="11">
        <v>68.739409786783781</v>
      </c>
      <c r="AP72" s="11">
        <v>55.953806069995068</v>
      </c>
      <c r="AQ72" s="11">
        <v>75.45701268086647</v>
      </c>
      <c r="AR72" s="11">
        <v>75.207270652225759</v>
      </c>
      <c r="AS72" s="11">
        <v>68.658915536799313</v>
      </c>
      <c r="AT72" s="11">
        <v>49.467238874674969</v>
      </c>
      <c r="AU72" s="11">
        <v>85.923268143042378</v>
      </c>
      <c r="AV72" s="11">
        <v>58.477639667136351</v>
      </c>
      <c r="AW72" s="11">
        <v>45.387996655135247</v>
      </c>
      <c r="AX72" s="11">
        <v>72.173480087338291</v>
      </c>
      <c r="AY72" s="11">
        <v>75.101434726134968</v>
      </c>
      <c r="AZ72" s="11">
        <v>5</v>
      </c>
      <c r="BA72" s="11">
        <v>18.181818181818183</v>
      </c>
      <c r="BB72" s="11">
        <v>27.27272727272727</v>
      </c>
      <c r="BC72" s="11">
        <v>0</v>
      </c>
      <c r="BD72" s="11">
        <v>25</v>
      </c>
      <c r="BE72" s="11">
        <v>0</v>
      </c>
      <c r="BF72" s="11">
        <v>94.002559882976783</v>
      </c>
      <c r="BG72" s="11">
        <v>79.166666666666657</v>
      </c>
      <c r="BH72" s="11">
        <v>62.10526315789474</v>
      </c>
      <c r="BI72" s="11">
        <v>55.230392111530854</v>
      </c>
      <c r="BJ72" s="11">
        <v>5.7663036077755256</v>
      </c>
      <c r="BK72" s="11">
        <v>0</v>
      </c>
      <c r="BL72" s="11">
        <v>9.2673590400000005</v>
      </c>
      <c r="BM72" s="11">
        <v>49.742775157829861</v>
      </c>
      <c r="BN72" s="11">
        <v>6.5323875659934183</v>
      </c>
      <c r="BO72" s="11">
        <v>88.725798565988796</v>
      </c>
      <c r="BP72" s="11">
        <v>0.388873360959545</v>
      </c>
      <c r="BQ72" s="11">
        <v>97.09</v>
      </c>
      <c r="BR72" s="11">
        <v>0</v>
      </c>
      <c r="BS72" s="11">
        <v>5.3121237173688272</v>
      </c>
      <c r="BT72" s="11">
        <v>0</v>
      </c>
      <c r="BU72" s="11">
        <v>8.6161378303074176</v>
      </c>
      <c r="BV72" s="11">
        <v>4.0241448692152915</v>
      </c>
      <c r="BW72" s="11">
        <v>53.846153846153847</v>
      </c>
      <c r="BX72" s="11">
        <v>0</v>
      </c>
      <c r="BY72" s="11">
        <v>0</v>
      </c>
      <c r="BZ72" s="11">
        <v>75.403686033814637</v>
      </c>
      <c r="CA72" s="11">
        <v>70.817282166385226</v>
      </c>
      <c r="CB72" s="11">
        <v>43.657175940366834</v>
      </c>
      <c r="CC72" s="11">
        <v>100</v>
      </c>
      <c r="CD72" s="11">
        <v>50.421312660552154</v>
      </c>
      <c r="CE72" s="11">
        <v>68.706590898052355</v>
      </c>
      <c r="CF72" s="11">
        <v>80.083759030182634</v>
      </c>
      <c r="CG72" s="11">
        <v>92.486566947429566</v>
      </c>
      <c r="CH72" s="11">
        <v>94.536015103107758</v>
      </c>
      <c r="CI72" s="11">
        <v>96.258713331397033</v>
      </c>
      <c r="CJ72" s="11">
        <v>93.432326459483008</v>
      </c>
      <c r="CK72" s="11">
        <v>79.478289282602375</v>
      </c>
      <c r="CL72" s="11">
        <v>54.769999999999996</v>
      </c>
      <c r="CM72" s="11">
        <v>0</v>
      </c>
      <c r="CN72" s="11">
        <v>88.62</v>
      </c>
      <c r="CO72" s="11">
        <v>9.7799999999999994</v>
      </c>
      <c r="CP72" s="11">
        <v>57.911194974346223</v>
      </c>
      <c r="CQ72" s="11">
        <v>78.343819758118684</v>
      </c>
      <c r="CR72" s="11">
        <v>86.034835059947639</v>
      </c>
      <c r="CS72" s="11">
        <v>57.195935203598459</v>
      </c>
      <c r="CT72" s="11">
        <v>54.695457826918528</v>
      </c>
      <c r="CU72" s="11">
        <v>95.62660320507301</v>
      </c>
      <c r="CV72" s="11">
        <v>93.90685808300988</v>
      </c>
      <c r="CW72" s="11">
        <v>95.671712730866645</v>
      </c>
      <c r="CX72" s="11">
        <v>50.991496934770986</v>
      </c>
      <c r="CY72" s="11">
        <v>97.473747144939637</v>
      </c>
      <c r="CZ72" s="11">
        <v>93.160827340589407</v>
      </c>
      <c r="DA72" s="11">
        <v>95.338729966514208</v>
      </c>
      <c r="DB72" s="11">
        <v>46.884325730026255</v>
      </c>
      <c r="DC72" s="11">
        <v>96.341101057649396</v>
      </c>
      <c r="DD72" s="11">
        <v>53.570650595410974</v>
      </c>
      <c r="DE72" s="11">
        <v>78.811922627793578</v>
      </c>
      <c r="DF72" s="11">
        <v>60</v>
      </c>
      <c r="DG72" s="11">
        <v>85.187336625036309</v>
      </c>
      <c r="DH72" s="11">
        <v>18.274397327911704</v>
      </c>
      <c r="DI72" s="11">
        <v>31.021275050827768</v>
      </c>
      <c r="DJ72" s="11">
        <v>59.061425583950665</v>
      </c>
      <c r="DK72" s="11">
        <v>30.508474576271187</v>
      </c>
      <c r="DL72" s="11">
        <v>89.325654291861383</v>
      </c>
      <c r="DM72" s="11">
        <v>87.634408602150543</v>
      </c>
      <c r="DN72" s="11">
        <v>56.218715540136976</v>
      </c>
      <c r="DO72" s="11">
        <v>77.290322580645167</v>
      </c>
      <c r="DP72" s="11">
        <v>28.763424378473523</v>
      </c>
      <c r="DQ72" s="11">
        <v>44.138442362293411</v>
      </c>
      <c r="DR72" s="11">
        <v>26.006829759838773</v>
      </c>
      <c r="DS72" s="11">
        <v>35.872787029973672</v>
      </c>
      <c r="DT72" s="11">
        <v>100</v>
      </c>
      <c r="DU72" s="11">
        <v>33.896514272999539</v>
      </c>
      <c r="DV72" s="11">
        <v>29.965797683727409</v>
      </c>
      <c r="DW72" s="11">
        <v>22.851058311893635</v>
      </c>
      <c r="DX72" s="11">
        <v>24.066443980782626</v>
      </c>
      <c r="DY72" s="11">
        <v>39.188765213781771</v>
      </c>
      <c r="DZ72" s="11">
        <v>20.314319596031851</v>
      </c>
      <c r="EA72" s="11">
        <v>13.381900459009779</v>
      </c>
      <c r="EB72" s="11">
        <v>30.817610062893081</v>
      </c>
      <c r="EC72" s="11">
        <v>59.554860678609089</v>
      </c>
      <c r="ED72" s="11">
        <v>71.629966204567665</v>
      </c>
      <c r="EE72" s="11">
        <v>95.295247239558336</v>
      </c>
      <c r="EF72" s="11">
        <v>100</v>
      </c>
      <c r="EG72" s="11">
        <v>20.039930122285998</v>
      </c>
      <c r="EH72" s="11">
        <v>51.559770401796854</v>
      </c>
      <c r="EI72" s="11">
        <v>95.619220857965743</v>
      </c>
      <c r="EJ72" s="11">
        <v>66.878884341367282</v>
      </c>
      <c r="EK72" s="11">
        <v>11.482492041837199</v>
      </c>
      <c r="EL72" s="11">
        <v>88.07</v>
      </c>
      <c r="EM72" s="11">
        <v>99.53</v>
      </c>
      <c r="EN72" s="11">
        <v>98.6</v>
      </c>
      <c r="EO72" s="11">
        <v>94.477998274374471</v>
      </c>
      <c r="EP72" s="11">
        <v>77.632534495279586</v>
      </c>
      <c r="EQ72" s="11">
        <v>95.454553925619294</v>
      </c>
      <c r="ER72" s="11">
        <v>96.774199521331639</v>
      </c>
      <c r="ES72" s="11">
        <v>79.906052449004633</v>
      </c>
      <c r="ET72" s="11">
        <v>3.0439554712098871</v>
      </c>
      <c r="EU72" s="11">
        <v>9.5191396489343632</v>
      </c>
      <c r="EV72" s="11">
        <v>16.074782007107075</v>
      </c>
      <c r="EW72" s="11">
        <v>25.138361984617184</v>
      </c>
      <c r="EX72" s="11">
        <v>5.3016011874050308</v>
      </c>
      <c r="EY72" s="11">
        <v>3.0250943109141444</v>
      </c>
      <c r="EZ72" s="11">
        <v>19.928110666288664</v>
      </c>
      <c r="FA72" s="11">
        <v>12.876148629802998</v>
      </c>
      <c r="FB72" s="11">
        <v>42.849738339672285</v>
      </c>
      <c r="FC72" s="11">
        <v>0</v>
      </c>
      <c r="FD72" s="11">
        <v>100</v>
      </c>
      <c r="FE72" s="11">
        <v>100</v>
      </c>
      <c r="FF72" s="11">
        <v>47.464866354367594</v>
      </c>
      <c r="FG72" s="11">
        <v>45.61886974192717</v>
      </c>
      <c r="FH72" s="11">
        <v>59.624914017056327</v>
      </c>
      <c r="FI72" s="11">
        <v>15.887641590897381</v>
      </c>
      <c r="FJ72" s="11">
        <v>61.026556024431919</v>
      </c>
      <c r="FK72" s="11">
        <v>73.160395217332891</v>
      </c>
      <c r="FL72" s="11">
        <v>84.369150574576466</v>
      </c>
      <c r="FM72" s="11">
        <v>70.424409268180781</v>
      </c>
      <c r="FN72" s="11">
        <v>77.791102050605588</v>
      </c>
      <c r="FO72" s="11">
        <v>73.727011340737121</v>
      </c>
      <c r="FP72" s="11">
        <v>88.721127166588587</v>
      </c>
      <c r="FQ72" s="11">
        <v>17.403658320014205</v>
      </c>
      <c r="FR72" s="11">
        <v>31.68790930216182</v>
      </c>
      <c r="FS72" s="11">
        <v>236.60305612280825</v>
      </c>
      <c r="FT72" s="11">
        <v>406.3094148299416</v>
      </c>
      <c r="FU72" s="11">
        <v>268.99514118724034</v>
      </c>
      <c r="FV72" s="11">
        <v>102.10548552918809</v>
      </c>
      <c r="FW72" s="11">
        <v>69.009224702485739</v>
      </c>
      <c r="FX72" s="11">
        <v>58.477639667136344</v>
      </c>
      <c r="FY72" s="11">
        <v>-8.2676396671363435</v>
      </c>
      <c r="FZ72" s="11">
        <v>72.173480087338291</v>
      </c>
      <c r="GA72" s="11">
        <v>11.994864415108189</v>
      </c>
      <c r="GB72" s="11">
        <v>5</v>
      </c>
      <c r="GC72" s="11">
        <v>18.181818181818183</v>
      </c>
      <c r="GD72" s="11">
        <v>27.27272727272727</v>
      </c>
      <c r="GE72" s="11">
        <v>0</v>
      </c>
      <c r="GF72" s="11">
        <v>25</v>
      </c>
      <c r="GG72" s="11">
        <v>0</v>
      </c>
      <c r="GH72" s="11">
        <v>5</v>
      </c>
      <c r="GI72" s="11">
        <v>10</v>
      </c>
      <c r="GJ72" s="11">
        <v>12</v>
      </c>
      <c r="GK72" s="11">
        <v>55.230392111530854</v>
      </c>
      <c r="GL72" s="11">
        <v>5.7663036077755256</v>
      </c>
      <c r="GM72" s="11">
        <v>0</v>
      </c>
      <c r="GN72" s="11">
        <v>9.2673590400000005</v>
      </c>
      <c r="GO72" s="11">
        <v>49.742775157829861</v>
      </c>
      <c r="GP72" s="11">
        <v>93.467612434006583</v>
      </c>
      <c r="GQ72" s="11">
        <v>11.274201434011207</v>
      </c>
      <c r="GR72" s="11">
        <v>0.388873360959545</v>
      </c>
      <c r="GS72" s="11" t="s">
        <v>727</v>
      </c>
      <c r="GT72" s="11" t="s">
        <v>727</v>
      </c>
      <c r="GU72" s="11">
        <v>5.3121237173688272</v>
      </c>
      <c r="GV72" s="11">
        <v>0</v>
      </c>
      <c r="GW72" s="11">
        <v>828.69515685157603</v>
      </c>
      <c r="GX72" s="11">
        <v>4.0241448692152915</v>
      </c>
      <c r="GY72" s="11" t="s">
        <v>727</v>
      </c>
      <c r="GZ72" s="11">
        <v>0</v>
      </c>
      <c r="HA72" s="11">
        <v>0</v>
      </c>
      <c r="HB72" s="11">
        <v>84.322063492063478</v>
      </c>
      <c r="HC72" s="11">
        <v>138.05730158730157</v>
      </c>
      <c r="HD72" s="11">
        <v>275.85698412698412</v>
      </c>
      <c r="HE72" s="11">
        <v>25.042698412698417</v>
      </c>
      <c r="HF72" s="12">
        <v>252.88027738595406</v>
      </c>
      <c r="HG72" s="12">
        <v>31.293409101947645</v>
      </c>
      <c r="HH72" s="12">
        <v>82.673935537275597</v>
      </c>
      <c r="HI72" s="11">
        <v>92.486566947429566</v>
      </c>
      <c r="HJ72" s="11">
        <v>94.536015103107758</v>
      </c>
      <c r="HK72" s="11">
        <v>96.258713331397033</v>
      </c>
      <c r="HL72" s="11">
        <v>93.432326459483008</v>
      </c>
      <c r="HM72" s="11">
        <v>79.478289282602375</v>
      </c>
      <c r="HN72" s="11" t="s">
        <v>727</v>
      </c>
      <c r="HO72" s="14" t="s">
        <v>727</v>
      </c>
      <c r="HP72" s="11" t="s">
        <v>727</v>
      </c>
      <c r="HQ72" s="11" t="s">
        <v>727</v>
      </c>
      <c r="HR72" s="11">
        <v>57.911194974346223</v>
      </c>
      <c r="HS72" s="11">
        <v>78.343819758118684</v>
      </c>
      <c r="HT72" s="11">
        <v>86.034835059947639</v>
      </c>
      <c r="HU72" s="11">
        <v>57.195935203598459</v>
      </c>
      <c r="HV72" s="11">
        <v>54.695457826918528</v>
      </c>
      <c r="HW72" s="11">
        <v>95.62660320507301</v>
      </c>
      <c r="HX72" s="11">
        <v>93.90685808300988</v>
      </c>
      <c r="HY72" s="11">
        <v>95.671712730866645</v>
      </c>
      <c r="HZ72" s="11">
        <v>50.991496934770986</v>
      </c>
      <c r="IA72" s="11">
        <v>97.473747144939637</v>
      </c>
      <c r="IB72" s="11">
        <v>93.160827340589407</v>
      </c>
      <c r="IC72" s="11">
        <v>95.338729966514208</v>
      </c>
      <c r="ID72" s="11">
        <v>46.884325730026255</v>
      </c>
      <c r="IE72" s="11">
        <v>96.341101057649396</v>
      </c>
      <c r="IF72" s="11">
        <v>53.570650595410974</v>
      </c>
      <c r="IG72" s="11">
        <v>11.526397339480745</v>
      </c>
      <c r="IH72" s="11">
        <v>17</v>
      </c>
      <c r="II72" s="11">
        <v>85.187336625036309</v>
      </c>
      <c r="IJ72" s="11">
        <v>18.274397327911704</v>
      </c>
      <c r="IK72" s="11">
        <v>31.021275050827768</v>
      </c>
      <c r="IL72" s="11">
        <v>59.061425583950665</v>
      </c>
      <c r="IM72" s="11">
        <v>30.508474576271187</v>
      </c>
      <c r="IN72" s="11">
        <v>9.5037298782881816</v>
      </c>
      <c r="IO72" s="11">
        <v>87.634408602150543</v>
      </c>
      <c r="IP72" s="11">
        <v>80.043080179639901</v>
      </c>
      <c r="IQ72" s="11">
        <v>10.32258064516129</v>
      </c>
      <c r="IR72" s="11">
        <v>120.64516129032259</v>
      </c>
      <c r="IS72" s="11">
        <v>7.6765492918322789</v>
      </c>
      <c r="IT72" s="11">
        <v>26.006829759838773</v>
      </c>
      <c r="IU72" s="11">
        <v>200.78255042262046</v>
      </c>
      <c r="IV72" s="11">
        <v>244.19031972156768</v>
      </c>
      <c r="IW72" s="11">
        <v>44.618344538360105</v>
      </c>
      <c r="IX72" s="11">
        <v>288.28984630017942</v>
      </c>
      <c r="IY72" s="11">
        <v>11.843003412969285</v>
      </c>
      <c r="IZ72" s="11">
        <v>20.060961110270433</v>
      </c>
      <c r="JA72" s="11">
        <v>21.530945329557493</v>
      </c>
      <c r="JB72" s="11">
        <v>6.5716941568127281</v>
      </c>
      <c r="JC72" s="11">
        <v>1.3618971443394801</v>
      </c>
      <c r="JD72" s="11">
        <v>9.2452830188679247</v>
      </c>
      <c r="JE72" s="11">
        <v>12.822157434402332</v>
      </c>
      <c r="JF72" s="11">
        <v>11.853606027987082</v>
      </c>
      <c r="JG72" s="11">
        <v>95.295247239558336</v>
      </c>
      <c r="JH72" s="11">
        <v>108.46055353097606</v>
      </c>
      <c r="JI72" s="11">
        <v>20.039930122285998</v>
      </c>
      <c r="JJ72" s="11">
        <v>51.559770401796854</v>
      </c>
      <c r="JK72" s="11">
        <v>95.619220857965743</v>
      </c>
      <c r="JL72" s="11">
        <v>66.878884341367282</v>
      </c>
      <c r="JM72" s="11">
        <v>11.482492041837199</v>
      </c>
      <c r="JN72" s="11">
        <v>88.07</v>
      </c>
      <c r="JO72" s="11">
        <v>99.53</v>
      </c>
      <c r="JP72" s="11">
        <v>98.6</v>
      </c>
      <c r="JQ72" s="11">
        <v>94.477998274374471</v>
      </c>
      <c r="JR72" s="11">
        <v>77.632534495279586</v>
      </c>
      <c r="JS72" s="11">
        <v>0.97560979999999997</v>
      </c>
      <c r="JT72" s="11">
        <v>0.97560979999999997</v>
      </c>
      <c r="JU72" s="11">
        <v>1.7481956080000001</v>
      </c>
      <c r="JV72" s="11">
        <v>0.22625790000000001</v>
      </c>
      <c r="JW72" s="11">
        <v>4.5115518008134581</v>
      </c>
      <c r="JX72" s="11">
        <v>276846.73220370419</v>
      </c>
      <c r="JY72" s="11">
        <v>316258.4178780216</v>
      </c>
      <c r="JZ72" s="11">
        <v>0.4242237188235618</v>
      </c>
      <c r="KA72" s="11">
        <v>23.154648830000003</v>
      </c>
      <c r="KB72" s="11">
        <v>51.816782070000023</v>
      </c>
      <c r="KC72" s="11">
        <v>37.41774327000001</v>
      </c>
      <c r="KD72" s="13">
        <v>0.30053487117307548</v>
      </c>
      <c r="KE72" s="11">
        <v>73.744826770722483</v>
      </c>
      <c r="KF72" s="11">
        <v>200</v>
      </c>
      <c r="KG72" s="11">
        <v>200</v>
      </c>
      <c r="KH72" s="11">
        <v>-10.140534582529623</v>
      </c>
      <c r="KI72" s="11">
        <v>8.9584444444444422</v>
      </c>
      <c r="KJ72" s="11">
        <v>10.499777777777782</v>
      </c>
      <c r="KK72" s="11">
        <v>86.120166666666677</v>
      </c>
      <c r="KL72" s="11">
        <v>109.64200000000001</v>
      </c>
      <c r="KM72" s="11">
        <v>102.15750000000001</v>
      </c>
      <c r="KN72" s="11">
        <v>15.630849425423529</v>
      </c>
      <c r="KO72" s="11">
        <v>29.575590731819222</v>
      </c>
      <c r="KP72" s="11">
        <v>77.791102050605588</v>
      </c>
      <c r="KQ72" s="11">
        <v>7.2273655849216647</v>
      </c>
      <c r="KR72" s="11">
        <v>88.721127166588587</v>
      </c>
      <c r="KS72" s="11">
        <v>17.403658320014205</v>
      </c>
    </row>
    <row r="73" spans="1:305" x14ac:dyDescent="0.3">
      <c r="A73" t="s">
        <v>1</v>
      </c>
      <c r="B73" s="2" t="s">
        <v>134</v>
      </c>
      <c r="C73" s="2" t="s">
        <v>135</v>
      </c>
      <c r="D73" s="2" t="s">
        <v>133</v>
      </c>
      <c r="E73" s="2" t="s">
        <v>349</v>
      </c>
      <c r="F73" s="2" t="s">
        <v>358</v>
      </c>
      <c r="G73" s="2" t="s">
        <v>355</v>
      </c>
      <c r="H73" s="17" t="s">
        <v>487</v>
      </c>
      <c r="I73" s="11">
        <v>58.692167695447829</v>
      </c>
      <c r="J73" s="11">
        <v>65.366162491699995</v>
      </c>
      <c r="K73" s="11">
        <v>63.10116556049833</v>
      </c>
      <c r="L73" s="11">
        <v>67.244565724805028</v>
      </c>
      <c r="M73" s="11">
        <v>73.828204088438682</v>
      </c>
      <c r="N73" s="11">
        <v>49.89519386570845</v>
      </c>
      <c r="O73" s="11">
        <v>32.717714441536479</v>
      </c>
      <c r="P73" s="11">
        <v>79.343443199044188</v>
      </c>
      <c r="Q73" s="11">
        <v>49.873269899145946</v>
      </c>
      <c r="R73" s="11">
        <v>57.727272727272727</v>
      </c>
      <c r="S73" s="11">
        <v>88.235836632024231</v>
      </c>
      <c r="T73" s="11">
        <v>47.452337822892062</v>
      </c>
      <c r="U73" s="11">
        <v>80.074568079535979</v>
      </c>
      <c r="V73" s="11">
        <v>54.856409081984822</v>
      </c>
      <c r="W73" s="11">
        <v>23.502879559192071</v>
      </c>
      <c r="X73" s="11">
        <v>69.301604225653236</v>
      </c>
      <c r="Y73" s="11">
        <v>94.32128943549003</v>
      </c>
      <c r="Z73" s="11">
        <v>65.278889021657989</v>
      </c>
      <c r="AA73" s="11">
        <v>71.767118607532609</v>
      </c>
      <c r="AB73" s="11">
        <v>81.684678039644652</v>
      </c>
      <c r="AC73" s="11">
        <v>57.214108985949203</v>
      </c>
      <c r="AD73" s="11">
        <v>49.843403865250934</v>
      </c>
      <c r="AE73" s="11">
        <v>75.713519125647679</v>
      </c>
      <c r="AF73" s="11">
        <v>73.828204088438682</v>
      </c>
      <c r="AG73" s="11">
        <v>40.39072402955545</v>
      </c>
      <c r="AH73" s="11">
        <v>37.645161388350431</v>
      </c>
      <c r="AI73" s="11">
        <v>78.909000507721458</v>
      </c>
      <c r="AJ73" s="11">
        <v>48.297969096563939</v>
      </c>
      <c r="AK73" s="11">
        <v>90.452728494316688</v>
      </c>
      <c r="AL73" s="11">
        <v>48.980645418578654</v>
      </c>
      <c r="AM73" s="11">
        <v>22.041659398290726</v>
      </c>
      <c r="AN73" s="11">
        <v>50.815205198047188</v>
      </c>
      <c r="AO73" s="11">
        <v>69.990598395894793</v>
      </c>
      <c r="AP73" s="11">
        <v>78.459631179296451</v>
      </c>
      <c r="AQ73" s="11">
        <v>82.585640161724967</v>
      </c>
      <c r="AR73" s="11">
        <v>91.278621408018665</v>
      </c>
      <c r="AS73" s="11">
        <v>69.459657409789742</v>
      </c>
      <c r="AT73" s="11">
        <v>61.652920548008098</v>
      </c>
      <c r="AU73" s="11">
        <v>92.624188487427219</v>
      </c>
      <c r="AV73" s="11">
        <v>68.055544361010249</v>
      </c>
      <c r="AW73" s="11">
        <v>30.353554590462217</v>
      </c>
      <c r="AX73" s="11">
        <v>57.338806913225312</v>
      </c>
      <c r="AY73" s="11">
        <v>43.74517373188602</v>
      </c>
      <c r="AZ73" s="11">
        <v>55.000000000000007</v>
      </c>
      <c r="BA73" s="11">
        <v>72.727272727272734</v>
      </c>
      <c r="BB73" s="11">
        <v>45.454545454545453</v>
      </c>
      <c r="BC73" s="11">
        <v>100</v>
      </c>
      <c r="BD73" s="11">
        <v>75</v>
      </c>
      <c r="BE73" s="11">
        <v>90.090090090090087</v>
      </c>
      <c r="BF73" s="11">
        <v>86.505759736697755</v>
      </c>
      <c r="BG73" s="11">
        <v>89.583333333333343</v>
      </c>
      <c r="BH73" s="11">
        <v>98.421052631578945</v>
      </c>
      <c r="BI73" s="11">
        <v>66.984010767765838</v>
      </c>
      <c r="BJ73" s="11">
        <v>18.766524516690655</v>
      </c>
      <c r="BK73" s="11">
        <v>43.822742158424859</v>
      </c>
      <c r="BL73" s="11">
        <v>9.2673590400000005</v>
      </c>
      <c r="BM73" s="11">
        <v>74.497158869060797</v>
      </c>
      <c r="BN73" s="11">
        <v>80.764026188668794</v>
      </c>
      <c r="BO73" s="11">
        <v>84.962519180878317</v>
      </c>
      <c r="BP73" s="11">
        <v>2.9105549435020102</v>
      </c>
      <c r="BQ73" s="11">
        <v>100</v>
      </c>
      <c r="BR73" s="11">
        <v>100</v>
      </c>
      <c r="BS73" s="11">
        <v>7.4412770824771046</v>
      </c>
      <c r="BT73" s="11">
        <v>100</v>
      </c>
      <c r="BU73" s="11">
        <v>18.786622465929863</v>
      </c>
      <c r="BV73" s="11">
        <v>36.916490431732605</v>
      </c>
      <c r="BW73" s="11">
        <v>12.5</v>
      </c>
      <c r="BX73" s="11">
        <v>0</v>
      </c>
      <c r="BY73" s="11">
        <v>44.595027805035677</v>
      </c>
      <c r="BZ73" s="11">
        <v>78.702263627766072</v>
      </c>
      <c r="CA73" s="11">
        <v>72.925474922227977</v>
      </c>
      <c r="CB73" s="11">
        <v>44.089346772780061</v>
      </c>
      <c r="CC73" s="11">
        <v>99.9080661196367</v>
      </c>
      <c r="CD73" s="11">
        <v>70.298173692299457</v>
      </c>
      <c r="CE73" s="11">
        <v>51.645768025078368</v>
      </c>
      <c r="CF73" s="11">
        <v>67.542136419784015</v>
      </c>
      <c r="CG73" s="11">
        <v>91.497975708502025</v>
      </c>
      <c r="CH73" s="11">
        <v>95.844473302268725</v>
      </c>
      <c r="CI73" s="11">
        <v>95.813917958903062</v>
      </c>
      <c r="CJ73" s="11">
        <v>96.180582079291128</v>
      </c>
      <c r="CK73" s="11">
        <v>92.26949812848521</v>
      </c>
      <c r="CL73" s="11">
        <v>89.64</v>
      </c>
      <c r="CM73" s="11">
        <v>84.99</v>
      </c>
      <c r="CN73" s="11">
        <v>78.854281842482138</v>
      </c>
      <c r="CO73" s="11">
        <v>7.6312742441498074</v>
      </c>
      <c r="CP73" s="11">
        <v>65.239731084625404</v>
      </c>
      <c r="CQ73" s="11">
        <v>77.451875601843284</v>
      </c>
      <c r="CR73" s="11">
        <v>81.285824735111916</v>
      </c>
      <c r="CS73" s="11">
        <v>64.79643478087867</v>
      </c>
      <c r="CT73" s="11">
        <v>45.563313316573094</v>
      </c>
      <c r="CU73" s="11">
        <v>96.265532126163293</v>
      </c>
      <c r="CV73" s="11">
        <v>84.814319047756754</v>
      </c>
      <c r="CW73" s="11">
        <v>95.096048989345874</v>
      </c>
      <c r="CX73" s="11">
        <v>52.578981533344624</v>
      </c>
      <c r="CY73" s="11">
        <v>96.803598626567535</v>
      </c>
      <c r="CZ73" s="11">
        <v>91.159222433807059</v>
      </c>
      <c r="DA73" s="11">
        <v>90.20870178974927</v>
      </c>
      <c r="DB73" s="11">
        <v>48.198637802891739</v>
      </c>
      <c r="DC73" s="11">
        <v>94.617914093694381</v>
      </c>
      <c r="DD73" s="11">
        <v>63.028034527538004</v>
      </c>
      <c r="DE73" s="11">
        <v>68.614292430309604</v>
      </c>
      <c r="DF73" s="11">
        <v>40</v>
      </c>
      <c r="DG73" s="11">
        <v>86.341761515545031</v>
      </c>
      <c r="DH73" s="11">
        <v>29.12688106332595</v>
      </c>
      <c r="DI73" s="11">
        <v>34.061569016881826</v>
      </c>
      <c r="DJ73" s="11">
        <v>88.709454796411308</v>
      </c>
      <c r="DK73" s="11">
        <v>34.285714285714285</v>
      </c>
      <c r="DL73" s="11">
        <v>90.669718231275965</v>
      </c>
      <c r="DM73" s="11">
        <v>89.189189189189193</v>
      </c>
      <c r="DN73" s="11">
        <v>65.995567765654854</v>
      </c>
      <c r="DO73" s="11">
        <v>100</v>
      </c>
      <c r="DP73" s="11">
        <v>55.489044499661176</v>
      </c>
      <c r="DQ73" s="11">
        <v>49.42473370747269</v>
      </c>
      <c r="DR73" s="11">
        <v>31.35671435163821</v>
      </c>
      <c r="DS73" s="11">
        <v>2.6080222265573645</v>
      </c>
      <c r="DT73" s="11">
        <v>0</v>
      </c>
      <c r="DU73" s="11">
        <v>0</v>
      </c>
      <c r="DV73" s="11">
        <v>1.5083648914454058</v>
      </c>
      <c r="DW73" s="11">
        <v>14.261511270710708</v>
      </c>
      <c r="DX73" s="11">
        <v>54.389782875771729</v>
      </c>
      <c r="DY73" s="11">
        <v>54.387730841661948</v>
      </c>
      <c r="DZ73" s="11">
        <v>39.54890102845701</v>
      </c>
      <c r="EA73" s="11">
        <v>27.84265460720896</v>
      </c>
      <c r="EB73" s="11">
        <v>12.056737588652483</v>
      </c>
      <c r="EC73" s="11">
        <v>80.096282623359343</v>
      </c>
      <c r="ED73" s="11">
        <v>58.737211570535855</v>
      </c>
      <c r="EE73" s="11">
        <v>76.8025078369906</v>
      </c>
      <c r="EF73" s="11">
        <v>100</v>
      </c>
      <c r="EG73" s="11">
        <v>39.897959183673471</v>
      </c>
      <c r="EH73" s="11">
        <v>43.061224489795919</v>
      </c>
      <c r="EI73" s="11">
        <v>83.576199149969639</v>
      </c>
      <c r="EJ73" s="11">
        <v>74.954462659380695</v>
      </c>
      <c r="EK73" s="11">
        <v>0</v>
      </c>
      <c r="EL73" s="11">
        <v>89.2</v>
      </c>
      <c r="EM73" s="11">
        <v>98.88</v>
      </c>
      <c r="EN73" s="11">
        <v>98.510242085661076</v>
      </c>
      <c r="EO73" s="11">
        <v>96.246648793565683</v>
      </c>
      <c r="EP73" s="11">
        <v>69.42675159235668</v>
      </c>
      <c r="EQ73" s="11">
        <v>65.909098533057374</v>
      </c>
      <c r="ER73" s="11">
        <v>77.419356971904151</v>
      </c>
      <c r="ES73" s="11">
        <v>27.75102239863158</v>
      </c>
      <c r="ET73" s="11">
        <v>24.843103770721491</v>
      </c>
      <c r="EU73" s="11">
        <v>4.3414842272695706</v>
      </c>
      <c r="EV73" s="11">
        <v>2.7717877098938271</v>
      </c>
      <c r="EW73" s="11">
        <v>4.0353929963371513</v>
      </c>
      <c r="EX73" s="11">
        <v>1.6246219619609421</v>
      </c>
      <c r="EY73" s="11">
        <v>1.1262523178247503</v>
      </c>
      <c r="EZ73" s="11">
        <v>0.28114600393996353</v>
      </c>
      <c r="FA73" s="11">
        <v>1.5806091903735529E-2</v>
      </c>
      <c r="FB73" s="11">
        <v>5.9820841316594713</v>
      </c>
      <c r="FC73" s="11">
        <v>4.8333594669188837</v>
      </c>
      <c r="FD73" s="11">
        <v>17.313829288668828</v>
      </c>
      <c r="FE73" s="11">
        <v>32.966598068703497</v>
      </c>
      <c r="FF73" s="11">
        <v>49.112426035502956</v>
      </c>
      <c r="FG73" s="11">
        <v>56.036931317616379</v>
      </c>
      <c r="FH73" s="11">
        <v>63.627712219261511</v>
      </c>
      <c r="FI73" s="11">
        <v>6.4204805201399955</v>
      </c>
      <c r="FJ73" s="11">
        <v>59.370132260896668</v>
      </c>
      <c r="FK73" s="11">
        <v>68.620769672321387</v>
      </c>
      <c r="FL73" s="11">
        <v>85.991810303780596</v>
      </c>
      <c r="FM73" s="11">
        <v>74.516928158546662</v>
      </c>
      <c r="FN73" s="11">
        <v>84.354138310972843</v>
      </c>
      <c r="FO73" s="11">
        <v>66.669008946078065</v>
      </c>
      <c r="FP73" s="11">
        <v>86.152653151656139</v>
      </c>
      <c r="FQ73" s="11">
        <v>22.259051504334522</v>
      </c>
      <c r="FR73" s="11">
        <v>15.496668216333489</v>
      </c>
      <c r="FS73" s="11">
        <v>167.88057234361278</v>
      </c>
      <c r="FT73" s="11">
        <v>165.29779430755721</v>
      </c>
      <c r="FU73" s="11">
        <v>263.44335967766932</v>
      </c>
      <c r="FV73" s="11">
        <v>77.483341081667447</v>
      </c>
      <c r="FW73" s="11">
        <v>36.158892504778144</v>
      </c>
      <c r="FX73" s="11">
        <v>68.055544361010249</v>
      </c>
      <c r="FY73" s="11">
        <v>-10.845544361010248</v>
      </c>
      <c r="FZ73" s="11">
        <v>57.338806913225319</v>
      </c>
      <c r="GA73" s="11">
        <v>4.9519843840011006</v>
      </c>
      <c r="GB73" s="11">
        <v>55.000000000000007</v>
      </c>
      <c r="GC73" s="11">
        <v>72.727272727272734</v>
      </c>
      <c r="GD73" s="11">
        <v>45.454545454545453</v>
      </c>
      <c r="GE73" s="11">
        <v>100</v>
      </c>
      <c r="GF73" s="11">
        <v>75</v>
      </c>
      <c r="GG73" s="11">
        <v>90.090090090090087</v>
      </c>
      <c r="GH73" s="11">
        <v>10</v>
      </c>
      <c r="GI73" s="11">
        <v>5</v>
      </c>
      <c r="GJ73" s="11">
        <v>0.5</v>
      </c>
      <c r="GK73" s="11">
        <v>66.984010767765838</v>
      </c>
      <c r="GL73" s="11">
        <v>18.766524516690655</v>
      </c>
      <c r="GM73" s="11">
        <v>43.822742158424859</v>
      </c>
      <c r="GN73" s="11">
        <v>9.2673590400000005</v>
      </c>
      <c r="GO73" s="11">
        <v>74.497158869060797</v>
      </c>
      <c r="GP73" s="11">
        <v>19.23597381133121</v>
      </c>
      <c r="GQ73" s="11">
        <v>15.037480819121685</v>
      </c>
      <c r="GR73" s="11">
        <v>2.9105549435020102</v>
      </c>
      <c r="GS73" s="11">
        <v>100</v>
      </c>
      <c r="GT73" s="11">
        <v>100</v>
      </c>
      <c r="GU73" s="11">
        <v>7.4412770824771046</v>
      </c>
      <c r="GV73" s="11">
        <v>1</v>
      </c>
      <c r="GW73" s="11">
        <v>1806.8864911089315</v>
      </c>
      <c r="GX73" s="11">
        <v>36.916490431732605</v>
      </c>
      <c r="GY73" s="11">
        <v>12.5</v>
      </c>
      <c r="GZ73" s="11">
        <v>0</v>
      </c>
      <c r="HA73" s="11">
        <v>4397622.6189714754</v>
      </c>
      <c r="HB73" s="11">
        <v>74.15190476190476</v>
      </c>
      <c r="HC73" s="11">
        <v>129.32809523809519</v>
      </c>
      <c r="HD73" s="11">
        <v>273.77873015873018</v>
      </c>
      <c r="HE73" s="11">
        <v>25.323492063492065</v>
      </c>
      <c r="HF73" s="12">
        <v>195.18282722117848</v>
      </c>
      <c r="HG73" s="12">
        <v>48.354231974921632</v>
      </c>
      <c r="HH73" s="12">
        <v>132.9313209076175</v>
      </c>
      <c r="HI73" s="11">
        <v>91.497975708502025</v>
      </c>
      <c r="HJ73" s="11">
        <v>95.844473302268725</v>
      </c>
      <c r="HK73" s="11">
        <v>95.813917958903062</v>
      </c>
      <c r="HL73" s="11">
        <v>96.180582079291128</v>
      </c>
      <c r="HM73" s="11">
        <v>92.26949812848521</v>
      </c>
      <c r="HN73" s="11">
        <v>89.64</v>
      </c>
      <c r="HO73" s="11">
        <v>84.99</v>
      </c>
      <c r="HP73" s="11">
        <v>78.854281842482138</v>
      </c>
      <c r="HQ73" s="11">
        <v>7.6312742441498074</v>
      </c>
      <c r="HR73" s="11">
        <v>65.239731084625404</v>
      </c>
      <c r="HS73" s="11">
        <v>77.451875601843284</v>
      </c>
      <c r="HT73" s="11">
        <v>81.285824735111916</v>
      </c>
      <c r="HU73" s="11">
        <v>64.79643478087867</v>
      </c>
      <c r="HV73" s="11">
        <v>45.563313316573094</v>
      </c>
      <c r="HW73" s="11">
        <v>96.265532126163293</v>
      </c>
      <c r="HX73" s="11">
        <v>84.814319047756754</v>
      </c>
      <c r="HY73" s="11">
        <v>95.096048989345874</v>
      </c>
      <c r="HZ73" s="11">
        <v>52.578981533344624</v>
      </c>
      <c r="IA73" s="11">
        <v>96.803598626567535</v>
      </c>
      <c r="IB73" s="11">
        <v>91.159222433807059</v>
      </c>
      <c r="IC73" s="11">
        <v>90.20870178974927</v>
      </c>
      <c r="ID73" s="11">
        <v>48.198637802891739</v>
      </c>
      <c r="IE73" s="11">
        <v>94.617914093694381</v>
      </c>
      <c r="IF73" s="11">
        <v>63.028034527538004</v>
      </c>
      <c r="IG73" s="11">
        <v>5.7142857142857144</v>
      </c>
      <c r="IH73" s="11">
        <v>12</v>
      </c>
      <c r="II73" s="11">
        <v>86.341761515545031</v>
      </c>
      <c r="IJ73" s="11">
        <v>29.12688106332595</v>
      </c>
      <c r="IK73" s="11">
        <v>34.061569016881826</v>
      </c>
      <c r="IL73" s="11">
        <v>88.709454796411308</v>
      </c>
      <c r="IM73" s="11">
        <v>34.285714285714285</v>
      </c>
      <c r="IN73" s="11">
        <v>8.6294765840220382</v>
      </c>
      <c r="IO73" s="11">
        <v>89.189189189189193</v>
      </c>
      <c r="IP73" s="11">
        <v>81.106393159738047</v>
      </c>
      <c r="IQ73" s="11">
        <v>0</v>
      </c>
      <c r="IR73" s="11">
        <v>84.210526315789465</v>
      </c>
      <c r="IS73" s="11">
        <v>7.9231656668204895</v>
      </c>
      <c r="IT73" s="11">
        <v>31.35671435163821</v>
      </c>
      <c r="IU73" s="11">
        <v>14.597286622016142</v>
      </c>
      <c r="IV73" s="11">
        <v>0</v>
      </c>
      <c r="IW73" s="11">
        <v>0</v>
      </c>
      <c r="IX73" s="11">
        <v>14.511420230121931</v>
      </c>
      <c r="IY73" s="11">
        <v>7.391304347826086</v>
      </c>
      <c r="IZ73" s="11">
        <v>45.33745492014426</v>
      </c>
      <c r="JA73" s="11">
        <v>29.881504379185987</v>
      </c>
      <c r="JB73" s="11">
        <v>12.794092392237678</v>
      </c>
      <c r="JC73" s="11">
        <v>2.8335909325090163</v>
      </c>
      <c r="JD73" s="11">
        <v>3.6170212765957448</v>
      </c>
      <c r="JE73" s="11">
        <v>10.229813664596273</v>
      </c>
      <c r="JF73" s="11">
        <v>13.628440366972477</v>
      </c>
      <c r="JG73" s="11">
        <v>76.8025078369906</v>
      </c>
      <c r="JH73" s="11">
        <v>100.37162162162163</v>
      </c>
      <c r="JI73" s="11">
        <v>39.897959183673471</v>
      </c>
      <c r="JJ73" s="11">
        <v>43.061224489795919</v>
      </c>
      <c r="JK73" s="11">
        <v>83.576199149969639</v>
      </c>
      <c r="JL73" s="11">
        <v>74.954462659380695</v>
      </c>
      <c r="JM73" s="11">
        <v>0</v>
      </c>
      <c r="JN73" s="11">
        <v>89.2</v>
      </c>
      <c r="JO73" s="11">
        <v>98.88</v>
      </c>
      <c r="JP73" s="11">
        <v>98.510242085661076</v>
      </c>
      <c r="JQ73" s="11">
        <v>96.246648793565683</v>
      </c>
      <c r="JR73" s="11">
        <v>69.42675159235668</v>
      </c>
      <c r="JS73" s="11">
        <v>0.81707320000000005</v>
      </c>
      <c r="JT73" s="11">
        <v>0.82926829999999996</v>
      </c>
      <c r="JU73" s="11">
        <v>1.222408793</v>
      </c>
      <c r="JV73" s="11">
        <v>0.2831399</v>
      </c>
      <c r="JW73" s="11">
        <v>3.2598644714918548</v>
      </c>
      <c r="JX73" s="11">
        <v>57385.913783956872</v>
      </c>
      <c r="JY73" s="11">
        <v>57478.110386202155</v>
      </c>
      <c r="JZ73" s="11">
        <v>0.12999905991096355</v>
      </c>
      <c r="KA73" s="11">
        <v>8.6205500500000003</v>
      </c>
      <c r="KB73" s="11">
        <v>0.7310317300000001</v>
      </c>
      <c r="KC73" s="11">
        <v>4.5932080000000014E-2</v>
      </c>
      <c r="KD73" s="13">
        <v>5.2655549453652715E-2</v>
      </c>
      <c r="KE73" s="11">
        <v>-12.921685105455339</v>
      </c>
      <c r="KF73" s="11">
        <v>-42.615176151761517</v>
      </c>
      <c r="KG73" s="11">
        <v>-68.13360772518601</v>
      </c>
      <c r="KH73" s="11">
        <v>-3.5502958579881656</v>
      </c>
      <c r="KI73" s="11">
        <v>7.5506666666666673</v>
      </c>
      <c r="KJ73" s="11">
        <v>9.738666666666667</v>
      </c>
      <c r="KK73" s="11">
        <v>87.673333333333346</v>
      </c>
      <c r="KL73" s="11">
        <v>111.10416666666667</v>
      </c>
      <c r="KM73" s="11">
        <v>105.255</v>
      </c>
      <c r="KN73" s="11">
        <v>14.008189696219409</v>
      </c>
      <c r="KO73" s="11">
        <v>25.483071841453341</v>
      </c>
      <c r="KP73" s="11">
        <v>84.354138310972843</v>
      </c>
      <c r="KQ73" s="11">
        <v>6.938598948784465</v>
      </c>
      <c r="KR73" s="11">
        <v>86.152653151656139</v>
      </c>
      <c r="KS73" s="11">
        <v>22.259051504334522</v>
      </c>
    </row>
    <row r="74" spans="1:305" x14ac:dyDescent="0.3">
      <c r="A74" t="s">
        <v>1</v>
      </c>
      <c r="B74" s="2" t="s">
        <v>136</v>
      </c>
      <c r="C74" s="2" t="s">
        <v>137</v>
      </c>
      <c r="D74" s="2" t="s">
        <v>133</v>
      </c>
      <c r="E74" s="2" t="s">
        <v>348</v>
      </c>
      <c r="F74" s="2" t="s">
        <v>357</v>
      </c>
      <c r="G74" s="2" t="s">
        <v>355</v>
      </c>
      <c r="H74" s="17" t="s">
        <v>488</v>
      </c>
      <c r="I74" s="11">
        <v>51.408442375326111</v>
      </c>
      <c r="J74" s="11">
        <v>54.578339608772794</v>
      </c>
      <c r="K74" s="11">
        <v>57.101414274042646</v>
      </c>
      <c r="L74" s="11">
        <v>58.793805249554659</v>
      </c>
      <c r="M74" s="11">
        <v>60.682043404498778</v>
      </c>
      <c r="N74" s="11">
        <v>44.577234780284236</v>
      </c>
      <c r="O74" s="11">
        <v>32.717816934803558</v>
      </c>
      <c r="P74" s="11">
        <v>88.411361772192208</v>
      </c>
      <c r="Q74" s="11">
        <v>59.384042343751183</v>
      </c>
      <c r="R74" s="11">
        <v>21.818181818181817</v>
      </c>
      <c r="S74" s="11">
        <v>69.250963391136793</v>
      </c>
      <c r="T74" s="11">
        <v>50.55465734110718</v>
      </c>
      <c r="U74" s="11">
        <v>67.99046795548081</v>
      </c>
      <c r="V74" s="11">
        <v>24.638702639559554</v>
      </c>
      <c r="W74" s="11">
        <v>30.916743003248691</v>
      </c>
      <c r="X74" s="11">
        <v>48.968399429051225</v>
      </c>
      <c r="Y74" s="11">
        <v>77.208226964019076</v>
      </c>
      <c r="Z74" s="11">
        <v>71.312287699851595</v>
      </c>
      <c r="AA74" s="11">
        <v>61.644528960612547</v>
      </c>
      <c r="AB74" s="11">
        <v>81.019325449225249</v>
      </c>
      <c r="AC74" s="11">
        <v>48.956157188230975</v>
      </c>
      <c r="AD74" s="11">
        <v>42.218582919897891</v>
      </c>
      <c r="AE74" s="11">
        <v>60.13043172980661</v>
      </c>
      <c r="AF74" s="11">
        <v>60.682043404498778</v>
      </c>
      <c r="AG74" s="11">
        <v>23.393786779944683</v>
      </c>
      <c r="AH74" s="11">
        <v>18.018587992920011</v>
      </c>
      <c r="AI74" s="11">
        <v>93.572295414818441</v>
      </c>
      <c r="AJ74" s="11">
        <v>32.046782596451706</v>
      </c>
      <c r="AK74" s="11">
        <v>93.922971130937299</v>
      </c>
      <c r="AL74" s="11">
        <v>42.14176428784647</v>
      </c>
      <c r="AM74" s="11">
        <v>40.060709769043427</v>
      </c>
      <c r="AN74" s="11">
        <v>49.421164685287032</v>
      </c>
      <c r="AO74" s="11">
        <v>57.888276962149938</v>
      </c>
      <c r="AP74" s="11">
        <v>82.017446588304878</v>
      </c>
      <c r="AQ74" s="11">
        <v>94.24868908150934</v>
      </c>
      <c r="AR74" s="11">
        <v>93.427850570372954</v>
      </c>
      <c r="AS74" s="11">
        <v>76.00214412975005</v>
      </c>
      <c r="AT74" s="11">
        <v>86.280011992475963</v>
      </c>
      <c r="AU74" s="11">
        <v>98.492028270740036</v>
      </c>
      <c r="AV74" s="11">
        <v>55.240671600733357</v>
      </c>
      <c r="AW74" s="11">
        <v>60.300335480891306</v>
      </c>
      <c r="AX74" s="11">
        <v>69.284396447123811</v>
      </c>
      <c r="AY74" s="11">
        <v>52.710765846256258</v>
      </c>
      <c r="AZ74" s="11">
        <v>20</v>
      </c>
      <c r="BA74" s="11">
        <v>22.727272727272727</v>
      </c>
      <c r="BB74" s="11">
        <v>22.727272727272727</v>
      </c>
      <c r="BC74" s="11">
        <v>0</v>
      </c>
      <c r="BD74" s="11">
        <v>75</v>
      </c>
      <c r="BE74" s="11">
        <v>85.838150289017349</v>
      </c>
      <c r="BF74" s="11">
        <v>100</v>
      </c>
      <c r="BG74" s="11">
        <v>85.416666666666657</v>
      </c>
      <c r="BH74" s="11">
        <v>91.578947368421055</v>
      </c>
      <c r="BI74" s="11">
        <v>59.927930139478249</v>
      </c>
      <c r="BJ74" s="11">
        <v>33.352716142623215</v>
      </c>
      <c r="BK74" s="11">
        <v>27.217269135013357</v>
      </c>
      <c r="BL74" s="11">
        <v>40.696423920000001</v>
      </c>
      <c r="BM74" s="11">
        <v>87.279016686246962</v>
      </c>
      <c r="BN74" s="11">
        <v>72.16179705745526</v>
      </c>
      <c r="BO74" s="11">
        <v>44.530590122740207</v>
      </c>
      <c r="BP74" s="11">
        <v>23.212252900889158</v>
      </c>
      <c r="BQ74" s="11">
        <v>0</v>
      </c>
      <c r="BR74" s="11">
        <v>19.96</v>
      </c>
      <c r="BS74" s="11">
        <v>1.2694177136396074</v>
      </c>
      <c r="BT74" s="11">
        <v>100</v>
      </c>
      <c r="BU74" s="11">
        <v>3.3905452228285538</v>
      </c>
      <c r="BV74" s="11">
        <v>11.090531168323352</v>
      </c>
      <c r="BW74" s="11">
        <v>0.97087378640776689</v>
      </c>
      <c r="BX74" s="11">
        <v>100</v>
      </c>
      <c r="BY74" s="11">
        <v>11.605567058263652</v>
      </c>
      <c r="BZ74" s="11">
        <v>20.964336626659708</v>
      </c>
      <c r="CA74" s="11">
        <v>11.217614147133409</v>
      </c>
      <c r="CB74" s="11">
        <v>21.687232162514452</v>
      </c>
      <c r="CC74" s="11">
        <v>25.51692669559284</v>
      </c>
      <c r="CD74" s="11">
        <v>85.013479679503462</v>
      </c>
      <c r="CE74" s="11">
        <v>80.518574501482476</v>
      </c>
      <c r="CF74" s="11">
        <v>97.860632190472273</v>
      </c>
      <c r="CG74" s="11">
        <v>74.895236260295746</v>
      </c>
      <c r="CH74" s="11">
        <v>91.464765666393717</v>
      </c>
      <c r="CI74" s="11">
        <v>92.110206637445216</v>
      </c>
      <c r="CJ74" s="11">
        <v>86.754009922450749</v>
      </c>
      <c r="CK74" s="11">
        <v>40.816916333509944</v>
      </c>
      <c r="CL74" s="11">
        <v>91.33</v>
      </c>
      <c r="CM74" s="11">
        <v>86.539999999999992</v>
      </c>
      <c r="CN74" s="11">
        <v>98.416785714285709</v>
      </c>
      <c r="CO74" s="11">
        <v>8.9623650851206911</v>
      </c>
      <c r="CP74" s="11">
        <v>25.762250889839532</v>
      </c>
      <c r="CQ74" s="11">
        <v>74.808702923812774</v>
      </c>
      <c r="CR74" s="11">
        <v>91.722051506419447</v>
      </c>
      <c r="CS74" s="11">
        <v>24.297297764965599</v>
      </c>
      <c r="CT74" s="11">
        <v>53.722779558505906</v>
      </c>
      <c r="CU74" s="11">
        <v>99.554091120132</v>
      </c>
      <c r="CV74" s="11">
        <v>95.615988854439138</v>
      </c>
      <c r="CW74" s="11">
        <v>98.942577397520537</v>
      </c>
      <c r="CX74" s="11">
        <v>44.436584711175918</v>
      </c>
      <c r="CY74" s="11">
        <v>98.023749361540922</v>
      </c>
      <c r="CZ74" s="11">
        <v>96.343889797801097</v>
      </c>
      <c r="DA74" s="11">
        <v>98.529855171389329</v>
      </c>
      <c r="DB74" s="11">
        <v>17.408951827261003</v>
      </c>
      <c r="DC74" s="11">
        <v>98.853006472673982</v>
      </c>
      <c r="DD74" s="11">
        <v>29.487982274456915</v>
      </c>
      <c r="DE74" s="11">
        <v>89.380489290236</v>
      </c>
      <c r="DF74" s="11">
        <v>28.000000000000004</v>
      </c>
      <c r="DG74" s="11">
        <v>91.484032561051976</v>
      </c>
      <c r="DH74" s="11">
        <v>15.114878859399836</v>
      </c>
      <c r="DI74" s="11">
        <v>20.056837339241849</v>
      </c>
      <c r="DJ74" s="11">
        <v>36.621740170667515</v>
      </c>
      <c r="DK74" s="11">
        <v>18.333333333333332</v>
      </c>
      <c r="DL74" s="11">
        <v>97.084978022555447</v>
      </c>
      <c r="DM74" s="11">
        <v>88.481675392670155</v>
      </c>
      <c r="DN74" s="11">
        <v>58.21895935747019</v>
      </c>
      <c r="DO74" s="11">
        <v>87.115666178623712</v>
      </c>
      <c r="DP74" s="11">
        <v>36.711504677402424</v>
      </c>
      <c r="DQ74" s="11">
        <v>24.860696753652384</v>
      </c>
      <c r="DR74" s="11">
        <v>21.926876806236979</v>
      </c>
      <c r="DS74" s="11">
        <v>4.9159267265842281</v>
      </c>
      <c r="DT74" s="11">
        <v>3.2541460178906032</v>
      </c>
      <c r="DU74" s="11">
        <v>0</v>
      </c>
      <c r="DV74" s="11">
        <v>6.2858018666503996</v>
      </c>
      <c r="DW74" s="11">
        <v>18.089049222041158</v>
      </c>
      <c r="DX74" s="11">
        <v>17.746531831944747</v>
      </c>
      <c r="DY74" s="11">
        <v>18.847329599715902</v>
      </c>
      <c r="DZ74" s="11">
        <v>10.974619785808596</v>
      </c>
      <c r="EA74" s="11">
        <v>28.489371027832565</v>
      </c>
      <c r="EB74" s="11">
        <v>14.035087719298245</v>
      </c>
      <c r="EC74" s="11">
        <v>94.318908253742705</v>
      </c>
      <c r="ED74" s="11">
        <v>95.348052309939277</v>
      </c>
      <c r="EE74" s="11">
        <v>88.563968668407313</v>
      </c>
      <c r="EF74" s="11">
        <v>96.05825242718447</v>
      </c>
      <c r="EG74" s="11">
        <v>1.5330188679245282</v>
      </c>
      <c r="EH74" s="11">
        <v>38.738207547169814</v>
      </c>
      <c r="EI74" s="11">
        <v>66.367028493894168</v>
      </c>
      <c r="EJ74" s="11">
        <v>50.610583446404348</v>
      </c>
      <c r="EK74" s="11">
        <v>2.9850746268656714</v>
      </c>
      <c r="EL74" s="11">
        <v>90.55</v>
      </c>
      <c r="EM74" s="11">
        <v>99</v>
      </c>
      <c r="EN74" s="11">
        <v>99.50248756218906</v>
      </c>
      <c r="EO74" s="11">
        <v>97.146932952924388</v>
      </c>
      <c r="EP74" s="11">
        <v>83.415435139573063</v>
      </c>
      <c r="EQ74" s="11">
        <v>52.272723037190346</v>
      </c>
      <c r="ER74" s="11">
        <v>61.290328126950811</v>
      </c>
      <c r="ES74" s="11">
        <v>16.074119516651077</v>
      </c>
      <c r="ET74" s="11">
        <v>38.929886470593644</v>
      </c>
      <c r="EU74" s="11">
        <v>1.6044308565993255</v>
      </c>
      <c r="EV74" s="11">
        <v>3.5805716466338193</v>
      </c>
      <c r="EW74" s="11">
        <v>4.5929596170367368</v>
      </c>
      <c r="EX74" s="11">
        <v>3.449488481841203</v>
      </c>
      <c r="EY74" s="11">
        <v>0</v>
      </c>
      <c r="EZ74" s="11">
        <v>10.632957714571917</v>
      </c>
      <c r="FA74" s="11">
        <v>6.0214594538271507E-2</v>
      </c>
      <c r="FB74" s="11">
        <v>4.6437558980811584</v>
      </c>
      <c r="FC74" s="11">
        <v>8.139274672644607</v>
      </c>
      <c r="FD74" s="11">
        <v>92.006595674707114</v>
      </c>
      <c r="FE74" s="11">
        <v>44.704861111111114</v>
      </c>
      <c r="FF74" s="11">
        <v>50.809061488673137</v>
      </c>
      <c r="FG74" s="11">
        <v>52.615933782329918</v>
      </c>
      <c r="FH74" s="11">
        <v>60.078507190747196</v>
      </c>
      <c r="FI74" s="11">
        <v>6.4204805201399955</v>
      </c>
      <c r="FJ74" s="11">
        <v>59.370132260896668</v>
      </c>
      <c r="FK74" s="11">
        <v>68.620769672321387</v>
      </c>
      <c r="FL74" s="11">
        <v>88.894658272213931</v>
      </c>
      <c r="FM74" s="11">
        <v>71.627647714604237</v>
      </c>
      <c r="FN74" s="11">
        <v>83.351385504106872</v>
      </c>
      <c r="FO74" s="11">
        <v>9.00307992120152</v>
      </c>
      <c r="FP74" s="11">
        <v>75.531018206338501</v>
      </c>
      <c r="FQ74" s="11">
        <v>18.921872154434531</v>
      </c>
      <c r="FR74" s="11">
        <v>12.937088785392177</v>
      </c>
      <c r="FS74" s="11">
        <v>55.444666223109344</v>
      </c>
      <c r="FT74" s="11">
        <v>133.06719893546241</v>
      </c>
      <c r="FU74" s="11">
        <v>218.08235381089673</v>
      </c>
      <c r="FV74" s="11">
        <v>27.722333111554672</v>
      </c>
      <c r="FW74" s="11">
        <v>7.3926221630812456</v>
      </c>
      <c r="FX74" s="11">
        <v>55.240671600733364</v>
      </c>
      <c r="FY74" s="11">
        <v>-5.7106716007333631</v>
      </c>
      <c r="FZ74" s="11">
        <v>69.284396447123811</v>
      </c>
      <c r="GA74" s="11">
        <v>6.9657318037247222</v>
      </c>
      <c r="GB74" s="11">
        <v>20</v>
      </c>
      <c r="GC74" s="11">
        <v>22.727272727272727</v>
      </c>
      <c r="GD74" s="11">
        <v>22.727272727272727</v>
      </c>
      <c r="GE74" s="11">
        <v>0</v>
      </c>
      <c r="GF74" s="11">
        <v>75</v>
      </c>
      <c r="GG74" s="11">
        <v>85.838150289017349</v>
      </c>
      <c r="GH74" s="11">
        <v>1</v>
      </c>
      <c r="GI74" s="11">
        <v>7</v>
      </c>
      <c r="GJ74" s="11">
        <v>2.6666666666666665</v>
      </c>
      <c r="GK74" s="11">
        <v>59.927930139478242</v>
      </c>
      <c r="GL74" s="11">
        <v>33.352716142623215</v>
      </c>
      <c r="GM74" s="11">
        <v>27.217269135013353</v>
      </c>
      <c r="GN74" s="11">
        <v>40.696423920000001</v>
      </c>
      <c r="GO74" s="11">
        <v>87.279016686246962</v>
      </c>
      <c r="GP74" s="11">
        <v>27.838202942544747</v>
      </c>
      <c r="GQ74" s="11">
        <v>55.469409877259793</v>
      </c>
      <c r="GR74" s="11">
        <v>23.212252900889158</v>
      </c>
      <c r="GS74" s="14" t="s">
        <v>727</v>
      </c>
      <c r="GT74" s="11" t="s">
        <v>727</v>
      </c>
      <c r="GU74" s="11">
        <v>1.2694177136396074</v>
      </c>
      <c r="GV74" s="11">
        <v>1</v>
      </c>
      <c r="GW74" s="11">
        <v>326.10067997763463</v>
      </c>
      <c r="GX74" s="11">
        <v>11.090531168323352</v>
      </c>
      <c r="GY74" s="11">
        <v>0.97087378640776689</v>
      </c>
      <c r="GZ74" s="11">
        <v>100</v>
      </c>
      <c r="HA74" s="11">
        <v>1144452.7947047807</v>
      </c>
      <c r="HB74" s="11">
        <v>252.16920634920635</v>
      </c>
      <c r="HC74" s="11">
        <v>384.83634920634921</v>
      </c>
      <c r="HD74" s="11">
        <v>381.50761904761907</v>
      </c>
      <c r="HE74" s="11">
        <v>252.53634920634923</v>
      </c>
      <c r="HF74" s="12">
        <v>152.46805286621128</v>
      </c>
      <c r="HG74" s="12">
        <v>19.481425498517527</v>
      </c>
      <c r="HH74" s="12">
        <v>11.437605689843828</v>
      </c>
      <c r="HI74" s="11">
        <v>74.895236260295746</v>
      </c>
      <c r="HJ74" s="11">
        <v>91.464765666393717</v>
      </c>
      <c r="HK74" s="11">
        <v>92.110206637445216</v>
      </c>
      <c r="HL74" s="11">
        <v>86.754009922450749</v>
      </c>
      <c r="HM74" s="11">
        <v>40.816916333509944</v>
      </c>
      <c r="HN74" s="11">
        <v>91.33</v>
      </c>
      <c r="HO74" s="11">
        <v>86.539999999999992</v>
      </c>
      <c r="HP74" s="14">
        <v>98.416785714285709</v>
      </c>
      <c r="HQ74" s="11">
        <v>8.9623650851206911</v>
      </c>
      <c r="HR74" s="11">
        <v>25.762250889839532</v>
      </c>
      <c r="HS74" s="11">
        <v>74.808702923812774</v>
      </c>
      <c r="HT74" s="11">
        <v>91.722051506419447</v>
      </c>
      <c r="HU74" s="11">
        <v>24.297297764965599</v>
      </c>
      <c r="HV74" s="11">
        <v>53.722779558505906</v>
      </c>
      <c r="HW74" s="11">
        <v>99.554091120132</v>
      </c>
      <c r="HX74" s="11">
        <v>95.615988854439138</v>
      </c>
      <c r="HY74" s="11">
        <v>98.942577397520537</v>
      </c>
      <c r="HZ74" s="11">
        <v>44.436584711175918</v>
      </c>
      <c r="IA74" s="11">
        <v>98.023749361540922</v>
      </c>
      <c r="IB74" s="11">
        <v>96.343889797801097</v>
      </c>
      <c r="IC74" s="11">
        <v>98.529855171389329</v>
      </c>
      <c r="ID74" s="11">
        <v>17.408951827261003</v>
      </c>
      <c r="IE74" s="11">
        <v>98.853006472673982</v>
      </c>
      <c r="IF74" s="11">
        <v>29.487982274456915</v>
      </c>
      <c r="IG74" s="11">
        <v>17.549923195084485</v>
      </c>
      <c r="IH74" s="11">
        <v>9</v>
      </c>
      <c r="II74" s="11">
        <v>91.484032561051976</v>
      </c>
      <c r="IJ74" s="11">
        <v>15.114878859399836</v>
      </c>
      <c r="IK74" s="11">
        <v>20.056837339241849</v>
      </c>
      <c r="IL74" s="11">
        <v>36.621740170667515</v>
      </c>
      <c r="IM74" s="11">
        <v>18.333333333333332</v>
      </c>
      <c r="IN74" s="11">
        <v>4.4566378956021371</v>
      </c>
      <c r="IO74" s="11">
        <v>88.481675392670155</v>
      </c>
      <c r="IP74" s="11">
        <v>80.260623123449591</v>
      </c>
      <c r="IQ74" s="11">
        <v>5.8565153733528552</v>
      </c>
      <c r="IR74" s="11">
        <v>109.80966325036603</v>
      </c>
      <c r="IS74" s="11">
        <v>6.777202769003293</v>
      </c>
      <c r="IT74" s="11">
        <v>21.926876806236979</v>
      </c>
      <c r="IU74" s="11">
        <v>27.514792899408285</v>
      </c>
      <c r="IV74" s="11">
        <v>5.7988165680473376</v>
      </c>
      <c r="IW74" s="11">
        <v>0</v>
      </c>
      <c r="IX74" s="11">
        <v>60.473372781065095</v>
      </c>
      <c r="IY74" s="11">
        <v>9.375</v>
      </c>
      <c r="IZ74" s="11">
        <v>14.792899408284024</v>
      </c>
      <c r="JA74" s="11">
        <v>10.355029585798817</v>
      </c>
      <c r="JB74" s="11">
        <v>3.5502958579881656</v>
      </c>
      <c r="JC74" s="11">
        <v>2.8994082840236688</v>
      </c>
      <c r="JD74" s="11">
        <v>4.2105263157894735</v>
      </c>
      <c r="JE74" s="11">
        <v>8.4349070100143066</v>
      </c>
      <c r="JF74" s="11">
        <v>8.5885416666666661</v>
      </c>
      <c r="JG74" s="11">
        <v>88.563968668407313</v>
      </c>
      <c r="JH74" s="11">
        <v>96.05825242718447</v>
      </c>
      <c r="JI74" s="11">
        <v>1.5330188679245282</v>
      </c>
      <c r="JJ74" s="11">
        <v>38.738207547169814</v>
      </c>
      <c r="JK74" s="11">
        <v>66.367028493894168</v>
      </c>
      <c r="JL74" s="11">
        <v>50.610583446404348</v>
      </c>
      <c r="JM74" s="11">
        <v>2.9850746268656714</v>
      </c>
      <c r="JN74" s="11">
        <v>90.55</v>
      </c>
      <c r="JO74" s="11">
        <v>99</v>
      </c>
      <c r="JP74" s="11">
        <v>99.50248756218906</v>
      </c>
      <c r="JQ74" s="11">
        <v>97.146932952924388</v>
      </c>
      <c r="JR74" s="11">
        <v>83.415435139573063</v>
      </c>
      <c r="JS74" s="11">
        <v>0.74390239999999996</v>
      </c>
      <c r="JT74" s="11">
        <v>0.70731710000000003</v>
      </c>
      <c r="JU74" s="11">
        <v>1.1046912579999999</v>
      </c>
      <c r="JV74" s="11">
        <v>0.3198975</v>
      </c>
      <c r="JW74" s="11">
        <v>2.5981875647186001</v>
      </c>
      <c r="JX74" s="11">
        <v>70728.502731686211</v>
      </c>
      <c r="JY74" s="11">
        <v>64315.407149133775</v>
      </c>
      <c r="JZ74" s="11">
        <v>0.27602129622314808</v>
      </c>
      <c r="KA74" s="11">
        <v>0</v>
      </c>
      <c r="KB74" s="11">
        <v>27.647661229999997</v>
      </c>
      <c r="KC74" s="11">
        <v>0.174982</v>
      </c>
      <c r="KD74" s="13">
        <v>4.3657312329435462E-2</v>
      </c>
      <c r="KE74" s="11">
        <v>-12.058691612737874</v>
      </c>
      <c r="KF74" s="11">
        <v>176.54600301659124</v>
      </c>
      <c r="KG74" s="11">
        <v>-21.180555555555554</v>
      </c>
      <c r="KH74" s="11">
        <v>3.2362459546925564</v>
      </c>
      <c r="KI74" s="11">
        <v>8.0129411764705907</v>
      </c>
      <c r="KJ74" s="11">
        <v>10.413529411764706</v>
      </c>
      <c r="KK74" s="11">
        <v>87.673333333333346</v>
      </c>
      <c r="KL74" s="11">
        <v>111.10416666666667</v>
      </c>
      <c r="KM74" s="11">
        <v>105.255</v>
      </c>
      <c r="KN74" s="11">
        <v>11.105341727786071</v>
      </c>
      <c r="KO74" s="11">
        <v>28.372352285395763</v>
      </c>
      <c r="KP74" s="11">
        <v>83.351385504106872</v>
      </c>
      <c r="KQ74" s="11">
        <v>4.5792916812152402</v>
      </c>
      <c r="KR74" s="11">
        <v>75.531018206338501</v>
      </c>
      <c r="KS74" s="11">
        <v>18.921872154434531</v>
      </c>
    </row>
    <row r="75" spans="1:305" x14ac:dyDescent="0.3">
      <c r="A75" t="s">
        <v>1</v>
      </c>
      <c r="B75" s="2" t="s">
        <v>138</v>
      </c>
      <c r="C75" s="2" t="s">
        <v>139</v>
      </c>
      <c r="D75" s="2" t="s">
        <v>133</v>
      </c>
      <c r="E75" s="2" t="s">
        <v>349</v>
      </c>
      <c r="F75" s="2" t="s">
        <v>357</v>
      </c>
      <c r="G75" s="2" t="s">
        <v>355</v>
      </c>
      <c r="H75" s="17" t="s">
        <v>488</v>
      </c>
      <c r="I75" s="11">
        <v>52.615031503157361</v>
      </c>
      <c r="J75" s="11">
        <v>55.061831501255355</v>
      </c>
      <c r="K75" s="11">
        <v>55.405214369374548</v>
      </c>
      <c r="L75" s="11">
        <v>59.8320134248331</v>
      </c>
      <c r="M75" s="11">
        <v>50.345024414189083</v>
      </c>
      <c r="N75" s="11">
        <v>57.15474007722753</v>
      </c>
      <c r="O75" s="11">
        <v>37.891365232064572</v>
      </c>
      <c r="P75" s="11">
        <v>81.262270841169126</v>
      </c>
      <c r="Q75" s="11">
        <v>42.070075619112025</v>
      </c>
      <c r="R75" s="11">
        <v>37.424242424242429</v>
      </c>
      <c r="S75" s="11">
        <v>74.801151947339548</v>
      </c>
      <c r="T75" s="11">
        <v>34.359779585063016</v>
      </c>
      <c r="U75" s="11">
        <v>69.930794279654478</v>
      </c>
      <c r="V75" s="11">
        <v>45.584505812206807</v>
      </c>
      <c r="W75" s="11">
        <v>24.173314241898666</v>
      </c>
      <c r="X75" s="11">
        <v>66.468480532545613</v>
      </c>
      <c r="Y75" s="11">
        <v>94.106562703053925</v>
      </c>
      <c r="Z75" s="11">
        <v>36.872500000000002</v>
      </c>
      <c r="AA75" s="11">
        <v>68.067970318760132</v>
      </c>
      <c r="AB75" s="11">
        <v>84.735377145773924</v>
      </c>
      <c r="AC75" s="11">
        <v>51.217919973625591</v>
      </c>
      <c r="AD75" s="11">
        <v>48.131903833658221</v>
      </c>
      <c r="AE75" s="11">
        <v>47.006895852347633</v>
      </c>
      <c r="AF75" s="11">
        <v>50.345024414189083</v>
      </c>
      <c r="AG75" s="11">
        <v>44.90315810705637</v>
      </c>
      <c r="AH75" s="11">
        <v>46.522015946840881</v>
      </c>
      <c r="AI75" s="11">
        <v>87.133144658203292</v>
      </c>
      <c r="AJ75" s="11">
        <v>69.289529914529922</v>
      </c>
      <c r="AK75" s="11">
        <v>95.080591836734698</v>
      </c>
      <c r="AL75" s="11">
        <v>52.820175521881303</v>
      </c>
      <c r="AM75" s="11">
        <v>52.619453062305048</v>
      </c>
      <c r="AN75" s="11">
        <v>51.05973944049228</v>
      </c>
      <c r="AO75" s="11">
        <v>67.995953901998149</v>
      </c>
      <c r="AP75" s="11">
        <v>61.53846153846154</v>
      </c>
      <c r="AQ75" s="11">
        <v>94.977071762027649</v>
      </c>
      <c r="AR75" s="11">
        <v>91.691675742026021</v>
      </c>
      <c r="AS75" s="11">
        <v>65.55192920118202</v>
      </c>
      <c r="AT75" s="11">
        <v>79.458740699747892</v>
      </c>
      <c r="AU75" s="11">
        <v>94.355746103569587</v>
      </c>
      <c r="AV75" s="11">
        <v>67.949787876687182</v>
      </c>
      <c r="AW75" s="11">
        <v>37.735496435233202</v>
      </c>
      <c r="AX75" s="11">
        <v>44.793939352054636</v>
      </c>
      <c r="AY75" s="11">
        <v>17.801078812473083</v>
      </c>
      <c r="AZ75" s="11">
        <v>35</v>
      </c>
      <c r="BA75" s="11">
        <v>40.909090909090914</v>
      </c>
      <c r="BB75" s="11">
        <v>36.363636363636367</v>
      </c>
      <c r="BC75" s="11">
        <v>33.333333333333329</v>
      </c>
      <c r="BD75" s="11">
        <v>75</v>
      </c>
      <c r="BE75" s="11">
        <v>100</v>
      </c>
      <c r="BF75" s="11">
        <v>86.505759736697755</v>
      </c>
      <c r="BG75" s="11">
        <v>79.166666666666657</v>
      </c>
      <c r="BH75" s="11">
        <v>95.789473684210535</v>
      </c>
      <c r="BI75" s="11">
        <v>39.431189401373182</v>
      </c>
      <c r="BJ75" s="11">
        <v>21.31752799373136</v>
      </c>
      <c r="BK75" s="11">
        <v>15.260706846</v>
      </c>
      <c r="BL75" s="11">
        <v>0</v>
      </c>
      <c r="BM75" s="11">
        <v>54.642399883322923</v>
      </c>
      <c r="BN75" s="11">
        <v>80.32105112791848</v>
      </c>
      <c r="BO75" s="11">
        <v>74.828931827722045</v>
      </c>
      <c r="BP75" s="11">
        <v>1.8771101635368814</v>
      </c>
      <c r="BQ75" s="11">
        <v>96.81</v>
      </c>
      <c r="BR75" s="11">
        <v>34.14</v>
      </c>
      <c r="BS75" s="11">
        <v>40.679924709704018</v>
      </c>
      <c r="BT75" s="11">
        <v>100</v>
      </c>
      <c r="BU75" s="11">
        <v>0</v>
      </c>
      <c r="BV75" s="11">
        <v>44.522340624415776</v>
      </c>
      <c r="BW75" s="11">
        <v>7.1428571428571423</v>
      </c>
      <c r="BX75" s="11">
        <v>0</v>
      </c>
      <c r="BY75" s="11">
        <v>45.028059200321749</v>
      </c>
      <c r="BZ75" s="11">
        <v>73.36323428642622</v>
      </c>
      <c r="CA75" s="11">
        <v>74.415746467912683</v>
      </c>
      <c r="CB75" s="11">
        <v>42.264775849133336</v>
      </c>
      <c r="CC75" s="11">
        <v>97.973193140661948</v>
      </c>
      <c r="CD75" s="11">
        <v>45.486660378784016</v>
      </c>
      <c r="CE75" s="11">
        <v>62.273120138288682</v>
      </c>
      <c r="CF75" s="11">
        <v>69.502633466612451</v>
      </c>
      <c r="CG75" s="11">
        <v>88.369070825211168</v>
      </c>
      <c r="CH75" s="11">
        <v>98.03443794671864</v>
      </c>
      <c r="CI75" s="11">
        <v>97.53086419753086</v>
      </c>
      <c r="CJ75" s="11">
        <v>97.482131254061073</v>
      </c>
      <c r="CK75" s="11">
        <v>89.116309291747882</v>
      </c>
      <c r="CL75" s="11">
        <v>70.099999999999994</v>
      </c>
      <c r="CM75" s="11">
        <v>77.39</v>
      </c>
      <c r="CN75" s="11">
        <v>0</v>
      </c>
      <c r="CO75" s="11">
        <v>0</v>
      </c>
      <c r="CP75" s="11">
        <v>39.867794563159066</v>
      </c>
      <c r="CQ75" s="11">
        <v>87.143527951353178</v>
      </c>
      <c r="CR75" s="11">
        <v>84.161372109506729</v>
      </c>
      <c r="CS75" s="11">
        <v>64.610463411211697</v>
      </c>
      <c r="CT75" s="11">
        <v>38.104790562162677</v>
      </c>
      <c r="CU75" s="11">
        <v>94.51987331516743</v>
      </c>
      <c r="CV75" s="11">
        <v>95.270159509244806</v>
      </c>
      <c r="CW75" s="11">
        <v>96.994439432207798</v>
      </c>
      <c r="CX75" s="11">
        <v>50.095591695391086</v>
      </c>
      <c r="CY75" s="11">
        <v>96.727156995461911</v>
      </c>
      <c r="CZ75" s="11">
        <v>91.39375482817573</v>
      </c>
      <c r="DA75" s="11">
        <v>96.661000587117158</v>
      </c>
      <c r="DB75" s="11">
        <v>52.873057675700899</v>
      </c>
      <c r="DC75" s="11">
        <v>97.867856442891892</v>
      </c>
      <c r="DD75" s="11">
        <v>59.941520467836263</v>
      </c>
      <c r="DE75" s="11">
        <v>69.71223945304051</v>
      </c>
      <c r="DF75" s="11">
        <v>24</v>
      </c>
      <c r="DG75" s="11">
        <v>88.661468486029889</v>
      </c>
      <c r="DH75" s="11">
        <v>27.160493827160494</v>
      </c>
      <c r="DI75" s="11">
        <v>28.573749187784276</v>
      </c>
      <c r="DJ75" s="11">
        <v>66.97495183044316</v>
      </c>
      <c r="DK75" s="11">
        <v>31.578947368421051</v>
      </c>
      <c r="DL75" s="11">
        <v>0</v>
      </c>
      <c r="DM75" s="11">
        <v>89.473684210526315</v>
      </c>
      <c r="DN75" s="11">
        <v>49.354193321343985</v>
      </c>
      <c r="DO75" s="11">
        <v>73.333333333333329</v>
      </c>
      <c r="DP75" s="11">
        <v>28.347546587889937</v>
      </c>
      <c r="DQ75" s="11">
        <v>57.176811709608245</v>
      </c>
      <c r="DR75" s="11">
        <v>32.629504504504503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57.509610921339224</v>
      </c>
      <c r="DY75" s="11">
        <v>49.151067029923901</v>
      </c>
      <c r="DZ75" s="11">
        <v>43.355529912326674</v>
      </c>
      <c r="EA75" s="11">
        <v>57.593871870614599</v>
      </c>
      <c r="EB75" s="11">
        <v>25</v>
      </c>
      <c r="EC75" s="11">
        <v>71.662865174686274</v>
      </c>
      <c r="ED75" s="11">
        <v>84.483926656096457</v>
      </c>
      <c r="EE75" s="11">
        <v>92.385786802030452</v>
      </c>
      <c r="EF75" s="11">
        <v>100</v>
      </c>
      <c r="EG75" s="11">
        <v>0</v>
      </c>
      <c r="EH75" s="11">
        <v>88.461538461538453</v>
      </c>
      <c r="EI75" s="11">
        <v>90.364583333333343</v>
      </c>
      <c r="EJ75" s="11">
        <v>91.40625</v>
      </c>
      <c r="EK75" s="11">
        <v>76.215277777777786</v>
      </c>
      <c r="EL75" s="11">
        <v>96.13</v>
      </c>
      <c r="EM75" s="11">
        <v>100</v>
      </c>
      <c r="EN75" s="11">
        <v>100</v>
      </c>
      <c r="EO75" s="11">
        <v>94.897959183673478</v>
      </c>
      <c r="EP75" s="11">
        <v>84.375</v>
      </c>
      <c r="EQ75" s="11">
        <v>70.454544607438066</v>
      </c>
      <c r="ER75" s="11">
        <v>88.709671873049189</v>
      </c>
      <c r="ES75" s="11">
        <v>37.182103028574517</v>
      </c>
      <c r="ET75" s="11">
        <v>14.934382578463451</v>
      </c>
      <c r="EU75" s="11">
        <v>5.3866803013465479</v>
      </c>
      <c r="EV75" s="11">
        <v>0.89639572627562503</v>
      </c>
      <c r="EW75" s="11">
        <v>0.97261911198624518</v>
      </c>
      <c r="EX75" s="11">
        <v>1.0366597202569303</v>
      </c>
      <c r="EY75" s="11">
        <v>0</v>
      </c>
      <c r="EZ75" s="11">
        <v>0</v>
      </c>
      <c r="FA75" s="11">
        <v>0.70055795644112262</v>
      </c>
      <c r="FB75" s="11">
        <v>1.3640653149932798</v>
      </c>
      <c r="FC75" s="11">
        <v>68.203630043177355</v>
      </c>
      <c r="FD75" s="11">
        <v>17.853894277678933</v>
      </c>
      <c r="FE75" s="11">
        <v>100</v>
      </c>
      <c r="FF75" s="11">
        <v>75.675675675675677</v>
      </c>
      <c r="FG75" s="11">
        <v>51.030764351411364</v>
      </c>
      <c r="FH75" s="11">
        <v>69.85655039769199</v>
      </c>
      <c r="FI75" s="11">
        <v>6.4204805201399955</v>
      </c>
      <c r="FJ75" s="11">
        <v>59.370132260896668</v>
      </c>
      <c r="FK75" s="11">
        <v>68.620769672321387</v>
      </c>
      <c r="FL75" s="11">
        <v>86.938435940099836</v>
      </c>
      <c r="FM75" s="11">
        <v>78.665661515265739</v>
      </c>
      <c r="FN75" s="11">
        <v>87.552467795628885</v>
      </c>
      <c r="FO75" s="11">
        <v>32.949675634053868</v>
      </c>
      <c r="FP75" s="11">
        <v>90.092569427070302</v>
      </c>
      <c r="FQ75" s="11">
        <v>31.776913099870296</v>
      </c>
      <c r="FR75" s="11">
        <v>27.670171555063639</v>
      </c>
      <c r="FS75" s="11">
        <v>48.422800221361378</v>
      </c>
      <c r="FT75" s="11">
        <v>159.10348644161593</v>
      </c>
      <c r="FU75" s="11">
        <v>290.53680132816822</v>
      </c>
      <c r="FV75" s="11">
        <v>41.505257332595463</v>
      </c>
      <c r="FW75" s="11">
        <v>27.670171555063639</v>
      </c>
      <c r="FX75" s="11">
        <v>67.949787876687182</v>
      </c>
      <c r="FY75" s="11">
        <v>-9.5797878766871847</v>
      </c>
      <c r="FZ75" s="11">
        <v>44.793939352054636</v>
      </c>
      <c r="GA75" s="11">
        <v>-0.87527761214675337</v>
      </c>
      <c r="GB75" s="11">
        <v>35</v>
      </c>
      <c r="GC75" s="11">
        <v>40.909090909090914</v>
      </c>
      <c r="GD75" s="11">
        <v>36.363636363636367</v>
      </c>
      <c r="GE75" s="11">
        <v>33.333333333333329</v>
      </c>
      <c r="GF75" s="11">
        <v>75</v>
      </c>
      <c r="GG75" s="11">
        <v>100</v>
      </c>
      <c r="GH75" s="11">
        <v>10</v>
      </c>
      <c r="GI75" s="11">
        <v>10</v>
      </c>
      <c r="GJ75" s="11">
        <v>1.3333333333333333</v>
      </c>
      <c r="GK75" s="11">
        <v>39.431189401373182</v>
      </c>
      <c r="GL75" s="11">
        <v>21.31752799373136</v>
      </c>
      <c r="GM75" s="11">
        <v>15.260706846</v>
      </c>
      <c r="GN75" s="11">
        <v>0</v>
      </c>
      <c r="GO75" s="11">
        <v>54.642399883322923</v>
      </c>
      <c r="GP75" s="11">
        <v>19.678948872081527</v>
      </c>
      <c r="GQ75" s="11">
        <v>25.171068172277955</v>
      </c>
      <c r="GR75" s="11">
        <v>1.8771101635368814</v>
      </c>
      <c r="GS75" s="11" t="s">
        <v>727</v>
      </c>
      <c r="GT75" s="11" t="s">
        <v>727</v>
      </c>
      <c r="GU75" s="11">
        <v>40.679924709704018</v>
      </c>
      <c r="GV75" s="11">
        <v>1</v>
      </c>
      <c r="GW75" s="11">
        <v>0</v>
      </c>
      <c r="GX75" s="11">
        <v>44.522340624415776</v>
      </c>
      <c r="GY75" s="11">
        <v>7.1428571428571423</v>
      </c>
      <c r="GZ75" s="11">
        <v>0</v>
      </c>
      <c r="HA75" s="11">
        <v>4440324.8831557296</v>
      </c>
      <c r="HB75" s="11">
        <v>90.613174603174585</v>
      </c>
      <c r="HC75" s="11">
        <v>123.15746031746035</v>
      </c>
      <c r="HD75" s="11">
        <v>282.55285714285714</v>
      </c>
      <c r="HE75" s="11">
        <v>31.233174603174604</v>
      </c>
      <c r="HF75" s="12">
        <v>267.20431243620993</v>
      </c>
      <c r="HG75" s="12">
        <v>37.726879861711318</v>
      </c>
      <c r="HH75" s="12">
        <v>125.07512409316533</v>
      </c>
      <c r="HI75" s="11">
        <v>88.369070825211168</v>
      </c>
      <c r="HJ75" s="11">
        <v>98.03443794671864</v>
      </c>
      <c r="HK75" s="11">
        <v>97.53086419753086</v>
      </c>
      <c r="HL75" s="11">
        <v>97.482131254061073</v>
      </c>
      <c r="HM75" s="11">
        <v>89.116309291747882</v>
      </c>
      <c r="HN75" s="11">
        <v>70.099999999999994</v>
      </c>
      <c r="HO75" s="11">
        <v>77.39</v>
      </c>
      <c r="HP75" s="14" t="s">
        <v>727</v>
      </c>
      <c r="HQ75" s="14" t="s">
        <v>727</v>
      </c>
      <c r="HR75" s="11">
        <v>39.867794563159066</v>
      </c>
      <c r="HS75" s="11">
        <v>87.143527951353178</v>
      </c>
      <c r="HT75" s="11">
        <v>84.161372109506729</v>
      </c>
      <c r="HU75" s="11">
        <v>64.610463411211697</v>
      </c>
      <c r="HV75" s="11">
        <v>38.104790562162677</v>
      </c>
      <c r="HW75" s="11">
        <v>94.51987331516743</v>
      </c>
      <c r="HX75" s="11">
        <v>95.270159509244806</v>
      </c>
      <c r="HY75" s="11">
        <v>96.994439432207798</v>
      </c>
      <c r="HZ75" s="11">
        <v>50.095591695391086</v>
      </c>
      <c r="IA75" s="11">
        <v>96.727156995461911</v>
      </c>
      <c r="IB75" s="11">
        <v>91.39375482817573</v>
      </c>
      <c r="IC75" s="11">
        <v>96.661000587117158</v>
      </c>
      <c r="ID75" s="11">
        <v>52.873057675700899</v>
      </c>
      <c r="IE75" s="11">
        <v>97.867856442891892</v>
      </c>
      <c r="IF75" s="11">
        <v>59.941520467836263</v>
      </c>
      <c r="IG75" s="11">
        <v>6.3400576368876083</v>
      </c>
      <c r="IH75" s="11">
        <v>8</v>
      </c>
      <c r="II75" s="11">
        <v>88.661468486029889</v>
      </c>
      <c r="IJ75" s="11">
        <v>27.160493827160494</v>
      </c>
      <c r="IK75" s="11">
        <v>28.573749187784276</v>
      </c>
      <c r="IL75" s="11">
        <v>66.97495183044316</v>
      </c>
      <c r="IM75" s="11">
        <v>31.578947368421051</v>
      </c>
      <c r="IN75" s="11">
        <v>67.606060606060609</v>
      </c>
      <c r="IO75" s="11">
        <v>89.473684210526315</v>
      </c>
      <c r="IP75" s="11">
        <v>79.296507007718191</v>
      </c>
      <c r="IQ75" s="11">
        <v>12.121212121212121</v>
      </c>
      <c r="IR75" s="11">
        <v>121.21212121212122</v>
      </c>
      <c r="IS75" s="11">
        <v>8.2848160660660657</v>
      </c>
      <c r="IT75" s="11">
        <v>32.629504504504503</v>
      </c>
      <c r="IU75" s="14" t="s">
        <v>727</v>
      </c>
      <c r="IV75" s="14" t="s">
        <v>727</v>
      </c>
      <c r="IW75" s="14" t="s">
        <v>727</v>
      </c>
      <c r="IX75" s="14" t="s">
        <v>727</v>
      </c>
      <c r="IY75" s="14" t="s">
        <v>727</v>
      </c>
      <c r="IZ75" s="11">
        <v>47.938036424534225</v>
      </c>
      <c r="JA75" s="11">
        <v>27.004396064475614</v>
      </c>
      <c r="JB75" s="11">
        <v>14.02553904123927</v>
      </c>
      <c r="JC75" s="11">
        <v>5.8614193008164124</v>
      </c>
      <c r="JD75" s="11">
        <v>7.5</v>
      </c>
      <c r="JE75" s="11">
        <v>11.294117647058824</v>
      </c>
      <c r="JF75" s="11">
        <v>10.084112149532711</v>
      </c>
      <c r="JG75" s="11">
        <v>92.385786802030452</v>
      </c>
      <c r="JH75" s="11">
        <v>117.41022850924918</v>
      </c>
      <c r="JI75" s="11">
        <v>0</v>
      </c>
      <c r="JJ75" s="11">
        <v>88.461538461538453</v>
      </c>
      <c r="JK75" s="11">
        <v>90.364583333333343</v>
      </c>
      <c r="JL75" s="11">
        <v>91.40625</v>
      </c>
      <c r="JM75" s="11">
        <v>76.215277777777786</v>
      </c>
      <c r="JN75" s="11">
        <v>96.13</v>
      </c>
      <c r="JO75" s="11">
        <v>100</v>
      </c>
      <c r="JP75" s="11">
        <v>100</v>
      </c>
      <c r="JQ75" s="11">
        <v>94.897959183673478</v>
      </c>
      <c r="JR75" s="11">
        <v>84.375</v>
      </c>
      <c r="JS75" s="11">
        <v>0.84146339999999997</v>
      </c>
      <c r="JT75" s="11">
        <v>0.91463410000000001</v>
      </c>
      <c r="JU75" s="11">
        <v>1.317485679</v>
      </c>
      <c r="JV75" s="11">
        <v>0.25728440000000002</v>
      </c>
      <c r="JW75" s="11">
        <v>3.5125384283381731</v>
      </c>
      <c r="JX75" s="11">
        <v>26447.385931704681</v>
      </c>
      <c r="JY75" s="11">
        <v>19920.098145819291</v>
      </c>
      <c r="JZ75" s="11">
        <v>8.2951475627167037E-2</v>
      </c>
      <c r="KA75" s="11">
        <v>0</v>
      </c>
      <c r="KB75" s="11">
        <v>0</v>
      </c>
      <c r="KC75" s="11">
        <v>2.0358026699999998</v>
      </c>
      <c r="KD75" s="13">
        <v>2.1606343949442598E-2</v>
      </c>
      <c r="KE75" s="11">
        <v>3.6208236208236211</v>
      </c>
      <c r="KF75" s="11">
        <v>-41.030534351145036</v>
      </c>
      <c r="KG75" s="11">
        <v>200</v>
      </c>
      <c r="KH75" s="11">
        <v>102.70270270270269</v>
      </c>
      <c r="KI75" s="11">
        <v>8.2271428571428569</v>
      </c>
      <c r="KJ75" s="11">
        <v>8.5542857142857152</v>
      </c>
      <c r="KK75" s="11">
        <v>87.673333333333346</v>
      </c>
      <c r="KL75" s="11">
        <v>111.10416666666667</v>
      </c>
      <c r="KM75" s="11">
        <v>105.255</v>
      </c>
      <c r="KN75" s="11">
        <v>13.061564059900165</v>
      </c>
      <c r="KO75" s="11">
        <v>21.334338484734264</v>
      </c>
      <c r="KP75" s="11">
        <v>87.552467795628885</v>
      </c>
      <c r="KQ75" s="11">
        <v>5.5590275192436565</v>
      </c>
      <c r="KR75" s="11">
        <v>90.092569427070302</v>
      </c>
      <c r="KS75" s="11">
        <v>31.776913099870296</v>
      </c>
    </row>
    <row r="76" spans="1:305" x14ac:dyDescent="0.3">
      <c r="A76" t="s">
        <v>1</v>
      </c>
      <c r="B76" s="2" t="s">
        <v>140</v>
      </c>
      <c r="C76" s="2" t="s">
        <v>141</v>
      </c>
      <c r="D76" s="2" t="s">
        <v>133</v>
      </c>
      <c r="E76" s="2" t="s">
        <v>348</v>
      </c>
      <c r="F76" s="2" t="s">
        <v>358</v>
      </c>
      <c r="G76" s="2" t="s">
        <v>355</v>
      </c>
      <c r="H76" s="17" t="s">
        <v>488</v>
      </c>
      <c r="I76" s="11">
        <v>52.509042007008929</v>
      </c>
      <c r="J76" s="11">
        <v>56.570020900467547</v>
      </c>
      <c r="K76" s="11">
        <v>55.383403303919792</v>
      </c>
      <c r="L76" s="11">
        <v>68.085114111362202</v>
      </c>
      <c r="M76" s="11">
        <v>53.309987533072437</v>
      </c>
      <c r="N76" s="11">
        <v>47.393817846908526</v>
      </c>
      <c r="O76" s="11">
        <v>34.31190834632303</v>
      </c>
      <c r="P76" s="11">
        <v>54.069162924845358</v>
      </c>
      <c r="Q76" s="11">
        <v>60.716853808454829</v>
      </c>
      <c r="R76" s="11">
        <v>17.121212121212121</v>
      </c>
      <c r="S76" s="11">
        <v>96.884485280672877</v>
      </c>
      <c r="T76" s="11">
        <v>49.40367938585225</v>
      </c>
      <c r="U76" s="11">
        <v>67.53094511872456</v>
      </c>
      <c r="V76" s="11">
        <v>50.263807663510796</v>
      </c>
      <c r="W76" s="11">
        <v>28.895269205771072</v>
      </c>
      <c r="X76" s="11">
        <v>51.962324741326064</v>
      </c>
      <c r="Y76" s="11">
        <v>86.27989076134017</v>
      </c>
      <c r="Z76" s="11">
        <v>54.396128507241841</v>
      </c>
      <c r="AA76" s="11">
        <v>85.129137579718758</v>
      </c>
      <c r="AB76" s="11">
        <v>86.503934438763565</v>
      </c>
      <c r="AC76" s="11">
        <v>61.258322372333794</v>
      </c>
      <c r="AD76" s="11">
        <v>46.828304358444903</v>
      </c>
      <c r="AE76" s="11">
        <v>60.705871807550025</v>
      </c>
      <c r="AF76" s="11">
        <v>53.309987533072437</v>
      </c>
      <c r="AG76" s="11">
        <v>31.240103188599594</v>
      </c>
      <c r="AH76" s="11">
        <v>25.388770581201932</v>
      </c>
      <c r="AI76" s="11">
        <v>88.560800416897621</v>
      </c>
      <c r="AJ76" s="11">
        <v>42.831525546767509</v>
      </c>
      <c r="AK76" s="11">
        <v>88.079585693802571</v>
      </c>
      <c r="AL76" s="11">
        <v>46.650207859760073</v>
      </c>
      <c r="AM76" s="11">
        <v>53.331180443500259</v>
      </c>
      <c r="AN76" s="11">
        <v>34.840738835486718</v>
      </c>
      <c r="AO76" s="11">
        <v>64.203189750951239</v>
      </c>
      <c r="AP76" s="11">
        <v>77.777067212380885</v>
      </c>
      <c r="AQ76" s="11">
        <v>83.084150316490479</v>
      </c>
      <c r="AR76" s="11">
        <v>30.23229347842668</v>
      </c>
      <c r="AS76" s="11">
        <v>0</v>
      </c>
      <c r="AT76" s="11">
        <v>62.02027953642714</v>
      </c>
      <c r="AU76" s="11">
        <v>71.301187005347018</v>
      </c>
      <c r="AV76" s="11">
        <v>54.210994205782917</v>
      </c>
      <c r="AW76" s="11">
        <v>54.699696092118153</v>
      </c>
      <c r="AX76" s="11">
        <v>65.669536794929115</v>
      </c>
      <c r="AY76" s="11">
        <v>68.287188140989159</v>
      </c>
      <c r="AZ76" s="11">
        <v>15</v>
      </c>
      <c r="BA76" s="11">
        <v>22.727272727272727</v>
      </c>
      <c r="BB76" s="11">
        <v>13.636363636363635</v>
      </c>
      <c r="BC76" s="11">
        <v>100</v>
      </c>
      <c r="BD76" s="11">
        <v>100</v>
      </c>
      <c r="BE76" s="11">
        <v>100</v>
      </c>
      <c r="BF76" s="11">
        <v>86.505759736697755</v>
      </c>
      <c r="BG76" s="11">
        <v>97.916666666666657</v>
      </c>
      <c r="BH76" s="11">
        <v>81.05263157894737</v>
      </c>
      <c r="BI76" s="11">
        <v>55.182996513177883</v>
      </c>
      <c r="BJ76" s="11">
        <v>23.435344807046974</v>
      </c>
      <c r="BK76" s="11">
        <v>27.341337990089038</v>
      </c>
      <c r="BL76" s="11">
        <v>60.006086039999992</v>
      </c>
      <c r="BM76" s="11">
        <v>71.314303601578473</v>
      </c>
      <c r="BN76" s="11">
        <v>63.058925328080448</v>
      </c>
      <c r="BO76" s="11">
        <v>68.219606426514744</v>
      </c>
      <c r="BP76" s="11">
        <v>1.3157337175304036</v>
      </c>
      <c r="BQ76" s="11">
        <v>86.66</v>
      </c>
      <c r="BR76" s="11">
        <v>86.66</v>
      </c>
      <c r="BS76" s="11">
        <v>0</v>
      </c>
      <c r="BT76" s="11">
        <v>100</v>
      </c>
      <c r="BU76" s="11">
        <v>26.9471122635344</v>
      </c>
      <c r="BV76" s="11">
        <v>80.438912058408405</v>
      </c>
      <c r="BW76" s="11">
        <v>12.76595744680851</v>
      </c>
      <c r="BX76" s="11">
        <v>0</v>
      </c>
      <c r="BY76" s="11">
        <v>22.376207317867362</v>
      </c>
      <c r="BZ76" s="11">
        <v>28.201160103438355</v>
      </c>
      <c r="CA76" s="11">
        <v>25.231456900963561</v>
      </c>
      <c r="CB76" s="11">
        <v>15.379148788829088</v>
      </c>
      <c r="CC76" s="11">
        <v>43.698007856734911</v>
      </c>
      <c r="CD76" s="11">
        <v>92.550932562803638</v>
      </c>
      <c r="CE76" s="11">
        <v>66.12605971249539</v>
      </c>
      <c r="CF76" s="11">
        <v>92.549507264017478</v>
      </c>
      <c r="CG76" s="11">
        <v>74.275627789249327</v>
      </c>
      <c r="CH76" s="11">
        <v>91.7271697861853</v>
      </c>
      <c r="CI76" s="11">
        <v>92.000266435755677</v>
      </c>
      <c r="CJ76" s="11">
        <v>93.558915606474386</v>
      </c>
      <c r="CK76" s="11">
        <v>79.837474189036172</v>
      </c>
      <c r="CL76" s="11">
        <v>57.65</v>
      </c>
      <c r="CM76" s="11">
        <v>100</v>
      </c>
      <c r="CN76" s="11">
        <v>59.150000000000006</v>
      </c>
      <c r="CO76" s="11">
        <v>0.78451402896736067</v>
      </c>
      <c r="CP76" s="11">
        <v>67.079116081121441</v>
      </c>
      <c r="CQ76" s="11">
        <v>86.021744478719171</v>
      </c>
      <c r="CR76" s="11">
        <v>88.241766789341256</v>
      </c>
      <c r="CS76" s="11">
        <v>88.989058894194002</v>
      </c>
      <c r="CT76" s="11">
        <v>81.482007756508423</v>
      </c>
      <c r="CU76" s="11">
        <v>98.961131478428229</v>
      </c>
      <c r="CV76" s="11">
        <v>85.40997793487071</v>
      </c>
      <c r="CW76" s="11">
        <v>95.600987063001369</v>
      </c>
      <c r="CX76" s="11">
        <v>61.864895209666358</v>
      </c>
      <c r="CY76" s="11">
        <v>97.112877092816902</v>
      </c>
      <c r="CZ76" s="11">
        <v>87.532857203597487</v>
      </c>
      <c r="DA76" s="11">
        <v>93.469060318453842</v>
      </c>
      <c r="DB76" s="11">
        <v>73.86626036155215</v>
      </c>
      <c r="DC76" s="11">
        <v>97.174560326149702</v>
      </c>
      <c r="DD76" s="11">
        <v>48.124958369413172</v>
      </c>
      <c r="DE76" s="11">
        <v>95.650008747588203</v>
      </c>
      <c r="DF76" s="11">
        <v>40</v>
      </c>
      <c r="DG76" s="11">
        <v>92.513155265436623</v>
      </c>
      <c r="DH76" s="11">
        <v>20.36235262772264</v>
      </c>
      <c r="DI76" s="11">
        <v>27.60940518217545</v>
      </c>
      <c r="DJ76" s="11">
        <v>45.460293373798685</v>
      </c>
      <c r="DK76" s="11">
        <v>20</v>
      </c>
      <c r="DL76" s="11">
        <v>94.838922011741218</v>
      </c>
      <c r="DM76" s="11">
        <v>82.524271844660191</v>
      </c>
      <c r="DN76" s="11">
        <v>30.279685546160074</v>
      </c>
      <c r="DO76" s="11">
        <v>94.847775175644031</v>
      </c>
      <c r="DP76" s="11">
        <v>34.802501877413185</v>
      </c>
      <c r="DQ76" s="11">
        <v>36.65412314743876</v>
      </c>
      <c r="DR76" s="11">
        <v>25.826083229760428</v>
      </c>
      <c r="DS76" s="11">
        <v>4.3686079556297086</v>
      </c>
      <c r="DT76" s="11">
        <v>15.011555383321504</v>
      </c>
      <c r="DU76" s="11">
        <v>0</v>
      </c>
      <c r="DV76" s="11">
        <v>7.2662556959570814</v>
      </c>
      <c r="DW76" s="11">
        <v>14.664189236001365</v>
      </c>
      <c r="DX76" s="11">
        <v>19.05424909922661</v>
      </c>
      <c r="DY76" s="11">
        <v>44.504343714008954</v>
      </c>
      <c r="DZ76" s="11">
        <v>12.597303902519064</v>
      </c>
      <c r="EA76" s="11">
        <v>17.454622856921706</v>
      </c>
      <c r="EB76" s="11">
        <v>33.333333333333329</v>
      </c>
      <c r="EC76" s="11">
        <v>84.222028363526547</v>
      </c>
      <c r="ED76" s="11">
        <v>76.219138151427515</v>
      </c>
      <c r="EE76" s="11">
        <v>93.802035152636449</v>
      </c>
      <c r="EF76" s="11">
        <v>100</v>
      </c>
      <c r="EG76" s="11">
        <v>4.0433925049309662</v>
      </c>
      <c r="EH76" s="11">
        <v>54.536489151873766</v>
      </c>
      <c r="EI76" s="11">
        <v>80.057061340941516</v>
      </c>
      <c r="EJ76" s="11">
        <v>66.562054208273892</v>
      </c>
      <c r="EK76" s="11">
        <v>8.9586305278174034</v>
      </c>
      <c r="EL76" s="11">
        <v>84.57</v>
      </c>
      <c r="EM76" s="11">
        <v>98.62</v>
      </c>
      <c r="EN76" s="11">
        <v>97.52066115702479</v>
      </c>
      <c r="EO76" s="11">
        <v>95.569620253164558</v>
      </c>
      <c r="EP76" s="11">
        <v>64.117647058823536</v>
      </c>
      <c r="EQ76" s="11">
        <v>70.454544607438066</v>
      </c>
      <c r="ER76" s="11">
        <v>74.19354326743003</v>
      </c>
      <c r="ES76" s="11">
        <v>22.448250522178885</v>
      </c>
      <c r="ET76" s="11">
        <v>19.504493041993303</v>
      </c>
      <c r="EU76" s="11">
        <v>11.402078376268936</v>
      </c>
      <c r="EV76" s="11">
        <v>5.0743537472650715</v>
      </c>
      <c r="EW76" s="11">
        <v>3.6946546071783279</v>
      </c>
      <c r="EX76" s="11">
        <v>0.18444152323165042</v>
      </c>
      <c r="EY76" s="11">
        <v>2.6741612175302681E-3</v>
      </c>
      <c r="EZ76" s="11">
        <v>0.17906641695696321</v>
      </c>
      <c r="FA76" s="11">
        <v>0.12356834393679422</v>
      </c>
      <c r="FB76" s="11">
        <v>30.350810718064569</v>
      </c>
      <c r="FC76" s="11">
        <v>0</v>
      </c>
      <c r="FD76" s="11">
        <v>73.946249497538759</v>
      </c>
      <c r="FE76" s="11">
        <v>98.01682692307692</v>
      </c>
      <c r="FF76" s="11">
        <v>64.342015078821106</v>
      </c>
      <c r="FG76" s="11">
        <v>4.5677397187863376</v>
      </c>
      <c r="FH76" s="11">
        <v>35.224572005289211</v>
      </c>
      <c r="FI76" s="11">
        <v>6.4204805201399955</v>
      </c>
      <c r="FJ76" s="11">
        <v>59.370132260896668</v>
      </c>
      <c r="FK76" s="11">
        <v>68.620769672321387</v>
      </c>
      <c r="FL76" s="11">
        <v>82.280471821756223</v>
      </c>
      <c r="FM76" s="11">
        <v>69.006750241080042</v>
      </c>
      <c r="FN76" s="11">
        <v>82.598393342194996</v>
      </c>
      <c r="FO76" s="11">
        <v>48.375292855905691</v>
      </c>
      <c r="FP76" s="11">
        <v>74.764595103578159</v>
      </c>
      <c r="FQ76" s="11">
        <v>28.193635141192292</v>
      </c>
      <c r="FR76" s="11">
        <v>15.987721429941805</v>
      </c>
      <c r="FS76" s="11">
        <v>163.07475858540641</v>
      </c>
      <c r="FT76" s="11">
        <v>1080.769968664066</v>
      </c>
      <c r="FU76" s="11">
        <v>745.0278186352881</v>
      </c>
      <c r="FV76" s="11">
        <v>76.741062863720657</v>
      </c>
      <c r="FW76" s="11">
        <v>140.69194858348789</v>
      </c>
      <c r="FX76" s="11">
        <v>54.210994205782917</v>
      </c>
      <c r="FY76" s="11">
        <v>-6.6709942057829181</v>
      </c>
      <c r="FZ76" s="11">
        <v>65.669536794929115</v>
      </c>
      <c r="GA76" s="11">
        <v>10.464327301312466</v>
      </c>
      <c r="GB76" s="11">
        <v>15</v>
      </c>
      <c r="GC76" s="11">
        <v>22.727272727272727</v>
      </c>
      <c r="GD76" s="11">
        <v>13.636363636363635</v>
      </c>
      <c r="GE76" s="11">
        <v>100</v>
      </c>
      <c r="GF76" s="11">
        <v>100</v>
      </c>
      <c r="GG76" s="11">
        <v>100</v>
      </c>
      <c r="GH76" s="11">
        <v>10</v>
      </c>
      <c r="GI76" s="11">
        <v>1</v>
      </c>
      <c r="GJ76" s="11">
        <v>6</v>
      </c>
      <c r="GK76" s="11">
        <v>55.182996513177883</v>
      </c>
      <c r="GL76" s="11">
        <v>23.435344807046974</v>
      </c>
      <c r="GM76" s="11">
        <v>27.341337990089038</v>
      </c>
      <c r="GN76" s="11">
        <v>60.00608604</v>
      </c>
      <c r="GO76" s="11">
        <v>71.314303601578473</v>
      </c>
      <c r="GP76" s="11">
        <v>36.941074671919552</v>
      </c>
      <c r="GQ76" s="11">
        <v>31.780393573485259</v>
      </c>
      <c r="GR76" s="11">
        <v>1.3157337175304036</v>
      </c>
      <c r="GS76" s="11" t="s">
        <v>727</v>
      </c>
      <c r="GT76" s="11" t="s">
        <v>727</v>
      </c>
      <c r="GU76" s="11" t="s">
        <v>727</v>
      </c>
      <c r="GV76" s="11">
        <v>1</v>
      </c>
      <c r="GW76" s="11">
        <v>2591.7576835153668</v>
      </c>
      <c r="GX76" s="11">
        <v>80.438912058408405</v>
      </c>
      <c r="GY76" s="11" t="s">
        <v>727</v>
      </c>
      <c r="GZ76" s="11">
        <v>0</v>
      </c>
      <c r="HA76" s="11">
        <v>2206571.4558594124</v>
      </c>
      <c r="HB76" s="11">
        <v>229.8566666666666</v>
      </c>
      <c r="HC76" s="11">
        <v>326.81047619047615</v>
      </c>
      <c r="HD76" s="11">
        <v>411.84238095238106</v>
      </c>
      <c r="HE76" s="11">
        <v>197.00587301587299</v>
      </c>
      <c r="HF76" s="12">
        <v>130.58875253760567</v>
      </c>
      <c r="HG76" s="12">
        <v>33.873940287504603</v>
      </c>
      <c r="HH76" s="12">
        <v>32.720597569822274</v>
      </c>
      <c r="HI76" s="11">
        <v>74.275627789249327</v>
      </c>
      <c r="HJ76" s="11">
        <v>91.7271697861853</v>
      </c>
      <c r="HK76" s="11">
        <v>92.000266435755677</v>
      </c>
      <c r="HL76" s="11">
        <v>93.558915606474386</v>
      </c>
      <c r="HM76" s="11">
        <v>79.837474189036172</v>
      </c>
      <c r="HN76" s="11">
        <v>57.65</v>
      </c>
      <c r="HO76" s="11">
        <v>112.13</v>
      </c>
      <c r="HP76" s="11" t="s">
        <v>727</v>
      </c>
      <c r="HQ76" s="11">
        <v>0.78451402896736067</v>
      </c>
      <c r="HR76" s="11">
        <v>67.079116081121441</v>
      </c>
      <c r="HS76" s="11">
        <v>86.021744478719171</v>
      </c>
      <c r="HT76" s="11">
        <v>88.241766789341256</v>
      </c>
      <c r="HU76" s="11">
        <v>88.989058894194002</v>
      </c>
      <c r="HV76" s="11">
        <v>81.482007756508423</v>
      </c>
      <c r="HW76" s="11">
        <v>98.961131478428229</v>
      </c>
      <c r="HX76" s="11">
        <v>85.40997793487071</v>
      </c>
      <c r="HY76" s="11">
        <v>95.600987063001369</v>
      </c>
      <c r="HZ76" s="11">
        <v>61.864895209666358</v>
      </c>
      <c r="IA76" s="11">
        <v>97.112877092816902</v>
      </c>
      <c r="IB76" s="11">
        <v>87.532857203597487</v>
      </c>
      <c r="IC76" s="11">
        <v>93.469060318453842</v>
      </c>
      <c r="ID76" s="11">
        <v>73.86626036155215</v>
      </c>
      <c r="IE76" s="11">
        <v>97.174560326149702</v>
      </c>
      <c r="IF76" s="11">
        <v>48.124958369413172</v>
      </c>
      <c r="IG76" s="11">
        <v>21.12321877619447</v>
      </c>
      <c r="IH76" s="11">
        <v>12</v>
      </c>
      <c r="II76" s="11">
        <v>92.513155265436623</v>
      </c>
      <c r="IJ76" s="11">
        <v>20.36235262772264</v>
      </c>
      <c r="IK76" s="11">
        <v>27.60940518217545</v>
      </c>
      <c r="IL76" s="11">
        <v>45.460293373798685</v>
      </c>
      <c r="IM76" s="11">
        <v>20</v>
      </c>
      <c r="IN76" s="11">
        <v>5.9175965665236054</v>
      </c>
      <c r="IO76" s="11">
        <v>82.524271844660191</v>
      </c>
      <c r="IP76" s="11">
        <v>77.22199762182413</v>
      </c>
      <c r="IQ76" s="11">
        <v>2.3419203747072599</v>
      </c>
      <c r="IR76" s="11">
        <v>112.41217798594847</v>
      </c>
      <c r="IS76" s="11">
        <v>7.3273903912913045</v>
      </c>
      <c r="IT76" s="11">
        <v>25.826083229760428</v>
      </c>
      <c r="IU76" s="11">
        <v>24.451410658307211</v>
      </c>
      <c r="IV76" s="11">
        <v>26.750261233019856</v>
      </c>
      <c r="IW76" s="11">
        <v>0</v>
      </c>
      <c r="IX76" s="11">
        <v>69.905956112852664</v>
      </c>
      <c r="IY76" s="11">
        <v>7.6</v>
      </c>
      <c r="IZ76" s="11">
        <v>15.882967607105538</v>
      </c>
      <c r="JA76" s="11">
        <v>24.451410658307211</v>
      </c>
      <c r="JB76" s="11">
        <v>4.0752351097178687</v>
      </c>
      <c r="JC76" s="11">
        <v>1.7763845350052245</v>
      </c>
      <c r="JD76" s="11">
        <v>10</v>
      </c>
      <c r="JE76" s="11">
        <v>9.7091412742382275</v>
      </c>
      <c r="JF76" s="11">
        <v>11.221854304635762</v>
      </c>
      <c r="JG76" s="11">
        <v>93.802035152636449</v>
      </c>
      <c r="JH76" s="11">
        <v>149.03254177660509</v>
      </c>
      <c r="JI76" s="11">
        <v>4.0433925049309662</v>
      </c>
      <c r="JJ76" s="11">
        <v>54.536489151873766</v>
      </c>
      <c r="JK76" s="11">
        <v>80.057061340941516</v>
      </c>
      <c r="JL76" s="11">
        <v>66.562054208273892</v>
      </c>
      <c r="JM76" s="11">
        <v>8.9586305278174034</v>
      </c>
      <c r="JN76" s="11">
        <v>84.57</v>
      </c>
      <c r="JO76" s="11">
        <v>98.62</v>
      </c>
      <c r="JP76" s="11">
        <v>97.52066115702479</v>
      </c>
      <c r="JQ76" s="11">
        <v>95.569620253164558</v>
      </c>
      <c r="JR76" s="11">
        <v>64.117647058823536</v>
      </c>
      <c r="JS76" s="11">
        <v>0.84146339999999997</v>
      </c>
      <c r="JT76" s="11">
        <v>0.80487799999999998</v>
      </c>
      <c r="JU76" s="11">
        <v>1.168950334</v>
      </c>
      <c r="JV76" s="11">
        <v>0.26920949999999999</v>
      </c>
      <c r="JW76" s="11">
        <v>4.9667482855064895</v>
      </c>
      <c r="JX76" s="11">
        <v>95371.574435774528</v>
      </c>
      <c r="JY76" s="11">
        <v>53299.722730429254</v>
      </c>
      <c r="JZ76" s="11">
        <v>1.475864859029718E-2</v>
      </c>
      <c r="KA76" s="11">
        <v>2.046854E-2</v>
      </c>
      <c r="KB76" s="11">
        <v>0.46560587999999997</v>
      </c>
      <c r="KC76" s="11">
        <v>0.35908630000000008</v>
      </c>
      <c r="KD76" s="13">
        <v>0.21649845042377514</v>
      </c>
      <c r="KE76" s="11">
        <v>53.332071981163807</v>
      </c>
      <c r="KF76" s="11">
        <v>123.55390008764242</v>
      </c>
      <c r="KG76" s="11">
        <v>192.06730769230768</v>
      </c>
      <c r="KH76" s="11">
        <v>57.368060315284438</v>
      </c>
      <c r="KI76" s="11">
        <v>14.505625000000002</v>
      </c>
      <c r="KJ76" s="11">
        <v>15.139374999999999</v>
      </c>
      <c r="KK76" s="11">
        <v>87.673333333333346</v>
      </c>
      <c r="KL76" s="11">
        <v>111.10416666666667</v>
      </c>
      <c r="KM76" s="11">
        <v>105.255</v>
      </c>
      <c r="KN76" s="11">
        <v>17.719528178243774</v>
      </c>
      <c r="KO76" s="11">
        <v>30.993249758919962</v>
      </c>
      <c r="KP76" s="11">
        <v>82.598393342194996</v>
      </c>
      <c r="KQ76" s="11">
        <v>6.190141444462065</v>
      </c>
      <c r="KR76" s="11">
        <v>74.764595103578159</v>
      </c>
      <c r="KS76" s="11">
        <v>28.193635141192292</v>
      </c>
    </row>
    <row r="77" spans="1:305" x14ac:dyDescent="0.3">
      <c r="A77" t="s">
        <v>1</v>
      </c>
      <c r="B77" s="2" t="s">
        <v>142</v>
      </c>
      <c r="C77" s="2" t="s">
        <v>143</v>
      </c>
      <c r="D77" s="2" t="s">
        <v>133</v>
      </c>
      <c r="E77" s="2" t="s">
        <v>349</v>
      </c>
      <c r="F77" s="2" t="s">
        <v>358</v>
      </c>
      <c r="G77" s="2" t="s">
        <v>355</v>
      </c>
      <c r="H77" s="17" t="s">
        <v>488</v>
      </c>
      <c r="I77" s="11">
        <v>50.159736862257994</v>
      </c>
      <c r="J77" s="11">
        <v>48.717345621419717</v>
      </c>
      <c r="K77" s="11">
        <v>60.694400818615065</v>
      </c>
      <c r="L77" s="11">
        <v>64.530334234860831</v>
      </c>
      <c r="M77" s="11">
        <v>50.145633002672149</v>
      </c>
      <c r="N77" s="11">
        <v>44.126548633257677</v>
      </c>
      <c r="O77" s="11">
        <v>32.744158862722465</v>
      </c>
      <c r="P77" s="11">
        <v>45.858107993951329</v>
      </c>
      <c r="Q77" s="11">
        <v>60.665706909882132</v>
      </c>
      <c r="R77" s="11">
        <v>18.636363636363633</v>
      </c>
      <c r="S77" s="11">
        <v>64.984229292375204</v>
      </c>
      <c r="T77" s="11">
        <v>27.012132047667166</v>
      </c>
      <c r="U77" s="11">
        <v>71.817341085536526</v>
      </c>
      <c r="V77" s="11">
        <v>52.047538384162067</v>
      </c>
      <c r="W77" s="11">
        <v>26.410472856448223</v>
      </c>
      <c r="X77" s="11">
        <v>65.052224959482189</v>
      </c>
      <c r="Y77" s="11">
        <v>91.856783547862122</v>
      </c>
      <c r="Z77" s="11">
        <v>59.458121910667742</v>
      </c>
      <c r="AA77" s="11">
        <v>74.271668111344482</v>
      </c>
      <c r="AB77" s="11">
        <v>84.94360132644367</v>
      </c>
      <c r="AC77" s="11">
        <v>55.367193682715488</v>
      </c>
      <c r="AD77" s="11">
        <v>45.75380973516792</v>
      </c>
      <c r="AE77" s="11">
        <v>62.315398318632624</v>
      </c>
      <c r="AF77" s="11">
        <v>50.145633002672149</v>
      </c>
      <c r="AG77" s="11">
        <v>28.14314859794445</v>
      </c>
      <c r="AH77" s="11">
        <v>23.640228263089046</v>
      </c>
      <c r="AI77" s="11">
        <v>68.887879270360429</v>
      </c>
      <c r="AJ77" s="11">
        <v>40.839386531859901</v>
      </c>
      <c r="AK77" s="11">
        <v>94.688753265925428</v>
      </c>
      <c r="AL77" s="11">
        <v>52.537196991774586</v>
      </c>
      <c r="AM77" s="11">
        <v>32.565871028787313</v>
      </c>
      <c r="AN77" s="11">
        <v>26.882276490671607</v>
      </c>
      <c r="AO77" s="11">
        <v>70.215868732716331</v>
      </c>
      <c r="AP77" s="11">
        <v>79.282179693555122</v>
      </c>
      <c r="AQ77" s="11">
        <v>57.327762373535329</v>
      </c>
      <c r="AR77" s="11">
        <v>45.449948915918959</v>
      </c>
      <c r="AS77" s="11">
        <v>36.084550187750473</v>
      </c>
      <c r="AT77" s="11">
        <v>23.28389320579149</v>
      </c>
      <c r="AU77" s="11">
        <v>33.720313587156575</v>
      </c>
      <c r="AV77" s="11">
        <v>55.298196338642178</v>
      </c>
      <c r="AW77" s="11">
        <v>52.674799530345275</v>
      </c>
      <c r="AX77" s="11">
        <v>63.263712771913625</v>
      </c>
      <c r="AY77" s="11">
        <v>71.426118998627445</v>
      </c>
      <c r="AZ77" s="11">
        <v>15</v>
      </c>
      <c r="BA77" s="11">
        <v>27.27272727272727</v>
      </c>
      <c r="BB77" s="11">
        <v>13.636363636363635</v>
      </c>
      <c r="BC77" s="11">
        <v>33.333333333333329</v>
      </c>
      <c r="BD77" s="11">
        <v>75</v>
      </c>
      <c r="BE77" s="11">
        <v>33.333333333333329</v>
      </c>
      <c r="BF77" s="11">
        <v>89.504479795209363</v>
      </c>
      <c r="BG77" s="11">
        <v>93.75</v>
      </c>
      <c r="BH77" s="11">
        <v>57.894736842105267</v>
      </c>
      <c r="BI77" s="11">
        <v>30.705252613427884</v>
      </c>
      <c r="BJ77" s="11">
        <v>12.943767850999999</v>
      </c>
      <c r="BK77" s="11">
        <v>24.249543891802688</v>
      </c>
      <c r="BL77" s="11">
        <v>9.2673590400000005</v>
      </c>
      <c r="BM77" s="11">
        <v>65.551873158291826</v>
      </c>
      <c r="BN77" s="11">
        <v>68.926590955199799</v>
      </c>
      <c r="BO77" s="11">
        <v>80.973559143117967</v>
      </c>
      <c r="BP77" s="11">
        <v>5.2675320083402806</v>
      </c>
      <c r="BQ77" s="11">
        <v>88.710570005534038</v>
      </c>
      <c r="BR77" s="11">
        <v>88.710570005534038</v>
      </c>
      <c r="BS77" s="11">
        <v>0</v>
      </c>
      <c r="BT77" s="11">
        <v>100</v>
      </c>
      <c r="BU77" s="11">
        <v>29.596558285564008</v>
      </c>
      <c r="BV77" s="11">
        <v>15.704387990762125</v>
      </c>
      <c r="BW77" s="11">
        <v>11.111111111111111</v>
      </c>
      <c r="BX77" s="11">
        <v>57.14</v>
      </c>
      <c r="BY77" s="11">
        <v>21.686392323919652</v>
      </c>
      <c r="BZ77" s="11">
        <v>53.910677080517864</v>
      </c>
      <c r="CA77" s="11">
        <v>45.339753161196576</v>
      </c>
      <c r="CB77" s="11">
        <v>29.782323608911959</v>
      </c>
      <c r="CC77" s="11">
        <v>70.03345270706042</v>
      </c>
      <c r="CD77" s="11">
        <v>94.01023092278956</v>
      </c>
      <c r="CE77" s="11">
        <v>70.142932768660671</v>
      </c>
      <c r="CF77" s="11">
        <v>92.146204467238334</v>
      </c>
      <c r="CG77" s="11">
        <v>88.104749223257883</v>
      </c>
      <c r="CH77" s="11">
        <v>93.186861961828669</v>
      </c>
      <c r="CI77" s="11">
        <v>94.651575676875282</v>
      </c>
      <c r="CJ77" s="11">
        <v>94.555407604675253</v>
      </c>
      <c r="CK77" s="11">
        <v>88.78532327267348</v>
      </c>
      <c r="CL77" s="11">
        <v>81.99</v>
      </c>
      <c r="CM77" s="11">
        <v>59.68</v>
      </c>
      <c r="CN77" s="11">
        <v>96.162487642670982</v>
      </c>
      <c r="CO77" s="11">
        <v>0</v>
      </c>
      <c r="CP77" s="11">
        <v>50.099787757720591</v>
      </c>
      <c r="CQ77" s="11">
        <v>79.495696204968354</v>
      </c>
      <c r="CR77" s="11">
        <v>82.512916285538878</v>
      </c>
      <c r="CS77" s="11">
        <v>80.994818091622321</v>
      </c>
      <c r="CT77" s="11">
        <v>59.589304811311891</v>
      </c>
      <c r="CU77" s="11">
        <v>92.937485516904857</v>
      </c>
      <c r="CV77" s="11">
        <v>89.684730448755928</v>
      </c>
      <c r="CW77" s="11">
        <v>97.511351394540384</v>
      </c>
      <c r="CX77" s="11">
        <v>60.460204234602486</v>
      </c>
      <c r="CY77" s="11">
        <v>98.667048497015927</v>
      </c>
      <c r="CZ77" s="11">
        <v>93.058190697833425</v>
      </c>
      <c r="DA77" s="11">
        <v>98.452286846250118</v>
      </c>
      <c r="DB77" s="11">
        <v>44.377781336959913</v>
      </c>
      <c r="DC77" s="11">
        <v>97.337217155591262</v>
      </c>
      <c r="DD77" s="11">
        <v>57.575085071756185</v>
      </c>
      <c r="DE77" s="11">
        <v>80.526495976390294</v>
      </c>
      <c r="DF77" s="11">
        <v>28.000000000000004</v>
      </c>
      <c r="DG77" s="11">
        <v>91.677762982689742</v>
      </c>
      <c r="DH77" s="11">
        <v>18.123982837697884</v>
      </c>
      <c r="DI77" s="11">
        <v>27.45968338511614</v>
      </c>
      <c r="DJ77" s="11">
        <v>52.447645724956651</v>
      </c>
      <c r="DK77" s="11">
        <v>17.391304347826086</v>
      </c>
      <c r="DL77" s="11">
        <v>81.55030277621583</v>
      </c>
      <c r="DM77" s="11">
        <v>97.872340425531917</v>
      </c>
      <c r="DN77" s="11">
        <v>41.363592754184417</v>
      </c>
      <c r="DO77" s="11">
        <v>67</v>
      </c>
      <c r="DP77" s="11">
        <v>42.073306253832008</v>
      </c>
      <c r="DQ77" s="11">
        <v>32.913647538878585</v>
      </c>
      <c r="DR77" s="11">
        <v>23.372649657010314</v>
      </c>
      <c r="DS77" s="11">
        <v>1.0573698948470041</v>
      </c>
      <c r="DT77" s="11">
        <v>28.879363250436917</v>
      </c>
      <c r="DU77" s="11">
        <v>0</v>
      </c>
      <c r="DV77" s="11">
        <v>4.8231687745319523</v>
      </c>
      <c r="DW77" s="11">
        <v>8.0395774320182944</v>
      </c>
      <c r="DX77" s="11">
        <v>13.376492129610639</v>
      </c>
      <c r="DY77" s="11">
        <v>31.37857641173585</v>
      </c>
      <c r="DZ77" s="11">
        <v>6.6283226970639726</v>
      </c>
      <c r="EA77" s="11">
        <v>13.484416743701416</v>
      </c>
      <c r="EB77" s="11">
        <v>53.333333333333336</v>
      </c>
      <c r="EC77" s="11">
        <v>40.316926598941194</v>
      </c>
      <c r="ED77" s="11">
        <v>41.54622756336839</v>
      </c>
      <c r="EE77" s="11">
        <v>93.688362919132146</v>
      </c>
      <c r="EF77" s="11">
        <v>100</v>
      </c>
      <c r="EG77" s="11">
        <v>6.2565172054223153</v>
      </c>
      <c r="EH77" s="11">
        <v>39.937434827945779</v>
      </c>
      <c r="EI77" s="11">
        <v>93.412816691505213</v>
      </c>
      <c r="EJ77" s="11">
        <v>57.79433681073025</v>
      </c>
      <c r="EK77" s="11">
        <v>6.7958271236959762</v>
      </c>
      <c r="EL77" s="11">
        <v>85.02</v>
      </c>
      <c r="EM77" s="11">
        <v>98.88</v>
      </c>
      <c r="EN77" s="11">
        <v>98.876404494382015</v>
      </c>
      <c r="EO77" s="11">
        <v>97.810218978102199</v>
      </c>
      <c r="EP77" s="11">
        <v>92.857142857142861</v>
      </c>
      <c r="EQ77" s="11">
        <v>75.000009318181213</v>
      </c>
      <c r="ER77" s="11">
        <v>80.645157450572512</v>
      </c>
      <c r="ES77" s="11">
        <v>32.750882604171636</v>
      </c>
      <c r="ET77" s="11">
        <v>21.752738594172989</v>
      </c>
      <c r="EU77" s="11">
        <v>12.697811215091601</v>
      </c>
      <c r="EV77" s="11">
        <v>4.6821620180709527</v>
      </c>
      <c r="EW77" s="11">
        <v>5.4607308786588069</v>
      </c>
      <c r="EX77" s="11">
        <v>10.532465762999651</v>
      </c>
      <c r="EY77" s="11">
        <v>1.317399902427046</v>
      </c>
      <c r="EZ77" s="11">
        <v>0.33781459416817289</v>
      </c>
      <c r="FA77" s="11">
        <v>14.413007320849774</v>
      </c>
      <c r="FB77" s="11">
        <v>8.8682118447768037</v>
      </c>
      <c r="FC77" s="11">
        <v>0</v>
      </c>
      <c r="FD77" s="11">
        <v>8.4835313588612493</v>
      </c>
      <c r="FE77" s="11">
        <v>100</v>
      </c>
      <c r="FF77" s="11">
        <v>45.477611940298509</v>
      </c>
      <c r="FG77" s="11">
        <v>0</v>
      </c>
      <c r="FH77" s="11">
        <v>0</v>
      </c>
      <c r="FI77" s="11">
        <v>6.4204805201399955</v>
      </c>
      <c r="FJ77" s="11">
        <v>59.370132260896668</v>
      </c>
      <c r="FK77" s="11">
        <v>68.620769672321387</v>
      </c>
      <c r="FL77" s="11">
        <v>85.084352405605642</v>
      </c>
      <c r="FM77" s="11">
        <v>71.693171188026199</v>
      </c>
      <c r="FN77" s="11">
        <v>81.126847290640399</v>
      </c>
      <c r="FO77" s="11">
        <v>60.995940205882448</v>
      </c>
      <c r="FP77" s="11">
        <v>90.674471198616473</v>
      </c>
      <c r="FQ77" s="11">
        <v>31.72043010752688</v>
      </c>
      <c r="FR77" s="11">
        <v>14.904906695284087</v>
      </c>
      <c r="FS77" s="11">
        <v>411.37542478984085</v>
      </c>
      <c r="FT77" s="11">
        <v>852.56066297024984</v>
      </c>
      <c r="FU77" s="11">
        <v>494.84290228343167</v>
      </c>
      <c r="FV77" s="11">
        <v>155.01102963095451</v>
      </c>
      <c r="FW77" s="11">
        <v>324.92696595719309</v>
      </c>
      <c r="FX77" s="11">
        <v>55.298196338642178</v>
      </c>
      <c r="FY77" s="11">
        <v>-7.0181963386421771</v>
      </c>
      <c r="FZ77" s="11">
        <v>63.263712771913632</v>
      </c>
      <c r="GA77" s="11">
        <v>11.169357580922053</v>
      </c>
      <c r="GB77" s="11">
        <v>15</v>
      </c>
      <c r="GC77" s="11">
        <v>27.27272727272727</v>
      </c>
      <c r="GD77" s="11">
        <v>13.636363636363635</v>
      </c>
      <c r="GE77" s="11">
        <v>33.333333333333329</v>
      </c>
      <c r="GF77" s="11">
        <v>75</v>
      </c>
      <c r="GG77" s="11">
        <v>33.333333333333329</v>
      </c>
      <c r="GH77" s="11">
        <v>8</v>
      </c>
      <c r="GI77" s="11">
        <v>3</v>
      </c>
      <c r="GJ77" s="11">
        <v>13.333333333333334</v>
      </c>
      <c r="GK77" s="11">
        <v>30.705252613427884</v>
      </c>
      <c r="GL77" s="11">
        <v>12.943767850999999</v>
      </c>
      <c r="GM77" s="11">
        <v>24.249543891802688</v>
      </c>
      <c r="GN77" s="11">
        <v>9.2673590400000005</v>
      </c>
      <c r="GO77" s="11">
        <v>65.551873158291826</v>
      </c>
      <c r="GP77" s="11">
        <v>31.073409044800204</v>
      </c>
      <c r="GQ77" s="11">
        <v>19.026440856882033</v>
      </c>
      <c r="GR77" s="11">
        <v>5.2675320083402806</v>
      </c>
      <c r="GS77" s="11">
        <v>88.710570005534038</v>
      </c>
      <c r="GT77" s="11">
        <v>88.710570005534038</v>
      </c>
      <c r="GU77" s="11">
        <v>0</v>
      </c>
      <c r="GV77" s="11">
        <v>1</v>
      </c>
      <c r="GW77" s="11">
        <v>2846.5798706759069</v>
      </c>
      <c r="GX77" s="11">
        <v>15.704387990762125</v>
      </c>
      <c r="GY77" s="11">
        <v>11.111111111111111</v>
      </c>
      <c r="GZ77" s="11">
        <v>57.14</v>
      </c>
      <c r="HA77" s="11">
        <v>2138547.1453117784</v>
      </c>
      <c r="HB77" s="11">
        <v>150.58920634920639</v>
      </c>
      <c r="HC77" s="11">
        <v>243.54984126984132</v>
      </c>
      <c r="HD77" s="11">
        <v>342.57936507936512</v>
      </c>
      <c r="HE77" s="11">
        <v>116.5695238095238</v>
      </c>
      <c r="HF77" s="12">
        <v>126.3527821665121</v>
      </c>
      <c r="HG77" s="12">
        <v>29.857067231339336</v>
      </c>
      <c r="HH77" s="12">
        <v>34.336731678486998</v>
      </c>
      <c r="HI77" s="11">
        <v>88.104749223257883</v>
      </c>
      <c r="HJ77" s="11">
        <v>93.186861961828669</v>
      </c>
      <c r="HK77" s="11">
        <v>94.651575676875282</v>
      </c>
      <c r="HL77" s="11">
        <v>94.555407604675253</v>
      </c>
      <c r="HM77" s="11">
        <v>88.78532327267348</v>
      </c>
      <c r="HN77" s="11">
        <v>81.99</v>
      </c>
      <c r="HO77" s="11">
        <v>59.68</v>
      </c>
      <c r="HP77" s="11">
        <v>96.162487642670982</v>
      </c>
      <c r="HQ77" s="11">
        <v>0</v>
      </c>
      <c r="HR77" s="11">
        <v>50.099787757720591</v>
      </c>
      <c r="HS77" s="11">
        <v>79.495696204968354</v>
      </c>
      <c r="HT77" s="11">
        <v>82.512916285538878</v>
      </c>
      <c r="HU77" s="11">
        <v>80.994818091622321</v>
      </c>
      <c r="HV77" s="11">
        <v>59.589304811311891</v>
      </c>
      <c r="HW77" s="11">
        <v>92.937485516904857</v>
      </c>
      <c r="HX77" s="11">
        <v>89.684730448755928</v>
      </c>
      <c r="HY77" s="11">
        <v>97.511351394540384</v>
      </c>
      <c r="HZ77" s="11">
        <v>60.460204234602486</v>
      </c>
      <c r="IA77" s="11">
        <v>98.667048497015927</v>
      </c>
      <c r="IB77" s="11">
        <v>93.058190697833425</v>
      </c>
      <c r="IC77" s="11">
        <v>98.452286846250118</v>
      </c>
      <c r="ID77" s="11">
        <v>44.377781336959913</v>
      </c>
      <c r="IE77" s="11">
        <v>97.337217155591262</v>
      </c>
      <c r="IF77" s="11">
        <v>57.575085071756185</v>
      </c>
      <c r="IG77" s="11">
        <v>12.503613761202658</v>
      </c>
      <c r="IH77" s="11">
        <v>9</v>
      </c>
      <c r="II77" s="11">
        <v>91.677762982689742</v>
      </c>
      <c r="IJ77" s="11">
        <v>18.123982837697884</v>
      </c>
      <c r="IK77" s="11">
        <v>27.45968338511614</v>
      </c>
      <c r="IL77" s="11">
        <v>52.447645724956651</v>
      </c>
      <c r="IM77" s="11">
        <v>17.391304347826086</v>
      </c>
      <c r="IN77" s="11">
        <v>14.561247216035635</v>
      </c>
      <c r="IO77" s="11">
        <v>97.872340425531917</v>
      </c>
      <c r="IP77" s="11">
        <v>78.427463566551694</v>
      </c>
      <c r="IQ77" s="11">
        <v>15</v>
      </c>
      <c r="IR77" s="11">
        <v>102.5</v>
      </c>
      <c r="IS77" s="11">
        <v>7.1528895030350883</v>
      </c>
      <c r="IT77" s="11">
        <v>23.372649657010314</v>
      </c>
      <c r="IU77" s="11">
        <v>5.9181748005832402</v>
      </c>
      <c r="IV77" s="11">
        <v>51.462389570289048</v>
      </c>
      <c r="IW77" s="11">
        <v>0</v>
      </c>
      <c r="IX77" s="11">
        <v>46.401921262543958</v>
      </c>
      <c r="IY77" s="11">
        <v>4.166666666666667</v>
      </c>
      <c r="IZ77" s="11">
        <v>11.15018440689596</v>
      </c>
      <c r="JA77" s="11">
        <v>17.239900506046833</v>
      </c>
      <c r="JB77" s="11">
        <v>2.1442662320953767</v>
      </c>
      <c r="JC77" s="11">
        <v>1.3723303885410414</v>
      </c>
      <c r="JD77" s="11">
        <v>16</v>
      </c>
      <c r="JE77" s="11">
        <v>15.25</v>
      </c>
      <c r="JF77" s="11">
        <v>15.994974874371859</v>
      </c>
      <c r="JG77" s="11">
        <v>93.688362919132146</v>
      </c>
      <c r="JH77" s="11">
        <v>133.79571248423707</v>
      </c>
      <c r="JI77" s="11">
        <v>6.2565172054223153</v>
      </c>
      <c r="JJ77" s="11">
        <v>39.937434827945779</v>
      </c>
      <c r="JK77" s="11">
        <v>93.412816691505213</v>
      </c>
      <c r="JL77" s="11">
        <v>57.79433681073025</v>
      </c>
      <c r="JM77" s="11">
        <v>6.7958271236959762</v>
      </c>
      <c r="JN77" s="11">
        <v>85.02</v>
      </c>
      <c r="JO77" s="11">
        <v>98.88</v>
      </c>
      <c r="JP77" s="11">
        <v>98.876404494382015</v>
      </c>
      <c r="JQ77" s="11">
        <v>97.810218978102199</v>
      </c>
      <c r="JR77" s="11">
        <v>92.857142857142861</v>
      </c>
      <c r="JS77" s="11">
        <v>0.86585369999999995</v>
      </c>
      <c r="JT77" s="11">
        <v>0.85365849999999999</v>
      </c>
      <c r="JU77" s="11">
        <v>1.2728135300000001</v>
      </c>
      <c r="JV77" s="11">
        <v>0.27507599999999999</v>
      </c>
      <c r="JW77" s="11">
        <v>5.2799889793066113</v>
      </c>
      <c r="JX77" s="11">
        <v>88901.548519546952</v>
      </c>
      <c r="JY77" s="11">
        <v>74956.664028193714</v>
      </c>
      <c r="JZ77" s="11">
        <v>0.84278723284136026</v>
      </c>
      <c r="KA77" s="11">
        <v>10.08363012</v>
      </c>
      <c r="KB77" s="11">
        <v>0.87838056999999992</v>
      </c>
      <c r="KC77" s="11">
        <v>41.883813489999987</v>
      </c>
      <c r="KD77" s="13">
        <v>7.206040162804643E-2</v>
      </c>
      <c r="KE77" s="11">
        <v>31.502932195996703</v>
      </c>
      <c r="KF77" s="11">
        <v>-68.52476017630282</v>
      </c>
      <c r="KG77" s="11">
        <v>200</v>
      </c>
      <c r="KH77" s="11">
        <v>-18.089552238805968</v>
      </c>
      <c r="KI77" s="11">
        <v>15.122857142857145</v>
      </c>
      <c r="KJ77" s="11">
        <v>21.837142857142858</v>
      </c>
      <c r="KK77" s="11">
        <v>87.673333333333346</v>
      </c>
      <c r="KL77" s="11">
        <v>111.10416666666667</v>
      </c>
      <c r="KM77" s="11">
        <v>105.255</v>
      </c>
      <c r="KN77" s="11">
        <v>14.915647594394358</v>
      </c>
      <c r="KO77" s="11">
        <v>28.306828811973805</v>
      </c>
      <c r="KP77" s="11">
        <v>81.126847290640399</v>
      </c>
      <c r="KQ77" s="11">
        <v>6.7064946103216379</v>
      </c>
      <c r="KR77" s="11">
        <v>90.674471198616473</v>
      </c>
      <c r="KS77" s="11">
        <v>31.72043010752688</v>
      </c>
    </row>
    <row r="78" spans="1:305" x14ac:dyDescent="0.3">
      <c r="A78" t="s">
        <v>1</v>
      </c>
      <c r="B78" s="2" t="s">
        <v>144</v>
      </c>
      <c r="C78" s="2" t="s">
        <v>145</v>
      </c>
      <c r="D78" s="2" t="s">
        <v>133</v>
      </c>
      <c r="E78" s="2" t="s">
        <v>348</v>
      </c>
      <c r="F78" s="2" t="s">
        <v>358</v>
      </c>
      <c r="G78" s="2" t="s">
        <v>355</v>
      </c>
      <c r="H78" s="17" t="s">
        <v>488</v>
      </c>
      <c r="I78" s="11">
        <v>51.737934035227312</v>
      </c>
      <c r="J78" s="11">
        <v>55.036617815659973</v>
      </c>
      <c r="K78" s="11">
        <v>55.807172029707175</v>
      </c>
      <c r="L78" s="11">
        <v>62.225809830857202</v>
      </c>
      <c r="M78" s="11">
        <v>55.334305213517837</v>
      </c>
      <c r="N78" s="11">
        <v>48.57205091088079</v>
      </c>
      <c r="O78" s="11">
        <v>33.451648410740937</v>
      </c>
      <c r="P78" s="11">
        <v>72.987826465852734</v>
      </c>
      <c r="Q78" s="11">
        <v>57.155818896128196</v>
      </c>
      <c r="R78" s="11">
        <v>0</v>
      </c>
      <c r="S78" s="11">
        <v>72.550511976595359</v>
      </c>
      <c r="T78" s="11">
        <v>52.10561555706083</v>
      </c>
      <c r="U78" s="11">
        <v>72.191182384083291</v>
      </c>
      <c r="V78" s="11">
        <v>58.265369429899387</v>
      </c>
      <c r="W78" s="11">
        <v>28.881061931362741</v>
      </c>
      <c r="X78" s="11">
        <v>42.008610111771141</v>
      </c>
      <c r="Y78" s="11">
        <v>86.133644911812169</v>
      </c>
      <c r="Z78" s="11">
        <v>66.205371163882646</v>
      </c>
      <c r="AA78" s="11">
        <v>78.052249054564456</v>
      </c>
      <c r="AB78" s="11">
        <v>88.22532214757905</v>
      </c>
      <c r="AC78" s="11">
        <v>44.461365777466291</v>
      </c>
      <c r="AD78" s="11">
        <v>43.663643613568496</v>
      </c>
      <c r="AE78" s="11">
        <v>56.726468561107708</v>
      </c>
      <c r="AF78" s="11">
        <v>55.334305213517837</v>
      </c>
      <c r="AG78" s="11">
        <v>31.427763853749941</v>
      </c>
      <c r="AH78" s="11">
        <v>20.568835399209782</v>
      </c>
      <c r="AI78" s="11">
        <v>82.592612819452199</v>
      </c>
      <c r="AJ78" s="11">
        <v>34.777017049019406</v>
      </c>
      <c r="AK78" s="11">
        <v>91.729278171788792</v>
      </c>
      <c r="AL78" s="11">
        <v>44.043326217627424</v>
      </c>
      <c r="AM78" s="11">
        <v>48.292460283848946</v>
      </c>
      <c r="AN78" s="11">
        <v>35.825885487357247</v>
      </c>
      <c r="AO78" s="11">
        <v>68.753032472404072</v>
      </c>
      <c r="AP78" s="11">
        <v>84.907709011943538</v>
      </c>
      <c r="AQ78" s="11">
        <v>88.962428789209611</v>
      </c>
      <c r="AR78" s="11">
        <v>68.561497055714966</v>
      </c>
      <c r="AS78" s="11">
        <v>45.128432154429085</v>
      </c>
      <c r="AT78" s="11">
        <v>57.011300116620411</v>
      </c>
      <c r="AU78" s="11">
        <v>93.355591667198851</v>
      </c>
      <c r="AV78" s="11">
        <v>51.499949663920766</v>
      </c>
      <c r="AW78" s="11">
        <v>46.30765098648299</v>
      </c>
      <c r="AX78" s="11">
        <v>72.350178025556929</v>
      </c>
      <c r="AY78" s="11">
        <v>58.465496908552083</v>
      </c>
      <c r="AZ78" s="11">
        <v>0</v>
      </c>
      <c r="BA78" s="11">
        <v>0</v>
      </c>
      <c r="BB78" s="11">
        <v>0</v>
      </c>
      <c r="BC78" s="11">
        <v>100</v>
      </c>
      <c r="BD78" s="11">
        <v>0</v>
      </c>
      <c r="BE78" s="11">
        <v>100</v>
      </c>
      <c r="BF78" s="11">
        <v>94.002559882976783</v>
      </c>
      <c r="BG78" s="11">
        <v>68.75</v>
      </c>
      <c r="BH78" s="11">
        <v>56.84210526315789</v>
      </c>
      <c r="BI78" s="11">
        <v>95.26725936483912</v>
      </c>
      <c r="BJ78" s="11">
        <v>48.860790629617604</v>
      </c>
      <c r="BK78" s="11">
        <v>3.4977234876895089</v>
      </c>
      <c r="BL78" s="11">
        <v>56.060199040000001</v>
      </c>
      <c r="BM78" s="11">
        <v>100</v>
      </c>
      <c r="BN78" s="11">
        <v>61.041237454793659</v>
      </c>
      <c r="BO78" s="11">
        <v>55.532309697456213</v>
      </c>
      <c r="BP78" s="11">
        <v>14.061184395172607</v>
      </c>
      <c r="BQ78" s="11">
        <v>75.400000000000006</v>
      </c>
      <c r="BR78" s="11">
        <v>75.400000000000006</v>
      </c>
      <c r="BS78" s="11">
        <v>82.004933427550981</v>
      </c>
      <c r="BT78" s="11">
        <v>100</v>
      </c>
      <c r="BU78" s="11">
        <v>2.7260987566727324</v>
      </c>
      <c r="BV78" s="11">
        <v>48.904267589388695</v>
      </c>
      <c r="BW78" s="11">
        <v>38.461538461538467</v>
      </c>
      <c r="BX78" s="11">
        <v>5</v>
      </c>
      <c r="BY78" s="11">
        <v>23.158441674523804</v>
      </c>
      <c r="BZ78" s="11">
        <v>5.4316461020390783</v>
      </c>
      <c r="CA78" s="11">
        <v>8.6881968576833621</v>
      </c>
      <c r="CB78" s="11">
        <v>1.2627125329541342</v>
      </c>
      <c r="CC78" s="11">
        <v>22.142085397168376</v>
      </c>
      <c r="CD78" s="11">
        <v>82.896736503461241</v>
      </c>
      <c r="CE78" s="11">
        <v>81.301996672212979</v>
      </c>
      <c r="CF78" s="11">
        <v>92.336896716878783</v>
      </c>
      <c r="CG78" s="11">
        <v>79.419128693039568</v>
      </c>
      <c r="CH78" s="11">
        <v>90.163022311244646</v>
      </c>
      <c r="CI78" s="11">
        <v>91.392644522339054</v>
      </c>
      <c r="CJ78" s="11">
        <v>90.752795860457354</v>
      </c>
      <c r="CK78" s="11">
        <v>78.940633171980195</v>
      </c>
      <c r="CL78" s="11">
        <v>0</v>
      </c>
      <c r="CM78" s="11">
        <v>100</v>
      </c>
      <c r="CN78" s="11">
        <v>100</v>
      </c>
      <c r="CO78" s="11">
        <v>64.821484655530597</v>
      </c>
      <c r="CP78" s="11">
        <v>67.390498641681134</v>
      </c>
      <c r="CQ78" s="11">
        <v>86.670424478790238</v>
      </c>
      <c r="CR78" s="11">
        <v>86.966968503019572</v>
      </c>
      <c r="CS78" s="11">
        <v>82.689987807564393</v>
      </c>
      <c r="CT78" s="11">
        <v>47.869571576572426</v>
      </c>
      <c r="CU78" s="11">
        <v>96.726043319758958</v>
      </c>
      <c r="CV78" s="11">
        <v>92.797601479959695</v>
      </c>
      <c r="CW78" s="11">
        <v>95.089244377082551</v>
      </c>
      <c r="CX78" s="11">
        <v>62.23803782500962</v>
      </c>
      <c r="CY78" s="11">
        <v>97.699424039449397</v>
      </c>
      <c r="CZ78" s="11">
        <v>94.843288719464326</v>
      </c>
      <c r="DA78" s="11">
        <v>97.531559832190055</v>
      </c>
      <c r="DB78" s="11">
        <v>67.701700061424575</v>
      </c>
      <c r="DC78" s="11">
        <v>97.901720846052015</v>
      </c>
      <c r="DD78" s="11">
        <v>36.348967896288876</v>
      </c>
      <c r="DE78" s="11">
        <v>73.035129436109997</v>
      </c>
      <c r="DF78" s="11">
        <v>24</v>
      </c>
      <c r="DG78" s="11">
        <v>85.277916875312968</v>
      </c>
      <c r="DH78" s="11">
        <v>19.590496856395706</v>
      </c>
      <c r="DI78" s="11">
        <v>26.122517108996828</v>
      </c>
      <c r="DJ78" s="11">
        <v>30.125600295530109</v>
      </c>
      <c r="DK78" s="11">
        <v>14.414414414414415</v>
      </c>
      <c r="DL78" s="11">
        <v>93.870284313247367</v>
      </c>
      <c r="DM78" s="11">
        <v>88.495575221238937</v>
      </c>
      <c r="DN78" s="11">
        <v>50.875285624022546</v>
      </c>
      <c r="DO78" s="11">
        <v>83.291139240506325</v>
      </c>
      <c r="DP78" s="11">
        <v>31.836490776024657</v>
      </c>
      <c r="DQ78" s="11">
        <v>36.227830903284982</v>
      </c>
      <c r="DR78" s="11">
        <v>26.627696804214899</v>
      </c>
      <c r="DS78" s="11">
        <v>46.832505195853379</v>
      </c>
      <c r="DT78" s="11">
        <v>32.085338132795549</v>
      </c>
      <c r="DU78" s="11">
        <v>24.09513436531455</v>
      </c>
      <c r="DV78" s="11">
        <v>26.218666010759417</v>
      </c>
      <c r="DW78" s="11">
        <v>22.452347155600179</v>
      </c>
      <c r="DX78" s="11">
        <v>17.659704823692877</v>
      </c>
      <c r="DY78" s="11">
        <v>35.982901812538444</v>
      </c>
      <c r="DZ78" s="11">
        <v>12.969697753318338</v>
      </c>
      <c r="EA78" s="11">
        <v>19.565205939832587</v>
      </c>
      <c r="EB78" s="11">
        <v>16.666666666666664</v>
      </c>
      <c r="EC78" s="11">
        <v>71.798540563743032</v>
      </c>
      <c r="ED78" s="11">
        <v>69.719667970002433</v>
      </c>
      <c r="EE78" s="11">
        <v>88.852242744063332</v>
      </c>
      <c r="EF78" s="11">
        <v>100</v>
      </c>
      <c r="EG78" s="11">
        <v>2.1529324424647367</v>
      </c>
      <c r="EH78" s="11">
        <v>40.237564959168523</v>
      </c>
      <c r="EI78" s="11">
        <v>79.475437135720227</v>
      </c>
      <c r="EJ78" s="11">
        <v>50.187343880099924</v>
      </c>
      <c r="EK78" s="11">
        <v>1.8318068276436303</v>
      </c>
      <c r="EL78" s="11">
        <v>80</v>
      </c>
      <c r="EM78" s="11">
        <v>99.33</v>
      </c>
      <c r="EN78" s="11">
        <v>98.888888888888886</v>
      </c>
      <c r="EO78" s="11">
        <v>92.129629629629633</v>
      </c>
      <c r="EP78" s="11">
        <v>88.297872340425528</v>
      </c>
      <c r="EQ78" s="11">
        <v>59.090910785123853</v>
      </c>
      <c r="ER78" s="11">
        <v>67.741942310093307</v>
      </c>
      <c r="ES78" s="11">
        <v>16.649049106140456</v>
      </c>
      <c r="ET78" s="11">
        <v>32.691402669152083</v>
      </c>
      <c r="EU78" s="11">
        <v>3.7303361592887079</v>
      </c>
      <c r="EV78" s="11">
        <v>4.5742580476599315</v>
      </c>
      <c r="EW78" s="11">
        <v>3.0576390974511471</v>
      </c>
      <c r="EX78" s="11">
        <v>1.1854609972606293E-2</v>
      </c>
      <c r="EY78" s="11">
        <v>5.2892593654316764E-3</v>
      </c>
      <c r="EZ78" s="11">
        <v>0</v>
      </c>
      <c r="FA78" s="11">
        <v>1.3955737627296527E-2</v>
      </c>
      <c r="FB78" s="11">
        <v>9.4694586633875719</v>
      </c>
      <c r="FC78" s="11">
        <v>77.156179787616139</v>
      </c>
      <c r="FD78" s="11">
        <v>13.451227799502133</v>
      </c>
      <c r="FE78" s="11">
        <v>41.385435168738901</v>
      </c>
      <c r="FF78" s="11">
        <v>100</v>
      </c>
      <c r="FG78" s="11">
        <v>9.286393910561392</v>
      </c>
      <c r="FH78" s="11">
        <v>35.431651072866806</v>
      </c>
      <c r="FI78" s="11">
        <v>6.4204805201399955</v>
      </c>
      <c r="FJ78" s="11">
        <v>59.370132260896668</v>
      </c>
      <c r="FK78" s="11">
        <v>68.620769672321387</v>
      </c>
      <c r="FL78" s="11">
        <v>87.247044680424764</v>
      </c>
      <c r="FM78" s="11">
        <v>66.395612708018149</v>
      </c>
      <c r="FN78" s="11">
        <v>90.951507208387937</v>
      </c>
      <c r="FO78" s="11">
        <v>53.574522256856064</v>
      </c>
      <c r="FP78" s="11">
        <v>80.957592339261282</v>
      </c>
      <c r="FQ78" s="11">
        <v>33.391915641476274</v>
      </c>
      <c r="FR78" s="11">
        <v>10.857763300760045</v>
      </c>
      <c r="FS78" s="11">
        <v>106.40608034744844</v>
      </c>
      <c r="FT78" s="11">
        <v>505.97176981541804</v>
      </c>
      <c r="FU78" s="11">
        <v>432.13897937024973</v>
      </c>
      <c r="FV78" s="11">
        <v>86.862106406080358</v>
      </c>
      <c r="FW78" s="11">
        <v>32.573289902280131</v>
      </c>
      <c r="FX78" s="11">
        <v>51.499949663920759</v>
      </c>
      <c r="FY78" s="11">
        <v>-8.1099496639207587</v>
      </c>
      <c r="FZ78" s="11">
        <v>72.350178025556929</v>
      </c>
      <c r="GA78" s="11">
        <v>8.2582928169931265</v>
      </c>
      <c r="GB78" s="11">
        <v>0</v>
      </c>
      <c r="GC78" s="11">
        <v>0</v>
      </c>
      <c r="GD78" s="11">
        <v>0</v>
      </c>
      <c r="GE78" s="11">
        <v>100</v>
      </c>
      <c r="GF78" s="11">
        <v>0</v>
      </c>
      <c r="GG78" s="11">
        <v>100</v>
      </c>
      <c r="GH78" s="11">
        <v>5</v>
      </c>
      <c r="GI78" s="11">
        <v>15</v>
      </c>
      <c r="GJ78" s="11">
        <v>13.666666666666666</v>
      </c>
      <c r="GK78" s="11">
        <v>95.26725936483912</v>
      </c>
      <c r="GL78" s="11">
        <v>48.860790629617604</v>
      </c>
      <c r="GM78" s="11">
        <v>3.4977234876895085</v>
      </c>
      <c r="GN78" s="11">
        <v>56.060199040000008</v>
      </c>
      <c r="GO78" s="11">
        <v>104.42948386351958</v>
      </c>
      <c r="GP78" s="11">
        <v>38.958762545206334</v>
      </c>
      <c r="GQ78" s="11">
        <v>44.467690302543787</v>
      </c>
      <c r="GR78" s="11">
        <v>14.061184395172607</v>
      </c>
      <c r="GS78" s="11" t="s">
        <v>727</v>
      </c>
      <c r="GT78" s="11" t="s">
        <v>727</v>
      </c>
      <c r="GU78" s="11">
        <v>82.004933427550981</v>
      </c>
      <c r="GV78" s="11" t="s">
        <v>727</v>
      </c>
      <c r="GW78" s="11">
        <v>262.1946028773304</v>
      </c>
      <c r="GX78" s="11">
        <v>48.904267589388695</v>
      </c>
      <c r="GY78" s="11">
        <v>38.461538461538467</v>
      </c>
      <c r="GZ78" s="11">
        <v>5</v>
      </c>
      <c r="HA78" s="11">
        <v>2283709.4613610152</v>
      </c>
      <c r="HB78" s="11">
        <v>300.05952380952368</v>
      </c>
      <c r="HC78" s="11">
        <v>395.30968253968263</v>
      </c>
      <c r="HD78" s="11">
        <v>479.72650793650797</v>
      </c>
      <c r="HE78" s="11">
        <v>262.84412698412706</v>
      </c>
      <c r="HF78" s="12">
        <v>158.6124175984624</v>
      </c>
      <c r="HG78" s="12">
        <v>18.698003327787021</v>
      </c>
      <c r="HH78" s="12">
        <v>33.572580645161288</v>
      </c>
      <c r="HI78" s="11">
        <v>79.419128693039568</v>
      </c>
      <c r="HJ78" s="11">
        <v>90.163022311244646</v>
      </c>
      <c r="HK78" s="11">
        <v>91.392644522339054</v>
      </c>
      <c r="HL78" s="11">
        <v>90.752795860457354</v>
      </c>
      <c r="HM78" s="11">
        <v>78.940633171980195</v>
      </c>
      <c r="HN78" s="11" t="s">
        <v>727</v>
      </c>
      <c r="HO78" s="11">
        <v>100</v>
      </c>
      <c r="HP78" s="11">
        <v>100</v>
      </c>
      <c r="HQ78" s="11">
        <v>64.821484655530597</v>
      </c>
      <c r="HR78" s="11">
        <v>67.390498641681134</v>
      </c>
      <c r="HS78" s="11">
        <v>86.670424478790238</v>
      </c>
      <c r="HT78" s="11">
        <v>86.966968503019572</v>
      </c>
      <c r="HU78" s="11">
        <v>82.689987807564393</v>
      </c>
      <c r="HV78" s="11">
        <v>47.869571576572426</v>
      </c>
      <c r="HW78" s="11">
        <v>96.726043319758958</v>
      </c>
      <c r="HX78" s="11">
        <v>92.797601479959695</v>
      </c>
      <c r="HY78" s="11">
        <v>95.089244377082551</v>
      </c>
      <c r="HZ78" s="11">
        <v>62.23803782500962</v>
      </c>
      <c r="IA78" s="11">
        <v>97.699424039449397</v>
      </c>
      <c r="IB78" s="11">
        <v>94.843288719464326</v>
      </c>
      <c r="IC78" s="11">
        <v>97.531559832190055</v>
      </c>
      <c r="ID78" s="11">
        <v>67.701700061424575</v>
      </c>
      <c r="IE78" s="11">
        <v>97.901720846052015</v>
      </c>
      <c r="IF78" s="11">
        <v>36.348967896288876</v>
      </c>
      <c r="IG78" s="11">
        <v>8.2339297548045067</v>
      </c>
      <c r="IH78" s="11">
        <v>8</v>
      </c>
      <c r="II78" s="11">
        <v>85.277916875312968</v>
      </c>
      <c r="IJ78" s="11">
        <v>19.590496856395706</v>
      </c>
      <c r="IK78" s="11">
        <v>26.122517108996828</v>
      </c>
      <c r="IL78" s="11">
        <v>30.125600295530109</v>
      </c>
      <c r="IM78" s="11">
        <v>14.414414414414415</v>
      </c>
      <c r="IN78" s="11">
        <v>6.5476519337016574</v>
      </c>
      <c r="IO78" s="11">
        <v>88.495575221238937</v>
      </c>
      <c r="IP78" s="11">
        <v>79.461938288876766</v>
      </c>
      <c r="IQ78" s="11">
        <v>7.5949367088607591</v>
      </c>
      <c r="IR78" s="11">
        <v>116.45569620253164</v>
      </c>
      <c r="IS78" s="11">
        <v>7.307502980425336</v>
      </c>
      <c r="IT78" s="11">
        <v>26.627696804214899</v>
      </c>
      <c r="IU78" s="11">
        <v>262.12487555113074</v>
      </c>
      <c r="IV78" s="11">
        <v>57.175366235243921</v>
      </c>
      <c r="IW78" s="11">
        <v>31.716683259849241</v>
      </c>
      <c r="IX78" s="11">
        <v>252.24007964727636</v>
      </c>
      <c r="IY78" s="11">
        <v>11.636363636363637</v>
      </c>
      <c r="IZ78" s="11">
        <v>14.720523396387428</v>
      </c>
      <c r="JA78" s="11">
        <v>19.769591807708718</v>
      </c>
      <c r="JB78" s="11">
        <v>4.1957047361683966</v>
      </c>
      <c r="JC78" s="11">
        <v>1.9911819086900866</v>
      </c>
      <c r="JD78" s="11">
        <v>5</v>
      </c>
      <c r="JE78" s="11">
        <v>11.27699530516432</v>
      </c>
      <c r="JF78" s="11">
        <v>12.116580310880829</v>
      </c>
      <c r="JG78" s="11">
        <v>88.852242744063332</v>
      </c>
      <c r="JH78" s="11">
        <v>116.25652498135719</v>
      </c>
      <c r="JI78" s="11">
        <v>2.1529324424647367</v>
      </c>
      <c r="JJ78" s="11">
        <v>40.237564959168523</v>
      </c>
      <c r="JK78" s="11">
        <v>79.475437135720227</v>
      </c>
      <c r="JL78" s="11">
        <v>50.187343880099924</v>
      </c>
      <c r="JM78" s="11">
        <v>1.8318068276436303</v>
      </c>
      <c r="JN78" s="11">
        <v>80</v>
      </c>
      <c r="JO78" s="11">
        <v>99.33</v>
      </c>
      <c r="JP78" s="11">
        <v>98.888888888888886</v>
      </c>
      <c r="JQ78" s="11">
        <v>92.129629629629633</v>
      </c>
      <c r="JR78" s="11">
        <v>88.297872340425528</v>
      </c>
      <c r="JS78" s="11">
        <v>0.78048779999999995</v>
      </c>
      <c r="JT78" s="11">
        <v>0.75609760000000004</v>
      </c>
      <c r="JU78" s="11">
        <v>1.110487255</v>
      </c>
      <c r="JV78" s="11">
        <v>0.30361900000000003</v>
      </c>
      <c r="JW78" s="11">
        <v>3.1121207089714318</v>
      </c>
      <c r="JX78" s="11">
        <v>87121.446000664902</v>
      </c>
      <c r="JY78" s="11">
        <v>45488.164575943549</v>
      </c>
      <c r="JZ78" s="11">
        <v>9.485826168383417E-4</v>
      </c>
      <c r="KA78" s="11">
        <v>4.0484999999999993E-2</v>
      </c>
      <c r="KB78" s="11">
        <v>0</v>
      </c>
      <c r="KC78" s="11">
        <v>4.0555000000000001E-2</v>
      </c>
      <c r="KD78" s="13">
        <v>7.6102878883103436E-2</v>
      </c>
      <c r="KE78" s="11">
        <v>5.9578442919221866</v>
      </c>
      <c r="KF78" s="11">
        <v>-53.948700641241984</v>
      </c>
      <c r="KG78" s="11">
        <v>-34.458259325044402</v>
      </c>
      <c r="KH78" s="11">
        <v>200</v>
      </c>
      <c r="KI78" s="11">
        <v>13.867999999999999</v>
      </c>
      <c r="KJ78" s="11">
        <v>15.099999999999998</v>
      </c>
      <c r="KK78" s="11">
        <v>87.673333333333346</v>
      </c>
      <c r="KL78" s="11">
        <v>111.10416666666667</v>
      </c>
      <c r="KM78" s="11">
        <v>105.255</v>
      </c>
      <c r="KN78" s="11">
        <v>12.752955319575236</v>
      </c>
      <c r="KO78" s="11">
        <v>33.604387291981844</v>
      </c>
      <c r="KP78" s="11">
        <v>90.951507208387937</v>
      </c>
      <c r="KQ78" s="11">
        <v>6.4028594205503389</v>
      </c>
      <c r="KR78" s="11">
        <v>80.957592339261282</v>
      </c>
      <c r="KS78" s="11">
        <v>33.391915641476274</v>
      </c>
    </row>
    <row r="79" spans="1:305" x14ac:dyDescent="0.3">
      <c r="A79" t="s">
        <v>1</v>
      </c>
      <c r="B79" s="2" t="s">
        <v>146</v>
      </c>
      <c r="C79" s="2" t="s">
        <v>147</v>
      </c>
      <c r="D79" s="2" t="s">
        <v>133</v>
      </c>
      <c r="E79" s="2" t="s">
        <v>348</v>
      </c>
      <c r="F79" s="2" t="s">
        <v>358</v>
      </c>
      <c r="G79" s="2" t="s">
        <v>355</v>
      </c>
      <c r="H79" s="17" t="s">
        <v>489</v>
      </c>
      <c r="I79" s="11">
        <v>47.059397139744796</v>
      </c>
      <c r="J79" s="11">
        <v>51.392796800055734</v>
      </c>
      <c r="K79" s="11">
        <v>47.125535029271191</v>
      </c>
      <c r="L79" s="11">
        <v>57.379300908733015</v>
      </c>
      <c r="M79" s="11">
        <v>46.95477299941782</v>
      </c>
      <c r="N79" s="11">
        <v>47.899023440578702</v>
      </c>
      <c r="O79" s="11">
        <v>31.604953660412296</v>
      </c>
      <c r="P79" s="11">
        <v>81.550622983224869</v>
      </c>
      <c r="Q79" s="11">
        <v>65.121824082334768</v>
      </c>
      <c r="R79" s="11">
        <v>7.5757575757575752</v>
      </c>
      <c r="S79" s="11">
        <v>77.850383982446516</v>
      </c>
      <c r="T79" s="11">
        <v>38.00487438658736</v>
      </c>
      <c r="U79" s="11">
        <v>60.285508377562728</v>
      </c>
      <c r="V79" s="11">
        <v>29.36060621247627</v>
      </c>
      <c r="W79" s="11">
        <v>14.183542211755915</v>
      </c>
      <c r="X79" s="11">
        <v>40.650120193815646</v>
      </c>
      <c r="Y79" s="11">
        <v>80.418477711513191</v>
      </c>
      <c r="Z79" s="11">
        <v>53.25</v>
      </c>
      <c r="AA79" s="11">
        <v>69.589561380073874</v>
      </c>
      <c r="AB79" s="11">
        <v>74.568048759999613</v>
      </c>
      <c r="AC79" s="11">
        <v>43.794415957546654</v>
      </c>
      <c r="AD79" s="11">
        <v>40.963307389062976</v>
      </c>
      <c r="AE79" s="11">
        <v>57.981171056981985</v>
      </c>
      <c r="AF79" s="11">
        <v>46.95477299941782</v>
      </c>
      <c r="AG79" s="11">
        <v>27.073767414797306</v>
      </c>
      <c r="AH79" s="11">
        <v>28.167807396108508</v>
      </c>
      <c r="AI79" s="11">
        <v>88.818863181394576</v>
      </c>
      <c r="AJ79" s="11">
        <v>35.694330550090086</v>
      </c>
      <c r="AK79" s="11">
        <v>92.429081326104935</v>
      </c>
      <c r="AL79" s="11">
        <v>38.469547835856417</v>
      </c>
      <c r="AM79" s="11">
        <v>32.110951805237207</v>
      </c>
      <c r="AN79" s="11">
        <v>52.724336632502038</v>
      </c>
      <c r="AO79" s="11">
        <v>61.934805942073886</v>
      </c>
      <c r="AP79" s="11">
        <v>87.447509820743207</v>
      </c>
      <c r="AQ79" s="11">
        <v>92.974399892136802</v>
      </c>
      <c r="AR79" s="11">
        <v>83.783985904765714</v>
      </c>
      <c r="AS79" s="11">
        <v>57.636151179872911</v>
      </c>
      <c r="AT79" s="11">
        <v>72.066904806101988</v>
      </c>
      <c r="AU79" s="11">
        <v>95.394786295728636</v>
      </c>
      <c r="AV79" s="11">
        <v>54.640479593970817</v>
      </c>
      <c r="AW79" s="11">
        <v>61.059620410084591</v>
      </c>
      <c r="AX79" s="11">
        <v>68.528429157335125</v>
      </c>
      <c r="AY79" s="11">
        <v>76.258767167948562</v>
      </c>
      <c r="AZ79" s="11">
        <v>0</v>
      </c>
      <c r="BA79" s="11">
        <v>13.636363636363635</v>
      </c>
      <c r="BB79" s="11">
        <v>9.0909090909090917</v>
      </c>
      <c r="BC79" s="11">
        <v>100</v>
      </c>
      <c r="BD79" s="11">
        <v>0</v>
      </c>
      <c r="BE79" s="11">
        <v>100</v>
      </c>
      <c r="BF79" s="11">
        <v>95.50191991223258</v>
      </c>
      <c r="BG79" s="11">
        <v>93.75</v>
      </c>
      <c r="BH79" s="11">
        <v>96.84210526315789</v>
      </c>
      <c r="BI79" s="11">
        <v>49.777690539187553</v>
      </c>
      <c r="BJ79" s="11">
        <v>2.6074565349558352</v>
      </c>
      <c r="BK79" s="11">
        <v>31.529760555635516</v>
      </c>
      <c r="BL79" s="11">
        <v>9.2673590400000005</v>
      </c>
      <c r="BM79" s="11">
        <v>81.410365511934188</v>
      </c>
      <c r="BN79" s="11">
        <v>43.146455284420234</v>
      </c>
      <c r="BO79" s="11">
        <v>56.299704336333747</v>
      </c>
      <c r="BP79" s="11">
        <v>1.3613478728362647</v>
      </c>
      <c r="BQ79" s="11">
        <v>38.909999999999997</v>
      </c>
      <c r="BR79" s="11">
        <v>0</v>
      </c>
      <c r="BS79" s="11">
        <v>25.340559217811819</v>
      </c>
      <c r="BT79" s="11">
        <v>100</v>
      </c>
      <c r="BU79" s="11">
        <v>10.551730184209571</v>
      </c>
      <c r="BV79" s="11">
        <v>30.874682157609623</v>
      </c>
      <c r="BW79" s="11">
        <v>0</v>
      </c>
      <c r="BX79" s="11">
        <v>6.59</v>
      </c>
      <c r="BY79" s="11">
        <v>19.269486689414038</v>
      </c>
      <c r="BZ79" s="11">
        <v>0</v>
      </c>
      <c r="CA79" s="11">
        <v>4.8056705071906798</v>
      </c>
      <c r="CB79" s="11">
        <v>8.0922857852995822</v>
      </c>
      <c r="CC79" s="11">
        <v>16.969778230951015</v>
      </c>
      <c r="CD79" s="11">
        <v>84.794471435063741</v>
      </c>
      <c r="CE79" s="11">
        <v>70.365456519117117</v>
      </c>
      <c r="CF79" s="11">
        <v>99.523178879087368</v>
      </c>
      <c r="CG79" s="11">
        <v>85.944607298089565</v>
      </c>
      <c r="CH79" s="11">
        <v>85.995148084504194</v>
      </c>
      <c r="CI79" s="11">
        <v>94.263620741938752</v>
      </c>
      <c r="CJ79" s="11">
        <v>83.746083089052874</v>
      </c>
      <c r="CK79" s="11">
        <v>52.14292934398059</v>
      </c>
      <c r="CL79" s="11">
        <v>90.74</v>
      </c>
      <c r="CM79" s="11">
        <v>0</v>
      </c>
      <c r="CN79" s="11">
        <v>100</v>
      </c>
      <c r="CO79" s="11">
        <v>22.259999999999998</v>
      </c>
      <c r="CP79" s="11">
        <v>40.699598796389168</v>
      </c>
      <c r="CQ79" s="11">
        <v>83.736714344714812</v>
      </c>
      <c r="CR79" s="11">
        <v>85.611083913372823</v>
      </c>
      <c r="CS79" s="11">
        <v>57.578767411902099</v>
      </c>
      <c r="CT79" s="11">
        <v>50.887961859356381</v>
      </c>
      <c r="CU79" s="11">
        <v>99.023241954707999</v>
      </c>
      <c r="CV79" s="11">
        <v>53.209628886659978</v>
      </c>
      <c r="CW79" s="11">
        <v>100</v>
      </c>
      <c r="CX79" s="11">
        <v>50.263213884076471</v>
      </c>
      <c r="CY79" s="11">
        <v>100</v>
      </c>
      <c r="CZ79" s="11">
        <v>84.263504800114617</v>
      </c>
      <c r="DA79" s="11">
        <v>92.010121272909643</v>
      </c>
      <c r="DB79" s="11">
        <v>16.797921236236178</v>
      </c>
      <c r="DC79" s="11">
        <v>100</v>
      </c>
      <c r="DD79" s="11">
        <v>38.400889517840895</v>
      </c>
      <c r="DE79" s="11">
        <v>80.982358354799075</v>
      </c>
      <c r="DF79" s="11">
        <v>12</v>
      </c>
      <c r="DG79" s="11">
        <v>81.107854038208842</v>
      </c>
      <c r="DH79" s="11">
        <v>17.633680380066714</v>
      </c>
      <c r="DI79" s="11">
        <v>24.148387748913372</v>
      </c>
      <c r="DJ79" s="11">
        <v>36.887266088544045</v>
      </c>
      <c r="DK79" s="11">
        <v>11.475409836065573</v>
      </c>
      <c r="DL79" s="11">
        <v>96.947835074971849</v>
      </c>
      <c r="DM79" s="11">
        <v>86.614173228346459</v>
      </c>
      <c r="DN79" s="11">
        <v>43.35311494581704</v>
      </c>
      <c r="DO79" s="11">
        <v>58.843537414965986</v>
      </c>
      <c r="DP79" s="11">
        <v>38.667666637470447</v>
      </c>
      <c r="DQ79" s="11">
        <v>28.566838997236065</v>
      </c>
      <c r="DR79" s="11">
        <v>25.580695832358547</v>
      </c>
      <c r="DS79" s="11">
        <v>12.926389602124623</v>
      </c>
      <c r="DT79" s="11">
        <v>17.353988417835247</v>
      </c>
      <c r="DU79" s="11">
        <v>13.442665636601737</v>
      </c>
      <c r="DV79" s="11">
        <v>13.313061857374958</v>
      </c>
      <c r="DW79" s="11">
        <v>19.015348360947616</v>
      </c>
      <c r="DX79" s="11">
        <v>27.477042984912504</v>
      </c>
      <c r="DY79" s="11">
        <v>45.149170105865764</v>
      </c>
      <c r="DZ79" s="11">
        <v>18.147354447097367</v>
      </c>
      <c r="EA79" s="11">
        <v>34.123440457159653</v>
      </c>
      <c r="EB79" s="11">
        <v>15.942028985507244</v>
      </c>
      <c r="EC79" s="11">
        <v>85.328544414250544</v>
      </c>
      <c r="ED79" s="11">
        <v>82.280874155730032</v>
      </c>
      <c r="EE79" s="11">
        <v>87.666034155597728</v>
      </c>
      <c r="EF79" s="11">
        <v>100</v>
      </c>
      <c r="EG79" s="11">
        <v>0</v>
      </c>
      <c r="EH79" s="11">
        <v>38.528138528138527</v>
      </c>
      <c r="EI79" s="11">
        <v>78.23280209804318</v>
      </c>
      <c r="EJ79" s="11">
        <v>58.261044986887235</v>
      </c>
      <c r="EK79" s="11">
        <v>3.4496671373814807</v>
      </c>
      <c r="EL79" s="11">
        <v>91.12</v>
      </c>
      <c r="EM79" s="11">
        <v>99.42</v>
      </c>
      <c r="EN79" s="11">
        <v>99.272197962154294</v>
      </c>
      <c r="EO79" s="11">
        <v>96.857923497267763</v>
      </c>
      <c r="EP79" s="11">
        <v>75.475285171102655</v>
      </c>
      <c r="EQ79" s="11">
        <v>45.454553925619301</v>
      </c>
      <c r="ER79" s="11">
        <v>69.354842549427488</v>
      </c>
      <c r="ES79" s="11">
        <v>10.086949456003151</v>
      </c>
      <c r="ET79" s="11">
        <v>28.981845412375723</v>
      </c>
      <c r="EU79" s="11">
        <v>2.079986814260979</v>
      </c>
      <c r="EV79" s="11">
        <v>3.2764622423057936</v>
      </c>
      <c r="EW79" s="11">
        <v>3.4033275605892097</v>
      </c>
      <c r="EX79" s="11">
        <v>1.8279957421937461</v>
      </c>
      <c r="EY79" s="11">
        <v>0</v>
      </c>
      <c r="EZ79" s="11">
        <v>0</v>
      </c>
      <c r="FA79" s="11">
        <v>4.0526210888151697</v>
      </c>
      <c r="FB79" s="11">
        <v>9.2825073636649602</v>
      </c>
      <c r="FC79" s="11">
        <v>0</v>
      </c>
      <c r="FD79" s="11">
        <v>62.810413656290564</v>
      </c>
      <c r="FE79" s="11">
        <v>35.833333333333336</v>
      </c>
      <c r="FF79" s="11">
        <v>52.628504672897193</v>
      </c>
      <c r="FG79" s="11">
        <v>43.553758325404381</v>
      </c>
      <c r="FH79" s="11">
        <v>85.65654238374772</v>
      </c>
      <c r="FI79" s="11">
        <v>6.4204805201399955</v>
      </c>
      <c r="FJ79" s="11">
        <v>59.370132260896668</v>
      </c>
      <c r="FK79" s="11">
        <v>68.620769672321387</v>
      </c>
      <c r="FL79" s="11">
        <v>88.854684111103339</v>
      </c>
      <c r="FM79" s="11">
        <v>75.781792911744262</v>
      </c>
      <c r="FN79" s="11">
        <v>75.619952108445972</v>
      </c>
      <c r="FO79" s="11">
        <v>33.906100846980245</v>
      </c>
      <c r="FP79" s="11">
        <v>60.10974393082806</v>
      </c>
      <c r="FQ79" s="11">
        <v>37.336561743341406</v>
      </c>
      <c r="FR79" s="11">
        <v>9.0305684742854559</v>
      </c>
      <c r="FS79" s="11">
        <v>67.729263557140925</v>
      </c>
      <c r="FT79" s="11">
        <v>277.68998058427775</v>
      </c>
      <c r="FU79" s="11">
        <v>345.41924414141869</v>
      </c>
      <c r="FV79" s="11">
        <v>56.441052964284097</v>
      </c>
      <c r="FW79" s="11">
        <v>22.576421185713638</v>
      </c>
      <c r="FX79" s="11">
        <v>54.640479593970817</v>
      </c>
      <c r="FY79" s="11">
        <v>-5.5804795939708143</v>
      </c>
      <c r="FZ79" s="11">
        <v>68.528429157335125</v>
      </c>
      <c r="GA79" s="11">
        <v>12.254811018604578</v>
      </c>
      <c r="GB79" s="11">
        <v>0</v>
      </c>
      <c r="GC79" s="11">
        <v>13.636363636363635</v>
      </c>
      <c r="GD79" s="11">
        <v>9.0909090909090917</v>
      </c>
      <c r="GE79" s="11">
        <v>100</v>
      </c>
      <c r="GF79" s="11">
        <v>0</v>
      </c>
      <c r="GG79" s="11">
        <v>100</v>
      </c>
      <c r="GH79" s="11">
        <v>4</v>
      </c>
      <c r="GI79" s="11">
        <v>3</v>
      </c>
      <c r="GJ79" s="11">
        <v>1</v>
      </c>
      <c r="GK79" s="11">
        <v>49.777690539187553</v>
      </c>
      <c r="GL79" s="11">
        <v>2.6074565349558352</v>
      </c>
      <c r="GM79" s="11">
        <v>31.529760555635516</v>
      </c>
      <c r="GN79" s="11">
        <v>9.2673590400000005</v>
      </c>
      <c r="GO79" s="11">
        <v>81.410365511934188</v>
      </c>
      <c r="GP79" s="11">
        <v>56.853544715579766</v>
      </c>
      <c r="GQ79" s="11">
        <v>43.70029566366626</v>
      </c>
      <c r="GR79" s="11">
        <v>1.3613478728362647</v>
      </c>
      <c r="GS79" s="11" t="s">
        <v>727</v>
      </c>
      <c r="GT79" s="11" t="s">
        <v>727</v>
      </c>
      <c r="GU79" s="11">
        <v>25.340559217811819</v>
      </c>
      <c r="GV79" s="11">
        <v>1</v>
      </c>
      <c r="GW79" s="11">
        <v>1014.8593107809041</v>
      </c>
      <c r="GX79" s="11">
        <v>30.874682157609623</v>
      </c>
      <c r="GY79" s="11">
        <v>0</v>
      </c>
      <c r="GZ79" s="11">
        <v>6.59</v>
      </c>
      <c r="HA79" s="11">
        <v>1900210.2855908098</v>
      </c>
      <c r="HB79" s="11">
        <v>316.80634920634913</v>
      </c>
      <c r="HC79" s="11">
        <v>411.3857142857143</v>
      </c>
      <c r="HD79" s="11">
        <v>446.88396825396831</v>
      </c>
      <c r="HE79" s="11">
        <v>278.64190476190475</v>
      </c>
      <c r="HF79" s="12">
        <v>153.10377785563759</v>
      </c>
      <c r="HG79" s="12">
        <v>29.634543480882886</v>
      </c>
      <c r="HH79" s="12">
        <v>4.7753696920363593</v>
      </c>
      <c r="HI79" s="11">
        <v>85.944607298089565</v>
      </c>
      <c r="HJ79" s="11">
        <v>85.995148084504194</v>
      </c>
      <c r="HK79" s="11">
        <v>94.263620741938752</v>
      </c>
      <c r="HL79" s="11">
        <v>83.746083089052874</v>
      </c>
      <c r="HM79" s="11">
        <v>52.14292934398059</v>
      </c>
      <c r="HN79" s="11">
        <v>90.74</v>
      </c>
      <c r="HO79" s="11">
        <v>0</v>
      </c>
      <c r="HP79" s="11">
        <v>100</v>
      </c>
      <c r="HQ79" s="11" t="s">
        <v>727</v>
      </c>
      <c r="HR79" s="11">
        <v>40.699598796389168</v>
      </c>
      <c r="HS79" s="11">
        <v>83.736714344714812</v>
      </c>
      <c r="HT79" s="11">
        <v>85.611083913372823</v>
      </c>
      <c r="HU79" s="11">
        <v>57.578767411902099</v>
      </c>
      <c r="HV79" s="11">
        <v>50.887961859356381</v>
      </c>
      <c r="HW79" s="11">
        <v>99.023241954707999</v>
      </c>
      <c r="HX79" s="11">
        <v>53.209628886659978</v>
      </c>
      <c r="HY79" s="11">
        <v>100</v>
      </c>
      <c r="HZ79" s="11">
        <v>50.263213884076471</v>
      </c>
      <c r="IA79" s="11">
        <v>100</v>
      </c>
      <c r="IB79" s="11">
        <v>84.263504800114617</v>
      </c>
      <c r="IC79" s="11">
        <v>92.010121272909643</v>
      </c>
      <c r="ID79" s="11">
        <v>16.797921236236178</v>
      </c>
      <c r="IE79" s="11">
        <v>100</v>
      </c>
      <c r="IF79" s="11">
        <v>38.400889517840895</v>
      </c>
      <c r="IG79" s="11">
        <v>12.763431285247847</v>
      </c>
      <c r="IH79" s="11">
        <v>5</v>
      </c>
      <c r="II79" s="11">
        <v>81.107854038208842</v>
      </c>
      <c r="IJ79" s="11">
        <v>17.633680380066714</v>
      </c>
      <c r="IK79" s="11">
        <v>24.148387748913372</v>
      </c>
      <c r="IL79" s="11">
        <v>36.887266088544045</v>
      </c>
      <c r="IM79" s="11">
        <v>11.475409836065573</v>
      </c>
      <c r="IN79" s="11">
        <v>4.5458432304038006</v>
      </c>
      <c r="IO79" s="11">
        <v>86.614173228346459</v>
      </c>
      <c r="IP79" s="11">
        <v>78.643840445506129</v>
      </c>
      <c r="IQ79" s="11">
        <v>18.707482993197278</v>
      </c>
      <c r="IR79" s="11">
        <v>107.14285714285714</v>
      </c>
      <c r="IS79" s="11">
        <v>6.950101935095752</v>
      </c>
      <c r="IT79" s="11">
        <v>25.580695832358547</v>
      </c>
      <c r="IU79" s="11">
        <v>72.349925582933679</v>
      </c>
      <c r="IV79" s="11">
        <v>30.924425334876798</v>
      </c>
      <c r="IW79" s="11">
        <v>17.694724656854639</v>
      </c>
      <c r="IX79" s="11">
        <v>128.08003968910202</v>
      </c>
      <c r="IY79" s="11">
        <v>9.8550724637681171</v>
      </c>
      <c r="IZ79" s="11">
        <v>22.903919298825866</v>
      </c>
      <c r="JA79" s="11">
        <v>24.80568877129155</v>
      </c>
      <c r="JB79" s="11">
        <v>5.8706796758723332</v>
      </c>
      <c r="JC79" s="11">
        <v>3.4727964279808168</v>
      </c>
      <c r="JD79" s="11">
        <v>4.7826086956521738</v>
      </c>
      <c r="JE79" s="11">
        <v>9.5694980694980689</v>
      </c>
      <c r="JF79" s="11">
        <v>10.387387387387387</v>
      </c>
      <c r="JG79" s="11">
        <v>87.666034155597728</v>
      </c>
      <c r="JH79" s="11">
        <v>100.479302832244</v>
      </c>
      <c r="JI79" s="11">
        <v>0</v>
      </c>
      <c r="JJ79" s="11">
        <v>38.528138528138527</v>
      </c>
      <c r="JK79" s="11">
        <v>78.23280209804318</v>
      </c>
      <c r="JL79" s="11">
        <v>58.261044986887235</v>
      </c>
      <c r="JM79" s="11">
        <v>3.4496671373814807</v>
      </c>
      <c r="JN79" s="11">
        <v>91.12</v>
      </c>
      <c r="JO79" s="11">
        <v>99.42</v>
      </c>
      <c r="JP79" s="11">
        <v>99.272197962154294</v>
      </c>
      <c r="JQ79" s="11">
        <v>96.857923497267763</v>
      </c>
      <c r="JR79" s="11">
        <v>75.475285171102655</v>
      </c>
      <c r="JS79" s="11">
        <v>0.70731710000000003</v>
      </c>
      <c r="JT79" s="11">
        <v>0.76829270000000005</v>
      </c>
      <c r="JU79" s="11">
        <v>1.0443332240000001</v>
      </c>
      <c r="JV79" s="11">
        <v>0.29393940000000002</v>
      </c>
      <c r="JW79" s="11">
        <v>2.713152219202521</v>
      </c>
      <c r="JX79" s="11">
        <v>65711.579678734794</v>
      </c>
      <c r="JY79" s="11">
        <v>49727.253721974339</v>
      </c>
      <c r="JZ79" s="11">
        <v>0.14627263053836775</v>
      </c>
      <c r="KA79" s="11">
        <v>0</v>
      </c>
      <c r="KB79" s="11">
        <v>0</v>
      </c>
      <c r="KC79" s="11">
        <v>11.776808410000003</v>
      </c>
      <c r="KD79" s="13">
        <v>7.4845913601061326E-2</v>
      </c>
      <c r="KE79" s="11">
        <v>21.957659702598786</v>
      </c>
      <c r="KF79" s="11">
        <v>90.879478827361567</v>
      </c>
      <c r="KG79" s="11">
        <v>-56.666666666666664</v>
      </c>
      <c r="KH79" s="11">
        <v>10.514018691588785</v>
      </c>
      <c r="KI79" s="11">
        <v>9.2375000000000007</v>
      </c>
      <c r="KJ79" s="11">
        <v>5.55</v>
      </c>
      <c r="KK79" s="11">
        <v>87.673333333333346</v>
      </c>
      <c r="KL79" s="11">
        <v>111.10416666666667</v>
      </c>
      <c r="KM79" s="11">
        <v>105.255</v>
      </c>
      <c r="KN79" s="11">
        <v>11.145315888896663</v>
      </c>
      <c r="KO79" s="11">
        <v>24.218207088255735</v>
      </c>
      <c r="KP79" s="11">
        <v>75.619952108445972</v>
      </c>
      <c r="KQ79" s="11">
        <v>5.5981580941585287</v>
      </c>
      <c r="KR79" s="11">
        <v>60.10974393082806</v>
      </c>
      <c r="KS79" s="11">
        <v>37.336561743341406</v>
      </c>
    </row>
    <row r="80" spans="1:305" x14ac:dyDescent="0.3">
      <c r="A80" t="s">
        <v>1</v>
      </c>
      <c r="B80" s="2" t="s">
        <v>148</v>
      </c>
      <c r="C80" s="2" t="s">
        <v>149</v>
      </c>
      <c r="D80" s="2" t="s">
        <v>133</v>
      </c>
      <c r="E80" s="2" t="s">
        <v>349</v>
      </c>
      <c r="F80" s="2" t="s">
        <v>358</v>
      </c>
      <c r="G80" s="2" t="s">
        <v>355</v>
      </c>
      <c r="H80" s="17" t="s">
        <v>489</v>
      </c>
      <c r="I80" s="11">
        <v>49.82330782619394</v>
      </c>
      <c r="J80" s="11">
        <v>46.489879675180582</v>
      </c>
      <c r="K80" s="11">
        <v>55.717256717161156</v>
      </c>
      <c r="L80" s="11">
        <v>63.101553617642004</v>
      </c>
      <c r="M80" s="11">
        <v>59.562223051801311</v>
      </c>
      <c r="N80" s="11">
        <v>40.71414301179545</v>
      </c>
      <c r="O80" s="11">
        <v>33.354790883583121</v>
      </c>
      <c r="P80" s="11">
        <v>53.761085077215334</v>
      </c>
      <c r="Q80" s="11">
        <v>40.361607918248772</v>
      </c>
      <c r="R80" s="11">
        <v>17.27272727272727</v>
      </c>
      <c r="S80" s="11">
        <v>69.595308653846857</v>
      </c>
      <c r="T80" s="11">
        <v>37.776428005565023</v>
      </c>
      <c r="U80" s="11">
        <v>71.310321681972695</v>
      </c>
      <c r="V80" s="11">
        <v>35.351679116688082</v>
      </c>
      <c r="W80" s="11">
        <v>8.6559505749266634</v>
      </c>
      <c r="X80" s="11">
        <v>66.906976565742596</v>
      </c>
      <c r="Y80" s="11">
        <v>90.163733115022524</v>
      </c>
      <c r="Z80" s="11">
        <v>57.142366612952834</v>
      </c>
      <c r="AA80" s="11">
        <v>73.878134760982945</v>
      </c>
      <c r="AB80" s="11">
        <v>86.552795265881713</v>
      </c>
      <c r="AC80" s="11">
        <v>55.194774410618287</v>
      </c>
      <c r="AD80" s="11">
        <v>46.483149133578934</v>
      </c>
      <c r="AE80" s="11">
        <v>53.398914517148128</v>
      </c>
      <c r="AF80" s="11">
        <v>59.562223051801311</v>
      </c>
      <c r="AG80" s="11">
        <v>24.707686556413599</v>
      </c>
      <c r="AH80" s="11">
        <v>19.234475283950989</v>
      </c>
      <c r="AI80" s="11">
        <v>64.982004078399171</v>
      </c>
      <c r="AJ80" s="11">
        <v>35.522983114446525</v>
      </c>
      <c r="AK80" s="11">
        <v>91.093956491807802</v>
      </c>
      <c r="AL80" s="11">
        <v>50.792773986715453</v>
      </c>
      <c r="AM80" s="11">
        <v>40.789698936175412</v>
      </c>
      <c r="AN80" s="11">
        <v>34.833898320690523</v>
      </c>
      <c r="AO80" s="11">
        <v>67.160434559370557</v>
      </c>
      <c r="AP80" s="11">
        <v>66.249028749028753</v>
      </c>
      <c r="AQ80" s="11">
        <v>83.376499402901061</v>
      </c>
      <c r="AR80" s="11">
        <v>73.480366087516202</v>
      </c>
      <c r="AS80" s="11">
        <v>42.316967238814385</v>
      </c>
      <c r="AT80" s="11">
        <v>25.494708480819583</v>
      </c>
      <c r="AU80" s="11">
        <v>31.648940504212035</v>
      </c>
      <c r="AV80" s="11">
        <v>61.226326284054366</v>
      </c>
      <c r="AW80" s="11">
        <v>28.599382527059724</v>
      </c>
      <c r="AX80" s="11">
        <v>50.047295078085121</v>
      </c>
      <c r="AY80" s="11">
        <v>21.573427783795893</v>
      </c>
      <c r="AZ80" s="11">
        <v>20</v>
      </c>
      <c r="BA80" s="11">
        <v>27.27272727272727</v>
      </c>
      <c r="BB80" s="11">
        <v>4.5454545454545459</v>
      </c>
      <c r="BC80" s="11">
        <v>66.666666666666657</v>
      </c>
      <c r="BD80" s="11">
        <v>75</v>
      </c>
      <c r="BE80" s="11">
        <v>40.637450199203187</v>
      </c>
      <c r="BF80" s="11">
        <v>86.505759736697755</v>
      </c>
      <c r="BG80" s="11">
        <v>79.166666666666657</v>
      </c>
      <c r="BH80" s="11">
        <v>89.473684210526315</v>
      </c>
      <c r="BI80" s="11">
        <v>42.95979994379028</v>
      </c>
      <c r="BJ80" s="11">
        <v>19.964027698495165</v>
      </c>
      <c r="BK80" s="11">
        <v>27.217269135013357</v>
      </c>
      <c r="BL80" s="11">
        <v>9.2673590400000005</v>
      </c>
      <c r="BM80" s="11">
        <v>80.733589644743986</v>
      </c>
      <c r="BN80" s="11">
        <v>63.631889271826822</v>
      </c>
      <c r="BO80" s="11">
        <v>69.565486129347278</v>
      </c>
      <c r="BP80" s="11">
        <v>0.20515300827262375</v>
      </c>
      <c r="BQ80" s="11">
        <v>100</v>
      </c>
      <c r="BR80" s="11">
        <v>0</v>
      </c>
      <c r="BS80" s="11">
        <v>9.0484316516125034</v>
      </c>
      <c r="BT80" s="11">
        <v>100</v>
      </c>
      <c r="BU80" s="11">
        <v>2.8564900402433442</v>
      </c>
      <c r="BV80" s="11">
        <v>11.094390535000777</v>
      </c>
      <c r="BW80" s="11">
        <v>23.52941176470588</v>
      </c>
      <c r="BX80" s="11">
        <v>0</v>
      </c>
      <c r="BY80" s="11">
        <v>0</v>
      </c>
      <c r="BZ80" s="11">
        <v>62.156297347680415</v>
      </c>
      <c r="CA80" s="11">
        <v>51.513905048139122</v>
      </c>
      <c r="CB80" s="11">
        <v>35.327465210627587</v>
      </c>
      <c r="CC80" s="11">
        <v>79.243574892332376</v>
      </c>
      <c r="CD80" s="11">
        <v>97.206950756137175</v>
      </c>
      <c r="CE80" s="11">
        <v>65.450681777935188</v>
      </c>
      <c r="CF80" s="11">
        <v>77.449960927346268</v>
      </c>
      <c r="CG80" s="11">
        <v>88.487515349979532</v>
      </c>
      <c r="CH80" s="11">
        <v>95.128939828080235</v>
      </c>
      <c r="CI80" s="11">
        <v>97.410970118706501</v>
      </c>
      <c r="CJ80" s="11">
        <v>96.316004911993446</v>
      </c>
      <c r="CK80" s="11">
        <v>73.475235366352848</v>
      </c>
      <c r="CL80" s="11">
        <v>94.43</v>
      </c>
      <c r="CM80" s="11">
        <v>32.950000000000003</v>
      </c>
      <c r="CN80" s="11">
        <v>100</v>
      </c>
      <c r="CO80" s="11">
        <v>1.1894664518113385</v>
      </c>
      <c r="CP80" s="11">
        <v>36.728949192938337</v>
      </c>
      <c r="CQ80" s="11">
        <v>70.740677617986549</v>
      </c>
      <c r="CR80" s="11">
        <v>88.416044494807892</v>
      </c>
      <c r="CS80" s="11">
        <v>81.099743636179241</v>
      </c>
      <c r="CT80" s="11">
        <v>66.952206560575505</v>
      </c>
      <c r="CU80" s="11">
        <v>99.331187063410155</v>
      </c>
      <c r="CV80" s="11">
        <v>99.697028240656891</v>
      </c>
      <c r="CW80" s="11">
        <v>98.958231160358039</v>
      </c>
      <c r="CX80" s="11">
        <v>55.955279388300404</v>
      </c>
      <c r="CY80" s="11">
        <v>98.215839571695213</v>
      </c>
      <c r="CZ80" s="11">
        <v>99.065830584020517</v>
      </c>
      <c r="DA80" s="11">
        <v>99.396298545218158</v>
      </c>
      <c r="DB80" s="11">
        <v>42.279100767987671</v>
      </c>
      <c r="DC80" s="11">
        <v>98.854753868816857</v>
      </c>
      <c r="DD80" s="11">
        <v>54.001227998362666</v>
      </c>
      <c r="DE80" s="11">
        <v>75.583095233492188</v>
      </c>
      <c r="DF80" s="11">
        <v>36</v>
      </c>
      <c r="DG80" s="11">
        <v>93.18460908718788</v>
      </c>
      <c r="DH80" s="11">
        <v>18.890708145722474</v>
      </c>
      <c r="DI80" s="11">
        <v>27.374130167826443</v>
      </c>
      <c r="DJ80" s="11">
        <v>19.441401971522453</v>
      </c>
      <c r="DK80" s="11">
        <v>8.8888888888888893</v>
      </c>
      <c r="DL80" s="11">
        <v>89.613193295137677</v>
      </c>
      <c r="DM80" s="11">
        <v>95.652173913043484</v>
      </c>
      <c r="DN80" s="11">
        <v>67.402915457446326</v>
      </c>
      <c r="DO80" s="11">
        <v>66.539923954372625</v>
      </c>
      <c r="DP80" s="11">
        <v>44.743829743584968</v>
      </c>
      <c r="DQ80" s="11">
        <v>27.52513339856111</v>
      </c>
      <c r="DR80" s="11">
        <v>21.890239714266091</v>
      </c>
      <c r="DS80" s="11">
        <v>5.9546852996145629</v>
      </c>
      <c r="DT80" s="11">
        <v>14.886268704186412</v>
      </c>
      <c r="DU80" s="11">
        <v>0</v>
      </c>
      <c r="DV80" s="11">
        <v>12.81085959270567</v>
      </c>
      <c r="DW80" s="11">
        <v>10.066949132266384</v>
      </c>
      <c r="DX80" s="11">
        <v>12.566215139659748</v>
      </c>
      <c r="DY80" s="11">
        <v>20.550867115861003</v>
      </c>
      <c r="DZ80" s="11">
        <v>9.671778693927811</v>
      </c>
      <c r="EA80" s="11">
        <v>20.050182136973046</v>
      </c>
      <c r="EB80" s="11">
        <v>33.333333333333329</v>
      </c>
      <c r="EC80" s="11">
        <v>28.134740418858438</v>
      </c>
      <c r="ED80" s="11">
        <v>31.793275894738247</v>
      </c>
      <c r="EE80" s="11">
        <v>100</v>
      </c>
      <c r="EF80" s="11">
        <v>100</v>
      </c>
      <c r="EG80" s="11">
        <v>0.80128205128205121</v>
      </c>
      <c r="EH80" s="11">
        <v>41.025641025641022</v>
      </c>
      <c r="EI80" s="11">
        <v>80.863039399624768</v>
      </c>
      <c r="EJ80" s="11">
        <v>54.924953095684806</v>
      </c>
      <c r="EK80" s="11">
        <v>0</v>
      </c>
      <c r="EL80" s="11">
        <v>80.3</v>
      </c>
      <c r="EM80" s="11">
        <v>98.51</v>
      </c>
      <c r="EN80" s="11">
        <v>98.141263940520446</v>
      </c>
      <c r="EO80" s="11">
        <v>95.18518518518519</v>
      </c>
      <c r="EP80" s="11">
        <v>83.333333333333343</v>
      </c>
      <c r="EQ80" s="11">
        <v>75.000009318181213</v>
      </c>
      <c r="ER80" s="11">
        <v>72.580643028095835</v>
      </c>
      <c r="ES80" s="11">
        <v>33.511993953007284</v>
      </c>
      <c r="ET80" s="11">
        <v>22.078449647577497</v>
      </c>
      <c r="EU80" s="11">
        <v>5.7452299133410616</v>
      </c>
      <c r="EV80" s="11">
        <v>1.0657629941039806</v>
      </c>
      <c r="EW80" s="11">
        <v>2.6594013696716341</v>
      </c>
      <c r="EX80" s="11">
        <v>6.6280362920302078</v>
      </c>
      <c r="EY80" s="11">
        <v>0.12217324509755907</v>
      </c>
      <c r="EZ80" s="11">
        <v>0.59287665023377989</v>
      </c>
      <c r="FA80" s="11">
        <v>6.2374794373365585</v>
      </c>
      <c r="FB80" s="11">
        <v>6.1279275930109529</v>
      </c>
      <c r="FC80" s="11">
        <v>0</v>
      </c>
      <c r="FD80" s="11">
        <v>92.115730568105391</v>
      </c>
      <c r="FE80" s="11">
        <v>45.3056768558952</v>
      </c>
      <c r="FF80" s="11">
        <v>60.399159663865539</v>
      </c>
      <c r="FG80" s="11">
        <v>22.444233005603152</v>
      </c>
      <c r="FH80" s="11">
        <v>17.313876144491431</v>
      </c>
      <c r="FI80" s="11">
        <v>6.4204805201399955</v>
      </c>
      <c r="FJ80" s="11">
        <v>59.370132260896668</v>
      </c>
      <c r="FK80" s="11">
        <v>68.620769672321387</v>
      </c>
      <c r="FL80" s="11">
        <v>85.233470799521086</v>
      </c>
      <c r="FM80" s="11">
        <v>74.746950428237739</v>
      </c>
      <c r="FN80" s="11">
        <v>79.340277777777786</v>
      </c>
      <c r="FO80" s="11">
        <v>45.886432137234991</v>
      </c>
      <c r="FP80" s="11">
        <v>89.073305670816055</v>
      </c>
      <c r="FQ80" s="11">
        <v>28.68217054263566</v>
      </c>
      <c r="FR80" s="11">
        <v>24.281274281274282</v>
      </c>
      <c r="FS80" s="11">
        <v>160.25641025641025</v>
      </c>
      <c r="FT80" s="11">
        <v>432.20668220668222</v>
      </c>
      <c r="FU80" s="11">
        <v>451.63170163170162</v>
      </c>
      <c r="FV80" s="11">
        <v>150.54390054390055</v>
      </c>
      <c r="FW80" s="11">
        <v>335.0815850815851</v>
      </c>
      <c r="FX80" s="11">
        <v>61.226326284054366</v>
      </c>
      <c r="FY80" s="11">
        <v>-11.146326284054368</v>
      </c>
      <c r="FZ80" s="11">
        <v>50.047295078085114</v>
      </c>
      <c r="GA80" s="11">
        <v>-2.7976295023208309E-2</v>
      </c>
      <c r="GB80" s="11">
        <v>20</v>
      </c>
      <c r="GC80" s="11">
        <v>27.27272727272727</v>
      </c>
      <c r="GD80" s="11">
        <v>4.5454545454545459</v>
      </c>
      <c r="GE80" s="11">
        <v>66.666666666666657</v>
      </c>
      <c r="GF80" s="11">
        <v>75</v>
      </c>
      <c r="GG80" s="11">
        <v>40.637450199203187</v>
      </c>
      <c r="GH80" s="11">
        <v>10</v>
      </c>
      <c r="GI80" s="11">
        <v>10</v>
      </c>
      <c r="GJ80" s="11">
        <v>3.3333333333333335</v>
      </c>
      <c r="GK80" s="11">
        <v>42.95979994379028</v>
      </c>
      <c r="GL80" s="11">
        <v>19.964027698495165</v>
      </c>
      <c r="GM80" s="11">
        <v>27.217269135013353</v>
      </c>
      <c r="GN80" s="11">
        <v>9.2673590400000005</v>
      </c>
      <c r="GO80" s="11">
        <v>80.733589644743986</v>
      </c>
      <c r="GP80" s="11">
        <v>36.368110728173178</v>
      </c>
      <c r="GQ80" s="11">
        <v>30.434513870652719</v>
      </c>
      <c r="GR80" s="11">
        <v>0.20515300827262375</v>
      </c>
      <c r="GS80" s="14">
        <v>100</v>
      </c>
      <c r="GT80" s="11" t="s">
        <v>727</v>
      </c>
      <c r="GU80" s="11">
        <v>9.0484316516125034</v>
      </c>
      <c r="GV80" s="11">
        <v>1</v>
      </c>
      <c r="GW80" s="11">
        <v>274.73556117195545</v>
      </c>
      <c r="GX80" s="11">
        <v>11.094390535000777</v>
      </c>
      <c r="GY80" s="11">
        <v>23.52941176470588</v>
      </c>
      <c r="GZ80" s="11">
        <v>0</v>
      </c>
      <c r="HA80" s="11">
        <v>0</v>
      </c>
      <c r="HB80" s="11">
        <v>125.16634920634924</v>
      </c>
      <c r="HC80" s="11">
        <v>217.9850793650794</v>
      </c>
      <c r="HD80" s="11">
        <v>315.91349206349201</v>
      </c>
      <c r="HE80" s="11">
        <v>88.439047619047642</v>
      </c>
      <c r="HF80" s="12">
        <v>117.07352107087267</v>
      </c>
      <c r="HG80" s="12">
        <v>34.549318222064812</v>
      </c>
      <c r="HH80" s="12">
        <v>93.228216299333681</v>
      </c>
      <c r="HI80" s="11">
        <v>88.487515349979532</v>
      </c>
      <c r="HJ80" s="11">
        <v>95.128939828080235</v>
      </c>
      <c r="HK80" s="11">
        <v>97.410970118706501</v>
      </c>
      <c r="HL80" s="11">
        <v>96.316004911993446</v>
      </c>
      <c r="HM80" s="11">
        <v>73.475235366352848</v>
      </c>
      <c r="HN80" s="11">
        <v>94.43</v>
      </c>
      <c r="HO80" s="11" t="s">
        <v>727</v>
      </c>
      <c r="HP80" s="14">
        <v>100</v>
      </c>
      <c r="HQ80" s="11">
        <v>1.1894664518113385</v>
      </c>
      <c r="HR80" s="11">
        <v>36.728949192938337</v>
      </c>
      <c r="HS80" s="11">
        <v>70.740677617986549</v>
      </c>
      <c r="HT80" s="11">
        <v>88.416044494807892</v>
      </c>
      <c r="HU80" s="11">
        <v>81.099743636179241</v>
      </c>
      <c r="HV80" s="11">
        <v>66.952206560575505</v>
      </c>
      <c r="HW80" s="11">
        <v>99.331187063410155</v>
      </c>
      <c r="HX80" s="11">
        <v>99.697028240656891</v>
      </c>
      <c r="HY80" s="11">
        <v>98.958231160358039</v>
      </c>
      <c r="HZ80" s="11">
        <v>55.955279388300404</v>
      </c>
      <c r="IA80" s="11">
        <v>98.215839571695213</v>
      </c>
      <c r="IB80" s="11">
        <v>99.065830584020517</v>
      </c>
      <c r="IC80" s="11">
        <v>99.396298545218158</v>
      </c>
      <c r="ID80" s="11">
        <v>42.279100767987671</v>
      </c>
      <c r="IE80" s="11">
        <v>98.854753868816857</v>
      </c>
      <c r="IF80" s="11">
        <v>54.001227998362666</v>
      </c>
      <c r="IG80" s="11">
        <v>9.6861359384743295</v>
      </c>
      <c r="IH80" s="11">
        <v>11</v>
      </c>
      <c r="II80" s="11">
        <v>93.18460908718788</v>
      </c>
      <c r="IJ80" s="11">
        <v>18.890708145722474</v>
      </c>
      <c r="IK80" s="11">
        <v>27.374130167826443</v>
      </c>
      <c r="IL80" s="11">
        <v>19.441401971522453</v>
      </c>
      <c r="IM80" s="11">
        <v>8.8888888888888893</v>
      </c>
      <c r="IN80" s="11">
        <v>9.3166986564299421</v>
      </c>
      <c r="IO80" s="11">
        <v>95.652173913043484</v>
      </c>
      <c r="IP80" s="11">
        <v>81.259453780239937</v>
      </c>
      <c r="IQ80" s="11">
        <v>15.209125475285171</v>
      </c>
      <c r="IR80" s="11">
        <v>98.859315589353614</v>
      </c>
      <c r="IS80" s="11">
        <v>6.9015042241912221</v>
      </c>
      <c r="IT80" s="11">
        <v>21.890239714266091</v>
      </c>
      <c r="IU80" s="11">
        <v>33.328798802883959</v>
      </c>
      <c r="IV80" s="11">
        <v>26.52700312882601</v>
      </c>
      <c r="IW80" s="11">
        <v>0</v>
      </c>
      <c r="IX80" s="11">
        <v>123.24853761393008</v>
      </c>
      <c r="IY80" s="11">
        <v>5.2173913043478262</v>
      </c>
      <c r="IZ80" s="11">
        <v>10.474765338049245</v>
      </c>
      <c r="JA80" s="11">
        <v>11.2909808189362</v>
      </c>
      <c r="JB80" s="11">
        <v>3.1288260100666574</v>
      </c>
      <c r="JC80" s="11">
        <v>2.0405387022173853</v>
      </c>
      <c r="JD80" s="11">
        <v>10</v>
      </c>
      <c r="JE80" s="11">
        <v>16.787401574803148</v>
      </c>
      <c r="JF80" s="11">
        <v>17.337579617834393</v>
      </c>
      <c r="JG80" s="11">
        <v>107.21649484536083</v>
      </c>
      <c r="JH80" s="11">
        <v>181.22503328894808</v>
      </c>
      <c r="JI80" s="11">
        <v>0.80128205128205121</v>
      </c>
      <c r="JJ80" s="11">
        <v>41.025641025641022</v>
      </c>
      <c r="JK80" s="11">
        <v>80.863039399624768</v>
      </c>
      <c r="JL80" s="11">
        <v>54.924953095684806</v>
      </c>
      <c r="JM80" s="11">
        <v>0</v>
      </c>
      <c r="JN80" s="11">
        <v>80.3</v>
      </c>
      <c r="JO80" s="11">
        <v>98.51</v>
      </c>
      <c r="JP80" s="11">
        <v>98.141263940520446</v>
      </c>
      <c r="JQ80" s="11">
        <v>95.18518518518519</v>
      </c>
      <c r="JR80" s="11">
        <v>83.333333333333343</v>
      </c>
      <c r="JS80" s="11">
        <v>0.86585369999999995</v>
      </c>
      <c r="JT80" s="11">
        <v>0.79268289999999997</v>
      </c>
      <c r="JU80" s="11">
        <v>1.2804864680000001</v>
      </c>
      <c r="JV80" s="11">
        <v>0.2759259</v>
      </c>
      <c r="JW80" s="11">
        <v>3.599217044375238</v>
      </c>
      <c r="JX80" s="11">
        <v>29241.454573748211</v>
      </c>
      <c r="JY80" s="11">
        <v>40604.677247366228</v>
      </c>
      <c r="JZ80" s="11">
        <v>0.5303624518159693</v>
      </c>
      <c r="KA80" s="11">
        <v>0.93513731999999994</v>
      </c>
      <c r="KB80" s="11">
        <v>1.5415891999999995</v>
      </c>
      <c r="KC80" s="11">
        <v>18.12594829</v>
      </c>
      <c r="KD80" s="13">
        <v>5.3636126576163561E-2</v>
      </c>
      <c r="KE80" s="11">
        <v>17.395306028531984</v>
      </c>
      <c r="KF80" s="11">
        <v>176.8662232076866</v>
      </c>
      <c r="KG80" s="11">
        <v>-18.777292576419214</v>
      </c>
      <c r="KH80" s="11">
        <v>41.596638655462186</v>
      </c>
      <c r="KI80" s="11">
        <v>12.089999999999998</v>
      </c>
      <c r="KJ80" s="11">
        <v>18.544999999999998</v>
      </c>
      <c r="KK80" s="11">
        <v>87.673333333333346</v>
      </c>
      <c r="KL80" s="11">
        <v>111.10416666666667</v>
      </c>
      <c r="KM80" s="11">
        <v>105.255</v>
      </c>
      <c r="KN80" s="11">
        <v>14.766529200478914</v>
      </c>
      <c r="KO80" s="11">
        <v>25.253049571762265</v>
      </c>
      <c r="KP80" s="11">
        <v>79.340277777777786</v>
      </c>
      <c r="KQ80" s="11">
        <v>6.0883137746261342</v>
      </c>
      <c r="KR80" s="11">
        <v>89.073305670816055</v>
      </c>
      <c r="KS80" s="11">
        <v>28.68217054263566</v>
      </c>
    </row>
    <row r="81" spans="1:305" x14ac:dyDescent="0.3">
      <c r="A81" t="s">
        <v>1</v>
      </c>
      <c r="B81" s="2" t="s">
        <v>150</v>
      </c>
      <c r="C81" s="2" t="s">
        <v>151</v>
      </c>
      <c r="D81" s="2" t="s">
        <v>133</v>
      </c>
      <c r="E81" s="2" t="s">
        <v>348</v>
      </c>
      <c r="F81" s="2" t="s">
        <v>358</v>
      </c>
      <c r="G81" s="2" t="s">
        <v>355</v>
      </c>
      <c r="H81" s="17" t="s">
        <v>489</v>
      </c>
      <c r="I81" s="11">
        <v>47.488876231324745</v>
      </c>
      <c r="J81" s="11">
        <v>51.601497570093855</v>
      </c>
      <c r="K81" s="11">
        <v>40.257067583512871</v>
      </c>
      <c r="L81" s="11">
        <v>60.784377957130843</v>
      </c>
      <c r="M81" s="11">
        <v>45.400804904460962</v>
      </c>
      <c r="N81" s="11">
        <v>44.712734514346515</v>
      </c>
      <c r="O81" s="11">
        <v>42.176774858403412</v>
      </c>
      <c r="P81" s="11">
        <v>70.054936384121191</v>
      </c>
      <c r="Q81" s="11">
        <v>59.428861992762819</v>
      </c>
      <c r="R81" s="11">
        <v>17.121212121212121</v>
      </c>
      <c r="S81" s="11">
        <v>79.712781571195563</v>
      </c>
      <c r="T81" s="11">
        <v>30.682999992336544</v>
      </c>
      <c r="U81" s="11">
        <v>57.682909372297615</v>
      </c>
      <c r="V81" s="11">
        <v>46.526781556731123</v>
      </c>
      <c r="W81" s="11">
        <v>14.297925853008106</v>
      </c>
      <c r="X81" s="11">
        <v>42.435940851090251</v>
      </c>
      <c r="Y81" s="11">
        <v>86.444780635400917</v>
      </c>
      <c r="Z81" s="11">
        <v>17.849622994552224</v>
      </c>
      <c r="AA81" s="11">
        <v>73.542646544661011</v>
      </c>
      <c r="AB81" s="11">
        <v>87.131362347297525</v>
      </c>
      <c r="AC81" s="11">
        <v>40.512452076155661</v>
      </c>
      <c r="AD81" s="11">
        <v>42.981413442835532</v>
      </c>
      <c r="AE81" s="11">
        <v>59.754015374704508</v>
      </c>
      <c r="AF81" s="11">
        <v>45.400804904460962</v>
      </c>
      <c r="AG81" s="11">
        <v>32.006945911447033</v>
      </c>
      <c r="AH81" s="11">
        <v>26.713557368531621</v>
      </c>
      <c r="AI81" s="11">
        <v>73.790374429400657</v>
      </c>
      <c r="AJ81" s="11">
        <v>40.722515966418406</v>
      </c>
      <c r="AK81" s="11">
        <v>92.171314821234333</v>
      </c>
      <c r="AL81" s="11">
        <v>43.694120615453727</v>
      </c>
      <c r="AM81" s="11">
        <v>52.092277043666272</v>
      </c>
      <c r="AN81" s="11">
        <v>47.693549384006211</v>
      </c>
      <c r="AO81" s="11">
        <v>68.365672650997197</v>
      </c>
      <c r="AP81" s="11">
        <v>60.620998356847409</v>
      </c>
      <c r="AQ81" s="11">
        <v>85.894184093027732</v>
      </c>
      <c r="AR81" s="11">
        <v>68.548508957202841</v>
      </c>
      <c r="AS81" s="11">
        <v>50.795764953981518</v>
      </c>
      <c r="AT81" s="11">
        <v>57.937497245673342</v>
      </c>
      <c r="AU81" s="11">
        <v>96.532664697994292</v>
      </c>
      <c r="AV81" s="11">
        <v>53.753056469500059</v>
      </c>
      <c r="AW81" s="11">
        <v>41.565579958828721</v>
      </c>
      <c r="AX81" s="11">
        <v>74.485624952251854</v>
      </c>
      <c r="AY81" s="11">
        <v>67.911186590470678</v>
      </c>
      <c r="AZ81" s="11">
        <v>15</v>
      </c>
      <c r="BA81" s="11">
        <v>31.818181818181817</v>
      </c>
      <c r="BB81" s="11">
        <v>4.5454545454545459</v>
      </c>
      <c r="BC81" s="11">
        <v>100</v>
      </c>
      <c r="BD81" s="11">
        <v>50</v>
      </c>
      <c r="BE81" s="11">
        <v>79.892761394101868</v>
      </c>
      <c r="BF81" s="11">
        <v>89.504479795209363</v>
      </c>
      <c r="BG81" s="11">
        <v>79.166666666666657</v>
      </c>
      <c r="BH81" s="11">
        <v>82.10526315789474</v>
      </c>
      <c r="BI81" s="11">
        <v>17.037159152312451</v>
      </c>
      <c r="BJ81" s="11">
        <v>12.508602531475542</v>
      </c>
      <c r="BK81" s="11">
        <v>38.713500000000003</v>
      </c>
      <c r="BL81" s="11">
        <v>3.0504751200000007</v>
      </c>
      <c r="BM81" s="11">
        <v>64.948373789118875</v>
      </c>
      <c r="BN81" s="11">
        <v>45.0115078405912</v>
      </c>
      <c r="BO81" s="11">
        <v>63.088846487182749</v>
      </c>
      <c r="BP81" s="11">
        <v>1.4638436544948505</v>
      </c>
      <c r="BQ81" s="11">
        <v>82.183504285513564</v>
      </c>
      <c r="BR81" s="11">
        <v>82.183504285513564</v>
      </c>
      <c r="BS81" s="11">
        <v>0</v>
      </c>
      <c r="BT81" s="11">
        <v>100</v>
      </c>
      <c r="BU81" s="11">
        <v>13.329837114864729</v>
      </c>
      <c r="BV81" s="11">
        <v>24.400678148717382</v>
      </c>
      <c r="BW81" s="11">
        <v>6.3348416289592757</v>
      </c>
      <c r="BX81" s="11">
        <v>0</v>
      </c>
      <c r="BY81" s="11">
        <v>26.456183634355764</v>
      </c>
      <c r="BZ81" s="11">
        <v>3.4459715827684456</v>
      </c>
      <c r="CA81" s="11">
        <v>7.25676947463855</v>
      </c>
      <c r="CB81" s="11">
        <v>0</v>
      </c>
      <c r="CC81" s="11">
        <v>20.217138574863753</v>
      </c>
      <c r="CD81" s="11">
        <v>95.838580676858967</v>
      </c>
      <c r="CE81" s="11">
        <v>74.178292740600611</v>
      </c>
      <c r="CF81" s="11">
        <v>96.114832907901416</v>
      </c>
      <c r="CG81" s="11">
        <v>82.775016209206825</v>
      </c>
      <c r="CH81" s="11">
        <v>91.555003241841376</v>
      </c>
      <c r="CI81" s="11">
        <v>94.715798573589808</v>
      </c>
      <c r="CJ81" s="11">
        <v>91.576615517614002</v>
      </c>
      <c r="CK81" s="11">
        <v>71.601469634752533</v>
      </c>
      <c r="CL81" s="11">
        <v>58.650000000000006</v>
      </c>
      <c r="CM81" s="11">
        <v>3.95</v>
      </c>
      <c r="CN81" s="11">
        <v>3.0686467084300273</v>
      </c>
      <c r="CO81" s="11">
        <v>5.7298452697788687</v>
      </c>
      <c r="CP81" s="11">
        <v>66.326502244596924</v>
      </c>
      <c r="CQ81" s="11">
        <v>82.030173161379281</v>
      </c>
      <c r="CR81" s="11">
        <v>89.749510444551348</v>
      </c>
      <c r="CS81" s="11">
        <v>51.024982871505117</v>
      </c>
      <c r="CT81" s="11">
        <v>52.894029700172041</v>
      </c>
      <c r="CU81" s="11">
        <v>99.230680845761327</v>
      </c>
      <c r="CV81" s="11">
        <v>98.124890038424752</v>
      </c>
      <c r="CW81" s="11">
        <v>97.835648971291192</v>
      </c>
      <c r="CX81" s="11">
        <v>50.393719912575939</v>
      </c>
      <c r="CY81" s="11">
        <v>98.265985597919752</v>
      </c>
      <c r="CZ81" s="11">
        <v>97.230756001618786</v>
      </c>
      <c r="DA81" s="11">
        <v>96.035280123905096</v>
      </c>
      <c r="DB81" s="11">
        <v>61.184009833079934</v>
      </c>
      <c r="DC81" s="11">
        <v>97.980608299564764</v>
      </c>
      <c r="DD81" s="11">
        <v>37.421655500324185</v>
      </c>
      <c r="DE81" s="11">
        <v>56.115700728142791</v>
      </c>
      <c r="DF81" s="11">
        <v>28.000000000000004</v>
      </c>
      <c r="DG81" s="11">
        <v>86.097903609250054</v>
      </c>
      <c r="DH81" s="11">
        <v>19.089042576183271</v>
      </c>
      <c r="DI81" s="11">
        <v>23.757294143073267</v>
      </c>
      <c r="DJ81" s="11">
        <v>44.903948772678767</v>
      </c>
      <c r="DK81" s="11">
        <v>11.904761904761903</v>
      </c>
      <c r="DL81" s="11">
        <v>93.570987185013706</v>
      </c>
      <c r="DM81" s="11">
        <v>88.63636363636364</v>
      </c>
      <c r="DN81" s="11">
        <v>51.377712971097978</v>
      </c>
      <c r="DO81" s="11">
        <v>73.263888888888886</v>
      </c>
      <c r="DP81" s="11">
        <v>11.560812853396031</v>
      </c>
      <c r="DQ81" s="11">
        <v>37.057467996748358</v>
      </c>
      <c r="DR81" s="11">
        <v>26.956423826145702</v>
      </c>
      <c r="DS81" s="11">
        <v>1.044449812394814</v>
      </c>
      <c r="DT81" s="11">
        <v>1.9750223964123317</v>
      </c>
      <c r="DU81" s="11">
        <v>0</v>
      </c>
      <c r="DV81" s="11">
        <v>3.6210264016904157</v>
      </c>
      <c r="DW81" s="11">
        <v>7.7179943347375612</v>
      </c>
      <c r="DX81" s="11">
        <v>25.547637914977866</v>
      </c>
      <c r="DY81" s="11">
        <v>37.45759799268621</v>
      </c>
      <c r="DZ81" s="11">
        <v>12.538806428309909</v>
      </c>
      <c r="EA81" s="11">
        <v>19.928506411446044</v>
      </c>
      <c r="EB81" s="11">
        <v>38.095238095238088</v>
      </c>
      <c r="EC81" s="11">
        <v>73.279893454778971</v>
      </c>
      <c r="ED81" s="11">
        <v>40.178705712098989</v>
      </c>
      <c r="EE81" s="11">
        <v>81.70289855072464</v>
      </c>
      <c r="EF81" s="11">
        <v>100</v>
      </c>
      <c r="EG81" s="11">
        <v>5.9127864005912789</v>
      </c>
      <c r="EH81" s="11">
        <v>54.323725055432369</v>
      </c>
      <c r="EI81" s="11">
        <v>82.820512820512832</v>
      </c>
      <c r="EJ81" s="11">
        <v>59.294871794871796</v>
      </c>
      <c r="EK81" s="11">
        <v>1.2606837606837606</v>
      </c>
      <c r="EL81" s="11">
        <v>81.89</v>
      </c>
      <c r="EM81" s="11">
        <v>98.92</v>
      </c>
      <c r="EN81" s="11">
        <v>99.380804953560371</v>
      </c>
      <c r="EO81" s="11">
        <v>94.763513513513516</v>
      </c>
      <c r="EP81" s="11">
        <v>85.902255639097746</v>
      </c>
      <c r="EQ81" s="11">
        <v>68.18182157024772</v>
      </c>
      <c r="ER81" s="11">
        <v>66.129028844953339</v>
      </c>
      <c r="ES81" s="11">
        <v>15.604094693507657</v>
      </c>
      <c r="ET81" s="11">
        <v>24.86153735310619</v>
      </c>
      <c r="EU81" s="11">
        <v>3.5396616683519384</v>
      </c>
      <c r="EV81" s="11">
        <v>4.3022047937488583</v>
      </c>
      <c r="EW81" s="11">
        <v>5.3456870593800776</v>
      </c>
      <c r="EX81" s="11">
        <v>41.21022489671661</v>
      </c>
      <c r="EY81" s="11">
        <v>5.2122322804206561E-3</v>
      </c>
      <c r="EZ81" s="11">
        <v>100</v>
      </c>
      <c r="FA81" s="11">
        <v>6.0612760008835229</v>
      </c>
      <c r="FB81" s="11">
        <v>3.6006891818467794</v>
      </c>
      <c r="FC81" s="11">
        <v>40.98432380915817</v>
      </c>
      <c r="FD81" s="11">
        <v>15.876372227326421</v>
      </c>
      <c r="FE81" s="11">
        <v>100</v>
      </c>
      <c r="FF81" s="11">
        <v>100</v>
      </c>
      <c r="FG81" s="11">
        <v>39.810409838954101</v>
      </c>
      <c r="FH81" s="11">
        <v>64.245954627718916</v>
      </c>
      <c r="FI81" s="11">
        <v>6.4204805201399955</v>
      </c>
      <c r="FJ81" s="11">
        <v>59.370132260896668</v>
      </c>
      <c r="FK81" s="11">
        <v>68.620769672321387</v>
      </c>
      <c r="FL81" s="11">
        <v>85.667903525046384</v>
      </c>
      <c r="FM81" s="11">
        <v>73.925104022191405</v>
      </c>
      <c r="FN81" s="11">
        <v>92.041754948064707</v>
      </c>
      <c r="FO81" s="11">
        <v>45.341934272930828</v>
      </c>
      <c r="FP81" s="11">
        <v>76.385754929853817</v>
      </c>
      <c r="FQ81" s="11">
        <v>36.83158420789605</v>
      </c>
      <c r="FR81" s="11">
        <v>28.330217009462295</v>
      </c>
      <c r="FS81" s="11">
        <v>135.98504164541902</v>
      </c>
      <c r="FT81" s="11">
        <v>506.16654390239302</v>
      </c>
      <c r="FU81" s="11">
        <v>392.84567586454375</v>
      </c>
      <c r="FV81" s="11">
        <v>84.990651028386878</v>
      </c>
      <c r="FW81" s="11">
        <v>16.998130205677377</v>
      </c>
      <c r="FX81" s="11">
        <v>53.753056469500059</v>
      </c>
      <c r="FY81" s="11">
        <v>-8.9230564695000609</v>
      </c>
      <c r="FZ81" s="11">
        <v>74.485624952251854</v>
      </c>
      <c r="GA81" s="11">
        <v>10.379874189626172</v>
      </c>
      <c r="GB81" s="11">
        <v>15</v>
      </c>
      <c r="GC81" s="11">
        <v>31.818181818181817</v>
      </c>
      <c r="GD81" s="11">
        <v>4.5454545454545459</v>
      </c>
      <c r="GE81" s="11">
        <v>100</v>
      </c>
      <c r="GF81" s="11">
        <v>50</v>
      </c>
      <c r="GG81" s="11">
        <v>79.892761394101868</v>
      </c>
      <c r="GH81" s="11">
        <v>8</v>
      </c>
      <c r="GI81" s="11">
        <v>10</v>
      </c>
      <c r="GJ81" s="11">
        <v>5.666666666666667</v>
      </c>
      <c r="GK81" s="11">
        <v>17.037159152312451</v>
      </c>
      <c r="GL81" s="11">
        <v>12.508602531475542</v>
      </c>
      <c r="GM81" s="11">
        <v>38.713500000000003</v>
      </c>
      <c r="GN81" s="11">
        <v>3.0504751200000007</v>
      </c>
      <c r="GO81" s="11">
        <v>64.948373789118875</v>
      </c>
      <c r="GP81" s="11">
        <v>54.9884921594088</v>
      </c>
      <c r="GQ81" s="11">
        <v>36.911153512817251</v>
      </c>
      <c r="GR81" s="11">
        <v>1.4638436544948505</v>
      </c>
      <c r="GS81" s="11">
        <v>82.183504285513564</v>
      </c>
      <c r="GT81" s="11">
        <v>82.183504285513564</v>
      </c>
      <c r="GU81" s="11">
        <v>0</v>
      </c>
      <c r="GV81" s="11">
        <v>1</v>
      </c>
      <c r="GW81" s="11">
        <v>1282.056029773918</v>
      </c>
      <c r="GX81" s="11">
        <v>24.400678148717382</v>
      </c>
      <c r="GY81" s="11">
        <v>6.3348416289592757</v>
      </c>
      <c r="GZ81" s="11">
        <v>0</v>
      </c>
      <c r="HA81" s="11">
        <v>2608907.7031356455</v>
      </c>
      <c r="HB81" s="11">
        <v>306.18174603174594</v>
      </c>
      <c r="HC81" s="11">
        <v>401.23666666666668</v>
      </c>
      <c r="HD81" s="11">
        <v>485.79873015873017</v>
      </c>
      <c r="HE81" s="11">
        <v>268.72349206349207</v>
      </c>
      <c r="HF81" s="12">
        <v>121.0455498700892</v>
      </c>
      <c r="HG81" s="12">
        <v>25.821707259399385</v>
      </c>
      <c r="HH81" s="12">
        <v>18.433455433455432</v>
      </c>
      <c r="HI81" s="11">
        <v>82.775016209206825</v>
      </c>
      <c r="HJ81" s="11">
        <v>91.555003241841376</v>
      </c>
      <c r="HK81" s="11">
        <v>94.715798573589808</v>
      </c>
      <c r="HL81" s="11">
        <v>91.576615517614002</v>
      </c>
      <c r="HM81" s="11">
        <v>71.601469634752533</v>
      </c>
      <c r="HN81" s="11">
        <v>58.650000000000006</v>
      </c>
      <c r="HO81" s="11">
        <v>3.95</v>
      </c>
      <c r="HP81" s="11">
        <v>3.0686467084300273</v>
      </c>
      <c r="HQ81" s="11">
        <v>5.7298452697788687</v>
      </c>
      <c r="HR81" s="11">
        <v>66.326502244596924</v>
      </c>
      <c r="HS81" s="11">
        <v>82.030173161379281</v>
      </c>
      <c r="HT81" s="11">
        <v>89.749510444551348</v>
      </c>
      <c r="HU81" s="11">
        <v>51.024982871505117</v>
      </c>
      <c r="HV81" s="11">
        <v>52.894029700172041</v>
      </c>
      <c r="HW81" s="11">
        <v>99.230680845761327</v>
      </c>
      <c r="HX81" s="11">
        <v>98.124890038424752</v>
      </c>
      <c r="HY81" s="11">
        <v>97.835648971291192</v>
      </c>
      <c r="HZ81" s="11">
        <v>50.393719912575939</v>
      </c>
      <c r="IA81" s="11">
        <v>98.265985597919752</v>
      </c>
      <c r="IB81" s="11">
        <v>97.230756001618786</v>
      </c>
      <c r="IC81" s="11">
        <v>96.035280123905096</v>
      </c>
      <c r="ID81" s="11">
        <v>61.184009833079934</v>
      </c>
      <c r="IE81" s="11">
        <v>97.980608299564764</v>
      </c>
      <c r="IF81" s="11">
        <v>37.421655500324185</v>
      </c>
      <c r="IG81" s="11">
        <v>-1.4092526690391458</v>
      </c>
      <c r="IH81" s="11">
        <v>9</v>
      </c>
      <c r="II81" s="11">
        <v>86.097903609250054</v>
      </c>
      <c r="IJ81" s="11">
        <v>19.089042576183271</v>
      </c>
      <c r="IK81" s="11">
        <v>23.757294143073267</v>
      </c>
      <c r="IL81" s="11">
        <v>44.903948772678767</v>
      </c>
      <c r="IM81" s="11">
        <v>11.904761904761903</v>
      </c>
      <c r="IN81" s="11">
        <v>6.742331288343558</v>
      </c>
      <c r="IO81" s="11">
        <v>88.63636363636364</v>
      </c>
      <c r="IP81" s="11">
        <v>79.516581389475874</v>
      </c>
      <c r="IQ81" s="11">
        <v>12.152777777777779</v>
      </c>
      <c r="IR81" s="11">
        <v>144.0972222222222</v>
      </c>
      <c r="IS81" s="11">
        <v>7.3462072589423109</v>
      </c>
      <c r="IT81" s="11">
        <v>26.956423826145702</v>
      </c>
      <c r="IU81" s="11">
        <v>5.8458601765688378</v>
      </c>
      <c r="IV81" s="11">
        <v>3.5194464328322597</v>
      </c>
      <c r="IW81" s="11">
        <v>0</v>
      </c>
      <c r="IX81" s="11">
        <v>34.836554521593889</v>
      </c>
      <c r="IY81" s="11">
        <v>4</v>
      </c>
      <c r="IZ81" s="11">
        <v>21.295633500357908</v>
      </c>
      <c r="JA81" s="11">
        <v>20.579813886900499</v>
      </c>
      <c r="JB81" s="11">
        <v>4.0563111429253169</v>
      </c>
      <c r="JC81" s="11">
        <v>2.0281555714626585</v>
      </c>
      <c r="JD81" s="11">
        <v>11.428571428571427</v>
      </c>
      <c r="JE81" s="11">
        <v>11.090047393364928</v>
      </c>
      <c r="JF81" s="11">
        <v>16.183229813664596</v>
      </c>
      <c r="JG81" s="11">
        <v>81.70289855072464</v>
      </c>
      <c r="JH81" s="11">
        <v>114.42687747035573</v>
      </c>
      <c r="JI81" s="11">
        <v>5.9127864005912789</v>
      </c>
      <c r="JJ81" s="11">
        <v>54.323725055432369</v>
      </c>
      <c r="JK81" s="11">
        <v>82.820512820512832</v>
      </c>
      <c r="JL81" s="11">
        <v>59.294871794871796</v>
      </c>
      <c r="JM81" s="11">
        <v>1.2606837606837606</v>
      </c>
      <c r="JN81" s="11">
        <v>81.89</v>
      </c>
      <c r="JO81" s="11">
        <v>98.92</v>
      </c>
      <c r="JP81" s="11">
        <v>99.380804953560371</v>
      </c>
      <c r="JQ81" s="11">
        <v>94.763513513513516</v>
      </c>
      <c r="JR81" s="11">
        <v>85.902255639097746</v>
      </c>
      <c r="JS81" s="11">
        <v>0.82926829999999996</v>
      </c>
      <c r="JT81" s="11">
        <v>0.74390239999999996</v>
      </c>
      <c r="JU81" s="11">
        <v>1.0999528300000001</v>
      </c>
      <c r="JV81" s="11">
        <v>0.283188</v>
      </c>
      <c r="JW81" s="11">
        <v>3.0660255510488401</v>
      </c>
      <c r="JX81" s="11">
        <v>82633.356445549725</v>
      </c>
      <c r="JY81" s="11">
        <v>73545.911117334734</v>
      </c>
      <c r="JZ81" s="11">
        <v>3.2975612916288641</v>
      </c>
      <c r="KA81" s="11">
        <v>3.9895420000000001E-2</v>
      </c>
      <c r="KB81" s="11">
        <v>306.14873090000009</v>
      </c>
      <c r="KC81" s="11">
        <v>17.613905819999999</v>
      </c>
      <c r="KD81" s="13">
        <v>3.6644263203242634E-2</v>
      </c>
      <c r="KE81" s="11">
        <v>-3.4846472380654738</v>
      </c>
      <c r="KF81" s="11">
        <v>-46.83291770573566</v>
      </c>
      <c r="KG81" s="11">
        <v>200</v>
      </c>
      <c r="KH81" s="11">
        <v>200</v>
      </c>
      <c r="KI81" s="11">
        <v>9.7433333333333323</v>
      </c>
      <c r="KJ81" s="11">
        <v>9.6211111111111087</v>
      </c>
      <c r="KK81" s="11">
        <v>87.673333333333346</v>
      </c>
      <c r="KL81" s="11">
        <v>111.10416666666667</v>
      </c>
      <c r="KM81" s="11">
        <v>105.255</v>
      </c>
      <c r="KN81" s="11">
        <v>14.332096474953618</v>
      </c>
      <c r="KO81" s="11">
        <v>26.074895977808598</v>
      </c>
      <c r="KP81" s="11">
        <v>92.041754948064707</v>
      </c>
      <c r="KQ81" s="11">
        <v>6.066036534145459</v>
      </c>
      <c r="KR81" s="11">
        <v>76.385754929853817</v>
      </c>
      <c r="KS81" s="11">
        <v>36.83158420789605</v>
      </c>
    </row>
    <row r="82" spans="1:305" x14ac:dyDescent="0.3">
      <c r="A82" t="s">
        <v>1</v>
      </c>
      <c r="B82" s="2" t="s">
        <v>152</v>
      </c>
      <c r="C82" s="2" t="s">
        <v>153</v>
      </c>
      <c r="D82" s="2" t="s">
        <v>133</v>
      </c>
      <c r="E82" s="2" t="s">
        <v>349</v>
      </c>
      <c r="F82" s="2" t="s">
        <v>358</v>
      </c>
      <c r="G82" s="2" t="s">
        <v>355</v>
      </c>
      <c r="H82" s="17" t="s">
        <v>489</v>
      </c>
      <c r="I82" s="11">
        <v>46.458932048567078</v>
      </c>
      <c r="J82" s="11">
        <v>40.573605849616236</v>
      </c>
      <c r="K82" s="11">
        <v>57.318940305064729</v>
      </c>
      <c r="L82" s="11">
        <v>64.988122728131742</v>
      </c>
      <c r="M82" s="11">
        <v>36.172329122286705</v>
      </c>
      <c r="N82" s="11">
        <v>42.543694727428196</v>
      </c>
      <c r="O82" s="11">
        <v>37.156899558874841</v>
      </c>
      <c r="P82" s="11">
        <v>18.432253489371064</v>
      </c>
      <c r="Q82" s="11">
        <v>40.652511777182966</v>
      </c>
      <c r="R82" s="11">
        <v>26.666666666666668</v>
      </c>
      <c r="S82" s="11">
        <v>67.99253818778088</v>
      </c>
      <c r="T82" s="11">
        <v>26.752872527324165</v>
      </c>
      <c r="U82" s="11">
        <v>68.9562539496049</v>
      </c>
      <c r="V82" s="11">
        <v>34.562144349383026</v>
      </c>
      <c r="W82" s="11">
        <v>36.306071910119542</v>
      </c>
      <c r="X82" s="11">
        <v>59.562358548566444</v>
      </c>
      <c r="Y82" s="11">
        <v>92.259830761572928</v>
      </c>
      <c r="Z82" s="11">
        <v>41.147499999999994</v>
      </c>
      <c r="AA82" s="11">
        <v>75.862344940037644</v>
      </c>
      <c r="AB82" s="11">
        <v>83.721663878631574</v>
      </c>
      <c r="AC82" s="11">
        <v>57.770089713906543</v>
      </c>
      <c r="AD82" s="11">
        <v>42.442342790774852</v>
      </c>
      <c r="AE82" s="11">
        <v>65.144172317308147</v>
      </c>
      <c r="AF82" s="11">
        <v>36.172329122286705</v>
      </c>
      <c r="AG82" s="11">
        <v>27.349632320208904</v>
      </c>
      <c r="AH82" s="11">
        <v>29.872769398869149</v>
      </c>
      <c r="AI82" s="11">
        <v>54.403588557904797</v>
      </c>
      <c r="AJ82" s="11">
        <v>43.57135238405963</v>
      </c>
      <c r="AK82" s="11">
        <v>94.253959529539287</v>
      </c>
      <c r="AL82" s="11">
        <v>48.821686331787326</v>
      </c>
      <c r="AM82" s="11">
        <v>55.508924889681886</v>
      </c>
      <c r="AN82" s="11">
        <v>39.382485236959667</v>
      </c>
      <c r="AO82" s="11">
        <v>71.754488378953496</v>
      </c>
      <c r="AP82" s="11">
        <v>42.787652011225454</v>
      </c>
      <c r="AQ82" s="11">
        <v>62.35033698255549</v>
      </c>
      <c r="AR82" s="11">
        <v>0</v>
      </c>
      <c r="AS82" s="11">
        <v>5.455531942445444</v>
      </c>
      <c r="AT82" s="11">
        <v>0</v>
      </c>
      <c r="AU82" s="11">
        <v>0</v>
      </c>
      <c r="AV82" s="11">
        <v>55.46526735101245</v>
      </c>
      <c r="AW82" s="11">
        <v>32.338063561996137</v>
      </c>
      <c r="AX82" s="11">
        <v>54.951261643729808</v>
      </c>
      <c r="AY82" s="11">
        <v>19.855454551993486</v>
      </c>
      <c r="AZ82" s="11">
        <v>30</v>
      </c>
      <c r="BA82" s="11">
        <v>31.818181818181817</v>
      </c>
      <c r="BB82" s="11">
        <v>18.181818181818183</v>
      </c>
      <c r="BC82" s="11">
        <v>66.666666666666657</v>
      </c>
      <c r="BD82" s="11">
        <v>25</v>
      </c>
      <c r="BE82" s="11">
        <v>69.208211143695024</v>
      </c>
      <c r="BF82" s="11">
        <v>89.504479795209363</v>
      </c>
      <c r="BG82" s="11">
        <v>89.583333333333343</v>
      </c>
      <c r="BH82" s="11">
        <v>0</v>
      </c>
      <c r="BI82" s="11">
        <v>46.776512537045633</v>
      </c>
      <c r="BJ82" s="11">
        <v>37.887306063575195</v>
      </c>
      <c r="BK82" s="11">
        <v>15.260706846</v>
      </c>
      <c r="BL82" s="11">
        <v>33.839837190000004</v>
      </c>
      <c r="BM82" s="11">
        <v>56.911093581799918</v>
      </c>
      <c r="BN82" s="11">
        <v>60.119892589518351</v>
      </c>
      <c r="BO82" s="11">
        <v>89.837775677496424</v>
      </c>
      <c r="BP82" s="11">
        <v>0.62388845126239456</v>
      </c>
      <c r="BQ82" s="11">
        <v>100</v>
      </c>
      <c r="BR82" s="11">
        <v>1.32</v>
      </c>
      <c r="BS82" s="11">
        <v>4.5365588468447946</v>
      </c>
      <c r="BT82" s="11">
        <v>100</v>
      </c>
      <c r="BU82" s="11">
        <v>0.89241879819100134</v>
      </c>
      <c r="BV82" s="11">
        <v>67.259341575218784</v>
      </c>
      <c r="BW82" s="11">
        <v>12.5</v>
      </c>
      <c r="BX82" s="11">
        <v>28.57</v>
      </c>
      <c r="BY82" s="11">
        <v>36.89494606525939</v>
      </c>
      <c r="BZ82" s="11">
        <v>74.951310560627419</v>
      </c>
      <c r="CA82" s="11">
        <v>60.219659317216042</v>
      </c>
      <c r="CB82" s="11">
        <v>43.448566785791733</v>
      </c>
      <c r="CC82" s="11">
        <v>90.584754566681696</v>
      </c>
      <c r="CD82" s="11">
        <v>10.16662467775949</v>
      </c>
      <c r="CE82" s="11">
        <v>67.893258426966298</v>
      </c>
      <c r="CF82" s="11">
        <v>69.672335504922458</v>
      </c>
      <c r="CG82" s="11">
        <v>91.562966650074657</v>
      </c>
      <c r="CH82" s="11">
        <v>93.20557491289199</v>
      </c>
      <c r="CI82" s="11">
        <v>93.35490293678447</v>
      </c>
      <c r="CJ82" s="11">
        <v>91.351418616226979</v>
      </c>
      <c r="CK82" s="11">
        <v>91.824290691886517</v>
      </c>
      <c r="CL82" s="11">
        <v>91.75</v>
      </c>
      <c r="CM82" s="11">
        <v>60.58</v>
      </c>
      <c r="CN82" s="11">
        <v>12.26</v>
      </c>
      <c r="CO82" s="11">
        <v>0</v>
      </c>
      <c r="CP82" s="11">
        <v>72.084958794579592</v>
      </c>
      <c r="CQ82" s="11">
        <v>84.252986235245089</v>
      </c>
      <c r="CR82" s="11">
        <v>89.146677718007595</v>
      </c>
      <c r="CS82" s="11">
        <v>61.127629210883804</v>
      </c>
      <c r="CT82" s="11">
        <v>56.083280804857175</v>
      </c>
      <c r="CU82" s="11">
        <v>92.478536876652669</v>
      </c>
      <c r="CV82" s="11">
        <v>93.343350707592492</v>
      </c>
      <c r="CW82" s="11">
        <v>93.307284241876715</v>
      </c>
      <c r="CX82" s="11">
        <v>50.327729641221765</v>
      </c>
      <c r="CY82" s="11">
        <v>98.005174703914989</v>
      </c>
      <c r="CZ82" s="11">
        <v>92.472116823777</v>
      </c>
      <c r="DA82" s="11">
        <v>97.893456989369909</v>
      </c>
      <c r="DB82" s="11">
        <v>45.134451865792492</v>
      </c>
      <c r="DC82" s="11">
        <v>99.289746055507237</v>
      </c>
      <c r="DD82" s="11">
        <v>50.771528123444497</v>
      </c>
      <c r="DE82" s="11">
        <v>74.538741018275147</v>
      </c>
      <c r="DF82" s="11">
        <v>48</v>
      </c>
      <c r="DG82" s="11">
        <v>85.029865604778493</v>
      </c>
      <c r="DH82" s="11">
        <v>14.883026381284219</v>
      </c>
      <c r="DI82" s="11">
        <v>27.414136386261823</v>
      </c>
      <c r="DJ82" s="11">
        <v>38.274127632819862</v>
      </c>
      <c r="DK82" s="11">
        <v>44.444444444444443</v>
      </c>
      <c r="DL82" s="11">
        <v>77.858117191968262</v>
      </c>
      <c r="DM82" s="11">
        <v>100</v>
      </c>
      <c r="DN82" s="11">
        <v>0</v>
      </c>
      <c r="DO82" s="11">
        <v>74.418604651162795</v>
      </c>
      <c r="DP82" s="11">
        <v>34.098382715697333</v>
      </c>
      <c r="DQ82" s="11">
        <v>32.112938937944797</v>
      </c>
      <c r="DR82" s="11">
        <v>22.586325702473012</v>
      </c>
      <c r="DS82" s="11">
        <v>0.20777400142620597</v>
      </c>
      <c r="DT82" s="11">
        <v>21.992754040802502</v>
      </c>
      <c r="DU82" s="11">
        <v>0</v>
      </c>
      <c r="DV82" s="11">
        <v>6.8538028277083276</v>
      </c>
      <c r="DW82" s="11">
        <v>0</v>
      </c>
      <c r="DX82" s="11">
        <v>11.021465123307097</v>
      </c>
      <c r="DY82" s="11">
        <v>16.721592044643526</v>
      </c>
      <c r="DZ82" s="11">
        <v>7.9086010705966503</v>
      </c>
      <c r="EA82" s="11">
        <v>13.712188755798477</v>
      </c>
      <c r="EB82" s="11">
        <v>100</v>
      </c>
      <c r="EC82" s="11">
        <v>0</v>
      </c>
      <c r="ED82" s="11">
        <v>35.519116136381101</v>
      </c>
      <c r="EE82" s="11">
        <v>82.095238095238102</v>
      </c>
      <c r="EF82" s="11">
        <v>100</v>
      </c>
      <c r="EG82" s="11">
        <v>14.609286523216308</v>
      </c>
      <c r="EH82" s="11">
        <v>31.71007927519819</v>
      </c>
      <c r="EI82" s="11">
        <v>87.880886426592795</v>
      </c>
      <c r="EJ82" s="11">
        <v>83.656509695290865</v>
      </c>
      <c r="EK82" s="11">
        <v>0</v>
      </c>
      <c r="EL82" s="11">
        <v>89.16</v>
      </c>
      <c r="EM82" s="11">
        <v>99.01</v>
      </c>
      <c r="EN82" s="11">
        <v>99.01477832512316</v>
      </c>
      <c r="EO82" s="11">
        <v>95.783132530120483</v>
      </c>
      <c r="EP82" s="11">
        <v>88.301886792452834</v>
      </c>
      <c r="EQ82" s="11">
        <v>68.18182157024772</v>
      </c>
      <c r="ER82" s="11">
        <v>83.870971155046647</v>
      </c>
      <c r="ES82" s="11">
        <v>26.660169218292335</v>
      </c>
      <c r="ET82" s="11">
        <v>16.573783383562617</v>
      </c>
      <c r="EU82" s="11">
        <v>11.647134558222122</v>
      </c>
      <c r="EV82" s="11">
        <v>3.4276838866025345</v>
      </c>
      <c r="EW82" s="11">
        <v>3.5511671956969573</v>
      </c>
      <c r="EX82" s="11">
        <v>2.381713378224156</v>
      </c>
      <c r="EY82" s="11">
        <v>0.4063637594075572</v>
      </c>
      <c r="EZ82" s="11">
        <v>0</v>
      </c>
      <c r="FA82" s="11">
        <v>2.2725254051393975</v>
      </c>
      <c r="FB82" s="11">
        <v>38.743244016128578</v>
      </c>
      <c r="FC82" s="11">
        <v>0</v>
      </c>
      <c r="FD82" s="11">
        <v>100</v>
      </c>
      <c r="FE82" s="11">
        <v>66.270949720670387</v>
      </c>
      <c r="FF82" s="11">
        <v>72.530430711610478</v>
      </c>
      <c r="FG82" s="11">
        <v>32.99310901594442</v>
      </c>
      <c r="FH82" s="11">
        <v>29.507934715495875</v>
      </c>
      <c r="FI82" s="11">
        <v>6.4204805201399955</v>
      </c>
      <c r="FJ82" s="11">
        <v>59.370132260896668</v>
      </c>
      <c r="FK82" s="11">
        <v>68.620769672321387</v>
      </c>
      <c r="FL82" s="11">
        <v>80.71163621376563</v>
      </c>
      <c r="FM82" s="11">
        <v>60.598330241187384</v>
      </c>
      <c r="FN82" s="11">
        <v>88.175435025948914</v>
      </c>
      <c r="FO82" s="11">
        <v>88.223876115177674</v>
      </c>
      <c r="FP82" s="11">
        <v>77.877428998505223</v>
      </c>
      <c r="FQ82" s="11">
        <v>34.940223679136132</v>
      </c>
      <c r="FR82" s="11">
        <v>41.159962581852199</v>
      </c>
      <c r="FS82" s="11">
        <v>362.95603367633305</v>
      </c>
      <c r="FT82" s="11">
        <v>1534.1440598690365</v>
      </c>
      <c r="FU82" s="11">
        <v>707.20299345182411</v>
      </c>
      <c r="FV82" s="11">
        <v>202.0579981290926</v>
      </c>
      <c r="FW82" s="11">
        <v>695.97754911131892</v>
      </c>
      <c r="FX82" s="11">
        <v>55.465267351012443</v>
      </c>
      <c r="FY82" s="11">
        <v>-10.505267351012442</v>
      </c>
      <c r="FZ82" s="11">
        <v>54.951261643729808</v>
      </c>
      <c r="GA82" s="11">
        <v>-0.41384753682901021</v>
      </c>
      <c r="GB82" s="11">
        <v>30</v>
      </c>
      <c r="GC82" s="11">
        <v>31.818181818181817</v>
      </c>
      <c r="GD82" s="11">
        <v>18.181818181818183</v>
      </c>
      <c r="GE82" s="11">
        <v>66.666666666666657</v>
      </c>
      <c r="GF82" s="11">
        <v>25</v>
      </c>
      <c r="GG82" s="11">
        <v>69.208211143695024</v>
      </c>
      <c r="GH82" s="11">
        <v>8</v>
      </c>
      <c r="GI82" s="11">
        <v>5</v>
      </c>
      <c r="GJ82" s="11">
        <v>31.666666666666668</v>
      </c>
      <c r="GK82" s="11">
        <v>46.776512537045633</v>
      </c>
      <c r="GL82" s="11">
        <v>37.887306063575195</v>
      </c>
      <c r="GM82" s="11">
        <v>15.260706846</v>
      </c>
      <c r="GN82" s="11">
        <v>33.839837190000004</v>
      </c>
      <c r="GO82" s="11">
        <v>56.911093581799918</v>
      </c>
      <c r="GP82" s="11">
        <v>39.880107410481649</v>
      </c>
      <c r="GQ82" s="11">
        <v>10.162224322503571</v>
      </c>
      <c r="GR82" s="11">
        <v>0.62388845126239456</v>
      </c>
      <c r="GS82" s="11">
        <v>100</v>
      </c>
      <c r="GT82" s="11" t="s">
        <v>727</v>
      </c>
      <c r="GU82" s="11">
        <v>4.5365588468447946</v>
      </c>
      <c r="GV82" s="11">
        <v>1</v>
      </c>
      <c r="GW82" s="11">
        <v>85.832324239618217</v>
      </c>
      <c r="GX82" s="11">
        <v>67.259341575218784</v>
      </c>
      <c r="GY82" s="11">
        <v>12.5</v>
      </c>
      <c r="GZ82" s="11">
        <v>28.57</v>
      </c>
      <c r="HA82" s="11">
        <v>3638299.0958466455</v>
      </c>
      <c r="HB82" s="11">
        <v>85.716825396825399</v>
      </c>
      <c r="HC82" s="11">
        <v>181.93793650793648</v>
      </c>
      <c r="HD82" s="11">
        <v>276.86015873015873</v>
      </c>
      <c r="HE82" s="11">
        <v>53.799682539682543</v>
      </c>
      <c r="HF82" s="12">
        <v>369.72935381085472</v>
      </c>
      <c r="HG82" s="12">
        <v>32.106741573033709</v>
      </c>
      <c r="HH82" s="12">
        <v>124.39508603091281</v>
      </c>
      <c r="HI82" s="11">
        <v>91.562966650074657</v>
      </c>
      <c r="HJ82" s="11">
        <v>93.20557491289199</v>
      </c>
      <c r="HK82" s="11">
        <v>93.35490293678447</v>
      </c>
      <c r="HL82" s="11">
        <v>91.351418616226979</v>
      </c>
      <c r="HM82" s="11">
        <v>91.824290691886517</v>
      </c>
      <c r="HN82" s="11">
        <v>91.75</v>
      </c>
      <c r="HO82" s="11">
        <v>60.58</v>
      </c>
      <c r="HP82" s="11" t="s">
        <v>727</v>
      </c>
      <c r="HQ82" s="14">
        <v>0</v>
      </c>
      <c r="HR82" s="11">
        <v>72.084958794579592</v>
      </c>
      <c r="HS82" s="11">
        <v>84.252986235245089</v>
      </c>
      <c r="HT82" s="11">
        <v>89.146677718007595</v>
      </c>
      <c r="HU82" s="11">
        <v>61.127629210883804</v>
      </c>
      <c r="HV82" s="11">
        <v>56.083280804857175</v>
      </c>
      <c r="HW82" s="11">
        <v>92.478536876652669</v>
      </c>
      <c r="HX82" s="11">
        <v>93.343350707592492</v>
      </c>
      <c r="HY82" s="11">
        <v>93.307284241876715</v>
      </c>
      <c r="HZ82" s="11">
        <v>50.327729641221765</v>
      </c>
      <c r="IA82" s="11">
        <v>98.005174703914989</v>
      </c>
      <c r="IB82" s="11">
        <v>92.472116823777</v>
      </c>
      <c r="IC82" s="11">
        <v>97.893456989369909</v>
      </c>
      <c r="ID82" s="11">
        <v>45.134451865792492</v>
      </c>
      <c r="IE82" s="11">
        <v>99.289746055507237</v>
      </c>
      <c r="IF82" s="11">
        <v>50.771528123444497</v>
      </c>
      <c r="IG82" s="11">
        <v>9.0909090909090917</v>
      </c>
      <c r="IH82" s="11">
        <v>14</v>
      </c>
      <c r="II82" s="11">
        <v>85.029865604778493</v>
      </c>
      <c r="IJ82" s="11">
        <v>14.883026381284219</v>
      </c>
      <c r="IK82" s="11">
        <v>27.414136386261823</v>
      </c>
      <c r="IL82" s="11">
        <v>38.274127632819862</v>
      </c>
      <c r="IM82" s="11">
        <v>44.444444444444443</v>
      </c>
      <c r="IN82" s="11">
        <v>16.962848297213622</v>
      </c>
      <c r="IO82" s="11">
        <v>100</v>
      </c>
      <c r="IP82" s="11">
        <v>73.928833121445606</v>
      </c>
      <c r="IQ82" s="11">
        <v>11.627906976744185</v>
      </c>
      <c r="IR82" s="11">
        <v>113.3720930232558</v>
      </c>
      <c r="IS82" s="11">
        <v>7.1155347982543447</v>
      </c>
      <c r="IT82" s="11">
        <v>22.586325702473012</v>
      </c>
      <c r="IU82" s="11">
        <v>1.162925921618793</v>
      </c>
      <c r="IV82" s="11">
        <v>39.19060355855332</v>
      </c>
      <c r="IW82" s="11">
        <v>0</v>
      </c>
      <c r="IX82" s="11">
        <v>65.937899755785551</v>
      </c>
      <c r="IY82" s="11">
        <v>0</v>
      </c>
      <c r="IZ82" s="11">
        <v>9.1871147807884626</v>
      </c>
      <c r="JA82" s="11">
        <v>9.1871147807884626</v>
      </c>
      <c r="JB82" s="11">
        <v>2.5584370275613444</v>
      </c>
      <c r="JC82" s="11">
        <v>1.3955111059425516</v>
      </c>
      <c r="JD82" s="11">
        <v>30</v>
      </c>
      <c r="JE82" s="11">
        <v>20.338028169014084</v>
      </c>
      <c r="JF82" s="11">
        <v>16.824675324675326</v>
      </c>
      <c r="JG82" s="11">
        <v>82.095238095238102</v>
      </c>
      <c r="JH82" s="11">
        <v>109.04882154882154</v>
      </c>
      <c r="JI82" s="11">
        <v>14.609286523216308</v>
      </c>
      <c r="JJ82" s="11">
        <v>31.71007927519819</v>
      </c>
      <c r="JK82" s="11">
        <v>87.880886426592795</v>
      </c>
      <c r="JL82" s="11">
        <v>83.656509695290865</v>
      </c>
      <c r="JM82" s="11">
        <v>0</v>
      </c>
      <c r="JN82" s="11">
        <v>89.16</v>
      </c>
      <c r="JO82" s="11">
        <v>99.01</v>
      </c>
      <c r="JP82" s="11">
        <v>99.01477832512316</v>
      </c>
      <c r="JQ82" s="11">
        <v>95.783132530120483</v>
      </c>
      <c r="JR82" s="11">
        <v>88.301886792452834</v>
      </c>
      <c r="JS82" s="11">
        <v>0.82926829999999996</v>
      </c>
      <c r="JT82" s="11">
        <v>0.87804879999999996</v>
      </c>
      <c r="JU82" s="11">
        <v>1.211411652</v>
      </c>
      <c r="JV82" s="11">
        <v>0.26156220000000002</v>
      </c>
      <c r="JW82" s="11">
        <v>5.0259901030749727</v>
      </c>
      <c r="JX82" s="11">
        <v>68206.298166819455</v>
      </c>
      <c r="JY82" s="11">
        <v>51540.17332840075</v>
      </c>
      <c r="JZ82" s="11">
        <v>0.19058002870574828</v>
      </c>
      <c r="KA82" s="11">
        <v>3.11038572</v>
      </c>
      <c r="KB82" s="11">
        <v>0</v>
      </c>
      <c r="KC82" s="11">
        <v>6.6038979999999992</v>
      </c>
      <c r="KD82" s="13">
        <v>0.27292489572355416</v>
      </c>
      <c r="KE82" s="11">
        <v>38.810067327419304</v>
      </c>
      <c r="KF82" s="11">
        <v>200</v>
      </c>
      <c r="KG82" s="11">
        <v>65.083798882681563</v>
      </c>
      <c r="KH82" s="11">
        <v>90.121722846441941</v>
      </c>
      <c r="KI82" s="11">
        <v>10.664545454545454</v>
      </c>
      <c r="KJ82" s="11">
        <v>16.226363636363637</v>
      </c>
      <c r="KK82" s="11">
        <v>87.673333333333346</v>
      </c>
      <c r="KL82" s="11">
        <v>111.10416666666667</v>
      </c>
      <c r="KM82" s="11">
        <v>105.255</v>
      </c>
      <c r="KN82" s="11">
        <v>19.28836378623437</v>
      </c>
      <c r="KO82" s="11">
        <v>39.401669758812616</v>
      </c>
      <c r="KP82" s="11">
        <v>88.175435025948914</v>
      </c>
      <c r="KQ82" s="11">
        <v>7.8204811212126213</v>
      </c>
      <c r="KR82" s="11">
        <v>77.877428998505223</v>
      </c>
      <c r="KS82" s="11">
        <v>34.940223679136132</v>
      </c>
    </row>
    <row r="83" spans="1:305" x14ac:dyDescent="0.3">
      <c r="A83" t="s">
        <v>1</v>
      </c>
      <c r="B83" s="2" t="s">
        <v>154</v>
      </c>
      <c r="C83" s="2" t="s">
        <v>155</v>
      </c>
      <c r="D83" s="2" t="s">
        <v>353</v>
      </c>
      <c r="E83" s="2" t="s">
        <v>354</v>
      </c>
      <c r="F83" s="2" t="s">
        <v>358</v>
      </c>
      <c r="G83" s="2" t="s">
        <v>355</v>
      </c>
      <c r="H83" s="17" t="s">
        <v>488</v>
      </c>
      <c r="I83" s="11">
        <v>51.015822898287688</v>
      </c>
      <c r="J83" s="11">
        <v>53.72266574990568</v>
      </c>
      <c r="K83" s="11">
        <v>58.381690482685002</v>
      </c>
      <c r="L83" s="11">
        <v>61.756846020225098</v>
      </c>
      <c r="M83" s="11">
        <v>38.799587978842354</v>
      </c>
      <c r="N83" s="11">
        <v>56.146175589367324</v>
      </c>
      <c r="O83" s="11">
        <v>37.287971568700705</v>
      </c>
      <c r="P83" s="11">
        <v>62.502877991162137</v>
      </c>
      <c r="Q83" s="11">
        <v>64.377180281368325</v>
      </c>
      <c r="R83" s="11">
        <v>59.54545454545454</v>
      </c>
      <c r="S83" s="11">
        <v>49.448515006660912</v>
      </c>
      <c r="T83" s="11">
        <v>49.445158688742104</v>
      </c>
      <c r="U83" s="11">
        <v>55.877890967244696</v>
      </c>
      <c r="V83" s="11">
        <v>34.861582768707073</v>
      </c>
      <c r="W83" s="11">
        <v>32.977265311187196</v>
      </c>
      <c r="X83" s="11">
        <v>52.636470172557132</v>
      </c>
      <c r="Y83" s="11">
        <v>84.804518047635923</v>
      </c>
      <c r="Z83" s="11">
        <v>63.108508399359749</v>
      </c>
      <c r="AA83" s="11">
        <v>73.189976909325637</v>
      </c>
      <c r="AB83" s="11">
        <v>86.430243921436926</v>
      </c>
      <c r="AC83" s="11">
        <v>53.734520995867143</v>
      </c>
      <c r="AD83" s="11">
        <v>40.767013159450336</v>
      </c>
      <c r="AE83" s="11">
        <v>54.662475115045474</v>
      </c>
      <c r="AF83" s="11">
        <v>38.799587978842354</v>
      </c>
      <c r="AG83" s="11">
        <v>36.441405089905061</v>
      </c>
      <c r="AH83" s="11">
        <v>31.56390369411373</v>
      </c>
      <c r="AI83" s="11">
        <v>76.786483977650988</v>
      </c>
      <c r="AJ83" s="11">
        <v>49.114405349901375</v>
      </c>
      <c r="AK83" s="11">
        <v>93.652308342305133</v>
      </c>
      <c r="AL83" s="11">
        <v>55.635903631707421</v>
      </c>
      <c r="AM83" s="11">
        <v>33.965720175635525</v>
      </c>
      <c r="AN83" s="11">
        <v>48.234789277940664</v>
      </c>
      <c r="AO83" s="11">
        <v>67.265804160203643</v>
      </c>
      <c r="AP83" s="11">
        <v>12.464138985795556</v>
      </c>
      <c r="AQ83" s="11">
        <v>65.160091272502214</v>
      </c>
      <c r="AR83" s="11">
        <v>86.770099960127041</v>
      </c>
      <c r="AS83" s="11">
        <v>63.771380335452143</v>
      </c>
      <c r="AT83" s="11">
        <v>57.454555686245321</v>
      </c>
      <c r="AU83" s="11">
        <v>89.397001706850588</v>
      </c>
      <c r="AV83" s="11">
        <v>54.868360753016574</v>
      </c>
      <c r="AW83" s="11">
        <v>58.21427820734533</v>
      </c>
      <c r="AX83" s="11">
        <v>75.810945420862282</v>
      </c>
      <c r="AY83" s="11">
        <v>68.615136744249128</v>
      </c>
      <c r="AZ83" s="11">
        <v>65</v>
      </c>
      <c r="BA83" s="11">
        <v>54.54545454545454</v>
      </c>
      <c r="BB83" s="11">
        <v>59.090909090909093</v>
      </c>
      <c r="BC83" s="11">
        <v>0</v>
      </c>
      <c r="BD83" s="11">
        <v>50</v>
      </c>
      <c r="BE83" s="11">
        <v>28.571428571428569</v>
      </c>
      <c r="BF83" s="11">
        <v>89.504479795209363</v>
      </c>
      <c r="BG83" s="11">
        <v>79.166666666666657</v>
      </c>
      <c r="BH83" s="11">
        <v>71.578947368421055</v>
      </c>
      <c r="BI83" s="11">
        <v>73.038251265814552</v>
      </c>
      <c r="BJ83" s="11">
        <v>17.588164536175235</v>
      </c>
      <c r="BK83" s="11">
        <v>30.309063233299703</v>
      </c>
      <c r="BL83" s="11">
        <v>54.711367040000006</v>
      </c>
      <c r="BM83" s="11">
        <v>52.683347075244754</v>
      </c>
      <c r="BN83" s="11">
        <v>25.610641740761352</v>
      </c>
      <c r="BO83" s="11">
        <v>89.339684085727981</v>
      </c>
      <c r="BP83" s="11">
        <v>0</v>
      </c>
      <c r="BQ83" s="11">
        <v>93.07</v>
      </c>
      <c r="BR83" s="11">
        <v>0</v>
      </c>
      <c r="BS83" s="11">
        <v>10.982741261278056</v>
      </c>
      <c r="BT83" s="11">
        <v>100</v>
      </c>
      <c r="BU83" s="11">
        <v>5.11675535096437</v>
      </c>
      <c r="BV83" s="11">
        <v>34.071684687054393</v>
      </c>
      <c r="BW83" s="11">
        <v>73.770491803278688</v>
      </c>
      <c r="BX83" s="11">
        <v>0</v>
      </c>
      <c r="BY83" s="11">
        <v>24.066884754415703</v>
      </c>
      <c r="BZ83" s="11">
        <v>35.271747048645153</v>
      </c>
      <c r="CA83" s="11">
        <v>13.657097621890783</v>
      </c>
      <c r="CB83" s="11">
        <v>100</v>
      </c>
      <c r="CC83" s="11">
        <v>19.32633097548139</v>
      </c>
      <c r="CD83" s="11">
        <v>64.691652786319864</v>
      </c>
      <c r="CE83" s="11">
        <v>67.373723982500337</v>
      </c>
      <c r="CF83" s="11">
        <v>68.134738793062326</v>
      </c>
      <c r="CG83" s="11">
        <v>79.908875126183403</v>
      </c>
      <c r="CH83" s="11">
        <v>88.481161160068751</v>
      </c>
      <c r="CI83" s="11">
        <v>92.251657435953405</v>
      </c>
      <c r="CJ83" s="11">
        <v>88.939513818786992</v>
      </c>
      <c r="CK83" s="11">
        <v>74.441382697187137</v>
      </c>
      <c r="CL83" s="11">
        <v>67.040000000000006</v>
      </c>
      <c r="CM83" s="11">
        <v>77.09</v>
      </c>
      <c r="CN83" s="11">
        <v>100</v>
      </c>
      <c r="CO83" s="11">
        <v>8.3040335974390036</v>
      </c>
      <c r="CP83" s="11">
        <v>53.319733612346475</v>
      </c>
      <c r="CQ83" s="11">
        <v>80.157080806798163</v>
      </c>
      <c r="CR83" s="11">
        <v>86.684221098475888</v>
      </c>
      <c r="CS83" s="11">
        <v>62.268747375868628</v>
      </c>
      <c r="CT83" s="11">
        <v>60.491329822896681</v>
      </c>
      <c r="CU83" s="11">
        <v>96.218748739568014</v>
      </c>
      <c r="CV83" s="11">
        <v>94.992024401219737</v>
      </c>
      <c r="CW83" s="11">
        <v>97.220450393679741</v>
      </c>
      <c r="CX83" s="11">
        <v>57.616945429301737</v>
      </c>
      <c r="CY83" s="11">
        <v>97.904896693938099</v>
      </c>
      <c r="CZ83" s="11">
        <v>95.722976491010314</v>
      </c>
      <c r="DA83" s="11">
        <v>97.118190720490318</v>
      </c>
      <c r="DB83" s="11">
        <v>52.942642629852131</v>
      </c>
      <c r="DC83" s="11">
        <v>97.923824612003301</v>
      </c>
      <c r="DD83" s="11">
        <v>53.657272256022701</v>
      </c>
      <c r="DE83" s="11">
        <v>55.546290731578729</v>
      </c>
      <c r="DF83" s="11">
        <v>52</v>
      </c>
      <c r="DG83" s="11">
        <v>77.674405914931938</v>
      </c>
      <c r="DH83" s="11">
        <v>19.403595885739229</v>
      </c>
      <c r="DI83" s="11">
        <v>25.223037677679862</v>
      </c>
      <c r="DJ83" s="11">
        <v>41.321695760598502</v>
      </c>
      <c r="DK83" s="11">
        <v>14.074074074074074</v>
      </c>
      <c r="DL83" s="11">
        <v>84.342565999659001</v>
      </c>
      <c r="DM83" s="11">
        <v>78.911564625850332</v>
      </c>
      <c r="DN83" s="11">
        <v>22.076797908795253</v>
      </c>
      <c r="DO83" s="11">
        <v>68.882602545968879</v>
      </c>
      <c r="DP83" s="11">
        <v>25.439363481762921</v>
      </c>
      <c r="DQ83" s="11">
        <v>42.541833040777391</v>
      </c>
      <c r="DR83" s="11">
        <v>30.340977139032727</v>
      </c>
      <c r="DS83" s="11">
        <v>50.771626447350371</v>
      </c>
      <c r="DT83" s="11">
        <v>64.118457811957086</v>
      </c>
      <c r="DU83" s="11">
        <v>53.386620026267337</v>
      </c>
      <c r="DV83" s="11">
        <v>50.389077941158</v>
      </c>
      <c r="DW83" s="11">
        <v>27.926953184905649</v>
      </c>
      <c r="DX83" s="11">
        <v>23.988440287492345</v>
      </c>
      <c r="DY83" s="11">
        <v>60.350225785529588</v>
      </c>
      <c r="DZ83" s="11">
        <v>25.414733091070147</v>
      </c>
      <c r="EA83" s="11">
        <v>16.955008195365483</v>
      </c>
      <c r="EB83" s="11">
        <v>31.111111111111111</v>
      </c>
      <c r="EC83" s="11">
        <v>49.81393029382307</v>
      </c>
      <c r="ED83" s="11">
        <v>57.332005616780869</v>
      </c>
      <c r="EE83" s="11">
        <v>100</v>
      </c>
      <c r="EF83" s="11">
        <v>100</v>
      </c>
      <c r="EG83" s="11">
        <v>11.256202663880908</v>
      </c>
      <c r="EH83" s="11">
        <v>53.355967615565426</v>
      </c>
      <c r="EI83" s="11">
        <v>85.273230171189354</v>
      </c>
      <c r="EJ83" s="11">
        <v>74.456156088809138</v>
      </c>
      <c r="EK83" s="11">
        <v>21.230470210062048</v>
      </c>
      <c r="EL83" s="11">
        <v>91.63</v>
      </c>
      <c r="EM83" s="11">
        <v>98.24</v>
      </c>
      <c r="EN83" s="11">
        <v>97.923222152297043</v>
      </c>
      <c r="EO83" s="11">
        <v>95.757575757575751</v>
      </c>
      <c r="EP83" s="11">
        <v>84.710743801652882</v>
      </c>
      <c r="EQ83" s="11">
        <v>77.272732355371559</v>
      </c>
      <c r="ER83" s="11">
        <v>88.709671873049189</v>
      </c>
      <c r="ES83" s="11">
        <v>42.516736694072563</v>
      </c>
      <c r="ET83" s="11">
        <v>14.044473604336364</v>
      </c>
      <c r="EU83" s="11">
        <v>10.975144850619529</v>
      </c>
      <c r="EV83" s="11">
        <v>14.744357023370352</v>
      </c>
      <c r="EW83" s="11">
        <v>16.234047009730947</v>
      </c>
      <c r="EX83" s="11">
        <v>3.0837659086665781</v>
      </c>
      <c r="EY83" s="11">
        <v>1.2714724971100917E-2</v>
      </c>
      <c r="EZ83" s="11">
        <v>5.9995722230325489E-3</v>
      </c>
      <c r="FA83" s="11">
        <v>15.461903282712822</v>
      </c>
      <c r="FB83" s="11">
        <v>5.0880780119534448</v>
      </c>
      <c r="FC83" s="11">
        <v>0</v>
      </c>
      <c r="FD83" s="11">
        <v>30.726544960333513</v>
      </c>
      <c r="FE83" s="11">
        <v>89.341846758349703</v>
      </c>
      <c r="FF83" s="11">
        <v>44.672131147540981</v>
      </c>
      <c r="FG83" s="11">
        <v>58.183035556965159</v>
      </c>
      <c r="FH83" s="11">
        <v>48.579528379380136</v>
      </c>
      <c r="FI83" s="11">
        <v>6.4204805201399955</v>
      </c>
      <c r="FJ83" s="11">
        <v>59.370132260896668</v>
      </c>
      <c r="FK83" s="11">
        <v>68.620769672321387</v>
      </c>
      <c r="FL83" s="11">
        <v>83.587654491472762</v>
      </c>
      <c r="FM83" s="11">
        <v>65.133840864440089</v>
      </c>
      <c r="FN83" s="11">
        <v>81.280575904286337</v>
      </c>
      <c r="FO83" s="11">
        <v>67.632316185265594</v>
      </c>
      <c r="FP83" s="11">
        <v>88.178219733539294</v>
      </c>
      <c r="FQ83" s="11">
        <v>17.782217782217781</v>
      </c>
      <c r="FR83" s="11">
        <v>62.975439578564355</v>
      </c>
      <c r="FS83" s="11">
        <v>335.86901108567656</v>
      </c>
      <c r="FT83" s="11">
        <v>232.90916542548405</v>
      </c>
      <c r="FU83" s="11">
        <v>302.88187606833338</v>
      </c>
      <c r="FV83" s="11">
        <v>85.966473075500559</v>
      </c>
      <c r="FW83" s="11">
        <v>51.979727906116608</v>
      </c>
      <c r="FX83" s="11">
        <v>54.868360753016574</v>
      </c>
      <c r="FY83" s="11">
        <v>-6.0683607530165773</v>
      </c>
      <c r="FZ83" s="11">
        <v>75.810945420862282</v>
      </c>
      <c r="GA83" s="11">
        <v>10.537987316757317</v>
      </c>
      <c r="GB83" s="11">
        <v>65</v>
      </c>
      <c r="GC83" s="11">
        <v>54.54545454545454</v>
      </c>
      <c r="GD83" s="11">
        <v>59.090909090909093</v>
      </c>
      <c r="GE83" s="11">
        <v>0</v>
      </c>
      <c r="GF83" s="11">
        <v>50</v>
      </c>
      <c r="GG83" s="11">
        <v>28.571428571428569</v>
      </c>
      <c r="GH83" s="11">
        <v>8</v>
      </c>
      <c r="GI83" s="11">
        <v>10</v>
      </c>
      <c r="GJ83" s="11">
        <v>9</v>
      </c>
      <c r="GK83" s="11">
        <v>73.038251265814552</v>
      </c>
      <c r="GL83" s="11">
        <v>17.588164536175235</v>
      </c>
      <c r="GM83" s="11">
        <v>30.309063233299703</v>
      </c>
      <c r="GN83" s="11">
        <v>54.711367040000006</v>
      </c>
      <c r="GO83" s="11">
        <v>52.683347075244754</v>
      </c>
      <c r="GP83" s="11">
        <v>74.389358259238648</v>
      </c>
      <c r="GQ83" s="11">
        <v>10.660315914272015</v>
      </c>
      <c r="GR83" s="11">
        <v>0</v>
      </c>
      <c r="GS83" s="11" t="s">
        <v>727</v>
      </c>
      <c r="GT83" s="11" t="s">
        <v>727</v>
      </c>
      <c r="GU83" s="11">
        <v>10.982741261278056</v>
      </c>
      <c r="GV83" s="11">
        <v>1</v>
      </c>
      <c r="GW83" s="11">
        <v>492.12657244449758</v>
      </c>
      <c r="GX83" s="11">
        <v>34.071684687054393</v>
      </c>
      <c r="GY83" s="11">
        <v>73.770491803278688</v>
      </c>
      <c r="GZ83" s="11">
        <v>0</v>
      </c>
      <c r="HA83" s="11">
        <v>2373293.2116761035</v>
      </c>
      <c r="HB83" s="11">
        <v>208.05666666666664</v>
      </c>
      <c r="HC83" s="11">
        <v>374.73539682539689</v>
      </c>
      <c r="HD83" s="11">
        <v>4.9115873015873008</v>
      </c>
      <c r="HE83" s="11">
        <v>271.44428571428563</v>
      </c>
      <c r="HF83" s="12">
        <v>211.45712526320156</v>
      </c>
      <c r="HG83" s="12">
        <v>32.62627601749967</v>
      </c>
      <c r="HH83" s="12">
        <v>130.5566165515373</v>
      </c>
      <c r="HI83" s="11">
        <v>79.908875126183403</v>
      </c>
      <c r="HJ83" s="11">
        <v>88.481161160068751</v>
      </c>
      <c r="HK83" s="11">
        <v>92.251657435953405</v>
      </c>
      <c r="HL83" s="11">
        <v>88.939513818786992</v>
      </c>
      <c r="HM83" s="11">
        <v>74.441382697187137</v>
      </c>
      <c r="HN83" s="11">
        <v>67.040000000000006</v>
      </c>
      <c r="HO83" s="11">
        <v>77.09</v>
      </c>
      <c r="HP83" s="11">
        <v>100</v>
      </c>
      <c r="HQ83" s="11">
        <v>8.3040335974390036</v>
      </c>
      <c r="HR83" s="11">
        <v>53.319733612346475</v>
      </c>
      <c r="HS83" s="11">
        <v>80.157080806798163</v>
      </c>
      <c r="HT83" s="11">
        <v>86.684221098475888</v>
      </c>
      <c r="HU83" s="11">
        <v>62.268747375868628</v>
      </c>
      <c r="HV83" s="11">
        <v>60.491329822896681</v>
      </c>
      <c r="HW83" s="11">
        <v>96.218748739568014</v>
      </c>
      <c r="HX83" s="11">
        <v>94.992024401219737</v>
      </c>
      <c r="HY83" s="11">
        <v>97.220450393679741</v>
      </c>
      <c r="HZ83" s="11">
        <v>57.616945429301737</v>
      </c>
      <c r="IA83" s="11">
        <v>97.904896693938099</v>
      </c>
      <c r="IB83" s="11">
        <v>95.722976491010314</v>
      </c>
      <c r="IC83" s="11">
        <v>97.118190720490318</v>
      </c>
      <c r="ID83" s="11">
        <v>52.942642629852131</v>
      </c>
      <c r="IE83" s="11">
        <v>97.923824612003301</v>
      </c>
      <c r="IF83" s="11">
        <v>53.657272256022701</v>
      </c>
      <c r="IG83" s="11">
        <v>-1.7337863495553114</v>
      </c>
      <c r="IH83" s="11">
        <v>15</v>
      </c>
      <c r="II83" s="11">
        <v>77.674405914931938</v>
      </c>
      <c r="IJ83" s="11">
        <v>19.403595885739229</v>
      </c>
      <c r="IK83" s="11">
        <v>25.223037677679862</v>
      </c>
      <c r="IL83" s="11">
        <v>41.321695760598502</v>
      </c>
      <c r="IM83" s="11">
        <v>14.074074074074074</v>
      </c>
      <c r="IN83" s="11">
        <v>12.745005257623554</v>
      </c>
      <c r="IO83" s="11">
        <v>78.911564625850332</v>
      </c>
      <c r="IP83" s="11">
        <v>76.32986621818776</v>
      </c>
      <c r="IQ83" s="11">
        <v>14.144271570014144</v>
      </c>
      <c r="IR83" s="11">
        <v>125.17680339462517</v>
      </c>
      <c r="IS83" s="11">
        <v>7.6020641797879458</v>
      </c>
      <c r="IT83" s="11">
        <v>30.340977139032727</v>
      </c>
      <c r="IU83" s="11">
        <v>284.1724184598728</v>
      </c>
      <c r="IV83" s="11">
        <v>114.25768033563405</v>
      </c>
      <c r="IW83" s="11">
        <v>70.273379347678983</v>
      </c>
      <c r="IX83" s="11">
        <v>484.77466504263094</v>
      </c>
      <c r="IY83" s="11">
        <v>14.473684210526317</v>
      </c>
      <c r="IZ83" s="11">
        <v>19.995939910678032</v>
      </c>
      <c r="JA83" s="11">
        <v>33.15739612938151</v>
      </c>
      <c r="JB83" s="11">
        <v>8.2216808769792937</v>
      </c>
      <c r="JC83" s="11">
        <v>1.7255379618351605</v>
      </c>
      <c r="JD83" s="11">
        <v>9.3333333333333339</v>
      </c>
      <c r="JE83" s="11">
        <v>14.051470588235293</v>
      </c>
      <c r="JF83" s="11">
        <v>13.821882951653944</v>
      </c>
      <c r="JG83" s="11">
        <v>112.87451794719668</v>
      </c>
      <c r="JH83" s="11">
        <v>129.70391595033428</v>
      </c>
      <c r="JI83" s="11">
        <v>11.256202663880908</v>
      </c>
      <c r="JJ83" s="11">
        <v>53.355967615565426</v>
      </c>
      <c r="JK83" s="11">
        <v>85.273230171189354</v>
      </c>
      <c r="JL83" s="11">
        <v>74.456156088809138</v>
      </c>
      <c r="JM83" s="11">
        <v>21.230470210062048</v>
      </c>
      <c r="JN83" s="11">
        <v>91.63</v>
      </c>
      <c r="JO83" s="11">
        <v>98.24</v>
      </c>
      <c r="JP83" s="11">
        <v>97.923222152297043</v>
      </c>
      <c r="JQ83" s="11">
        <v>95.757575757575751</v>
      </c>
      <c r="JR83" s="11">
        <v>84.710743801652882</v>
      </c>
      <c r="JS83" s="11">
        <v>0.87804879999999996</v>
      </c>
      <c r="JT83" s="11">
        <v>0.91463410000000001</v>
      </c>
      <c r="JU83" s="11">
        <v>1.371265344</v>
      </c>
      <c r="JV83" s="11">
        <v>0.25496229999999998</v>
      </c>
      <c r="JW83" s="11">
        <v>4.8635380018939625</v>
      </c>
      <c r="JX83" s="11">
        <v>254898.57908466517</v>
      </c>
      <c r="JY83" s="11">
        <v>207067.08236097696</v>
      </c>
      <c r="JZ83" s="11">
        <v>0.24675689391041924</v>
      </c>
      <c r="KA83" s="11">
        <v>9.732093E-2</v>
      </c>
      <c r="KB83" s="11">
        <v>1.5599999999999999E-2</v>
      </c>
      <c r="KC83" s="11">
        <v>44.931877080000007</v>
      </c>
      <c r="KD83" s="13">
        <v>4.6644707827673181E-2</v>
      </c>
      <c r="KE83" s="11">
        <v>-15.626102292768959</v>
      </c>
      <c r="KF83" s="11">
        <v>-3.2600053008216272</v>
      </c>
      <c r="KG83" s="11">
        <v>157.36738703339884</v>
      </c>
      <c r="KH83" s="11">
        <v>-21.311475409836063</v>
      </c>
      <c r="KI83" s="11">
        <v>7.2606666666666655</v>
      </c>
      <c r="KJ83" s="11">
        <v>12.599999999999998</v>
      </c>
      <c r="KK83" s="11">
        <v>87.673333333333346</v>
      </c>
      <c r="KL83" s="11">
        <v>111.10416666666667</v>
      </c>
      <c r="KM83" s="11">
        <v>105.255</v>
      </c>
      <c r="KN83" s="11">
        <v>16.412345508527242</v>
      </c>
      <c r="KO83" s="11">
        <v>34.866159135559919</v>
      </c>
      <c r="KP83" s="11">
        <v>81.280575904286337</v>
      </c>
      <c r="KQ83" s="11">
        <v>6.9780110905594936</v>
      </c>
      <c r="KR83" s="11">
        <v>88.178219733539294</v>
      </c>
      <c r="KS83" s="11">
        <v>17.782217782217781</v>
      </c>
    </row>
    <row r="84" spans="1:305" x14ac:dyDescent="0.3">
      <c r="A84" t="s">
        <v>1</v>
      </c>
      <c r="B84" s="2" t="s">
        <v>156</v>
      </c>
      <c r="C84" s="2" t="s">
        <v>157</v>
      </c>
      <c r="D84" s="2" t="s">
        <v>353</v>
      </c>
      <c r="E84" s="2" t="s">
        <v>354</v>
      </c>
      <c r="F84" s="2" t="s">
        <v>358</v>
      </c>
      <c r="G84" s="2" t="s">
        <v>355</v>
      </c>
      <c r="H84" s="17" t="s">
        <v>487</v>
      </c>
      <c r="I84" s="11">
        <v>55.256067803197318</v>
      </c>
      <c r="J84" s="11">
        <v>61.452838920746963</v>
      </c>
      <c r="K84" s="11">
        <v>56.224944883447286</v>
      </c>
      <c r="L84" s="11">
        <v>65.826741699180872</v>
      </c>
      <c r="M84" s="11">
        <v>54.804451497192133</v>
      </c>
      <c r="N84" s="11">
        <v>46.477291168057661</v>
      </c>
      <c r="O84" s="11">
        <v>46.750138650559016</v>
      </c>
      <c r="P84" s="11">
        <v>72.924599095793212</v>
      </c>
      <c r="Q84" s="11">
        <v>59.366217400009404</v>
      </c>
      <c r="R84" s="11">
        <v>26.515151515151512</v>
      </c>
      <c r="S84" s="11">
        <v>85.925454927289735</v>
      </c>
      <c r="T84" s="11">
        <v>89.389423906234654</v>
      </c>
      <c r="U84" s="11">
        <v>65.663144045381415</v>
      </c>
      <c r="V84" s="11">
        <v>30.385881555368766</v>
      </c>
      <c r="W84" s="11">
        <v>18.913132465348585</v>
      </c>
      <c r="X84" s="11">
        <v>63.989185294740231</v>
      </c>
      <c r="Y84" s="11">
        <v>85.162461773700301</v>
      </c>
      <c r="Z84" s="11">
        <v>56.835000000000001</v>
      </c>
      <c r="AA84" s="11">
        <v>71.275972980652554</v>
      </c>
      <c r="AB84" s="11">
        <v>89.763096007528006</v>
      </c>
      <c r="AC84" s="11">
        <v>59.167755462373123</v>
      </c>
      <c r="AD84" s="11">
        <v>42.304408766564734</v>
      </c>
      <c r="AE84" s="11">
        <v>66.622475278786013</v>
      </c>
      <c r="AF84" s="11">
        <v>54.804451497192133</v>
      </c>
      <c r="AG84" s="11">
        <v>24.370740395871174</v>
      </c>
      <c r="AH84" s="11">
        <v>27.787346120259798</v>
      </c>
      <c r="AI84" s="11">
        <v>80.131603918505078</v>
      </c>
      <c r="AJ84" s="11">
        <v>50.350252226630417</v>
      </c>
      <c r="AK84" s="11">
        <v>92.627118114092553</v>
      </c>
      <c r="AL84" s="11">
        <v>66.599047739945519</v>
      </c>
      <c r="AM84" s="11">
        <v>40.031004069728127</v>
      </c>
      <c r="AN84" s="11">
        <v>48.890174816166265</v>
      </c>
      <c r="AO84" s="11">
        <v>65.383068368727152</v>
      </c>
      <c r="AP84" s="11">
        <v>59.945248901375983</v>
      </c>
      <c r="AQ84" s="11">
        <v>76.766227116033761</v>
      </c>
      <c r="AR84" s="11">
        <v>83.784318170806827</v>
      </c>
      <c r="AS84" s="11">
        <v>75.056803060418005</v>
      </c>
      <c r="AT84" s="11">
        <v>48.140240626372751</v>
      </c>
      <c r="AU84" s="11">
        <v>93.854756699751931</v>
      </c>
      <c r="AV84" s="11">
        <v>61.42281380760101</v>
      </c>
      <c r="AW84" s="11">
        <v>51.189860387788123</v>
      </c>
      <c r="AX84" s="11">
        <v>74.537344590871086</v>
      </c>
      <c r="AY84" s="11">
        <v>50.314850813777397</v>
      </c>
      <c r="AZ84" s="11">
        <v>25</v>
      </c>
      <c r="BA84" s="11">
        <v>31.818181818181817</v>
      </c>
      <c r="BB84" s="11">
        <v>22.727272727272727</v>
      </c>
      <c r="BC84" s="11">
        <v>100</v>
      </c>
      <c r="BD84" s="11">
        <v>50</v>
      </c>
      <c r="BE84" s="11">
        <v>99.292661361626884</v>
      </c>
      <c r="BF84" s="11">
        <v>97.001279941488392</v>
      </c>
      <c r="BG84" s="11">
        <v>83.333333333333343</v>
      </c>
      <c r="BH84" s="11">
        <v>92.631578947368425</v>
      </c>
      <c r="BI84" s="11">
        <v>92.14192991668979</v>
      </c>
      <c r="BJ84" s="11">
        <v>88.318494302947812</v>
      </c>
      <c r="BK84" s="11">
        <v>77.458989324167192</v>
      </c>
      <c r="BL84" s="11">
        <v>96.39612704000001</v>
      </c>
      <c r="BM84" s="11">
        <v>67.210597809153882</v>
      </c>
      <c r="BN84" s="11">
        <v>52.580000000000005</v>
      </c>
      <c r="BO84" s="11">
        <v>77.198834326990351</v>
      </c>
      <c r="BP84" s="11">
        <v>3.381186536148705</v>
      </c>
      <c r="BQ84" s="11">
        <v>33.359034003293168</v>
      </c>
      <c r="BR84" s="11">
        <v>33.359034003293168</v>
      </c>
      <c r="BS84" s="11">
        <v>11.34775093776879</v>
      </c>
      <c r="BT84" s="11">
        <v>100</v>
      </c>
      <c r="BU84" s="11">
        <v>0.86828385170874489</v>
      </c>
      <c r="BV84" s="11">
        <v>5.9682817258118011</v>
      </c>
      <c r="BW84" s="11">
        <v>7.1161048689138573</v>
      </c>
      <c r="BX84" s="11">
        <v>35.29</v>
      </c>
      <c r="BY84" s="11">
        <v>27.278143266668682</v>
      </c>
      <c r="BZ84" s="11">
        <v>68.925094714666741</v>
      </c>
      <c r="CA84" s="11">
        <v>38.278453644408735</v>
      </c>
      <c r="CB84" s="11">
        <v>80.612551735565447</v>
      </c>
      <c r="CC84" s="11">
        <v>53.113565106493112</v>
      </c>
      <c r="CD84" s="11">
        <v>68.251345586411887</v>
      </c>
      <c r="CE84" s="11">
        <v>56.442130018478075</v>
      </c>
      <c r="CF84" s="11">
        <v>82.301156257157587</v>
      </c>
      <c r="CG84" s="11">
        <v>77.700688073394502</v>
      </c>
      <c r="CH84" s="11">
        <v>92.840214067278296</v>
      </c>
      <c r="CI84" s="11">
        <v>96.358944954128447</v>
      </c>
      <c r="CJ84" s="11">
        <v>94.961773700305812</v>
      </c>
      <c r="CK84" s="11">
        <v>63.950688073394488</v>
      </c>
      <c r="CL84" s="11">
        <v>100</v>
      </c>
      <c r="CM84" s="11">
        <v>27.339999999999996</v>
      </c>
      <c r="CN84" s="11">
        <v>100</v>
      </c>
      <c r="CO84" s="11">
        <v>0</v>
      </c>
      <c r="CP84" s="11">
        <v>47.808797029558924</v>
      </c>
      <c r="CQ84" s="11">
        <v>69.666014285691929</v>
      </c>
      <c r="CR84" s="11">
        <v>81.821134830292024</v>
      </c>
      <c r="CS84" s="11">
        <v>69.46482731719118</v>
      </c>
      <c r="CT84" s="11">
        <v>63.07267892460586</v>
      </c>
      <c r="CU84" s="11">
        <v>95.822385496575407</v>
      </c>
      <c r="CV84" s="11">
        <v>96.584489357483804</v>
      </c>
      <c r="CW84" s="11">
        <v>97.199690984346859</v>
      </c>
      <c r="CX84" s="11">
        <v>64.961631087485856</v>
      </c>
      <c r="CY84" s="11">
        <v>96.716214725413963</v>
      </c>
      <c r="CZ84" s="11">
        <v>98.449772835498123</v>
      </c>
      <c r="DA84" s="11">
        <v>95.019709919477336</v>
      </c>
      <c r="DB84" s="11">
        <v>71.370932921272896</v>
      </c>
      <c r="DC84" s="11">
        <v>97.802326229245224</v>
      </c>
      <c r="DD84" s="11">
        <v>53.159403669724767</v>
      </c>
      <c r="DE84" s="11">
        <v>72.343862717394586</v>
      </c>
      <c r="DF84" s="11">
        <v>52</v>
      </c>
      <c r="DG84" s="11">
        <v>84.61391437308869</v>
      </c>
      <c r="DH84" s="11">
        <v>18.038990825688074</v>
      </c>
      <c r="DI84" s="11">
        <v>24.26032110091743</v>
      </c>
      <c r="DJ84" s="11">
        <v>66.853101325757578</v>
      </c>
      <c r="DK84" s="11">
        <v>33.962264150943398</v>
      </c>
      <c r="DL84" s="11">
        <v>89.103107067014534</v>
      </c>
      <c r="DM84" s="11">
        <v>76.571428571428569</v>
      </c>
      <c r="DN84" s="11">
        <v>44.004627091410029</v>
      </c>
      <c r="DO84" s="11">
        <v>79.342723004694832</v>
      </c>
      <c r="DP84" s="11">
        <v>41.066004395471552</v>
      </c>
      <c r="DQ84" s="11">
        <v>27.273517789588702</v>
      </c>
      <c r="DR84" s="11">
        <v>21.467963002153642</v>
      </c>
      <c r="DS84" s="11">
        <v>2.2869801773909164</v>
      </c>
      <c r="DT84" s="11">
        <v>2.2762205802039626</v>
      </c>
      <c r="DU84" s="11">
        <v>0</v>
      </c>
      <c r="DV84" s="11">
        <v>4.5148523287966569</v>
      </c>
      <c r="DW84" s="11">
        <v>8.9053780785433414</v>
      </c>
      <c r="DX84" s="11">
        <v>20.56457734446893</v>
      </c>
      <c r="DY84" s="11">
        <v>33.79717981221814</v>
      </c>
      <c r="DZ84" s="11">
        <v>14.554608270594491</v>
      </c>
      <c r="EA84" s="11">
        <v>42.859871346856934</v>
      </c>
      <c r="EB84" s="11">
        <v>27.160493827160494</v>
      </c>
      <c r="EC84" s="11">
        <v>57.486980788121279</v>
      </c>
      <c r="ED84" s="11">
        <v>65.816061491783827</v>
      </c>
      <c r="EE84" s="11">
        <v>97.223373394115214</v>
      </c>
      <c r="EF84" s="11">
        <v>100</v>
      </c>
      <c r="EG84" s="11">
        <v>13.454697635488596</v>
      </c>
      <c r="EH84" s="11">
        <v>51.747227453442143</v>
      </c>
      <c r="EI84" s="11">
        <v>93.347734925980049</v>
      </c>
      <c r="EJ84" s="11">
        <v>76.847321939132101</v>
      </c>
      <c r="EK84" s="11">
        <v>16.35427917910922</v>
      </c>
      <c r="EL84" s="11">
        <v>88.35</v>
      </c>
      <c r="EM84" s="11">
        <v>99.49</v>
      </c>
      <c r="EN84" s="11">
        <v>99.298409728718426</v>
      </c>
      <c r="EO84" s="11">
        <v>95.723520636499245</v>
      </c>
      <c r="EP84" s="11">
        <v>80.27366020524515</v>
      </c>
      <c r="EQ84" s="11">
        <v>90.909089214876133</v>
      </c>
      <c r="ER84" s="11">
        <v>98.387099760665819</v>
      </c>
      <c r="ES84" s="11">
        <v>73.385615971995065</v>
      </c>
      <c r="ET84" s="11">
        <v>3.7143860122451051</v>
      </c>
      <c r="EU84" s="11">
        <v>7.8950051317980039</v>
      </c>
      <c r="EV84" s="11">
        <v>14.091138038652534</v>
      </c>
      <c r="EW84" s="11">
        <v>26.556941007127289</v>
      </c>
      <c r="EX84" s="11">
        <v>39.886028852384356</v>
      </c>
      <c r="EY84" s="11">
        <v>18.717084354941154</v>
      </c>
      <c r="EZ84" s="11">
        <v>15.062922191052106</v>
      </c>
      <c r="FA84" s="11">
        <v>100</v>
      </c>
      <c r="FB84" s="11">
        <v>24.541736967027937</v>
      </c>
      <c r="FC84" s="11">
        <v>0</v>
      </c>
      <c r="FD84" s="11">
        <v>32.533610245759775</v>
      </c>
      <c r="FE84" s="11">
        <v>100</v>
      </c>
      <c r="FF84" s="11">
        <v>43.079673135852914</v>
      </c>
      <c r="FG84" s="11">
        <v>52.437889840363681</v>
      </c>
      <c r="FH84" s="11">
        <v>57.601601787109594</v>
      </c>
      <c r="FI84" s="11">
        <v>6.4204805201399955</v>
      </c>
      <c r="FJ84" s="11">
        <v>59.370132260896668</v>
      </c>
      <c r="FK84" s="11">
        <v>68.620769672321387</v>
      </c>
      <c r="FL84" s="11">
        <v>85.174425642142978</v>
      </c>
      <c r="FM84" s="11">
        <v>69.630562552476903</v>
      </c>
      <c r="FN84" s="11">
        <v>87.200925159011703</v>
      </c>
      <c r="FO84" s="11">
        <v>41.601506537737045</v>
      </c>
      <c r="FP84" s="11">
        <v>87.403783227897407</v>
      </c>
      <c r="FQ84" s="11">
        <v>21.287207093096896</v>
      </c>
      <c r="FR84" s="11">
        <v>28.81636769685181</v>
      </c>
      <c r="FS84" s="11">
        <v>223.98176709825728</v>
      </c>
      <c r="FT84" s="11">
        <v>277.68499780602656</v>
      </c>
      <c r="FU84" s="11">
        <v>224.636684545913</v>
      </c>
      <c r="FV84" s="11">
        <v>104.78679162491567</v>
      </c>
      <c r="FW84" s="11">
        <v>30.126202592163256</v>
      </c>
      <c r="FX84" s="11">
        <v>61.422813807601003</v>
      </c>
      <c r="FY84" s="11">
        <v>-7.272813807601004</v>
      </c>
      <c r="FZ84" s="11">
        <v>74.537344590871086</v>
      </c>
      <c r="GA84" s="11">
        <v>6.4275891297123628</v>
      </c>
      <c r="GB84" s="11">
        <v>25</v>
      </c>
      <c r="GC84" s="11">
        <v>31.818181818181817</v>
      </c>
      <c r="GD84" s="11">
        <v>22.727272727272727</v>
      </c>
      <c r="GE84" s="11">
        <v>100</v>
      </c>
      <c r="GF84" s="11">
        <v>50</v>
      </c>
      <c r="GG84" s="11">
        <v>99.292661361626884</v>
      </c>
      <c r="GH84" s="11">
        <v>3</v>
      </c>
      <c r="GI84" s="11">
        <v>8</v>
      </c>
      <c r="GJ84" s="11">
        <v>2.3333333333333335</v>
      </c>
      <c r="GK84" s="11">
        <v>92.14192991668979</v>
      </c>
      <c r="GL84" s="11">
        <v>88.318494302947812</v>
      </c>
      <c r="GM84" s="11">
        <v>77.458989324167192</v>
      </c>
      <c r="GN84" s="11">
        <v>96.39612704000001</v>
      </c>
      <c r="GO84" s="11">
        <v>67.210597809153882</v>
      </c>
      <c r="GP84" s="11">
        <v>47.419999999999995</v>
      </c>
      <c r="GQ84" s="11">
        <v>22.801165673009649</v>
      </c>
      <c r="GR84" s="11">
        <v>3.381186536148705</v>
      </c>
      <c r="GS84" s="11">
        <v>33.359034003293168</v>
      </c>
      <c r="GT84" s="11">
        <v>33.359034003293168</v>
      </c>
      <c r="GU84" s="11">
        <v>11.34775093776879</v>
      </c>
      <c r="GV84" s="11">
        <v>1</v>
      </c>
      <c r="GW84" s="11">
        <v>83.511039035664567</v>
      </c>
      <c r="GX84" s="11">
        <v>5.9682817258118011</v>
      </c>
      <c r="GY84" s="11" t="s">
        <v>727</v>
      </c>
      <c r="GZ84" s="11">
        <v>35.29</v>
      </c>
      <c r="HA84" s="11">
        <v>2689963.1133204689</v>
      </c>
      <c r="HB84" s="11">
        <v>104.29682539682541</v>
      </c>
      <c r="HC84" s="11">
        <v>272.78793650793659</v>
      </c>
      <c r="HD84" s="11">
        <v>98.143333333333331</v>
      </c>
      <c r="HE84" s="11">
        <v>168.24793650793652</v>
      </c>
      <c r="HF84" s="12">
        <v>201.12424636410483</v>
      </c>
      <c r="HG84" s="12">
        <v>43.557869981521925</v>
      </c>
      <c r="HH84" s="12">
        <v>73.788276128037026</v>
      </c>
      <c r="HI84" s="11">
        <v>77.700688073394502</v>
      </c>
      <c r="HJ84" s="11">
        <v>92.840214067278296</v>
      </c>
      <c r="HK84" s="11">
        <v>96.358944954128447</v>
      </c>
      <c r="HL84" s="11">
        <v>94.961773700305812</v>
      </c>
      <c r="HM84" s="11">
        <v>63.950688073394488</v>
      </c>
      <c r="HN84" s="11">
        <v>100</v>
      </c>
      <c r="HO84" s="11">
        <v>27.339999999999996</v>
      </c>
      <c r="HP84" s="11" t="s">
        <v>727</v>
      </c>
      <c r="HQ84" s="11">
        <v>0</v>
      </c>
      <c r="HR84" s="11">
        <v>47.808797029558924</v>
      </c>
      <c r="HS84" s="11">
        <v>69.666014285691929</v>
      </c>
      <c r="HT84" s="11">
        <v>81.821134830292024</v>
      </c>
      <c r="HU84" s="11">
        <v>69.46482731719118</v>
      </c>
      <c r="HV84" s="11">
        <v>63.07267892460586</v>
      </c>
      <c r="HW84" s="11">
        <v>95.822385496575407</v>
      </c>
      <c r="HX84" s="11">
        <v>96.584489357483804</v>
      </c>
      <c r="HY84" s="11">
        <v>97.199690984346859</v>
      </c>
      <c r="HZ84" s="11">
        <v>64.961631087485856</v>
      </c>
      <c r="IA84" s="11">
        <v>96.716214725413963</v>
      </c>
      <c r="IB84" s="11">
        <v>98.449772835498123</v>
      </c>
      <c r="IC84" s="11">
        <v>95.019709919477336</v>
      </c>
      <c r="ID84" s="11">
        <v>71.370932921272896</v>
      </c>
      <c r="IE84" s="11">
        <v>97.802326229245224</v>
      </c>
      <c r="IF84" s="11">
        <v>53.159403669724767</v>
      </c>
      <c r="IG84" s="11">
        <v>7.8399441665697331</v>
      </c>
      <c r="IH84" s="11">
        <v>15</v>
      </c>
      <c r="II84" s="11">
        <v>84.61391437308869</v>
      </c>
      <c r="IJ84" s="11">
        <v>18.038990825688074</v>
      </c>
      <c r="IK84" s="11">
        <v>24.26032110091743</v>
      </c>
      <c r="IL84" s="11">
        <v>66.853101325757578</v>
      </c>
      <c r="IM84" s="11">
        <v>33.962264150943398</v>
      </c>
      <c r="IN84" s="11">
        <v>9.6484868639840364</v>
      </c>
      <c r="IO84" s="11">
        <v>76.571428571428569</v>
      </c>
      <c r="IP84" s="11">
        <v>78.714697742427575</v>
      </c>
      <c r="IQ84" s="11">
        <v>9.3896713615023479</v>
      </c>
      <c r="IR84" s="11">
        <v>103.87323943661971</v>
      </c>
      <c r="IS84" s="11">
        <v>6.889765837991261</v>
      </c>
      <c r="IT84" s="11">
        <v>21.467963002153642</v>
      </c>
      <c r="IU84" s="11">
        <v>12.800391349544444</v>
      </c>
      <c r="IV84" s="11">
        <v>4.0561749658588289</v>
      </c>
      <c r="IW84" s="11">
        <v>0</v>
      </c>
      <c r="IX84" s="11">
        <v>43.435722875603844</v>
      </c>
      <c r="IY84" s="11">
        <v>4.6153846153846159</v>
      </c>
      <c r="IZ84" s="11">
        <v>17.141925358227514</v>
      </c>
      <c r="JA84" s="11">
        <v>18.56872057234871</v>
      </c>
      <c r="JB84" s="11">
        <v>4.7084242065999478</v>
      </c>
      <c r="JC84" s="11">
        <v>4.3619167974562281</v>
      </c>
      <c r="JD84" s="11">
        <v>8.148148148148147</v>
      </c>
      <c r="JE84" s="11">
        <v>13.083125519534496</v>
      </c>
      <c r="JF84" s="11">
        <v>12.653956148713061</v>
      </c>
      <c r="JG84" s="11">
        <v>97.223373394115214</v>
      </c>
      <c r="JH84" s="11">
        <v>106.57567242071457</v>
      </c>
      <c r="JI84" s="11">
        <v>13.454697635488596</v>
      </c>
      <c r="JJ84" s="11">
        <v>51.747227453442143</v>
      </c>
      <c r="JK84" s="11">
        <v>93.347734925980049</v>
      </c>
      <c r="JL84" s="11">
        <v>76.847321939132101</v>
      </c>
      <c r="JM84" s="11">
        <v>16.35427917910922</v>
      </c>
      <c r="JN84" s="11">
        <v>88.35</v>
      </c>
      <c r="JO84" s="11">
        <v>99.49</v>
      </c>
      <c r="JP84" s="11">
        <v>99.298409728718426</v>
      </c>
      <c r="JQ84" s="11">
        <v>95.723520636499245</v>
      </c>
      <c r="JR84" s="11">
        <v>80.27366020524515</v>
      </c>
      <c r="JS84" s="11">
        <v>0.9512195</v>
      </c>
      <c r="JT84" s="11">
        <v>0.98780489999999999</v>
      </c>
      <c r="JU84" s="11">
        <v>1.682461593</v>
      </c>
      <c r="JV84" s="11">
        <v>0.2280073</v>
      </c>
      <c r="JW84" s="11">
        <v>4.1189206906574656</v>
      </c>
      <c r="JX84" s="11">
        <v>244122.36060402432</v>
      </c>
      <c r="JY84" s="11">
        <v>333654.08935204428</v>
      </c>
      <c r="JZ84" s="11">
        <v>3.1916017238453356</v>
      </c>
      <c r="KA84" s="11">
        <v>143.26413355000008</v>
      </c>
      <c r="KB84" s="11">
        <v>39.166390110000016</v>
      </c>
      <c r="KC84" s="11">
        <v>726.45640651999918</v>
      </c>
      <c r="KD84" s="13">
        <v>0.17744119841905973</v>
      </c>
      <c r="KE84" s="11">
        <v>-18.334609290152581</v>
      </c>
      <c r="KF84" s="11">
        <v>2.0422291450328833</v>
      </c>
      <c r="KG84" s="11">
        <v>200</v>
      </c>
      <c r="KH84" s="11">
        <v>-27.681307456588357</v>
      </c>
      <c r="KI84" s="11">
        <v>8.036999999999999</v>
      </c>
      <c r="KJ84" s="11">
        <v>10.884499999999996</v>
      </c>
      <c r="KK84" s="11">
        <v>87.673333333333346</v>
      </c>
      <c r="KL84" s="11">
        <v>111.10416666666667</v>
      </c>
      <c r="KM84" s="11">
        <v>105.255</v>
      </c>
      <c r="KN84" s="11">
        <v>14.825574357857022</v>
      </c>
      <c r="KO84" s="11">
        <v>30.36943744752309</v>
      </c>
      <c r="KP84" s="11">
        <v>87.200925159011703</v>
      </c>
      <c r="KQ84" s="11">
        <v>5.9130030447230784</v>
      </c>
      <c r="KR84" s="11">
        <v>87.403783227897407</v>
      </c>
      <c r="KS84" s="11">
        <v>21.287207093096896</v>
      </c>
    </row>
    <row r="85" spans="1:305" x14ac:dyDescent="0.3">
      <c r="A85" t="s">
        <v>1</v>
      </c>
      <c r="B85" s="2" t="s">
        <v>158</v>
      </c>
      <c r="C85" s="2" t="s">
        <v>159</v>
      </c>
      <c r="D85" s="2" t="s">
        <v>353</v>
      </c>
      <c r="E85" s="2" t="s">
        <v>354</v>
      </c>
      <c r="F85" s="2" t="s">
        <v>358</v>
      </c>
      <c r="G85" s="2" t="s">
        <v>355</v>
      </c>
      <c r="H85" s="17" t="s">
        <v>488</v>
      </c>
      <c r="I85" s="11">
        <v>54.167165607448482</v>
      </c>
      <c r="J85" s="11">
        <v>64.173134545817078</v>
      </c>
      <c r="K85" s="11">
        <v>61.700906613062678</v>
      </c>
      <c r="L85" s="11">
        <v>60.116571583731421</v>
      </c>
      <c r="M85" s="11">
        <v>56.792393870784601</v>
      </c>
      <c r="N85" s="11">
        <v>43.372575057900001</v>
      </c>
      <c r="O85" s="11">
        <v>38.847411973395147</v>
      </c>
      <c r="P85" s="11">
        <v>70.881419385733281</v>
      </c>
      <c r="Q85" s="11">
        <v>55.453641688027908</v>
      </c>
      <c r="R85" s="11">
        <v>51.666666666666664</v>
      </c>
      <c r="S85" s="11">
        <v>77.267033025133998</v>
      </c>
      <c r="T85" s="11">
        <v>72.881250073657938</v>
      </c>
      <c r="U85" s="11">
        <v>68.357212074765314</v>
      </c>
      <c r="V85" s="11">
        <v>52.704718906734456</v>
      </c>
      <c r="W85" s="11">
        <v>42.626070252995582</v>
      </c>
      <c r="X85" s="11">
        <v>55.69437194600745</v>
      </c>
      <c r="Y85" s="11">
        <v>83.122112211221108</v>
      </c>
      <c r="Z85" s="11">
        <v>65.361072042026564</v>
      </c>
      <c r="AA85" s="11">
        <v>71.490919716950984</v>
      </c>
      <c r="AB85" s="11">
        <v>89.452906252621915</v>
      </c>
      <c r="AC85" s="11">
        <v>47.763976666135996</v>
      </c>
      <c r="AD85" s="11">
        <v>39.117161716171616</v>
      </c>
      <c r="AE85" s="11">
        <v>52.757893566776588</v>
      </c>
      <c r="AF85" s="11">
        <v>56.792393870784601</v>
      </c>
      <c r="AG85" s="11">
        <v>24.366454158788336</v>
      </c>
      <c r="AH85" s="11">
        <v>16.792874702728785</v>
      </c>
      <c r="AI85" s="11">
        <v>80.899613502461804</v>
      </c>
      <c r="AJ85" s="11">
        <v>43.200070378710677</v>
      </c>
      <c r="AK85" s="11">
        <v>91.3066607928385</v>
      </c>
      <c r="AL85" s="11">
        <v>56.667723974066902</v>
      </c>
      <c r="AM85" s="11">
        <v>22.152648512313842</v>
      </c>
      <c r="AN85" s="11">
        <v>53.986442105052696</v>
      </c>
      <c r="AO85" s="11">
        <v>62.552690629721354</v>
      </c>
      <c r="AP85" s="11">
        <v>80.843733251665256</v>
      </c>
      <c r="AQ85" s="11">
        <v>42.817499821877277</v>
      </c>
      <c r="AR85" s="11">
        <v>82.491829900933595</v>
      </c>
      <c r="AS85" s="11">
        <v>54.892215825121639</v>
      </c>
      <c r="AT85" s="11">
        <v>68.928560288333657</v>
      </c>
      <c r="AU85" s="11">
        <v>95.31467722646822</v>
      </c>
      <c r="AV85" s="11">
        <v>57.189899227369004</v>
      </c>
      <c r="AW85" s="11">
        <v>50.915256358680651</v>
      </c>
      <c r="AX85" s="11">
        <v>72.097811185027012</v>
      </c>
      <c r="AY85" s="11">
        <v>41.611599981034978</v>
      </c>
      <c r="AZ85" s="11">
        <v>55.000000000000007</v>
      </c>
      <c r="BA85" s="11">
        <v>36.363636363636367</v>
      </c>
      <c r="BB85" s="11">
        <v>63.636363636363633</v>
      </c>
      <c r="BC85" s="11">
        <v>33.333333333333329</v>
      </c>
      <c r="BD85" s="11">
        <v>100</v>
      </c>
      <c r="BE85" s="11">
        <v>91.164658634538156</v>
      </c>
      <c r="BF85" s="11">
        <v>91.003839824465175</v>
      </c>
      <c r="BG85" s="11">
        <v>70.833333333333343</v>
      </c>
      <c r="BH85" s="11">
        <v>84.210526315789465</v>
      </c>
      <c r="BI85" s="11">
        <v>92.54577968043894</v>
      </c>
      <c r="BJ85" s="11">
        <v>78.833406713694558</v>
      </c>
      <c r="BK85" s="11">
        <v>54.105170618366706</v>
      </c>
      <c r="BL85" s="11">
        <v>54.711367040000006</v>
      </c>
      <c r="BM85" s="11">
        <v>63.444673292894471</v>
      </c>
      <c r="BN85" s="11">
        <v>75.48773925782325</v>
      </c>
      <c r="BO85" s="11">
        <v>66.139223673578243</v>
      </c>
      <c r="BP85" s="11">
        <v>4.2061536852430557</v>
      </c>
      <c r="BQ85" s="11">
        <v>100</v>
      </c>
      <c r="BR85" s="11">
        <v>100</v>
      </c>
      <c r="BS85" s="11">
        <v>11.707263806096231</v>
      </c>
      <c r="BT85" s="11">
        <v>100</v>
      </c>
      <c r="BU85" s="11">
        <v>0.31489594906747626</v>
      </c>
      <c r="BV85" s="11">
        <v>32.323293021858333</v>
      </c>
      <c r="BW85" s="11">
        <v>17.924528301886792</v>
      </c>
      <c r="BX85" s="11">
        <v>100</v>
      </c>
      <c r="BY85" s="11">
        <v>20.256459688237193</v>
      </c>
      <c r="BZ85" s="11">
        <v>56.454368870060044</v>
      </c>
      <c r="CA85" s="11">
        <v>29.20334204175828</v>
      </c>
      <c r="CB85" s="11">
        <v>88.614198163513265</v>
      </c>
      <c r="CC85" s="11">
        <v>41.257004826398813</v>
      </c>
      <c r="CD85" s="11">
        <v>44.427326919611559</v>
      </c>
      <c r="CE85" s="11">
        <v>62.764350453172199</v>
      </c>
      <c r="CF85" s="11">
        <v>67.140012347538018</v>
      </c>
      <c r="CG85" s="11">
        <v>78.79125412541255</v>
      </c>
      <c r="CH85" s="11">
        <v>91.662541254125415</v>
      </c>
      <c r="CI85" s="11">
        <v>94.17491749174917</v>
      </c>
      <c r="CJ85" s="11">
        <v>93.287953795379536</v>
      </c>
      <c r="CK85" s="11">
        <v>57.693894389438952</v>
      </c>
      <c r="CL85" s="11">
        <v>84.94</v>
      </c>
      <c r="CM85" s="11">
        <v>65.64</v>
      </c>
      <c r="CN85" s="11">
        <v>100</v>
      </c>
      <c r="CO85" s="11">
        <v>10.864288168106256</v>
      </c>
      <c r="CP85" s="11">
        <v>57.064906452161694</v>
      </c>
      <c r="CQ85" s="11">
        <v>76.727480652020233</v>
      </c>
      <c r="CR85" s="11">
        <v>84.185667664455437</v>
      </c>
      <c r="CS85" s="11">
        <v>64.892506668584289</v>
      </c>
      <c r="CT85" s="11">
        <v>54.105858596862788</v>
      </c>
      <c r="CU85" s="11">
        <v>91.969098267621447</v>
      </c>
      <c r="CV85" s="11">
        <v>96.594661166827535</v>
      </c>
      <c r="CW85" s="11">
        <v>96.605851884216221</v>
      </c>
      <c r="CX85" s="11">
        <v>64.298215494454752</v>
      </c>
      <c r="CY85" s="11">
        <v>97.477172630444755</v>
      </c>
      <c r="CZ85" s="11">
        <v>94.310883613458614</v>
      </c>
      <c r="DA85" s="11">
        <v>94.37004552624164</v>
      </c>
      <c r="DB85" s="11">
        <v>74.747502756053706</v>
      </c>
      <c r="DC85" s="11">
        <v>97.218916949278238</v>
      </c>
      <c r="DD85" s="11">
        <v>46.881188118811878</v>
      </c>
      <c r="DE85" s="11">
        <v>64.410741879596117</v>
      </c>
      <c r="DF85" s="11">
        <v>32</v>
      </c>
      <c r="DG85" s="11">
        <v>80.957095709570964</v>
      </c>
      <c r="DH85" s="11">
        <v>12.92904290429043</v>
      </c>
      <c r="DI85" s="11">
        <v>23.465346534653463</v>
      </c>
      <c r="DJ85" s="11">
        <v>45.02526103065005</v>
      </c>
      <c r="DK85" s="11">
        <v>14.14141414141414</v>
      </c>
      <c r="DL85" s="11">
        <v>90.544144378061048</v>
      </c>
      <c r="DM85" s="11">
        <v>61.320754716981128</v>
      </c>
      <c r="DN85" s="11">
        <v>43.408951072714125</v>
      </c>
      <c r="DO85" s="11">
        <v>88.832487309644677</v>
      </c>
      <c r="DP85" s="11">
        <v>38.135743229994986</v>
      </c>
      <c r="DQ85" s="11">
        <v>27.240003672868081</v>
      </c>
      <c r="DR85" s="11">
        <v>21.492904644708595</v>
      </c>
      <c r="DS85" s="11">
        <v>3.8727181713896974</v>
      </c>
      <c r="DT85" s="11">
        <v>5.279206046176232</v>
      </c>
      <c r="DU85" s="11">
        <v>0</v>
      </c>
      <c r="DV85" s="11">
        <v>4.6270947751725453</v>
      </c>
      <c r="DW85" s="11">
        <v>4.569865066620924</v>
      </c>
      <c r="DX85" s="11">
        <v>12.565597866226575</v>
      </c>
      <c r="DY85" s="11">
        <v>24.536493322079117</v>
      </c>
      <c r="DZ85" s="11">
        <v>11.991793513733894</v>
      </c>
      <c r="EA85" s="11">
        <v>13.817857232656957</v>
      </c>
      <c r="EB85" s="11">
        <v>21.05263157894737</v>
      </c>
      <c r="EC85" s="11">
        <v>51.697048474034744</v>
      </c>
      <c r="ED85" s="11">
        <v>71.901405535812472</v>
      </c>
      <c r="EE85" s="11">
        <v>100</v>
      </c>
      <c r="EF85" s="11">
        <v>100</v>
      </c>
      <c r="EG85" s="11">
        <v>4.6742209631728047</v>
      </c>
      <c r="EH85" s="11">
        <v>49.008498583569406</v>
      </c>
      <c r="EI85" s="11">
        <v>91.482562178685569</v>
      </c>
      <c r="EJ85" s="11">
        <v>64.943726552730311</v>
      </c>
      <c r="EK85" s="11">
        <v>5.8913436153953036</v>
      </c>
      <c r="EL85" s="11">
        <v>79.819999999999993</v>
      </c>
      <c r="EM85" s="11">
        <v>99.56</v>
      </c>
      <c r="EN85" s="11">
        <v>99.122807017543863</v>
      </c>
      <c r="EO85" s="11">
        <v>95.121951219512198</v>
      </c>
      <c r="EP85" s="11">
        <v>82.908545727136428</v>
      </c>
      <c r="EQ85" s="11">
        <v>79.545455392561919</v>
      </c>
      <c r="ER85" s="11">
        <v>79.032257211238331</v>
      </c>
      <c r="ES85" s="11">
        <v>51.04085491256847</v>
      </c>
      <c r="ET85" s="11">
        <v>17.052328379898888</v>
      </c>
      <c r="EU85" s="11">
        <v>15.264882851843911</v>
      </c>
      <c r="EV85" s="11">
        <v>6.2375025296384212</v>
      </c>
      <c r="EW85" s="11">
        <v>19.703845535165815</v>
      </c>
      <c r="EX85" s="11">
        <v>21.300361419266128</v>
      </c>
      <c r="EY85" s="11">
        <v>7.4563744252120992E-2</v>
      </c>
      <c r="EZ85" s="11">
        <v>41.423048146644369</v>
      </c>
      <c r="FA85" s="11">
        <v>33.160251944504267</v>
      </c>
      <c r="FB85" s="11">
        <v>3.3972947467757169</v>
      </c>
      <c r="FC85" s="11">
        <v>16.475084678977929</v>
      </c>
      <c r="FD85" s="11">
        <v>14.058693085054147</v>
      </c>
      <c r="FE85" s="11">
        <v>26.832170050761423</v>
      </c>
      <c r="FF85" s="11">
        <v>50</v>
      </c>
      <c r="FG85" s="11">
        <v>59.826620150121578</v>
      </c>
      <c r="FH85" s="11">
        <v>75.694207921783899</v>
      </c>
      <c r="FI85" s="11">
        <v>6.4204805201399955</v>
      </c>
      <c r="FJ85" s="11">
        <v>59.370132260896668</v>
      </c>
      <c r="FK85" s="11">
        <v>68.620769672321387</v>
      </c>
      <c r="FL85" s="11">
        <v>85.364662205070587</v>
      </c>
      <c r="FM85" s="11">
        <v>69.384373910010467</v>
      </c>
      <c r="FN85" s="11">
        <v>85.49402740144258</v>
      </c>
      <c r="FO85" s="11">
        <v>29.894694732775704</v>
      </c>
      <c r="FP85" s="11">
        <v>89.002463054187203</v>
      </c>
      <c r="FQ85" s="11">
        <v>16.175922474841595</v>
      </c>
      <c r="FR85" s="11">
        <v>13.781486869305565</v>
      </c>
      <c r="FS85" s="11">
        <v>551.25947477222257</v>
      </c>
      <c r="FT85" s="11">
        <v>297.06760584947551</v>
      </c>
      <c r="FU85" s="11">
        <v>364.44376387719166</v>
      </c>
      <c r="FV85" s="11">
        <v>62.782329071280905</v>
      </c>
      <c r="FW85" s="11">
        <v>22.969144782175942</v>
      </c>
      <c r="FX85" s="11">
        <v>57.189899227369004</v>
      </c>
      <c r="FY85" s="11">
        <v>-7.3198992273690067</v>
      </c>
      <c r="FZ85" s="11">
        <v>72.097811185027012</v>
      </c>
      <c r="GA85" s="11">
        <v>4.4727657690163909</v>
      </c>
      <c r="GB85" s="11">
        <v>55.000000000000007</v>
      </c>
      <c r="GC85" s="11">
        <v>36.363636363636367</v>
      </c>
      <c r="GD85" s="11">
        <v>63.636363636363633</v>
      </c>
      <c r="GE85" s="11">
        <v>33.333333333333329</v>
      </c>
      <c r="GF85" s="11">
        <v>100</v>
      </c>
      <c r="GG85" s="11">
        <v>91.164658634538156</v>
      </c>
      <c r="GH85" s="11">
        <v>7</v>
      </c>
      <c r="GI85" s="11">
        <v>14</v>
      </c>
      <c r="GJ85" s="11">
        <v>5</v>
      </c>
      <c r="GK85" s="11">
        <v>92.54577968043894</v>
      </c>
      <c r="GL85" s="11">
        <v>78.833406713694558</v>
      </c>
      <c r="GM85" s="11">
        <v>54.105170618366706</v>
      </c>
      <c r="GN85" s="11">
        <v>54.711367040000006</v>
      </c>
      <c r="GO85" s="11">
        <v>63.444673292894471</v>
      </c>
      <c r="GP85" s="11">
        <v>24.51226074217675</v>
      </c>
      <c r="GQ85" s="11">
        <v>33.860776326421757</v>
      </c>
      <c r="GR85" s="11">
        <v>4.2061536852430557</v>
      </c>
      <c r="GS85" s="11">
        <v>100</v>
      </c>
      <c r="GT85" s="11">
        <v>100</v>
      </c>
      <c r="GU85" s="11">
        <v>11.707263806096231</v>
      </c>
      <c r="GV85" s="11">
        <v>1</v>
      </c>
      <c r="GW85" s="11">
        <v>30.286510388273062</v>
      </c>
      <c r="GX85" s="11">
        <v>32.323293021858333</v>
      </c>
      <c r="GY85" s="11">
        <v>17.924528301886792</v>
      </c>
      <c r="GZ85" s="11">
        <v>100</v>
      </c>
      <c r="HA85" s="11">
        <v>1997538.0595057462</v>
      </c>
      <c r="HB85" s="11">
        <v>142.74650793650798</v>
      </c>
      <c r="HC85" s="11">
        <v>310.36444444444442</v>
      </c>
      <c r="HD85" s="11">
        <v>59.664444444444435</v>
      </c>
      <c r="HE85" s="11">
        <v>204.46142857142854</v>
      </c>
      <c r="HF85" s="12">
        <v>270.27928686858434</v>
      </c>
      <c r="HG85" s="12">
        <v>37.235649546827794</v>
      </c>
      <c r="HH85" s="12">
        <v>134.54273157538876</v>
      </c>
      <c r="HI85" s="11">
        <v>78.79125412541255</v>
      </c>
      <c r="HJ85" s="11">
        <v>91.662541254125415</v>
      </c>
      <c r="HK85" s="11">
        <v>94.17491749174917</v>
      </c>
      <c r="HL85" s="11">
        <v>93.287953795379536</v>
      </c>
      <c r="HM85" s="11">
        <v>57.693894389438952</v>
      </c>
      <c r="HN85" s="11">
        <v>84.94</v>
      </c>
      <c r="HO85" s="11">
        <v>65.64</v>
      </c>
      <c r="HP85" s="11">
        <v>100</v>
      </c>
      <c r="HQ85" s="11">
        <v>10.864288168106256</v>
      </c>
      <c r="HR85" s="11">
        <v>57.064906452161694</v>
      </c>
      <c r="HS85" s="11">
        <v>76.727480652020233</v>
      </c>
      <c r="HT85" s="11">
        <v>84.185667664455437</v>
      </c>
      <c r="HU85" s="11">
        <v>64.892506668584289</v>
      </c>
      <c r="HV85" s="11">
        <v>54.105858596862788</v>
      </c>
      <c r="HW85" s="11">
        <v>91.969098267621447</v>
      </c>
      <c r="HX85" s="11">
        <v>96.594661166827535</v>
      </c>
      <c r="HY85" s="11">
        <v>96.605851884216221</v>
      </c>
      <c r="HZ85" s="11">
        <v>64.298215494454752</v>
      </c>
      <c r="IA85" s="11">
        <v>97.477172630444755</v>
      </c>
      <c r="IB85" s="11">
        <v>94.310883613458614</v>
      </c>
      <c r="IC85" s="11">
        <v>94.37004552624164</v>
      </c>
      <c r="ID85" s="11">
        <v>74.747502756053706</v>
      </c>
      <c r="IE85" s="11">
        <v>97.218916949278238</v>
      </c>
      <c r="IF85" s="11">
        <v>46.881188118811878</v>
      </c>
      <c r="IG85" s="11">
        <v>3.3184834984998632</v>
      </c>
      <c r="IH85" s="11">
        <v>10</v>
      </c>
      <c r="II85" s="11">
        <v>80.957095709570964</v>
      </c>
      <c r="IJ85" s="11">
        <v>12.92904290429043</v>
      </c>
      <c r="IK85" s="11">
        <v>23.465346534653463</v>
      </c>
      <c r="IL85" s="11">
        <v>45.02526103065005</v>
      </c>
      <c r="IM85" s="11">
        <v>14.14141414141414</v>
      </c>
      <c r="IN85" s="11">
        <v>8.7111567419575628</v>
      </c>
      <c r="IO85" s="11">
        <v>61.320754716981128</v>
      </c>
      <c r="IP85" s="11">
        <v>78.649913082907062</v>
      </c>
      <c r="IQ85" s="11">
        <v>5.0761421319796947</v>
      </c>
      <c r="IR85" s="11">
        <v>107.86802030456853</v>
      </c>
      <c r="IS85" s="11">
        <v>6.8882023354453583</v>
      </c>
      <c r="IT85" s="11">
        <v>21.492904644708595</v>
      </c>
      <c r="IU85" s="11">
        <v>21.675880128018623</v>
      </c>
      <c r="IV85" s="11">
        <v>9.4074289593637879</v>
      </c>
      <c r="IW85" s="11">
        <v>0</v>
      </c>
      <c r="IX85" s="11">
        <v>44.515565900494614</v>
      </c>
      <c r="IY85" s="11">
        <v>2.3684210526315788</v>
      </c>
      <c r="IZ85" s="11">
        <v>10.47425080011638</v>
      </c>
      <c r="JA85" s="11">
        <v>13.4807487149646</v>
      </c>
      <c r="JB85" s="11">
        <v>3.8793521481912521</v>
      </c>
      <c r="JC85" s="11">
        <v>1.4062651537193287</v>
      </c>
      <c r="JD85" s="11">
        <v>6.3157894736842106</v>
      </c>
      <c r="JE85" s="11">
        <v>13.813819577735124</v>
      </c>
      <c r="JF85" s="11">
        <v>11.816239316239317</v>
      </c>
      <c r="JG85" s="11">
        <v>101.09785202863961</v>
      </c>
      <c r="JH85" s="11">
        <v>100.71025314150428</v>
      </c>
      <c r="JI85" s="11">
        <v>4.6742209631728047</v>
      </c>
      <c r="JJ85" s="11">
        <v>49.008498583569406</v>
      </c>
      <c r="JK85" s="11">
        <v>91.482562178685569</v>
      </c>
      <c r="JL85" s="11">
        <v>64.943726552730311</v>
      </c>
      <c r="JM85" s="11">
        <v>5.8913436153953036</v>
      </c>
      <c r="JN85" s="11">
        <v>79.819999999999993</v>
      </c>
      <c r="JO85" s="11">
        <v>99.56</v>
      </c>
      <c r="JP85" s="11">
        <v>99.122807017543863</v>
      </c>
      <c r="JQ85" s="11">
        <v>95.121951219512198</v>
      </c>
      <c r="JR85" s="11">
        <v>82.908545727136428</v>
      </c>
      <c r="JS85" s="11">
        <v>0.89024389999999998</v>
      </c>
      <c r="JT85" s="11">
        <v>0.84146339999999997</v>
      </c>
      <c r="JU85" s="11">
        <v>1.457198934</v>
      </c>
      <c r="JV85" s="11">
        <v>0.26281090000000001</v>
      </c>
      <c r="JW85" s="11">
        <v>5.9005731587286157</v>
      </c>
      <c r="JX85" s="11">
        <v>114560.15544396618</v>
      </c>
      <c r="JY85" s="11">
        <v>249616.33359881805</v>
      </c>
      <c r="JZ85" s="11">
        <v>1.7044131035420071</v>
      </c>
      <c r="KA85" s="11">
        <v>0.57072512000000009</v>
      </c>
      <c r="KB85" s="11">
        <v>107.70760431999993</v>
      </c>
      <c r="KC85" s="11">
        <v>96.362804570000009</v>
      </c>
      <c r="KD85" s="13">
        <v>3.527674265738804E-2</v>
      </c>
      <c r="KE85" s="11">
        <v>-9.882667926608395</v>
      </c>
      <c r="KF85" s="11">
        <v>-52.166294998407139</v>
      </c>
      <c r="KG85" s="11">
        <v>-92.671319796954307</v>
      </c>
      <c r="KH85" s="11">
        <v>0</v>
      </c>
      <c r="KI85" s="11">
        <v>7.0385714285714283</v>
      </c>
      <c r="KJ85" s="11">
        <v>7.4442857142857148</v>
      </c>
      <c r="KK85" s="11">
        <v>87.673333333333346</v>
      </c>
      <c r="KL85" s="11">
        <v>111.10416666666667</v>
      </c>
      <c r="KM85" s="11">
        <v>105.255</v>
      </c>
      <c r="KN85" s="11">
        <v>14.635337794929413</v>
      </c>
      <c r="KO85" s="11">
        <v>30.615626089989533</v>
      </c>
      <c r="KP85" s="11">
        <v>85.49402740144258</v>
      </c>
      <c r="KQ85" s="11">
        <v>5.4340379671016725</v>
      </c>
      <c r="KR85" s="11">
        <v>89.002463054187203</v>
      </c>
      <c r="KS85" s="11">
        <v>16.175922474841595</v>
      </c>
    </row>
    <row r="86" spans="1:305" x14ac:dyDescent="0.3">
      <c r="A86" t="s">
        <v>1</v>
      </c>
      <c r="B86" s="2" t="s">
        <v>160</v>
      </c>
      <c r="C86" s="2" t="s">
        <v>161</v>
      </c>
      <c r="D86" s="2" t="s">
        <v>353</v>
      </c>
      <c r="E86" s="2" t="s">
        <v>354</v>
      </c>
      <c r="F86" s="2" t="s">
        <v>358</v>
      </c>
      <c r="G86" s="2" t="s">
        <v>355</v>
      </c>
      <c r="H86" s="17" t="s">
        <v>489</v>
      </c>
      <c r="I86" s="11">
        <v>42.042097081026085</v>
      </c>
      <c r="J86" s="11">
        <v>46.639885907579988</v>
      </c>
      <c r="K86" s="11">
        <v>44.90339872834943</v>
      </c>
      <c r="L86" s="11">
        <v>53.611200728638678</v>
      </c>
      <c r="M86" s="11">
        <v>36.729669478493683</v>
      </c>
      <c r="N86" s="11">
        <v>42.525302624377098</v>
      </c>
      <c r="O86" s="11">
        <v>27.84312501871764</v>
      </c>
      <c r="P86" s="11">
        <v>57.303043437673303</v>
      </c>
      <c r="Q86" s="11">
        <v>46.114497213376687</v>
      </c>
      <c r="R86" s="11">
        <v>32.272727272727273</v>
      </c>
      <c r="S86" s="11">
        <v>28.333333333333332</v>
      </c>
      <c r="T86" s="11">
        <v>85.513528911008962</v>
      </c>
      <c r="U86" s="11">
        <v>57.95444637866953</v>
      </c>
      <c r="V86" s="11">
        <v>18.987624806270777</v>
      </c>
      <c r="W86" s="11">
        <v>22.491873272406433</v>
      </c>
      <c r="X86" s="11">
        <v>51.477944454503522</v>
      </c>
      <c r="Y86" s="11">
        <v>62.841277186487744</v>
      </c>
      <c r="Z86" s="11">
        <v>42.802500000000002</v>
      </c>
      <c r="AA86" s="11">
        <v>66.61181281617489</v>
      </c>
      <c r="AB86" s="11">
        <v>84.633257211540837</v>
      </c>
      <c r="AC86" s="11">
        <v>34.492876504554708</v>
      </c>
      <c r="AD86" s="11">
        <v>32.656563319450875</v>
      </c>
      <c r="AE86" s="11">
        <v>49.661493791472097</v>
      </c>
      <c r="AF86" s="11">
        <v>36.729669478493683</v>
      </c>
      <c r="AG86" s="11">
        <v>15.789224043072291</v>
      </c>
      <c r="AH86" s="11">
        <v>7.8065138372674454</v>
      </c>
      <c r="AI86" s="11">
        <v>77.858255422999363</v>
      </c>
      <c r="AJ86" s="11">
        <v>32.232995450554711</v>
      </c>
      <c r="AK86" s="11">
        <v>90.36669661808844</v>
      </c>
      <c r="AL86" s="11">
        <v>32.410174497569955</v>
      </c>
      <c r="AM86" s="11">
        <v>37.812259576871085</v>
      </c>
      <c r="AN86" s="11">
        <v>31.457451383860551</v>
      </c>
      <c r="AO86" s="11">
        <v>62.559372084720337</v>
      </c>
      <c r="AP86" s="11">
        <v>74.715779899954541</v>
      </c>
      <c r="AQ86" s="11">
        <v>62.734329902929097</v>
      </c>
      <c r="AR86" s="11">
        <v>55.450286561546648</v>
      </c>
      <c r="AS86" s="11">
        <v>42.850742695261232</v>
      </c>
      <c r="AT86" s="11">
        <v>65.115667054048131</v>
      </c>
      <c r="AU86" s="11">
        <v>42.951454512300167</v>
      </c>
      <c r="AV86" s="11">
        <v>54.617651954432574</v>
      </c>
      <c r="AW86" s="11">
        <v>40.780613770903628</v>
      </c>
      <c r="AX86" s="11">
        <v>50.961494187602227</v>
      </c>
      <c r="AY86" s="11">
        <v>38.098228940568305</v>
      </c>
      <c r="AZ86" s="11">
        <v>15</v>
      </c>
      <c r="BA86" s="11">
        <v>50</v>
      </c>
      <c r="BB86" s="11">
        <v>31.818181818181817</v>
      </c>
      <c r="BC86" s="11">
        <v>66.666666666666657</v>
      </c>
      <c r="BD86" s="11">
        <v>0</v>
      </c>
      <c r="BE86" s="11">
        <v>0</v>
      </c>
      <c r="BF86" s="11">
        <v>0</v>
      </c>
      <c r="BG86" s="11">
        <v>75</v>
      </c>
      <c r="BH86" s="11">
        <v>94.73684210526315</v>
      </c>
      <c r="BI86" s="11">
        <v>91.790787454193122</v>
      </c>
      <c r="BJ86" s="11">
        <v>81.472216118824505</v>
      </c>
      <c r="BK86" s="11">
        <v>63.171671836763998</v>
      </c>
      <c r="BL86" s="11">
        <v>96.39612704000001</v>
      </c>
      <c r="BM86" s="11">
        <v>72.977201425012751</v>
      </c>
      <c r="BN86" s="11">
        <v>50.963686356512802</v>
      </c>
      <c r="BO86" s="11">
        <v>49.922451354483023</v>
      </c>
      <c r="BP86" s="11">
        <v>2.2176558869769947</v>
      </c>
      <c r="BQ86" s="11">
        <v>0</v>
      </c>
      <c r="BR86" s="11">
        <v>0</v>
      </c>
      <c r="BS86" s="11">
        <v>8.761093051687018</v>
      </c>
      <c r="BT86" s="11">
        <v>100</v>
      </c>
      <c r="BU86" s="11">
        <v>2.9469998989606601</v>
      </c>
      <c r="BV86" s="11">
        <v>38.461538461538467</v>
      </c>
      <c r="BW86" s="11">
        <v>18.75</v>
      </c>
      <c r="BX86" s="11">
        <v>0</v>
      </c>
      <c r="BY86" s="11">
        <v>32.755954628087267</v>
      </c>
      <c r="BZ86" s="11">
        <v>16.337462733208625</v>
      </c>
      <c r="CA86" s="11">
        <v>0</v>
      </c>
      <c r="CB86" s="11">
        <v>87.950345739966707</v>
      </c>
      <c r="CC86" s="11">
        <v>0</v>
      </c>
      <c r="CD86" s="11">
        <v>92.69369500370945</v>
      </c>
      <c r="CE86" s="11">
        <v>72.998825306259448</v>
      </c>
      <c r="CF86" s="11">
        <v>90.36528239838043</v>
      </c>
      <c r="CG86" s="11">
        <v>56.871818602498848</v>
      </c>
      <c r="CH86" s="11">
        <v>69.111522443313277</v>
      </c>
      <c r="CI86" s="11">
        <v>79.615918556223974</v>
      </c>
      <c r="CJ86" s="11">
        <v>72.258213789912077</v>
      </c>
      <c r="CK86" s="11">
        <v>36.348912540490517</v>
      </c>
      <c r="CL86" s="11">
        <v>71.84</v>
      </c>
      <c r="CM86" s="11">
        <v>99.37</v>
      </c>
      <c r="CN86" s="11">
        <v>0</v>
      </c>
      <c r="CO86" s="11">
        <v>0</v>
      </c>
      <c r="CP86" s="11">
        <v>35.67318912383621</v>
      </c>
      <c r="CQ86" s="11">
        <v>71.186660694047234</v>
      </c>
      <c r="CR86" s="11">
        <v>84.705605044964599</v>
      </c>
      <c r="CS86" s="11">
        <v>64.91010337947192</v>
      </c>
      <c r="CT86" s="11">
        <v>45.742203921373772</v>
      </c>
      <c r="CU86" s="11">
        <v>97.453114733355591</v>
      </c>
      <c r="CV86" s="11">
        <v>97.676544995648953</v>
      </c>
      <c r="CW86" s="11">
        <v>96.642139712802759</v>
      </c>
      <c r="CX86" s="11">
        <v>46.354569140031977</v>
      </c>
      <c r="CY86" s="11">
        <v>98.346501700645234</v>
      </c>
      <c r="CZ86" s="11">
        <v>95.449728784458216</v>
      </c>
      <c r="DA86" s="11">
        <v>94.048085440244719</v>
      </c>
      <c r="DB86" s="11">
        <v>50.641204226387174</v>
      </c>
      <c r="DC86" s="11">
        <v>97.907283692107711</v>
      </c>
      <c r="DD86" s="11">
        <v>15.253354928273946</v>
      </c>
      <c r="DE86" s="11">
        <v>56.225274585390174</v>
      </c>
      <c r="DF86" s="11">
        <v>32</v>
      </c>
      <c r="DG86" s="11">
        <v>69.423877834335954</v>
      </c>
      <c r="DH86" s="11">
        <v>5.5529847292919943</v>
      </c>
      <c r="DI86" s="11">
        <v>22.992827394724667</v>
      </c>
      <c r="DJ86" s="11">
        <v>12.452002194185409</v>
      </c>
      <c r="DK86" s="11">
        <v>15.789473684210526</v>
      </c>
      <c r="DL86" s="11">
        <v>94.676343947686618</v>
      </c>
      <c r="DM86" s="11">
        <v>75.728155339805824</v>
      </c>
      <c r="DN86" s="11">
        <v>25.952853459550269</v>
      </c>
      <c r="DO86" s="11">
        <v>66.750629722921914</v>
      </c>
      <c r="DP86" s="11">
        <v>17.485525253008856</v>
      </c>
      <c r="DQ86" s="11">
        <v>13.171465856234221</v>
      </c>
      <c r="DR86" s="11">
        <v>18.406982229910362</v>
      </c>
      <c r="DS86" s="11">
        <v>14.440712936106316</v>
      </c>
      <c r="DT86" s="11">
        <v>40.544200847994247</v>
      </c>
      <c r="DU86" s="11">
        <v>19.105674788478293</v>
      </c>
      <c r="DV86" s="11">
        <v>18.691359329080136</v>
      </c>
      <c r="DW86" s="11">
        <v>62.708703969742686</v>
      </c>
      <c r="DX86" s="11">
        <v>4.0110928466794151</v>
      </c>
      <c r="DY86" s="11">
        <v>14.684736401099432</v>
      </c>
      <c r="DZ86" s="11">
        <v>7.6392117663972705</v>
      </c>
      <c r="EA86" s="11">
        <v>7.1419726166055559</v>
      </c>
      <c r="EB86" s="11">
        <v>5.5555555555555554</v>
      </c>
      <c r="EC86" s="11">
        <v>66.352533573165999</v>
      </c>
      <c r="ED86" s="11">
        <v>65.182778534664223</v>
      </c>
      <c r="EE86" s="11">
        <v>100</v>
      </c>
      <c r="EF86" s="11">
        <v>79.897709584167217</v>
      </c>
      <c r="EG86" s="11">
        <v>6.3636363636363633</v>
      </c>
      <c r="EH86" s="11">
        <v>39.454545454545453</v>
      </c>
      <c r="EI86" s="11">
        <v>70.904302019315196</v>
      </c>
      <c r="EJ86" s="11">
        <v>44.442493415276559</v>
      </c>
      <c r="EK86" s="11">
        <v>0</v>
      </c>
      <c r="EL86" s="11">
        <v>82.33</v>
      </c>
      <c r="EM86" s="11">
        <v>97.93</v>
      </c>
      <c r="EN86" s="11">
        <v>97.932330827067673</v>
      </c>
      <c r="EO86" s="11">
        <v>93.600000000000009</v>
      </c>
      <c r="EP86" s="11">
        <v>80.041152263374485</v>
      </c>
      <c r="EQ86" s="11">
        <v>45.454553925619301</v>
      </c>
      <c r="ER86" s="11">
        <v>33.870971155046654</v>
      </c>
      <c r="ES86" s="11">
        <v>6.3942311336742579</v>
      </c>
      <c r="ET86" s="11">
        <v>43.920941775939625</v>
      </c>
      <c r="EU86" s="11">
        <v>1.8021553820340084</v>
      </c>
      <c r="EV86" s="11">
        <v>2.4639458983661595</v>
      </c>
      <c r="EW86" s="11">
        <v>3.9385239657484306</v>
      </c>
      <c r="EX86" s="11">
        <v>0.10307070227831083</v>
      </c>
      <c r="EY86" s="11">
        <v>0</v>
      </c>
      <c r="EZ86" s="11">
        <v>0</v>
      </c>
      <c r="FA86" s="11">
        <v>0.23539924665916867</v>
      </c>
      <c r="FB86" s="11">
        <v>11.022977494352141</v>
      </c>
      <c r="FC86" s="11">
        <v>41.665142618301694</v>
      </c>
      <c r="FD86" s="11">
        <v>68.483518492323427</v>
      </c>
      <c r="FE86" s="11">
        <v>29.562627143272309</v>
      </c>
      <c r="FF86" s="11">
        <v>38.327032136105856</v>
      </c>
      <c r="FG86" s="11">
        <v>15.80857736899603</v>
      </c>
      <c r="FH86" s="11">
        <v>7.0672970969487006</v>
      </c>
      <c r="FI86" s="11">
        <v>6.4204805201399955</v>
      </c>
      <c r="FJ86" s="11">
        <v>59.370132260896668</v>
      </c>
      <c r="FK86" s="11">
        <v>68.620769672321387</v>
      </c>
      <c r="FL86" s="11">
        <v>84.04958003751122</v>
      </c>
      <c r="FM86" s="11">
        <v>72.988047808764946</v>
      </c>
      <c r="FN86" s="11">
        <v>65.328970031002413</v>
      </c>
      <c r="FO86" s="11">
        <v>52.760888885217561</v>
      </c>
      <c r="FP86" s="11">
        <v>86.729222520107243</v>
      </c>
      <c r="FQ86" s="11">
        <v>13.499523225718569</v>
      </c>
      <c r="FR86" s="11">
        <v>18.190086402910413</v>
      </c>
      <c r="FS86" s="11">
        <v>359.25420645748068</v>
      </c>
      <c r="FT86" s="11">
        <v>702.59208731241472</v>
      </c>
      <c r="FU86" s="11">
        <v>447.93087767166895</v>
      </c>
      <c r="FV86" s="11">
        <v>70.486584811277851</v>
      </c>
      <c r="FW86" s="11">
        <v>279.67257844474761</v>
      </c>
      <c r="FX86" s="11">
        <v>54.617651954432574</v>
      </c>
      <c r="FY86" s="11">
        <v>-9.057651954432572</v>
      </c>
      <c r="FZ86" s="11">
        <v>50.961494187602227</v>
      </c>
      <c r="GA86" s="11">
        <v>3.6836330740400669</v>
      </c>
      <c r="GB86" s="11">
        <v>15</v>
      </c>
      <c r="GC86" s="11">
        <v>50</v>
      </c>
      <c r="GD86" s="11">
        <v>31.818181818181817</v>
      </c>
      <c r="GE86" s="11">
        <v>66.666666666666657</v>
      </c>
      <c r="GF86" s="11">
        <v>0</v>
      </c>
      <c r="GG86" s="11">
        <v>0</v>
      </c>
      <c r="GH86" s="11">
        <v>90</v>
      </c>
      <c r="GI86" s="11">
        <v>12</v>
      </c>
      <c r="GJ86" s="11">
        <v>1.6666666666666667</v>
      </c>
      <c r="GK86" s="11">
        <v>91.790787454193122</v>
      </c>
      <c r="GL86" s="11">
        <v>81.472216118824505</v>
      </c>
      <c r="GM86" s="11">
        <v>63.171671836763998</v>
      </c>
      <c r="GN86" s="11">
        <v>96.39612704000001</v>
      </c>
      <c r="GO86" s="11">
        <v>72.977201425012751</v>
      </c>
      <c r="GP86" s="11">
        <v>49.03631364348719</v>
      </c>
      <c r="GQ86" s="11">
        <v>50.077548645516977</v>
      </c>
      <c r="GR86" s="11">
        <v>2.2176558869769947</v>
      </c>
      <c r="GS86" s="14" t="s">
        <v>727</v>
      </c>
      <c r="GT86" s="14" t="s">
        <v>727</v>
      </c>
      <c r="GU86" s="11">
        <v>8.761093051687018</v>
      </c>
      <c r="GV86" s="11">
        <v>1</v>
      </c>
      <c r="GW86" s="11">
        <v>283.4407470735236</v>
      </c>
      <c r="GX86" s="11">
        <v>38.461538461538467</v>
      </c>
      <c r="GY86" s="11">
        <v>18.75</v>
      </c>
      <c r="GZ86" s="11">
        <v>0</v>
      </c>
      <c r="HA86" s="11">
        <v>3230143.2260170942</v>
      </c>
      <c r="HB86" s="11">
        <v>266.4347619047619</v>
      </c>
      <c r="HC86" s="11">
        <v>431.284126984127</v>
      </c>
      <c r="HD86" s="11">
        <v>62.856825396825379</v>
      </c>
      <c r="HE86" s="11">
        <v>330.47269841269843</v>
      </c>
      <c r="HF86" s="12">
        <v>130.17434963936091</v>
      </c>
      <c r="HG86" s="12">
        <v>27.001174693740559</v>
      </c>
      <c r="HH86" s="12">
        <v>41.473327118292936</v>
      </c>
      <c r="HI86" s="11">
        <v>56.871818602498848</v>
      </c>
      <c r="HJ86" s="11">
        <v>69.111522443313277</v>
      </c>
      <c r="HK86" s="11">
        <v>79.615918556223974</v>
      </c>
      <c r="HL86" s="11">
        <v>72.258213789912077</v>
      </c>
      <c r="HM86" s="11">
        <v>36.348912540490517</v>
      </c>
      <c r="HN86" s="11">
        <v>71.84</v>
      </c>
      <c r="HO86" s="11">
        <v>99.37</v>
      </c>
      <c r="HP86" s="14" t="s">
        <v>727</v>
      </c>
      <c r="HQ86" s="14" t="s">
        <v>727</v>
      </c>
      <c r="HR86" s="11">
        <v>35.67318912383621</v>
      </c>
      <c r="HS86" s="11">
        <v>71.186660694047234</v>
      </c>
      <c r="HT86" s="11">
        <v>84.705605044964599</v>
      </c>
      <c r="HU86" s="11">
        <v>64.91010337947192</v>
      </c>
      <c r="HV86" s="11">
        <v>45.742203921373772</v>
      </c>
      <c r="HW86" s="11">
        <v>97.453114733355591</v>
      </c>
      <c r="HX86" s="11">
        <v>97.676544995648953</v>
      </c>
      <c r="HY86" s="11">
        <v>96.642139712802759</v>
      </c>
      <c r="HZ86" s="11">
        <v>46.354569140031977</v>
      </c>
      <c r="IA86" s="11">
        <v>98.346501700645234</v>
      </c>
      <c r="IB86" s="11">
        <v>95.449728784458216</v>
      </c>
      <c r="IC86" s="11">
        <v>94.048085440244719</v>
      </c>
      <c r="ID86" s="11">
        <v>50.641204226387174</v>
      </c>
      <c r="IE86" s="11">
        <v>97.907283692107711</v>
      </c>
      <c r="IF86" s="11">
        <v>15.253354928273946</v>
      </c>
      <c r="IG86" s="11">
        <v>-1.3468013468013467</v>
      </c>
      <c r="IH86" s="11">
        <v>10</v>
      </c>
      <c r="II86" s="11">
        <v>69.423877834335954</v>
      </c>
      <c r="IJ86" s="11">
        <v>5.5529847292919943</v>
      </c>
      <c r="IK86" s="11">
        <v>22.992827394724667</v>
      </c>
      <c r="IL86" s="11">
        <v>12.452002194185409</v>
      </c>
      <c r="IM86" s="11">
        <v>15.789473684210526</v>
      </c>
      <c r="IN86" s="11">
        <v>6.0233463035019454</v>
      </c>
      <c r="IO86" s="11">
        <v>75.728155339805824</v>
      </c>
      <c r="IP86" s="11">
        <v>76.75141909467925</v>
      </c>
      <c r="IQ86" s="11">
        <v>15.113350125944583</v>
      </c>
      <c r="IR86" s="11">
        <v>136.02015113350126</v>
      </c>
      <c r="IS86" s="11">
        <v>6.2318760811448337</v>
      </c>
      <c r="IT86" s="11">
        <v>18.406982229910362</v>
      </c>
      <c r="IU86" s="11">
        <v>80.825701410088669</v>
      </c>
      <c r="IV86" s="11">
        <v>72.248873382759115</v>
      </c>
      <c r="IW86" s="11">
        <v>25.149004215729033</v>
      </c>
      <c r="IX86" s="11">
        <v>179.82264864079082</v>
      </c>
      <c r="IY86" s="11">
        <v>32.5</v>
      </c>
      <c r="IZ86" s="11">
        <v>3.3435092309928769</v>
      </c>
      <c r="JA86" s="11">
        <v>8.0680331443523752</v>
      </c>
      <c r="JB86" s="11">
        <v>2.4712894316034308</v>
      </c>
      <c r="JC86" s="11">
        <v>0.72684983282453841</v>
      </c>
      <c r="JD86" s="11">
        <v>1.6666666666666665</v>
      </c>
      <c r="JE86" s="11">
        <v>11.964285714285714</v>
      </c>
      <c r="JF86" s="11">
        <v>12.74113475177305</v>
      </c>
      <c r="JG86" s="11">
        <v>101.04102878138394</v>
      </c>
      <c r="JH86" s="11">
        <v>79.897709584167217</v>
      </c>
      <c r="JI86" s="11">
        <v>6.3636363636363633</v>
      </c>
      <c r="JJ86" s="11">
        <v>39.454545454545453</v>
      </c>
      <c r="JK86" s="11">
        <v>70.904302019315196</v>
      </c>
      <c r="JL86" s="11">
        <v>44.442493415276559</v>
      </c>
      <c r="JM86" s="11">
        <v>0</v>
      </c>
      <c r="JN86" s="11">
        <v>82.33</v>
      </c>
      <c r="JO86" s="11">
        <v>97.93</v>
      </c>
      <c r="JP86" s="11">
        <v>97.932330827067673</v>
      </c>
      <c r="JQ86" s="11">
        <v>93.600000000000009</v>
      </c>
      <c r="JR86" s="11">
        <v>80.041152263374485</v>
      </c>
      <c r="JS86" s="11">
        <v>0.70731710000000003</v>
      </c>
      <c r="JT86" s="11">
        <v>0.5</v>
      </c>
      <c r="JU86" s="11">
        <v>1.0071060839999999</v>
      </c>
      <c r="JV86" s="11">
        <v>0.33292100000000002</v>
      </c>
      <c r="JW86" s="11">
        <v>2.6459870536817229</v>
      </c>
      <c r="JX86" s="11">
        <v>52307.416838661477</v>
      </c>
      <c r="JY86" s="11">
        <v>56290.230257292074</v>
      </c>
      <c r="JZ86" s="11">
        <v>8.2475152461747581E-3</v>
      </c>
      <c r="KA86" s="11">
        <v>0</v>
      </c>
      <c r="KB86" s="11">
        <v>0</v>
      </c>
      <c r="KC86" s="11">
        <v>0.68406391000000011</v>
      </c>
      <c r="KD86" s="13">
        <v>8.6547947938084249E-2</v>
      </c>
      <c r="KE86" s="11">
        <v>-3.3069227153696366</v>
      </c>
      <c r="KF86" s="11">
        <v>107.52532561505066</v>
      </c>
      <c r="KG86" s="11">
        <v>-81.74949142691078</v>
      </c>
      <c r="KH86" s="11">
        <v>-46.69187145557656</v>
      </c>
      <c r="KI86" s="11">
        <v>12.986666666666666</v>
      </c>
      <c r="KJ86" s="11">
        <v>20.493333333333332</v>
      </c>
      <c r="KK86" s="11">
        <v>87.673333333333346</v>
      </c>
      <c r="KL86" s="11">
        <v>111.10416666666667</v>
      </c>
      <c r="KM86" s="11">
        <v>105.255</v>
      </c>
      <c r="KN86" s="11">
        <v>15.950419962488787</v>
      </c>
      <c r="KO86" s="11">
        <v>27.011952191235061</v>
      </c>
      <c r="KP86" s="11">
        <v>65.328970031002413</v>
      </c>
      <c r="KQ86" s="11">
        <v>6.3695709405188206</v>
      </c>
      <c r="KR86" s="11">
        <v>86.729222520107243</v>
      </c>
      <c r="KS86" s="11">
        <v>13.499523225718569</v>
      </c>
    </row>
    <row r="87" spans="1:305" x14ac:dyDescent="0.3">
      <c r="A87" t="s">
        <v>1</v>
      </c>
      <c r="B87" s="2" t="s">
        <v>162</v>
      </c>
      <c r="C87" s="2" t="s">
        <v>163</v>
      </c>
      <c r="D87" s="2" t="s">
        <v>353</v>
      </c>
      <c r="E87" s="2" t="s">
        <v>354</v>
      </c>
      <c r="F87" s="2" t="s">
        <v>358</v>
      </c>
      <c r="G87" s="2" t="s">
        <v>355</v>
      </c>
      <c r="H87" s="17" t="s">
        <v>489</v>
      </c>
      <c r="I87" s="11">
        <v>45.204686674703261</v>
      </c>
      <c r="J87" s="11">
        <v>45.523762851049732</v>
      </c>
      <c r="K87" s="11">
        <v>66.027931423955053</v>
      </c>
      <c r="L87" s="11">
        <v>56.909449888378695</v>
      </c>
      <c r="M87" s="11">
        <v>34.872072050090246</v>
      </c>
      <c r="N87" s="11">
        <v>37.556023034826623</v>
      </c>
      <c r="O87" s="11">
        <v>30.338880799919171</v>
      </c>
      <c r="P87" s="11">
        <v>55.573064044935336</v>
      </c>
      <c r="Q87" s="11">
        <v>47.817279355454232</v>
      </c>
      <c r="R87" s="11">
        <v>32.575757575757571</v>
      </c>
      <c r="S87" s="11">
        <v>66.449274751828014</v>
      </c>
      <c r="T87" s="11">
        <v>36.522166144723009</v>
      </c>
      <c r="U87" s="11">
        <v>50.084535869152404</v>
      </c>
      <c r="V87" s="11">
        <v>29.644262215497548</v>
      </c>
      <c r="W87" s="11">
        <v>62.078562524988634</v>
      </c>
      <c r="X87" s="11">
        <v>54.793454159960149</v>
      </c>
      <c r="Y87" s="11">
        <v>84.246597625115214</v>
      </c>
      <c r="Z87" s="11">
        <v>62.993111385756222</v>
      </c>
      <c r="AA87" s="11">
        <v>68.426506804764429</v>
      </c>
      <c r="AB87" s="11">
        <v>90.285510358384428</v>
      </c>
      <c r="AC87" s="11">
        <v>38.486919931574207</v>
      </c>
      <c r="AD87" s="11">
        <v>36.078729057094833</v>
      </c>
      <c r="AE87" s="11">
        <v>51.269583290075545</v>
      </c>
      <c r="AF87" s="11">
        <v>34.872072050090246</v>
      </c>
      <c r="AG87" s="11">
        <v>17.067112768011967</v>
      </c>
      <c r="AH87" s="11">
        <v>11.069999043423863</v>
      </c>
      <c r="AI87" s="11">
        <v>67.147586586319179</v>
      </c>
      <c r="AJ87" s="11">
        <v>32.180725876378048</v>
      </c>
      <c r="AK87" s="11">
        <v>91.557593926662008</v>
      </c>
      <c r="AL87" s="11">
        <v>40.56366198215575</v>
      </c>
      <c r="AM87" s="11">
        <v>17.615189088230835</v>
      </c>
      <c r="AN87" s="11">
        <v>36.146660137521494</v>
      </c>
      <c r="AO87" s="11">
        <v>60.511745447053364</v>
      </c>
      <c r="AP87" s="11">
        <v>25.890381744508428</v>
      </c>
      <c r="AQ87" s="11">
        <v>17.042031569179969</v>
      </c>
      <c r="AR87" s="11">
        <v>87.653389773130215</v>
      </c>
      <c r="AS87" s="11">
        <v>58.856408132809904</v>
      </c>
      <c r="AT87" s="11">
        <v>46.171299258311407</v>
      </c>
      <c r="AU87" s="11">
        <v>97.824873791672061</v>
      </c>
      <c r="AV87" s="11">
        <v>58.658454093775234</v>
      </c>
      <c r="AW87" s="11">
        <v>34.244051395284167</v>
      </c>
      <c r="AX87" s="11">
        <v>57.951291880197743</v>
      </c>
      <c r="AY87" s="11">
        <v>40.4153200525598</v>
      </c>
      <c r="AZ87" s="11">
        <v>25</v>
      </c>
      <c r="BA87" s="11">
        <v>40.909090909090914</v>
      </c>
      <c r="BB87" s="11">
        <v>31.818181818181817</v>
      </c>
      <c r="BC87" s="11">
        <v>33.333333333333329</v>
      </c>
      <c r="BD87" s="11">
        <v>25</v>
      </c>
      <c r="BE87" s="11">
        <v>96.24573378839591</v>
      </c>
      <c r="BF87" s="11">
        <v>98.500639970744203</v>
      </c>
      <c r="BG87" s="11">
        <v>79.166666666666657</v>
      </c>
      <c r="BH87" s="11">
        <v>88.421052631578945</v>
      </c>
      <c r="BI87" s="11">
        <v>41.318292469319715</v>
      </c>
      <c r="BJ87" s="11">
        <v>3.1792652877029615</v>
      </c>
      <c r="BK87" s="11">
        <v>27.217269135013357</v>
      </c>
      <c r="BL87" s="11">
        <v>22.474951200000007</v>
      </c>
      <c r="BM87" s="11">
        <v>79.448208442429092</v>
      </c>
      <c r="BN87" s="11">
        <v>14.347663027383502</v>
      </c>
      <c r="BO87" s="11">
        <v>56.457736137644623</v>
      </c>
      <c r="BP87" s="11">
        <v>2.3031216287950138</v>
      </c>
      <c r="BQ87" s="11">
        <v>68.789999999999992</v>
      </c>
      <c r="BR87" s="11">
        <v>1.05</v>
      </c>
      <c r="BS87" s="11">
        <v>0</v>
      </c>
      <c r="BT87" s="11">
        <v>100</v>
      </c>
      <c r="BU87" s="11">
        <v>5.7224516641902907</v>
      </c>
      <c r="BV87" s="11">
        <v>83.016868321116306</v>
      </c>
      <c r="BW87" s="11">
        <v>44</v>
      </c>
      <c r="BX87" s="11">
        <v>100</v>
      </c>
      <c r="BY87" s="11">
        <v>21.297381778838222</v>
      </c>
      <c r="BZ87" s="11">
        <v>45.749024538035933</v>
      </c>
      <c r="CA87" s="11">
        <v>21.571464989639981</v>
      </c>
      <c r="CB87" s="11">
        <v>93.093056516907083</v>
      </c>
      <c r="CC87" s="11">
        <v>30.318328206551364</v>
      </c>
      <c r="CD87" s="11">
        <v>66.23117904451999</v>
      </c>
      <c r="CE87" s="11">
        <v>63.568600046587463</v>
      </c>
      <c r="CF87" s="11">
        <v>63.022525777479188</v>
      </c>
      <c r="CG87" s="11">
        <v>77.118690017892959</v>
      </c>
      <c r="CH87" s="11">
        <v>84.606625820094351</v>
      </c>
      <c r="CI87" s="11">
        <v>94.035677492815708</v>
      </c>
      <c r="CJ87" s="11">
        <v>89.394350159952282</v>
      </c>
      <c r="CK87" s="11">
        <v>76.0776446348208</v>
      </c>
      <c r="CL87" s="11">
        <v>78.210000000000008</v>
      </c>
      <c r="CM87" s="11">
        <v>64.47</v>
      </c>
      <c r="CN87" s="11">
        <v>9.292445543024872</v>
      </c>
      <c r="CO87" s="11">
        <v>100</v>
      </c>
      <c r="CP87" s="11">
        <v>42.047918246242624</v>
      </c>
      <c r="CQ87" s="11">
        <v>71.804226162227735</v>
      </c>
      <c r="CR87" s="11">
        <v>86.170157768476372</v>
      </c>
      <c r="CS87" s="11">
        <v>61.551792184939366</v>
      </c>
      <c r="CT87" s="11">
        <v>51.438832837049105</v>
      </c>
      <c r="CU87" s="11">
        <v>97.546113629651316</v>
      </c>
      <c r="CV87" s="11">
        <v>96.490844393399684</v>
      </c>
      <c r="CW87" s="11">
        <v>96.254056244635507</v>
      </c>
      <c r="CX87" s="11">
        <v>66.130937811948826</v>
      </c>
      <c r="CY87" s="11">
        <v>97.659938908052993</v>
      </c>
      <c r="CZ87" s="11">
        <v>95.193710985434095</v>
      </c>
      <c r="DA87" s="11">
        <v>95.787018507486792</v>
      </c>
      <c r="DB87" s="11">
        <v>77.717376729117831</v>
      </c>
      <c r="DC87" s="11">
        <v>97.050199286999558</v>
      </c>
      <c r="DD87" s="11">
        <v>18.879791790923388</v>
      </c>
      <c r="DE87" s="11">
        <v>64.580968003799228</v>
      </c>
      <c r="DF87" s="11">
        <v>32</v>
      </c>
      <c r="DG87" s="11">
        <v>77.801876050534077</v>
      </c>
      <c r="DH87" s="11">
        <v>9.6947351298595681</v>
      </c>
      <c r="DI87" s="11">
        <v>20.739575990890852</v>
      </c>
      <c r="DJ87" s="11">
        <v>27.049109830566785</v>
      </c>
      <c r="DK87" s="11">
        <v>27.777777777777779</v>
      </c>
      <c r="DL87" s="11">
        <v>82.509510068086627</v>
      </c>
      <c r="DM87" s="11">
        <v>67.741935483870961</v>
      </c>
      <c r="DN87" s="11">
        <v>18.886775754228399</v>
      </c>
      <c r="DO87" s="11">
        <v>75.121163166397409</v>
      </c>
      <c r="DP87" s="11">
        <v>10.608277229644932</v>
      </c>
      <c r="DQ87" s="11">
        <v>16.309964854620397</v>
      </c>
      <c r="DR87" s="11">
        <v>17.82426068140354</v>
      </c>
      <c r="DS87" s="11">
        <v>2.0886612747639788</v>
      </c>
      <c r="DT87" s="11">
        <v>8.964443454122577</v>
      </c>
      <c r="DU87" s="11">
        <v>0</v>
      </c>
      <c r="DV87" s="11">
        <v>8.4531291639094395</v>
      </c>
      <c r="DW87" s="11">
        <v>12.05936614802744</v>
      </c>
      <c r="DX87" s="11">
        <v>6.0105230233025759</v>
      </c>
      <c r="DY87" s="11">
        <v>16.784375552827779</v>
      </c>
      <c r="DZ87" s="11">
        <v>8.7537175680443955</v>
      </c>
      <c r="EA87" s="11">
        <v>7.1347124062779015</v>
      </c>
      <c r="EB87" s="11">
        <v>16.666666666666664</v>
      </c>
      <c r="EC87" s="11">
        <v>35.355736004872384</v>
      </c>
      <c r="ED87" s="11">
        <v>42.678961983116018</v>
      </c>
      <c r="EE87" s="11">
        <v>92.360319270239458</v>
      </c>
      <c r="EF87" s="11">
        <v>98.195329087048833</v>
      </c>
      <c r="EG87" s="11">
        <v>1.6049382716049383</v>
      </c>
      <c r="EH87" s="11">
        <v>27.098765432098766</v>
      </c>
      <c r="EI87" s="11">
        <v>89.111854329245631</v>
      </c>
      <c r="EJ87" s="11">
        <v>43.088071348940915</v>
      </c>
      <c r="EK87" s="11">
        <v>0</v>
      </c>
      <c r="EL87" s="11">
        <v>90.52</v>
      </c>
      <c r="EM87" s="11">
        <v>99.02</v>
      </c>
      <c r="EN87" s="11">
        <v>99.019607843137265</v>
      </c>
      <c r="EO87" s="11">
        <v>89.810017271157179</v>
      </c>
      <c r="EP87" s="11">
        <v>79.418344519015662</v>
      </c>
      <c r="EQ87" s="11">
        <v>52.272723037190346</v>
      </c>
      <c r="ER87" s="11">
        <v>51.612900239334195</v>
      </c>
      <c r="ES87" s="11">
        <v>8.6174372945467468</v>
      </c>
      <c r="ET87" s="11">
        <v>49.751587357551706</v>
      </c>
      <c r="EU87" s="11">
        <v>9.8629127509184116</v>
      </c>
      <c r="EV87" s="11">
        <v>2.0364152412671634</v>
      </c>
      <c r="EW87" s="11">
        <v>12.417218107076421</v>
      </c>
      <c r="EX87" s="11">
        <v>22.473904993489295</v>
      </c>
      <c r="EY87" s="11">
        <v>0</v>
      </c>
      <c r="EZ87" s="11">
        <v>0</v>
      </c>
      <c r="FA87" s="11">
        <v>53.888146119042389</v>
      </c>
      <c r="FB87" s="11">
        <v>2.5590523034687869</v>
      </c>
      <c r="FC87" s="11">
        <v>0</v>
      </c>
      <c r="FD87" s="11">
        <v>23.50708921611675</v>
      </c>
      <c r="FE87" s="11">
        <v>62.009803921568633</v>
      </c>
      <c r="FF87" s="11">
        <v>0</v>
      </c>
      <c r="FG87" s="11">
        <v>16.819959826620163</v>
      </c>
      <c r="FH87" s="11">
        <v>29.501958407629282</v>
      </c>
      <c r="FI87" s="11">
        <v>6.4204805201399955</v>
      </c>
      <c r="FJ87" s="11">
        <v>59.370132260896668</v>
      </c>
      <c r="FK87" s="11">
        <v>68.620769672321387</v>
      </c>
      <c r="FL87" s="11">
        <v>84.104138680995334</v>
      </c>
      <c r="FM87" s="11">
        <v>64.637565078093715</v>
      </c>
      <c r="FN87" s="11">
        <v>85.900323117595221</v>
      </c>
      <c r="FO87" s="11">
        <v>25.942362069279866</v>
      </c>
      <c r="FP87" s="11">
        <v>88.904065563233175</v>
      </c>
      <c r="FQ87" s="11">
        <v>13.582018173122909</v>
      </c>
      <c r="FR87" s="11">
        <v>53.316272126252933</v>
      </c>
      <c r="FS87" s="11">
        <v>799.74408189379403</v>
      </c>
      <c r="FT87" s="11">
        <v>219.66304116016207</v>
      </c>
      <c r="FU87" s="11">
        <v>336.9588398379185</v>
      </c>
      <c r="FV87" s="11">
        <v>108.76519513755598</v>
      </c>
      <c r="FW87" s="11">
        <v>10.663254425250587</v>
      </c>
      <c r="FX87" s="11">
        <v>58.658454093775241</v>
      </c>
      <c r="FY87" s="11">
        <v>-10.178454093775244</v>
      </c>
      <c r="FZ87" s="11">
        <v>57.951291880197736</v>
      </c>
      <c r="GA87" s="11">
        <v>4.2040712323362257</v>
      </c>
      <c r="GB87" s="11">
        <v>25</v>
      </c>
      <c r="GC87" s="11">
        <v>40.909090909090914</v>
      </c>
      <c r="GD87" s="11">
        <v>31.818181818181817</v>
      </c>
      <c r="GE87" s="11">
        <v>33.333333333333329</v>
      </c>
      <c r="GF87" s="11">
        <v>25</v>
      </c>
      <c r="GG87" s="11">
        <v>96.24573378839591</v>
      </c>
      <c r="GH87" s="11">
        <v>2</v>
      </c>
      <c r="GI87" s="11">
        <v>10</v>
      </c>
      <c r="GJ87" s="11">
        <v>3.6666666666666665</v>
      </c>
      <c r="GK87" s="11">
        <v>41.318292469319715</v>
      </c>
      <c r="GL87" s="11">
        <v>3.179265287702961</v>
      </c>
      <c r="GM87" s="11">
        <v>27.217269135013353</v>
      </c>
      <c r="GN87" s="11">
        <v>22.474951200000007</v>
      </c>
      <c r="GO87" s="11">
        <v>79.448208442429092</v>
      </c>
      <c r="GP87" s="11">
        <v>85.652336972616496</v>
      </c>
      <c r="GQ87" s="11">
        <v>43.542263862355377</v>
      </c>
      <c r="GR87" s="11">
        <v>2.3031216287950138</v>
      </c>
      <c r="GS87" s="11" t="s">
        <v>727</v>
      </c>
      <c r="GT87" s="11" t="s">
        <v>727</v>
      </c>
      <c r="GU87" s="11">
        <v>0</v>
      </c>
      <c r="GV87" s="11">
        <v>1</v>
      </c>
      <c r="GW87" s="11">
        <v>550.38209379045395</v>
      </c>
      <c r="GX87" s="11">
        <v>83.016868321116306</v>
      </c>
      <c r="GY87" s="11">
        <v>44</v>
      </c>
      <c r="GZ87" s="11">
        <v>100</v>
      </c>
      <c r="HA87" s="11">
        <v>2100185.8827165943</v>
      </c>
      <c r="HB87" s="11">
        <v>175.75317460317459</v>
      </c>
      <c r="HC87" s="11">
        <v>341.96507936507936</v>
      </c>
      <c r="HD87" s="11">
        <v>38.12619047619048</v>
      </c>
      <c r="HE87" s="11">
        <v>237.87142857142859</v>
      </c>
      <c r="HF87" s="12">
        <v>206.98827379726882</v>
      </c>
      <c r="HG87" s="12">
        <v>36.43139995341253</v>
      </c>
      <c r="HH87" s="12">
        <v>151.04251918158567</v>
      </c>
      <c r="HI87" s="11">
        <v>77.118690017892959</v>
      </c>
      <c r="HJ87" s="11">
        <v>84.606625820094351</v>
      </c>
      <c r="HK87" s="11">
        <v>94.035677492815708</v>
      </c>
      <c r="HL87" s="11">
        <v>89.394350159952282</v>
      </c>
      <c r="HM87" s="11">
        <v>76.0776446348208</v>
      </c>
      <c r="HN87" s="11">
        <v>78.210000000000008</v>
      </c>
      <c r="HO87" s="11">
        <v>64.47</v>
      </c>
      <c r="HP87" s="11">
        <v>9.292445543024872</v>
      </c>
      <c r="HQ87" s="11" t="s">
        <v>727</v>
      </c>
      <c r="HR87" s="11">
        <v>42.047918246242624</v>
      </c>
      <c r="HS87" s="11">
        <v>71.804226162227735</v>
      </c>
      <c r="HT87" s="11">
        <v>86.170157768476372</v>
      </c>
      <c r="HU87" s="11">
        <v>61.551792184939366</v>
      </c>
      <c r="HV87" s="11">
        <v>51.438832837049105</v>
      </c>
      <c r="HW87" s="11">
        <v>97.546113629651316</v>
      </c>
      <c r="HX87" s="11">
        <v>96.490844393399684</v>
      </c>
      <c r="HY87" s="11">
        <v>96.254056244635507</v>
      </c>
      <c r="HZ87" s="11">
        <v>66.130937811948826</v>
      </c>
      <c r="IA87" s="11">
        <v>97.659938908052993</v>
      </c>
      <c r="IB87" s="11">
        <v>95.193710985434095</v>
      </c>
      <c r="IC87" s="11">
        <v>95.787018507486792</v>
      </c>
      <c r="ID87" s="11">
        <v>77.717376729117831</v>
      </c>
      <c r="IE87" s="11">
        <v>97.050199286999558</v>
      </c>
      <c r="IF87" s="11">
        <v>18.879791790923388</v>
      </c>
      <c r="IG87" s="11">
        <v>3.4155034155034154</v>
      </c>
      <c r="IH87" s="11">
        <v>10</v>
      </c>
      <c r="II87" s="11">
        <v>77.801876050534077</v>
      </c>
      <c r="IJ87" s="11">
        <v>9.6947351298595681</v>
      </c>
      <c r="IK87" s="11">
        <v>20.739575990890852</v>
      </c>
      <c r="IL87" s="11">
        <v>27.049109830566785</v>
      </c>
      <c r="IM87" s="11">
        <v>27.777777777777779</v>
      </c>
      <c r="IN87" s="11">
        <v>13.937325905292479</v>
      </c>
      <c r="IO87" s="11">
        <v>67.741935483870961</v>
      </c>
      <c r="IP87" s="11">
        <v>75.982925108154575</v>
      </c>
      <c r="IQ87" s="11">
        <v>11.308562197092083</v>
      </c>
      <c r="IR87" s="11">
        <v>145.39579967689824</v>
      </c>
      <c r="IS87" s="11">
        <v>6.3782935211506642</v>
      </c>
      <c r="IT87" s="11">
        <v>17.82426068140354</v>
      </c>
      <c r="IU87" s="11">
        <v>11.690386291025268</v>
      </c>
      <c r="IV87" s="11">
        <v>15.974440894568689</v>
      </c>
      <c r="IW87" s="11">
        <v>0</v>
      </c>
      <c r="IX87" s="11">
        <v>81.324426372349691</v>
      </c>
      <c r="IY87" s="11">
        <v>6.25</v>
      </c>
      <c r="IZ87" s="11">
        <v>5.0101655532965435</v>
      </c>
      <c r="JA87" s="11">
        <v>9.2216090618646529</v>
      </c>
      <c r="JB87" s="11">
        <v>2.8318327040371769</v>
      </c>
      <c r="JC87" s="11">
        <v>0.72611094975312229</v>
      </c>
      <c r="JD87" s="11">
        <v>5</v>
      </c>
      <c r="JE87" s="11">
        <v>15.876106194690266</v>
      </c>
      <c r="JF87" s="11">
        <v>15.83904109589041</v>
      </c>
      <c r="JG87" s="11">
        <v>92.360319270239458</v>
      </c>
      <c r="JH87" s="11">
        <v>98.195329087048833</v>
      </c>
      <c r="JI87" s="11">
        <v>1.6049382716049383</v>
      </c>
      <c r="JJ87" s="11">
        <v>27.098765432098766</v>
      </c>
      <c r="JK87" s="11">
        <v>89.111854329245631</v>
      </c>
      <c r="JL87" s="11">
        <v>43.088071348940915</v>
      </c>
      <c r="JM87" s="11">
        <v>0</v>
      </c>
      <c r="JN87" s="11">
        <v>90.52</v>
      </c>
      <c r="JO87" s="11">
        <v>99.02</v>
      </c>
      <c r="JP87" s="11">
        <v>99.019607843137265</v>
      </c>
      <c r="JQ87" s="11">
        <v>89.810017271157179</v>
      </c>
      <c r="JR87" s="11">
        <v>79.418344519015662</v>
      </c>
      <c r="JS87" s="11">
        <v>0.74390239999999996</v>
      </c>
      <c r="JT87" s="11">
        <v>0.63414630000000005</v>
      </c>
      <c r="JU87" s="11">
        <v>1.0295187349999999</v>
      </c>
      <c r="JV87" s="11">
        <v>0.34813529999999998</v>
      </c>
      <c r="JW87" s="11">
        <v>4.5946582265741478</v>
      </c>
      <c r="JX87" s="11">
        <v>45254.401118273388</v>
      </c>
      <c r="JY87" s="11">
        <v>160262.28642817939</v>
      </c>
      <c r="JZ87" s="11">
        <v>1.7983177564308686</v>
      </c>
      <c r="KA87" s="11">
        <v>0</v>
      </c>
      <c r="KB87" s="11">
        <v>0</v>
      </c>
      <c r="KC87" s="11">
        <v>156.59751023000004</v>
      </c>
      <c r="KD87" s="13">
        <v>2.9640827578250893E-2</v>
      </c>
      <c r="KE87" s="11">
        <v>-19.346028934160024</v>
      </c>
      <c r="KF87" s="11">
        <v>-24.443106562311861</v>
      </c>
      <c r="KG87" s="11">
        <v>48.03921568627451</v>
      </c>
      <c r="KH87" s="11">
        <v>-200</v>
      </c>
      <c r="KI87" s="11">
        <v>12.85</v>
      </c>
      <c r="KJ87" s="11">
        <v>16.227499999999999</v>
      </c>
      <c r="KK87" s="11">
        <v>87.673333333333346</v>
      </c>
      <c r="KL87" s="11">
        <v>111.10416666666667</v>
      </c>
      <c r="KM87" s="11">
        <v>105.255</v>
      </c>
      <c r="KN87" s="11">
        <v>15.89586131900467</v>
      </c>
      <c r="KO87" s="11">
        <v>35.362434921906285</v>
      </c>
      <c r="KP87" s="11">
        <v>85.900323117595221</v>
      </c>
      <c r="KQ87" s="11">
        <v>5.2723347337623752</v>
      </c>
      <c r="KR87" s="11">
        <v>88.904065563233175</v>
      </c>
      <c r="KS87" s="11">
        <v>13.582018173122909</v>
      </c>
    </row>
    <row r="88" spans="1:305" x14ac:dyDescent="0.3">
      <c r="A88" t="s">
        <v>1</v>
      </c>
      <c r="B88" s="2" t="s">
        <v>164</v>
      </c>
      <c r="C88" s="2" t="s">
        <v>165</v>
      </c>
      <c r="D88" s="2" t="s">
        <v>353</v>
      </c>
      <c r="E88" s="2" t="s">
        <v>354</v>
      </c>
      <c r="F88" s="2" t="s">
        <v>358</v>
      </c>
      <c r="G88" s="2" t="s">
        <v>355</v>
      </c>
      <c r="H88" s="17" t="s">
        <v>488</v>
      </c>
      <c r="I88" s="11">
        <v>53.545995886074685</v>
      </c>
      <c r="J88" s="11">
        <v>53.732541861103947</v>
      </c>
      <c r="K88" s="11">
        <v>54.904562556401849</v>
      </c>
      <c r="L88" s="11">
        <v>64.28218628076705</v>
      </c>
      <c r="M88" s="11">
        <v>60.997180251191786</v>
      </c>
      <c r="N88" s="11">
        <v>46.817954023015126</v>
      </c>
      <c r="O88" s="11">
        <v>40.541550343968368</v>
      </c>
      <c r="P88" s="11">
        <v>75.891827244862284</v>
      </c>
      <c r="Q88" s="11">
        <v>58.674630809240362</v>
      </c>
      <c r="R88" s="11">
        <v>20.454545454545453</v>
      </c>
      <c r="S88" s="11">
        <v>69.984229292375204</v>
      </c>
      <c r="T88" s="11">
        <v>41.960484505340915</v>
      </c>
      <c r="U88" s="11">
        <v>65.973860622677122</v>
      </c>
      <c r="V88" s="11">
        <v>43.188215098686264</v>
      </c>
      <c r="W88" s="11">
        <v>5.5961887943214208</v>
      </c>
      <c r="X88" s="11">
        <v>61.746037326526626</v>
      </c>
      <c r="Y88" s="11">
        <v>87.444118431581742</v>
      </c>
      <c r="Z88" s="11">
        <v>64.831905673177602</v>
      </c>
      <c r="AA88" s="11">
        <v>77.543721139809449</v>
      </c>
      <c r="AB88" s="11">
        <v>90.957271032296603</v>
      </c>
      <c r="AC88" s="11">
        <v>47.088195904749931</v>
      </c>
      <c r="AD88" s="11">
        <v>44.100649061972071</v>
      </c>
      <c r="AE88" s="11">
        <v>61.721094265007174</v>
      </c>
      <c r="AF88" s="11">
        <v>60.997180251191786</v>
      </c>
      <c r="AG88" s="11">
        <v>20.489363251588927</v>
      </c>
      <c r="AH88" s="11">
        <v>14.560027516742981</v>
      </c>
      <c r="AI88" s="11">
        <v>70.788310952635072</v>
      </c>
      <c r="AJ88" s="11">
        <v>56.170857516977527</v>
      </c>
      <c r="AK88" s="11">
        <v>94.768715145575541</v>
      </c>
      <c r="AL88" s="11">
        <v>50.111782224498711</v>
      </c>
      <c r="AM88" s="11">
        <v>38.997941267139616</v>
      </c>
      <c r="AN88" s="11">
        <v>50.649952518659219</v>
      </c>
      <c r="AO88" s="11">
        <v>61.37449637956302</v>
      </c>
      <c r="AP88" s="11">
        <v>47.951214293356166</v>
      </c>
      <c r="AQ88" s="11">
        <v>64.117283829349731</v>
      </c>
      <c r="AR88" s="11">
        <v>92.670054940563091</v>
      </c>
      <c r="AS88" s="11">
        <v>79.423906024637304</v>
      </c>
      <c r="AT88" s="11">
        <v>72.643397828840577</v>
      </c>
      <c r="AU88" s="11">
        <v>98.54510655242683</v>
      </c>
      <c r="AV88" s="11">
        <v>59.096473550143358</v>
      </c>
      <c r="AW88" s="11">
        <v>47.377690933806441</v>
      </c>
      <c r="AX88" s="11">
        <v>71.632593688647972</v>
      </c>
      <c r="AY88" s="11">
        <v>56.591765064363678</v>
      </c>
      <c r="AZ88" s="11">
        <v>25</v>
      </c>
      <c r="BA88" s="11">
        <v>27.27272727272727</v>
      </c>
      <c r="BB88" s="11">
        <v>9.0909090909090917</v>
      </c>
      <c r="BC88" s="11">
        <v>66.666666666666657</v>
      </c>
      <c r="BD88" s="11">
        <v>0</v>
      </c>
      <c r="BE88" s="11">
        <v>100</v>
      </c>
      <c r="BF88" s="11">
        <v>89.504479795209363</v>
      </c>
      <c r="BG88" s="11">
        <v>93.75</v>
      </c>
      <c r="BH88" s="11">
        <v>95.789473684210535</v>
      </c>
      <c r="BI88" s="11">
        <v>39.189546679807144</v>
      </c>
      <c r="BJ88" s="11">
        <v>18.765575721051363</v>
      </c>
      <c r="BK88" s="11">
        <v>46.790467401635517</v>
      </c>
      <c r="BL88" s="11">
        <v>9.2673590400000005</v>
      </c>
      <c r="BM88" s="11">
        <v>59.100247194883401</v>
      </c>
      <c r="BN88" s="11">
        <v>69.301564507144292</v>
      </c>
      <c r="BO88" s="11">
        <v>69.519770166003667</v>
      </c>
      <c r="BP88" s="11">
        <v>2.4433260617194175</v>
      </c>
      <c r="BQ88" s="11">
        <v>50.766616940162436</v>
      </c>
      <c r="BR88" s="11">
        <v>4.38</v>
      </c>
      <c r="BS88" s="11">
        <v>100</v>
      </c>
      <c r="BT88" s="11">
        <v>100</v>
      </c>
      <c r="BU88" s="11">
        <v>1.5393475902356986</v>
      </c>
      <c r="BV88" s="11">
        <v>22.352941176470591</v>
      </c>
      <c r="BW88" s="11">
        <v>0</v>
      </c>
      <c r="BX88" s="11">
        <v>0</v>
      </c>
      <c r="BY88" s="11">
        <v>3.1814000815092031E-2</v>
      </c>
      <c r="BZ88" s="11">
        <v>65.432119739725792</v>
      </c>
      <c r="CA88" s="11">
        <v>35.719250091524721</v>
      </c>
      <c r="CB88" s="11">
        <v>84.391579187804027</v>
      </c>
      <c r="CC88" s="11">
        <v>49.65718380903531</v>
      </c>
      <c r="CD88" s="11">
        <v>56.540360925485224</v>
      </c>
      <c r="CE88" s="11">
        <v>68.271098640189933</v>
      </c>
      <c r="CF88" s="11">
        <v>72.210668891921387</v>
      </c>
      <c r="CG88" s="11">
        <v>79.173112830088016</v>
      </c>
      <c r="CH88" s="11">
        <v>94.233128834355824</v>
      </c>
      <c r="CI88" s="11">
        <v>97.33795678847693</v>
      </c>
      <c r="CJ88" s="11">
        <v>96.073619631901835</v>
      </c>
      <c r="CK88" s="11">
        <v>70.402774073086164</v>
      </c>
      <c r="CL88" s="11">
        <v>76.41</v>
      </c>
      <c r="CM88" s="11">
        <v>82.03</v>
      </c>
      <c r="CN88" s="11">
        <v>0.88762269271039618</v>
      </c>
      <c r="CO88" s="11">
        <v>100</v>
      </c>
      <c r="CP88" s="11">
        <v>53.171802299122341</v>
      </c>
      <c r="CQ88" s="11">
        <v>87.260710540193315</v>
      </c>
      <c r="CR88" s="11">
        <v>83.584045343830994</v>
      </c>
      <c r="CS88" s="11">
        <v>75.560130615149873</v>
      </c>
      <c r="CT88" s="11">
        <v>68.437381303926898</v>
      </c>
      <c r="CU88" s="11">
        <v>97.248256736633309</v>
      </c>
      <c r="CV88" s="11">
        <v>97.302667904093056</v>
      </c>
      <c r="CW88" s="11">
        <v>98.493576220084748</v>
      </c>
      <c r="CX88" s="11">
        <v>69.296307726598599</v>
      </c>
      <c r="CY88" s="11">
        <v>98.454347050637026</v>
      </c>
      <c r="CZ88" s="11">
        <v>97.087322404152715</v>
      </c>
      <c r="DA88" s="11">
        <v>95.984043139027392</v>
      </c>
      <c r="DB88" s="11">
        <v>73.585747987176404</v>
      </c>
      <c r="DC88" s="11">
        <v>97.454155826602957</v>
      </c>
      <c r="DD88" s="11">
        <v>33.742331288343557</v>
      </c>
      <c r="DE88" s="11">
        <v>63.522256425906221</v>
      </c>
      <c r="DF88" s="11">
        <v>44</v>
      </c>
      <c r="DG88" s="11">
        <v>90.57348626300346</v>
      </c>
      <c r="DH88" s="11">
        <v>17.711389703921046</v>
      </c>
      <c r="DI88" s="11">
        <v>24.017071218991731</v>
      </c>
      <c r="DJ88" s="11">
        <v>47.710886806056237</v>
      </c>
      <c r="DK88" s="11">
        <v>31.147540983606557</v>
      </c>
      <c r="DL88" s="11">
        <v>88.921471658425602</v>
      </c>
      <c r="DM88" s="11">
        <v>79.104477611940297</v>
      </c>
      <c r="DN88" s="11">
        <v>57.726299370588094</v>
      </c>
      <c r="DO88" s="11">
        <v>88.963210702341129</v>
      </c>
      <c r="DP88" s="11">
        <v>36.302030680646105</v>
      </c>
      <c r="DQ88" s="11">
        <v>22.198230490794369</v>
      </c>
      <c r="DR88" s="11">
        <v>18.780496012383484</v>
      </c>
      <c r="DS88" s="11">
        <v>43.455392577392523</v>
      </c>
      <c r="DT88" s="11">
        <v>8.4982157089044108</v>
      </c>
      <c r="DU88" s="11">
        <v>13.787960459755524</v>
      </c>
      <c r="DV88" s="11">
        <v>22.109204104166555</v>
      </c>
      <c r="DW88" s="11">
        <v>32.801475922634637</v>
      </c>
      <c r="DX88" s="11">
        <v>10.470464038365366</v>
      </c>
      <c r="DY88" s="11">
        <v>17.253258265359587</v>
      </c>
      <c r="DZ88" s="11">
        <v>9.290884792563622</v>
      </c>
      <c r="EA88" s="11">
        <v>23.285530487426328</v>
      </c>
      <c r="EB88" s="11">
        <v>12.5</v>
      </c>
      <c r="EC88" s="11">
        <v>55.942522495296345</v>
      </c>
      <c r="ED88" s="11">
        <v>72.531618862882155</v>
      </c>
      <c r="EE88" s="11">
        <v>78.923311325545967</v>
      </c>
      <c r="EF88" s="11">
        <v>75.755791126815865</v>
      </c>
      <c r="EG88" s="11">
        <v>10.424710424710424</v>
      </c>
      <c r="EH88" s="11">
        <v>72.136422136422141</v>
      </c>
      <c r="EI88" s="11">
        <v>97.360549005806803</v>
      </c>
      <c r="EJ88" s="11">
        <v>81.998944219602322</v>
      </c>
      <c r="EK88" s="11">
        <v>18.933661798345945</v>
      </c>
      <c r="EL88" s="11">
        <v>90.48</v>
      </c>
      <c r="EM88" s="11">
        <v>99.64</v>
      </c>
      <c r="EN88" s="11">
        <v>99.640933572710949</v>
      </c>
      <c r="EO88" s="11">
        <v>96.288209606986896</v>
      </c>
      <c r="EP88" s="11">
        <v>87.79443254817987</v>
      </c>
      <c r="EQ88" s="11">
        <v>79.545455392561919</v>
      </c>
      <c r="ER88" s="11">
        <v>67.741942310093307</v>
      </c>
      <c r="ES88" s="11">
        <v>31.6214889849653</v>
      </c>
      <c r="ET88" s="11">
        <v>21.53824221037431</v>
      </c>
      <c r="EU88" s="11">
        <v>4.9118086258153175</v>
      </c>
      <c r="EV88" s="11">
        <v>3.0932101157876528</v>
      </c>
      <c r="EW88" s="11">
        <v>8.7555746577559184</v>
      </c>
      <c r="EX88" s="11">
        <v>41.719938136608896</v>
      </c>
      <c r="EY88" s="11">
        <v>3.953302568484693</v>
      </c>
      <c r="EZ88" s="11">
        <v>0.43982012489301509</v>
      </c>
      <c r="FA88" s="11">
        <v>100</v>
      </c>
      <c r="FB88" s="11">
        <v>4.9383024964968971</v>
      </c>
      <c r="FC88" s="11">
        <v>0</v>
      </c>
      <c r="FD88" s="11">
        <v>61.550642804193579</v>
      </c>
      <c r="FE88" s="11">
        <v>100</v>
      </c>
      <c r="FF88" s="11">
        <v>28.50076103500761</v>
      </c>
      <c r="FG88" s="11">
        <v>56.337879268421609</v>
      </c>
      <c r="FH88" s="11">
        <v>62.500500871516451</v>
      </c>
      <c r="FI88" s="11">
        <v>6.4204805201399955</v>
      </c>
      <c r="FJ88" s="11">
        <v>59.370132260896668</v>
      </c>
      <c r="FK88" s="11">
        <v>68.620769672321387</v>
      </c>
      <c r="FL88" s="11">
        <v>85.071989528795811</v>
      </c>
      <c r="FM88" s="11">
        <v>68.865657293919725</v>
      </c>
      <c r="FN88" s="11">
        <v>88.212215782434242</v>
      </c>
      <c r="FO88" s="11">
        <v>23.40968844716102</v>
      </c>
      <c r="FP88" s="11">
        <v>86.459965366537489</v>
      </c>
      <c r="FQ88" s="11">
        <v>16.227461858529821</v>
      </c>
      <c r="FR88" s="11">
        <v>37.445169573125064</v>
      </c>
      <c r="FS88" s="11">
        <v>345.92204272315536</v>
      </c>
      <c r="FT88" s="11">
        <v>144.43136835348241</v>
      </c>
      <c r="FU88" s="11">
        <v>194.35826111764914</v>
      </c>
      <c r="FV88" s="11">
        <v>55.276202703184623</v>
      </c>
      <c r="FW88" s="11">
        <v>7.1324132520238228</v>
      </c>
      <c r="FX88" s="11">
        <v>59.096473550143358</v>
      </c>
      <c r="FY88" s="11">
        <v>-7.9264735501433563</v>
      </c>
      <c r="FZ88" s="11">
        <v>71.632593688647972</v>
      </c>
      <c r="GA88" s="11">
        <v>7.8374368803907259</v>
      </c>
      <c r="GB88" s="11">
        <v>25</v>
      </c>
      <c r="GC88" s="11">
        <v>27.27272727272727</v>
      </c>
      <c r="GD88" s="11">
        <v>9.0909090909090917</v>
      </c>
      <c r="GE88" s="11">
        <v>66.666666666666657</v>
      </c>
      <c r="GF88" s="11">
        <v>0</v>
      </c>
      <c r="GG88" s="11">
        <v>100</v>
      </c>
      <c r="GH88" s="11">
        <v>8</v>
      </c>
      <c r="GI88" s="11">
        <v>3</v>
      </c>
      <c r="GJ88" s="11">
        <v>1.3333333333333333</v>
      </c>
      <c r="GK88" s="11">
        <v>39.189546679807144</v>
      </c>
      <c r="GL88" s="11">
        <v>18.765575721051363</v>
      </c>
      <c r="GM88" s="11">
        <v>46.790467401635517</v>
      </c>
      <c r="GN88" s="11">
        <v>9.2673590400000005</v>
      </c>
      <c r="GO88" s="11">
        <v>59.100247194883401</v>
      </c>
      <c r="GP88" s="11">
        <v>30.698435492855715</v>
      </c>
      <c r="GQ88" s="11">
        <v>30.480229833996336</v>
      </c>
      <c r="GR88" s="11">
        <v>2.4433260617194175</v>
      </c>
      <c r="GS88" s="11">
        <v>50.766616940162436</v>
      </c>
      <c r="GT88" s="11" t="s">
        <v>727</v>
      </c>
      <c r="GU88" s="14">
        <v>106.64081815785136</v>
      </c>
      <c r="GV88" s="11">
        <v>1</v>
      </c>
      <c r="GW88" s="11">
        <v>148.05356156819437</v>
      </c>
      <c r="GX88" s="11">
        <v>22.352941176470591</v>
      </c>
      <c r="GY88" s="11" t="s">
        <v>727</v>
      </c>
      <c r="GZ88" s="11">
        <v>0</v>
      </c>
      <c r="HA88" s="11">
        <v>3137.2549019607845</v>
      </c>
      <c r="HB88" s="11">
        <v>115.06634920634919</v>
      </c>
      <c r="HC88" s="11">
        <v>283.38460317460317</v>
      </c>
      <c r="HD88" s="11">
        <v>79.970476190476191</v>
      </c>
      <c r="HE88" s="11">
        <v>178.80476190476188</v>
      </c>
      <c r="HF88" s="12">
        <v>235.11824334255377</v>
      </c>
      <c r="HG88" s="12">
        <v>31.72890135981006</v>
      </c>
      <c r="HH88" s="12">
        <v>114.2233560090703</v>
      </c>
      <c r="HI88" s="11">
        <v>79.173112830088016</v>
      </c>
      <c r="HJ88" s="11">
        <v>94.233128834355824</v>
      </c>
      <c r="HK88" s="11">
        <v>97.33795678847693</v>
      </c>
      <c r="HL88" s="11">
        <v>96.073619631901835</v>
      </c>
      <c r="HM88" s="11">
        <v>70.402774073086164</v>
      </c>
      <c r="HN88" s="11">
        <v>76.41</v>
      </c>
      <c r="HO88" s="11">
        <v>82.03</v>
      </c>
      <c r="HP88" s="11">
        <v>0.88762269271039618</v>
      </c>
      <c r="HQ88" s="14">
        <v>121.66373839411644</v>
      </c>
      <c r="HR88" s="11">
        <v>53.171802299122341</v>
      </c>
      <c r="HS88" s="11">
        <v>87.260710540193315</v>
      </c>
      <c r="HT88" s="11">
        <v>83.584045343830994</v>
      </c>
      <c r="HU88" s="11">
        <v>75.560130615149873</v>
      </c>
      <c r="HV88" s="11">
        <v>68.437381303926898</v>
      </c>
      <c r="HW88" s="11">
        <v>97.248256736633309</v>
      </c>
      <c r="HX88" s="11">
        <v>97.302667904093056</v>
      </c>
      <c r="HY88" s="11">
        <v>98.493576220084748</v>
      </c>
      <c r="HZ88" s="11">
        <v>69.296307726598599</v>
      </c>
      <c r="IA88" s="11">
        <v>98.454347050637026</v>
      </c>
      <c r="IB88" s="11">
        <v>97.087322404152715</v>
      </c>
      <c r="IC88" s="11">
        <v>95.984043139027392</v>
      </c>
      <c r="ID88" s="11">
        <v>73.585747987176404</v>
      </c>
      <c r="IE88" s="11">
        <v>97.454155826602957</v>
      </c>
      <c r="IF88" s="11">
        <v>33.742331288343557</v>
      </c>
      <c r="IG88" s="11">
        <v>2.8120936280884266</v>
      </c>
      <c r="IH88" s="11">
        <v>13</v>
      </c>
      <c r="II88" s="11">
        <v>90.57348626300346</v>
      </c>
      <c r="IJ88" s="11">
        <v>17.711389703921046</v>
      </c>
      <c r="IK88" s="11">
        <v>24.017071218991731</v>
      </c>
      <c r="IL88" s="11">
        <v>47.710886806056237</v>
      </c>
      <c r="IM88" s="11">
        <v>31.147540983606557</v>
      </c>
      <c r="IN88" s="11">
        <v>9.7666325486182188</v>
      </c>
      <c r="IO88" s="11">
        <v>79.104477611940297</v>
      </c>
      <c r="IP88" s="11">
        <v>80.20704230349412</v>
      </c>
      <c r="IQ88" s="11">
        <v>5.0167224080267561</v>
      </c>
      <c r="IR88" s="11">
        <v>110.36789297658862</v>
      </c>
      <c r="IS88" s="11">
        <v>6.6529932361947708</v>
      </c>
      <c r="IT88" s="11">
        <v>18.780496012383484</v>
      </c>
      <c r="IU88" s="11">
        <v>243.22293509045718</v>
      </c>
      <c r="IV88" s="11">
        <v>15.143633315993295</v>
      </c>
      <c r="IW88" s="11">
        <v>18.149239928327844</v>
      </c>
      <c r="IX88" s="11">
        <v>212.70446794982951</v>
      </c>
      <c r="IY88" s="11">
        <v>17</v>
      </c>
      <c r="IZ88" s="11">
        <v>8.7278192012022426</v>
      </c>
      <c r="JA88" s="11">
        <v>9.4792208542858791</v>
      </c>
      <c r="JB88" s="11">
        <v>3.0056066123345473</v>
      </c>
      <c r="JC88" s="11">
        <v>2.3698052135714698</v>
      </c>
      <c r="JD88" s="11">
        <v>3.75</v>
      </c>
      <c r="JE88" s="11">
        <v>13.278037383177571</v>
      </c>
      <c r="JF88" s="11">
        <v>11.729483282674773</v>
      </c>
      <c r="JG88" s="11">
        <v>78.923311325545967</v>
      </c>
      <c r="JH88" s="11">
        <v>75.755791126815865</v>
      </c>
      <c r="JI88" s="11">
        <v>10.424710424710424</v>
      </c>
      <c r="JJ88" s="11">
        <v>72.136422136422141</v>
      </c>
      <c r="JK88" s="11">
        <v>97.360549005806803</v>
      </c>
      <c r="JL88" s="11">
        <v>81.998944219602322</v>
      </c>
      <c r="JM88" s="11">
        <v>18.933661798345945</v>
      </c>
      <c r="JN88" s="11">
        <v>90.48</v>
      </c>
      <c r="JO88" s="11">
        <v>99.64</v>
      </c>
      <c r="JP88" s="11">
        <v>99.640933572710949</v>
      </c>
      <c r="JQ88" s="11">
        <v>96.288209606986896</v>
      </c>
      <c r="JR88" s="11">
        <v>87.79443254817987</v>
      </c>
      <c r="JS88" s="11">
        <v>0.89024389999999998</v>
      </c>
      <c r="JT88" s="11">
        <v>0.75609760000000004</v>
      </c>
      <c r="JU88" s="11">
        <v>1.2614278539999999</v>
      </c>
      <c r="JV88" s="11">
        <v>0.27451629999999999</v>
      </c>
      <c r="JW88" s="11">
        <v>3.3977391976228462</v>
      </c>
      <c r="JX88" s="11">
        <v>62688.451143585749</v>
      </c>
      <c r="JY88" s="11">
        <v>115360.48999058745</v>
      </c>
      <c r="JZ88" s="11">
        <v>3.3383475444074424</v>
      </c>
      <c r="KA88" s="11">
        <v>30.259331870000011</v>
      </c>
      <c r="KB88" s="11">
        <v>1.1436138600000001</v>
      </c>
      <c r="KC88" s="11">
        <v>320.34963044000017</v>
      </c>
      <c r="KD88" s="13">
        <v>4.5637693576859338E-2</v>
      </c>
      <c r="KE88" s="11">
        <v>-26.755537601831282</v>
      </c>
      <c r="KF88" s="11">
        <v>87.183098591549296</v>
      </c>
      <c r="KG88" s="11">
        <v>200</v>
      </c>
      <c r="KH88" s="11">
        <v>-85.99695585996956</v>
      </c>
      <c r="KI88" s="11">
        <v>7.5100000000000007</v>
      </c>
      <c r="KJ88" s="11">
        <v>9.9529999999999976</v>
      </c>
      <c r="KK88" s="11">
        <v>87.673333333333346</v>
      </c>
      <c r="KL88" s="11">
        <v>111.10416666666667</v>
      </c>
      <c r="KM88" s="11">
        <v>105.255</v>
      </c>
      <c r="KN88" s="11">
        <v>14.928010471204189</v>
      </c>
      <c r="KO88" s="11">
        <v>31.134342706080272</v>
      </c>
      <c r="KP88" s="11">
        <v>88.212215782434242</v>
      </c>
      <c r="KQ88" s="11">
        <v>5.1687145305663398</v>
      </c>
      <c r="KR88" s="11">
        <v>86.459965366537489</v>
      </c>
      <c r="KS88" s="11">
        <v>16.227461858529821</v>
      </c>
    </row>
    <row r="89" spans="1:305" x14ac:dyDescent="0.3">
      <c r="A89" t="s">
        <v>342</v>
      </c>
      <c r="B89" s="16" t="s">
        <v>363</v>
      </c>
      <c r="C89" t="s">
        <v>346</v>
      </c>
      <c r="H89" s="17"/>
      <c r="I89" s="15">
        <v>58.542955480133955</v>
      </c>
      <c r="J89" s="15">
        <v>58.962988025908224</v>
      </c>
      <c r="K89" s="15">
        <v>60.99023136185825</v>
      </c>
      <c r="L89" s="15">
        <v>71.237400473115557</v>
      </c>
      <c r="M89" s="15">
        <v>66.225112315676768</v>
      </c>
      <c r="N89" s="15">
        <v>54.820075612930601</v>
      </c>
      <c r="O89" s="15">
        <v>39.021925091314458</v>
      </c>
      <c r="P89" s="15">
        <v>82.207830411197463</v>
      </c>
      <c r="Q89" s="15">
        <v>64.831007415552094</v>
      </c>
      <c r="R89" s="15">
        <v>31.643939393939398</v>
      </c>
      <c r="S89" s="15">
        <v>71.425614785722559</v>
      </c>
      <c r="T89" s="15">
        <v>46.697717448888326</v>
      </c>
      <c r="U89" s="15">
        <v>71.415257295513797</v>
      </c>
      <c r="V89" s="15">
        <v>44.519549430543996</v>
      </c>
      <c r="W89" s="15">
        <v>26.52453216139714</v>
      </c>
      <c r="X89" s="15">
        <v>65.896718958945527</v>
      </c>
      <c r="Y89" s="15">
        <v>92.948004791082226</v>
      </c>
      <c r="Z89" s="15">
        <v>58.591669536008112</v>
      </c>
      <c r="AA89" s="15">
        <v>78.118048083212443</v>
      </c>
      <c r="AB89" s="15">
        <v>84.977296707157592</v>
      </c>
      <c r="AC89" s="15">
        <v>64.576901423570362</v>
      </c>
      <c r="AD89" s="15">
        <v>51.288021491423741</v>
      </c>
      <c r="AE89" s="15">
        <v>77.226734660213566</v>
      </c>
      <c r="AF89" s="15">
        <v>66.225112315676768</v>
      </c>
      <c r="AG89" s="15">
        <v>44.401244671789023</v>
      </c>
      <c r="AH89" s="15">
        <v>42.417682149898454</v>
      </c>
      <c r="AI89" s="15">
        <v>77.071688898801725</v>
      </c>
      <c r="AJ89" s="15">
        <v>58.465283938886238</v>
      </c>
      <c r="AK89" s="15">
        <v>93.467931488025172</v>
      </c>
      <c r="AL89" s="15">
        <v>55.872267255530076</v>
      </c>
      <c r="AM89" s="15">
        <v>38.933028184250944</v>
      </c>
      <c r="AN89" s="15">
        <v>44.533494512233105</v>
      </c>
      <c r="AO89" s="15">
        <v>73.426389150293204</v>
      </c>
      <c r="AP89" s="15">
        <v>89.387074281620443</v>
      </c>
      <c r="AQ89" s="15">
        <v>81.620147128643666</v>
      </c>
      <c r="AR89" s="15">
        <v>86.250598656348672</v>
      </c>
      <c r="AS89" s="15">
        <v>82.618154890202504</v>
      </c>
      <c r="AT89" s="15">
        <v>69.714700516353162</v>
      </c>
      <c r="AU89" s="15">
        <v>83.65630699401629</v>
      </c>
      <c r="AV89" s="15">
        <v>69.226328924079866</v>
      </c>
      <c r="AW89" s="15">
        <v>64.979629683205047</v>
      </c>
      <c r="AX89" s="15">
        <v>67.191047964530597</v>
      </c>
      <c r="AY89" s="15">
        <v>57.927023090392858</v>
      </c>
      <c r="AZ89" s="15">
        <v>31.75</v>
      </c>
      <c r="BA89" s="15">
        <v>35.68181818181818</v>
      </c>
      <c r="BB89" s="15">
        <v>27.5</v>
      </c>
      <c r="BC89" s="15">
        <v>70</v>
      </c>
      <c r="BD89" s="15">
        <v>48.75</v>
      </c>
      <c r="BE89" s="15">
        <v>70.943499509157775</v>
      </c>
      <c r="BF89" s="15">
        <v>87.330407752788446</v>
      </c>
      <c r="BG89" s="15">
        <v>80.104166666666657</v>
      </c>
      <c r="BH89" s="15">
        <v>82.342105263157919</v>
      </c>
      <c r="BI89" s="15">
        <v>60.245275575111236</v>
      </c>
      <c r="BJ89" s="15">
        <v>27.931440455078651</v>
      </c>
      <c r="BK89" s="15">
        <v>26.14552601859387</v>
      </c>
      <c r="BL89" s="15">
        <v>36.824239932499992</v>
      </c>
      <c r="BM89" s="15">
        <v>76.41832129790123</v>
      </c>
      <c r="BN89" s="15">
        <v>60.4006941796737</v>
      </c>
      <c r="BO89" s="15">
        <v>77.42675640896644</v>
      </c>
      <c r="BP89" s="15">
        <v>3.7972529567697237</v>
      </c>
      <c r="BQ89" s="15">
        <v>95.14166857582984</v>
      </c>
      <c r="BR89" s="15">
        <v>81.55927679593492</v>
      </c>
      <c r="BS89" s="15">
        <v>12.972062086695406</v>
      </c>
      <c r="BT89" s="15">
        <v>65</v>
      </c>
      <c r="BU89" s="15">
        <v>8.6470361680340879</v>
      </c>
      <c r="BV89" s="15">
        <v>43.304064561108227</v>
      </c>
      <c r="BW89" s="15">
        <v>18.067451734122848</v>
      </c>
      <c r="BX89" s="15">
        <v>12.5975</v>
      </c>
      <c r="BY89" s="15">
        <v>32.129112350357488</v>
      </c>
      <c r="BZ89" s="15">
        <v>84.951894885382245</v>
      </c>
      <c r="CA89" s="15">
        <v>48.147850271315676</v>
      </c>
      <c r="CB89" s="15">
        <v>58.415666283446384</v>
      </c>
      <c r="CC89" s="15">
        <v>74.924480656727013</v>
      </c>
      <c r="CD89" s="15">
        <v>78.077800241261684</v>
      </c>
      <c r="CE89" s="15">
        <v>40.979276305452039</v>
      </c>
      <c r="CF89" s="15">
        <v>75.780064069033671</v>
      </c>
      <c r="CG89" s="15">
        <v>90.887153587468234</v>
      </c>
      <c r="CH89" s="15">
        <v>95.98298471440539</v>
      </c>
      <c r="CI89" s="15">
        <v>96.652023292131418</v>
      </c>
      <c r="CJ89" s="15">
        <v>93.951164542596672</v>
      </c>
      <c r="CK89" s="15">
        <v>87.266697818809376</v>
      </c>
      <c r="CL89" s="15">
        <v>68.865499999999997</v>
      </c>
      <c r="CM89" s="15">
        <v>69.695000000000007</v>
      </c>
      <c r="CN89" s="15">
        <v>73.734514672711228</v>
      </c>
      <c r="CO89" s="15">
        <v>22.071663471321227</v>
      </c>
      <c r="CP89" s="15">
        <v>65.334912791676373</v>
      </c>
      <c r="CQ89" s="15">
        <v>85.015818966800126</v>
      </c>
      <c r="CR89" s="15">
        <v>87.0682053649019</v>
      </c>
      <c r="CS89" s="15">
        <v>67.941707319670343</v>
      </c>
      <c r="CT89" s="15">
        <v>66.656528493163734</v>
      </c>
      <c r="CU89" s="15">
        <v>96.691115563062212</v>
      </c>
      <c r="CV89" s="15">
        <v>94.164539137459101</v>
      </c>
      <c r="CW89" s="15">
        <v>96.943144824502625</v>
      </c>
      <c r="CX89" s="15">
        <v>54.06638298201942</v>
      </c>
      <c r="CY89" s="15">
        <v>97.700356349753136</v>
      </c>
      <c r="CZ89" s="15">
        <v>94.692241876023729</v>
      </c>
      <c r="DA89" s="15">
        <v>97.234606351338073</v>
      </c>
      <c r="DB89" s="15">
        <v>48.385153807231873</v>
      </c>
      <c r="DC89" s="15">
        <v>96.631948328932822</v>
      </c>
      <c r="DD89" s="15">
        <v>77.050538797058081</v>
      </c>
      <c r="DE89" s="15">
        <v>65.080165473653039</v>
      </c>
      <c r="DF89" s="15">
        <v>51.6</v>
      </c>
      <c r="DG89" s="15">
        <v>81.426288255856676</v>
      </c>
      <c r="DH89" s="15">
        <v>36.164995738726958</v>
      </c>
      <c r="DI89" s="15">
        <v>36.27278047968759</v>
      </c>
      <c r="DJ89" s="15">
        <v>78.397192385708607</v>
      </c>
      <c r="DK89" s="15">
        <v>51.830359821309628</v>
      </c>
      <c r="DL89" s="15">
        <v>90.496372646778141</v>
      </c>
      <c r="DM89" s="15">
        <v>88.18301378705786</v>
      </c>
      <c r="DN89" s="15">
        <v>58.912762622054196</v>
      </c>
      <c r="DO89" s="15">
        <v>75.719090228324518</v>
      </c>
      <c r="DP89" s="15">
        <v>64.043484096651582</v>
      </c>
      <c r="DQ89" s="15">
        <v>54.997521898162212</v>
      </c>
      <c r="DR89" s="15">
        <v>33.804967445415819</v>
      </c>
      <c r="DS89" s="15">
        <v>12.9176206504769</v>
      </c>
      <c r="DT89" s="15">
        <v>9.5886262868497969</v>
      </c>
      <c r="DU89" s="15">
        <v>14.60126719046246</v>
      </c>
      <c r="DV89" s="15">
        <v>16.031219107905581</v>
      </c>
      <c r="DW89" s="15">
        <v>12.34437941521993</v>
      </c>
      <c r="DX89" s="15">
        <v>49.19744488157518</v>
      </c>
      <c r="DY89" s="15">
        <v>54.394398070583961</v>
      </c>
      <c r="DZ89" s="15">
        <v>37.138973627672001</v>
      </c>
      <c r="EA89" s="15">
        <v>51.04649933708761</v>
      </c>
      <c r="EB89" s="15">
        <v>20.311094832573552</v>
      </c>
      <c r="EC89" s="15">
        <v>64.227242351899491</v>
      </c>
      <c r="ED89" s="15">
        <v>71.770617192521385</v>
      </c>
      <c r="EE89" s="15">
        <v>81.911223436563589</v>
      </c>
      <c r="EF89" s="15">
        <v>90.377672614222391</v>
      </c>
      <c r="EG89" s="15">
        <v>42.686903412304829</v>
      </c>
      <c r="EH89" s="15">
        <v>52.068209209250128</v>
      </c>
      <c r="EI89" s="15">
        <v>92.389748613543134</v>
      </c>
      <c r="EJ89" s="15">
        <v>81.82127150572245</v>
      </c>
      <c r="EK89" s="15">
        <v>23.360286953610732</v>
      </c>
      <c r="EL89" s="15">
        <v>90.426000000000002</v>
      </c>
      <c r="EM89" s="15">
        <v>99.655499999999989</v>
      </c>
      <c r="EN89" s="15">
        <v>99.40498619396871</v>
      </c>
      <c r="EO89" s="15">
        <v>96.151766263872105</v>
      </c>
      <c r="EP89" s="15">
        <v>81.701404982285069</v>
      </c>
      <c r="EQ89" s="15">
        <v>68.409093873966739</v>
      </c>
      <c r="ER89" s="15">
        <v>78.467743450051955</v>
      </c>
      <c r="ES89" s="15">
        <v>53.74764916317357</v>
      </c>
      <c r="ET89" s="15">
        <v>22.864582534927997</v>
      </c>
      <c r="EU89" s="15">
        <v>18.09391062098161</v>
      </c>
      <c r="EV89" s="15">
        <v>17.555544687272594</v>
      </c>
      <c r="EW89" s="15">
        <v>13.929109845840818</v>
      </c>
      <c r="EX89" s="15">
        <v>4.731382535777982</v>
      </c>
      <c r="EY89" s="15">
        <v>3.3175500612545799</v>
      </c>
      <c r="EZ89" s="15">
        <v>8.6977101816683664</v>
      </c>
      <c r="FA89" s="15">
        <v>2.6140894648234698</v>
      </c>
      <c r="FB89" s="15">
        <v>14.014645114244043</v>
      </c>
      <c r="FC89" s="15">
        <v>15.969633601814508</v>
      </c>
      <c r="FD89" s="15">
        <v>39.706019446019475</v>
      </c>
      <c r="FE89" s="15">
        <v>55.285811617005074</v>
      </c>
      <c r="FF89" s="15">
        <v>69.689031142171629</v>
      </c>
      <c r="FG89" s="15">
        <v>50.810475897106912</v>
      </c>
      <c r="FH89" s="15">
        <v>67.866304837284758</v>
      </c>
      <c r="FI89" s="15">
        <v>18.904099151724367</v>
      </c>
      <c r="FJ89" s="15">
        <v>38.324138321674369</v>
      </c>
      <c r="FK89" s="15">
        <v>46.762454353375119</v>
      </c>
      <c r="FL89" s="15">
        <v>86.940328188603914</v>
      </c>
      <c r="FM89" s="15">
        <v>68.498855663187982</v>
      </c>
      <c r="FN89" s="15">
        <v>91.743663783986008</v>
      </c>
      <c r="FO89" s="15">
        <v>68.324011328673222</v>
      </c>
      <c r="FP89" s="15">
        <v>84.224642222039819</v>
      </c>
      <c r="FQ89" s="15">
        <v>40.826833715268187</v>
      </c>
      <c r="FR89" s="15">
        <v>7.6351983585464396</v>
      </c>
      <c r="FS89" s="15">
        <v>177.18826579274014</v>
      </c>
      <c r="FT89" s="15">
        <v>240.69978943647379</v>
      </c>
      <c r="FU89" s="15">
        <v>172.21158390869422</v>
      </c>
      <c r="FV89" s="15">
        <v>61.193869864057241</v>
      </c>
      <c r="FW89" s="15">
        <v>80.122687181890996</v>
      </c>
      <c r="FX89" s="15">
        <v>69.226328924079866</v>
      </c>
      <c r="FY89" s="15">
        <v>-4.9083289240798766</v>
      </c>
      <c r="FZ89" s="15">
        <v>67.191047964530597</v>
      </c>
      <c r="GA89" s="15">
        <v>8.1373470670555577</v>
      </c>
      <c r="GB89" s="15">
        <v>31.75</v>
      </c>
      <c r="GC89" s="15">
        <v>35.68181818181818</v>
      </c>
      <c r="GD89" s="15">
        <v>27.5</v>
      </c>
      <c r="GE89" s="15">
        <v>70</v>
      </c>
      <c r="GF89" s="15">
        <v>48.75</v>
      </c>
      <c r="GG89" s="15">
        <v>70.943499509157775</v>
      </c>
      <c r="GH89" s="15">
        <v>9.4499999999999993</v>
      </c>
      <c r="GI89" s="15">
        <v>9.5500000000000007</v>
      </c>
      <c r="GJ89" s="15">
        <v>5.5916666666666668</v>
      </c>
      <c r="GK89" s="15">
        <v>60.245275575111236</v>
      </c>
      <c r="GL89" s="15">
        <v>27.931440455078651</v>
      </c>
      <c r="GM89" s="15">
        <v>26.14552601859387</v>
      </c>
      <c r="GN89" s="15">
        <v>36.824239932499992</v>
      </c>
      <c r="GO89" s="15">
        <v>76.747892242124152</v>
      </c>
      <c r="GP89" s="15">
        <v>39.599305820326293</v>
      </c>
      <c r="GQ89" s="15">
        <v>22.573243591033552</v>
      </c>
      <c r="GR89" s="15">
        <v>3.7972529567697237</v>
      </c>
      <c r="GS89" s="15">
        <v>94.85333571978731</v>
      </c>
      <c r="GT89" s="15">
        <v>86.090001979466919</v>
      </c>
      <c r="GU89" s="15">
        <v>14.269987727463114</v>
      </c>
      <c r="GV89" s="15">
        <v>0.65</v>
      </c>
      <c r="GW89" s="15">
        <v>831.66694111653851</v>
      </c>
      <c r="GX89" s="15">
        <v>43.304064561108227</v>
      </c>
      <c r="GY89" s="15">
        <v>16.285237334262174</v>
      </c>
      <c r="GZ89" s="15">
        <v>12.5975</v>
      </c>
      <c r="HA89" s="15">
        <v>3168328.8060076768</v>
      </c>
      <c r="HB89" s="15">
        <v>54.883071428571427</v>
      </c>
      <c r="HC89" s="15">
        <v>231.92260317460318</v>
      </c>
      <c r="HD89" s="15">
        <v>204.8853015873016</v>
      </c>
      <c r="HE89" s="15">
        <v>101.63085714285714</v>
      </c>
      <c r="HF89" s="15">
        <v>172.60055860278908</v>
      </c>
      <c r="HG89" s="15">
        <v>59.020723694547982</v>
      </c>
      <c r="HH89" s="15">
        <v>99.91990624600416</v>
      </c>
      <c r="HI89" s="15">
        <v>90.887153587468234</v>
      </c>
      <c r="HJ89" s="15">
        <v>95.98298471440539</v>
      </c>
      <c r="HK89" s="15">
        <v>96.652023292131418</v>
      </c>
      <c r="HL89" s="15">
        <v>93.951164542596672</v>
      </c>
      <c r="HM89" s="15">
        <v>87.266697818809376</v>
      </c>
      <c r="HN89" s="15">
        <v>76.724705882352936</v>
      </c>
      <c r="HO89" s="15">
        <v>69.847368421052636</v>
      </c>
      <c r="HP89" s="15">
        <v>71.951472941852714</v>
      </c>
      <c r="HQ89" s="15">
        <v>26.415013201034469</v>
      </c>
      <c r="HR89" s="15">
        <v>65.334912791676373</v>
      </c>
      <c r="HS89" s="15">
        <v>85.015818966800126</v>
      </c>
      <c r="HT89" s="15">
        <v>87.0682053649019</v>
      </c>
      <c r="HU89" s="15">
        <v>67.941707319670343</v>
      </c>
      <c r="HV89" s="15">
        <v>66.656528493163734</v>
      </c>
      <c r="HW89" s="15">
        <v>96.691115563062212</v>
      </c>
      <c r="HX89" s="15">
        <v>94.164539137459101</v>
      </c>
      <c r="HY89" s="15">
        <v>96.943144824502625</v>
      </c>
      <c r="HZ89" s="15">
        <v>54.06638298201942</v>
      </c>
      <c r="IA89" s="15">
        <v>97.700356349753136</v>
      </c>
      <c r="IB89" s="15">
        <v>94.692241876023729</v>
      </c>
      <c r="IC89" s="15">
        <v>97.234606351338073</v>
      </c>
      <c r="ID89" s="15">
        <v>48.385153807231873</v>
      </c>
      <c r="IE89" s="15">
        <v>96.631948328932822</v>
      </c>
      <c r="IF89" s="15">
        <v>85.840101429910135</v>
      </c>
      <c r="IG89" s="15">
        <v>3.7000196571809334</v>
      </c>
      <c r="IH89" s="15">
        <v>14.9</v>
      </c>
      <c r="II89" s="15">
        <v>81.426288255856676</v>
      </c>
      <c r="IJ89" s="15">
        <v>36.164995738726958</v>
      </c>
      <c r="IK89" s="15">
        <v>36.27278047968759</v>
      </c>
      <c r="IL89" s="15">
        <v>78.397192385708607</v>
      </c>
      <c r="IM89" s="15">
        <v>51.830359821309628</v>
      </c>
      <c r="IN89" s="15">
        <v>8.7422301099887498</v>
      </c>
      <c r="IO89" s="15">
        <v>88.18301378705786</v>
      </c>
      <c r="IP89" s="15">
        <v>80.33607992691249</v>
      </c>
      <c r="IQ89" s="15">
        <v>11.036777168943402</v>
      </c>
      <c r="IR89" s="15">
        <v>72.548387786740179</v>
      </c>
      <c r="IS89" s="15">
        <v>8.183147709508745</v>
      </c>
      <c r="IT89" s="15">
        <v>33.804967445415819</v>
      </c>
      <c r="IU89" s="15">
        <v>76.106152773088482</v>
      </c>
      <c r="IV89" s="15">
        <v>17.986022065165674</v>
      </c>
      <c r="IW89" s="15">
        <v>26.092647589819968</v>
      </c>
      <c r="IX89" s="15">
        <v>162.34781510087481</v>
      </c>
      <c r="IY89" s="15">
        <v>6.7344354149024861</v>
      </c>
      <c r="IZ89" s="15">
        <v>41.00930030552265</v>
      </c>
      <c r="JA89" s="15">
        <v>29.885167463251946</v>
      </c>
      <c r="JB89" s="15">
        <v>12.014479482082647</v>
      </c>
      <c r="JC89" s="15">
        <v>5.1950828575249366</v>
      </c>
      <c r="JD89" s="15">
        <v>6.0933284497720681</v>
      </c>
      <c r="JE89" s="15">
        <v>12.232499154976065</v>
      </c>
      <c r="JF89" s="15">
        <v>11.834243819497242</v>
      </c>
      <c r="JG89" s="15">
        <v>83.018389238959088</v>
      </c>
      <c r="JH89" s="15">
        <v>108.95513284465498</v>
      </c>
      <c r="JI89" s="15">
        <v>42.686903412304829</v>
      </c>
      <c r="JJ89" s="15">
        <v>52.068209209250128</v>
      </c>
      <c r="JK89" s="15">
        <v>92.389748613543134</v>
      </c>
      <c r="JL89" s="15">
        <v>81.82127150572245</v>
      </c>
      <c r="JM89" s="15">
        <v>23.360286953610732</v>
      </c>
      <c r="JN89" s="15">
        <v>90.426000000000002</v>
      </c>
      <c r="JO89" s="15">
        <v>99.655499999999989</v>
      </c>
      <c r="JP89" s="15">
        <v>99.40498619396871</v>
      </c>
      <c r="JQ89" s="15">
        <v>96.151766263872105</v>
      </c>
      <c r="JR89" s="15">
        <v>81.701404982285069</v>
      </c>
      <c r="JS89" s="15">
        <v>0.83048781000000016</v>
      </c>
      <c r="JT89" s="15">
        <v>0.83719512499999982</v>
      </c>
      <c r="JU89" s="15">
        <v>1.4844867474000005</v>
      </c>
      <c r="JV89" s="15">
        <v>0.27797721000000003</v>
      </c>
      <c r="JW89" s="15">
        <v>6.5844846832599346</v>
      </c>
      <c r="JX89" s="15">
        <v>545873.25503469561</v>
      </c>
      <c r="JY89" s="15">
        <v>217644.17205042671</v>
      </c>
      <c r="JZ89" s="15">
        <v>0.37859594178320949</v>
      </c>
      <c r="KA89" s="15">
        <v>25.393160923000039</v>
      </c>
      <c r="KB89" s="15">
        <v>22.615658881999998</v>
      </c>
      <c r="KC89" s="15">
        <v>7.5964740150000001</v>
      </c>
      <c r="KD89" s="15">
        <v>0.10666239666988317</v>
      </c>
      <c r="KE89" s="15">
        <v>4.5459642727058327</v>
      </c>
      <c r="KF89" s="15">
        <v>23.087287908590476</v>
      </c>
      <c r="KG89" s="15">
        <v>21.143246468020259</v>
      </c>
      <c r="KH89" s="15">
        <v>78.756124568686516</v>
      </c>
      <c r="KI89" s="15">
        <v>8.2569101212752241</v>
      </c>
      <c r="KJ89" s="15">
        <v>8.932720482501356</v>
      </c>
      <c r="KK89" s="15">
        <v>85.625291666666698</v>
      </c>
      <c r="KL89" s="15">
        <v>129.68199166666665</v>
      </c>
      <c r="KM89" s="15">
        <v>120.16947500000003</v>
      </c>
      <c r="KN89" s="15">
        <v>13.05967181139609</v>
      </c>
      <c r="KO89" s="15">
        <v>31.501144336812008</v>
      </c>
      <c r="KP89" s="15">
        <v>91.743663783986008</v>
      </c>
      <c r="KQ89" s="15">
        <v>7.006310667213846</v>
      </c>
      <c r="KR89" s="15">
        <v>84.224642222039819</v>
      </c>
      <c r="KS89" s="15">
        <v>40.826833715268187</v>
      </c>
    </row>
    <row r="90" spans="1:305" x14ac:dyDescent="0.3">
      <c r="A90" t="s">
        <v>342</v>
      </c>
      <c r="B90" s="16" t="s">
        <v>365</v>
      </c>
      <c r="C90" t="s">
        <v>43</v>
      </c>
      <c r="H90" s="17"/>
      <c r="I90" s="15">
        <v>56.008653873570857</v>
      </c>
      <c r="J90" s="15">
        <v>55.628391370869558</v>
      </c>
      <c r="K90" s="15">
        <v>61.029977701944013</v>
      </c>
      <c r="L90" s="15">
        <v>64.654666786128828</v>
      </c>
      <c r="M90" s="15">
        <v>63.48387045283787</v>
      </c>
      <c r="N90" s="15">
        <v>51.166051831468671</v>
      </c>
      <c r="O90" s="15">
        <v>40.08896509817626</v>
      </c>
      <c r="P90" s="15">
        <v>80.152075020603149</v>
      </c>
      <c r="Q90" s="15">
        <v>59.189499155505516</v>
      </c>
      <c r="R90" s="15">
        <v>26.81818181818182</v>
      </c>
      <c r="S90" s="15">
        <v>68.076115657937549</v>
      </c>
      <c r="T90" s="15">
        <v>47.38054381312697</v>
      </c>
      <c r="U90" s="15">
        <v>71.879652381978033</v>
      </c>
      <c r="V90" s="15">
        <v>35.90267174875386</v>
      </c>
      <c r="W90" s="15">
        <v>30.52467417676743</v>
      </c>
      <c r="X90" s="15">
        <v>69.080405172202433</v>
      </c>
      <c r="Y90" s="15">
        <v>90.980213137995989</v>
      </c>
      <c r="Z90" s="15">
        <v>53.534618320810225</v>
      </c>
      <c r="AA90" s="15">
        <v>71.213817374236285</v>
      </c>
      <c r="AB90" s="15">
        <v>83.931066451559474</v>
      </c>
      <c r="AC90" s="15">
        <v>50.858664324762763</v>
      </c>
      <c r="AD90" s="15">
        <v>46.639747856557378</v>
      </c>
      <c r="AE90" s="15">
        <v>70.630037923528207</v>
      </c>
      <c r="AF90" s="15">
        <v>63.48387045283787</v>
      </c>
      <c r="AG90" s="15">
        <v>29.012929337849325</v>
      </c>
      <c r="AH90" s="15">
        <v>37.621445523594382</v>
      </c>
      <c r="AI90" s="15">
        <v>77.284494105816336</v>
      </c>
      <c r="AJ90" s="15">
        <v>53.225888673096698</v>
      </c>
      <c r="AK90" s="15">
        <v>93.082434476351764</v>
      </c>
      <c r="AL90" s="15">
        <v>54.114076787114577</v>
      </c>
      <c r="AM90" s="15">
        <v>41.265399492865775</v>
      </c>
      <c r="AN90" s="15">
        <v>54.191036263710657</v>
      </c>
      <c r="AO90" s="15">
        <v>67.096755874013525</v>
      </c>
      <c r="AP90" s="15">
        <v>88.32389390829681</v>
      </c>
      <c r="AQ90" s="15">
        <v>88.21817304523708</v>
      </c>
      <c r="AR90" s="15">
        <v>89.111742254791949</v>
      </c>
      <c r="AS90" s="15">
        <v>74.873597390460532</v>
      </c>
      <c r="AT90" s="15">
        <v>48.096380271757518</v>
      </c>
      <c r="AU90" s="15">
        <v>92.288663253075086</v>
      </c>
      <c r="AV90" s="15">
        <v>69.579533503220915</v>
      </c>
      <c r="AW90" s="15">
        <v>49.215162740198416</v>
      </c>
      <c r="AX90" s="15">
        <v>62.89270247013485</v>
      </c>
      <c r="AY90" s="15">
        <v>55.070597908467867</v>
      </c>
      <c r="AZ90" s="15">
        <v>25.625</v>
      </c>
      <c r="BA90" s="15">
        <v>28.693181818181817</v>
      </c>
      <c r="BB90" s="15">
        <v>26.13636363636364</v>
      </c>
      <c r="BC90" s="15">
        <v>66.666666666666657</v>
      </c>
      <c r="BD90" s="15">
        <v>34.375</v>
      </c>
      <c r="BE90" s="15">
        <v>72.853665234284534</v>
      </c>
      <c r="BF90" s="15">
        <v>85.756079722069842</v>
      </c>
      <c r="BG90" s="15">
        <v>80.729166666666657</v>
      </c>
      <c r="BH90" s="15">
        <v>89.605263157894726</v>
      </c>
      <c r="BI90" s="15">
        <v>64.150831153537155</v>
      </c>
      <c r="BJ90" s="15">
        <v>26.961172721976993</v>
      </c>
      <c r="BK90" s="15">
        <v>24.187549746892611</v>
      </c>
      <c r="BL90" s="15">
        <v>31.997902285333335</v>
      </c>
      <c r="BM90" s="15">
        <v>70.111356217573075</v>
      </c>
      <c r="BN90" s="15">
        <v>73.046531424702891</v>
      </c>
      <c r="BO90" s="15">
        <v>72.481069503658148</v>
      </c>
      <c r="BP90" s="15">
        <v>6.1339696328482907</v>
      </c>
      <c r="BQ90" s="15">
        <v>72.079642956390458</v>
      </c>
      <c r="BR90" s="15">
        <v>65.021720729862523</v>
      </c>
      <c r="BS90" s="15">
        <v>5.5189776201709657</v>
      </c>
      <c r="BT90" s="15">
        <v>62.5</v>
      </c>
      <c r="BU90" s="15">
        <v>4.1617195532509639</v>
      </c>
      <c r="BV90" s="15">
        <v>45.801779183525376</v>
      </c>
      <c r="BW90" s="15">
        <v>24.005175899874903</v>
      </c>
      <c r="BX90" s="15">
        <v>22.177500000000002</v>
      </c>
      <c r="BY90" s="15">
        <v>30.11424162366945</v>
      </c>
      <c r="BZ90" s="15">
        <v>78.32751389637528</v>
      </c>
      <c r="CA90" s="15">
        <v>60.653984823189589</v>
      </c>
      <c r="CB90" s="15">
        <v>52.928848186998309</v>
      </c>
      <c r="CC90" s="15">
        <v>75.94035718053496</v>
      </c>
      <c r="CD90" s="15">
        <v>77.254538433759194</v>
      </c>
      <c r="CE90" s="15">
        <v>50.27930980103374</v>
      </c>
      <c r="CF90" s="15">
        <v>88.178283883526007</v>
      </c>
      <c r="CG90" s="15">
        <v>91.565981561650574</v>
      </c>
      <c r="CH90" s="15">
        <v>95.419718122320731</v>
      </c>
      <c r="CI90" s="15">
        <v>96.169129877833043</v>
      </c>
      <c r="CJ90" s="15">
        <v>93.958178315730663</v>
      </c>
      <c r="CK90" s="15">
        <v>77.78805781244489</v>
      </c>
      <c r="CL90" s="15">
        <v>62.376875000000005</v>
      </c>
      <c r="CM90" s="15">
        <v>73.570624999999993</v>
      </c>
      <c r="CN90" s="15">
        <v>71.963718233308256</v>
      </c>
      <c r="CO90" s="15">
        <v>6.2272550499326673</v>
      </c>
      <c r="CP90" s="15">
        <v>53.784334133882695</v>
      </c>
      <c r="CQ90" s="15">
        <v>80.007687993585563</v>
      </c>
      <c r="CR90" s="15">
        <v>85.785863691900786</v>
      </c>
      <c r="CS90" s="15">
        <v>53.937577918034819</v>
      </c>
      <c r="CT90" s="15">
        <v>56.912335495694144</v>
      </c>
      <c r="CU90" s="15">
        <v>96.85510501231974</v>
      </c>
      <c r="CV90" s="15">
        <v>95.420802380301197</v>
      </c>
      <c r="CW90" s="15">
        <v>96.269928486876466</v>
      </c>
      <c r="CX90" s="15">
        <v>51.02427072440404</v>
      </c>
      <c r="CY90" s="15">
        <v>96.039448776059643</v>
      </c>
      <c r="CZ90" s="15">
        <v>92.873850516747481</v>
      </c>
      <c r="DA90" s="15">
        <v>96.608498859170425</v>
      </c>
      <c r="DB90" s="15">
        <v>46.079925485964189</v>
      </c>
      <c r="DC90" s="15">
        <v>97.13180638295222</v>
      </c>
      <c r="DD90" s="15">
        <v>56.554887463922455</v>
      </c>
      <c r="DE90" s="15">
        <v>63.521105510365864</v>
      </c>
      <c r="DF90" s="15">
        <v>32.5</v>
      </c>
      <c r="DG90" s="15">
        <v>85.041608285152961</v>
      </c>
      <c r="DH90" s="15">
        <v>24.750429984093984</v>
      </c>
      <c r="DI90" s="15">
        <v>30.127205300425192</v>
      </c>
      <c r="DJ90" s="15">
        <v>65.832914908811475</v>
      </c>
      <c r="DK90" s="15">
        <v>43.174405742843284</v>
      </c>
      <c r="DL90" s="15">
        <v>88.213098788617955</v>
      </c>
      <c r="DM90" s="15">
        <v>85.299732253840119</v>
      </c>
      <c r="DN90" s="15">
        <v>61.598045705755645</v>
      </c>
      <c r="DO90" s="15">
        <v>80.691210392923125</v>
      </c>
      <c r="DP90" s="15">
        <v>48.162355259834818</v>
      </c>
      <c r="DQ90" s="15">
        <v>31.958643433931552</v>
      </c>
      <c r="DR90" s="15">
        <v>26.067215241767098</v>
      </c>
      <c r="DS90" s="15">
        <v>20.440717916164964</v>
      </c>
      <c r="DT90" s="15">
        <v>7.2140474814124822</v>
      </c>
      <c r="DU90" s="15">
        <v>19.936485315231948</v>
      </c>
      <c r="DV90" s="15">
        <v>18.165239754601153</v>
      </c>
      <c r="DW90" s="15">
        <v>18.089103893107016</v>
      </c>
      <c r="DX90" s="15">
        <v>39.370546693036907</v>
      </c>
      <c r="DY90" s="15">
        <v>43.871683286005684</v>
      </c>
      <c r="DZ90" s="15">
        <v>34.60267124094959</v>
      </c>
      <c r="EA90" s="15">
        <v>46.925183955620064</v>
      </c>
      <c r="EB90" s="15">
        <v>23.337142442359696</v>
      </c>
      <c r="EC90" s="15">
        <v>52.811273762555828</v>
      </c>
      <c r="ED90" s="15">
        <v>68.600837048904324</v>
      </c>
      <c r="EE90" s="15">
        <v>93.353676306728971</v>
      </c>
      <c r="EF90" s="15">
        <v>94.372189305076247</v>
      </c>
      <c r="EG90" s="15">
        <v>25.752134429423101</v>
      </c>
      <c r="EH90" s="15">
        <v>54.449511223947773</v>
      </c>
      <c r="EI90" s="15">
        <v>90.110985174757388</v>
      </c>
      <c r="EJ90" s="15">
        <v>74.812976322645113</v>
      </c>
      <c r="EK90" s="15">
        <v>21.003836214710127</v>
      </c>
      <c r="EL90" s="15">
        <v>88.814375000000013</v>
      </c>
      <c r="EM90" s="15">
        <v>99.578749999999999</v>
      </c>
      <c r="EN90" s="15">
        <v>99.350238323521012</v>
      </c>
      <c r="EO90" s="15">
        <v>96.287460266210971</v>
      </c>
      <c r="EP90" s="15">
        <v>81.381348792026941</v>
      </c>
      <c r="EQ90" s="15">
        <v>71.212125165289009</v>
      </c>
      <c r="ER90" s="15">
        <v>81.935485577523323</v>
      </c>
      <c r="ES90" s="15">
        <v>44.839396559859608</v>
      </c>
      <c r="ET90" s="15">
        <v>18.469299845786409</v>
      </c>
      <c r="EU90" s="15">
        <v>10.012936057187172</v>
      </c>
      <c r="EV90" s="15">
        <v>8.3304309772592138</v>
      </c>
      <c r="EW90" s="15">
        <v>13.642123368792811</v>
      </c>
      <c r="EX90" s="15">
        <v>15.287373041431232</v>
      </c>
      <c r="EY90" s="15">
        <v>8.379475723182054</v>
      </c>
      <c r="EZ90" s="15">
        <v>9.6342462023112656</v>
      </c>
      <c r="FA90" s="15">
        <v>19.51767318083505</v>
      </c>
      <c r="FB90" s="15">
        <v>16.925035388486943</v>
      </c>
      <c r="FC90" s="15">
        <v>24.733788075716131</v>
      </c>
      <c r="FD90" s="15">
        <v>38.003710991603207</v>
      </c>
      <c r="FE90" s="15">
        <v>63.070652852251037</v>
      </c>
      <c r="FF90" s="15">
        <v>63.59381015627153</v>
      </c>
      <c r="FG90" s="15">
        <v>60.011086817787017</v>
      </c>
      <c r="FH90" s="15">
        <v>60.735393706967834</v>
      </c>
      <c r="FI90" s="15">
        <v>15.817544572560408</v>
      </c>
      <c r="FJ90" s="15">
        <v>62.548040159732651</v>
      </c>
      <c r="FK90" s="15">
        <v>71.843116061505413</v>
      </c>
      <c r="FL90" s="15">
        <v>86.465131808693215</v>
      </c>
      <c r="FM90" s="15">
        <v>71.280995915666765</v>
      </c>
      <c r="FN90" s="15">
        <v>86.958700159669846</v>
      </c>
      <c r="FO90" s="15">
        <v>44.197341553444083</v>
      </c>
      <c r="FP90" s="15">
        <v>83.037375728117013</v>
      </c>
      <c r="FQ90" s="15">
        <v>30.640990078490304</v>
      </c>
      <c r="FR90" s="15">
        <v>8.4000763249663244</v>
      </c>
      <c r="FS90" s="15">
        <v>113.58096828065347</v>
      </c>
      <c r="FT90" s="15">
        <v>197.7930751418144</v>
      </c>
      <c r="FU90" s="15">
        <v>225.90690393274247</v>
      </c>
      <c r="FV90" s="15">
        <v>104.87541497942352</v>
      </c>
      <c r="FW90" s="15">
        <v>37.803758410163539</v>
      </c>
      <c r="FX90" s="15">
        <v>69.579533503220915</v>
      </c>
      <c r="FY90" s="15">
        <v>-7.6114085032209218</v>
      </c>
      <c r="FZ90" s="15">
        <v>62.89270247013485</v>
      </c>
      <c r="GA90" s="15">
        <v>7.4957699390357142</v>
      </c>
      <c r="GB90" s="15">
        <v>25.625</v>
      </c>
      <c r="GC90" s="15">
        <v>28.693181818181817</v>
      </c>
      <c r="GD90" s="15">
        <v>26.13636363636364</v>
      </c>
      <c r="GE90" s="15">
        <v>66.666666666666657</v>
      </c>
      <c r="GF90" s="15">
        <v>34.375</v>
      </c>
      <c r="GG90" s="15">
        <v>72.853665234284534</v>
      </c>
      <c r="GH90" s="15">
        <v>10.5</v>
      </c>
      <c r="GI90" s="15">
        <v>9.6</v>
      </c>
      <c r="GJ90" s="15">
        <v>3.2916666666666674</v>
      </c>
      <c r="GK90" s="15">
        <v>64.150831153537155</v>
      </c>
      <c r="GL90" s="15">
        <v>26.961172721976993</v>
      </c>
      <c r="GM90" s="15">
        <v>24.187549746892611</v>
      </c>
      <c r="GN90" s="15">
        <v>31.997902285333335</v>
      </c>
      <c r="GO90" s="15">
        <v>70.111356217573075</v>
      </c>
      <c r="GP90" s="15">
        <v>26.953468575297112</v>
      </c>
      <c r="GQ90" s="15">
        <v>27.518930496341852</v>
      </c>
      <c r="GR90" s="15">
        <v>9.6381145446217289</v>
      </c>
      <c r="GS90" s="15">
        <v>73.170759351980308</v>
      </c>
      <c r="GT90" s="15">
        <v>67.116863049943092</v>
      </c>
      <c r="GU90" s="15">
        <v>5.1502601373382459</v>
      </c>
      <c r="GV90" s="15">
        <v>0.625</v>
      </c>
      <c r="GW90" s="15">
        <v>400.27178138009526</v>
      </c>
      <c r="GX90" s="15">
        <v>45.801779183525376</v>
      </c>
      <c r="GY90" s="15">
        <v>23.896119250464853</v>
      </c>
      <c r="GZ90" s="15">
        <v>22.177500000000002</v>
      </c>
      <c r="HA90" s="15">
        <v>2969637.5725202919</v>
      </c>
      <c r="HB90" s="15">
        <v>75.307331349206336</v>
      </c>
      <c r="HC90" s="15">
        <v>180.1395634920635</v>
      </c>
      <c r="HD90" s="15">
        <v>231.27070436507938</v>
      </c>
      <c r="HE90" s="15">
        <v>98.528065476190477</v>
      </c>
      <c r="HF90" s="15">
        <v>174.99027733328037</v>
      </c>
      <c r="HG90" s="15">
        <v>49.72069019896626</v>
      </c>
      <c r="HH90" s="15">
        <v>50.237171365549528</v>
      </c>
      <c r="HI90" s="15">
        <v>91.565981561650574</v>
      </c>
      <c r="HJ90" s="15">
        <v>95.419718122320731</v>
      </c>
      <c r="HK90" s="15">
        <v>96.169129877833043</v>
      </c>
      <c r="HL90" s="15">
        <v>93.958178315730663</v>
      </c>
      <c r="HM90" s="15">
        <v>77.78805781244489</v>
      </c>
      <c r="HN90" s="15">
        <v>62.550625000000004</v>
      </c>
      <c r="HO90" s="15">
        <v>72.084666666666664</v>
      </c>
      <c r="HP90" s="15">
        <v>79.284957644410994</v>
      </c>
      <c r="HQ90" s="15">
        <v>7.1820062153017439</v>
      </c>
      <c r="HR90" s="15">
        <v>53.784334133882695</v>
      </c>
      <c r="HS90" s="15">
        <v>80.007687993585563</v>
      </c>
      <c r="HT90" s="15">
        <v>85.785863691900786</v>
      </c>
      <c r="HU90" s="15">
        <v>53.937577918034819</v>
      </c>
      <c r="HV90" s="15">
        <v>60.706491195407089</v>
      </c>
      <c r="HW90" s="15">
        <v>96.85510501231974</v>
      </c>
      <c r="HX90" s="15">
        <v>95.420802380301197</v>
      </c>
      <c r="HY90" s="15">
        <v>96.269928486876466</v>
      </c>
      <c r="HZ90" s="15">
        <v>51.02427072440404</v>
      </c>
      <c r="IA90" s="15">
        <v>96.039448776059643</v>
      </c>
      <c r="IB90" s="15">
        <v>92.873850516747481</v>
      </c>
      <c r="IC90" s="15">
        <v>96.608498859170425</v>
      </c>
      <c r="ID90" s="15">
        <v>46.079925485964189</v>
      </c>
      <c r="IE90" s="15">
        <v>97.13180638295222</v>
      </c>
      <c r="IF90" s="15">
        <v>57.53769483865036</v>
      </c>
      <c r="IG90" s="15">
        <v>8.8352856470378782</v>
      </c>
      <c r="IH90" s="15">
        <v>10.125</v>
      </c>
      <c r="II90" s="15">
        <v>85.041608285152961</v>
      </c>
      <c r="IJ90" s="15">
        <v>24.750429984093984</v>
      </c>
      <c r="IK90" s="15">
        <v>30.127205300425192</v>
      </c>
      <c r="IL90" s="15">
        <v>65.832914908811475</v>
      </c>
      <c r="IM90" s="15">
        <v>43.174405742843284</v>
      </c>
      <c r="IN90" s="15">
        <v>10.227397320916042</v>
      </c>
      <c r="IO90" s="15">
        <v>85.299732253840119</v>
      </c>
      <c r="IP90" s="15">
        <v>80.628126517397433</v>
      </c>
      <c r="IQ90" s="15">
        <v>8.7767225486713158</v>
      </c>
      <c r="IR90" s="15">
        <v>94.198891293456839</v>
      </c>
      <c r="IS90" s="15">
        <v>7.1083365953192335</v>
      </c>
      <c r="IT90" s="15">
        <v>26.067215241767098</v>
      </c>
      <c r="IU90" s="15">
        <v>125.27275580428491</v>
      </c>
      <c r="IV90" s="15">
        <v>13.712292057506545</v>
      </c>
      <c r="IW90" s="15">
        <v>30.357327153757144</v>
      </c>
      <c r="IX90" s="15">
        <v>186.41178344749812</v>
      </c>
      <c r="IY90" s="15">
        <v>10.544901143107783</v>
      </c>
      <c r="IZ90" s="15">
        <v>35.005797858839976</v>
      </c>
      <c r="JA90" s="15">
        <v>25.710737838764228</v>
      </c>
      <c r="JB90" s="15">
        <v>11.940249803489603</v>
      </c>
      <c r="JC90" s="15">
        <v>5.0940267543228721</v>
      </c>
      <c r="JD90" s="15">
        <v>7.4678855815551044</v>
      </c>
      <c r="JE90" s="15">
        <v>13.673203461059904</v>
      </c>
      <c r="JF90" s="15">
        <v>12.270600114611678</v>
      </c>
      <c r="JG90" s="15">
        <v>94.056600259393193</v>
      </c>
      <c r="JH90" s="15">
        <v>113.16132467168013</v>
      </c>
      <c r="JI90" s="15">
        <v>25.752134429423101</v>
      </c>
      <c r="JJ90" s="15">
        <v>54.449511223947773</v>
      </c>
      <c r="JK90" s="15">
        <v>90.110985174757388</v>
      </c>
      <c r="JL90" s="15">
        <v>74.812976322645113</v>
      </c>
      <c r="JM90" s="15">
        <v>21.003836214710127</v>
      </c>
      <c r="JN90" s="15">
        <v>88.814375000000013</v>
      </c>
      <c r="JO90" s="15">
        <v>99.578749999999999</v>
      </c>
      <c r="JP90" s="15">
        <v>99.350238323521012</v>
      </c>
      <c r="JQ90" s="15">
        <v>96.287460266210971</v>
      </c>
      <c r="JR90" s="15">
        <v>81.381348792026941</v>
      </c>
      <c r="JS90" s="15">
        <v>0.8455284666666667</v>
      </c>
      <c r="JT90" s="15">
        <v>0.86341464000000012</v>
      </c>
      <c r="JU90" s="15">
        <v>1.3946806106000003</v>
      </c>
      <c r="JV90" s="15">
        <v>0.26650830000000003</v>
      </c>
      <c r="JW90" s="15">
        <v>4.6309260459376782</v>
      </c>
      <c r="JX90" s="15">
        <v>149087.40395260073</v>
      </c>
      <c r="JY90" s="15">
        <v>238093.26847961848</v>
      </c>
      <c r="JZ90" s="15">
        <v>1.2232655783475403</v>
      </c>
      <c r="KA90" s="15">
        <v>251.4253513258129</v>
      </c>
      <c r="KB90" s="15">
        <v>25.050826153749991</v>
      </c>
      <c r="KC90" s="15">
        <v>74.867404573125015</v>
      </c>
      <c r="KD90" s="15">
        <v>0.12623037794278286</v>
      </c>
      <c r="KE90" s="15">
        <v>-10.585635162697578</v>
      </c>
      <c r="KF90" s="15">
        <v>18.092427680092374</v>
      </c>
      <c r="KG90" s="15">
        <v>52.282611409004176</v>
      </c>
      <c r="KH90" s="15">
        <v>54.375240625086114</v>
      </c>
      <c r="KI90" s="15">
        <v>7.0136447112936091</v>
      </c>
      <c r="KJ90" s="15">
        <v>10.288625881539485</v>
      </c>
      <c r="KK90" s="15">
        <v>86.131666666666689</v>
      </c>
      <c r="KL90" s="15">
        <v>108.29894791666666</v>
      </c>
      <c r="KM90" s="15">
        <v>103.0563125</v>
      </c>
      <c r="KN90" s="15">
        <v>13.534868191306796</v>
      </c>
      <c r="KO90" s="15">
        <v>28.719004084333228</v>
      </c>
      <c r="KP90" s="15">
        <v>86.958700159669846</v>
      </c>
      <c r="KQ90" s="15">
        <v>6.0192073931404311</v>
      </c>
      <c r="KR90" s="15">
        <v>83.037375728117013</v>
      </c>
      <c r="KS90" s="15">
        <v>30.640990078490304</v>
      </c>
    </row>
    <row r="91" spans="1:305" x14ac:dyDescent="0.3">
      <c r="A91" t="s">
        <v>342</v>
      </c>
      <c r="B91" s="16" t="s">
        <v>364</v>
      </c>
      <c r="C91" t="s">
        <v>75</v>
      </c>
      <c r="H91" s="17"/>
      <c r="I91" s="15">
        <v>58.068894252293603</v>
      </c>
      <c r="J91" s="15">
        <v>58.992431435301107</v>
      </c>
      <c r="K91" s="15">
        <v>65.462783376358018</v>
      </c>
      <c r="L91" s="15">
        <v>68.566128513142729</v>
      </c>
      <c r="M91" s="15">
        <v>58.750291669392794</v>
      </c>
      <c r="N91" s="15">
        <v>54.178586421987802</v>
      </c>
      <c r="O91" s="15">
        <v>42.463144097579139</v>
      </c>
      <c r="P91" s="15">
        <v>84.419847704569804</v>
      </c>
      <c r="Q91" s="15">
        <v>64.275532865432055</v>
      </c>
      <c r="R91" s="15">
        <v>34.924242424242422</v>
      </c>
      <c r="S91" s="15">
        <v>65.477866327319376</v>
      </c>
      <c r="T91" s="15">
        <v>45.327407017990843</v>
      </c>
      <c r="U91" s="15">
        <v>73.135929882321093</v>
      </c>
      <c r="V91" s="15">
        <v>45.386193825232219</v>
      </c>
      <c r="W91" s="15">
        <v>36.108806756795673</v>
      </c>
      <c r="X91" s="15">
        <v>67.620372018294844</v>
      </c>
      <c r="Y91" s="15">
        <v>93.50571670865871</v>
      </c>
      <c r="Z91" s="15">
        <v>64.616238021682804</v>
      </c>
      <c r="AA91" s="15">
        <v>77.914736982185104</v>
      </c>
      <c r="AB91" s="15">
        <v>86.701468401697014</v>
      </c>
      <c r="AC91" s="15">
        <v>50.339920935226132</v>
      </c>
      <c r="AD91" s="15">
        <v>54.635670550762455</v>
      </c>
      <c r="AE91" s="15">
        <v>73.23884569584294</v>
      </c>
      <c r="AF91" s="15">
        <v>58.750291669392794</v>
      </c>
      <c r="AG91" s="15">
        <v>38.580561152932468</v>
      </c>
      <c r="AH91" s="15">
        <v>45.31666224989619</v>
      </c>
      <c r="AI91" s="15">
        <v>76.240127255439361</v>
      </c>
      <c r="AJ91" s="15">
        <v>61.043631983611171</v>
      </c>
      <c r="AK91" s="15">
        <v>93.164362006857488</v>
      </c>
      <c r="AL91" s="15">
        <v>54.530511149238997</v>
      </c>
      <c r="AM91" s="15">
        <v>30.562571473949426</v>
      </c>
      <c r="AN91" s="15">
        <v>76.750679986491505</v>
      </c>
      <c r="AO91" s="15">
        <v>69.702513561391868</v>
      </c>
      <c r="AP91" s="15">
        <v>91.296609665234072</v>
      </c>
      <c r="AQ91" s="15">
        <v>83.805614751917105</v>
      </c>
      <c r="AR91" s="15">
        <v>89.655790113256927</v>
      </c>
      <c r="AS91" s="15">
        <v>72.088257588591063</v>
      </c>
      <c r="AT91" s="15">
        <v>76.6290920061778</v>
      </c>
      <c r="AU91" s="15">
        <v>93.043722102241901</v>
      </c>
      <c r="AV91" s="15">
        <v>71.97311484263345</v>
      </c>
      <c r="AW91" s="15">
        <v>53.105387733209874</v>
      </c>
      <c r="AX91" s="15">
        <v>68.869691815119722</v>
      </c>
      <c r="AY91" s="15">
        <v>63.15393707076521</v>
      </c>
      <c r="AZ91" s="15">
        <v>33.75</v>
      </c>
      <c r="BA91" s="15">
        <v>33.522727272727273</v>
      </c>
      <c r="BB91" s="15">
        <v>37.5</v>
      </c>
      <c r="BC91" s="15">
        <v>66.666666666666657</v>
      </c>
      <c r="BD91" s="15">
        <v>31.25</v>
      </c>
      <c r="BE91" s="15">
        <v>63.322831819445668</v>
      </c>
      <c r="BF91" s="15">
        <v>90.628999817151225</v>
      </c>
      <c r="BG91" s="15">
        <v>75.520833333333343</v>
      </c>
      <c r="BH91" s="15">
        <v>87.76315789473685</v>
      </c>
      <c r="BI91" s="15">
        <v>59.283849021125604</v>
      </c>
      <c r="BJ91" s="15">
        <v>23.267090056380706</v>
      </c>
      <c r="BK91" s="15">
        <v>22.37957352646103</v>
      </c>
      <c r="BL91" s="15">
        <v>33.94336459125001</v>
      </c>
      <c r="BM91" s="15">
        <v>70.138737889263737</v>
      </c>
      <c r="BN91" s="15">
        <v>68.552307794035158</v>
      </c>
      <c r="BO91" s="15">
        <v>80.716743963664385</v>
      </c>
      <c r="BP91" s="15">
        <v>3.583385685767166</v>
      </c>
      <c r="BQ91" s="15">
        <v>92.955446004457457</v>
      </c>
      <c r="BR91" s="15">
        <v>49.335634848368755</v>
      </c>
      <c r="BS91" s="15">
        <v>29.976305811726174</v>
      </c>
      <c r="BT91" s="15">
        <v>75</v>
      </c>
      <c r="BU91" s="15">
        <v>21.466390601073734</v>
      </c>
      <c r="BV91" s="15">
        <v>47.911576480971235</v>
      </c>
      <c r="BW91" s="15">
        <v>35.946736453201972</v>
      </c>
      <c r="BX91" s="15">
        <v>29.756249999999998</v>
      </c>
      <c r="BY91" s="15">
        <v>30.82066409300948</v>
      </c>
      <c r="BZ91" s="15">
        <v>78.803613083314403</v>
      </c>
      <c r="CA91" s="15">
        <v>41.194637130858297</v>
      </c>
      <c r="CB91" s="15">
        <v>67.011296746852452</v>
      </c>
      <c r="CC91" s="15">
        <v>64.790655536898555</v>
      </c>
      <c r="CD91" s="15">
        <v>83.554575065739911</v>
      </c>
      <c r="CE91" s="15">
        <v>53.176281892243878</v>
      </c>
      <c r="CF91" s="15">
        <v>84.811544672156387</v>
      </c>
      <c r="CG91" s="15">
        <v>84.428013824844314</v>
      </c>
      <c r="CH91" s="15">
        <v>96.94269104166834</v>
      </c>
      <c r="CI91" s="15">
        <v>96.742449247910969</v>
      </c>
      <c r="CJ91" s="15">
        <v>95.442831130899322</v>
      </c>
      <c r="CK91" s="15">
        <v>93.972598297970649</v>
      </c>
      <c r="CL91" s="15">
        <v>49.237499999999997</v>
      </c>
      <c r="CM91" s="15">
        <v>85.252337499999996</v>
      </c>
      <c r="CN91" s="15">
        <v>86.353784409194702</v>
      </c>
      <c r="CO91" s="15">
        <v>37.621330177536542</v>
      </c>
      <c r="CP91" s="15">
        <v>65.202460465965586</v>
      </c>
      <c r="CQ91" s="15">
        <v>83.468753476063256</v>
      </c>
      <c r="CR91" s="15">
        <v>86.805766214098497</v>
      </c>
      <c r="CS91" s="15">
        <v>66.725602405859007</v>
      </c>
      <c r="CT91" s="15">
        <v>68.189280662110491</v>
      </c>
      <c r="CU91" s="15">
        <v>97.096558669013703</v>
      </c>
      <c r="CV91" s="15">
        <v>95.331626402108981</v>
      </c>
      <c r="CW91" s="15">
        <v>97.524660936172637</v>
      </c>
      <c r="CX91" s="15">
        <v>56.008159571576144</v>
      </c>
      <c r="CY91" s="15">
        <v>97.76492532324157</v>
      </c>
      <c r="CZ91" s="15">
        <v>95.809042271072883</v>
      </c>
      <c r="DA91" s="15">
        <v>96.445248658165312</v>
      </c>
      <c r="DB91" s="15">
        <v>57.377126344396054</v>
      </c>
      <c r="DC91" s="15">
        <v>97.350957706842493</v>
      </c>
      <c r="DD91" s="15">
        <v>54.549555782640475</v>
      </c>
      <c r="DE91" s="15">
        <v>53.970207023037929</v>
      </c>
      <c r="DF91" s="15">
        <v>42.5</v>
      </c>
      <c r="DG91" s="15">
        <v>91.071392202519803</v>
      </c>
      <c r="DH91" s="15">
        <v>37.852830012625851</v>
      </c>
      <c r="DI91" s="15">
        <v>34.982789437141719</v>
      </c>
      <c r="DJ91" s="15">
        <v>72.551151498528739</v>
      </c>
      <c r="DK91" s="15">
        <v>39.731419063567486</v>
      </c>
      <c r="DL91" s="15">
        <v>89.864836666446436</v>
      </c>
      <c r="DM91" s="15">
        <v>90.807975554829099</v>
      </c>
      <c r="DN91" s="15">
        <v>50.773251277506532</v>
      </c>
      <c r="DO91" s="15">
        <v>75.664203574628715</v>
      </c>
      <c r="DP91" s="15">
        <v>49.813420156043151</v>
      </c>
      <c r="DQ91" s="15">
        <v>47.120803351068702</v>
      </c>
      <c r="DR91" s="15">
        <v>30.040318954796241</v>
      </c>
      <c r="DS91" s="15">
        <v>10.323988409268171</v>
      </c>
      <c r="DT91" s="15">
        <v>8.1791300669074918</v>
      </c>
      <c r="DU91" s="15">
        <v>11.980171378593345</v>
      </c>
      <c r="DV91" s="15">
        <v>11.782435015088783</v>
      </c>
      <c r="DW91" s="15">
        <v>11.36514454609282</v>
      </c>
      <c r="DX91" s="15">
        <v>50.67618325405531</v>
      </c>
      <c r="DY91" s="15">
        <v>45.682117398954247</v>
      </c>
      <c r="DZ91" s="15">
        <v>33.882004218070172</v>
      </c>
      <c r="EA91" s="15">
        <v>70.162898143272699</v>
      </c>
      <c r="EB91" s="15">
        <v>26.180108235128522</v>
      </c>
      <c r="EC91" s="15">
        <v>61.406958778153168</v>
      </c>
      <c r="ED91" s="15">
        <v>62.481402043084231</v>
      </c>
      <c r="EE91" s="15">
        <v>91.600559626755555</v>
      </c>
      <c r="EF91" s="15">
        <v>89.471588573764464</v>
      </c>
      <c r="EG91" s="15">
        <v>25.088709363654438</v>
      </c>
      <c r="EH91" s="15">
        <v>72.769184253272599</v>
      </c>
      <c r="EI91" s="15">
        <v>92.301174535529313</v>
      </c>
      <c r="EJ91" s="15">
        <v>88.795763348504664</v>
      </c>
      <c r="EK91" s="15">
        <v>26.263328417094836</v>
      </c>
      <c r="EL91" s="15">
        <v>92.102499999999992</v>
      </c>
      <c r="EM91" s="15">
        <v>99.811250000000001</v>
      </c>
      <c r="EN91" s="15">
        <v>99.528744460209651</v>
      </c>
      <c r="EO91" s="15">
        <v>96.543492807942926</v>
      </c>
      <c r="EP91" s="15">
        <v>77.835822766134868</v>
      </c>
      <c r="EQ91" s="15">
        <v>67.897728861053622</v>
      </c>
      <c r="ER91" s="15">
        <v>78.225807091571241</v>
      </c>
      <c r="ES91" s="15">
        <v>50.253712586435135</v>
      </c>
      <c r="ET91" s="15">
        <v>21.744796057896011</v>
      </c>
      <c r="EU91" s="15">
        <v>11.664047121305563</v>
      </c>
      <c r="EV91" s="15">
        <v>10.663146583190281</v>
      </c>
      <c r="EW91" s="15">
        <v>13.701189734926722</v>
      </c>
      <c r="EX91" s="15">
        <v>13.149174060118483</v>
      </c>
      <c r="EY91" s="15">
        <v>14.70098129321593</v>
      </c>
      <c r="EZ91" s="15">
        <v>8.8182154920858906</v>
      </c>
      <c r="FA91" s="15">
        <v>8.2241382262950964</v>
      </c>
      <c r="FB91" s="15">
        <v>14.24529583345249</v>
      </c>
      <c r="FC91" s="15">
        <v>2.8730030360518182</v>
      </c>
      <c r="FD91" s="15">
        <v>43.068463776574063</v>
      </c>
      <c r="FE91" s="15">
        <v>42.55009665643405</v>
      </c>
      <c r="FF91" s="15">
        <v>50.075998067234686</v>
      </c>
      <c r="FG91" s="15">
        <v>86.058395732569423</v>
      </c>
      <c r="FH91" s="15">
        <v>85.924037080412234</v>
      </c>
      <c r="FI91" s="15">
        <v>58.667267740132999</v>
      </c>
      <c r="FJ91" s="15">
        <v>73.625444881852587</v>
      </c>
      <c r="FK91" s="15">
        <v>79.478254497490212</v>
      </c>
      <c r="FL91" s="15">
        <v>88.336732154459142</v>
      </c>
      <c r="FM91" s="15">
        <v>72.541761250583249</v>
      </c>
      <c r="FN91" s="15">
        <v>90.5579976017234</v>
      </c>
      <c r="FO91" s="15">
        <v>48.172912253956824</v>
      </c>
      <c r="FP91" s="15">
        <v>81.844959558634329</v>
      </c>
      <c r="FQ91" s="15">
        <v>36.760718548994326</v>
      </c>
      <c r="FR91" s="15">
        <v>6.2614318955150656</v>
      </c>
      <c r="FS91" s="15">
        <v>156.11958690698668</v>
      </c>
      <c r="FT91" s="15">
        <v>189.63434237549026</v>
      </c>
      <c r="FU91" s="15">
        <v>245.21849301218083</v>
      </c>
      <c r="FV91" s="15">
        <v>47.22278883690921</v>
      </c>
      <c r="FW91" s="15">
        <v>34.10218717081365</v>
      </c>
      <c r="FX91" s="15">
        <v>71.97311484263345</v>
      </c>
      <c r="FY91" s="15">
        <v>-6.9443648426334468</v>
      </c>
      <c r="FZ91" s="15">
        <v>68.869691815119722</v>
      </c>
      <c r="GA91" s="15">
        <v>9.3113559230039975</v>
      </c>
      <c r="GB91" s="15">
        <v>33.75</v>
      </c>
      <c r="GC91" s="15">
        <v>33.522727272727273</v>
      </c>
      <c r="GD91" s="15">
        <v>37.5</v>
      </c>
      <c r="GE91" s="15">
        <v>66.666666666666657</v>
      </c>
      <c r="GF91" s="15">
        <v>31.25</v>
      </c>
      <c r="GG91" s="15">
        <v>63.322831819445668</v>
      </c>
      <c r="GH91" s="15">
        <v>7.25</v>
      </c>
      <c r="GI91" s="15">
        <v>11.75</v>
      </c>
      <c r="GJ91" s="15">
        <v>3.875</v>
      </c>
      <c r="GK91" s="15">
        <v>59.283849021125604</v>
      </c>
      <c r="GL91" s="15">
        <v>23.267090056380706</v>
      </c>
      <c r="GM91" s="15">
        <v>22.37957352646103</v>
      </c>
      <c r="GN91" s="15">
        <v>33.94336459125001</v>
      </c>
      <c r="GO91" s="15">
        <v>70.138737889263737</v>
      </c>
      <c r="GP91" s="15">
        <v>31.447692205964842</v>
      </c>
      <c r="GQ91" s="15">
        <v>19.283256036335619</v>
      </c>
      <c r="GR91" s="15">
        <v>3.583385685767166</v>
      </c>
      <c r="GS91" s="15">
        <v>91.949081147951375</v>
      </c>
      <c r="GT91" s="15">
        <v>62.905846464491674</v>
      </c>
      <c r="GU91" s="15">
        <v>33.171940642040859</v>
      </c>
      <c r="GV91" s="15">
        <v>0.75</v>
      </c>
      <c r="GW91" s="15">
        <v>5302.9560044861164</v>
      </c>
      <c r="GX91" s="15">
        <v>47.929549070066386</v>
      </c>
      <c r="GY91" s="15">
        <v>31.898311048557357</v>
      </c>
      <c r="GZ91" s="15">
        <v>29.756249999999998</v>
      </c>
      <c r="HA91" s="15">
        <v>3039299.5860367091</v>
      </c>
      <c r="HB91" s="15">
        <v>73.839424603174606</v>
      </c>
      <c r="HC91" s="15">
        <v>260.71315476190478</v>
      </c>
      <c r="HD91" s="15">
        <v>163.55001984126983</v>
      </c>
      <c r="HE91" s="15">
        <v>132.58259920634919</v>
      </c>
      <c r="HF91" s="15">
        <v>156.70288029260115</v>
      </c>
      <c r="HG91" s="15">
        <v>46.823718107756122</v>
      </c>
      <c r="HH91" s="15">
        <v>63.728528524307599</v>
      </c>
      <c r="HI91" s="15">
        <v>84.428013824844314</v>
      </c>
      <c r="HJ91" s="15">
        <v>96.94269104166834</v>
      </c>
      <c r="HK91" s="15">
        <v>96.742449247910969</v>
      </c>
      <c r="HL91" s="15">
        <v>95.442831130899322</v>
      </c>
      <c r="HM91" s="15">
        <v>93.972598297970649</v>
      </c>
      <c r="HN91" s="15">
        <v>49.237499999999997</v>
      </c>
      <c r="HO91" s="15">
        <v>84.401428571428568</v>
      </c>
      <c r="HP91" s="15">
        <v>84.404325039079666</v>
      </c>
      <c r="HQ91" s="15">
        <v>41.136790581564313</v>
      </c>
      <c r="HR91" s="15">
        <v>65.202460465965586</v>
      </c>
      <c r="HS91" s="15">
        <v>83.468753476063256</v>
      </c>
      <c r="HT91" s="15">
        <v>86.805766214098497</v>
      </c>
      <c r="HU91" s="15">
        <v>66.725602405859007</v>
      </c>
      <c r="HV91" s="15">
        <v>68.189280662110491</v>
      </c>
      <c r="HW91" s="15">
        <v>97.096558669013703</v>
      </c>
      <c r="HX91" s="15">
        <v>95.331626402108981</v>
      </c>
      <c r="HY91" s="15">
        <v>97.524660936172637</v>
      </c>
      <c r="HZ91" s="15">
        <v>56.008159571576144</v>
      </c>
      <c r="IA91" s="15">
        <v>97.76492532324157</v>
      </c>
      <c r="IB91" s="15">
        <v>95.809042271072883</v>
      </c>
      <c r="IC91" s="15">
        <v>96.445248658165312</v>
      </c>
      <c r="ID91" s="15">
        <v>57.377126344396054</v>
      </c>
      <c r="IE91" s="15">
        <v>97.350957706842493</v>
      </c>
      <c r="IF91" s="15">
        <v>54.549555782640475</v>
      </c>
      <c r="IG91" s="15">
        <v>-2.6320709771887585</v>
      </c>
      <c r="IH91" s="15">
        <v>12.625</v>
      </c>
      <c r="II91" s="15">
        <v>91.071392202519803</v>
      </c>
      <c r="IJ91" s="15">
        <v>37.852830012625851</v>
      </c>
      <c r="IK91" s="15">
        <v>34.982789437141719</v>
      </c>
      <c r="IL91" s="15">
        <v>72.551151498528739</v>
      </c>
      <c r="IM91" s="15">
        <v>39.731419063567486</v>
      </c>
      <c r="IN91" s="15">
        <v>9.1530159327920035</v>
      </c>
      <c r="IO91" s="15">
        <v>90.807975554829099</v>
      </c>
      <c r="IP91" s="15">
        <v>79.450841215650769</v>
      </c>
      <c r="IQ91" s="15">
        <v>11.06172564789604</v>
      </c>
      <c r="IR91" s="15">
        <v>91.948019413222141</v>
      </c>
      <c r="IS91" s="15">
        <v>7.8156825722234053</v>
      </c>
      <c r="IT91" s="15">
        <v>30.040318954796241</v>
      </c>
      <c r="IU91" s="15">
        <v>77.045467050531798</v>
      </c>
      <c r="IV91" s="15">
        <v>19.433372968285678</v>
      </c>
      <c r="IW91" s="15">
        <v>21.026170415580285</v>
      </c>
      <c r="IX91" s="15">
        <v>151.13926062829816</v>
      </c>
      <c r="IY91" s="15">
        <v>7.8536082843457367</v>
      </c>
      <c r="IZ91" s="15">
        <v>42.241925823703752</v>
      </c>
      <c r="JA91" s="15">
        <v>25.098498686797335</v>
      </c>
      <c r="JB91" s="15">
        <v>10.960847991408496</v>
      </c>
      <c r="JC91" s="15">
        <v>7.1405889554028006</v>
      </c>
      <c r="JD91" s="15">
        <v>7.8540324705385549</v>
      </c>
      <c r="JE91" s="15">
        <v>12.588421182728197</v>
      </c>
      <c r="JF91" s="15">
        <v>13.113009955783252</v>
      </c>
      <c r="JG91" s="15">
        <v>92.701881212658648</v>
      </c>
      <c r="JH91" s="15">
        <v>114.3932362919799</v>
      </c>
      <c r="JI91" s="15">
        <v>25.088709363654438</v>
      </c>
      <c r="JJ91" s="15">
        <v>72.769184253272599</v>
      </c>
      <c r="JK91" s="15">
        <v>92.301174535529313</v>
      </c>
      <c r="JL91" s="15">
        <v>88.795763348504664</v>
      </c>
      <c r="JM91" s="15">
        <v>26.263328417094836</v>
      </c>
      <c r="JN91" s="15">
        <v>92.102499999999992</v>
      </c>
      <c r="JO91" s="15">
        <v>99.811250000000001</v>
      </c>
      <c r="JP91" s="15">
        <v>99.528744460209651</v>
      </c>
      <c r="JQ91" s="15">
        <v>96.543492807942926</v>
      </c>
      <c r="JR91" s="15">
        <v>77.835822766134868</v>
      </c>
      <c r="JS91" s="15">
        <v>0.82774389999999998</v>
      </c>
      <c r="JT91" s="15">
        <v>0.83536584999999997</v>
      </c>
      <c r="JU91" s="15">
        <v>1.4492635717499998</v>
      </c>
      <c r="JV91" s="15">
        <v>0.27505527499999999</v>
      </c>
      <c r="JW91" s="15">
        <v>5.0300786796977652</v>
      </c>
      <c r="JX91" s="15">
        <v>187570.44503196076</v>
      </c>
      <c r="JY91" s="15">
        <v>176007.30187365552</v>
      </c>
      <c r="JZ91" s="15">
        <v>1.0521710936110844</v>
      </c>
      <c r="KA91" s="15">
        <v>193.78972180349984</v>
      </c>
      <c r="KB91" s="15">
        <v>22.928995028750002</v>
      </c>
      <c r="KC91" s="15">
        <v>23.899125555000012</v>
      </c>
      <c r="KD91" s="15">
        <v>0.1082131745823835</v>
      </c>
      <c r="KE91" s="15">
        <v>-19.946379224801618</v>
      </c>
      <c r="KF91" s="15">
        <v>32.953266905320135</v>
      </c>
      <c r="KG91" s="15">
        <v>-29.799613374263799</v>
      </c>
      <c r="KH91" s="15">
        <v>0.30399226893875309</v>
      </c>
      <c r="KI91" s="15">
        <v>3.4939090680803684</v>
      </c>
      <c r="KJ91" s="15">
        <v>5.4991372845919404</v>
      </c>
      <c r="KK91" s="15">
        <v>79.101812500000023</v>
      </c>
      <c r="KL91" s="15">
        <v>98.520645833333333</v>
      </c>
      <c r="KM91" s="15">
        <v>97.846666666666678</v>
      </c>
      <c r="KN91" s="15">
        <v>11.663267845540862</v>
      </c>
      <c r="KO91" s="15">
        <v>27.458238749416765</v>
      </c>
      <c r="KP91" s="15">
        <v>90.5579976017234</v>
      </c>
      <c r="KQ91" s="15">
        <v>6.1818613727964031</v>
      </c>
      <c r="KR91" s="15">
        <v>81.844959558634329</v>
      </c>
      <c r="KS91" s="15">
        <v>36.760718548994326</v>
      </c>
    </row>
    <row r="92" spans="1:305" x14ac:dyDescent="0.3">
      <c r="A92" t="s">
        <v>342</v>
      </c>
      <c r="B92" s="16" t="s">
        <v>366</v>
      </c>
      <c r="C92" t="s">
        <v>91</v>
      </c>
      <c r="H92" s="17"/>
      <c r="I92" s="15">
        <v>62.812145044279895</v>
      </c>
      <c r="J92" s="15">
        <v>60.048929569080599</v>
      </c>
      <c r="K92" s="15">
        <v>65.677664828106913</v>
      </c>
      <c r="L92" s="15">
        <v>73.721319035793954</v>
      </c>
      <c r="M92" s="15">
        <v>72.421500658280394</v>
      </c>
      <c r="N92" s="15">
        <v>57.251295031217282</v>
      </c>
      <c r="O92" s="15">
        <v>47.752161143200233</v>
      </c>
      <c r="P92" s="15">
        <v>80.792649997668462</v>
      </c>
      <c r="Q92" s="15">
        <v>64.554193300031471</v>
      </c>
      <c r="R92" s="15">
        <v>36.909090909090914</v>
      </c>
      <c r="S92" s="15">
        <v>71.161944245256521</v>
      </c>
      <c r="T92" s="15">
        <v>42.746477127463166</v>
      </c>
      <c r="U92" s="15">
        <v>73.86575409797679</v>
      </c>
      <c r="V92" s="15">
        <v>50.312397306076875</v>
      </c>
      <c r="W92" s="15">
        <v>39.664175653919798</v>
      </c>
      <c r="X92" s="15">
        <v>65.498152456184044</v>
      </c>
      <c r="Y92" s="15">
        <v>94.542343888979588</v>
      </c>
      <c r="Z92" s="15">
        <v>63.005987313344235</v>
      </c>
      <c r="AA92" s="15">
        <v>76.908290254363038</v>
      </c>
      <c r="AB92" s="15">
        <v>87.337945408753939</v>
      </c>
      <c r="AC92" s="15">
        <v>66.725922939462976</v>
      </c>
      <c r="AD92" s="15">
        <v>56.737939607233315</v>
      </c>
      <c r="AE92" s="15">
        <v>80.896496969156445</v>
      </c>
      <c r="AF92" s="15">
        <v>72.421500658280394</v>
      </c>
      <c r="AG92" s="15">
        <v>51.10792103149118</v>
      </c>
      <c r="AH92" s="15">
        <v>54.989234627930742</v>
      </c>
      <c r="AI92" s="15">
        <v>73.197981503375004</v>
      </c>
      <c r="AJ92" s="15">
        <v>62.411093116481993</v>
      </c>
      <c r="AK92" s="15">
        <v>94.104496508794043</v>
      </c>
      <c r="AL92" s="15">
        <v>59.515986638420166</v>
      </c>
      <c r="AM92" s="15">
        <v>45.302038924633166</v>
      </c>
      <c r="AN92" s="15">
        <v>70.396804467530345</v>
      </c>
      <c r="AO92" s="15">
        <v>76.06085152985915</v>
      </c>
      <c r="AP92" s="15">
        <v>90.239205265922834</v>
      </c>
      <c r="AQ92" s="15">
        <v>84.604943228263409</v>
      </c>
      <c r="AR92" s="15">
        <v>86.256316341478595</v>
      </c>
      <c r="AS92" s="15">
        <v>84.563612855442699</v>
      </c>
      <c r="AT92" s="15">
        <v>52.583157322207057</v>
      </c>
      <c r="AU92" s="15">
        <v>86.50866497269611</v>
      </c>
      <c r="AV92" s="15">
        <v>72.35885192312125</v>
      </c>
      <c r="AW92" s="15">
        <v>62.060559769950942</v>
      </c>
      <c r="AX92" s="15">
        <v>71.029377476769213</v>
      </c>
      <c r="AY92" s="15">
        <v>52.767984030284502</v>
      </c>
      <c r="AZ92" s="15">
        <v>33</v>
      </c>
      <c r="BA92" s="15">
        <v>41.81818181818182</v>
      </c>
      <c r="BB92" s="15">
        <v>35.909090909090914</v>
      </c>
      <c r="BC92" s="15">
        <v>79.999999999999986</v>
      </c>
      <c r="BD92" s="15">
        <v>45</v>
      </c>
      <c r="BE92" s="15">
        <v>79.138254779034497</v>
      </c>
      <c r="BF92" s="15">
        <v>88.754799780581465</v>
      </c>
      <c r="BG92" s="15">
        <v>62.91666666666665</v>
      </c>
      <c r="BH92" s="15">
        <v>87.473684210526329</v>
      </c>
      <c r="BI92" s="15">
        <v>55.365778935923764</v>
      </c>
      <c r="BJ92" s="15">
        <v>21.098193539832767</v>
      </c>
      <c r="BK92" s="15">
        <v>23.834185095033003</v>
      </c>
      <c r="BL92" s="15">
        <v>25.960543856000005</v>
      </c>
      <c r="BM92" s="15">
        <v>59.944567462240038</v>
      </c>
      <c r="BN92" s="15">
        <v>71.246846231416129</v>
      </c>
      <c r="BO92" s="15">
        <v>90.405848600274197</v>
      </c>
      <c r="BP92" s="15">
        <v>5.7578425758538208</v>
      </c>
      <c r="BQ92" s="15">
        <v>100</v>
      </c>
      <c r="BR92" s="15">
        <v>87.899977784233641</v>
      </c>
      <c r="BS92" s="15">
        <v>24.176580262600087</v>
      </c>
      <c r="BT92" s="15">
        <v>70</v>
      </c>
      <c r="BU92" s="15">
        <v>14.03998321377369</v>
      </c>
      <c r="BV92" s="15">
        <v>70.361052981329891</v>
      </c>
      <c r="BW92" s="15">
        <v>39.529556277056273</v>
      </c>
      <c r="BX92" s="15">
        <v>19.258999999999997</v>
      </c>
      <c r="BY92" s="15">
        <v>29.507093357292995</v>
      </c>
      <c r="BZ92" s="15">
        <v>93.095798885201035</v>
      </c>
      <c r="CA92" s="15">
        <v>52.199935980617852</v>
      </c>
      <c r="CB92" s="15">
        <v>64.517791027099719</v>
      </c>
      <c r="CC92" s="15">
        <v>78.161218453920554</v>
      </c>
      <c r="CD92" s="15">
        <v>75.705083696640983</v>
      </c>
      <c r="CE92" s="15">
        <v>30.760966845230961</v>
      </c>
      <c r="CF92" s="15">
        <v>64.046272304577286</v>
      </c>
      <c r="CG92" s="15">
        <v>88.07760290919984</v>
      </c>
      <c r="CH92" s="15">
        <v>96.365693300596007</v>
      </c>
      <c r="CI92" s="15">
        <v>97.035484563236352</v>
      </c>
      <c r="CJ92" s="15">
        <v>95.708448006433429</v>
      </c>
      <c r="CK92" s="15">
        <v>95.524490665432239</v>
      </c>
      <c r="CL92" s="15">
        <v>66.650999999999996</v>
      </c>
      <c r="CM92" s="15">
        <v>66.7</v>
      </c>
      <c r="CN92" s="15">
        <v>91.10588235889611</v>
      </c>
      <c r="CO92" s="15">
        <v>27.567066894480849</v>
      </c>
      <c r="CP92" s="15">
        <v>70.93885902262457</v>
      </c>
      <c r="CQ92" s="15">
        <v>84.2331750724058</v>
      </c>
      <c r="CR92" s="15">
        <v>85.336419662556324</v>
      </c>
      <c r="CS92" s="15">
        <v>65.233023837056408</v>
      </c>
      <c r="CT92" s="15">
        <v>59.58996797897381</v>
      </c>
      <c r="CU92" s="15">
        <v>96.11829595256134</v>
      </c>
      <c r="CV92" s="15">
        <v>94.695798113065848</v>
      </c>
      <c r="CW92" s="15">
        <v>97.536979050733819</v>
      </c>
      <c r="CX92" s="15">
        <v>60.26557833617052</v>
      </c>
      <c r="CY92" s="15">
        <v>97.010696168655102</v>
      </c>
      <c r="CZ92" s="15">
        <v>97.133482226809235</v>
      </c>
      <c r="DA92" s="15">
        <v>97.008237996173122</v>
      </c>
      <c r="DB92" s="15">
        <v>57.918450064475948</v>
      </c>
      <c r="DC92" s="15">
        <v>97.134341313947999</v>
      </c>
      <c r="DD92" s="15">
        <v>85.477309149729336</v>
      </c>
      <c r="DE92" s="15">
        <v>64.700459668659576</v>
      </c>
      <c r="DF92" s="15">
        <v>50</v>
      </c>
      <c r="DG92" s="15">
        <v>81.817208930875921</v>
      </c>
      <c r="DH92" s="15">
        <v>42.819120537828283</v>
      </c>
      <c r="DI92" s="15">
        <v>45.577489352995755</v>
      </c>
      <c r="DJ92" s="15">
        <v>88.382847796905935</v>
      </c>
      <c r="DK92" s="15">
        <v>65.955282083018048</v>
      </c>
      <c r="DL92" s="15">
        <v>84.268875378013263</v>
      </c>
      <c r="DM92" s="15">
        <v>84.978982618688491</v>
      </c>
      <c r="DN92" s="15">
        <v>60.012232272765118</v>
      </c>
      <c r="DO92" s="15">
        <v>83.38363849483828</v>
      </c>
      <c r="DP92" s="15">
        <v>73.868631207237769</v>
      </c>
      <c r="DQ92" s="15">
        <v>63.28767301747429</v>
      </c>
      <c r="DR92" s="15">
        <v>38.928169045508085</v>
      </c>
      <c r="DS92" s="15">
        <v>8.4578056189418938</v>
      </c>
      <c r="DT92" s="15">
        <v>4.3940637779382943</v>
      </c>
      <c r="DU92" s="15">
        <v>8.9216964466456883</v>
      </c>
      <c r="DV92" s="15">
        <v>9.6563504983878268</v>
      </c>
      <c r="DW92" s="15">
        <v>7.0553006542400709</v>
      </c>
      <c r="DX92" s="15">
        <v>72.281163951482469</v>
      </c>
      <c r="DY92" s="15">
        <v>63.114731760654514</v>
      </c>
      <c r="DZ92" s="15">
        <v>60.502896467117033</v>
      </c>
      <c r="EA92" s="15">
        <v>57.660937204465633</v>
      </c>
      <c r="EB92" s="15">
        <v>21.386443755934003</v>
      </c>
      <c r="EC92" s="15">
        <v>60.938982773343369</v>
      </c>
      <c r="ED92" s="15">
        <v>66.870335629178868</v>
      </c>
      <c r="EE92" s="15">
        <v>80.057882851942821</v>
      </c>
      <c r="EF92" s="15">
        <v>84.924724759034916</v>
      </c>
      <c r="EG92" s="15">
        <v>47.712374343566083</v>
      </c>
      <c r="EH92" s="15">
        <v>53.765749644643861</v>
      </c>
      <c r="EI92" s="15">
        <v>95.445553031382673</v>
      </c>
      <c r="EJ92" s="15">
        <v>87.255047220983812</v>
      </c>
      <c r="EK92" s="15">
        <v>27.876741341833529</v>
      </c>
      <c r="EL92" s="15">
        <v>92.301000000000002</v>
      </c>
      <c r="EM92" s="15">
        <v>99.765999999999991</v>
      </c>
      <c r="EN92" s="15">
        <v>99.451218284162621</v>
      </c>
      <c r="EO92" s="15">
        <v>96.622142317747418</v>
      </c>
      <c r="EP92" s="15">
        <v>82.382121942060195</v>
      </c>
      <c r="EQ92" s="15">
        <v>80.227276030991533</v>
      </c>
      <c r="ER92" s="15">
        <v>93.064518390218396</v>
      </c>
      <c r="ES92" s="15">
        <v>53.497249550696168</v>
      </c>
      <c r="ET92" s="15">
        <v>11.274902581774588</v>
      </c>
      <c r="EU92" s="15">
        <v>22.523176432570427</v>
      </c>
      <c r="EV92" s="15">
        <v>12.356426329576852</v>
      </c>
      <c r="EW92" s="15">
        <v>13.733365204634291</v>
      </c>
      <c r="EX92" s="15">
        <v>26.077112643928935</v>
      </c>
      <c r="EY92" s="15">
        <v>17.527212338869141</v>
      </c>
      <c r="EZ92" s="15">
        <v>22.882700936632354</v>
      </c>
      <c r="FA92" s="15">
        <v>9.6448246532283779</v>
      </c>
      <c r="FB92" s="15">
        <v>13.001908833538277</v>
      </c>
      <c r="FC92" s="15">
        <v>19.68699031520433</v>
      </c>
      <c r="FD92" s="15">
        <v>54.634461988799544</v>
      </c>
      <c r="FE92" s="15">
        <v>68.651015032474461</v>
      </c>
      <c r="FF92" s="15">
        <v>70.535818453149176</v>
      </c>
      <c r="FG92" s="15">
        <v>70.270589786835814</v>
      </c>
      <c r="FH92" s="15">
        <v>84.823104982698155</v>
      </c>
      <c r="FI92" s="15">
        <v>39.69126834967232</v>
      </c>
      <c r="FJ92" s="15">
        <v>75.766726141588066</v>
      </c>
      <c r="FK92" s="15">
        <v>81.432333076857319</v>
      </c>
      <c r="FL92" s="15">
        <v>87.328684631742618</v>
      </c>
      <c r="FM92" s="15">
        <v>70.325538494208715</v>
      </c>
      <c r="FN92" s="15">
        <v>93.874488192754143</v>
      </c>
      <c r="FO92" s="15">
        <v>77.098478873472814</v>
      </c>
      <c r="FP92" s="15">
        <v>86.931445142923423</v>
      </c>
      <c r="FQ92" s="15">
        <v>40.806473844053201</v>
      </c>
      <c r="FR92" s="15">
        <v>7.0221544849475972</v>
      </c>
      <c r="FS92" s="15">
        <v>148.41377840493493</v>
      </c>
      <c r="FT92" s="15">
        <v>240.61404502209666</v>
      </c>
      <c r="FU92" s="15">
        <v>158.72314534517577</v>
      </c>
      <c r="FV92" s="15">
        <v>95.809523090769659</v>
      </c>
      <c r="FW92" s="15">
        <v>66.139397972233027</v>
      </c>
      <c r="FX92" s="15">
        <v>72.35885192312125</v>
      </c>
      <c r="FY92" s="15">
        <v>-5.4088519231212446</v>
      </c>
      <c r="FZ92" s="15">
        <v>71.029377476769213</v>
      </c>
      <c r="GA92" s="15">
        <v>6.9785834892551692</v>
      </c>
      <c r="GB92" s="15">
        <v>33</v>
      </c>
      <c r="GC92" s="15">
        <v>41.81818181818182</v>
      </c>
      <c r="GD92" s="15">
        <v>35.909090909090914</v>
      </c>
      <c r="GE92" s="15">
        <v>79.999999999999986</v>
      </c>
      <c r="GF92" s="15">
        <v>45</v>
      </c>
      <c r="GG92" s="15">
        <v>79.138254779034497</v>
      </c>
      <c r="GH92" s="15">
        <v>8.5</v>
      </c>
      <c r="GI92" s="15">
        <v>17.8</v>
      </c>
      <c r="GJ92" s="15">
        <v>3.9666666666666672</v>
      </c>
      <c r="GK92" s="15">
        <v>55.365778935923764</v>
      </c>
      <c r="GL92" s="15">
        <v>21.098193539832767</v>
      </c>
      <c r="GM92" s="15">
        <v>23.834185095033003</v>
      </c>
      <c r="GN92" s="15">
        <v>25.960543856000005</v>
      </c>
      <c r="GO92" s="15">
        <v>59.944567462240038</v>
      </c>
      <c r="GP92" s="15">
        <v>28.753153768583864</v>
      </c>
      <c r="GQ92" s="15">
        <v>9.594151399725817</v>
      </c>
      <c r="GR92" s="15">
        <v>6.1920473065042456</v>
      </c>
      <c r="GS92" s="15">
        <v>100</v>
      </c>
      <c r="GT92" s="15">
        <v>96.999968263190922</v>
      </c>
      <c r="GU92" s="15">
        <v>24.497440894104344</v>
      </c>
      <c r="GV92" s="15">
        <v>0.7</v>
      </c>
      <c r="GW92" s="15">
        <v>1350.3574711404724</v>
      </c>
      <c r="GX92" s="15">
        <v>70.361052981329891</v>
      </c>
      <c r="GY92" s="15">
        <v>39.529556277056273</v>
      </c>
      <c r="GZ92" s="15">
        <v>19.258999999999997</v>
      </c>
      <c r="HA92" s="15">
        <v>2909765.2261914727</v>
      </c>
      <c r="HB92" s="15">
        <v>29.773825396825394</v>
      </c>
      <c r="HC92" s="15">
        <v>215.14449206349209</v>
      </c>
      <c r="HD92" s="15">
        <v>175.54096825396823</v>
      </c>
      <c r="HE92" s="15">
        <v>91.744888888888894</v>
      </c>
      <c r="HF92" s="15">
        <v>179.48794863734918</v>
      </c>
      <c r="HG92" s="15">
        <v>69.239033154769032</v>
      </c>
      <c r="HH92" s="15">
        <v>146.94011350951112</v>
      </c>
      <c r="HI92" s="15">
        <v>88.07760290919984</v>
      </c>
      <c r="HJ92" s="15">
        <v>96.365693300596007</v>
      </c>
      <c r="HK92" s="15">
        <v>97.035484563236352</v>
      </c>
      <c r="HL92" s="15">
        <v>95.708448006433429</v>
      </c>
      <c r="HM92" s="15">
        <v>95.524490665432239</v>
      </c>
      <c r="HN92" s="15">
        <v>92.373999999999995</v>
      </c>
      <c r="HO92" s="15">
        <v>67.924444444444447</v>
      </c>
      <c r="HP92" s="15">
        <v>90.117647065440124</v>
      </c>
      <c r="HQ92" s="15">
        <v>27.567066894480849</v>
      </c>
      <c r="HR92" s="15">
        <v>70.93885902262457</v>
      </c>
      <c r="HS92" s="15">
        <v>84.2331750724058</v>
      </c>
      <c r="HT92" s="15">
        <v>85.336419662556324</v>
      </c>
      <c r="HU92" s="15">
        <v>65.233023837056408</v>
      </c>
      <c r="HV92" s="15">
        <v>59.58996797897381</v>
      </c>
      <c r="HW92" s="15">
        <v>96.11829595256134</v>
      </c>
      <c r="HX92" s="15">
        <v>94.695798113065848</v>
      </c>
      <c r="HY92" s="15">
        <v>97.536979050733819</v>
      </c>
      <c r="HZ92" s="15">
        <v>60.26557833617052</v>
      </c>
      <c r="IA92" s="15">
        <v>97.010696168655102</v>
      </c>
      <c r="IB92" s="15">
        <v>97.133482226809235</v>
      </c>
      <c r="IC92" s="15">
        <v>97.008237996173122</v>
      </c>
      <c r="ID92" s="15">
        <v>57.918450064475948</v>
      </c>
      <c r="IE92" s="15">
        <v>97.134341313947999</v>
      </c>
      <c r="IF92" s="15">
        <v>96.490064913108142</v>
      </c>
      <c r="IG92" s="15">
        <v>3.4836073652446147</v>
      </c>
      <c r="IH92" s="15">
        <v>14.5</v>
      </c>
      <c r="II92" s="15">
        <v>81.817208930875921</v>
      </c>
      <c r="IJ92" s="15">
        <v>42.819120537828283</v>
      </c>
      <c r="IK92" s="15">
        <v>45.577489352995755</v>
      </c>
      <c r="IL92" s="15">
        <v>90.084011525022177</v>
      </c>
      <c r="IM92" s="15">
        <v>65.955282083018048</v>
      </c>
      <c r="IN92" s="15">
        <v>12.792937701044639</v>
      </c>
      <c r="IO92" s="15">
        <v>84.978982618688491</v>
      </c>
      <c r="IP92" s="15">
        <v>80.455656281741057</v>
      </c>
      <c r="IQ92" s="15">
        <v>7.5528915932553229</v>
      </c>
      <c r="IR92" s="15">
        <v>59.153912862601771</v>
      </c>
      <c r="IS92" s="15">
        <v>8.569900327488007</v>
      </c>
      <c r="IT92" s="15">
        <v>38.928169045508085</v>
      </c>
      <c r="IU92" s="15">
        <v>59.17367744981042</v>
      </c>
      <c r="IV92" s="15">
        <v>9.7876561532886033</v>
      </c>
      <c r="IW92" s="15">
        <v>14.67965565415772</v>
      </c>
      <c r="IX92" s="15">
        <v>116.1252167547259</v>
      </c>
      <c r="IY92" s="15">
        <v>4.5706827112357393</v>
      </c>
      <c r="IZ92" s="15">
        <v>60.251095683003221</v>
      </c>
      <c r="JA92" s="15">
        <v>34.676260699085212</v>
      </c>
      <c r="JB92" s="15">
        <v>19.572722054686299</v>
      </c>
      <c r="JC92" s="15">
        <v>5.8682446457616724</v>
      </c>
      <c r="JD92" s="15">
        <v>6.4159331267802013</v>
      </c>
      <c r="JE92" s="15">
        <v>12.647480126347114</v>
      </c>
      <c r="JF92" s="15">
        <v>12.508823320635049</v>
      </c>
      <c r="JG92" s="15">
        <v>85.037553762404642</v>
      </c>
      <c r="JH92" s="15">
        <v>108.43679815807452</v>
      </c>
      <c r="JI92" s="15">
        <v>47.712374343566083</v>
      </c>
      <c r="JJ92" s="15">
        <v>53.765749644643861</v>
      </c>
      <c r="JK92" s="15">
        <v>95.445553031382673</v>
      </c>
      <c r="JL92" s="15">
        <v>87.255047220983812</v>
      </c>
      <c r="JM92" s="15">
        <v>27.876741341833529</v>
      </c>
      <c r="JN92" s="15">
        <v>92.301000000000002</v>
      </c>
      <c r="JO92" s="15">
        <v>99.765999999999991</v>
      </c>
      <c r="JP92" s="15">
        <v>99.451218284162621</v>
      </c>
      <c r="JQ92" s="15">
        <v>96.622142317747418</v>
      </c>
      <c r="JR92" s="15">
        <v>82.382121942060195</v>
      </c>
      <c r="JS92" s="15">
        <v>0.89390245000000002</v>
      </c>
      <c r="JT92" s="15">
        <v>0.94756099000000005</v>
      </c>
      <c r="JU92" s="15">
        <v>1.4819624115000001</v>
      </c>
      <c r="JV92" s="15">
        <v>0.24773547000000001</v>
      </c>
      <c r="JW92" s="15">
        <v>7.6552503953552549</v>
      </c>
      <c r="JX92" s="15">
        <v>215504.64921585828</v>
      </c>
      <c r="JY92" s="15">
        <v>176401.86142351053</v>
      </c>
      <c r="JZ92" s="15">
        <v>2.9756451124253909</v>
      </c>
      <c r="KA92" s="15">
        <v>264.21912561100009</v>
      </c>
      <c r="KB92" s="15">
        <v>59.499264504399989</v>
      </c>
      <c r="KC92" s="15">
        <v>28.027602285000018</v>
      </c>
      <c r="KD92" s="15">
        <v>9.9853273937918402E-2</v>
      </c>
      <c r="KE92" s="15">
        <v>-3.6309373428748515</v>
      </c>
      <c r="KF92" s="15">
        <v>66.889857141509452</v>
      </c>
      <c r="KG92" s="15">
        <v>74.604060129897874</v>
      </c>
      <c r="KH92" s="15">
        <v>82.143273812596732</v>
      </c>
      <c r="KI92" s="15">
        <v>5.6272927315188568</v>
      </c>
      <c r="KJ92" s="15">
        <v>5.7084737561850947</v>
      </c>
      <c r="KK92" s="15">
        <v>82.214983333333322</v>
      </c>
      <c r="KL92" s="15">
        <v>96.630483333333345</v>
      </c>
      <c r="KM92" s="15">
        <v>96.513350000000017</v>
      </c>
      <c r="KN92" s="15">
        <v>12.671315368257385</v>
      </c>
      <c r="KO92" s="15">
        <v>29.674461505791278</v>
      </c>
      <c r="KP92" s="15">
        <v>93.874488192754143</v>
      </c>
      <c r="KQ92" s="15">
        <v>7.3653036704925317</v>
      </c>
      <c r="KR92" s="15">
        <v>86.931445142923423</v>
      </c>
      <c r="KS92" s="15">
        <v>40.806473844053201</v>
      </c>
    </row>
    <row r="93" spans="1:305" x14ac:dyDescent="0.3">
      <c r="A93" t="s">
        <v>342</v>
      </c>
      <c r="B93" s="16" t="s">
        <v>367</v>
      </c>
      <c r="C93" t="s">
        <v>351</v>
      </c>
      <c r="H93" s="17"/>
      <c r="I93" s="15">
        <v>54.604548546526672</v>
      </c>
      <c r="J93" s="15">
        <v>53.321166881761151</v>
      </c>
      <c r="K93" s="15">
        <v>59.799094571989897</v>
      </c>
      <c r="L93" s="15">
        <v>64.532149232430115</v>
      </c>
      <c r="M93" s="15">
        <v>62.416282666240505</v>
      </c>
      <c r="N93" s="15">
        <v>50.500419303179086</v>
      </c>
      <c r="O93" s="15">
        <v>37.058178623559286</v>
      </c>
      <c r="P93" s="15">
        <v>79.090145885737513</v>
      </c>
      <c r="Q93" s="15">
        <v>48.902651442536438</v>
      </c>
      <c r="R93" s="15">
        <v>24.201101928374658</v>
      </c>
      <c r="S93" s="15">
        <v>71.78447438693523</v>
      </c>
      <c r="T93" s="15">
        <v>39.179653307483086</v>
      </c>
      <c r="U93" s="15">
        <v>66.333689457602574</v>
      </c>
      <c r="V93" s="15">
        <v>43.756451763658575</v>
      </c>
      <c r="W93" s="15">
        <v>28.382638555484252</v>
      </c>
      <c r="X93" s="15">
        <v>66.332368907609009</v>
      </c>
      <c r="Y93" s="15">
        <v>88.878481991136454</v>
      </c>
      <c r="Z93" s="15">
        <v>55.602888833729892</v>
      </c>
      <c r="AA93" s="15">
        <v>73.723296751086878</v>
      </c>
      <c r="AB93" s="15">
        <v>86.323875744350048</v>
      </c>
      <c r="AC93" s="15">
        <v>50.295135642720268</v>
      </c>
      <c r="AD93" s="15">
        <v>43.503322122454094</v>
      </c>
      <c r="AE93" s="15">
        <v>68.815115901539315</v>
      </c>
      <c r="AF93" s="15">
        <v>62.416282666240505</v>
      </c>
      <c r="AG93" s="15">
        <v>32.377259564099624</v>
      </c>
      <c r="AH93" s="15">
        <v>33.690711562683035</v>
      </c>
      <c r="AI93" s="15">
        <v>80.671356180309161</v>
      </c>
      <c r="AJ93" s="15">
        <v>47.128629200272307</v>
      </c>
      <c r="AK93" s="15">
        <v>92.388065261735036</v>
      </c>
      <c r="AL93" s="15">
        <v>48.152992999412461</v>
      </c>
      <c r="AM93" s="15">
        <v>44.103995710803794</v>
      </c>
      <c r="AN93" s="15">
        <v>47.914775789960004</v>
      </c>
      <c r="AO93" s="15">
        <v>66.650143971206077</v>
      </c>
      <c r="AP93" s="15">
        <v>82.068496224300603</v>
      </c>
      <c r="AQ93" s="15">
        <v>88.214820121639875</v>
      </c>
      <c r="AR93" s="15">
        <v>78.867451737967642</v>
      </c>
      <c r="AS93" s="15">
        <v>65.196004538940187</v>
      </c>
      <c r="AT93" s="15">
        <v>69.273967512796503</v>
      </c>
      <c r="AU93" s="15">
        <v>90.920135178780257</v>
      </c>
      <c r="AV93" s="15">
        <v>63.770009727444901</v>
      </c>
      <c r="AW93" s="15">
        <v>31.748409299220146</v>
      </c>
      <c r="AX93" s="15">
        <v>57.235910863688567</v>
      </c>
      <c r="AY93" s="15">
        <v>42.856275879792115</v>
      </c>
      <c r="AZ93" s="15">
        <v>25.90909090909091</v>
      </c>
      <c r="BA93" s="15">
        <v>25.206611570247933</v>
      </c>
      <c r="BB93" s="15">
        <v>21.487603305785122</v>
      </c>
      <c r="BC93" s="15">
        <v>48.484848484848477</v>
      </c>
      <c r="BD93" s="15">
        <v>56.81818181818182</v>
      </c>
      <c r="BE93" s="15">
        <v>80.167426706198185</v>
      </c>
      <c r="BF93" s="15">
        <v>88.414036137568786</v>
      </c>
      <c r="BG93" s="15">
        <v>85.037878787878782</v>
      </c>
      <c r="BH93" s="15">
        <v>83.492822966507177</v>
      </c>
      <c r="BI93" s="15">
        <v>50.22173239585711</v>
      </c>
      <c r="BJ93" s="15">
        <v>22.45079954899909</v>
      </c>
      <c r="BK93" s="15">
        <v>19.738568586052072</v>
      </c>
      <c r="BL93" s="15">
        <v>19.994343040000004</v>
      </c>
      <c r="BM93" s="15">
        <v>71.091410479285244</v>
      </c>
      <c r="BN93" s="15">
        <v>59.74388526615283</v>
      </c>
      <c r="BO93" s="15">
        <v>68.165772627369606</v>
      </c>
      <c r="BP93" s="15">
        <v>6.8132778707368544</v>
      </c>
      <c r="BQ93" s="15">
        <v>77.696338162956081</v>
      </c>
      <c r="BR93" s="15">
        <v>54.881053476302029</v>
      </c>
      <c r="BS93" s="15">
        <v>21.674440788884485</v>
      </c>
      <c r="BT93" s="15">
        <v>81.818181818181813</v>
      </c>
      <c r="BU93" s="15">
        <v>19.655418464890182</v>
      </c>
      <c r="BV93" s="15">
        <v>34.199015777989182</v>
      </c>
      <c r="BW93" s="15">
        <v>57.835485205656752</v>
      </c>
      <c r="BX93" s="15">
        <v>4.5454545454545459</v>
      </c>
      <c r="BY93" s="15">
        <v>16.950598692836536</v>
      </c>
      <c r="BZ93" s="15">
        <v>42.972187873349455</v>
      </c>
      <c r="CA93" s="15">
        <v>90.231799301850685</v>
      </c>
      <c r="CB93" s="15">
        <v>25.197387260360163</v>
      </c>
      <c r="CC93" s="15">
        <v>69.012008192835225</v>
      </c>
      <c r="CD93" s="15">
        <v>78.599211428958128</v>
      </c>
      <c r="CE93" s="15">
        <v>66.671279275142851</v>
      </c>
      <c r="CF93" s="15">
        <v>91.642709020766674</v>
      </c>
      <c r="CG93" s="15">
        <v>89.727349453129719</v>
      </c>
      <c r="CH93" s="15">
        <v>93.288301059887402</v>
      </c>
      <c r="CI93" s="15">
        <v>96.45895144502056</v>
      </c>
      <c r="CJ93" s="15">
        <v>92.109591604796549</v>
      </c>
      <c r="CK93" s="15">
        <v>72.808216392847967</v>
      </c>
      <c r="CL93" s="15">
        <v>84.951818181818197</v>
      </c>
      <c r="CM93" s="15">
        <v>82.714545454545458</v>
      </c>
      <c r="CN93" s="15">
        <v>46.884477927845204</v>
      </c>
      <c r="CO93" s="15">
        <v>7.8607137707106824</v>
      </c>
      <c r="CP93" s="15">
        <v>59.56378383520503</v>
      </c>
      <c r="CQ93" s="15">
        <v>83.536488244805568</v>
      </c>
      <c r="CR93" s="15">
        <v>84.512705859342589</v>
      </c>
      <c r="CS93" s="15">
        <v>64.05907420953325</v>
      </c>
      <c r="CT93" s="15">
        <v>53.461688821499202</v>
      </c>
      <c r="CU93" s="15">
        <v>97.20603953613562</v>
      </c>
      <c r="CV93" s="15">
        <v>91.721216764613359</v>
      </c>
      <c r="CW93" s="15">
        <v>96.353523277048808</v>
      </c>
      <c r="CX93" s="15">
        <v>52.366470053002061</v>
      </c>
      <c r="CY93" s="15">
        <v>97.03934080700769</v>
      </c>
      <c r="CZ93" s="15">
        <v>94.600454764852159</v>
      </c>
      <c r="DA93" s="15">
        <v>95.542082649738049</v>
      </c>
      <c r="DB93" s="15">
        <v>66.463344489469463</v>
      </c>
      <c r="DC93" s="15">
        <v>96.504573149068889</v>
      </c>
      <c r="DD93" s="15">
        <v>53.68834388566497</v>
      </c>
      <c r="DE93" s="15">
        <v>64.106153951586762</v>
      </c>
      <c r="DF93" s="15">
        <v>33.090909090909093</v>
      </c>
      <c r="DG93" s="15">
        <v>85.900100822815929</v>
      </c>
      <c r="DH93" s="15">
        <v>17.766952364672473</v>
      </c>
      <c r="DI93" s="15">
        <v>26.842913179873904</v>
      </c>
      <c r="DJ93" s="15">
        <v>57.832513516581479</v>
      </c>
      <c r="DK93" s="15">
        <v>36.186334518579272</v>
      </c>
      <c r="DL93" s="15">
        <v>91.571250504946477</v>
      </c>
      <c r="DM93" s="15">
        <v>89.670365066050095</v>
      </c>
      <c r="DN93" s="15">
        <v>48.222468940017848</v>
      </c>
      <c r="DO93" s="15">
        <v>89.804118109515002</v>
      </c>
      <c r="DP93" s="15">
        <v>49.222260949188687</v>
      </c>
      <c r="DQ93" s="15">
        <v>37.395452372742824</v>
      </c>
      <c r="DR93" s="15">
        <v>27.3590667554564</v>
      </c>
      <c r="DS93" s="15">
        <v>16.133998888374901</v>
      </c>
      <c r="DT93" s="15">
        <v>28.464406321938341</v>
      </c>
      <c r="DU93" s="15">
        <v>9.6445944140700135</v>
      </c>
      <c r="DV93" s="15">
        <v>13.876609164078808</v>
      </c>
      <c r="DW93" s="15">
        <v>15.612861461414768</v>
      </c>
      <c r="DX93" s="15">
        <v>33.454900374064671</v>
      </c>
      <c r="DY93" s="15">
        <v>43.150770906387372</v>
      </c>
      <c r="DZ93" s="15">
        <v>19.778410890628972</v>
      </c>
      <c r="EA93" s="15">
        <v>50.910656627454564</v>
      </c>
      <c r="EB93" s="15">
        <v>21.158819014879622</v>
      </c>
      <c r="EC93" s="15">
        <v>63.534892484325859</v>
      </c>
      <c r="ED93" s="15">
        <v>71.993416449887491</v>
      </c>
      <c r="EE93" s="15">
        <v>90.145416675925446</v>
      </c>
      <c r="EF93" s="15">
        <v>97.011699111097855</v>
      </c>
      <c r="EG93" s="15">
        <v>18.192724994489215</v>
      </c>
      <c r="EH93" s="15">
        <v>46.257426149235386</v>
      </c>
      <c r="EI93" s="15">
        <v>93.074617977393515</v>
      </c>
      <c r="EJ93" s="15">
        <v>69.220470902145706</v>
      </c>
      <c r="EK93" s="15">
        <v>8.8979059780977003</v>
      </c>
      <c r="EL93" s="15">
        <v>89.248181818181806</v>
      </c>
      <c r="EM93" s="15">
        <v>98.553636363636357</v>
      </c>
      <c r="EN93" s="15">
        <v>99.149834433507507</v>
      </c>
      <c r="EO93" s="15">
        <v>93.195802516186049</v>
      </c>
      <c r="EP93" s="15">
        <v>81.792871177163335</v>
      </c>
      <c r="EQ93" s="15">
        <v>64.876037524417441</v>
      </c>
      <c r="ER93" s="15">
        <v>69.794722028190293</v>
      </c>
      <c r="ES93" s="15">
        <v>31.255725942005903</v>
      </c>
      <c r="ET93" s="15">
        <v>26.685486503036191</v>
      </c>
      <c r="EU93" s="15">
        <v>10.823874695761161</v>
      </c>
      <c r="EV93" s="15">
        <v>3.5962295694414013</v>
      </c>
      <c r="EW93" s="15">
        <v>7.9086572910823696</v>
      </c>
      <c r="EX93" s="15">
        <v>13.852871734876546</v>
      </c>
      <c r="EY93" s="15">
        <v>0.27273388410204508</v>
      </c>
      <c r="EZ93" s="15">
        <v>15.039143062185133</v>
      </c>
      <c r="FA93" s="15">
        <v>3.1722223236832221</v>
      </c>
      <c r="FB93" s="15">
        <v>21.688073072513578</v>
      </c>
      <c r="FC93" s="15">
        <v>6.1325295594658966</v>
      </c>
      <c r="FD93" s="15">
        <v>53.236624798340038</v>
      </c>
      <c r="FE93" s="15">
        <v>67.852685636362153</v>
      </c>
      <c r="FF93" s="15">
        <v>71.610065487337295</v>
      </c>
      <c r="FG93" s="15">
        <v>42.027255411239736</v>
      </c>
      <c r="FH93" s="15">
        <v>41.776317840696521</v>
      </c>
      <c r="FI93" s="15">
        <v>19.330245616627334</v>
      </c>
      <c r="FJ93" s="15">
        <v>61.628891938444738</v>
      </c>
      <c r="FK93" s="15">
        <v>74.811168142791658</v>
      </c>
      <c r="FL93" s="15">
        <v>85.237931408609697</v>
      </c>
      <c r="FM93" s="15">
        <v>68.609842408979475</v>
      </c>
      <c r="FN93" s="15">
        <v>84.025383460963653</v>
      </c>
      <c r="FO93" s="15">
        <v>50.959337231358774</v>
      </c>
      <c r="FP93" s="15">
        <v>88.080947257183823</v>
      </c>
      <c r="FQ93" s="15">
        <v>22.98742206014111</v>
      </c>
      <c r="FR93" s="15">
        <v>12.900362428560724</v>
      </c>
      <c r="FS93" s="15">
        <v>113.61329164698742</v>
      </c>
      <c r="FT93" s="15">
        <v>351.42005373737356</v>
      </c>
      <c r="FU93" s="15">
        <v>293.00453284725921</v>
      </c>
      <c r="FV93" s="15">
        <v>62.084406148138072</v>
      </c>
      <c r="FW93" s="15">
        <v>44.512777403374791</v>
      </c>
      <c r="FX93" s="15">
        <v>63.770009727444901</v>
      </c>
      <c r="FY93" s="15">
        <v>-10.606373363808538</v>
      </c>
      <c r="FZ93" s="15">
        <v>57.235910863688567</v>
      </c>
      <c r="GA93" s="15">
        <v>4.752330447795047</v>
      </c>
      <c r="GB93" s="15">
        <v>25.90909090909091</v>
      </c>
      <c r="GC93" s="15">
        <v>25.206611570247933</v>
      </c>
      <c r="GD93" s="15">
        <v>21.487603305785122</v>
      </c>
      <c r="GE93" s="15">
        <v>48.484848484848477</v>
      </c>
      <c r="GF93" s="15">
        <v>56.81818181818182</v>
      </c>
      <c r="GG93" s="15">
        <v>80.167426706198185</v>
      </c>
      <c r="GH93" s="15">
        <v>8.7272727272727266</v>
      </c>
      <c r="GI93" s="15">
        <v>7.1818181818181817</v>
      </c>
      <c r="GJ93" s="15">
        <v>5.2272727272727275</v>
      </c>
      <c r="GK93" s="15">
        <v>50.22173239585711</v>
      </c>
      <c r="GL93" s="15">
        <v>22.45079954899909</v>
      </c>
      <c r="GM93" s="15">
        <v>19.738568586052068</v>
      </c>
      <c r="GN93" s="15">
        <v>19.994343040000004</v>
      </c>
      <c r="GO93" s="15">
        <v>71.091410479285244</v>
      </c>
      <c r="GP93" s="15">
        <v>40.25611473384717</v>
      </c>
      <c r="GQ93" s="15">
        <v>31.834227372630391</v>
      </c>
      <c r="GR93" s="15">
        <v>3.1012375166480419</v>
      </c>
      <c r="GS93" s="15">
        <v>74.974953298752794</v>
      </c>
      <c r="GT93" s="15">
        <v>55.808317647864456</v>
      </c>
      <c r="GU93" s="15">
        <v>26.024316519747703</v>
      </c>
      <c r="GV93" s="15">
        <v>0.9</v>
      </c>
      <c r="GW93" s="15">
        <v>1890.4467881712587</v>
      </c>
      <c r="GX93" s="15">
        <v>34.199015777989182</v>
      </c>
      <c r="GY93" s="15">
        <v>61.925394293815344</v>
      </c>
      <c r="GZ93" s="15">
        <v>4.5454545454545459</v>
      </c>
      <c r="HA93" s="15">
        <v>1671539.1801663802</v>
      </c>
      <c r="HB93" s="15">
        <v>184.31470418470417</v>
      </c>
      <c r="HC93" s="15">
        <v>57.669336219336223</v>
      </c>
      <c r="HD93" s="15">
        <v>364.62773448773447</v>
      </c>
      <c r="HE93" s="15">
        <v>119.68932178932178</v>
      </c>
      <c r="HF93" s="15">
        <v>171.08703511588536</v>
      </c>
      <c r="HG93" s="15">
        <v>33.328720724857149</v>
      </c>
      <c r="HH93" s="15">
        <v>36.354362528306901</v>
      </c>
      <c r="HI93" s="15">
        <v>89.727349453129719</v>
      </c>
      <c r="HJ93" s="15">
        <v>93.288301059887402</v>
      </c>
      <c r="HK93" s="15">
        <v>96.45895144502056</v>
      </c>
      <c r="HL93" s="15">
        <v>92.109591604796549</v>
      </c>
      <c r="HM93" s="15">
        <v>72.808216392847967</v>
      </c>
      <c r="HN93" s="15">
        <v>91.27181818181819</v>
      </c>
      <c r="HO93" s="15">
        <v>82.714545454545458</v>
      </c>
      <c r="HP93" s="15">
        <v>51.966157150787154</v>
      </c>
      <c r="HQ93" s="15">
        <v>9.607539053090834</v>
      </c>
      <c r="HR93" s="15">
        <v>59.56378383520503</v>
      </c>
      <c r="HS93" s="15">
        <v>83.536488244805568</v>
      </c>
      <c r="HT93" s="15">
        <v>84.512705859342589</v>
      </c>
      <c r="HU93" s="15">
        <v>64.05907420953325</v>
      </c>
      <c r="HV93" s="15">
        <v>53.461688821499202</v>
      </c>
      <c r="HW93" s="15">
        <v>97.20603953613562</v>
      </c>
      <c r="HX93" s="15">
        <v>91.721216764613359</v>
      </c>
      <c r="HY93" s="15">
        <v>96.353523277048808</v>
      </c>
      <c r="HZ93" s="15">
        <v>52.366470053002061</v>
      </c>
      <c r="IA93" s="15">
        <v>97.03934080700769</v>
      </c>
      <c r="IB93" s="15">
        <v>94.600454764852159</v>
      </c>
      <c r="IC93" s="15">
        <v>95.542082649738049</v>
      </c>
      <c r="ID93" s="15">
        <v>66.463344489469463</v>
      </c>
      <c r="IE93" s="15">
        <v>96.504573149068889</v>
      </c>
      <c r="IF93" s="15">
        <v>54.870124763793818</v>
      </c>
      <c r="IG93" s="15">
        <v>3.1448844364634749</v>
      </c>
      <c r="IH93" s="15">
        <v>10.272727272727273</v>
      </c>
      <c r="II93" s="15">
        <v>85.900100822815929</v>
      </c>
      <c r="IJ93" s="15">
        <v>17.766952364672473</v>
      </c>
      <c r="IK93" s="15">
        <v>26.842913179873904</v>
      </c>
      <c r="IL93" s="15">
        <v>57.832513516581479</v>
      </c>
      <c r="IM93" s="15">
        <v>36.186334518579272</v>
      </c>
      <c r="IN93" s="15">
        <v>8.0430702851617468</v>
      </c>
      <c r="IO93" s="15">
        <v>89.670365066050095</v>
      </c>
      <c r="IP93" s="15">
        <v>79.173422686016281</v>
      </c>
      <c r="IQ93" s="15">
        <v>4.6344917684022695</v>
      </c>
      <c r="IR93" s="15">
        <v>92.753937847140961</v>
      </c>
      <c r="IS93" s="15">
        <v>7.3619749259450806</v>
      </c>
      <c r="IT93" s="15">
        <v>27.3590667554564</v>
      </c>
      <c r="IU93" s="15">
        <v>90.303143790219551</v>
      </c>
      <c r="IV93" s="15">
        <v>57.137525092740177</v>
      </c>
      <c r="IW93" s="15">
        <v>12.695282855160645</v>
      </c>
      <c r="IX93" s="15">
        <v>133.5017197040064</v>
      </c>
      <c r="IY93" s="15">
        <v>8.0916677490386668</v>
      </c>
      <c r="IZ93" s="15">
        <v>27.886855901436675</v>
      </c>
      <c r="JA93" s="15">
        <v>23.70773573102916</v>
      </c>
      <c r="JB93" s="15">
        <v>6.3983273801785199</v>
      </c>
      <c r="JC93" s="15">
        <v>5.181257930423194</v>
      </c>
      <c r="JD93" s="15">
        <v>6.3476457044638863</v>
      </c>
      <c r="JE93" s="15">
        <v>12.319874258343203</v>
      </c>
      <c r="JF93" s="15">
        <v>11.80357296723189</v>
      </c>
      <c r="JG93" s="15">
        <v>90.838108071099342</v>
      </c>
      <c r="JH93" s="15">
        <v>114.42669728193655</v>
      </c>
      <c r="JI93" s="15">
        <v>18.192724994489215</v>
      </c>
      <c r="JJ93" s="15">
        <v>46.257426149235386</v>
      </c>
      <c r="JK93" s="15">
        <v>93.074617977393515</v>
      </c>
      <c r="JL93" s="15">
        <v>69.220470902145706</v>
      </c>
      <c r="JM93" s="15">
        <v>8.8979059780977003</v>
      </c>
      <c r="JN93" s="15">
        <v>89.248181818181806</v>
      </c>
      <c r="JO93" s="15">
        <v>98.553636363636357</v>
      </c>
      <c r="JP93" s="15">
        <v>99.149834433507507</v>
      </c>
      <c r="JQ93" s="15">
        <v>93.195802516186049</v>
      </c>
      <c r="JR93" s="15">
        <v>81.792871177163335</v>
      </c>
      <c r="JS93" s="15">
        <v>0.81152994545454538</v>
      </c>
      <c r="JT93" s="15">
        <v>0.77161861818181809</v>
      </c>
      <c r="JU93" s="15">
        <v>1.2577405129090908</v>
      </c>
      <c r="JV93" s="15">
        <v>0.2879473545454545</v>
      </c>
      <c r="JW93" s="15">
        <v>4.8269687595012618</v>
      </c>
      <c r="JX93" s="15">
        <v>70986.813039676388</v>
      </c>
      <c r="JY93" s="15">
        <v>104974.95908781915</v>
      </c>
      <c r="JZ93" s="15">
        <v>1.1084796000341179</v>
      </c>
      <c r="KA93" s="15">
        <v>2.0875571672727271</v>
      </c>
      <c r="KB93" s="15">
        <v>79.737950699090931</v>
      </c>
      <c r="KC93" s="15">
        <v>9.2183931636363639</v>
      </c>
      <c r="KD93" s="15">
        <v>0.15825461641966343</v>
      </c>
      <c r="KE93" s="15">
        <v>28.715924572954847</v>
      </c>
      <c r="KF93" s="15">
        <v>62.788366973597455</v>
      </c>
      <c r="KG93" s="15">
        <v>71.410742545448599</v>
      </c>
      <c r="KH93" s="15">
        <v>86.440261949349193</v>
      </c>
      <c r="KI93" s="15">
        <v>9.4437741580726211</v>
      </c>
      <c r="KJ93" s="15">
        <v>13.893594848065961</v>
      </c>
      <c r="KK93" s="15">
        <v>85.555378787878809</v>
      </c>
      <c r="KL93" s="15">
        <v>109.11030303030303</v>
      </c>
      <c r="KM93" s="15">
        <v>101.03113636363636</v>
      </c>
      <c r="KN93" s="15">
        <v>14.762068591390305</v>
      </c>
      <c r="KO93" s="15">
        <v>31.390157591020508</v>
      </c>
      <c r="KP93" s="15">
        <v>84.025383460963653</v>
      </c>
      <c r="KQ93" s="15">
        <v>6.2958633980977687</v>
      </c>
      <c r="KR93" s="15">
        <v>88.080947257183823</v>
      </c>
      <c r="KS93" s="15">
        <v>22.98742206014111</v>
      </c>
    </row>
    <row r="94" spans="1:305" x14ac:dyDescent="0.3">
      <c r="A94" t="s">
        <v>342</v>
      </c>
      <c r="B94" s="16" t="s">
        <v>368</v>
      </c>
      <c r="C94" t="s">
        <v>133</v>
      </c>
      <c r="H94" s="17"/>
      <c r="I94" s="15">
        <v>50.937083535267448</v>
      </c>
      <c r="J94" s="15">
        <v>51.412646860294601</v>
      </c>
      <c r="K94" s="15">
        <v>54.67078884677781</v>
      </c>
      <c r="L94" s="15">
        <v>63.013971175581538</v>
      </c>
      <c r="M94" s="15">
        <v>53.256922597040081</v>
      </c>
      <c r="N94" s="15">
        <v>47.470862891991608</v>
      </c>
      <c r="O94" s="15">
        <v>35.797308839919033</v>
      </c>
      <c r="P94" s="15">
        <v>64.925059677932254</v>
      </c>
      <c r="Q94" s="15">
        <v>54.383246457358176</v>
      </c>
      <c r="R94" s="15">
        <v>21.652892561983467</v>
      </c>
      <c r="S94" s="15">
        <v>72.862912384122055</v>
      </c>
      <c r="T94" s="15">
        <v>38.234476384990529</v>
      </c>
      <c r="U94" s="15">
        <v>66.918540549793093</v>
      </c>
      <c r="V94" s="15">
        <v>40.911400005882541</v>
      </c>
      <c r="W94" s="15">
        <v>22.790073275143087</v>
      </c>
      <c r="X94" s="15">
        <v>56.653364777177465</v>
      </c>
      <c r="Y94" s="15">
        <v>88.221054797444651</v>
      </c>
      <c r="Z94" s="15">
        <v>51.018662537346081</v>
      </c>
      <c r="AA94" s="15">
        <v>73.040000114814134</v>
      </c>
      <c r="AB94" s="15">
        <v>83.891564424798759</v>
      </c>
      <c r="AC94" s="15">
        <v>52.715847686025761</v>
      </c>
      <c r="AD94" s="15">
        <v>44.921593704560529</v>
      </c>
      <c r="AE94" s="15">
        <v>60.500849947708502</v>
      </c>
      <c r="AF94" s="15">
        <v>53.256922597040081</v>
      </c>
      <c r="AG94" s="15">
        <v>31.428122983707581</v>
      </c>
      <c r="AH94" s="15">
        <v>27.393274261961107</v>
      </c>
      <c r="AI94" s="15">
        <v>78.47914380593059</v>
      </c>
      <c r="AJ94" s="15">
        <v>42.973586573023418</v>
      </c>
      <c r="AK94" s="15">
        <v>92.324029756011157</v>
      </c>
      <c r="AL94" s="15">
        <v>48.886012309915714</v>
      </c>
      <c r="AM94" s="15">
        <v>44.316009781758595</v>
      </c>
      <c r="AN94" s="15">
        <v>43.140268639075423</v>
      </c>
      <c r="AO94" s="15">
        <v>67.000157412208509</v>
      </c>
      <c r="AP94" s="15">
        <v>70.640135475616574</v>
      </c>
      <c r="AQ94" s="15">
        <v>81.930743230544095</v>
      </c>
      <c r="AR94" s="15">
        <v>65.605638070198978</v>
      </c>
      <c r="AS94" s="15">
        <v>47.008185812255903</v>
      </c>
      <c r="AT94" s="15">
        <v>52.243045046030993</v>
      </c>
      <c r="AU94" s="15">
        <v>72.122610432946971</v>
      </c>
      <c r="AV94" s="15">
        <v>57.801628492040976</v>
      </c>
      <c r="AW94" s="15">
        <v>44.638379657148867</v>
      </c>
      <c r="AX94" s="15">
        <v>62.989696474867607</v>
      </c>
      <c r="AY94" s="15">
        <v>52.103281205375247</v>
      </c>
      <c r="AZ94" s="15">
        <v>19.09090909090909</v>
      </c>
      <c r="BA94" s="15">
        <v>28.099173553719012</v>
      </c>
      <c r="BB94" s="15">
        <v>17.76859504132231</v>
      </c>
      <c r="BC94" s="15">
        <v>63.636363636363626</v>
      </c>
      <c r="BD94" s="15">
        <v>52.272727272727273</v>
      </c>
      <c r="BE94" s="15">
        <v>72.636363313585534</v>
      </c>
      <c r="BF94" s="15">
        <v>90.731228910055023</v>
      </c>
      <c r="BG94" s="15">
        <v>85.037878787878782</v>
      </c>
      <c r="BH94" s="15">
        <v>73.827751196172258</v>
      </c>
      <c r="BI94" s="15">
        <v>50.843653916720811</v>
      </c>
      <c r="BJ94" s="15">
        <v>21.582760761544282</v>
      </c>
      <c r="BK94" s="15">
        <v>23.100960004151666</v>
      </c>
      <c r="BL94" s="15">
        <v>21.817256046363635</v>
      </c>
      <c r="BM94" s="15">
        <v>71.548268171266173</v>
      </c>
      <c r="BN94" s="15">
        <v>58.610523696769675</v>
      </c>
      <c r="BO94" s="15">
        <v>70.596829781343502</v>
      </c>
      <c r="BP94" s="15">
        <v>4.789770406981547</v>
      </c>
      <c r="BQ94" s="15">
        <v>78.705824935549771</v>
      </c>
      <c r="BR94" s="15">
        <v>44.39764311736797</v>
      </c>
      <c r="BS94" s="15">
        <v>15.966656942455426</v>
      </c>
      <c r="BT94" s="15">
        <v>90.909090909090907</v>
      </c>
      <c r="BU94" s="15">
        <v>10.699413723849601</v>
      </c>
      <c r="BV94" s="15">
        <v>34.111833377162981</v>
      </c>
      <c r="BW94" s="15">
        <v>16.287522289867454</v>
      </c>
      <c r="BX94" s="15">
        <v>17.936363636363634</v>
      </c>
      <c r="BY94" s="15">
        <v>22.824573797178278</v>
      </c>
      <c r="BZ94" s="15">
        <v>43.320962122885298</v>
      </c>
      <c r="CA94" s="15">
        <v>39.311957179153382</v>
      </c>
      <c r="CB94" s="15">
        <v>25.908275767018981</v>
      </c>
      <c r="CC94" s="15">
        <v>60.571543471062185</v>
      </c>
      <c r="CD94" s="15">
        <v>73.51674126781937</v>
      </c>
      <c r="CE94" s="15">
        <v>68.963884743717287</v>
      </c>
      <c r="CF94" s="15">
        <v>84.980188888585772</v>
      </c>
      <c r="CG94" s="15">
        <v>85.256223723121423</v>
      </c>
      <c r="CH94" s="15">
        <v>92.803764740460466</v>
      </c>
      <c r="CI94" s="15">
        <v>94.500316466478708</v>
      </c>
      <c r="CJ94" s="15">
        <v>92.336935538343653</v>
      </c>
      <c r="CK94" s="15">
        <v>76.20803351881888</v>
      </c>
      <c r="CL94" s="15">
        <v>71.004545454545465</v>
      </c>
      <c r="CM94" s="15">
        <v>55.098181818181821</v>
      </c>
      <c r="CN94" s="15">
        <v>66.957472900715345</v>
      </c>
      <c r="CO94" s="15">
        <v>11.014449975941696</v>
      </c>
      <c r="CP94" s="15">
        <v>53.562762092817941</v>
      </c>
      <c r="CQ94" s="15">
        <v>80.972394796084671</v>
      </c>
      <c r="CR94" s="15">
        <v>86.713550141784083</v>
      </c>
      <c r="CS94" s="15">
        <v>64.945919916773221</v>
      </c>
      <c r="CT94" s="15">
        <v>55.258609484864913</v>
      </c>
      <c r="CU94" s="15">
        <v>96.786764256560005</v>
      </c>
      <c r="CV94" s="15">
        <v>89.261321202851917</v>
      </c>
      <c r="CW94" s="15">
        <v>96.818865978008276</v>
      </c>
      <c r="CX94" s="15">
        <v>53.600521360921427</v>
      </c>
      <c r="CY94" s="15">
        <v>97.908600148302014</v>
      </c>
      <c r="CZ94" s="15">
        <v>92.774930839163588</v>
      </c>
      <c r="DA94" s="15">
        <v>95.956941040278792</v>
      </c>
      <c r="DB94" s="15">
        <v>46.973290772628431</v>
      </c>
      <c r="DC94" s="15">
        <v>97.838044056235589</v>
      </c>
      <c r="DD94" s="15">
        <v>48.06113639478842</v>
      </c>
      <c r="DE94" s="15">
        <v>76.631861208743388</v>
      </c>
      <c r="DF94" s="15">
        <v>33.454545454545453</v>
      </c>
      <c r="DG94" s="15">
        <v>87.869424240957073</v>
      </c>
      <c r="DH94" s="15">
        <v>19.840903716624627</v>
      </c>
      <c r="DI94" s="15">
        <v>27.05445315609991</v>
      </c>
      <c r="DJ94" s="15">
        <v>47.17344147648393</v>
      </c>
      <c r="DK94" s="15">
        <v>22.111426672740105</v>
      </c>
      <c r="DL94" s="15">
        <v>82.302726581271699</v>
      </c>
      <c r="DM94" s="15">
        <v>90.415805060338258</v>
      </c>
      <c r="DN94" s="15">
        <v>46.767249389394031</v>
      </c>
      <c r="DO94" s="15">
        <v>77.813108310740276</v>
      </c>
      <c r="DP94" s="15">
        <v>35.190410090985978</v>
      </c>
      <c r="DQ94" s="15">
        <v>36.968969586647226</v>
      </c>
      <c r="DR94" s="15">
        <v>25.887276380767954</v>
      </c>
      <c r="DS94" s="15">
        <v>10.526228885909598</v>
      </c>
      <c r="DT94" s="15">
        <v>21.403494213061915</v>
      </c>
      <c r="DU94" s="15">
        <v>6.4940285704468925</v>
      </c>
      <c r="DV94" s="15">
        <v>10.242436872959185</v>
      </c>
      <c r="DW94" s="15">
        <v>12.468911314201536</v>
      </c>
      <c r="DX94" s="15">
        <v>25.492288802293249</v>
      </c>
      <c r="DY94" s="15">
        <v>35.756358352947579</v>
      </c>
      <c r="DZ94" s="15">
        <v>17.695930483223385</v>
      </c>
      <c r="EA94" s="15">
        <v>24.147851024227165</v>
      </c>
      <c r="EB94" s="15">
        <v>33.873942647114163</v>
      </c>
      <c r="EC94" s="15">
        <v>62.610326413136015</v>
      </c>
      <c r="ED94" s="15">
        <v>62.496014756807817</v>
      </c>
      <c r="EE94" s="15">
        <v>89.168574742216279</v>
      </c>
      <c r="EF94" s="15">
        <v>99.641659311562222</v>
      </c>
      <c r="EG94" s="15">
        <v>8.6588277547083319</v>
      </c>
      <c r="EH94" s="15">
        <v>47.465437611245392</v>
      </c>
      <c r="EI94" s="15">
        <v>83.515417068009413</v>
      </c>
      <c r="EJ94" s="15">
        <v>64.957390447181012</v>
      </c>
      <c r="EK94" s="15">
        <v>10.270859983972992</v>
      </c>
      <c r="EL94" s="15">
        <v>86.909999999999982</v>
      </c>
      <c r="EM94" s="15">
        <v>99.1</v>
      </c>
      <c r="EN94" s="15">
        <v>98.882520851773094</v>
      </c>
      <c r="EO94" s="15">
        <v>95.533523890138312</v>
      </c>
      <c r="EP94" s="15">
        <v>81.194104038144346</v>
      </c>
      <c r="EQ94" s="15">
        <v>67.768599199849476</v>
      </c>
      <c r="ER94" s="15">
        <v>76.246335008986819</v>
      </c>
      <c r="ES94" s="15">
        <v>28.965880631469382</v>
      </c>
      <c r="ET94" s="15">
        <v>22.563234399357171</v>
      </c>
      <c r="EU94" s="15">
        <v>6.5176339762704689</v>
      </c>
      <c r="EV94" s="15">
        <v>4.5205840745152246</v>
      </c>
      <c r="EW94" s="15">
        <v>5.628358316236679</v>
      </c>
      <c r="EX94" s="15">
        <v>6.7444639597120677</v>
      </c>
      <c r="EY94" s="15">
        <v>0.5464053807758581</v>
      </c>
      <c r="EZ94" s="15">
        <v>11.995633822378132</v>
      </c>
      <c r="FA94" s="15">
        <v>4.2570146006613312</v>
      </c>
      <c r="FB94" s="15">
        <v>14.662044824116947</v>
      </c>
      <c r="FC94" s="15">
        <v>18.119706161774104</v>
      </c>
      <c r="FD94" s="15">
        <v>53.987076758970858</v>
      </c>
      <c r="FE94" s="15">
        <v>69.49851647104812</v>
      </c>
      <c r="FF94" s="15">
        <v>65.312704692882932</v>
      </c>
      <c r="FG94" s="15">
        <v>32.541649364412599</v>
      </c>
      <c r="FH94" s="15">
        <v>47.324383161306081</v>
      </c>
      <c r="FI94" s="15">
        <v>7.2811315265724836</v>
      </c>
      <c r="FJ94" s="15">
        <v>59.520716239399853</v>
      </c>
      <c r="FK94" s="15">
        <v>69.033462903686072</v>
      </c>
      <c r="FL94" s="15">
        <v>85.570328967990363</v>
      </c>
      <c r="FM94" s="15">
        <v>71.580214399734771</v>
      </c>
      <c r="FN94" s="15">
        <v>83.900296487524997</v>
      </c>
      <c r="FO94" s="15">
        <v>50.786624957548952</v>
      </c>
      <c r="FP94" s="15">
        <v>80.940023647555677</v>
      </c>
      <c r="FQ94" s="15">
        <v>29.223456012896204</v>
      </c>
      <c r="FR94" s="15">
        <v>21.122204693801027</v>
      </c>
      <c r="FS94" s="15">
        <v>174.19400979717184</v>
      </c>
      <c r="FT94" s="15">
        <v>550.29886932060913</v>
      </c>
      <c r="FU94" s="15">
        <v>419.10608830749385</v>
      </c>
      <c r="FV94" s="15">
        <v>96.496747147402303</v>
      </c>
      <c r="FW94" s="15">
        <v>155.36880008660592</v>
      </c>
      <c r="FX94" s="15">
        <v>57.801628492040976</v>
      </c>
      <c r="FY94" s="15">
        <v>-8.3961739465864245</v>
      </c>
      <c r="FZ94" s="15">
        <v>62.989696474867607</v>
      </c>
      <c r="GA94" s="15">
        <v>6.8292856423903112</v>
      </c>
      <c r="GB94" s="15">
        <v>19.09090909090909</v>
      </c>
      <c r="GC94" s="15">
        <v>28.099173553719012</v>
      </c>
      <c r="GD94" s="15">
        <v>17.76859504132231</v>
      </c>
      <c r="GE94" s="15">
        <v>63.636363636363626</v>
      </c>
      <c r="GF94" s="15">
        <v>52.272727272727273</v>
      </c>
      <c r="GG94" s="15">
        <v>72.636363313585534</v>
      </c>
      <c r="GH94" s="15">
        <v>7.1818181818181817</v>
      </c>
      <c r="GI94" s="15">
        <v>7.1818181818181817</v>
      </c>
      <c r="GJ94" s="15">
        <v>8.287878787878789</v>
      </c>
      <c r="GK94" s="15">
        <v>50.843653916720811</v>
      </c>
      <c r="GL94" s="15">
        <v>21.582760761544282</v>
      </c>
      <c r="GM94" s="15">
        <v>23.100960004151663</v>
      </c>
      <c r="GN94" s="15">
        <v>21.817256046363635</v>
      </c>
      <c r="GO94" s="15">
        <v>71.95094852249521</v>
      </c>
      <c r="GP94" s="15">
        <v>41.389476303230317</v>
      </c>
      <c r="GQ94" s="15">
        <v>29.403170218656498</v>
      </c>
      <c r="GR94" s="15">
        <v>4.789770406981547</v>
      </c>
      <c r="GS94" s="15">
        <v>94.178814858209506</v>
      </c>
      <c r="GT94" s="15">
        <v>90.298024763682534</v>
      </c>
      <c r="GU94" s="15">
        <v>17.563322636700967</v>
      </c>
      <c r="GV94" s="15">
        <v>0.9</v>
      </c>
      <c r="GW94" s="15">
        <v>1029.0634282702858</v>
      </c>
      <c r="GX94" s="15">
        <v>34.111833377162981</v>
      </c>
      <c r="GY94" s="15">
        <v>12.505625988397739</v>
      </c>
      <c r="GZ94" s="15">
        <v>17.936363636363634</v>
      </c>
      <c r="HA94" s="15">
        <v>2250785.9494488449</v>
      </c>
      <c r="HB94" s="15">
        <v>183.23936507936503</v>
      </c>
      <c r="HC94" s="15">
        <v>268.50860028860029</v>
      </c>
      <c r="HD94" s="15">
        <v>361.20916305916307</v>
      </c>
      <c r="HE94" s="15">
        <v>145.46903318903321</v>
      </c>
      <c r="HF94" s="15">
        <v>185.84014771087163</v>
      </c>
      <c r="HG94" s="15">
        <v>31.036115256282713</v>
      </c>
      <c r="HH94" s="15">
        <v>63.052729416100995</v>
      </c>
      <c r="HI94" s="15">
        <v>85.256223723121423</v>
      </c>
      <c r="HJ94" s="15">
        <v>92.803764740460466</v>
      </c>
      <c r="HK94" s="15">
        <v>94.500316466478708</v>
      </c>
      <c r="HL94" s="15">
        <v>92.336935538343653</v>
      </c>
      <c r="HM94" s="15">
        <v>76.20803351881888</v>
      </c>
      <c r="HN94" s="15">
        <v>80.697777777777773</v>
      </c>
      <c r="HO94" s="15">
        <v>65.028888888888901</v>
      </c>
      <c r="HP94" s="15">
        <v>82.35745741540984</v>
      </c>
      <c r="HQ94" s="15">
        <v>11.139868716919834</v>
      </c>
      <c r="HR94" s="15">
        <v>53.562762092817941</v>
      </c>
      <c r="HS94" s="15">
        <v>80.972394796084671</v>
      </c>
      <c r="HT94" s="15">
        <v>86.713550141784083</v>
      </c>
      <c r="HU94" s="15">
        <v>64.945919916773221</v>
      </c>
      <c r="HV94" s="15">
        <v>55.258609484864913</v>
      </c>
      <c r="HW94" s="15">
        <v>96.786764256560005</v>
      </c>
      <c r="HX94" s="15">
        <v>89.261321202851917</v>
      </c>
      <c r="HY94" s="15">
        <v>96.818865978008276</v>
      </c>
      <c r="HZ94" s="15">
        <v>53.600521360921427</v>
      </c>
      <c r="IA94" s="15">
        <v>97.908600148302014</v>
      </c>
      <c r="IB94" s="15">
        <v>92.774930839163588</v>
      </c>
      <c r="IC94" s="15">
        <v>95.956941040278792</v>
      </c>
      <c r="ID94" s="15">
        <v>46.973290772628431</v>
      </c>
      <c r="IE94" s="15">
        <v>97.838044056235589</v>
      </c>
      <c r="IF94" s="15">
        <v>48.06113639478842</v>
      </c>
      <c r="IG94" s="15">
        <v>10.283877256684754</v>
      </c>
      <c r="IH94" s="15">
        <v>10.363636363636363</v>
      </c>
      <c r="II94" s="15">
        <v>87.869424240957073</v>
      </c>
      <c r="IJ94" s="15">
        <v>19.840903716624627</v>
      </c>
      <c r="IK94" s="15">
        <v>27.05445315609991</v>
      </c>
      <c r="IL94" s="15">
        <v>47.17344147648393</v>
      </c>
      <c r="IM94" s="15">
        <v>22.111426672740105</v>
      </c>
      <c r="IN94" s="15">
        <v>14.071829286602252</v>
      </c>
      <c r="IO94" s="15">
        <v>90.415805060338258</v>
      </c>
      <c r="IP94" s="15">
        <v>79.015155607678707</v>
      </c>
      <c r="IQ94" s="15">
        <v>10.084950767845335</v>
      </c>
      <c r="IR94" s="15">
        <v>111.88334856679711</v>
      </c>
      <c r="IS94" s="15">
        <v>7.3420786259052271</v>
      </c>
      <c r="IT94" s="15">
        <v>25.887276380767954</v>
      </c>
      <c r="IU94" s="15">
        <v>64.807660143807141</v>
      </c>
      <c r="IV94" s="15">
        <v>48.553863178325621</v>
      </c>
      <c r="IW94" s="15">
        <v>9.4029752455064006</v>
      </c>
      <c r="IX94" s="15">
        <v>108.3925627914451</v>
      </c>
      <c r="IY94" s="15">
        <v>7.1084801831941604</v>
      </c>
      <c r="IZ94" s="15">
        <v>21.249496381058488</v>
      </c>
      <c r="JA94" s="15">
        <v>19.645125144454308</v>
      </c>
      <c r="JB94" s="15">
        <v>5.7246437620622848</v>
      </c>
      <c r="JC94" s="15">
        <v>2.4575649365025769</v>
      </c>
      <c r="JD94" s="15">
        <v>10.16218279413425</v>
      </c>
      <c r="JE94" s="15">
        <v>12.436555231104956</v>
      </c>
      <c r="JF94" s="15">
        <v>13.110998349509918</v>
      </c>
      <c r="JG94" s="15">
        <v>89.824619728158169</v>
      </c>
      <c r="JH94" s="15">
        <v>120.59686095196362</v>
      </c>
      <c r="JI94" s="15">
        <v>8.6588277547083319</v>
      </c>
      <c r="JJ94" s="15">
        <v>47.465437611245392</v>
      </c>
      <c r="JK94" s="15">
        <v>83.515417068009413</v>
      </c>
      <c r="JL94" s="15">
        <v>64.957390447181012</v>
      </c>
      <c r="JM94" s="15">
        <v>10.270859983972992</v>
      </c>
      <c r="JN94" s="15">
        <v>86.909999999999982</v>
      </c>
      <c r="JO94" s="15">
        <v>99.1</v>
      </c>
      <c r="JP94" s="15">
        <v>98.882520851773094</v>
      </c>
      <c r="JQ94" s="15">
        <v>95.533523890138312</v>
      </c>
      <c r="JR94" s="15">
        <v>81.194104038144346</v>
      </c>
      <c r="JS94" s="15">
        <v>0.82705100909090912</v>
      </c>
      <c r="JT94" s="15">
        <v>0.82039910909090918</v>
      </c>
      <c r="JU94" s="15">
        <v>1.2346560573636365</v>
      </c>
      <c r="JV94" s="15">
        <v>0.27719088181818186</v>
      </c>
      <c r="JW94" s="15">
        <v>3.7859441051680176</v>
      </c>
      <c r="JX94" s="15">
        <v>86235.981133808222</v>
      </c>
      <c r="JY94" s="15">
        <v>77012.236391710831</v>
      </c>
      <c r="JZ94" s="15">
        <v>0.53967876521111691</v>
      </c>
      <c r="KA94" s="15">
        <v>4.1822910000000002</v>
      </c>
      <c r="KB94" s="15">
        <v>35.384525598181831</v>
      </c>
      <c r="KC94" s="15">
        <v>12.370770484545453</v>
      </c>
      <c r="KD94" s="15">
        <v>0.1110151824495048</v>
      </c>
      <c r="KE94" s="15">
        <v>19.805137087538199</v>
      </c>
      <c r="KF94" s="15">
        <v>64.990319646644991</v>
      </c>
      <c r="KG94" s="15">
        <v>77.994065884192494</v>
      </c>
      <c r="KH94" s="15">
        <v>61.250818771531705</v>
      </c>
      <c r="KI94" s="15">
        <v>10.725550552314589</v>
      </c>
      <c r="KJ94" s="15">
        <v>12.838659288646586</v>
      </c>
      <c r="KK94" s="15">
        <v>87.532136363636397</v>
      </c>
      <c r="KL94" s="15">
        <v>110.97124242424242</v>
      </c>
      <c r="KM94" s="15">
        <v>104.97340909090909</v>
      </c>
      <c r="KN94" s="15">
        <v>14.429671032009646</v>
      </c>
      <c r="KO94" s="15">
        <v>28.419785600265218</v>
      </c>
      <c r="KP94" s="15">
        <v>83.900296487524997</v>
      </c>
      <c r="KQ94" s="15">
        <v>6.2887971576038009</v>
      </c>
      <c r="KR94" s="15">
        <v>80.940023647555677</v>
      </c>
      <c r="KS94" s="15">
        <v>29.223456012896204</v>
      </c>
    </row>
    <row r="95" spans="1:305" x14ac:dyDescent="0.3">
      <c r="A95" t="s">
        <v>342</v>
      </c>
      <c r="B95" s="16" t="s">
        <v>369</v>
      </c>
      <c r="C95" t="s">
        <v>353</v>
      </c>
      <c r="H95" s="17"/>
      <c r="I95" s="15">
        <v>50.205305991789579</v>
      </c>
      <c r="J95" s="15">
        <v>54.207471639367235</v>
      </c>
      <c r="K95" s="15">
        <v>57.023905781316877</v>
      </c>
      <c r="L95" s="15">
        <v>60.417166033486971</v>
      </c>
      <c r="M95" s="15">
        <v>47.165892521099131</v>
      </c>
      <c r="N95" s="15">
        <v>45.482553582923977</v>
      </c>
      <c r="O95" s="15">
        <v>36.934846392543342</v>
      </c>
      <c r="P95" s="15">
        <v>65.84613853335992</v>
      </c>
      <c r="Q95" s="15">
        <v>55.300574457912823</v>
      </c>
      <c r="R95" s="15">
        <v>37.171717171717169</v>
      </c>
      <c r="S95" s="15">
        <v>62.901306722770208</v>
      </c>
      <c r="T95" s="15">
        <v>62.618668704951261</v>
      </c>
      <c r="U95" s="15">
        <v>60.651848326315083</v>
      </c>
      <c r="V95" s="15">
        <v>34.96204755854415</v>
      </c>
      <c r="W95" s="15">
        <v>30.780515436874641</v>
      </c>
      <c r="X95" s="15">
        <v>56.722910559049183</v>
      </c>
      <c r="Y95" s="15">
        <v>81.270180879290336</v>
      </c>
      <c r="Z95" s="15">
        <v>59.322016250053366</v>
      </c>
      <c r="AA95" s="15">
        <v>71.423151727946319</v>
      </c>
      <c r="AB95" s="15">
        <v>88.587047463968133</v>
      </c>
      <c r="AC95" s="15">
        <v>46.789040910875848</v>
      </c>
      <c r="AD95" s="15">
        <v>39.170754180117406</v>
      </c>
      <c r="AE95" s="15">
        <v>56.115835884527151</v>
      </c>
      <c r="AF95" s="15">
        <v>47.165892521099131</v>
      </c>
      <c r="AG95" s="15">
        <v>23.087383284539627</v>
      </c>
      <c r="AH95" s="15">
        <v>18.263444152422768</v>
      </c>
      <c r="AI95" s="15">
        <v>75.601975726761921</v>
      </c>
      <c r="AJ95" s="15">
        <v>43.874884466525465</v>
      </c>
      <c r="AK95" s="15">
        <v>92.379848823260375</v>
      </c>
      <c r="AL95" s="15">
        <v>50.331382341657381</v>
      </c>
      <c r="AM95" s="15">
        <v>31.762460448319842</v>
      </c>
      <c r="AN95" s="15">
        <v>44.894245039866824</v>
      </c>
      <c r="AO95" s="15">
        <v>63.274529511664817</v>
      </c>
      <c r="AP95" s="15">
        <v>50.301749512775984</v>
      </c>
      <c r="AQ95" s="15">
        <v>54.772910585312012</v>
      </c>
      <c r="AR95" s="15">
        <v>81.469996551184579</v>
      </c>
      <c r="AS95" s="15">
        <v>62.475242678950032</v>
      </c>
      <c r="AT95" s="15">
        <v>59.742286790358641</v>
      </c>
      <c r="AU95" s="15">
        <v>86.314645081578306</v>
      </c>
      <c r="AV95" s="15">
        <v>57.642275564389621</v>
      </c>
      <c r="AW95" s="15">
        <v>47.120291842301391</v>
      </c>
      <c r="AX95" s="15">
        <v>67.165246825534723</v>
      </c>
      <c r="AY95" s="15">
        <v>49.274483599425544</v>
      </c>
      <c r="AZ95" s="15">
        <v>35</v>
      </c>
      <c r="BA95" s="15">
        <v>40.151515151515149</v>
      </c>
      <c r="BB95" s="15">
        <v>36.36363636363636</v>
      </c>
      <c r="BC95" s="15">
        <v>50</v>
      </c>
      <c r="BD95" s="15">
        <v>37.5</v>
      </c>
      <c r="BE95" s="15">
        <v>69.212413725998246</v>
      </c>
      <c r="BF95" s="15">
        <v>77.585786554519416</v>
      </c>
      <c r="BG95" s="15">
        <v>80.208333333333329</v>
      </c>
      <c r="BH95" s="15">
        <v>87.89473684210526</v>
      </c>
      <c r="BI95" s="15">
        <v>71.670764577710543</v>
      </c>
      <c r="BJ95" s="15">
        <v>48.026187113399409</v>
      </c>
      <c r="BK95" s="15">
        <v>49.842105258207745</v>
      </c>
      <c r="BL95" s="15">
        <v>55.659549733333336</v>
      </c>
      <c r="BM95" s="15">
        <v>65.810712539936389</v>
      </c>
      <c r="BN95" s="15">
        <v>48.048549148270865</v>
      </c>
      <c r="BO95" s="15">
        <v>68.096283290737986</v>
      </c>
      <c r="BP95" s="15">
        <v>2.4252406331471978</v>
      </c>
      <c r="BQ95" s="15">
        <v>57.664275157242592</v>
      </c>
      <c r="BR95" s="15">
        <v>23.131505667215531</v>
      </c>
      <c r="BS95" s="15">
        <v>23.799808176138345</v>
      </c>
      <c r="BT95" s="15">
        <v>100</v>
      </c>
      <c r="BU95" s="15">
        <v>2.7514557175212069</v>
      </c>
      <c r="BV95" s="15">
        <v>36.032434565641644</v>
      </c>
      <c r="BW95" s="15">
        <v>26.926854162346558</v>
      </c>
      <c r="BX95" s="15">
        <v>39.214999999999996</v>
      </c>
      <c r="BY95" s="15">
        <v>20.947773019510361</v>
      </c>
      <c r="BZ95" s="15">
        <v>48.028302940723712</v>
      </c>
      <c r="CA95" s="15">
        <v>23.07160139820375</v>
      </c>
      <c r="CB95" s="15">
        <v>89.110288557292748</v>
      </c>
      <c r="CC95" s="15">
        <v>32.278735487326664</v>
      </c>
      <c r="CD95" s="15">
        <v>65.472593377676318</v>
      </c>
      <c r="CE95" s="15">
        <v>65.236454741197917</v>
      </c>
      <c r="CF95" s="15">
        <v>73.862397410923151</v>
      </c>
      <c r="CG95" s="15">
        <v>74.927406462578389</v>
      </c>
      <c r="CH95" s="15">
        <v>86.822532263205986</v>
      </c>
      <c r="CI95" s="15">
        <v>92.295845453224601</v>
      </c>
      <c r="CJ95" s="15">
        <v>89.15257081603977</v>
      </c>
      <c r="CK95" s="15">
        <v>63.152549401403007</v>
      </c>
      <c r="CL95" s="15">
        <v>79.740000000000009</v>
      </c>
      <c r="CM95" s="15">
        <v>69.323333333333323</v>
      </c>
      <c r="CN95" s="15">
        <v>51.696678039289218</v>
      </c>
      <c r="CO95" s="15">
        <v>36.528053627590879</v>
      </c>
      <c r="CP95" s="15">
        <v>48.181057793878047</v>
      </c>
      <c r="CQ95" s="15">
        <v>76.133695523496428</v>
      </c>
      <c r="CR95" s="15">
        <v>84.525138625082562</v>
      </c>
      <c r="CS95" s="15">
        <v>66.441351256867549</v>
      </c>
      <c r="CT95" s="15">
        <v>57.214714234452515</v>
      </c>
      <c r="CU95" s="15">
        <v>96.04295293390085</v>
      </c>
      <c r="CV95" s="15">
        <v>96.606872036445466</v>
      </c>
      <c r="CW95" s="15">
        <v>97.069294239960968</v>
      </c>
      <c r="CX95" s="15">
        <v>61.443101114970283</v>
      </c>
      <c r="CY95" s="15">
        <v>97.759845284855359</v>
      </c>
      <c r="CZ95" s="15">
        <v>96.035732519002011</v>
      </c>
      <c r="DA95" s="15">
        <v>95.387848875494697</v>
      </c>
      <c r="DB95" s="15">
        <v>66.834234541643355</v>
      </c>
      <c r="DC95" s="15">
        <v>97.559451099372836</v>
      </c>
      <c r="DD95" s="15">
        <v>36.928890342016707</v>
      </c>
      <c r="DE95" s="15">
        <v>62.771565723944171</v>
      </c>
      <c r="DF95" s="15">
        <v>40.666666666666664</v>
      </c>
      <c r="DG95" s="15">
        <v>80.174109357577507</v>
      </c>
      <c r="DH95" s="15">
        <v>13.88845652979839</v>
      </c>
      <c r="DI95" s="15">
        <v>23.449696652976332</v>
      </c>
      <c r="DJ95" s="15">
        <v>40.068676157969094</v>
      </c>
      <c r="DK95" s="15">
        <v>22.815424135337746</v>
      </c>
      <c r="DL95" s="15">
        <v>88.349523853155574</v>
      </c>
      <c r="DM95" s="15">
        <v>73.229719391646185</v>
      </c>
      <c r="DN95" s="15">
        <v>35.342717442881032</v>
      </c>
      <c r="DO95" s="15">
        <v>77.982136075328143</v>
      </c>
      <c r="DP95" s="15">
        <v>28.17282404508823</v>
      </c>
      <c r="DQ95" s="15">
        <v>24.789169284147196</v>
      </c>
      <c r="DR95" s="15">
        <v>21.385597284932061</v>
      </c>
      <c r="DS95" s="15">
        <v>19.486015264065632</v>
      </c>
      <c r="DT95" s="15">
        <v>21.61345740822642</v>
      </c>
      <c r="DU95" s="15">
        <v>14.380042545750193</v>
      </c>
      <c r="DV95" s="15">
        <v>18.130786273713888</v>
      </c>
      <c r="DW95" s="15">
        <v>24.828623728412442</v>
      </c>
      <c r="DX95" s="15">
        <v>12.935115901089203</v>
      </c>
      <c r="DY95" s="15">
        <v>27.90104485651894</v>
      </c>
      <c r="DZ95" s="15">
        <v>12.94082483373397</v>
      </c>
      <c r="EA95" s="15">
        <v>18.532492047531527</v>
      </c>
      <c r="EB95" s="15">
        <v>19.0077431232402</v>
      </c>
      <c r="EC95" s="15">
        <v>52.774791938218961</v>
      </c>
      <c r="ED95" s="15">
        <v>62.573805337506599</v>
      </c>
      <c r="EE95" s="15">
        <v>94.751167331650109</v>
      </c>
      <c r="EF95" s="15">
        <v>92.308138299671995</v>
      </c>
      <c r="EG95" s="15">
        <v>7.9630677204156726</v>
      </c>
      <c r="EH95" s="15">
        <v>48.800237779273893</v>
      </c>
      <c r="EI95" s="15">
        <v>87.913372105037084</v>
      </c>
      <c r="EJ95" s="15">
        <v>64.296118927415222</v>
      </c>
      <c r="EK95" s="15">
        <v>10.401625800485418</v>
      </c>
      <c r="EL95" s="15">
        <v>87.188333333333318</v>
      </c>
      <c r="EM95" s="15">
        <v>98.98</v>
      </c>
      <c r="EN95" s="15">
        <v>98.822885190245884</v>
      </c>
      <c r="EO95" s="15">
        <v>94.383545748621884</v>
      </c>
      <c r="EP95" s="15">
        <v>82.524479844100753</v>
      </c>
      <c r="EQ95" s="15">
        <v>70.833334886363517</v>
      </c>
      <c r="ER95" s="15">
        <v>69.892473758237912</v>
      </c>
      <c r="ES95" s="15">
        <v>35.596060831970398</v>
      </c>
      <c r="ET95" s="15">
        <v>25.003659890057666</v>
      </c>
      <c r="EU95" s="15">
        <v>8.4519849321715306</v>
      </c>
      <c r="EV95" s="15">
        <v>7.1110948078470484</v>
      </c>
      <c r="EW95" s="15">
        <v>14.601025047100803</v>
      </c>
      <c r="EX95" s="15">
        <v>21.427845002115593</v>
      </c>
      <c r="EY95" s="15">
        <v>3.7929442321081779</v>
      </c>
      <c r="EZ95" s="15">
        <v>9.4886316724687543</v>
      </c>
      <c r="FA95" s="15">
        <v>50.457616765486442</v>
      </c>
      <c r="FB95" s="15">
        <v>8.5912403366791548</v>
      </c>
      <c r="FC95" s="15">
        <v>9.6900378828799365</v>
      </c>
      <c r="FD95" s="15">
        <v>38.476683133963533</v>
      </c>
      <c r="FE95" s="15">
        <v>67.957741312325339</v>
      </c>
      <c r="FF95" s="15">
        <v>34.09659957575122</v>
      </c>
      <c r="FG95" s="15">
        <v>43.235660335248042</v>
      </c>
      <c r="FH95" s="15">
        <v>46.824182410728007</v>
      </c>
      <c r="FI95" s="15">
        <v>6.4204805201399955</v>
      </c>
      <c r="FJ95" s="15">
        <v>59.370132260896661</v>
      </c>
      <c r="FK95" s="15">
        <v>68.620769672321387</v>
      </c>
      <c r="FL95" s="15">
        <v>84.558741764331444</v>
      </c>
      <c r="FM95" s="15">
        <v>68.440007917950979</v>
      </c>
      <c r="FN95" s="15">
        <v>82.236172899295411</v>
      </c>
      <c r="FO95" s="15">
        <v>40.206909476239467</v>
      </c>
      <c r="FP95" s="15">
        <v>87.779619910916963</v>
      </c>
      <c r="FQ95" s="15">
        <v>16.425725101254596</v>
      </c>
      <c r="FR95" s="15">
        <v>35.754137041168356</v>
      </c>
      <c r="FS95" s="15">
        <v>436.00509733843109</v>
      </c>
      <c r="FT95" s="15">
        <v>312.3913776511742</v>
      </c>
      <c r="FU95" s="15">
        <v>311.86838385311245</v>
      </c>
      <c r="FV95" s="15">
        <v>81.3439294039526</v>
      </c>
      <c r="FW95" s="15">
        <v>67.090553567079638</v>
      </c>
      <c r="FX95" s="15">
        <v>57.642275564389621</v>
      </c>
      <c r="FY95" s="15">
        <v>-7.9706088977229603</v>
      </c>
      <c r="FZ95" s="15">
        <v>67.165246825534723</v>
      </c>
      <c r="GA95" s="15">
        <v>6.1939139003755157</v>
      </c>
      <c r="GB95" s="15">
        <v>35</v>
      </c>
      <c r="GC95" s="15">
        <v>40.151515151515149</v>
      </c>
      <c r="GD95" s="15">
        <v>36.36363636363636</v>
      </c>
      <c r="GE95" s="15">
        <v>50</v>
      </c>
      <c r="GF95" s="15">
        <v>37.5</v>
      </c>
      <c r="GG95" s="15">
        <v>69.212413725998246</v>
      </c>
      <c r="GH95" s="15">
        <v>19.666666666666668</v>
      </c>
      <c r="GI95" s="15">
        <v>9.5</v>
      </c>
      <c r="GJ95" s="15">
        <v>3.8333333333333339</v>
      </c>
      <c r="GK95" s="15">
        <v>71.670764577710543</v>
      </c>
      <c r="GL95" s="15">
        <v>48.026187113399409</v>
      </c>
      <c r="GM95" s="15">
        <v>49.842105258207745</v>
      </c>
      <c r="GN95" s="15">
        <v>55.659549733333336</v>
      </c>
      <c r="GO95" s="15">
        <v>65.810712539936389</v>
      </c>
      <c r="GP95" s="15">
        <v>51.951450851729128</v>
      </c>
      <c r="GQ95" s="15">
        <v>31.903716709262017</v>
      </c>
      <c r="GR95" s="15">
        <v>2.4252406331471978</v>
      </c>
      <c r="GS95" s="15">
        <v>61.375216981151873</v>
      </c>
      <c r="GT95" s="15">
        <v>66.679517001646587</v>
      </c>
      <c r="GU95" s="15">
        <v>24.906611202446907</v>
      </c>
      <c r="GV95" s="15">
        <v>1</v>
      </c>
      <c r="GW95" s="15">
        <v>264.63342071676783</v>
      </c>
      <c r="GX95" s="15">
        <v>36.032434565641644</v>
      </c>
      <c r="GY95" s="15">
        <v>38.611255026291374</v>
      </c>
      <c r="GZ95" s="15">
        <v>39.214999999999996</v>
      </c>
      <c r="HA95" s="15">
        <v>2065710.1246896612</v>
      </c>
      <c r="HB95" s="15">
        <v>168.72571428571428</v>
      </c>
      <c r="HC95" s="15">
        <v>335.75359788359793</v>
      </c>
      <c r="HD95" s="15">
        <v>57.278809523809514</v>
      </c>
      <c r="HE95" s="15">
        <v>231.88375661375662</v>
      </c>
      <c r="HF95" s="15">
        <v>209.19025421251237</v>
      </c>
      <c r="HG95" s="15">
        <v>34.76354525880209</v>
      </c>
      <c r="HH95" s="15">
        <v>107.60447109398535</v>
      </c>
      <c r="HI95" s="15">
        <v>74.927406462578389</v>
      </c>
      <c r="HJ95" s="15">
        <v>86.822532263205986</v>
      </c>
      <c r="HK95" s="15">
        <v>92.295845453224601</v>
      </c>
      <c r="HL95" s="15">
        <v>89.15257081603977</v>
      </c>
      <c r="HM95" s="15">
        <v>63.152549401403007</v>
      </c>
      <c r="HN95" s="15">
        <v>79.740000000000009</v>
      </c>
      <c r="HO95" s="15">
        <v>69.323333333333323</v>
      </c>
      <c r="HP95" s="15">
        <v>52.545017058933823</v>
      </c>
      <c r="HQ95" s="15">
        <v>35.208015039915423</v>
      </c>
      <c r="HR95" s="15">
        <v>48.181057793878047</v>
      </c>
      <c r="HS95" s="15">
        <v>76.133695523496428</v>
      </c>
      <c r="HT95" s="15">
        <v>84.525138625082562</v>
      </c>
      <c r="HU95" s="15">
        <v>66.441351256867549</v>
      </c>
      <c r="HV95" s="15">
        <v>57.214714234452515</v>
      </c>
      <c r="HW95" s="15">
        <v>96.04295293390085</v>
      </c>
      <c r="HX95" s="15">
        <v>96.606872036445466</v>
      </c>
      <c r="HY95" s="15">
        <v>97.069294239960968</v>
      </c>
      <c r="HZ95" s="15">
        <v>61.443101114970283</v>
      </c>
      <c r="IA95" s="15">
        <v>97.759845284855359</v>
      </c>
      <c r="IB95" s="15">
        <v>96.035732519002011</v>
      </c>
      <c r="IC95" s="15">
        <v>95.387848875494697</v>
      </c>
      <c r="ID95" s="15">
        <v>66.834234541643355</v>
      </c>
      <c r="IE95" s="15">
        <v>97.559451099372836</v>
      </c>
      <c r="IF95" s="15">
        <v>36.928890342016707</v>
      </c>
      <c r="IG95" s="15">
        <v>2.3842395020507969</v>
      </c>
      <c r="IH95" s="15">
        <v>12.166666666666666</v>
      </c>
      <c r="II95" s="15">
        <v>80.174109357577507</v>
      </c>
      <c r="IJ95" s="15">
        <v>13.88845652979839</v>
      </c>
      <c r="IK95" s="15">
        <v>23.449696652976332</v>
      </c>
      <c r="IL95" s="15">
        <v>40.068676157969094</v>
      </c>
      <c r="IM95" s="15">
        <v>22.815424135337746</v>
      </c>
      <c r="IN95" s="15">
        <v>10.138658936829634</v>
      </c>
      <c r="IO95" s="15">
        <v>73.229719391646185</v>
      </c>
      <c r="IP95" s="15">
        <v>77.772643924975057</v>
      </c>
      <c r="IQ95" s="15">
        <v>10.008119965759935</v>
      </c>
      <c r="IR95" s="15">
        <v>121.45031782046692</v>
      </c>
      <c r="IS95" s="15">
        <v>6.7738658652858064</v>
      </c>
      <c r="IT95" s="15">
        <v>21.385597284932061</v>
      </c>
      <c r="IU95" s="15">
        <v>109.06461878816782</v>
      </c>
      <c r="IV95" s="15">
        <v>38.51470530902963</v>
      </c>
      <c r="IW95" s="15">
        <v>18.928603915289312</v>
      </c>
      <c r="IX95" s="15">
        <v>174.42958279694992</v>
      </c>
      <c r="IY95" s="15">
        <v>12.867914979757083</v>
      </c>
      <c r="IZ95" s="15">
        <v>10.782268342418931</v>
      </c>
      <c r="JA95" s="15">
        <v>15.329288079532956</v>
      </c>
      <c r="JB95" s="15">
        <v>4.1863643299576081</v>
      </c>
      <c r="JC95" s="15">
        <v>1.8860809848599744</v>
      </c>
      <c r="JD95" s="15">
        <v>5.7023229369720596</v>
      </c>
      <c r="JE95" s="15">
        <v>13.67780749627641</v>
      </c>
      <c r="JF95" s="15">
        <v>13.100289591157427</v>
      </c>
      <c r="JG95" s="15">
        <v>97.253400457853488</v>
      </c>
      <c r="JH95" s="15">
        <v>98.473111885097524</v>
      </c>
      <c r="JI95" s="15">
        <v>7.9630677204156726</v>
      </c>
      <c r="JJ95" s="15">
        <v>48.800237779273893</v>
      </c>
      <c r="JK95" s="15">
        <v>87.913372105037084</v>
      </c>
      <c r="JL95" s="15">
        <v>64.296118927415222</v>
      </c>
      <c r="JM95" s="15">
        <v>10.401625800485418</v>
      </c>
      <c r="JN95" s="15">
        <v>87.188333333333318</v>
      </c>
      <c r="JO95" s="15">
        <v>98.98</v>
      </c>
      <c r="JP95" s="15">
        <v>98.822885190245884</v>
      </c>
      <c r="JQ95" s="15">
        <v>94.383545748621884</v>
      </c>
      <c r="JR95" s="15">
        <v>82.524479844100753</v>
      </c>
      <c r="JS95" s="15">
        <v>0.84349593333333317</v>
      </c>
      <c r="JT95" s="15">
        <v>0.77235771666666675</v>
      </c>
      <c r="JU95" s="15">
        <v>1.301496424</v>
      </c>
      <c r="JV95" s="15">
        <v>0.28355884999999997</v>
      </c>
      <c r="JW95" s="15">
        <v>4.2535693881931271</v>
      </c>
      <c r="JX95" s="15">
        <v>128971.89403886272</v>
      </c>
      <c r="JY95" s="15">
        <v>187041.751997983</v>
      </c>
      <c r="JZ95" s="15">
        <v>1.7146140895637079</v>
      </c>
      <c r="KA95" s="15">
        <v>29.031918578333347</v>
      </c>
      <c r="KB95" s="15">
        <v>24.672201381666653</v>
      </c>
      <c r="KC95" s="15">
        <v>224.23038212499992</v>
      </c>
      <c r="KD95" s="15">
        <v>7.0198186332885895E-2</v>
      </c>
      <c r="KE95" s="15">
        <v>-15.541978126815145</v>
      </c>
      <c r="KF95" s="15">
        <v>19.480207748348704</v>
      </c>
      <c r="KG95" s="15">
        <v>71.830965249301372</v>
      </c>
      <c r="KH95" s="15">
        <v>-63.61360169699509</v>
      </c>
      <c r="KI95" s="15">
        <v>9.2804841269841258</v>
      </c>
      <c r="KJ95" s="15">
        <v>12.933769841269841</v>
      </c>
      <c r="KK95" s="15">
        <v>87.673333333333346</v>
      </c>
      <c r="KL95" s="15">
        <v>111.10416666666667</v>
      </c>
      <c r="KM95" s="15">
        <v>105.255</v>
      </c>
      <c r="KN95" s="15">
        <v>15.441258235668554</v>
      </c>
      <c r="KO95" s="15">
        <v>31.559992082049032</v>
      </c>
      <c r="KP95" s="15">
        <v>82.236172899295411</v>
      </c>
      <c r="KQ95" s="15">
        <v>5.8559453845386296</v>
      </c>
      <c r="KR95" s="15">
        <v>87.779619910916963</v>
      </c>
      <c r="KS95" s="15">
        <v>16.425725101254596</v>
      </c>
    </row>
    <row r="96" spans="1:305" x14ac:dyDescent="0.3">
      <c r="A96" t="s">
        <v>360</v>
      </c>
      <c r="B96" s="16" t="s">
        <v>370</v>
      </c>
      <c r="C96" t="s">
        <v>347</v>
      </c>
      <c r="H96" s="17"/>
      <c r="I96" s="15">
        <v>59.80472895462146</v>
      </c>
      <c r="J96" s="15">
        <v>58.917094869199353</v>
      </c>
      <c r="K96" s="15">
        <v>63.689385981072206</v>
      </c>
      <c r="L96" s="15">
        <v>71.208345763498883</v>
      </c>
      <c r="M96" s="15">
        <v>66.757960234833334</v>
      </c>
      <c r="N96" s="15">
        <v>55.959707250323703</v>
      </c>
      <c r="O96" s="15">
        <v>42.29587962880143</v>
      </c>
      <c r="P96" s="15">
        <v>82.225872399411244</v>
      </c>
      <c r="Q96" s="15">
        <v>64.595737313791957</v>
      </c>
      <c r="R96" s="15">
        <v>33.579124579124581</v>
      </c>
      <c r="S96" s="15">
        <v>68.95772565721721</v>
      </c>
      <c r="T96" s="15">
        <v>45.09025202527225</v>
      </c>
      <c r="U96" s="15">
        <v>73.006072977430307</v>
      </c>
      <c r="V96" s="15">
        <v>44.964879132147885</v>
      </c>
      <c r="W96" s="15">
        <v>33.056667434617211</v>
      </c>
      <c r="X96" s="15">
        <v>67.218621176613837</v>
      </c>
      <c r="Y96" s="15">
        <v>94.237843244027474</v>
      </c>
      <c r="Z96" s="15">
        <v>60.244412069030332</v>
      </c>
      <c r="AA96" s="15">
        <v>77.320254890798765</v>
      </c>
      <c r="AB96" s="15">
        <v>85.860144369414769</v>
      </c>
      <c r="AC96" s="15">
        <v>61.612135809458202</v>
      </c>
      <c r="AD96" s="15">
        <v>53.223735569401128</v>
      </c>
      <c r="AE96" s="15">
        <v>78.025458178421502</v>
      </c>
      <c r="AF96" s="15">
        <v>66.757960234833334</v>
      </c>
      <c r="AG96" s="15">
        <v>43.602347744461333</v>
      </c>
      <c r="AH96" s="15">
        <v>47.666913536944051</v>
      </c>
      <c r="AI96" s="15">
        <v>76.836043098424454</v>
      </c>
      <c r="AJ96" s="15">
        <v>62.064117578987258</v>
      </c>
      <c r="AK96" s="15">
        <v>93.699738105104558</v>
      </c>
      <c r="AL96" s="15">
        <v>57.393230970994459</v>
      </c>
      <c r="AM96" s="15">
        <v>38.224210882340621</v>
      </c>
      <c r="AN96" s="15">
        <v>58.866351096784889</v>
      </c>
      <c r="AO96" s="15">
        <v>73.31056979481545</v>
      </c>
      <c r="AP96" s="15">
        <v>89.647268530275966</v>
      </c>
      <c r="AQ96" s="15">
        <v>84.013258714832091</v>
      </c>
      <c r="AR96" s="15">
        <v>88.224791313776507</v>
      </c>
      <c r="AS96" s="15">
        <v>81.437893525097223</v>
      </c>
      <c r="AT96" s="15">
        <v>62.657077250740734</v>
      </c>
      <c r="AU96" s="15">
        <v>87.37494506174508</v>
      </c>
      <c r="AV96" s="15">
        <v>71.4705390339698</v>
      </c>
      <c r="AW96" s="15">
        <v>60.778039847709287</v>
      </c>
      <c r="AX96" s="15">
        <v>67.761672044952192</v>
      </c>
      <c r="AY96" s="15">
        <v>58.372698328536615</v>
      </c>
      <c r="AZ96" s="15">
        <v>32.555555555555557</v>
      </c>
      <c r="BA96" s="15">
        <v>36.969696969696969</v>
      </c>
      <c r="BB96" s="15">
        <v>31.212121212121211</v>
      </c>
      <c r="BC96" s="15">
        <v>70.370370370370367</v>
      </c>
      <c r="BD96" s="15">
        <v>41.666666666666664</v>
      </c>
      <c r="BE96" s="15">
        <v>69.396443039951265</v>
      </c>
      <c r="BF96" s="15">
        <v>87.938481542431035</v>
      </c>
      <c r="BG96" s="15">
        <v>75.416666666666657</v>
      </c>
      <c r="BH96" s="15">
        <v>85.099415204678351</v>
      </c>
      <c r="BI96" s="15">
        <v>59.170858492077514</v>
      </c>
      <c r="BJ96" s="15">
        <v>24.367366791635181</v>
      </c>
      <c r="BK96" s="15">
        <v>24.648360562859068</v>
      </c>
      <c r="BL96" s="15">
        <v>32.165259075111102</v>
      </c>
      <c r="BM96" s="15">
        <v>69.97017289287551</v>
      </c>
      <c r="BN96" s="15">
        <v>66.167331709452128</v>
      </c>
      <c r="BO96" s="15">
        <v>82.880714329963226</v>
      </c>
      <c r="BP96" s="15">
        <v>4.0490612839927946</v>
      </c>
      <c r="BQ96" s="15">
        <v>95.238751697292187</v>
      </c>
      <c r="BR96" s="15">
        <v>79.481159513140426</v>
      </c>
      <c r="BS96" s="15">
        <v>17.407661510124193</v>
      </c>
      <c r="BT96" s="15">
        <v>62.222222222222221</v>
      </c>
      <c r="BU96" s="15">
        <v>11.390418566115402</v>
      </c>
      <c r="BV96" s="15">
        <v>53.254023569729206</v>
      </c>
      <c r="BW96" s="15">
        <v>26.554202023105077</v>
      </c>
      <c r="BX96" s="15">
        <v>18.609555555555556</v>
      </c>
      <c r="BY96" s="15">
        <v>33.808888590078986</v>
      </c>
      <c r="BZ96" s="15">
        <v>88.317661245746038</v>
      </c>
      <c r="CA96" s="15">
        <v>50.239445693525198</v>
      </c>
      <c r="CB96" s="15">
        <v>60.615886988117687</v>
      </c>
      <c r="CC96" s="15">
        <v>76.770798921646346</v>
      </c>
      <c r="CD96" s="15">
        <v>78.51827305804639</v>
      </c>
      <c r="CE96" s="15">
        <v>40.2252805173326</v>
      </c>
      <c r="CF96" s="15">
        <v>75.843001811882502</v>
      </c>
      <c r="CG96" s="15">
        <v>89.751411376571937</v>
      </c>
      <c r="CH96" s="15">
        <v>96.664704032056378</v>
      </c>
      <c r="CI96" s="15">
        <v>96.909849223670406</v>
      </c>
      <c r="CJ96" s="15">
        <v>95.110470148572318</v>
      </c>
      <c r="CK96" s="15">
        <v>92.752781439266315</v>
      </c>
      <c r="CL96" s="15">
        <v>63.532666666666671</v>
      </c>
      <c r="CM96" s="15">
        <v>71.180860000000024</v>
      </c>
      <c r="CN96" s="15">
        <v>82.849342574374816</v>
      </c>
      <c r="CO96" s="15">
        <v>23.414779035079832</v>
      </c>
      <c r="CP96" s="15">
        <v>66.219563665017404</v>
      </c>
      <c r="CQ96" s="15">
        <v>84.894277953701788</v>
      </c>
      <c r="CR96" s="15">
        <v>86.653322027490034</v>
      </c>
      <c r="CS96" s="15">
        <v>65.118145929347051</v>
      </c>
      <c r="CT96" s="15">
        <v>64.168250572548274</v>
      </c>
      <c r="CU96" s="15">
        <v>96.867969196688193</v>
      </c>
      <c r="CV96" s="15">
        <v>94.366465165614898</v>
      </c>
      <c r="CW96" s="15">
        <v>96.867662689470791</v>
      </c>
      <c r="CX96" s="15">
        <v>55.544748942249662</v>
      </c>
      <c r="CY96" s="15">
        <v>97.459244374742426</v>
      </c>
      <c r="CZ96" s="15">
        <v>95.318449946258866</v>
      </c>
      <c r="DA96" s="15">
        <v>96.997341188627999</v>
      </c>
      <c r="DB96" s="15">
        <v>53.344874831235686</v>
      </c>
      <c r="DC96" s="15">
        <v>96.982367817117762</v>
      </c>
      <c r="DD96" s="15">
        <v>73.813283116603557</v>
      </c>
      <c r="DE96" s="15">
        <v>64.178679867326593</v>
      </c>
      <c r="DF96" s="15">
        <v>46.844444444444441</v>
      </c>
      <c r="DG96" s="15">
        <v>83.282224042894086</v>
      </c>
      <c r="DH96" s="15">
        <v>38.011888922164609</v>
      </c>
      <c r="DI96" s="15">
        <v>38.377093743144698</v>
      </c>
      <c r="DJ96" s="15">
        <v>81.515204130684936</v>
      </c>
      <c r="DK96" s="15">
        <v>53.893178688894537</v>
      </c>
      <c r="DL96" s="15">
        <v>88.329451950373894</v>
      </c>
      <c r="DM96" s="15">
        <v>88.363997943732656</v>
      </c>
      <c r="DN96" s="15">
        <v>57.753936256126515</v>
      </c>
      <c r="DO96" s="15">
        <v>78.569537396786856</v>
      </c>
      <c r="DP96" s="15">
        <v>63.950407051586623</v>
      </c>
      <c r="DQ96" s="15">
        <v>53.220788341740992</v>
      </c>
      <c r="DR96" s="15">
        <v>33.983907147181661</v>
      </c>
      <c r="DS96" s="15">
        <v>13.420411950048226</v>
      </c>
      <c r="DT96" s="15">
        <v>6.1382722783497758</v>
      </c>
      <c r="DU96" s="15">
        <v>15.37497426844036</v>
      </c>
      <c r="DV96" s="15">
        <v>13.961091732929766</v>
      </c>
      <c r="DW96" s="15">
        <v>10.550666960334492</v>
      </c>
      <c r="DX96" s="15">
        <v>57.210585280845265</v>
      </c>
      <c r="DY96" s="15">
        <v>56.429790514499992</v>
      </c>
      <c r="DZ96" s="15">
        <v>45.736831040950975</v>
      </c>
      <c r="EA96" s="15">
        <v>58.000882086431631</v>
      </c>
      <c r="EB96" s="15">
        <v>20.956478761992432</v>
      </c>
      <c r="EC96" s="15">
        <v>63.050031651146433</v>
      </c>
      <c r="ED96" s="15">
        <v>69.050110442529032</v>
      </c>
      <c r="EE96" s="15">
        <v>84.652914547367544</v>
      </c>
      <c r="EF96" s="15">
        <v>90.591115752654915</v>
      </c>
      <c r="EG96" s="15">
        <v>41.652242521433351</v>
      </c>
      <c r="EH96" s="15">
        <v>60.119081794414086</v>
      </c>
      <c r="EI96" s="15">
        <v>94.401040526260886</v>
      </c>
      <c r="EJ96" s="15">
        <v>87.448730523983912</v>
      </c>
      <c r="EK96" s="15">
        <v>26.699492528844054</v>
      </c>
      <c r="EL96" s="15">
        <v>91.546444444444447</v>
      </c>
      <c r="EM96" s="15">
        <v>99.753111111111124</v>
      </c>
      <c r="EN96" s="15">
        <v>99.45901339288794</v>
      </c>
      <c r="EO96" s="15">
        <v>96.533178795616152</v>
      </c>
      <c r="EP96" s="15">
        <v>81.206942781463013</v>
      </c>
      <c r="EQ96" s="15">
        <v>72.676770556932766</v>
      </c>
      <c r="ER96" s="15">
        <v>84.444445620071647</v>
      </c>
      <c r="ES96" s="15">
        <v>54.18637381088142</v>
      </c>
      <c r="ET96" s="15">
        <v>18.265333896091992</v>
      </c>
      <c r="EU96" s="15">
        <v>17.365848999431996</v>
      </c>
      <c r="EV96" s="15">
        <v>14.300012361648024</v>
      </c>
      <c r="EW96" s="15">
        <v>14.419783875887063</v>
      </c>
      <c r="EX96" s="15">
        <v>12.704784325203795</v>
      </c>
      <c r="EY96" s="15">
        <v>10.63169217140587</v>
      </c>
      <c r="EZ96" s="15">
        <v>12.132477384081161</v>
      </c>
      <c r="FA96" s="15">
        <v>7.0071792481790078</v>
      </c>
      <c r="FB96" s="15">
        <v>14.894755990226271</v>
      </c>
      <c r="FC96" s="15">
        <v>14.728451987647174</v>
      </c>
      <c r="FD96" s="15">
        <v>40.56226217392858</v>
      </c>
      <c r="FE96" s="15">
        <v>55.803837574010799</v>
      </c>
      <c r="FF96" s="15">
        <v>65.131746685890263</v>
      </c>
      <c r="FG96" s="15">
        <v>65.424141523182499</v>
      </c>
      <c r="FH96" s="15">
        <v>76.782581045663704</v>
      </c>
      <c r="FI96" s="15">
        <v>31.403351337317812</v>
      </c>
      <c r="FJ96" s="15">
        <v>56.700067027292398</v>
      </c>
      <c r="FK96" s="15">
        <v>64.021614550468101</v>
      </c>
      <c r="FL96" s="15">
        <v>87.262699005302068</v>
      </c>
      <c r="FM96" s="15">
        <v>69.996715943561327</v>
      </c>
      <c r="FN96" s="15">
        <v>92.171912349924398</v>
      </c>
      <c r="FO96" s="15">
        <v>65.695687085292164</v>
      </c>
      <c r="FP96" s="15">
        <v>84.961136138123734</v>
      </c>
      <c r="FQ96" s="15">
        <v>39.775268246688896</v>
      </c>
      <c r="FR96" s="15">
        <v>7.4480082516000339</v>
      </c>
      <c r="FS96" s="15">
        <v>154.11782585107645</v>
      </c>
      <c r="FT96" s="15">
        <v>211.09410296867233</v>
      </c>
      <c r="FU96" s="15">
        <v>180.39468690889274</v>
      </c>
      <c r="FV96" s="15">
        <v>75.454362150046734</v>
      </c>
      <c r="FW96" s="15">
        <v>61.8925800369379</v>
      </c>
      <c r="FX96" s="15">
        <v>71.4705390339698</v>
      </c>
      <c r="FY96" s="15">
        <v>-5.6287612561920293</v>
      </c>
      <c r="FZ96" s="15">
        <v>67.761672044952192</v>
      </c>
      <c r="GA96" s="15">
        <v>8.2374494751729408</v>
      </c>
      <c r="GB96" s="15">
        <v>32.555555555555557</v>
      </c>
      <c r="GC96" s="15">
        <v>36.969696969696969</v>
      </c>
      <c r="GD96" s="15">
        <v>31.212121212121211</v>
      </c>
      <c r="GE96" s="15">
        <v>70.370370370370367</v>
      </c>
      <c r="GF96" s="15">
        <v>41.666666666666664</v>
      </c>
      <c r="GG96" s="15">
        <v>69.396443039951265</v>
      </c>
      <c r="GH96" s="15">
        <v>9.0444444444444443</v>
      </c>
      <c r="GI96" s="15">
        <v>11.8</v>
      </c>
      <c r="GJ96" s="15">
        <v>4.7185185185185201</v>
      </c>
      <c r="GK96" s="15">
        <v>59.170858492077514</v>
      </c>
      <c r="GL96" s="15">
        <v>24.367366791635181</v>
      </c>
      <c r="GM96" s="15">
        <v>24.648360562859068</v>
      </c>
      <c r="GN96" s="15">
        <v>32.165259075111102</v>
      </c>
      <c r="GO96" s="15">
        <v>70.116648868085704</v>
      </c>
      <c r="GP96" s="15">
        <v>33.832668290547865</v>
      </c>
      <c r="GQ96" s="15">
        <v>17.119285670036767</v>
      </c>
      <c r="GR96" s="15">
        <v>4.0490612839927946</v>
      </c>
      <c r="GS96" s="15">
        <v>94.565390037133284</v>
      </c>
      <c r="GT96" s="15">
        <v>83.112166509293161</v>
      </c>
      <c r="GU96" s="15">
        <v>18.67902194837507</v>
      </c>
      <c r="GV96" s="15">
        <v>0.62222222222222223</v>
      </c>
      <c r="GW96" s="15">
        <v>1671.2271569291913</v>
      </c>
      <c r="GX96" s="15">
        <v>53.378302097284312</v>
      </c>
      <c r="GY96" s="15">
        <v>25.51593601839058</v>
      </c>
      <c r="GZ96" s="15">
        <v>18.609555555555556</v>
      </c>
      <c r="HA96" s="15">
        <v>3333975.5686670775</v>
      </c>
      <c r="HB96" s="15">
        <v>44.505756613756624</v>
      </c>
      <c r="HC96" s="15">
        <v>223.26211992945329</v>
      </c>
      <c r="HD96" s="15">
        <v>194.30472310405636</v>
      </c>
      <c r="HE96" s="15">
        <v>95.991647266313947</v>
      </c>
      <c r="HF96" s="15">
        <v>171.32197853147983</v>
      </c>
      <c r="HG96" s="15">
        <v>59.774719482667386</v>
      </c>
      <c r="HH96" s="15">
        <v>99.667699135731937</v>
      </c>
      <c r="HI96" s="15">
        <v>89.751411376571937</v>
      </c>
      <c r="HJ96" s="15">
        <v>96.664704032056378</v>
      </c>
      <c r="HK96" s="15">
        <v>96.909849223670406</v>
      </c>
      <c r="HL96" s="15">
        <v>95.110470148572318</v>
      </c>
      <c r="HM96" s="15">
        <v>92.752781439266315</v>
      </c>
      <c r="HN96" s="15">
        <v>72.457380952380959</v>
      </c>
      <c r="HO96" s="15">
        <v>70.816976744186064</v>
      </c>
      <c r="HP96" s="15">
        <v>81.453978523183039</v>
      </c>
      <c r="HQ96" s="15">
        <v>26.41785760011545</v>
      </c>
      <c r="HR96" s="15">
        <v>66.219563665017404</v>
      </c>
      <c r="HS96" s="15">
        <v>84.894277953701788</v>
      </c>
      <c r="HT96" s="15">
        <v>86.653322027490034</v>
      </c>
      <c r="HU96" s="15">
        <v>65.118145929347051</v>
      </c>
      <c r="HV96" s="15">
        <v>64.168250572548274</v>
      </c>
      <c r="HW96" s="15">
        <v>96.867969196688193</v>
      </c>
      <c r="HX96" s="15">
        <v>94.366465165614898</v>
      </c>
      <c r="HY96" s="15">
        <v>96.867662689470791</v>
      </c>
      <c r="HZ96" s="15">
        <v>55.544748942249662</v>
      </c>
      <c r="IA96" s="15">
        <v>97.459244374742426</v>
      </c>
      <c r="IB96" s="15">
        <v>95.318449946258866</v>
      </c>
      <c r="IC96" s="15">
        <v>96.997341188627999</v>
      </c>
      <c r="ID96" s="15">
        <v>53.344874831235686</v>
      </c>
      <c r="IE96" s="15">
        <v>96.982367817117762</v>
      </c>
      <c r="IF96" s="15">
        <v>80.284115439319493</v>
      </c>
      <c r="IG96" s="15">
        <v>3.1862203850943036</v>
      </c>
      <c r="IH96" s="15">
        <v>13.71111111111111</v>
      </c>
      <c r="II96" s="15">
        <v>83.282224042894086</v>
      </c>
      <c r="IJ96" s="15">
        <v>38.011888922164609</v>
      </c>
      <c r="IK96" s="15">
        <v>38.377093743144698</v>
      </c>
      <c r="IL96" s="15">
        <v>81.893240514710769</v>
      </c>
      <c r="IM96" s="15">
        <v>53.893178688894537</v>
      </c>
      <c r="IN96" s="15">
        <v>10.151714809109567</v>
      </c>
      <c r="IO96" s="15">
        <v>88.363997943732656</v>
      </c>
      <c r="IP96" s="15">
        <v>80.210048041787445</v>
      </c>
      <c r="IQ96" s="15">
        <v>9.7411193650968908</v>
      </c>
      <c r="IR96" s="15">
        <v>72.675278318973795</v>
      </c>
      <c r="IS96" s="15">
        <v>8.1002594310554414</v>
      </c>
      <c r="IT96" s="15">
        <v>33.983907147181661</v>
      </c>
      <c r="IU96" s="15">
        <v>85.718399777631163</v>
      </c>
      <c r="IV96" s="15">
        <v>12.305549333092832</v>
      </c>
      <c r="IW96" s="15">
        <v>26.439083134249984</v>
      </c>
      <c r="IX96" s="15">
        <v>151.10380712679995</v>
      </c>
      <c r="IY96" s="15">
        <v>6.1515983638150242</v>
      </c>
      <c r="IZ96" s="15">
        <v>47.688778921027968</v>
      </c>
      <c r="JA96" s="15">
        <v>31.003445194001642</v>
      </c>
      <c r="JB96" s="15">
        <v>14.795891335767935</v>
      </c>
      <c r="JC96" s="15">
        <v>5.9028413732893092</v>
      </c>
      <c r="JD96" s="15">
        <v>6.286943628597732</v>
      </c>
      <c r="JE96" s="15">
        <v>12.381064080717547</v>
      </c>
      <c r="JF96" s="15">
        <v>12.208752521197251</v>
      </c>
      <c r="JG96" s="15">
        <v>86.330058243930267</v>
      </c>
      <c r="JH96" s="15">
        <v>110.56938036646443</v>
      </c>
      <c r="JI96" s="15">
        <v>41.652242521433351</v>
      </c>
      <c r="JJ96" s="15">
        <v>60.119081794414086</v>
      </c>
      <c r="JK96" s="15">
        <v>94.401040526260886</v>
      </c>
      <c r="JL96" s="15">
        <v>87.448730523983912</v>
      </c>
      <c r="JM96" s="15">
        <v>26.699492528844054</v>
      </c>
      <c r="JN96" s="15">
        <v>91.546444444444447</v>
      </c>
      <c r="JO96" s="15">
        <v>99.753111111111124</v>
      </c>
      <c r="JP96" s="15">
        <v>99.45901339288794</v>
      </c>
      <c r="JQ96" s="15">
        <v>96.533178795616152</v>
      </c>
      <c r="JR96" s="15">
        <v>81.206942781463013</v>
      </c>
      <c r="JS96" s="15">
        <v>0.85338754000000039</v>
      </c>
      <c r="JT96" s="15">
        <v>0.88238482666666684</v>
      </c>
      <c r="JU96" s="15">
        <v>1.4889096311555559</v>
      </c>
      <c r="JV96" s="15">
        <v>0.26597607777777776</v>
      </c>
      <c r="JW96" s="15">
        <v>6.4084773145876532</v>
      </c>
      <c r="JX96" s="15">
        <v>356278.50719290908</v>
      </c>
      <c r="JY96" s="15">
        <v>224414.86904132855</v>
      </c>
      <c r="JZ96" s="15">
        <v>1.2141687336086517</v>
      </c>
      <c r="KA96" s="15">
        <v>191.31801711402235</v>
      </c>
      <c r="KB96" s="15">
        <v>31.546690356533322</v>
      </c>
      <c r="KC96" s="15">
        <v>21.093839674666675</v>
      </c>
      <c r="KD96" s="15">
        <v>0.11257981375710716</v>
      </c>
      <c r="KE96" s="15">
        <v>-5.4252321617213646</v>
      </c>
      <c r="KF96" s="15">
        <v>25.599648542457231</v>
      </c>
      <c r="KG96" s="15">
        <v>23.215350296043212</v>
      </c>
      <c r="KH96" s="15">
        <v>60.526986743561025</v>
      </c>
      <c r="KI96" s="15">
        <v>6.2821863618888125</v>
      </c>
      <c r="KJ96" s="15">
        <v>7.2373372657820472</v>
      </c>
      <c r="KK96" s="15">
        <v>83.574685185185174</v>
      </c>
      <c r="KL96" s="15">
        <v>113.4611</v>
      </c>
      <c r="KM96" s="15">
        <v>108.39311851851858</v>
      </c>
      <c r="KN96" s="15">
        <v>12.737300994697934</v>
      </c>
      <c r="KO96" s="15">
        <v>30.00328405643867</v>
      </c>
      <c r="KP96" s="15">
        <v>92.171912349924398</v>
      </c>
      <c r="KQ96" s="15">
        <v>6.8987770751293027</v>
      </c>
      <c r="KR96" s="15">
        <v>84.961136138123734</v>
      </c>
      <c r="KS96" s="15">
        <v>39.775268246688896</v>
      </c>
    </row>
    <row r="97" spans="1:305" x14ac:dyDescent="0.3">
      <c r="A97" t="s">
        <v>360</v>
      </c>
      <c r="B97" s="16" t="s">
        <v>372</v>
      </c>
      <c r="C97" t="s">
        <v>348</v>
      </c>
      <c r="H97" s="17"/>
      <c r="I97" s="15">
        <v>51.394034689706452</v>
      </c>
      <c r="J97" s="15">
        <v>54.323333113754579</v>
      </c>
      <c r="K97" s="15">
        <v>51.877735859859996</v>
      </c>
      <c r="L97" s="15">
        <v>62.940540603757398</v>
      </c>
      <c r="M97" s="15">
        <v>54.972321514026021</v>
      </c>
      <c r="N97" s="15">
        <v>48.223636814751046</v>
      </c>
      <c r="O97" s="15">
        <v>36.026640232089669</v>
      </c>
      <c r="P97" s="15">
        <v>74.622851772951535</v>
      </c>
      <c r="Q97" s="15">
        <v>60.44649458078743</v>
      </c>
      <c r="R97" s="15">
        <v>12.929292929292929</v>
      </c>
      <c r="S97" s="15">
        <v>79.21033047203268</v>
      </c>
      <c r="T97" s="15">
        <v>43.24411888683688</v>
      </c>
      <c r="U97" s="15">
        <v>67.543158495467523</v>
      </c>
      <c r="V97" s="15">
        <v>42.267084658913028</v>
      </c>
      <c r="W97" s="15">
        <v>23.80564346298512</v>
      </c>
      <c r="X97" s="15">
        <v>46.764318855843264</v>
      </c>
      <c r="Y97" s="15">
        <v>84.146712708126003</v>
      </c>
      <c r="Z97" s="15">
        <v>52.794268412485614</v>
      </c>
      <c r="AA97" s="15">
        <v>73.834020692376811</v>
      </c>
      <c r="AB97" s="15">
        <v>83.602709398561061</v>
      </c>
      <c r="AC97" s="15">
        <v>51.712993715799989</v>
      </c>
      <c r="AD97" s="15">
        <v>44.218959171729516</v>
      </c>
      <c r="AE97" s="15">
        <v>61.334020040319643</v>
      </c>
      <c r="AF97" s="15">
        <v>54.972321514026021</v>
      </c>
      <c r="AG97" s="15">
        <v>30.48805166647162</v>
      </c>
      <c r="AH97" s="15">
        <v>25.632045314594208</v>
      </c>
      <c r="AI97" s="15">
        <v>86.054670327548308</v>
      </c>
      <c r="AJ97" s="15">
        <v>39.63099215399334</v>
      </c>
      <c r="AK97" s="15">
        <v>92.198745763007892</v>
      </c>
      <c r="AL97" s="15">
        <v>47.009346712282593</v>
      </c>
      <c r="AM97" s="15">
        <v>46.500703830062015</v>
      </c>
      <c r="AN97" s="15">
        <v>44.536026580270146</v>
      </c>
      <c r="AO97" s="15">
        <v>64.997032664013503</v>
      </c>
      <c r="AP97" s="15">
        <v>81.15796775693623</v>
      </c>
      <c r="AQ97" s="15">
        <v>88.446510528246151</v>
      </c>
      <c r="AR97" s="15">
        <v>70.898715253564049</v>
      </c>
      <c r="AS97" s="15">
        <v>48.315125868742847</v>
      </c>
      <c r="AT97" s="15">
        <v>67.830277681049765</v>
      </c>
      <c r="AU97" s="15">
        <v>91.088513549170202</v>
      </c>
      <c r="AV97" s="15">
        <v>55.649150499380653</v>
      </c>
      <c r="AW97" s="15">
        <v>54.273045696401425</v>
      </c>
      <c r="AX97" s="15">
        <v>69.824655350048346</v>
      </c>
      <c r="AY97" s="15">
        <v>62.039126777319332</v>
      </c>
      <c r="AZ97" s="15">
        <v>10</v>
      </c>
      <c r="BA97" s="15">
        <v>18.18181818181818</v>
      </c>
      <c r="BB97" s="15">
        <v>10.606060606060606</v>
      </c>
      <c r="BC97" s="15">
        <v>72.222222222222214</v>
      </c>
      <c r="BD97" s="15">
        <v>50</v>
      </c>
      <c r="BE97" s="15">
        <v>94.215545820271871</v>
      </c>
      <c r="BF97" s="15">
        <v>93.502773206558174</v>
      </c>
      <c r="BG97" s="15">
        <v>86.1111111111111</v>
      </c>
      <c r="BH97" s="15">
        <v>80.877192982456137</v>
      </c>
      <c r="BI97" s="15">
        <v>55.717802919141064</v>
      </c>
      <c r="BJ97" s="15">
        <v>24.146820496849301</v>
      </c>
      <c r="BK97" s="15">
        <v>23.926716335737904</v>
      </c>
      <c r="BL97" s="15">
        <v>31.552061699999999</v>
      </c>
      <c r="BM97" s="15">
        <v>82.192380371094643</v>
      </c>
      <c r="BN97" s="15">
        <v>60.930908595784985</v>
      </c>
      <c r="BO97" s="15">
        <v>59.50618651952292</v>
      </c>
      <c r="BP97" s="15">
        <v>7.6259689013506025</v>
      </c>
      <c r="BQ97" s="15">
        <v>58.777435391524158</v>
      </c>
      <c r="BR97" s="15">
        <v>55.619102058190826</v>
      </c>
      <c r="BS97" s="15">
        <v>20.813885301450046</v>
      </c>
      <c r="BT97" s="15">
        <v>100</v>
      </c>
      <c r="BU97" s="15">
        <v>10.766116300962537</v>
      </c>
      <c r="BV97" s="15">
        <v>38.440409813934707</v>
      </c>
      <c r="BW97" s="15">
        <v>18.139993298328616</v>
      </c>
      <c r="BX97" s="15">
        <v>18.598333333333333</v>
      </c>
      <c r="BY97" s="15">
        <v>20.043837406343837</v>
      </c>
      <c r="BZ97" s="15">
        <v>16.710872850761739</v>
      </c>
      <c r="CA97" s="15">
        <v>13.977948453535797</v>
      </c>
      <c r="CB97" s="15">
        <v>13.658194780436107</v>
      </c>
      <c r="CC97" s="15">
        <v>29.013497667526419</v>
      </c>
      <c r="CD97" s="15">
        <v>87.739975025810608</v>
      </c>
      <c r="CE97" s="15">
        <v>71.596569916391616</v>
      </c>
      <c r="CF97" s="15">
        <v>94.653173296440556</v>
      </c>
      <c r="CG97" s="15">
        <v>81.204944402413943</v>
      </c>
      <c r="CH97" s="15">
        <v>91.414285351749399</v>
      </c>
      <c r="CI97" s="15">
        <v>93.746282438909375</v>
      </c>
      <c r="CJ97" s="15">
        <v>90.492256363162667</v>
      </c>
      <c r="CK97" s="15">
        <v>63.87579498439468</v>
      </c>
      <c r="CL97" s="15">
        <v>64.826666666666668</v>
      </c>
      <c r="CM97" s="15">
        <v>63.813333333333333</v>
      </c>
      <c r="CN97" s="15">
        <v>61.11148697398054</v>
      </c>
      <c r="CO97" s="15">
        <v>21.425586675961895</v>
      </c>
      <c r="CP97" s="15">
        <v>56.140043745906574</v>
      </c>
      <c r="CQ97" s="15">
        <v>82.824461678077327</v>
      </c>
      <c r="CR97" s="15">
        <v>87.682229914337924</v>
      </c>
      <c r="CS97" s="15">
        <v>60.148413864371882</v>
      </c>
      <c r="CT97" s="15">
        <v>58.616001228235938</v>
      </c>
      <c r="CU97" s="15">
        <v>97.592973723331241</v>
      </c>
      <c r="CV97" s="15">
        <v>86.431847227071628</v>
      </c>
      <c r="CW97" s="15">
        <v>97.20671471351875</v>
      </c>
      <c r="CX97" s="15">
        <v>53.138795379058386</v>
      </c>
      <c r="CY97" s="15">
        <v>98.10776249158863</v>
      </c>
      <c r="CZ97" s="15">
        <v>92.292152652765722</v>
      </c>
      <c r="DA97" s="15">
        <v>95.751690440822188</v>
      </c>
      <c r="DB97" s="15">
        <v>47.703611540991119</v>
      </c>
      <c r="DC97" s="15">
        <v>98.189100742671997</v>
      </c>
      <c r="DD97" s="15">
        <v>41.16491979828762</v>
      </c>
      <c r="DE97" s="15">
        <v>78.640728015779004</v>
      </c>
      <c r="DF97" s="15">
        <v>35.333333333333336</v>
      </c>
      <c r="DG97" s="15">
        <v>88.33296403225107</v>
      </c>
      <c r="DH97" s="15">
        <v>20.03820870440331</v>
      </c>
      <c r="DI97" s="15">
        <v>24.285704778534168</v>
      </c>
      <c r="DJ97" s="15">
        <v>42.421058154376986</v>
      </c>
      <c r="DK97" s="15">
        <v>19.409522932595181</v>
      </c>
      <c r="DL97" s="15">
        <v>94.980155853759854</v>
      </c>
      <c r="DM97" s="15">
        <v>88.52534322054656</v>
      </c>
      <c r="DN97" s="15">
        <v>49.576820151883936</v>
      </c>
      <c r="DO97" s="15">
        <v>79.216185023911109</v>
      </c>
      <c r="DP97" s="15">
        <v>36.12395936628301</v>
      </c>
      <c r="DQ97" s="15">
        <v>34.973312651646047</v>
      </c>
      <c r="DR97" s="15">
        <v>26.002790681297196</v>
      </c>
      <c r="DS97" s="15">
        <v>16.141297011588193</v>
      </c>
      <c r="DT97" s="15">
        <v>18.391650658516415</v>
      </c>
      <c r="DU97" s="15">
        <v>10.874619134080987</v>
      </c>
      <c r="DV97" s="15">
        <v>14.215273975620704</v>
      </c>
      <c r="DW97" s="15">
        <v>17.063737534648112</v>
      </c>
      <c r="DX97" s="15">
        <v>25.057874227561566</v>
      </c>
      <c r="DY97" s="15">
        <v>37.928593578558456</v>
      </c>
      <c r="DZ97" s="15">
        <v>14.997167187336693</v>
      </c>
      <c r="EA97" s="15">
        <v>27.499629447937423</v>
      </c>
      <c r="EB97" s="15">
        <v>22.676962131576925</v>
      </c>
      <c r="EC97" s="15">
        <v>81.965653447411853</v>
      </c>
      <c r="ED97" s="15">
        <v>72.81212257967907</v>
      </c>
      <c r="EE97" s="15">
        <v>90.097863211904908</v>
      </c>
      <c r="EF97" s="15">
        <v>99.343042071197416</v>
      </c>
      <c r="EG97" s="15">
        <v>4.8296114947124096</v>
      </c>
      <c r="EH97" s="15">
        <v>47.340618227127663</v>
      </c>
      <c r="EI97" s="15">
        <v>80.352001146624886</v>
      </c>
      <c r="EJ97" s="15">
        <v>60.392564646486697</v>
      </c>
      <c r="EK97" s="15">
        <v>5.2401652550150439</v>
      </c>
      <c r="EL97" s="15">
        <v>86.258333333333326</v>
      </c>
      <c r="EM97" s="15">
        <v>99.178333333333327</v>
      </c>
      <c r="EN97" s="15">
        <v>98.961371295802238</v>
      </c>
      <c r="EO97" s="15">
        <v>95.783096346243028</v>
      </c>
      <c r="EP97" s="15">
        <v>80.812594506327557</v>
      </c>
      <c r="EQ97" s="15">
        <v>64.393940523415907</v>
      </c>
      <c r="ER97" s="15">
        <v>72.849464143253456</v>
      </c>
      <c r="ES97" s="15">
        <v>25.738802792917866</v>
      </c>
      <c r="ET97" s="15">
        <v>25.055179389543113</v>
      </c>
      <c r="EU97" s="15">
        <v>4.685609024024088</v>
      </c>
      <c r="EV97" s="15">
        <v>6.0917921268482411</v>
      </c>
      <c r="EW97" s="15">
        <v>6.1595451826905299</v>
      </c>
      <c r="EX97" s="15">
        <v>8.0227937398724034</v>
      </c>
      <c r="EY97" s="15">
        <v>4.2540993099576291E-2</v>
      </c>
      <c r="EZ97" s="15">
        <v>18.478184241029247</v>
      </c>
      <c r="FA97" s="15">
        <v>3.3408123382205788</v>
      </c>
      <c r="FB97" s="15">
        <v>15.622587148617347</v>
      </c>
      <c r="FC97" s="15">
        <v>26.11188342515004</v>
      </c>
      <c r="FD97" s="15">
        <v>52.039427559406327</v>
      </c>
      <c r="FE97" s="15">
        <v>66.036703073503688</v>
      </c>
      <c r="FF97" s="15">
        <v>72.692917943632679</v>
      </c>
      <c r="FG97" s="15">
        <v>32.885647431259919</v>
      </c>
      <c r="FH97" s="15">
        <v>55.383103016732782</v>
      </c>
      <c r="FI97" s="15">
        <v>6.4204805201399955</v>
      </c>
      <c r="FJ97" s="15">
        <v>59.370132260896661</v>
      </c>
      <c r="FK97" s="15">
        <v>68.620769672321387</v>
      </c>
      <c r="FL97" s="15">
        <v>86.940027497389636</v>
      </c>
      <c r="FM97" s="15">
        <v>71.881306239504923</v>
      </c>
      <c r="FN97" s="15">
        <v>86.324875254286724</v>
      </c>
      <c r="FO97" s="15">
        <v>37.63344942109439</v>
      </c>
      <c r="FP97" s="15">
        <v>74.34358146746807</v>
      </c>
      <c r="FQ97" s="15">
        <v>32.85895610433731</v>
      </c>
      <c r="FR97" s="15">
        <v>13.555418879901998</v>
      </c>
      <c r="FS97" s="15">
        <v>111.37971439069956</v>
      </c>
      <c r="FT97" s="15">
        <v>470.92202484143235</v>
      </c>
      <c r="FU97" s="15">
        <v>410.04468427147867</v>
      </c>
      <c r="FV97" s="15">
        <v>65.001496921358765</v>
      </c>
      <c r="FW97" s="15">
        <v>43.687325805990362</v>
      </c>
      <c r="FX97" s="15">
        <v>55.649150499380653</v>
      </c>
      <c r="FY97" s="15">
        <v>-6.7441504993806491</v>
      </c>
      <c r="FZ97" s="15">
        <v>69.824655350048346</v>
      </c>
      <c r="GA97" s="15">
        <v>9.0609601517855278</v>
      </c>
      <c r="GB97" s="15">
        <v>10</v>
      </c>
      <c r="GC97" s="15">
        <v>18.18181818181818</v>
      </c>
      <c r="GD97" s="15">
        <v>10.606060606060606</v>
      </c>
      <c r="GE97" s="15">
        <v>72.222222222222214</v>
      </c>
      <c r="GF97" s="15">
        <v>50</v>
      </c>
      <c r="GG97" s="15">
        <v>94.215545820271871</v>
      </c>
      <c r="GH97" s="15">
        <v>5.333333333333333</v>
      </c>
      <c r="GI97" s="15">
        <v>6.666666666666667</v>
      </c>
      <c r="GJ97" s="15">
        <v>6.0555555555555545</v>
      </c>
      <c r="GK97" s="15">
        <v>55.717802919141064</v>
      </c>
      <c r="GL97" s="15">
        <v>24.146820496849301</v>
      </c>
      <c r="GM97" s="15">
        <v>23.926716335737904</v>
      </c>
      <c r="GN97" s="15">
        <v>31.552061699999999</v>
      </c>
      <c r="GO97" s="15">
        <v>82.930627681681258</v>
      </c>
      <c r="GP97" s="15">
        <v>39.069091404215023</v>
      </c>
      <c r="GQ97" s="15">
        <v>40.493813480477087</v>
      </c>
      <c r="GR97" s="15">
        <v>7.6259689013506025</v>
      </c>
      <c r="GS97" s="15">
        <v>75.847306174572481</v>
      </c>
      <c r="GT97" s="15">
        <v>75.847306174572481</v>
      </c>
      <c r="GU97" s="15">
        <v>24.976662361740058</v>
      </c>
      <c r="GV97" s="15">
        <v>1</v>
      </c>
      <c r="GW97" s="15">
        <v>1035.4788435864814</v>
      </c>
      <c r="GX97" s="15">
        <v>38.440409813934707</v>
      </c>
      <c r="GY97" s="15">
        <v>19.214800468632639</v>
      </c>
      <c r="GZ97" s="15">
        <v>18.598333333333333</v>
      </c>
      <c r="HA97" s="15">
        <v>1976570.8664760785</v>
      </c>
      <c r="HB97" s="15">
        <v>265.28346560846552</v>
      </c>
      <c r="HC97" s="15">
        <v>373.4068783068783</v>
      </c>
      <c r="HD97" s="15">
        <v>420.11822751322757</v>
      </c>
      <c r="HE97" s="15">
        <v>241.85677248677248</v>
      </c>
      <c r="HF97" s="15">
        <v>144.55373334076955</v>
      </c>
      <c r="HG97" s="15">
        <v>28.403430083608388</v>
      </c>
      <c r="HH97" s="15">
        <v>24.290687201260734</v>
      </c>
      <c r="HI97" s="15">
        <v>81.204944402413943</v>
      </c>
      <c r="HJ97" s="15">
        <v>91.414285351749399</v>
      </c>
      <c r="HK97" s="15">
        <v>93.746282438909375</v>
      </c>
      <c r="HL97" s="15">
        <v>90.492256363162667</v>
      </c>
      <c r="HM97" s="15">
        <v>63.87579498439468</v>
      </c>
      <c r="HN97" s="15">
        <v>77.792000000000002</v>
      </c>
      <c r="HO97" s="15">
        <v>65.834999999999994</v>
      </c>
      <c r="HP97" s="15">
        <v>61.503784368776643</v>
      </c>
      <c r="HQ97" s="15">
        <v>21.258704011154272</v>
      </c>
      <c r="HR97" s="15">
        <v>56.140043745906574</v>
      </c>
      <c r="HS97" s="15">
        <v>82.824461678077327</v>
      </c>
      <c r="HT97" s="15">
        <v>87.682229914337924</v>
      </c>
      <c r="HU97" s="15">
        <v>60.148413864371882</v>
      </c>
      <c r="HV97" s="15">
        <v>58.616001228235938</v>
      </c>
      <c r="HW97" s="15">
        <v>97.592973723331241</v>
      </c>
      <c r="HX97" s="15">
        <v>86.431847227071628</v>
      </c>
      <c r="HY97" s="15">
        <v>97.20671471351875</v>
      </c>
      <c r="HZ97" s="15">
        <v>53.138795379058386</v>
      </c>
      <c r="IA97" s="15">
        <v>98.10776249158863</v>
      </c>
      <c r="IB97" s="15">
        <v>92.292152652765722</v>
      </c>
      <c r="IC97" s="15">
        <v>95.751690440822188</v>
      </c>
      <c r="ID97" s="15">
        <v>47.703611540991119</v>
      </c>
      <c r="IE97" s="15">
        <v>98.189100742671997</v>
      </c>
      <c r="IF97" s="15">
        <v>41.16491979828762</v>
      </c>
      <c r="IG97" s="15">
        <v>11.428825435480329</v>
      </c>
      <c r="IH97" s="15">
        <v>10.833333333333334</v>
      </c>
      <c r="II97" s="15">
        <v>88.33296403225107</v>
      </c>
      <c r="IJ97" s="15">
        <v>20.03820870440331</v>
      </c>
      <c r="IK97" s="15">
        <v>24.285704778534168</v>
      </c>
      <c r="IL97" s="15">
        <v>42.421058154376986</v>
      </c>
      <c r="IM97" s="15">
        <v>19.409522932595181</v>
      </c>
      <c r="IN97" s="15">
        <v>5.8257302884204734</v>
      </c>
      <c r="IO97" s="15">
        <v>88.52534322054656</v>
      </c>
      <c r="IP97" s="15">
        <v>79.320719504048384</v>
      </c>
      <c r="IQ97" s="15">
        <v>9.4471886254949471</v>
      </c>
      <c r="IR97" s="15">
        <v>110.6106549147152</v>
      </c>
      <c r="IS97" s="15">
        <v>7.2489771211085055</v>
      </c>
      <c r="IT97" s="15">
        <v>26.002790681297196</v>
      </c>
      <c r="IU97" s="15">
        <v>90.343991906950478</v>
      </c>
      <c r="IV97" s="15">
        <v>32.773516604972777</v>
      </c>
      <c r="IW97" s="15">
        <v>14.314377559298583</v>
      </c>
      <c r="IX97" s="15">
        <v>136.75988848353171</v>
      </c>
      <c r="IY97" s="15">
        <v>8.843612365894975</v>
      </c>
      <c r="IZ97" s="15">
        <v>20.887383312073897</v>
      </c>
      <c r="JA97" s="15">
        <v>20.838586526317879</v>
      </c>
      <c r="JB97" s="15">
        <v>4.8515922725275997</v>
      </c>
      <c r="JC97" s="15">
        <v>2.7986807202951769</v>
      </c>
      <c r="JD97" s="15">
        <v>6.8030886394730787</v>
      </c>
      <c r="JE97" s="15">
        <v>9.9938975813658093</v>
      </c>
      <c r="JF97" s="15">
        <v>11.690868755142381</v>
      </c>
      <c r="JG97" s="15">
        <v>91.13690073504138</v>
      </c>
      <c r="JH97" s="15">
        <v>121.83849543244766</v>
      </c>
      <c r="JI97" s="15">
        <v>4.8296114947124096</v>
      </c>
      <c r="JJ97" s="15">
        <v>47.340618227127663</v>
      </c>
      <c r="JK97" s="15">
        <v>80.352001146624886</v>
      </c>
      <c r="JL97" s="15">
        <v>60.392564646486697</v>
      </c>
      <c r="JM97" s="15">
        <v>5.2401652550150439</v>
      </c>
      <c r="JN97" s="15">
        <v>86.258333333333326</v>
      </c>
      <c r="JO97" s="15">
        <v>99.178333333333327</v>
      </c>
      <c r="JP97" s="15">
        <v>98.961371295802238</v>
      </c>
      <c r="JQ97" s="15">
        <v>95.783096346243028</v>
      </c>
      <c r="JR97" s="15">
        <v>80.812594506327557</v>
      </c>
      <c r="JS97" s="15">
        <v>0.80894308333333331</v>
      </c>
      <c r="JT97" s="15">
        <v>0.79471544999999999</v>
      </c>
      <c r="JU97" s="15">
        <v>1.2021231458333332</v>
      </c>
      <c r="JV97" s="15">
        <v>0.28369328333333332</v>
      </c>
      <c r="JW97" s="15">
        <v>3.3430559187250317</v>
      </c>
      <c r="JX97" s="15">
        <v>112156.35645449336</v>
      </c>
      <c r="JY97" s="15">
        <v>83526.044980108287</v>
      </c>
      <c r="JZ97" s="15">
        <v>0.64196820458102954</v>
      </c>
      <c r="KA97" s="15">
        <v>0.32561687499999997</v>
      </c>
      <c r="KB97" s="15">
        <v>55.735070001666685</v>
      </c>
      <c r="KC97" s="15">
        <v>9.7083112333333368</v>
      </c>
      <c r="KD97" s="15">
        <v>0.11747337961433037</v>
      </c>
      <c r="KE97" s="15">
        <v>9.9090648772232655</v>
      </c>
      <c r="KF97" s="15">
        <v>59.275588276584905</v>
      </c>
      <c r="KG97" s="15">
        <v>64.146812294014779</v>
      </c>
      <c r="KH97" s="15">
        <v>90.771671774530759</v>
      </c>
      <c r="KI97" s="15">
        <v>10.679066584967321</v>
      </c>
      <c r="KJ97" s="15">
        <v>11.306335920479301</v>
      </c>
      <c r="KK97" s="15">
        <v>87.673333333333346</v>
      </c>
      <c r="KL97" s="15">
        <v>111.10416666666667</v>
      </c>
      <c r="KM97" s="15">
        <v>105.255</v>
      </c>
      <c r="KN97" s="15">
        <v>13.059972502610355</v>
      </c>
      <c r="KO97" s="15">
        <v>28.118693760495088</v>
      </c>
      <c r="KP97" s="15">
        <v>86.324875254286724</v>
      </c>
      <c r="KQ97" s="15">
        <v>5.7506564710749508</v>
      </c>
      <c r="KR97" s="15">
        <v>74.34358146746807</v>
      </c>
      <c r="KS97" s="15">
        <v>32.85895610433731</v>
      </c>
    </row>
    <row r="98" spans="1:305" x14ac:dyDescent="0.3">
      <c r="A98" t="s">
        <v>360</v>
      </c>
      <c r="B98" s="16" t="s">
        <v>373</v>
      </c>
      <c r="C98" t="s">
        <v>349</v>
      </c>
      <c r="H98" s="17"/>
      <c r="I98" s="15">
        <v>52.659578836795625</v>
      </c>
      <c r="J98" s="15">
        <v>50.85112892132971</v>
      </c>
      <c r="K98" s="15">
        <v>57.856103259486346</v>
      </c>
      <c r="L98" s="15">
        <v>64.904570395804555</v>
      </c>
      <c r="M98" s="15">
        <v>57.698440882949541</v>
      </c>
      <c r="N98" s="15">
        <v>48.844137203416722</v>
      </c>
      <c r="O98" s="15">
        <v>35.803092357786866</v>
      </c>
      <c r="P98" s="15">
        <v>60.977479749268404</v>
      </c>
      <c r="Q98" s="15">
        <v>52.323832135540215</v>
      </c>
      <c r="R98" s="15">
        <v>28.598484848484848</v>
      </c>
      <c r="S98" s="15">
        <v>67.729497824747952</v>
      </c>
      <c r="T98" s="15">
        <v>36.64538419554232</v>
      </c>
      <c r="U98" s="15">
        <v>68.312364648883147</v>
      </c>
      <c r="V98" s="15">
        <v>41.370859046841062</v>
      </c>
      <c r="W98" s="15">
        <v>21.326395659967815</v>
      </c>
      <c r="X98" s="15">
        <v>66.923712326643681</v>
      </c>
      <c r="Y98" s="15">
        <v>92.46542024135951</v>
      </c>
      <c r="Z98" s="15">
        <v>50.708884809974386</v>
      </c>
      <c r="AA98" s="15">
        <v>73.7491957960722</v>
      </c>
      <c r="AB98" s="15">
        <v>84.607494569948628</v>
      </c>
      <c r="AC98" s="15">
        <v>58.333589764143632</v>
      </c>
      <c r="AD98" s="15">
        <v>44.135000369338783</v>
      </c>
      <c r="AE98" s="15">
        <v>63.69757147951951</v>
      </c>
      <c r="AF98" s="15">
        <v>57.698440882949541</v>
      </c>
      <c r="AG98" s="15">
        <v>35.028210791494409</v>
      </c>
      <c r="AH98" s="15">
        <v>31.742790178932516</v>
      </c>
      <c r="AI98" s="15">
        <v>72.569005486730532</v>
      </c>
      <c r="AJ98" s="15">
        <v>46.911986950990574</v>
      </c>
      <c r="AK98" s="15">
        <v>92.609308249015029</v>
      </c>
      <c r="AL98" s="15">
        <v>50.096512188580675</v>
      </c>
      <c r="AM98" s="15">
        <v>41.722907928424256</v>
      </c>
      <c r="AN98" s="15">
        <v>43.599260060074855</v>
      </c>
      <c r="AO98" s="15">
        <v>68.910653378585678</v>
      </c>
      <c r="AP98" s="15">
        <v>71.592594023854829</v>
      </c>
      <c r="AQ98" s="15">
        <v>78.152079142148651</v>
      </c>
      <c r="AR98" s="15">
        <v>67.385020309712246</v>
      </c>
      <c r="AS98" s="15">
        <v>48.007094585006996</v>
      </c>
      <c r="AT98" s="15">
        <v>37.356865350929496</v>
      </c>
      <c r="AU98" s="15">
        <v>63.37122508395818</v>
      </c>
      <c r="AV98" s="15">
        <v>62.438961850215449</v>
      </c>
      <c r="AW98" s="15">
        <v>35.88864130528431</v>
      </c>
      <c r="AX98" s="15">
        <v>57.247205012445875</v>
      </c>
      <c r="AY98" s="15">
        <v>53.720520374215241</v>
      </c>
      <c r="AZ98" s="15">
        <v>25</v>
      </c>
      <c r="BA98" s="15">
        <v>36.36363636363636</v>
      </c>
      <c r="BB98" s="15">
        <v>24.43181818181818</v>
      </c>
      <c r="BC98" s="15">
        <v>54.166666666666657</v>
      </c>
      <c r="BD98" s="15">
        <v>59.375</v>
      </c>
      <c r="BE98" s="15">
        <v>53.422099427268748</v>
      </c>
      <c r="BF98" s="15">
        <v>84.444139696471026</v>
      </c>
      <c r="BG98" s="15">
        <v>87.239583333333329</v>
      </c>
      <c r="BH98" s="15">
        <v>73.289473684210535</v>
      </c>
      <c r="BI98" s="15">
        <v>49.795682097852207</v>
      </c>
      <c r="BJ98" s="15">
        <v>23.778978933457957</v>
      </c>
      <c r="BK98" s="15">
        <v>19.928022083440908</v>
      </c>
      <c r="BL98" s="15">
        <v>16.434764178750001</v>
      </c>
      <c r="BM98" s="15">
        <v>64.301032289084347</v>
      </c>
      <c r="BN98" s="15">
        <v>60.51509652173381</v>
      </c>
      <c r="BO98" s="15">
        <v>80.12096513583127</v>
      </c>
      <c r="BP98" s="15">
        <v>2.0099610084058255</v>
      </c>
      <c r="BQ98" s="15">
        <v>95.882571250691754</v>
      </c>
      <c r="BR98" s="15">
        <v>44.68024717995916</v>
      </c>
      <c r="BS98" s="15">
        <v>9.9399839482478551</v>
      </c>
      <c r="BT98" s="15">
        <v>87.5</v>
      </c>
      <c r="BU98" s="15">
        <v>8.2123908937417802</v>
      </c>
      <c r="BV98" s="15">
        <v>29.924441251630945</v>
      </c>
      <c r="BW98" s="15">
        <v>26.136384040795807</v>
      </c>
      <c r="BX98" s="15">
        <v>10.713750000000001</v>
      </c>
      <c r="BY98" s="15">
        <v>18.531007347444518</v>
      </c>
      <c r="BZ98" s="15">
        <v>74.164074529978947</v>
      </c>
      <c r="CA98" s="15">
        <v>63.689869220286099</v>
      </c>
      <c r="CB98" s="15">
        <v>42.834527224649946</v>
      </c>
      <c r="CC98" s="15">
        <v>91.980574875182484</v>
      </c>
      <c r="CD98" s="15">
        <v>59.248342235103685</v>
      </c>
      <c r="CE98" s="15">
        <v>58.534192379628237</v>
      </c>
      <c r="CF98" s="15">
        <v>78.014405821676377</v>
      </c>
      <c r="CG98" s="15">
        <v>90.550480034482547</v>
      </c>
      <c r="CH98" s="15">
        <v>94.989373714215745</v>
      </c>
      <c r="CI98" s="15">
        <v>95.773790857221229</v>
      </c>
      <c r="CJ98" s="15">
        <v>94.552832836038931</v>
      </c>
      <c r="CK98" s="15">
        <v>86.460623764838985</v>
      </c>
      <c r="CL98" s="15">
        <v>72.591250000000002</v>
      </c>
      <c r="CM98" s="15">
        <v>62.831249999999997</v>
      </c>
      <c r="CN98" s="15">
        <v>64.148106856375847</v>
      </c>
      <c r="CO98" s="15">
        <v>3.2649323835216943</v>
      </c>
      <c r="CP98" s="15">
        <v>55.145221019163529</v>
      </c>
      <c r="CQ98" s="15">
        <v>79.229483884295391</v>
      </c>
      <c r="CR98" s="15">
        <v>85.613101364781741</v>
      </c>
      <c r="CS98" s="15">
        <v>70.117580132688445</v>
      </c>
      <c r="CT98" s="15">
        <v>56.82116009130101</v>
      </c>
      <c r="CU98" s="15">
        <v>95.568628284203143</v>
      </c>
      <c r="CV98" s="15">
        <v>93.371001117096199</v>
      </c>
      <c r="CW98" s="15">
        <v>96.643526626283403</v>
      </c>
      <c r="CX98" s="15">
        <v>53.743426847818256</v>
      </c>
      <c r="CY98" s="15">
        <v>97.618510246550386</v>
      </c>
      <c r="CZ98" s="15">
        <v>94.001245191375347</v>
      </c>
      <c r="DA98" s="15">
        <v>96.363902447466586</v>
      </c>
      <c r="DB98" s="15">
        <v>47.889071223179499</v>
      </c>
      <c r="DC98" s="15">
        <v>97.229272859819361</v>
      </c>
      <c r="DD98" s="15">
        <v>64.211036579451061</v>
      </c>
      <c r="DE98" s="15">
        <v>73.789732712979827</v>
      </c>
      <c r="DF98" s="15">
        <v>37</v>
      </c>
      <c r="DG98" s="15">
        <v>86.249837737968761</v>
      </c>
      <c r="DH98" s="15">
        <v>19.145195691322069</v>
      </c>
      <c r="DI98" s="15">
        <v>27.009967678725506</v>
      </c>
      <c r="DJ98" s="15">
        <v>58.018011957285161</v>
      </c>
      <c r="DK98" s="15">
        <v>27.719205544613757</v>
      </c>
      <c r="DL98" s="15">
        <v>75.32534387362395</v>
      </c>
      <c r="DM98" s="15">
        <v>93.72772454255518</v>
      </c>
      <c r="DN98" s="15">
        <v>54.319874280971526</v>
      </c>
      <c r="DO98" s="15">
        <v>74.644750523955636</v>
      </c>
      <c r="DP98" s="15">
        <v>44.130697843921453</v>
      </c>
      <c r="DQ98" s="15">
        <v>42.850713069541172</v>
      </c>
      <c r="DR98" s="15">
        <v>27.20570851344764</v>
      </c>
      <c r="DS98" s="15">
        <v>12.240070201285919</v>
      </c>
      <c r="DT98" s="15">
        <v>26.627409094281923</v>
      </c>
      <c r="DU98" s="15">
        <v>7.2439822921490666</v>
      </c>
      <c r="DV98" s="15">
        <v>13.497364492134841</v>
      </c>
      <c r="DW98" s="15">
        <v>11.408781736834539</v>
      </c>
      <c r="DX98" s="15">
        <v>30.319882886343823</v>
      </c>
      <c r="DY98" s="15">
        <v>38.489691995655789</v>
      </c>
      <c r="DZ98" s="15">
        <v>21.750065018110867</v>
      </c>
      <c r="EA98" s="15">
        <v>32.009761127852499</v>
      </c>
      <c r="EB98" s="15">
        <v>36.144549866699606</v>
      </c>
      <c r="EC98" s="15">
        <v>45.934040703400328</v>
      </c>
      <c r="ED98" s="15">
        <v>52.356955177506983</v>
      </c>
      <c r="EE98" s="15">
        <v>91.985026066014839</v>
      </c>
      <c r="EF98" s="15">
        <v>100</v>
      </c>
      <c r="EG98" s="15">
        <v>10.459242575390192</v>
      </c>
      <c r="EH98" s="15">
        <v>45.056353693468374</v>
      </c>
      <c r="EI98" s="15">
        <v>89.053889842801979</v>
      </c>
      <c r="EJ98" s="15">
        <v>70.650528016744332</v>
      </c>
      <c r="EK98" s="15">
        <v>19.339920626547972</v>
      </c>
      <c r="EL98" s="15">
        <v>85.358749999999986</v>
      </c>
      <c r="EM98" s="15">
        <v>99.15625</v>
      </c>
      <c r="EN98" s="15">
        <v>98.801039230710842</v>
      </c>
      <c r="EO98" s="15">
        <v>95.591885257950494</v>
      </c>
      <c r="EP98" s="15">
        <v>84.138616756413739</v>
      </c>
      <c r="EQ98" s="15">
        <v>67.897733520144243</v>
      </c>
      <c r="ER98" s="15">
        <v>75.806451772892814</v>
      </c>
      <c r="ES98" s="15">
        <v>33.569514034144689</v>
      </c>
      <c r="ET98" s="15">
        <v>23.112349427140977</v>
      </c>
      <c r="EU98" s="15">
        <v>8.4345889637243658</v>
      </c>
      <c r="EV98" s="15">
        <v>3.8364753298023482</v>
      </c>
      <c r="EW98" s="15">
        <v>5.7335706552678865</v>
      </c>
      <c r="EX98" s="15">
        <v>7.6805331742846858</v>
      </c>
      <c r="EY98" s="15">
        <v>2.5589918363153341</v>
      </c>
      <c r="EZ98" s="15">
        <v>2.7444088860957123</v>
      </c>
      <c r="FA98" s="15">
        <v>4.9667685358009512</v>
      </c>
      <c r="FB98" s="15">
        <v>14.772012353799081</v>
      </c>
      <c r="FC98" s="15">
        <v>13.766184853274773</v>
      </c>
      <c r="FD98" s="15">
        <v>50.674361955701315</v>
      </c>
      <c r="FE98" s="15">
        <v>72.762199472253315</v>
      </c>
      <c r="FF98" s="15">
        <v>56.639781007092807</v>
      </c>
      <c r="FG98" s="15">
        <v>39.084053346660397</v>
      </c>
      <c r="FH98" s="15">
        <v>42.542963202942815</v>
      </c>
      <c r="FI98" s="15">
        <v>7.6038756539846695</v>
      </c>
      <c r="FJ98" s="15">
        <v>59.577185231338561</v>
      </c>
      <c r="FK98" s="15">
        <v>69.188222865447827</v>
      </c>
      <c r="FL98" s="15">
        <v>85.140767009379331</v>
      </c>
      <c r="FM98" s="15">
        <v>70.782104407900931</v>
      </c>
      <c r="FN98" s="15">
        <v>84.149404419537603</v>
      </c>
      <c r="FO98" s="15">
        <v>58.039334716249478</v>
      </c>
      <c r="FP98" s="15">
        <v>87.020094991461349</v>
      </c>
      <c r="FQ98" s="15">
        <v>28.332214726985391</v>
      </c>
      <c r="FR98" s="15">
        <v>20.436982716651201</v>
      </c>
      <c r="FS98" s="15">
        <v>210.62166466047677</v>
      </c>
      <c r="FT98" s="15">
        <v>523.61462830127471</v>
      </c>
      <c r="FU98" s="15">
        <v>412.1803567560803</v>
      </c>
      <c r="FV98" s="15">
        <v>126.57546383722385</v>
      </c>
      <c r="FW98" s="15">
        <v>205.2851646606708</v>
      </c>
      <c r="FX98" s="15">
        <v>62.438961850215449</v>
      </c>
      <c r="FY98" s="15">
        <v>-9.896461850215438</v>
      </c>
      <c r="FZ98" s="15">
        <v>57.247205012445875</v>
      </c>
      <c r="GA98" s="15">
        <v>7.1925311661419</v>
      </c>
      <c r="GB98" s="15">
        <v>25</v>
      </c>
      <c r="GC98" s="15">
        <v>36.36363636363636</v>
      </c>
      <c r="GD98" s="15">
        <v>24.43181818181818</v>
      </c>
      <c r="GE98" s="15">
        <v>54.166666666666657</v>
      </c>
      <c r="GF98" s="15">
        <v>59.375</v>
      </c>
      <c r="GG98" s="15">
        <v>53.422099427268748</v>
      </c>
      <c r="GH98" s="15">
        <v>11.375</v>
      </c>
      <c r="GI98" s="15">
        <v>6.125</v>
      </c>
      <c r="GJ98" s="15">
        <v>8.4583333333333339</v>
      </c>
      <c r="GK98" s="15">
        <v>49.795682097852207</v>
      </c>
      <c r="GL98" s="15">
        <v>23.778978933457957</v>
      </c>
      <c r="GM98" s="15">
        <v>19.928022083440908</v>
      </c>
      <c r="GN98" s="15">
        <v>16.434764178750001</v>
      </c>
      <c r="GO98" s="15">
        <v>64.301032289084347</v>
      </c>
      <c r="GP98" s="15">
        <v>39.48490347826619</v>
      </c>
      <c r="GQ98" s="15">
        <v>19.879034864168734</v>
      </c>
      <c r="GR98" s="15">
        <v>2.0099610084058255</v>
      </c>
      <c r="GS98" s="15">
        <v>97.742114001106799</v>
      </c>
      <c r="GT98" s="15">
        <v>92.603992479891119</v>
      </c>
      <c r="GU98" s="15">
        <v>9.9399839482478551</v>
      </c>
      <c r="GV98" s="15">
        <v>0.875</v>
      </c>
      <c r="GW98" s="15">
        <v>789.8630098368543</v>
      </c>
      <c r="GX98" s="15">
        <v>29.924441251630945</v>
      </c>
      <c r="GY98" s="15">
        <v>22.177845497173227</v>
      </c>
      <c r="GZ98" s="15">
        <v>10.713750000000001</v>
      </c>
      <c r="HA98" s="15">
        <v>1827387.0670004713</v>
      </c>
      <c r="HB98" s="15">
        <v>88.144027777777779</v>
      </c>
      <c r="HC98" s="15">
        <v>167.56914682539681</v>
      </c>
      <c r="HD98" s="15">
        <v>279.81299603174602</v>
      </c>
      <c r="HE98" s="15">
        <v>49.536428571428573</v>
      </c>
      <c r="HF98" s="15">
        <v>227.25766533633325</v>
      </c>
      <c r="HG98" s="15">
        <v>41.465807620371763</v>
      </c>
      <c r="HH98" s="15">
        <v>90.966345929294803</v>
      </c>
      <c r="HI98" s="15">
        <v>90.550480034482547</v>
      </c>
      <c r="HJ98" s="15">
        <v>94.989373714215745</v>
      </c>
      <c r="HK98" s="15">
        <v>95.773790857221229</v>
      </c>
      <c r="HL98" s="15">
        <v>94.552832836038931</v>
      </c>
      <c r="HM98" s="15">
        <v>86.460623764838985</v>
      </c>
      <c r="HN98" s="15">
        <v>75.137142857142862</v>
      </c>
      <c r="HO98" s="15">
        <v>78.283333333333331</v>
      </c>
      <c r="HP98" s="15">
        <v>78.076213712751695</v>
      </c>
      <c r="HQ98" s="15">
        <v>2.7232431780289263</v>
      </c>
      <c r="HR98" s="15">
        <v>55.145221019163529</v>
      </c>
      <c r="HS98" s="15">
        <v>79.229483884295391</v>
      </c>
      <c r="HT98" s="15">
        <v>85.613101364781741</v>
      </c>
      <c r="HU98" s="15">
        <v>70.117580132688445</v>
      </c>
      <c r="HV98" s="15">
        <v>56.82116009130101</v>
      </c>
      <c r="HW98" s="15">
        <v>95.568628284203143</v>
      </c>
      <c r="HX98" s="15">
        <v>93.371001117096199</v>
      </c>
      <c r="HY98" s="15">
        <v>96.643526626283403</v>
      </c>
      <c r="HZ98" s="15">
        <v>53.743426847818256</v>
      </c>
      <c r="IA98" s="15">
        <v>97.618510246550386</v>
      </c>
      <c r="IB98" s="15">
        <v>94.001245191375347</v>
      </c>
      <c r="IC98" s="15">
        <v>96.363902447466586</v>
      </c>
      <c r="ID98" s="15">
        <v>47.889071223179499</v>
      </c>
      <c r="IE98" s="15">
        <v>97.229272859819361</v>
      </c>
      <c r="IF98" s="15">
        <v>65.518070799983377</v>
      </c>
      <c r="IG98" s="15">
        <v>8.6640138422807809</v>
      </c>
      <c r="IH98" s="15">
        <v>11.25</v>
      </c>
      <c r="II98" s="15">
        <v>86.249837737968761</v>
      </c>
      <c r="IJ98" s="15">
        <v>19.145195691322069</v>
      </c>
      <c r="IK98" s="15">
        <v>27.009967678725506</v>
      </c>
      <c r="IL98" s="15">
        <v>58.018011957285161</v>
      </c>
      <c r="IM98" s="15">
        <v>27.719205544613757</v>
      </c>
      <c r="IN98" s="15">
        <v>18.61030371377392</v>
      </c>
      <c r="IO98" s="15">
        <v>93.72772454255518</v>
      </c>
      <c r="IP98" s="15">
        <v>79.836565596884228</v>
      </c>
      <c r="IQ98" s="15">
        <v>11.525113398201986</v>
      </c>
      <c r="IR98" s="15">
        <v>99.695189064101243</v>
      </c>
      <c r="IS98" s="15">
        <v>7.616474069070617</v>
      </c>
      <c r="IT98" s="15">
        <v>27.20570851344764</v>
      </c>
      <c r="IU98" s="15">
        <v>78.295482161534622</v>
      </c>
      <c r="IV98" s="15">
        <v>63.655453685130496</v>
      </c>
      <c r="IW98" s="15">
        <v>10.897521628422847</v>
      </c>
      <c r="IX98" s="15">
        <v>148.4035966972001</v>
      </c>
      <c r="IY98" s="15">
        <v>6.7575108940179494</v>
      </c>
      <c r="IZ98" s="15">
        <v>25.273612999768055</v>
      </c>
      <c r="JA98" s="15">
        <v>21.146863127459042</v>
      </c>
      <c r="JB98" s="15">
        <v>7.0361586325409906</v>
      </c>
      <c r="JC98" s="15">
        <v>3.257683944410168</v>
      </c>
      <c r="JD98" s="15">
        <v>10.843364960009882</v>
      </c>
      <c r="JE98" s="15">
        <v>14.541115737160258</v>
      </c>
      <c r="JF98" s="15">
        <v>14.50675523910912</v>
      </c>
      <c r="JG98" s="15">
        <v>92.887087921684937</v>
      </c>
      <c r="JH98" s="15">
        <v>137.07202702536293</v>
      </c>
      <c r="JI98" s="15">
        <v>10.459242575390192</v>
      </c>
      <c r="JJ98" s="15">
        <v>45.056353693468374</v>
      </c>
      <c r="JK98" s="15">
        <v>89.053889842801979</v>
      </c>
      <c r="JL98" s="15">
        <v>70.650528016744332</v>
      </c>
      <c r="JM98" s="15">
        <v>19.339920626547972</v>
      </c>
      <c r="JN98" s="15">
        <v>85.358749999999986</v>
      </c>
      <c r="JO98" s="15">
        <v>99.15625</v>
      </c>
      <c r="JP98" s="15">
        <v>98.801039230710842</v>
      </c>
      <c r="JQ98" s="15">
        <v>95.591885257950494</v>
      </c>
      <c r="JR98" s="15">
        <v>84.138616756413739</v>
      </c>
      <c r="JS98" s="15">
        <v>0.82774392499999994</v>
      </c>
      <c r="JT98" s="15">
        <v>0.81707316249999995</v>
      </c>
      <c r="JU98" s="15">
        <v>1.2810663411250001</v>
      </c>
      <c r="JV98" s="15">
        <v>0.27862372499999999</v>
      </c>
      <c r="JW98" s="15">
        <v>4.2493639493384112</v>
      </c>
      <c r="JX98" s="15">
        <v>74950.171213988564</v>
      </c>
      <c r="JY98" s="15">
        <v>78302.428376618293</v>
      </c>
      <c r="JZ98" s="15">
        <v>0.61458118605439738</v>
      </c>
      <c r="KA98" s="15">
        <v>19.587011589999999</v>
      </c>
      <c r="KB98" s="15">
        <v>7.1359718712500015</v>
      </c>
      <c r="KC98" s="15">
        <v>14.4332964225</v>
      </c>
      <c r="KD98" s="15">
        <v>0.11175454808733386</v>
      </c>
      <c r="KE98" s="15">
        <v>26.097928822997417</v>
      </c>
      <c r="KF98" s="15">
        <v>55.270255473620594</v>
      </c>
      <c r="KG98" s="15">
        <v>91.048797889013272</v>
      </c>
      <c r="KH98" s="15">
        <v>26.559124028371251</v>
      </c>
      <c r="KI98" s="15">
        <v>9.8414848484848498</v>
      </c>
      <c r="KJ98" s="15">
        <v>13.747821248196249</v>
      </c>
      <c r="KK98" s="15">
        <v>87.479187500000023</v>
      </c>
      <c r="KL98" s="15">
        <v>110.92139583333332</v>
      </c>
      <c r="KM98" s="15">
        <v>104.8678125</v>
      </c>
      <c r="KN98" s="15">
        <v>14.859232990620665</v>
      </c>
      <c r="KO98" s="15">
        <v>29.217895592099062</v>
      </c>
      <c r="KP98" s="15">
        <v>84.149404419537603</v>
      </c>
      <c r="KQ98" s="15">
        <v>6.5855299274147354</v>
      </c>
      <c r="KR98" s="15">
        <v>87.020094991461349</v>
      </c>
      <c r="KS98" s="15">
        <v>28.332214726985391</v>
      </c>
    </row>
    <row r="99" spans="1:305" x14ac:dyDescent="0.3">
      <c r="A99" t="s">
        <v>360</v>
      </c>
      <c r="B99" s="16" t="s">
        <v>374</v>
      </c>
      <c r="C99" t="s">
        <v>350</v>
      </c>
      <c r="H99" s="17"/>
      <c r="I99" s="15">
        <v>49.854075523055457</v>
      </c>
      <c r="J99" s="15">
        <v>53.877264320232904</v>
      </c>
      <c r="K99" s="15">
        <v>56.334042115243058</v>
      </c>
      <c r="L99" s="15">
        <v>56.143868881403328</v>
      </c>
      <c r="M99" s="15">
        <v>54.126332558179399</v>
      </c>
      <c r="N99" s="15">
        <v>40.816288380281215</v>
      </c>
      <c r="O99" s="15">
        <v>37.8266568829928</v>
      </c>
      <c r="P99" s="15">
        <v>81.388256669789058</v>
      </c>
      <c r="Q99" s="15">
        <v>52.256039677359432</v>
      </c>
      <c r="R99" s="15">
        <v>21.868686868686869</v>
      </c>
      <c r="S99" s="15">
        <v>72.411489255493493</v>
      </c>
      <c r="T99" s="15">
        <v>53.502864936440197</v>
      </c>
      <c r="U99" s="15">
        <v>66.866226326625352</v>
      </c>
      <c r="V99" s="15">
        <v>28.847286507235868</v>
      </c>
      <c r="W99" s="15">
        <v>25.682231010155245</v>
      </c>
      <c r="X99" s="15">
        <v>66.923135082578241</v>
      </c>
      <c r="Y99" s="15">
        <v>82.206282866611389</v>
      </c>
      <c r="Z99" s="15">
        <v>50.524519501627367</v>
      </c>
      <c r="AA99" s="15">
        <v>64.202279784552118</v>
      </c>
      <c r="AB99" s="15">
        <v>81.676449627897583</v>
      </c>
      <c r="AC99" s="15">
        <v>34.272797876127647</v>
      </c>
      <c r="AD99" s="15">
        <v>42.856138025642231</v>
      </c>
      <c r="AE99" s="15">
        <v>57.711679092797027</v>
      </c>
      <c r="AF99" s="15">
        <v>54.126332558179399</v>
      </c>
      <c r="AG99" s="15">
        <v>15.40086172816333</v>
      </c>
      <c r="AH99" s="15">
        <v>18.550455009003429</v>
      </c>
      <c r="AI99" s="15">
        <v>71.442515553893571</v>
      </c>
      <c r="AJ99" s="15">
        <v>33.353699549654642</v>
      </c>
      <c r="AK99" s="15">
        <v>91.674435756863929</v>
      </c>
      <c r="AL99" s="15">
        <v>47.816182202421636</v>
      </c>
      <c r="AM99" s="15">
        <v>48.504508015841473</v>
      </c>
      <c r="AN99" s="15">
        <v>47.541145123926214</v>
      </c>
      <c r="AO99" s="15">
        <v>59.51052808910655</v>
      </c>
      <c r="AP99" s="15">
        <v>86.152427630527882</v>
      </c>
      <c r="AQ99" s="15">
        <v>87.522316442752</v>
      </c>
      <c r="AR99" s="15">
        <v>86.28054819627522</v>
      </c>
      <c r="AS99" s="15">
        <v>75.186694787916863</v>
      </c>
      <c r="AT99" s="15">
        <v>58.661472379324813</v>
      </c>
      <c r="AU99" s="15">
        <v>94.526080581937606</v>
      </c>
      <c r="AV99" s="15">
        <v>63.90160193186906</v>
      </c>
      <c r="AW99" s="15">
        <v>45.957812588916802</v>
      </c>
      <c r="AX99" s="15">
        <v>63.006892517043106</v>
      </c>
      <c r="AY99" s="15">
        <v>36.157851671608782</v>
      </c>
      <c r="AZ99" s="15">
        <v>21.666666666666668</v>
      </c>
      <c r="BA99" s="15">
        <v>17.424242424242426</v>
      </c>
      <c r="BB99" s="15">
        <v>26.515151515151505</v>
      </c>
      <c r="BC99" s="15">
        <v>77.777777777777771</v>
      </c>
      <c r="BD99" s="15">
        <v>25</v>
      </c>
      <c r="BE99" s="15">
        <v>94.330637598245218</v>
      </c>
      <c r="BF99" s="15">
        <v>89.254586457000073</v>
      </c>
      <c r="BG99" s="15">
        <v>75.694444444444443</v>
      </c>
      <c r="BH99" s="15">
        <v>94.736842105263165</v>
      </c>
      <c r="BI99" s="15">
        <v>70.52777968830631</v>
      </c>
      <c r="BJ99" s="15">
        <v>32.148722801203789</v>
      </c>
      <c r="BK99" s="15">
        <v>28.206602586538832</v>
      </c>
      <c r="BL99" s="15">
        <v>41.894377500888893</v>
      </c>
      <c r="BM99" s="15">
        <v>73.585722056831898</v>
      </c>
      <c r="BN99" s="15">
        <v>75.85415350761717</v>
      </c>
      <c r="BO99" s="15">
        <v>51.158803415426995</v>
      </c>
      <c r="BP99" s="15">
        <v>11.49638328790229</v>
      </c>
      <c r="BQ99" s="15">
        <v>43.341048735453931</v>
      </c>
      <c r="BR99" s="15">
        <v>27.630538439449193</v>
      </c>
      <c r="BS99" s="15">
        <v>2.8677346321986081</v>
      </c>
      <c r="BT99" s="15">
        <v>83.333333333333329</v>
      </c>
      <c r="BU99" s="15">
        <v>4.4146806150778559</v>
      </c>
      <c r="BV99" s="15">
        <v>32.42900290566029</v>
      </c>
      <c r="BW99" s="15">
        <v>15.765654251518257</v>
      </c>
      <c r="BX99" s="15">
        <v>33.333333333333336</v>
      </c>
      <c r="BY99" s="15">
        <v>21.200933550109088</v>
      </c>
      <c r="BZ99" s="15">
        <v>53.720501252823148</v>
      </c>
      <c r="CA99" s="15">
        <v>60.5411746214902</v>
      </c>
      <c r="CB99" s="15">
        <v>54.848985566469032</v>
      </c>
      <c r="CC99" s="15">
        <v>52.524699759745431</v>
      </c>
      <c r="CD99" s="15">
        <v>83.008555925990123</v>
      </c>
      <c r="CE99" s="15">
        <v>67.947759480231468</v>
      </c>
      <c r="CF99" s="15">
        <v>95.870268971298287</v>
      </c>
      <c r="CG99" s="15">
        <v>87.728393124130193</v>
      </c>
      <c r="CH99" s="15">
        <v>91.350445743808564</v>
      </c>
      <c r="CI99" s="15">
        <v>94.32220467974669</v>
      </c>
      <c r="CJ99" s="15">
        <v>89.89003439731529</v>
      </c>
      <c r="CK99" s="15">
        <v>47.740336388056171</v>
      </c>
      <c r="CL99" s="15">
        <v>64.69</v>
      </c>
      <c r="CM99" s="15">
        <v>72.910000000000011</v>
      </c>
      <c r="CN99" s="15">
        <v>59.409482235964589</v>
      </c>
      <c r="CO99" s="15">
        <v>5.0885957705448597</v>
      </c>
      <c r="CP99" s="15">
        <v>38.260643899348032</v>
      </c>
      <c r="CQ99" s="15">
        <v>71.698726577243306</v>
      </c>
      <c r="CR99" s="15">
        <v>84.199937104182325</v>
      </c>
      <c r="CS99" s="15">
        <v>45.037979785925039</v>
      </c>
      <c r="CT99" s="15">
        <v>49.858333891670178</v>
      </c>
      <c r="CU99" s="15">
        <v>96.158057448943794</v>
      </c>
      <c r="CV99" s="15">
        <v>98.243186943505279</v>
      </c>
      <c r="CW99" s="15">
        <v>97.387172286220391</v>
      </c>
      <c r="CX99" s="15">
        <v>48.29148277952882</v>
      </c>
      <c r="CY99" s="15">
        <v>94.099769921746244</v>
      </c>
      <c r="CZ99" s="15">
        <v>90.510786737777082</v>
      </c>
      <c r="DA99" s="15">
        <v>96.216185621780639</v>
      </c>
      <c r="DB99" s="15">
        <v>31.672664563652798</v>
      </c>
      <c r="DC99" s="15">
        <v>96.990348168969476</v>
      </c>
      <c r="DD99" s="15">
        <v>30.575910298752675</v>
      </c>
      <c r="DE99" s="15">
        <v>48.242483329630261</v>
      </c>
      <c r="DF99" s="15">
        <v>24</v>
      </c>
      <c r="DG99" s="15">
        <v>89.133637205255937</v>
      </c>
      <c r="DH99" s="15">
        <v>14.107460271299948</v>
      </c>
      <c r="DI99" s="15">
        <v>25.327316600370821</v>
      </c>
      <c r="DJ99" s="15">
        <v>36.260233664733924</v>
      </c>
      <c r="DK99" s="15">
        <v>30.770622016301981</v>
      </c>
      <c r="DL99" s="15">
        <v>90.160908196794495</v>
      </c>
      <c r="DM99" s="15">
        <v>73.654952493357726</v>
      </c>
      <c r="DN99" s="15">
        <v>58.937502213240634</v>
      </c>
      <c r="DO99" s="15">
        <v>82.075179771049292</v>
      </c>
      <c r="DP99" s="15">
        <v>21.3663156902483</v>
      </c>
      <c r="DQ99" s="15">
        <v>13.368249916335158</v>
      </c>
      <c r="DR99" s="15">
        <v>17.4334735399915</v>
      </c>
      <c r="DS99" s="15">
        <v>11.612583240793446</v>
      </c>
      <c r="DT99" s="15">
        <v>8.7363284778042924</v>
      </c>
      <c r="DU99" s="15">
        <v>8.7380572335974982</v>
      </c>
      <c r="DV99" s="15">
        <v>15.539720194371247</v>
      </c>
      <c r="DW99" s="15">
        <v>27.752124273975628</v>
      </c>
      <c r="DX99" s="15">
        <v>9.188546833071717</v>
      </c>
      <c r="DY99" s="15">
        <v>17.48823701321265</v>
      </c>
      <c r="DZ99" s="15">
        <v>7.5035876713536744</v>
      </c>
      <c r="EA99" s="15">
        <v>24.026048148190387</v>
      </c>
      <c r="EB99" s="15">
        <v>34.545855379188708</v>
      </c>
      <c r="EC99" s="15">
        <v>37.061107521462525</v>
      </c>
      <c r="ED99" s="15">
        <v>71.008854130384904</v>
      </c>
      <c r="EE99" s="15">
        <v>93.378729150949766</v>
      </c>
      <c r="EF99" s="15">
        <v>84.321371412777069</v>
      </c>
      <c r="EG99" s="15">
        <v>8.6417032879429083</v>
      </c>
      <c r="EH99" s="15">
        <v>34.105654717556519</v>
      </c>
      <c r="EI99" s="15">
        <v>76.419216684873177</v>
      </c>
      <c r="EJ99" s="15">
        <v>44.688073266914472</v>
      </c>
      <c r="EK99" s="15">
        <v>2.9138497909861454</v>
      </c>
      <c r="EL99" s="15">
        <v>87.563333333333333</v>
      </c>
      <c r="EM99" s="15">
        <v>99.234999999999999</v>
      </c>
      <c r="EN99" s="15">
        <v>99.386876774676637</v>
      </c>
      <c r="EO99" s="15">
        <v>94.941018670928088</v>
      </c>
      <c r="EP99" s="15">
        <v>77.245950005381573</v>
      </c>
      <c r="EQ99" s="15">
        <v>66.414146026170513</v>
      </c>
      <c r="ER99" s="15">
        <v>71.989252004855814</v>
      </c>
      <c r="ES99" s="15">
        <v>31.10574347425035</v>
      </c>
      <c r="ET99" s="15">
        <v>21.755587304409858</v>
      </c>
      <c r="EU99" s="15">
        <v>5.8782889235619296</v>
      </c>
      <c r="EV99" s="15">
        <v>5.3750897481479996</v>
      </c>
      <c r="EW99" s="15">
        <v>12.332528578109573</v>
      </c>
      <c r="EX99" s="15">
        <v>16.347153231307768</v>
      </c>
      <c r="EY99" s="15">
        <v>2.6619559428900885E-2</v>
      </c>
      <c r="EZ99" s="15">
        <v>13.44016490015405</v>
      </c>
      <c r="FA99" s="15">
        <v>33.088497442660497</v>
      </c>
      <c r="FB99" s="15">
        <v>12.363629214447085</v>
      </c>
      <c r="FC99" s="15">
        <v>34.12047627441666</v>
      </c>
      <c r="FD99" s="15">
        <v>57.332780067745581</v>
      </c>
      <c r="FE99" s="15">
        <v>69.45846294738827</v>
      </c>
      <c r="FF99" s="15">
        <v>69.247191575209726</v>
      </c>
      <c r="FG99" s="15">
        <v>45.240905643354608</v>
      </c>
      <c r="FH99" s="15">
        <v>42.904247753836763</v>
      </c>
      <c r="FI99" s="15">
        <v>10.833544978919917</v>
      </c>
      <c r="FJ99" s="15">
        <v>64.05146940817734</v>
      </c>
      <c r="FK99" s="15">
        <v>74.675557835342417</v>
      </c>
      <c r="FL99" s="15">
        <v>85.652539769032856</v>
      </c>
      <c r="FM99" s="15">
        <v>72.341331849627821</v>
      </c>
      <c r="FN99" s="15">
        <v>78.907343284987022</v>
      </c>
      <c r="FO99" s="15">
        <v>23.706226605547055</v>
      </c>
      <c r="FP99" s="15">
        <v>77.005311526670326</v>
      </c>
      <c r="FQ99" s="15">
        <v>19.450415498774301</v>
      </c>
      <c r="FR99" s="15">
        <v>9.9622822801957742</v>
      </c>
      <c r="FS99" s="15">
        <v>120.28927141549036</v>
      </c>
      <c r="FT99" s="15">
        <v>240.25065561684161</v>
      </c>
      <c r="FU99" s="15">
        <v>223.73610657528525</v>
      </c>
      <c r="FV99" s="15">
        <v>83.527801366378284</v>
      </c>
      <c r="FW99" s="15">
        <v>26.835130409737776</v>
      </c>
      <c r="FX99" s="15">
        <v>63.901601931869045</v>
      </c>
      <c r="FY99" s="15">
        <v>-8.1699352652023851</v>
      </c>
      <c r="FZ99" s="15">
        <v>63.006892517043106</v>
      </c>
      <c r="GA99" s="15">
        <v>3.2478080143215124</v>
      </c>
      <c r="GB99" s="15">
        <v>21.666666666666668</v>
      </c>
      <c r="GC99" s="15">
        <v>17.424242424242426</v>
      </c>
      <c r="GD99" s="15">
        <v>26.515151515151505</v>
      </c>
      <c r="GE99" s="15">
        <v>77.777777777777771</v>
      </c>
      <c r="GF99" s="15">
        <v>25</v>
      </c>
      <c r="GG99" s="15">
        <v>94.330637598245218</v>
      </c>
      <c r="GH99" s="15">
        <v>8.1666666666666661</v>
      </c>
      <c r="GI99" s="15">
        <v>13.2</v>
      </c>
      <c r="GJ99" s="15">
        <v>1.6666666666666667</v>
      </c>
      <c r="GK99" s="15">
        <v>70.52777968830631</v>
      </c>
      <c r="GL99" s="15">
        <v>32.148722801203789</v>
      </c>
      <c r="GM99" s="15">
        <v>28.206602586538832</v>
      </c>
      <c r="GN99" s="15">
        <v>41.894377500888893</v>
      </c>
      <c r="GO99" s="15">
        <v>73.585722056831898</v>
      </c>
      <c r="GP99" s="15">
        <v>24.145846492382844</v>
      </c>
      <c r="GQ99" s="15">
        <v>48.841196584572991</v>
      </c>
      <c r="GR99" s="15">
        <v>24.638923663157751</v>
      </c>
      <c r="GS99" s="15">
        <v>52.009258482544716</v>
      </c>
      <c r="GT99" s="15">
        <v>41.445807659173788</v>
      </c>
      <c r="GU99" s="15">
        <v>3.4412815586383294</v>
      </c>
      <c r="GV99" s="15">
        <v>0.83333333333333337</v>
      </c>
      <c r="GW99" s="15">
        <v>424.60143010862527</v>
      </c>
      <c r="GX99" s="15">
        <v>32.42900290566029</v>
      </c>
      <c r="GY99" s="15">
        <v>13.790579973616781</v>
      </c>
      <c r="GZ99" s="15">
        <v>33.333333333333336</v>
      </c>
      <c r="HA99" s="15">
        <v>2090674.8916241957</v>
      </c>
      <c r="HB99" s="15">
        <v>151.17555555555558</v>
      </c>
      <c r="HC99" s="15">
        <v>180.60666666666668</v>
      </c>
      <c r="HD99" s="15">
        <v>222.03701058201057</v>
      </c>
      <c r="HE99" s="15">
        <v>170.04650793650794</v>
      </c>
      <c r="HF99" s="15">
        <v>158.28783437838007</v>
      </c>
      <c r="HG99" s="15">
        <v>32.052240519768525</v>
      </c>
      <c r="HH99" s="15">
        <v>19.413483647616513</v>
      </c>
      <c r="HI99" s="15">
        <v>87.728393124130193</v>
      </c>
      <c r="HJ99" s="15">
        <v>91.350445743808564</v>
      </c>
      <c r="HK99" s="15">
        <v>94.32220467974669</v>
      </c>
      <c r="HL99" s="15">
        <v>89.89003439731529</v>
      </c>
      <c r="HM99" s="15">
        <v>47.740336388056171</v>
      </c>
      <c r="HN99" s="15">
        <v>65.153333333333322</v>
      </c>
      <c r="HO99" s="15">
        <v>71.48</v>
      </c>
      <c r="HP99" s="15">
        <v>89.114223353946883</v>
      </c>
      <c r="HQ99" s="15">
        <v>7.6328936558172895</v>
      </c>
      <c r="HR99" s="15">
        <v>38.260643899348032</v>
      </c>
      <c r="HS99" s="15">
        <v>71.698726577243306</v>
      </c>
      <c r="HT99" s="15">
        <v>84.199937104182325</v>
      </c>
      <c r="HU99" s="15">
        <v>45.037979785925039</v>
      </c>
      <c r="HV99" s="15">
        <v>59.83000067000421</v>
      </c>
      <c r="HW99" s="15">
        <v>96.158057448943794</v>
      </c>
      <c r="HX99" s="15">
        <v>98.243186943505279</v>
      </c>
      <c r="HY99" s="15">
        <v>97.387172286220391</v>
      </c>
      <c r="HZ99" s="15">
        <v>48.29148277952882</v>
      </c>
      <c r="IA99" s="15">
        <v>94.099769921746244</v>
      </c>
      <c r="IB99" s="15">
        <v>90.510786737777082</v>
      </c>
      <c r="IC99" s="15">
        <v>96.216185621780639</v>
      </c>
      <c r="ID99" s="15">
        <v>31.672664563652798</v>
      </c>
      <c r="IE99" s="15">
        <v>96.990348168969476</v>
      </c>
      <c r="IF99" s="15">
        <v>30.575910298752675</v>
      </c>
      <c r="IG99" s="15">
        <v>10.167023079053534</v>
      </c>
      <c r="IH99" s="15">
        <v>8</v>
      </c>
      <c r="II99" s="15">
        <v>89.133637205255937</v>
      </c>
      <c r="IJ99" s="15">
        <v>14.107460271299948</v>
      </c>
      <c r="IK99" s="15">
        <v>25.327316600370821</v>
      </c>
      <c r="IL99" s="15">
        <v>36.260233664733924</v>
      </c>
      <c r="IM99" s="15">
        <v>30.770622016301981</v>
      </c>
      <c r="IN99" s="15">
        <v>8.9604346848656906</v>
      </c>
      <c r="IO99" s="15">
        <v>73.654952493357726</v>
      </c>
      <c r="IP99" s="15">
        <v>80.338770560648584</v>
      </c>
      <c r="IQ99" s="15">
        <v>8.1476455586139629</v>
      </c>
      <c r="IR99" s="15">
        <v>130.72952804029259</v>
      </c>
      <c r="IS99" s="15">
        <v>6.2410564626994391</v>
      </c>
      <c r="IT99" s="15">
        <v>17.4334735399915</v>
      </c>
      <c r="IU99" s="15">
        <v>77.995749083001726</v>
      </c>
      <c r="IV99" s="15">
        <v>18.681534034112317</v>
      </c>
      <c r="IW99" s="15">
        <v>13.802397913998684</v>
      </c>
      <c r="IX99" s="15">
        <v>179.40227429951034</v>
      </c>
      <c r="IY99" s="15">
        <v>18.89430365031388</v>
      </c>
      <c r="IZ99" s="15">
        <v>9.1911084575024589</v>
      </c>
      <c r="JA99" s="15">
        <v>11.529986402615382</v>
      </c>
      <c r="JB99" s="15">
        <v>2.9128979499524652</v>
      </c>
      <c r="JC99" s="15">
        <v>2.9342026385275863</v>
      </c>
      <c r="JD99" s="15">
        <v>12.436507936507937</v>
      </c>
      <c r="JE99" s="15">
        <v>15.66088695436075</v>
      </c>
      <c r="JF99" s="15">
        <v>11.93910917055897</v>
      </c>
      <c r="JG99" s="15">
        <v>95.094010750656238</v>
      </c>
      <c r="JH99" s="15">
        <v>85.422314789946128</v>
      </c>
      <c r="JI99" s="15">
        <v>8.6417032879429083</v>
      </c>
      <c r="JJ99" s="15">
        <v>34.105654717556519</v>
      </c>
      <c r="JK99" s="15">
        <v>76.419216684873177</v>
      </c>
      <c r="JL99" s="15">
        <v>44.688073266914472</v>
      </c>
      <c r="JM99" s="15">
        <v>2.9138497909861454</v>
      </c>
      <c r="JN99" s="15">
        <v>87.563333333333333</v>
      </c>
      <c r="JO99" s="15">
        <v>99.234999999999999</v>
      </c>
      <c r="JP99" s="15">
        <v>99.386876774676637</v>
      </c>
      <c r="JQ99" s="15">
        <v>94.941018670928088</v>
      </c>
      <c r="JR99" s="15">
        <v>77.245950005381573</v>
      </c>
      <c r="JS99" s="15">
        <v>0.81978321111111108</v>
      </c>
      <c r="JT99" s="15">
        <v>0.78821140666666667</v>
      </c>
      <c r="JU99" s="15">
        <v>1.2562285052666666</v>
      </c>
      <c r="JV99" s="15">
        <v>0.27508343333333329</v>
      </c>
      <c r="JW99" s="15">
        <v>3.6313837807804163</v>
      </c>
      <c r="JX99" s="15">
        <v>100332.84611698355</v>
      </c>
      <c r="JY99" s="15">
        <v>159223.76041036882</v>
      </c>
      <c r="JZ99" s="15">
        <v>1.3080671085631737</v>
      </c>
      <c r="KA99" s="15">
        <v>0.20375118499999997</v>
      </c>
      <c r="KB99" s="15">
        <v>34.946920321666681</v>
      </c>
      <c r="KC99" s="15">
        <v>139.06940532500002</v>
      </c>
      <c r="KD99" s="15">
        <v>9.5561807001753263E-2</v>
      </c>
      <c r="KE99" s="15">
        <v>-13.429524830523908</v>
      </c>
      <c r="KF99" s="15">
        <v>74.807177660831357</v>
      </c>
      <c r="KG99" s="15">
        <v>77.833851789553052</v>
      </c>
      <c r="KH99" s="15">
        <v>76.988766300838918</v>
      </c>
      <c r="KI99" s="15">
        <v>9.0095181931358415</v>
      </c>
      <c r="KJ99" s="15">
        <v>13.679124883286649</v>
      </c>
      <c r="KK99" s="15">
        <v>86.949333333333357</v>
      </c>
      <c r="KL99" s="15">
        <v>106.97183333333334</v>
      </c>
      <c r="KM99" s="15">
        <v>101.12366666666667</v>
      </c>
      <c r="KN99" s="15">
        <v>14.347460230967144</v>
      </c>
      <c r="KO99" s="15">
        <v>27.658668150372197</v>
      </c>
      <c r="KP99" s="15">
        <v>78.907343284987022</v>
      </c>
      <c r="KQ99" s="15">
        <v>5.1808469048126637</v>
      </c>
      <c r="KR99" s="15">
        <v>77.005311526670326</v>
      </c>
      <c r="KS99" s="15">
        <v>19.450415498774301</v>
      </c>
    </row>
    <row r="100" spans="1:305" x14ac:dyDescent="0.3">
      <c r="A100" t="s">
        <v>360</v>
      </c>
      <c r="B100" s="16" t="s">
        <v>375</v>
      </c>
      <c r="C100" t="s">
        <v>352</v>
      </c>
      <c r="H100" s="17"/>
      <c r="I100" s="15">
        <v>54.604548546526672</v>
      </c>
      <c r="J100" s="15">
        <v>53.321166881761151</v>
      </c>
      <c r="K100" s="15">
        <v>59.799094571989897</v>
      </c>
      <c r="L100" s="15">
        <v>64.532149232430115</v>
      </c>
      <c r="M100" s="15">
        <v>62.416282666240505</v>
      </c>
      <c r="N100" s="15">
        <v>50.500419303179086</v>
      </c>
      <c r="O100" s="15">
        <v>37.058178623559286</v>
      </c>
      <c r="P100" s="15">
        <v>79.090145885737513</v>
      </c>
      <c r="Q100" s="15">
        <v>48.902651442536438</v>
      </c>
      <c r="R100" s="15">
        <v>24.201101928374658</v>
      </c>
      <c r="S100" s="15">
        <v>71.78447438693523</v>
      </c>
      <c r="T100" s="15">
        <v>39.179653307483086</v>
      </c>
      <c r="U100" s="15">
        <v>66.333689457602574</v>
      </c>
      <c r="V100" s="15">
        <v>43.756451763658575</v>
      </c>
      <c r="W100" s="15">
        <v>28.382638555484252</v>
      </c>
      <c r="X100" s="15">
        <v>66.332368907609009</v>
      </c>
      <c r="Y100" s="15">
        <v>88.878481991136454</v>
      </c>
      <c r="Z100" s="15">
        <v>55.602888833729892</v>
      </c>
      <c r="AA100" s="15">
        <v>73.723296751086878</v>
      </c>
      <c r="AB100" s="15">
        <v>86.323875744350048</v>
      </c>
      <c r="AC100" s="15">
        <v>50.295135642720268</v>
      </c>
      <c r="AD100" s="15">
        <v>43.503322122454094</v>
      </c>
      <c r="AE100" s="15">
        <v>68.815115901539315</v>
      </c>
      <c r="AF100" s="15">
        <v>62.416282666240505</v>
      </c>
      <c r="AG100" s="15">
        <v>32.377259564099624</v>
      </c>
      <c r="AH100" s="15">
        <v>33.690711562683035</v>
      </c>
      <c r="AI100" s="15">
        <v>80.671356180309161</v>
      </c>
      <c r="AJ100" s="15">
        <v>47.128629200272307</v>
      </c>
      <c r="AK100" s="15">
        <v>92.388065261735036</v>
      </c>
      <c r="AL100" s="15">
        <v>48.152992999412461</v>
      </c>
      <c r="AM100" s="15">
        <v>44.103995710803794</v>
      </c>
      <c r="AN100" s="15">
        <v>47.914775789960004</v>
      </c>
      <c r="AO100" s="15">
        <v>66.650143971206077</v>
      </c>
      <c r="AP100" s="15">
        <v>82.068496224300603</v>
      </c>
      <c r="AQ100" s="15">
        <v>88.214820121639875</v>
      </c>
      <c r="AR100" s="15">
        <v>78.867451737967642</v>
      </c>
      <c r="AS100" s="15">
        <v>65.196004538940187</v>
      </c>
      <c r="AT100" s="15">
        <v>69.273967512796503</v>
      </c>
      <c r="AU100" s="15">
        <v>90.920135178780257</v>
      </c>
      <c r="AV100" s="15">
        <v>63.770009727444901</v>
      </c>
      <c r="AW100" s="15">
        <v>31.748409299220146</v>
      </c>
      <c r="AX100" s="15">
        <v>57.235910863688567</v>
      </c>
      <c r="AY100" s="15">
        <v>42.856275879792115</v>
      </c>
      <c r="AZ100" s="15">
        <v>25.90909090909091</v>
      </c>
      <c r="BA100" s="15">
        <v>25.206611570247933</v>
      </c>
      <c r="BB100" s="15">
        <v>21.487603305785122</v>
      </c>
      <c r="BC100" s="15">
        <v>48.484848484848477</v>
      </c>
      <c r="BD100" s="15">
        <v>56.81818181818182</v>
      </c>
      <c r="BE100" s="15">
        <v>80.167426706198185</v>
      </c>
      <c r="BF100" s="15">
        <v>88.414036137568786</v>
      </c>
      <c r="BG100" s="15">
        <v>85.037878787878782</v>
      </c>
      <c r="BH100" s="15">
        <v>83.492822966507177</v>
      </c>
      <c r="BI100" s="15">
        <v>50.22173239585711</v>
      </c>
      <c r="BJ100" s="15">
        <v>22.45079954899909</v>
      </c>
      <c r="BK100" s="15">
        <v>19.738568586052072</v>
      </c>
      <c r="BL100" s="15">
        <v>19.994343040000004</v>
      </c>
      <c r="BM100" s="15">
        <v>71.091410479285244</v>
      </c>
      <c r="BN100" s="15">
        <v>59.74388526615283</v>
      </c>
      <c r="BO100" s="15">
        <v>68.165772627369606</v>
      </c>
      <c r="BP100" s="15">
        <v>6.8132778707368544</v>
      </c>
      <c r="BQ100" s="15">
        <v>77.696338162956081</v>
      </c>
      <c r="BR100" s="15">
        <v>54.881053476302029</v>
      </c>
      <c r="BS100" s="15">
        <v>21.674440788884485</v>
      </c>
      <c r="BT100" s="15">
        <v>81.818181818181813</v>
      </c>
      <c r="BU100" s="15">
        <v>19.655418464890182</v>
      </c>
      <c r="BV100" s="15">
        <v>34.199015777989182</v>
      </c>
      <c r="BW100" s="15">
        <v>57.835485205656752</v>
      </c>
      <c r="BX100" s="15">
        <v>4.5454545454545459</v>
      </c>
      <c r="BY100" s="15">
        <v>16.950598692836536</v>
      </c>
      <c r="BZ100" s="15">
        <v>42.972187873349455</v>
      </c>
      <c r="CA100" s="15">
        <v>90.231799301850685</v>
      </c>
      <c r="CB100" s="15">
        <v>25.197387260360163</v>
      </c>
      <c r="CC100" s="15">
        <v>69.012008192835225</v>
      </c>
      <c r="CD100" s="15">
        <v>78.599211428958128</v>
      </c>
      <c r="CE100" s="15">
        <v>66.671279275142851</v>
      </c>
      <c r="CF100" s="15">
        <v>91.642709020766674</v>
      </c>
      <c r="CG100" s="15">
        <v>89.727349453129719</v>
      </c>
      <c r="CH100" s="15">
        <v>93.288301059887402</v>
      </c>
      <c r="CI100" s="15">
        <v>96.45895144502056</v>
      </c>
      <c r="CJ100" s="15">
        <v>92.109591604796549</v>
      </c>
      <c r="CK100" s="15">
        <v>72.808216392847967</v>
      </c>
      <c r="CL100" s="15">
        <v>84.951818181818197</v>
      </c>
      <c r="CM100" s="15">
        <v>82.714545454545458</v>
      </c>
      <c r="CN100" s="15">
        <v>46.884477927845204</v>
      </c>
      <c r="CO100" s="15">
        <v>7.8607137707106824</v>
      </c>
      <c r="CP100" s="15">
        <v>59.56378383520503</v>
      </c>
      <c r="CQ100" s="15">
        <v>83.536488244805568</v>
      </c>
      <c r="CR100" s="15">
        <v>84.512705859342589</v>
      </c>
      <c r="CS100" s="15">
        <v>64.05907420953325</v>
      </c>
      <c r="CT100" s="15">
        <v>53.461688821499202</v>
      </c>
      <c r="CU100" s="15">
        <v>97.20603953613562</v>
      </c>
      <c r="CV100" s="15">
        <v>91.721216764613359</v>
      </c>
      <c r="CW100" s="15">
        <v>96.353523277048808</v>
      </c>
      <c r="CX100" s="15">
        <v>52.366470053002061</v>
      </c>
      <c r="CY100" s="15">
        <v>97.03934080700769</v>
      </c>
      <c r="CZ100" s="15">
        <v>94.600454764852159</v>
      </c>
      <c r="DA100" s="15">
        <v>95.542082649738049</v>
      </c>
      <c r="DB100" s="15">
        <v>66.463344489469463</v>
      </c>
      <c r="DC100" s="15">
        <v>96.504573149068889</v>
      </c>
      <c r="DD100" s="15">
        <v>53.68834388566497</v>
      </c>
      <c r="DE100" s="15">
        <v>64.106153951586762</v>
      </c>
      <c r="DF100" s="15">
        <v>33.090909090909093</v>
      </c>
      <c r="DG100" s="15">
        <v>85.900100822815929</v>
      </c>
      <c r="DH100" s="15">
        <v>17.766952364672473</v>
      </c>
      <c r="DI100" s="15">
        <v>26.842913179873904</v>
      </c>
      <c r="DJ100" s="15">
        <v>57.832513516581479</v>
      </c>
      <c r="DK100" s="15">
        <v>36.186334518579272</v>
      </c>
      <c r="DL100" s="15">
        <v>91.571250504946477</v>
      </c>
      <c r="DM100" s="15">
        <v>89.670365066050095</v>
      </c>
      <c r="DN100" s="15">
        <v>48.222468940017848</v>
      </c>
      <c r="DO100" s="15">
        <v>89.804118109515002</v>
      </c>
      <c r="DP100" s="15">
        <v>49.222260949188687</v>
      </c>
      <c r="DQ100" s="15">
        <v>37.395452372742824</v>
      </c>
      <c r="DR100" s="15">
        <v>27.3590667554564</v>
      </c>
      <c r="DS100" s="15">
        <v>16.133998888374901</v>
      </c>
      <c r="DT100" s="15">
        <v>28.464406321938341</v>
      </c>
      <c r="DU100" s="15">
        <v>9.6445944140700135</v>
      </c>
      <c r="DV100" s="15">
        <v>13.876609164078808</v>
      </c>
      <c r="DW100" s="15">
        <v>15.612861461414768</v>
      </c>
      <c r="DX100" s="15">
        <v>33.454900374064671</v>
      </c>
      <c r="DY100" s="15">
        <v>43.150770906387372</v>
      </c>
      <c r="DZ100" s="15">
        <v>19.778410890628972</v>
      </c>
      <c r="EA100" s="15">
        <v>50.910656627454564</v>
      </c>
      <c r="EB100" s="15">
        <v>21.158819014879622</v>
      </c>
      <c r="EC100" s="15">
        <v>63.534892484325859</v>
      </c>
      <c r="ED100" s="15">
        <v>71.993416449887491</v>
      </c>
      <c r="EE100" s="15">
        <v>90.145416675925446</v>
      </c>
      <c r="EF100" s="15">
        <v>97.011699111097855</v>
      </c>
      <c r="EG100" s="15">
        <v>18.192724994489215</v>
      </c>
      <c r="EH100" s="15">
        <v>46.257426149235386</v>
      </c>
      <c r="EI100" s="15">
        <v>93.074617977393515</v>
      </c>
      <c r="EJ100" s="15">
        <v>69.220470902145706</v>
      </c>
      <c r="EK100" s="15">
        <v>8.8979059780977003</v>
      </c>
      <c r="EL100" s="15">
        <v>89.248181818181806</v>
      </c>
      <c r="EM100" s="15">
        <v>98.553636363636357</v>
      </c>
      <c r="EN100" s="15">
        <v>99.149834433507507</v>
      </c>
      <c r="EO100" s="15">
        <v>93.195802516186049</v>
      </c>
      <c r="EP100" s="15">
        <v>81.792871177163335</v>
      </c>
      <c r="EQ100" s="15">
        <v>64.876037524417441</v>
      </c>
      <c r="ER100" s="15">
        <v>69.794722028190293</v>
      </c>
      <c r="ES100" s="15">
        <v>31.255725942005903</v>
      </c>
      <c r="ET100" s="15">
        <v>26.685486503036191</v>
      </c>
      <c r="EU100" s="15">
        <v>10.823874695761161</v>
      </c>
      <c r="EV100" s="15">
        <v>3.5962295694414013</v>
      </c>
      <c r="EW100" s="15">
        <v>7.9086572910823696</v>
      </c>
      <c r="EX100" s="15">
        <v>13.852871734876546</v>
      </c>
      <c r="EY100" s="15">
        <v>0.27273388410204508</v>
      </c>
      <c r="EZ100" s="15">
        <v>15.039143062185133</v>
      </c>
      <c r="FA100" s="15">
        <v>3.1722223236832221</v>
      </c>
      <c r="FB100" s="15">
        <v>21.688073072513578</v>
      </c>
      <c r="FC100" s="15">
        <v>6.1325295594658966</v>
      </c>
      <c r="FD100" s="15">
        <v>53.236624798340038</v>
      </c>
      <c r="FE100" s="15">
        <v>67.852685636362153</v>
      </c>
      <c r="FF100" s="15">
        <v>71.610065487337295</v>
      </c>
      <c r="FG100" s="15">
        <v>42.027255411239736</v>
      </c>
      <c r="FH100" s="15">
        <v>41.776317840696521</v>
      </c>
      <c r="FI100" s="15">
        <v>19.330245616627334</v>
      </c>
      <c r="FJ100" s="15">
        <v>61.628891938444738</v>
      </c>
      <c r="FK100" s="15">
        <v>74.811168142791658</v>
      </c>
      <c r="FL100" s="15">
        <v>85.237931408609697</v>
      </c>
      <c r="FM100" s="15">
        <v>68.609842408979475</v>
      </c>
      <c r="FN100" s="15">
        <v>84.025383460963653</v>
      </c>
      <c r="FO100" s="15">
        <v>50.959337231358774</v>
      </c>
      <c r="FP100" s="15">
        <v>88.080947257183823</v>
      </c>
      <c r="FQ100" s="15">
        <v>22.98742206014111</v>
      </c>
      <c r="FR100" s="15">
        <v>12.900362428560724</v>
      </c>
      <c r="FS100" s="15">
        <v>113.61329164698742</v>
      </c>
      <c r="FT100" s="15">
        <v>351.42005373737356</v>
      </c>
      <c r="FU100" s="15">
        <v>293.00453284725921</v>
      </c>
      <c r="FV100" s="15">
        <v>62.084406148138072</v>
      </c>
      <c r="FW100" s="15">
        <v>44.512777403374791</v>
      </c>
      <c r="FX100" s="15">
        <v>63.770009727444901</v>
      </c>
      <c r="FY100" s="15">
        <v>-10.606373363808538</v>
      </c>
      <c r="FZ100" s="15">
        <v>57.235910863688567</v>
      </c>
      <c r="GA100" s="15">
        <v>4.752330447795047</v>
      </c>
      <c r="GB100" s="15">
        <v>25.90909090909091</v>
      </c>
      <c r="GC100" s="15">
        <v>25.206611570247933</v>
      </c>
      <c r="GD100" s="15">
        <v>21.487603305785122</v>
      </c>
      <c r="GE100" s="15">
        <v>48.484848484848477</v>
      </c>
      <c r="GF100" s="15">
        <v>56.81818181818182</v>
      </c>
      <c r="GG100" s="15">
        <v>80.167426706198185</v>
      </c>
      <c r="GH100" s="15">
        <v>8.7272727272727266</v>
      </c>
      <c r="GI100" s="15">
        <v>7.1818181818181817</v>
      </c>
      <c r="GJ100" s="15">
        <v>5.2272727272727275</v>
      </c>
      <c r="GK100" s="15">
        <v>50.22173239585711</v>
      </c>
      <c r="GL100" s="15">
        <v>22.45079954899909</v>
      </c>
      <c r="GM100" s="15">
        <v>19.738568586052068</v>
      </c>
      <c r="GN100" s="15">
        <v>19.994343040000004</v>
      </c>
      <c r="GO100" s="15">
        <v>71.091410479285244</v>
      </c>
      <c r="GP100" s="15">
        <v>40.25611473384717</v>
      </c>
      <c r="GQ100" s="15">
        <v>31.834227372630391</v>
      </c>
      <c r="GR100" s="15">
        <v>3.1012375166480419</v>
      </c>
      <c r="GS100" s="15">
        <v>74.974953298752794</v>
      </c>
      <c r="GT100" s="15">
        <v>55.808317647864456</v>
      </c>
      <c r="GU100" s="15">
        <v>26.024316519747703</v>
      </c>
      <c r="GV100" s="15">
        <v>0.9</v>
      </c>
      <c r="GW100" s="15">
        <v>1890.4467881712587</v>
      </c>
      <c r="GX100" s="15">
        <v>34.199015777989182</v>
      </c>
      <c r="GY100" s="15">
        <v>61.925394293815344</v>
      </c>
      <c r="GZ100" s="15">
        <v>4.5454545454545459</v>
      </c>
      <c r="HA100" s="15">
        <v>1671539.1801663802</v>
      </c>
      <c r="HB100" s="15">
        <v>184.31470418470417</v>
      </c>
      <c r="HC100" s="15">
        <v>57.669336219336223</v>
      </c>
      <c r="HD100" s="15">
        <v>364.62773448773447</v>
      </c>
      <c r="HE100" s="15">
        <v>119.68932178932178</v>
      </c>
      <c r="HF100" s="15">
        <v>171.08703511588536</v>
      </c>
      <c r="HG100" s="15">
        <v>33.328720724857149</v>
      </c>
      <c r="HH100" s="15">
        <v>36.354362528306901</v>
      </c>
      <c r="HI100" s="15">
        <v>89.727349453129719</v>
      </c>
      <c r="HJ100" s="15">
        <v>93.288301059887402</v>
      </c>
      <c r="HK100" s="15">
        <v>96.45895144502056</v>
      </c>
      <c r="HL100" s="15">
        <v>92.109591604796549</v>
      </c>
      <c r="HM100" s="15">
        <v>72.808216392847967</v>
      </c>
      <c r="HN100" s="15">
        <v>91.27181818181819</v>
      </c>
      <c r="HO100" s="15">
        <v>82.714545454545458</v>
      </c>
      <c r="HP100" s="15">
        <v>51.966157150787154</v>
      </c>
      <c r="HQ100" s="15">
        <v>9.607539053090834</v>
      </c>
      <c r="HR100" s="15">
        <v>59.56378383520503</v>
      </c>
      <c r="HS100" s="15">
        <v>83.536488244805568</v>
      </c>
      <c r="HT100" s="15">
        <v>84.512705859342589</v>
      </c>
      <c r="HU100" s="15">
        <v>64.05907420953325</v>
      </c>
      <c r="HV100" s="15">
        <v>53.461688821499202</v>
      </c>
      <c r="HW100" s="15">
        <v>97.20603953613562</v>
      </c>
      <c r="HX100" s="15">
        <v>91.721216764613359</v>
      </c>
      <c r="HY100" s="15">
        <v>96.353523277048808</v>
      </c>
      <c r="HZ100" s="15">
        <v>52.366470053002061</v>
      </c>
      <c r="IA100" s="15">
        <v>97.03934080700769</v>
      </c>
      <c r="IB100" s="15">
        <v>94.600454764852159</v>
      </c>
      <c r="IC100" s="15">
        <v>95.542082649738049</v>
      </c>
      <c r="ID100" s="15">
        <v>66.463344489469463</v>
      </c>
      <c r="IE100" s="15">
        <v>96.504573149068889</v>
      </c>
      <c r="IF100" s="15">
        <v>54.870124763793818</v>
      </c>
      <c r="IG100" s="15">
        <v>3.1448844364634749</v>
      </c>
      <c r="IH100" s="15">
        <v>10.272727272727273</v>
      </c>
      <c r="II100" s="15">
        <v>85.900100822815929</v>
      </c>
      <c r="IJ100" s="15">
        <v>17.766952364672473</v>
      </c>
      <c r="IK100" s="15">
        <v>26.842913179873904</v>
      </c>
      <c r="IL100" s="15">
        <v>57.832513516581479</v>
      </c>
      <c r="IM100" s="15">
        <v>36.186334518579272</v>
      </c>
      <c r="IN100" s="15">
        <v>8.0430702851617468</v>
      </c>
      <c r="IO100" s="15">
        <v>89.670365066050095</v>
      </c>
      <c r="IP100" s="15">
        <v>79.173422686016281</v>
      </c>
      <c r="IQ100" s="15">
        <v>4.6344917684022695</v>
      </c>
      <c r="IR100" s="15">
        <v>92.753937847140961</v>
      </c>
      <c r="IS100" s="15">
        <v>7.3619749259450806</v>
      </c>
      <c r="IT100" s="15">
        <v>27.3590667554564</v>
      </c>
      <c r="IU100" s="15">
        <v>90.303143790219551</v>
      </c>
      <c r="IV100" s="15">
        <v>57.137525092740177</v>
      </c>
      <c r="IW100" s="15">
        <v>12.695282855160645</v>
      </c>
      <c r="IX100" s="15">
        <v>133.5017197040064</v>
      </c>
      <c r="IY100" s="15">
        <v>8.0916677490386668</v>
      </c>
      <c r="IZ100" s="15">
        <v>27.886855901436675</v>
      </c>
      <c r="JA100" s="15">
        <v>23.70773573102916</v>
      </c>
      <c r="JB100" s="15">
        <v>6.3983273801785199</v>
      </c>
      <c r="JC100" s="15">
        <v>5.181257930423194</v>
      </c>
      <c r="JD100" s="15">
        <v>6.3476457044638863</v>
      </c>
      <c r="JE100" s="15">
        <v>12.319874258343203</v>
      </c>
      <c r="JF100" s="15">
        <v>11.80357296723189</v>
      </c>
      <c r="JG100" s="15">
        <v>90.838108071099342</v>
      </c>
      <c r="JH100" s="15">
        <v>114.42669728193655</v>
      </c>
      <c r="JI100" s="15">
        <v>18.192724994489215</v>
      </c>
      <c r="JJ100" s="15">
        <v>46.257426149235386</v>
      </c>
      <c r="JK100" s="15">
        <v>93.074617977393515</v>
      </c>
      <c r="JL100" s="15">
        <v>69.220470902145706</v>
      </c>
      <c r="JM100" s="15">
        <v>8.8979059780977003</v>
      </c>
      <c r="JN100" s="15">
        <v>89.248181818181806</v>
      </c>
      <c r="JO100" s="15">
        <v>98.553636363636357</v>
      </c>
      <c r="JP100" s="15">
        <v>99.149834433507507</v>
      </c>
      <c r="JQ100" s="15">
        <v>93.195802516186049</v>
      </c>
      <c r="JR100" s="15">
        <v>81.792871177163335</v>
      </c>
      <c r="JS100" s="15">
        <v>0.81152994545454538</v>
      </c>
      <c r="JT100" s="15">
        <v>0.77161861818181809</v>
      </c>
      <c r="JU100" s="15">
        <v>1.2577405129090908</v>
      </c>
      <c r="JV100" s="15">
        <v>0.2879473545454545</v>
      </c>
      <c r="JW100" s="15">
        <v>4.8269687595012618</v>
      </c>
      <c r="JX100" s="15">
        <v>70986.813039676388</v>
      </c>
      <c r="JY100" s="15">
        <v>104974.95908781915</v>
      </c>
      <c r="JZ100" s="15">
        <v>1.1084796000341179</v>
      </c>
      <c r="KA100" s="15">
        <v>2.0875571672727271</v>
      </c>
      <c r="KB100" s="15">
        <v>79.737950699090931</v>
      </c>
      <c r="KC100" s="15">
        <v>9.2183931636363639</v>
      </c>
      <c r="KD100" s="15">
        <v>0.15825461641966343</v>
      </c>
      <c r="KE100" s="15">
        <v>28.715924572954847</v>
      </c>
      <c r="KF100" s="15">
        <v>62.788366973597455</v>
      </c>
      <c r="KG100" s="15">
        <v>71.410742545448599</v>
      </c>
      <c r="KH100" s="15">
        <v>86.440261949349193</v>
      </c>
      <c r="KI100" s="15">
        <v>9.4437741580726211</v>
      </c>
      <c r="KJ100" s="15">
        <v>13.893594848065961</v>
      </c>
      <c r="KK100" s="15">
        <v>85.555378787878809</v>
      </c>
      <c r="KL100" s="15">
        <v>109.11030303030303</v>
      </c>
      <c r="KM100" s="15">
        <v>101.03113636363636</v>
      </c>
      <c r="KN100" s="15">
        <v>14.762068591390305</v>
      </c>
      <c r="KO100" s="15">
        <v>31.390157591020508</v>
      </c>
      <c r="KP100" s="15">
        <v>84.025383460963653</v>
      </c>
      <c r="KQ100" s="15">
        <v>6.2958633980977687</v>
      </c>
      <c r="KR100" s="15">
        <v>88.080947257183823</v>
      </c>
      <c r="KS100" s="15">
        <v>22.98742206014111</v>
      </c>
    </row>
    <row r="101" spans="1:305" x14ac:dyDescent="0.3">
      <c r="A101" t="s">
        <v>360</v>
      </c>
      <c r="B101" s="16" t="s">
        <v>376</v>
      </c>
      <c r="C101" t="s">
        <v>354</v>
      </c>
      <c r="H101" s="17"/>
      <c r="I101" s="15">
        <v>50.205305991789579</v>
      </c>
      <c r="J101" s="15">
        <v>54.207471639367235</v>
      </c>
      <c r="K101" s="15">
        <v>57.023905781316877</v>
      </c>
      <c r="L101" s="15">
        <v>60.417166033486971</v>
      </c>
      <c r="M101" s="15">
        <v>47.165892521099131</v>
      </c>
      <c r="N101" s="15">
        <v>45.482553582923977</v>
      </c>
      <c r="O101" s="15">
        <v>36.934846392543342</v>
      </c>
      <c r="P101" s="15">
        <v>65.84613853335992</v>
      </c>
      <c r="Q101" s="15">
        <v>55.300574457912823</v>
      </c>
      <c r="R101" s="15">
        <v>37.171717171717169</v>
      </c>
      <c r="S101" s="15">
        <v>62.901306722770208</v>
      </c>
      <c r="T101" s="15">
        <v>62.618668704951261</v>
      </c>
      <c r="U101" s="15">
        <v>60.651848326315083</v>
      </c>
      <c r="V101" s="15">
        <v>34.96204755854415</v>
      </c>
      <c r="W101" s="15">
        <v>30.780515436874641</v>
      </c>
      <c r="X101" s="15">
        <v>56.722910559049183</v>
      </c>
      <c r="Y101" s="15">
        <v>81.270180879290336</v>
      </c>
      <c r="Z101" s="15">
        <v>59.322016250053366</v>
      </c>
      <c r="AA101" s="15">
        <v>71.423151727946319</v>
      </c>
      <c r="AB101" s="15">
        <v>88.587047463968133</v>
      </c>
      <c r="AC101" s="15">
        <v>46.789040910875848</v>
      </c>
      <c r="AD101" s="15">
        <v>39.170754180117406</v>
      </c>
      <c r="AE101" s="15">
        <v>56.115835884527151</v>
      </c>
      <c r="AF101" s="15">
        <v>47.165892521099131</v>
      </c>
      <c r="AG101" s="15">
        <v>23.087383284539627</v>
      </c>
      <c r="AH101" s="15">
        <v>18.263444152422768</v>
      </c>
      <c r="AI101" s="15">
        <v>75.601975726761921</v>
      </c>
      <c r="AJ101" s="15">
        <v>43.874884466525465</v>
      </c>
      <c r="AK101" s="15">
        <v>92.379848823260375</v>
      </c>
      <c r="AL101" s="15">
        <v>50.331382341657381</v>
      </c>
      <c r="AM101" s="15">
        <v>31.762460448319842</v>
      </c>
      <c r="AN101" s="15">
        <v>44.894245039866824</v>
      </c>
      <c r="AO101" s="15">
        <v>63.274529511664817</v>
      </c>
      <c r="AP101" s="15">
        <v>50.301749512775984</v>
      </c>
      <c r="AQ101" s="15">
        <v>54.772910585312012</v>
      </c>
      <c r="AR101" s="15">
        <v>81.469996551184579</v>
      </c>
      <c r="AS101" s="15">
        <v>62.475242678950032</v>
      </c>
      <c r="AT101" s="15">
        <v>59.742286790358641</v>
      </c>
      <c r="AU101" s="15">
        <v>86.314645081578306</v>
      </c>
      <c r="AV101" s="15">
        <v>57.642275564389621</v>
      </c>
      <c r="AW101" s="15">
        <v>47.120291842301391</v>
      </c>
      <c r="AX101" s="15">
        <v>67.165246825534723</v>
      </c>
      <c r="AY101" s="15">
        <v>49.274483599425544</v>
      </c>
      <c r="AZ101" s="15">
        <v>35</v>
      </c>
      <c r="BA101" s="15">
        <v>40.151515151515149</v>
      </c>
      <c r="BB101" s="15">
        <v>36.36363636363636</v>
      </c>
      <c r="BC101" s="15">
        <v>50</v>
      </c>
      <c r="BD101" s="15">
        <v>37.5</v>
      </c>
      <c r="BE101" s="15">
        <v>69.212413725998246</v>
      </c>
      <c r="BF101" s="15">
        <v>77.585786554519416</v>
      </c>
      <c r="BG101" s="15">
        <v>80.208333333333329</v>
      </c>
      <c r="BH101" s="15">
        <v>87.89473684210526</v>
      </c>
      <c r="BI101" s="15">
        <v>71.670764577710543</v>
      </c>
      <c r="BJ101" s="15">
        <v>48.026187113399409</v>
      </c>
      <c r="BK101" s="15">
        <v>49.842105258207745</v>
      </c>
      <c r="BL101" s="15">
        <v>55.659549733333336</v>
      </c>
      <c r="BM101" s="15">
        <v>65.810712539936389</v>
      </c>
      <c r="BN101" s="15">
        <v>48.048549148270865</v>
      </c>
      <c r="BO101" s="15">
        <v>68.096283290737986</v>
      </c>
      <c r="BP101" s="15">
        <v>2.4252406331471978</v>
      </c>
      <c r="BQ101" s="15">
        <v>57.664275157242592</v>
      </c>
      <c r="BR101" s="15">
        <v>23.131505667215531</v>
      </c>
      <c r="BS101" s="15">
        <v>23.799808176138345</v>
      </c>
      <c r="BT101" s="15">
        <v>100</v>
      </c>
      <c r="BU101" s="15">
        <v>2.7514557175212069</v>
      </c>
      <c r="BV101" s="15">
        <v>36.032434565641644</v>
      </c>
      <c r="BW101" s="15">
        <v>26.926854162346558</v>
      </c>
      <c r="BX101" s="15">
        <v>39.214999999999996</v>
      </c>
      <c r="BY101" s="15">
        <v>20.947773019510361</v>
      </c>
      <c r="BZ101" s="15">
        <v>48.028302940723712</v>
      </c>
      <c r="CA101" s="15">
        <v>23.07160139820375</v>
      </c>
      <c r="CB101" s="15">
        <v>89.110288557292748</v>
      </c>
      <c r="CC101" s="15">
        <v>32.278735487326664</v>
      </c>
      <c r="CD101" s="15">
        <v>65.472593377676318</v>
      </c>
      <c r="CE101" s="15">
        <v>65.236454741197917</v>
      </c>
      <c r="CF101" s="15">
        <v>73.862397410923151</v>
      </c>
      <c r="CG101" s="15">
        <v>74.927406462578389</v>
      </c>
      <c r="CH101" s="15">
        <v>86.822532263205986</v>
      </c>
      <c r="CI101" s="15">
        <v>92.295845453224601</v>
      </c>
      <c r="CJ101" s="15">
        <v>89.15257081603977</v>
      </c>
      <c r="CK101" s="15">
        <v>63.152549401403007</v>
      </c>
      <c r="CL101" s="15">
        <v>79.740000000000009</v>
      </c>
      <c r="CM101" s="15">
        <v>69.323333333333323</v>
      </c>
      <c r="CN101" s="15">
        <v>51.696678039289218</v>
      </c>
      <c r="CO101" s="15">
        <v>36.528053627590879</v>
      </c>
      <c r="CP101" s="15">
        <v>48.181057793878047</v>
      </c>
      <c r="CQ101" s="15">
        <v>76.133695523496428</v>
      </c>
      <c r="CR101" s="15">
        <v>84.525138625082562</v>
      </c>
      <c r="CS101" s="15">
        <v>66.441351256867549</v>
      </c>
      <c r="CT101" s="15">
        <v>57.214714234452515</v>
      </c>
      <c r="CU101" s="15">
        <v>96.04295293390085</v>
      </c>
      <c r="CV101" s="15">
        <v>96.606872036445466</v>
      </c>
      <c r="CW101" s="15">
        <v>97.069294239960968</v>
      </c>
      <c r="CX101" s="15">
        <v>61.443101114970283</v>
      </c>
      <c r="CY101" s="15">
        <v>97.759845284855359</v>
      </c>
      <c r="CZ101" s="15">
        <v>96.035732519002011</v>
      </c>
      <c r="DA101" s="15">
        <v>95.387848875494697</v>
      </c>
      <c r="DB101" s="15">
        <v>66.834234541643355</v>
      </c>
      <c r="DC101" s="15">
        <v>97.559451099372836</v>
      </c>
      <c r="DD101" s="15">
        <v>36.928890342016707</v>
      </c>
      <c r="DE101" s="15">
        <v>62.771565723944171</v>
      </c>
      <c r="DF101" s="15">
        <v>40.666666666666664</v>
      </c>
      <c r="DG101" s="15">
        <v>80.174109357577507</v>
      </c>
      <c r="DH101" s="15">
        <v>13.88845652979839</v>
      </c>
      <c r="DI101" s="15">
        <v>23.449696652976332</v>
      </c>
      <c r="DJ101" s="15">
        <v>40.068676157969094</v>
      </c>
      <c r="DK101" s="15">
        <v>22.815424135337746</v>
      </c>
      <c r="DL101" s="15">
        <v>88.349523853155574</v>
      </c>
      <c r="DM101" s="15">
        <v>73.229719391646185</v>
      </c>
      <c r="DN101" s="15">
        <v>35.342717442881032</v>
      </c>
      <c r="DO101" s="15">
        <v>77.982136075328143</v>
      </c>
      <c r="DP101" s="15">
        <v>28.17282404508823</v>
      </c>
      <c r="DQ101" s="15">
        <v>24.789169284147196</v>
      </c>
      <c r="DR101" s="15">
        <v>21.385597284932061</v>
      </c>
      <c r="DS101" s="15">
        <v>19.486015264065632</v>
      </c>
      <c r="DT101" s="15">
        <v>21.61345740822642</v>
      </c>
      <c r="DU101" s="15">
        <v>14.380042545750193</v>
      </c>
      <c r="DV101" s="15">
        <v>18.130786273713888</v>
      </c>
      <c r="DW101" s="15">
        <v>24.828623728412442</v>
      </c>
      <c r="DX101" s="15">
        <v>12.935115901089203</v>
      </c>
      <c r="DY101" s="15">
        <v>27.90104485651894</v>
      </c>
      <c r="DZ101" s="15">
        <v>12.94082483373397</v>
      </c>
      <c r="EA101" s="15">
        <v>18.532492047531527</v>
      </c>
      <c r="EB101" s="15">
        <v>19.0077431232402</v>
      </c>
      <c r="EC101" s="15">
        <v>52.774791938218961</v>
      </c>
      <c r="ED101" s="15">
        <v>62.573805337506599</v>
      </c>
      <c r="EE101" s="15">
        <v>94.751167331650109</v>
      </c>
      <c r="EF101" s="15">
        <v>92.308138299671995</v>
      </c>
      <c r="EG101" s="15">
        <v>7.9630677204156726</v>
      </c>
      <c r="EH101" s="15">
        <v>48.800237779273893</v>
      </c>
      <c r="EI101" s="15">
        <v>87.913372105037084</v>
      </c>
      <c r="EJ101" s="15">
        <v>64.296118927415222</v>
      </c>
      <c r="EK101" s="15">
        <v>10.401625800485418</v>
      </c>
      <c r="EL101" s="15">
        <v>87.188333333333318</v>
      </c>
      <c r="EM101" s="15">
        <v>98.98</v>
      </c>
      <c r="EN101" s="15">
        <v>98.822885190245884</v>
      </c>
      <c r="EO101" s="15">
        <v>94.383545748621884</v>
      </c>
      <c r="EP101" s="15">
        <v>82.524479844100753</v>
      </c>
      <c r="EQ101" s="15">
        <v>70.833334886363517</v>
      </c>
      <c r="ER101" s="15">
        <v>69.892473758237912</v>
      </c>
      <c r="ES101" s="15">
        <v>35.596060831970398</v>
      </c>
      <c r="ET101" s="15">
        <v>25.003659890057666</v>
      </c>
      <c r="EU101" s="15">
        <v>8.4519849321715306</v>
      </c>
      <c r="EV101" s="15">
        <v>7.1110948078470484</v>
      </c>
      <c r="EW101" s="15">
        <v>14.601025047100803</v>
      </c>
      <c r="EX101" s="15">
        <v>21.427845002115593</v>
      </c>
      <c r="EY101" s="15">
        <v>3.7929442321081779</v>
      </c>
      <c r="EZ101" s="15">
        <v>9.4886316724687543</v>
      </c>
      <c r="FA101" s="15">
        <v>50.457616765486442</v>
      </c>
      <c r="FB101" s="15">
        <v>8.5912403366791548</v>
      </c>
      <c r="FC101" s="15">
        <v>9.6900378828799365</v>
      </c>
      <c r="FD101" s="15">
        <v>38.476683133963533</v>
      </c>
      <c r="FE101" s="15">
        <v>67.957741312325339</v>
      </c>
      <c r="FF101" s="15">
        <v>34.09659957575122</v>
      </c>
      <c r="FG101" s="15">
        <v>43.235660335248042</v>
      </c>
      <c r="FH101" s="15">
        <v>46.824182410728007</v>
      </c>
      <c r="FI101" s="15">
        <v>6.4204805201399955</v>
      </c>
      <c r="FJ101" s="15">
        <v>59.370132260896661</v>
      </c>
      <c r="FK101" s="15">
        <v>68.620769672321387</v>
      </c>
      <c r="FL101" s="15">
        <v>84.558741764331444</v>
      </c>
      <c r="FM101" s="15">
        <v>68.440007917950979</v>
      </c>
      <c r="FN101" s="15">
        <v>82.236172899295411</v>
      </c>
      <c r="FO101" s="15">
        <v>40.206909476239467</v>
      </c>
      <c r="FP101" s="15">
        <v>87.779619910916963</v>
      </c>
      <c r="FQ101" s="15">
        <v>16.425725101254596</v>
      </c>
      <c r="FR101" s="15">
        <v>35.754137041168356</v>
      </c>
      <c r="FS101" s="15">
        <v>436.00509733843109</v>
      </c>
      <c r="FT101" s="15">
        <v>312.3913776511742</v>
      </c>
      <c r="FU101" s="15">
        <v>311.86838385311245</v>
      </c>
      <c r="FV101" s="15">
        <v>81.3439294039526</v>
      </c>
      <c r="FW101" s="15">
        <v>67.090553567079638</v>
      </c>
      <c r="FX101" s="15">
        <v>57.642275564389621</v>
      </c>
      <c r="FY101" s="15">
        <v>-7.9706088977229603</v>
      </c>
      <c r="FZ101" s="15">
        <v>67.165246825534723</v>
      </c>
      <c r="GA101" s="15">
        <v>6.1939139003755157</v>
      </c>
      <c r="GB101" s="15">
        <v>35</v>
      </c>
      <c r="GC101" s="15">
        <v>40.151515151515149</v>
      </c>
      <c r="GD101" s="15">
        <v>36.36363636363636</v>
      </c>
      <c r="GE101" s="15">
        <v>50</v>
      </c>
      <c r="GF101" s="15">
        <v>37.5</v>
      </c>
      <c r="GG101" s="15">
        <v>69.212413725998246</v>
      </c>
      <c r="GH101" s="15">
        <v>19.666666666666668</v>
      </c>
      <c r="GI101" s="15">
        <v>9.5</v>
      </c>
      <c r="GJ101" s="15">
        <v>3.8333333333333339</v>
      </c>
      <c r="GK101" s="15">
        <v>71.670764577710543</v>
      </c>
      <c r="GL101" s="15">
        <v>48.026187113399409</v>
      </c>
      <c r="GM101" s="15">
        <v>49.842105258207745</v>
      </c>
      <c r="GN101" s="15">
        <v>55.659549733333336</v>
      </c>
      <c r="GO101" s="15">
        <v>65.810712539936389</v>
      </c>
      <c r="GP101" s="15">
        <v>51.951450851729128</v>
      </c>
      <c r="GQ101" s="15">
        <v>31.903716709262017</v>
      </c>
      <c r="GR101" s="15">
        <v>2.4252406331471978</v>
      </c>
      <c r="GS101" s="15">
        <v>61.375216981151873</v>
      </c>
      <c r="GT101" s="15">
        <v>66.679517001646587</v>
      </c>
      <c r="GU101" s="15">
        <v>24.906611202446907</v>
      </c>
      <c r="GV101" s="15">
        <v>1</v>
      </c>
      <c r="GW101" s="15">
        <v>264.63342071676783</v>
      </c>
      <c r="GX101" s="15">
        <v>36.032434565641644</v>
      </c>
      <c r="GY101" s="15">
        <v>38.611255026291374</v>
      </c>
      <c r="GZ101" s="15">
        <v>39.214999999999996</v>
      </c>
      <c r="HA101" s="15">
        <v>2065710.1246896612</v>
      </c>
      <c r="HB101" s="15">
        <v>168.72571428571428</v>
      </c>
      <c r="HC101" s="15">
        <v>335.75359788359793</v>
      </c>
      <c r="HD101" s="15">
        <v>57.278809523809514</v>
      </c>
      <c r="HE101" s="15">
        <v>231.88375661375662</v>
      </c>
      <c r="HF101" s="15">
        <v>209.19025421251237</v>
      </c>
      <c r="HG101" s="15">
        <v>34.76354525880209</v>
      </c>
      <c r="HH101" s="15">
        <v>107.60447109398535</v>
      </c>
      <c r="HI101" s="15">
        <v>74.927406462578389</v>
      </c>
      <c r="HJ101" s="15">
        <v>86.822532263205986</v>
      </c>
      <c r="HK101" s="15">
        <v>92.295845453224601</v>
      </c>
      <c r="HL101" s="15">
        <v>89.15257081603977</v>
      </c>
      <c r="HM101" s="15">
        <v>63.152549401403007</v>
      </c>
      <c r="HN101" s="15">
        <v>79.740000000000009</v>
      </c>
      <c r="HO101" s="15">
        <v>69.323333333333323</v>
      </c>
      <c r="HP101" s="15">
        <v>52.545017058933823</v>
      </c>
      <c r="HQ101" s="15">
        <v>35.208015039915423</v>
      </c>
      <c r="HR101" s="15">
        <v>48.181057793878047</v>
      </c>
      <c r="HS101" s="15">
        <v>76.133695523496428</v>
      </c>
      <c r="HT101" s="15">
        <v>84.525138625082562</v>
      </c>
      <c r="HU101" s="15">
        <v>66.441351256867549</v>
      </c>
      <c r="HV101" s="15">
        <v>57.214714234452515</v>
      </c>
      <c r="HW101" s="15">
        <v>96.04295293390085</v>
      </c>
      <c r="HX101" s="15">
        <v>96.606872036445466</v>
      </c>
      <c r="HY101" s="15">
        <v>97.069294239960968</v>
      </c>
      <c r="HZ101" s="15">
        <v>61.443101114970283</v>
      </c>
      <c r="IA101" s="15">
        <v>97.759845284855359</v>
      </c>
      <c r="IB101" s="15">
        <v>96.035732519002011</v>
      </c>
      <c r="IC101" s="15">
        <v>95.387848875494697</v>
      </c>
      <c r="ID101" s="15">
        <v>66.834234541643355</v>
      </c>
      <c r="IE101" s="15">
        <v>97.559451099372836</v>
      </c>
      <c r="IF101" s="15">
        <v>36.928890342016707</v>
      </c>
      <c r="IG101" s="15">
        <v>2.3842395020507969</v>
      </c>
      <c r="IH101" s="15">
        <v>12.166666666666666</v>
      </c>
      <c r="II101" s="15">
        <v>80.174109357577507</v>
      </c>
      <c r="IJ101" s="15">
        <v>13.88845652979839</v>
      </c>
      <c r="IK101" s="15">
        <v>23.449696652976332</v>
      </c>
      <c r="IL101" s="15">
        <v>40.068676157969094</v>
      </c>
      <c r="IM101" s="15">
        <v>22.815424135337746</v>
      </c>
      <c r="IN101" s="15">
        <v>10.138658936829634</v>
      </c>
      <c r="IO101" s="15">
        <v>73.229719391646185</v>
      </c>
      <c r="IP101" s="15">
        <v>77.772643924975057</v>
      </c>
      <c r="IQ101" s="15">
        <v>10.008119965759935</v>
      </c>
      <c r="IR101" s="15">
        <v>121.45031782046692</v>
      </c>
      <c r="IS101" s="15">
        <v>6.7738658652858064</v>
      </c>
      <c r="IT101" s="15">
        <v>21.385597284932061</v>
      </c>
      <c r="IU101" s="15">
        <v>109.06461878816782</v>
      </c>
      <c r="IV101" s="15">
        <v>38.51470530902963</v>
      </c>
      <c r="IW101" s="15">
        <v>18.928603915289312</v>
      </c>
      <c r="IX101" s="15">
        <v>174.42958279694992</v>
      </c>
      <c r="IY101" s="15">
        <v>12.867914979757083</v>
      </c>
      <c r="IZ101" s="15">
        <v>10.782268342418931</v>
      </c>
      <c r="JA101" s="15">
        <v>15.329288079532956</v>
      </c>
      <c r="JB101" s="15">
        <v>4.1863643299576081</v>
      </c>
      <c r="JC101" s="15">
        <v>1.8860809848599744</v>
      </c>
      <c r="JD101" s="15">
        <v>5.7023229369720596</v>
      </c>
      <c r="JE101" s="15">
        <v>13.67780749627641</v>
      </c>
      <c r="JF101" s="15">
        <v>13.100289591157427</v>
      </c>
      <c r="JG101" s="15">
        <v>97.253400457853488</v>
      </c>
      <c r="JH101" s="15">
        <v>98.473111885097524</v>
      </c>
      <c r="JI101" s="15">
        <v>7.9630677204156726</v>
      </c>
      <c r="JJ101" s="15">
        <v>48.800237779273893</v>
      </c>
      <c r="JK101" s="15">
        <v>87.913372105037084</v>
      </c>
      <c r="JL101" s="15">
        <v>64.296118927415222</v>
      </c>
      <c r="JM101" s="15">
        <v>10.401625800485418</v>
      </c>
      <c r="JN101" s="15">
        <v>87.188333333333318</v>
      </c>
      <c r="JO101" s="15">
        <v>98.98</v>
      </c>
      <c r="JP101" s="15">
        <v>98.822885190245884</v>
      </c>
      <c r="JQ101" s="15">
        <v>94.383545748621884</v>
      </c>
      <c r="JR101" s="15">
        <v>82.524479844100753</v>
      </c>
      <c r="JS101" s="15">
        <v>0.84349593333333317</v>
      </c>
      <c r="JT101" s="15">
        <v>0.77235771666666675</v>
      </c>
      <c r="JU101" s="15">
        <v>1.301496424</v>
      </c>
      <c r="JV101" s="15">
        <v>0.28355884999999997</v>
      </c>
      <c r="JW101" s="15">
        <v>4.2535693881931271</v>
      </c>
      <c r="JX101" s="15">
        <v>128971.89403886272</v>
      </c>
      <c r="JY101" s="15">
        <v>187041.751997983</v>
      </c>
      <c r="JZ101" s="15">
        <v>1.7146140895637079</v>
      </c>
      <c r="KA101" s="15">
        <v>29.031918578333347</v>
      </c>
      <c r="KB101" s="15">
        <v>24.672201381666653</v>
      </c>
      <c r="KC101" s="15">
        <v>224.23038212499992</v>
      </c>
      <c r="KD101" s="15">
        <v>7.0198186332885895E-2</v>
      </c>
      <c r="KE101" s="15">
        <v>-15.541978126815145</v>
      </c>
      <c r="KF101" s="15">
        <v>19.480207748348704</v>
      </c>
      <c r="KG101" s="15">
        <v>71.830965249301372</v>
      </c>
      <c r="KH101" s="15">
        <v>-63.61360169699509</v>
      </c>
      <c r="KI101" s="15">
        <v>9.2804841269841258</v>
      </c>
      <c r="KJ101" s="15">
        <v>12.933769841269841</v>
      </c>
      <c r="KK101" s="15">
        <v>87.673333333333346</v>
      </c>
      <c r="KL101" s="15">
        <v>111.10416666666667</v>
      </c>
      <c r="KM101" s="15">
        <v>105.255</v>
      </c>
      <c r="KN101" s="15">
        <v>15.441258235668554</v>
      </c>
      <c r="KO101" s="15">
        <v>31.559992082049032</v>
      </c>
      <c r="KP101" s="15">
        <v>82.236172899295411</v>
      </c>
      <c r="KQ101" s="15">
        <v>5.8559453845386296</v>
      </c>
      <c r="KR101" s="15">
        <v>87.779619910916963</v>
      </c>
      <c r="KS101" s="15">
        <v>16.425725101254596</v>
      </c>
    </row>
    <row r="102" spans="1:305" x14ac:dyDescent="0.3">
      <c r="A102" t="s">
        <v>361</v>
      </c>
      <c r="B102" s="16" t="s">
        <v>377</v>
      </c>
      <c r="C102" t="s">
        <v>357</v>
      </c>
      <c r="H102" s="17"/>
      <c r="I102" s="15">
        <v>58.750956363186162</v>
      </c>
      <c r="J102" s="15">
        <v>58.176794066513587</v>
      </c>
      <c r="K102" s="15">
        <v>62.654301844370202</v>
      </c>
      <c r="L102" s="15">
        <v>69.600176692054021</v>
      </c>
      <c r="M102" s="15">
        <v>66.024499140333305</v>
      </c>
      <c r="N102" s="15">
        <v>54.829958904631432</v>
      </c>
      <c r="O102" s="15">
        <v>41.220007531214492</v>
      </c>
      <c r="P102" s="15">
        <v>81.902836823562481</v>
      </c>
      <c r="Q102" s="15">
        <v>63.27067960507388</v>
      </c>
      <c r="R102" s="15">
        <v>31.915380217267014</v>
      </c>
      <c r="S102" s="15">
        <v>69.415146034997576</v>
      </c>
      <c r="T102" s="15">
        <v>45.199047458856306</v>
      </c>
      <c r="U102" s="15">
        <v>72.189751497551924</v>
      </c>
      <c r="V102" s="15">
        <v>43.344716828285947</v>
      </c>
      <c r="W102" s="15">
        <v>32.004645589240653</v>
      </c>
      <c r="X102" s="15">
        <v>66.690286610736678</v>
      </c>
      <c r="Y102" s="15">
        <v>93.320762297048034</v>
      </c>
      <c r="Z102" s="15">
        <v>58.601512880455417</v>
      </c>
      <c r="AA102" s="15">
        <v>75.638342711945711</v>
      </c>
      <c r="AB102" s="15">
        <v>85.296473937012223</v>
      </c>
      <c r="AC102" s="15">
        <v>59.84030807882467</v>
      </c>
      <c r="AD102" s="15">
        <v>51.641430033144125</v>
      </c>
      <c r="AE102" s="15">
        <v>75.584328699343374</v>
      </c>
      <c r="AF102" s="15">
        <v>66.024499140333305</v>
      </c>
      <c r="AG102" s="15">
        <v>41.764765741098444</v>
      </c>
      <c r="AH102" s="15">
        <v>44.957726547563603</v>
      </c>
      <c r="AI102" s="15">
        <v>77.393269993893568</v>
      </c>
      <c r="AJ102" s="15">
        <v>59.155671527069735</v>
      </c>
      <c r="AK102" s="15">
        <v>93.593337581287443</v>
      </c>
      <c r="AL102" s="15">
        <v>55.74737433042629</v>
      </c>
      <c r="AM102" s="15">
        <v>38.937961274916432</v>
      </c>
      <c r="AN102" s="15">
        <v>57.047893371386849</v>
      </c>
      <c r="AO102" s="15">
        <v>71.95557366080665</v>
      </c>
      <c r="AP102" s="15">
        <v>88.970797826847843</v>
      </c>
      <c r="AQ102" s="15">
        <v>84.902842096645728</v>
      </c>
      <c r="AR102" s="15">
        <v>87.975266562656032</v>
      </c>
      <c r="AS102" s="15">
        <v>79.44475661527062</v>
      </c>
      <c r="AT102" s="15">
        <v>62.137528905562014</v>
      </c>
      <c r="AU102" s="15">
        <v>87.985828934392742</v>
      </c>
      <c r="AV102" s="15">
        <v>70.602419828094952</v>
      </c>
      <c r="AW102" s="15">
        <v>58.956473352932456</v>
      </c>
      <c r="AX102" s="15">
        <v>66.485063961660629</v>
      </c>
      <c r="AY102" s="15">
        <v>57.038761277607463</v>
      </c>
      <c r="AZ102" s="15">
        <v>30.566037735849058</v>
      </c>
      <c r="BA102" s="15">
        <v>35.248713550600343</v>
      </c>
      <c r="BB102" s="15">
        <v>29.931389365351624</v>
      </c>
      <c r="BC102" s="15">
        <v>66.666666666666657</v>
      </c>
      <c r="BD102" s="15">
        <v>43.39622641509434</v>
      </c>
      <c r="BE102" s="15">
        <v>71.543808399767755</v>
      </c>
      <c r="BF102" s="15">
        <v>87.835380894717005</v>
      </c>
      <c r="BG102" s="15">
        <v>77.633647798742118</v>
      </c>
      <c r="BH102" s="15">
        <v>86.186693147964249</v>
      </c>
      <c r="BI102" s="15">
        <v>59.227838696240362</v>
      </c>
      <c r="BJ102" s="15">
        <v>25.187742608057995</v>
      </c>
      <c r="BK102" s="15">
        <v>23.76735652305036</v>
      </c>
      <c r="BL102" s="15">
        <v>31.625606318968551</v>
      </c>
      <c r="BM102" s="15">
        <v>70.392336658863684</v>
      </c>
      <c r="BN102" s="15">
        <v>66.6571455925408</v>
      </c>
      <c r="BO102" s="15">
        <v>79.519772241251289</v>
      </c>
      <c r="BP102" s="15">
        <v>5.0115804500560737</v>
      </c>
      <c r="BQ102" s="15">
        <v>88.855187442297733</v>
      </c>
      <c r="BR102" s="15">
        <v>73.704616860171512</v>
      </c>
      <c r="BS102" s="15">
        <v>16.188908062218488</v>
      </c>
      <c r="BT102" s="15">
        <v>66.037735849056602</v>
      </c>
      <c r="BU102" s="15">
        <v>10.270272305915251</v>
      </c>
      <c r="BV102" s="15">
        <v>49.893176822641266</v>
      </c>
      <c r="BW102" s="15">
        <v>26.317896191965637</v>
      </c>
      <c r="BX102" s="15">
        <v>19.574150943396223</v>
      </c>
      <c r="BY102" s="15">
        <v>32.233358398959481</v>
      </c>
      <c r="BZ102" s="15">
        <v>83.958438428980344</v>
      </c>
      <c r="CA102" s="15">
        <v>51.316242764592872</v>
      </c>
      <c r="CB102" s="15">
        <v>58.108912052003433</v>
      </c>
      <c r="CC102" s="15">
        <v>75.531186414389126</v>
      </c>
      <c r="CD102" s="15">
        <v>77.1166530755021</v>
      </c>
      <c r="CE102" s="15">
        <v>42.872551042210183</v>
      </c>
      <c r="CF102" s="15">
        <v>77.928022497478679</v>
      </c>
      <c r="CG102" s="15">
        <v>89.726413327717637</v>
      </c>
      <c r="CH102" s="15">
        <v>96.485919411400729</v>
      </c>
      <c r="CI102" s="15">
        <v>96.723643512451119</v>
      </c>
      <c r="CJ102" s="15">
        <v>94.909976252936346</v>
      </c>
      <c r="CK102" s="15">
        <v>88.757858980734397</v>
      </c>
      <c r="CL102" s="15">
        <v>64.108113207547149</v>
      </c>
      <c r="CM102" s="15">
        <v>74.27299433962267</v>
      </c>
      <c r="CN102" s="15">
        <v>74.904882572607036</v>
      </c>
      <c r="CO102" s="15">
        <v>21.120061402044882</v>
      </c>
      <c r="CP102" s="15">
        <v>62.519068610685515</v>
      </c>
      <c r="CQ102" s="15">
        <v>83.359634751924347</v>
      </c>
      <c r="CR102" s="15">
        <v>86.444216754483961</v>
      </c>
      <c r="CS102" s="15">
        <v>62.45899730308016</v>
      </c>
      <c r="CT102" s="15">
        <v>62.189700924613433</v>
      </c>
      <c r="CU102" s="15">
        <v>96.858437926886907</v>
      </c>
      <c r="CV102" s="15">
        <v>94.662400003472627</v>
      </c>
      <c r="CW102" s="15">
        <v>97.017280270158665</v>
      </c>
      <c r="CX102" s="15">
        <v>54.693826505218581</v>
      </c>
      <c r="CY102" s="15">
        <v>97.029638209797639</v>
      </c>
      <c r="CZ102" s="15">
        <v>94.592646710662081</v>
      </c>
      <c r="DA102" s="15">
        <v>96.979927969181446</v>
      </c>
      <c r="DB102" s="15">
        <v>50.345362276470247</v>
      </c>
      <c r="DC102" s="15">
        <v>97.050709551136521</v>
      </c>
      <c r="DD102" s="15">
        <v>71.153065623659515</v>
      </c>
      <c r="DE102" s="15">
        <v>64.216915216588063</v>
      </c>
      <c r="DF102" s="15">
        <v>44.150943396226417</v>
      </c>
      <c r="DG102" s="15">
        <v>83.736727417091402</v>
      </c>
      <c r="DH102" s="15">
        <v>35.001611893850551</v>
      </c>
      <c r="DI102" s="15">
        <v>36.18595078849043</v>
      </c>
      <c r="DJ102" s="15">
        <v>77.407014664093381</v>
      </c>
      <c r="DK102" s="15">
        <v>50.63711228499627</v>
      </c>
      <c r="DL102" s="15">
        <v>86.971245182118594</v>
      </c>
      <c r="DM102" s="15">
        <v>87.321942666165171</v>
      </c>
      <c r="DN102" s="15">
        <v>58.541755902312765</v>
      </c>
      <c r="DO102" s="15">
        <v>78.906498014333337</v>
      </c>
      <c r="DP102" s="15">
        <v>60.625243504353818</v>
      </c>
      <c r="DQ102" s="15">
        <v>50.791886952822054</v>
      </c>
      <c r="DR102" s="15">
        <v>32.737644529374833</v>
      </c>
      <c r="DS102" s="15">
        <v>13.149850465780592</v>
      </c>
      <c r="DT102" s="15">
        <v>7.1287828641187652</v>
      </c>
      <c r="DU102" s="15">
        <v>14.030926432954317</v>
      </c>
      <c r="DV102" s="15">
        <v>13.867582281559907</v>
      </c>
      <c r="DW102" s="15">
        <v>12.397768139965642</v>
      </c>
      <c r="DX102" s="15">
        <v>53.320790077972632</v>
      </c>
      <c r="DY102" s="15">
        <v>53.220784753890342</v>
      </c>
      <c r="DZ102" s="15">
        <v>41.812014692077717</v>
      </c>
      <c r="EA102" s="15">
        <v>55.956777151982507</v>
      </c>
      <c r="EB102" s="15">
        <v>20.478266061894846</v>
      </c>
      <c r="EC102" s="15">
        <v>62.672996738052412</v>
      </c>
      <c r="ED102" s="15">
        <v>69.392716774691436</v>
      </c>
      <c r="EE102" s="15">
        <v>86.218203438317389</v>
      </c>
      <c r="EF102" s="15">
        <v>91.289163024513059</v>
      </c>
      <c r="EG102" s="15">
        <v>36.866041877225328</v>
      </c>
      <c r="EH102" s="15">
        <v>57.455228056108062</v>
      </c>
      <c r="EI102" s="15">
        <v>92.341261185995549</v>
      </c>
      <c r="EJ102" s="15">
        <v>83.286441179748252</v>
      </c>
      <c r="EK102" s="15">
        <v>25.829385336271461</v>
      </c>
      <c r="EL102" s="15">
        <v>90.87471698113211</v>
      </c>
      <c r="EM102" s="15">
        <v>99.688679245283041</v>
      </c>
      <c r="EN102" s="15">
        <v>99.449375518738535</v>
      </c>
      <c r="EO102" s="15">
        <v>96.583743178943536</v>
      </c>
      <c r="EP102" s="15">
        <v>81.370172982339852</v>
      </c>
      <c r="EQ102" s="15">
        <v>70.983421600654736</v>
      </c>
      <c r="ER102" s="15">
        <v>82.160682919521676</v>
      </c>
      <c r="ES102" s="15">
        <v>50.360257443371061</v>
      </c>
      <c r="ET102" s="15">
        <v>19.485135358157716</v>
      </c>
      <c r="EU102" s="15">
        <v>15.961355444301915</v>
      </c>
      <c r="EV102" s="15">
        <v>12.60292874795905</v>
      </c>
      <c r="EW102" s="15">
        <v>12.990372270790164</v>
      </c>
      <c r="EX102" s="15">
        <v>12.374182581439371</v>
      </c>
      <c r="EY102" s="15">
        <v>9.304716618614151</v>
      </c>
      <c r="EZ102" s="15">
        <v>10.576102735775676</v>
      </c>
      <c r="FA102" s="15">
        <v>6.8637596457719532</v>
      </c>
      <c r="FB102" s="15">
        <v>13.939516239990462</v>
      </c>
      <c r="FC102" s="15">
        <v>15.725175290854509</v>
      </c>
      <c r="FD102" s="15">
        <v>43.245307545771489</v>
      </c>
      <c r="FE102" s="15">
        <v>57.83997184394358</v>
      </c>
      <c r="FF102" s="15">
        <v>63.939835454022159</v>
      </c>
      <c r="FG102" s="15">
        <v>62.508217607302733</v>
      </c>
      <c r="FH102" s="15">
        <v>72.708307356357039</v>
      </c>
      <c r="FI102" s="15">
        <v>27.798882702980784</v>
      </c>
      <c r="FJ102" s="15">
        <v>57.279749973771558</v>
      </c>
      <c r="FK102" s="15">
        <v>64.9443092165222</v>
      </c>
      <c r="FL102" s="15">
        <v>87.268881286241182</v>
      </c>
      <c r="FM102" s="15">
        <v>70.354641646806968</v>
      </c>
      <c r="FN102" s="15">
        <v>91.176642347527817</v>
      </c>
      <c r="FO102" s="15">
        <v>60.382409849407011</v>
      </c>
      <c r="FP102" s="15">
        <v>84.688840239497878</v>
      </c>
      <c r="FQ102" s="15">
        <v>37.862026595358941</v>
      </c>
      <c r="FR102" s="15">
        <v>7.9346778224116354</v>
      </c>
      <c r="FS102" s="15">
        <v>145.54192821985862</v>
      </c>
      <c r="FT102" s="15">
        <v>214.83606377469289</v>
      </c>
      <c r="FU102" s="15">
        <v>194.21369777277312</v>
      </c>
      <c r="FV102" s="15">
        <v>76.50415113562768</v>
      </c>
      <c r="FW102" s="15">
        <v>58.897806614878832</v>
      </c>
      <c r="FX102" s="15">
        <v>70.602419828094952</v>
      </c>
      <c r="FY102" s="15">
        <v>-5.9410990733779787</v>
      </c>
      <c r="FZ102" s="15">
        <v>66.485063961660629</v>
      </c>
      <c r="GA102" s="15">
        <v>7.9378359906294245</v>
      </c>
      <c r="GB102" s="15">
        <v>30.566037735849058</v>
      </c>
      <c r="GC102" s="15">
        <v>35.248713550600343</v>
      </c>
      <c r="GD102" s="15">
        <v>29.931389365351624</v>
      </c>
      <c r="GE102" s="15">
        <v>66.666666666666657</v>
      </c>
      <c r="GF102" s="15">
        <v>43.39622641509434</v>
      </c>
      <c r="GG102" s="15">
        <v>71.543808399767755</v>
      </c>
      <c r="GH102" s="15">
        <v>9.1132075471698109</v>
      </c>
      <c r="GI102" s="15">
        <v>10.865384615384615</v>
      </c>
      <c r="GJ102" s="15">
        <v>4.3742138364779874</v>
      </c>
      <c r="GK102" s="15">
        <v>59.227838696240362</v>
      </c>
      <c r="GL102" s="15">
        <v>25.187742608057995</v>
      </c>
      <c r="GM102" s="15">
        <v>23.76735652305036</v>
      </c>
      <c r="GN102" s="15">
        <v>31.625606318968551</v>
      </c>
      <c r="GO102" s="15">
        <v>70.516703052910074</v>
      </c>
      <c r="GP102" s="15">
        <v>33.342854407459207</v>
      </c>
      <c r="GQ102" s="15">
        <v>20.480227758748704</v>
      </c>
      <c r="GR102" s="15">
        <v>6.0694355177612618</v>
      </c>
      <c r="GS102" s="15">
        <v>91.560519983244646</v>
      </c>
      <c r="GT102" s="15">
        <v>80.592055841790142</v>
      </c>
      <c r="GU102" s="15">
        <v>17.579300491578319</v>
      </c>
      <c r="GV102" s="15">
        <v>0.660377358490566</v>
      </c>
      <c r="GW102" s="15">
        <v>1476.5935283597405</v>
      </c>
      <c r="GX102" s="15">
        <v>49.933703908513124</v>
      </c>
      <c r="GY102" s="15">
        <v>25.42545329682164</v>
      </c>
      <c r="GZ102" s="15">
        <v>19.574150943396223</v>
      </c>
      <c r="HA102" s="15">
        <v>3178608.7588148555</v>
      </c>
      <c r="HB102" s="15">
        <v>57.946091644204841</v>
      </c>
      <c r="HC102" s="15">
        <v>218.80352201257864</v>
      </c>
      <c r="HD102" s="15">
        <v>206.36044324648097</v>
      </c>
      <c r="HE102" s="15">
        <v>99.777795747229703</v>
      </c>
      <c r="HF102" s="15">
        <v>175.39052330641377</v>
      </c>
      <c r="HG102" s="15">
        <v>57.127448957789817</v>
      </c>
      <c r="HH102" s="15">
        <v>91.312505285913829</v>
      </c>
      <c r="HI102" s="15">
        <v>89.726413327717637</v>
      </c>
      <c r="HJ102" s="15">
        <v>96.485919411400729</v>
      </c>
      <c r="HK102" s="15">
        <v>96.723643512451119</v>
      </c>
      <c r="HL102" s="15">
        <v>94.909976252936346</v>
      </c>
      <c r="HM102" s="15">
        <v>88.757858980734397</v>
      </c>
      <c r="HN102" s="15">
        <v>71.694999999999993</v>
      </c>
      <c r="HO102" s="15">
        <v>73.652000000000015</v>
      </c>
      <c r="HP102" s="15">
        <v>79.010560069177274</v>
      </c>
      <c r="HQ102" s="15">
        <v>25.062937390507471</v>
      </c>
      <c r="HR102" s="15">
        <v>62.519068610685515</v>
      </c>
      <c r="HS102" s="15">
        <v>83.359634751924347</v>
      </c>
      <c r="HT102" s="15">
        <v>86.444216754483961</v>
      </c>
      <c r="HU102" s="15">
        <v>62.45899730308016</v>
      </c>
      <c r="HV102" s="15">
        <v>63.385656711625231</v>
      </c>
      <c r="HW102" s="15">
        <v>96.858437926886907</v>
      </c>
      <c r="HX102" s="15">
        <v>94.662400003472627</v>
      </c>
      <c r="HY102" s="15">
        <v>97.017280270158665</v>
      </c>
      <c r="HZ102" s="15">
        <v>54.693826505218581</v>
      </c>
      <c r="IA102" s="15">
        <v>97.029638209797639</v>
      </c>
      <c r="IB102" s="15">
        <v>94.592646710662081</v>
      </c>
      <c r="IC102" s="15">
        <v>96.979927969181446</v>
      </c>
      <c r="ID102" s="15">
        <v>50.345362276470247</v>
      </c>
      <c r="IE102" s="15">
        <v>97.050709551136521</v>
      </c>
      <c r="IF102" s="15">
        <v>76.844456723404335</v>
      </c>
      <c r="IG102" s="15">
        <v>5.026532663470908</v>
      </c>
      <c r="IH102" s="15">
        <v>13.037735849056604</v>
      </c>
      <c r="II102" s="15">
        <v>83.736727417091402</v>
      </c>
      <c r="IJ102" s="15">
        <v>35.001611893850551</v>
      </c>
      <c r="IK102" s="15">
        <v>36.18595078849043</v>
      </c>
      <c r="IL102" s="15">
        <v>77.727988952417206</v>
      </c>
      <c r="IM102" s="15">
        <v>50.63711228499627</v>
      </c>
      <c r="IN102" s="15">
        <v>11.035167379051249</v>
      </c>
      <c r="IO102" s="15">
        <v>87.321942666165171</v>
      </c>
      <c r="IP102" s="15">
        <v>80.295729898937708</v>
      </c>
      <c r="IQ102" s="15">
        <v>9.5879554480303053</v>
      </c>
      <c r="IR102" s="15">
        <v>77.20842365010887</v>
      </c>
      <c r="IS102" s="15">
        <v>7.9869461804936313</v>
      </c>
      <c r="IT102" s="15">
        <v>32.737644529374833</v>
      </c>
      <c r="IU102" s="15">
        <v>85.856421075279926</v>
      </c>
      <c r="IV102" s="15">
        <v>14.636450196585718</v>
      </c>
      <c r="IW102" s="15">
        <v>24.471793253688844</v>
      </c>
      <c r="IX102" s="15">
        <v>153.71713905820346</v>
      </c>
      <c r="IY102" s="15">
        <v>7.580834416829453</v>
      </c>
      <c r="IZ102" s="15">
        <v>45.301117302096898</v>
      </c>
      <c r="JA102" s="15">
        <v>29.80267992433469</v>
      </c>
      <c r="JB102" s="15">
        <v>13.786330415170786</v>
      </c>
      <c r="JC102" s="15">
        <v>5.8043251547223011</v>
      </c>
      <c r="JD102" s="15">
        <v>6.2616236612332346</v>
      </c>
      <c r="JE102" s="15">
        <v>12.428646186308264</v>
      </c>
      <c r="JF102" s="15">
        <v>12.161588862201475</v>
      </c>
      <c r="JG102" s="15">
        <v>87.759820258772891</v>
      </c>
      <c r="JH102" s="15">
        <v>112.77763263207578</v>
      </c>
      <c r="JI102" s="15">
        <v>36.866041877225328</v>
      </c>
      <c r="JJ102" s="15">
        <v>57.455228056108062</v>
      </c>
      <c r="JK102" s="15">
        <v>92.341261185995549</v>
      </c>
      <c r="JL102" s="15">
        <v>83.286441179748252</v>
      </c>
      <c r="JM102" s="15">
        <v>25.829385336271461</v>
      </c>
      <c r="JN102" s="15">
        <v>90.87471698113211</v>
      </c>
      <c r="JO102" s="15">
        <v>99.688679245283041</v>
      </c>
      <c r="JP102" s="15">
        <v>99.449375518738535</v>
      </c>
      <c r="JQ102" s="15">
        <v>96.583743178943536</v>
      </c>
      <c r="JR102" s="15">
        <v>81.370172982339852</v>
      </c>
      <c r="JS102" s="15">
        <v>0.84430127672956035</v>
      </c>
      <c r="JT102" s="15">
        <v>0.8651173516981131</v>
      </c>
      <c r="JU102" s="15">
        <v>1.4503376748792456</v>
      </c>
      <c r="JV102" s="15">
        <v>0.26915898867924526</v>
      </c>
      <c r="JW102" s="15">
        <v>6.0689439459292736</v>
      </c>
      <c r="JX102" s="15">
        <v>311872.44440083014</v>
      </c>
      <c r="JY102" s="15">
        <v>200909.66133988771</v>
      </c>
      <c r="JZ102" s="15">
        <v>1.1578947316208765</v>
      </c>
      <c r="KA102" s="15">
        <v>164.566222580019</v>
      </c>
      <c r="KB102" s="15">
        <v>27.499827745169799</v>
      </c>
      <c r="KC102" s="15">
        <v>20.566701720754729</v>
      </c>
      <c r="KD102" s="15">
        <v>0.10615726839981617</v>
      </c>
      <c r="KE102" s="15">
        <v>-4.3447887705377042</v>
      </c>
      <c r="KF102" s="15">
        <v>33.472156362239858</v>
      </c>
      <c r="KG102" s="15">
        <v>31.359887375774278</v>
      </c>
      <c r="KH102" s="15">
        <v>55.759341816088586</v>
      </c>
      <c r="KI102" s="15">
        <v>6.6762109950360511</v>
      </c>
      <c r="KJ102" s="15">
        <v>8.0120390663700984</v>
      </c>
      <c r="KK102" s="15">
        <v>84.166028301886755</v>
      </c>
      <c r="KL102" s="15">
        <v>112.94939937106918</v>
      </c>
      <c r="KM102" s="15">
        <v>107.76354088050317</v>
      </c>
      <c r="KN102" s="15">
        <v>12.731118713758836</v>
      </c>
      <c r="KO102" s="15">
        <v>29.645358353193032</v>
      </c>
      <c r="KP102" s="15">
        <v>91.176642347527817</v>
      </c>
      <c r="KQ102" s="15">
        <v>6.6813930182137158</v>
      </c>
      <c r="KR102" s="15">
        <v>84.688840239497878</v>
      </c>
      <c r="KS102" s="15">
        <v>37.862026595358941</v>
      </c>
    </row>
    <row r="103" spans="1:305" x14ac:dyDescent="0.3">
      <c r="A103" t="s">
        <v>361</v>
      </c>
      <c r="B103" s="16" t="s">
        <v>371</v>
      </c>
      <c r="C103" t="s">
        <v>358</v>
      </c>
      <c r="H103" s="17"/>
      <c r="I103" s="15">
        <v>52.00204405664023</v>
      </c>
      <c r="J103" s="15">
        <v>52.954809141340995</v>
      </c>
      <c r="K103" s="15">
        <v>57.15163242423889</v>
      </c>
      <c r="L103" s="15">
        <v>62.816063879780707</v>
      </c>
      <c r="M103" s="15">
        <v>54.847023175238071</v>
      </c>
      <c r="N103" s="15">
        <v>47.089365067211766</v>
      </c>
      <c r="O103" s="15">
        <v>37.153370652030986</v>
      </c>
      <c r="P103" s="15">
        <v>70.629959686846817</v>
      </c>
      <c r="Q103" s="15">
        <v>52.344849493113927</v>
      </c>
      <c r="R103" s="15">
        <v>25.736677115987458</v>
      </c>
      <c r="S103" s="15">
        <v>70.437892216412109</v>
      </c>
      <c r="T103" s="15">
        <v>45.30500003220309</v>
      </c>
      <c r="U103" s="15">
        <v>65.715632921698344</v>
      </c>
      <c r="V103" s="15">
        <v>40.513652523125167</v>
      </c>
      <c r="W103" s="15">
        <v>26.059805075109622</v>
      </c>
      <c r="X103" s="15">
        <v>61.302093315870749</v>
      </c>
      <c r="Y103" s="15">
        <v>86.132009199835608</v>
      </c>
      <c r="Z103" s="15">
        <v>55.112622106139604</v>
      </c>
      <c r="AA103" s="15">
        <v>73.389167248710606</v>
      </c>
      <c r="AB103" s="15">
        <v>85.952179539724682</v>
      </c>
      <c r="AC103" s="15">
        <v>48.881861670613958</v>
      </c>
      <c r="AD103" s="15">
        <v>43.005653911484558</v>
      </c>
      <c r="AE103" s="15">
        <v>62.85145702836968</v>
      </c>
      <c r="AF103" s="15">
        <v>54.847023175238071</v>
      </c>
      <c r="AG103" s="15">
        <v>27.545047787401394</v>
      </c>
      <c r="AH103" s="15">
        <v>26.257497159265764</v>
      </c>
      <c r="AI103" s="15">
        <v>76.631398664800315</v>
      </c>
      <c r="AJ103" s="15">
        <v>43.189757722472123</v>
      </c>
      <c r="AK103" s="15">
        <v>92.093196167292064</v>
      </c>
      <c r="AL103" s="15">
        <v>49.292449731810635</v>
      </c>
      <c r="AM103" s="15">
        <v>42.617613522287321</v>
      </c>
      <c r="AN103" s="15">
        <v>45.625260872632921</v>
      </c>
      <c r="AO103" s="15">
        <v>65.39515824291739</v>
      </c>
      <c r="AP103" s="15">
        <v>72.408340658588557</v>
      </c>
      <c r="AQ103" s="15">
        <v>77.957796236493451</v>
      </c>
      <c r="AR103" s="15">
        <v>73.998074927608883</v>
      </c>
      <c r="AS103" s="15">
        <v>57.627872229037536</v>
      </c>
      <c r="AT103" s="15">
        <v>58.777663132453178</v>
      </c>
      <c r="AU103" s="15">
        <v>83.010010936899207</v>
      </c>
      <c r="AV103" s="15">
        <v>59.944343979898683</v>
      </c>
      <c r="AW103" s="15">
        <v>38.991973756583143</v>
      </c>
      <c r="AX103" s="15">
        <v>62.521388958990798</v>
      </c>
      <c r="AY103" s="15">
        <v>47.921691276983083</v>
      </c>
      <c r="AZ103" s="15">
        <v>25.172413793103448</v>
      </c>
      <c r="BA103" s="15">
        <v>28.213166144200624</v>
      </c>
      <c r="BB103" s="15">
        <v>23.824451410658309</v>
      </c>
      <c r="BC103" s="15">
        <v>62.068965517241374</v>
      </c>
      <c r="BD103" s="15">
        <v>46.551724137931032</v>
      </c>
      <c r="BE103" s="15">
        <v>75.406488402190973</v>
      </c>
      <c r="BF103" s="15">
        <v>86.624926702858104</v>
      </c>
      <c r="BG103" s="15">
        <v>81.53735632183907</v>
      </c>
      <c r="BH103" s="15">
        <v>80.943738656987279</v>
      </c>
      <c r="BI103" s="15">
        <v>57.307440603135937</v>
      </c>
      <c r="BJ103" s="15">
        <v>28.438005392133721</v>
      </c>
      <c r="BK103" s="15">
        <v>28.893355372551582</v>
      </c>
      <c r="BL103" s="15">
        <v>30.942460136206893</v>
      </c>
      <c r="BM103" s="15">
        <v>70.476227608676282</v>
      </c>
      <c r="BN103" s="15">
        <v>58.448496142492189</v>
      </c>
      <c r="BO103" s="15">
        <v>68.222175013926545</v>
      </c>
      <c r="BP103" s="15">
        <v>4.7208722588433236</v>
      </c>
      <c r="BQ103" s="15">
        <v>74.373646118611859</v>
      </c>
      <c r="BR103" s="15">
        <v>43.783721626564081</v>
      </c>
      <c r="BS103" s="15">
        <v>18.212411364842865</v>
      </c>
      <c r="BT103" s="15">
        <v>89.65517241379311</v>
      </c>
      <c r="BU103" s="15">
        <v>12.336091356095881</v>
      </c>
      <c r="BV103" s="15">
        <v>34.796154355868126</v>
      </c>
      <c r="BW103" s="15">
        <v>34.84024181818279</v>
      </c>
      <c r="BX103" s="15">
        <v>16.64103448275862</v>
      </c>
      <c r="BY103" s="15">
        <v>17.961789643628951</v>
      </c>
      <c r="BZ103" s="15">
        <v>44.871111877073901</v>
      </c>
      <c r="CA103" s="15">
        <v>56.15956146921507</v>
      </c>
      <c r="CB103" s="15">
        <v>41.8446505791539</v>
      </c>
      <c r="CC103" s="15">
        <v>56.186598555920732</v>
      </c>
      <c r="CD103" s="15">
        <v>75.932568420231306</v>
      </c>
      <c r="CE103" s="15">
        <v>67.870163239081052</v>
      </c>
      <c r="CF103" s="15">
        <v>86.249999070419264</v>
      </c>
      <c r="CG103" s="15">
        <v>84.754577716266425</v>
      </c>
      <c r="CH103" s="15">
        <v>91.02647704011622</v>
      </c>
      <c r="CI103" s="15">
        <v>94.621203347915127</v>
      </c>
      <c r="CJ103" s="15">
        <v>90.916543278631309</v>
      </c>
      <c r="CK103" s="15">
        <v>69.341244616249071</v>
      </c>
      <c r="CL103" s="15">
        <v>76.964827586206908</v>
      </c>
      <c r="CM103" s="15">
        <v>66.050344827586201</v>
      </c>
      <c r="CN103" s="15">
        <v>62.775228794875972</v>
      </c>
      <c r="CO103" s="15">
        <v>14.660087215889332</v>
      </c>
      <c r="CP103" s="15">
        <v>55.800813501200359</v>
      </c>
      <c r="CQ103" s="15">
        <v>80.650358982921304</v>
      </c>
      <c r="CR103" s="15">
        <v>85.201531464897954</v>
      </c>
      <c r="CS103" s="15">
        <v>66.046435743680277</v>
      </c>
      <c r="CT103" s="15">
        <v>56.148251057007329</v>
      </c>
      <c r="CU103" s="15">
        <v>96.487612742556394</v>
      </c>
      <c r="CV103" s="15">
        <v>92.171605615802505</v>
      </c>
      <c r="CW103" s="15">
        <v>96.556724938061393</v>
      </c>
      <c r="CX103" s="15">
        <v>54.619302021778054</v>
      </c>
      <c r="CY103" s="15">
        <v>97.630354095957372</v>
      </c>
      <c r="CZ103" s="15">
        <v>94.536791976489809</v>
      </c>
      <c r="DA103" s="15">
        <v>95.550091361278589</v>
      </c>
      <c r="DB103" s="15">
        <v>59.437503096551957</v>
      </c>
      <c r="DC103" s="15">
        <v>97.115063211878109</v>
      </c>
      <c r="DD103" s="15">
        <v>45.06081586915419</v>
      </c>
      <c r="DE103" s="15">
        <v>66.136493280618737</v>
      </c>
      <c r="DF103" s="15">
        <v>35.448275862068968</v>
      </c>
      <c r="DG103" s="15">
        <v>85.875779425849046</v>
      </c>
      <c r="DH103" s="15">
        <v>16.974219506838327</v>
      </c>
      <c r="DI103" s="15">
        <v>26.166962801766331</v>
      </c>
      <c r="DJ103" s="15">
        <v>47.531515892656195</v>
      </c>
      <c r="DK103" s="15">
        <v>27.558718222832528</v>
      </c>
      <c r="DL103" s="15">
        <v>90.213081968282793</v>
      </c>
      <c r="DM103" s="15">
        <v>86.102512029707228</v>
      </c>
      <c r="DN103" s="15">
        <v>45.667671039279952</v>
      </c>
      <c r="DO103" s="15">
        <v>81.86996885219942</v>
      </c>
      <c r="DP103" s="15">
        <v>37.003429634234855</v>
      </c>
      <c r="DQ103" s="15">
        <v>30.893294436139527</v>
      </c>
      <c r="DR103" s="15">
        <v>24.196801138663254</v>
      </c>
      <c r="DS103" s="15">
        <v>16.06242708782392</v>
      </c>
      <c r="DT103" s="15">
        <v>24.723211113458806</v>
      </c>
      <c r="DU103" s="15">
        <v>10.904601776061105</v>
      </c>
      <c r="DV103" s="15">
        <v>15.213916084942934</v>
      </c>
      <c r="DW103" s="15">
        <v>17.192308447907898</v>
      </c>
      <c r="DX103" s="15">
        <v>22.142298361423585</v>
      </c>
      <c r="DY103" s="15">
        <v>34.521456890398603</v>
      </c>
      <c r="DZ103" s="15">
        <v>15.390797802035397</v>
      </c>
      <c r="EA103" s="15">
        <v>30.371546021418133</v>
      </c>
      <c r="EB103" s="15">
        <v>28.861386721053108</v>
      </c>
      <c r="EC103" s="15">
        <v>55.612001985591682</v>
      </c>
      <c r="ED103" s="15">
        <v>64.779065362393155</v>
      </c>
      <c r="EE103" s="15">
        <v>90.919404225208439</v>
      </c>
      <c r="EF103" s="15">
        <v>95.215123086008049</v>
      </c>
      <c r="EG103" s="15">
        <v>11.47761739767197</v>
      </c>
      <c r="EH103" s="15">
        <v>45.206661217516945</v>
      </c>
      <c r="EI103" s="15">
        <v>88.217911618514833</v>
      </c>
      <c r="EJ103" s="15">
        <v>64.272463315692249</v>
      </c>
      <c r="EK103" s="15">
        <v>6.7741350629646009</v>
      </c>
      <c r="EL103" s="15">
        <v>87.375517241379299</v>
      </c>
      <c r="EM103" s="15">
        <v>98.86517241379309</v>
      </c>
      <c r="EN103" s="15">
        <v>98.928344564325258</v>
      </c>
      <c r="EO103" s="15">
        <v>93.985845919142307</v>
      </c>
      <c r="EP103" s="15">
        <v>81.311100697820279</v>
      </c>
      <c r="EQ103" s="15">
        <v>68.103453095610973</v>
      </c>
      <c r="ER103" s="15">
        <v>72.691881175858413</v>
      </c>
      <c r="ES103" s="15">
        <v>32.286410938656942</v>
      </c>
      <c r="ET103" s="15">
        <v>24.088053717116217</v>
      </c>
      <c r="EU103" s="15">
        <v>8.1429654161431486</v>
      </c>
      <c r="EV103" s="15">
        <v>5.4228800217815714</v>
      </c>
      <c r="EW103" s="15">
        <v>10.062859736361853</v>
      </c>
      <c r="EX103" s="15">
        <v>13.948145659847517</v>
      </c>
      <c r="EY103" s="15">
        <v>1.1007173465579063</v>
      </c>
      <c r="EZ103" s="15">
        <v>14.526060929043302</v>
      </c>
      <c r="FA103" s="15">
        <v>18.879102002319652</v>
      </c>
      <c r="FB103" s="15">
        <v>17.50618281611003</v>
      </c>
      <c r="FC103" s="15">
        <v>14.7057840863392</v>
      </c>
      <c r="FD103" s="15">
        <v>48.668676237756564</v>
      </c>
      <c r="FE103" s="15">
        <v>68.787888444096239</v>
      </c>
      <c r="FF103" s="15">
        <v>63.419536027134562</v>
      </c>
      <c r="FG103" s="15">
        <v>39.113667314215959</v>
      </c>
      <c r="FH103" s="15">
        <v>43.869939935411452</v>
      </c>
      <c r="FI103" s="15">
        <v>12.252440346596483</v>
      </c>
      <c r="FJ103" s="15">
        <v>60.929722909368657</v>
      </c>
      <c r="FK103" s="15">
        <v>71.960533857572017</v>
      </c>
      <c r="FL103" s="15">
        <v>84.938689062830193</v>
      </c>
      <c r="FM103" s="15">
        <v>69.586109930481896</v>
      </c>
      <c r="FN103" s="15">
        <v>82.677890116756529</v>
      </c>
      <c r="FO103" s="15">
        <v>47.93741714178632</v>
      </c>
      <c r="FP103" s="15">
        <v>83.950512093559453</v>
      </c>
      <c r="FQ103" s="15">
        <v>23.280331112089964</v>
      </c>
      <c r="FR103" s="15">
        <v>19.850114634108941</v>
      </c>
      <c r="FS103" s="15">
        <v>212.49462041083908</v>
      </c>
      <c r="FT103" s="15">
        <v>424.44293861067342</v>
      </c>
      <c r="FU103" s="15">
        <v>345.47664456934297</v>
      </c>
      <c r="FV103" s="15">
        <v>83.293028656595979</v>
      </c>
      <c r="FW103" s="15">
        <v>90.385595810102188</v>
      </c>
      <c r="FX103" s="15">
        <v>59.944343979898683</v>
      </c>
      <c r="FY103" s="15">
        <v>-9.3643439798986812</v>
      </c>
      <c r="FZ103" s="15">
        <v>62.521388958990798</v>
      </c>
      <c r="GA103" s="15">
        <v>5.8900653632137523</v>
      </c>
      <c r="GB103" s="15">
        <v>25.172413793103448</v>
      </c>
      <c r="GC103" s="15">
        <v>28.213166144200624</v>
      </c>
      <c r="GD103" s="15">
        <v>23.824451410658309</v>
      </c>
      <c r="GE103" s="15">
        <v>62.068965517241374</v>
      </c>
      <c r="GF103" s="15">
        <v>46.551724137931032</v>
      </c>
      <c r="GG103" s="15">
        <v>75.406488402190973</v>
      </c>
      <c r="GH103" s="15">
        <v>10.689655172413794</v>
      </c>
      <c r="GI103" s="15">
        <v>8.862068965517242</v>
      </c>
      <c r="GJ103" s="15">
        <v>6.0344827586206895</v>
      </c>
      <c r="GK103" s="15">
        <v>57.307440603135937</v>
      </c>
      <c r="GL103" s="15">
        <v>28.438005392133721</v>
      </c>
      <c r="GM103" s="15">
        <v>28.893355372551582</v>
      </c>
      <c r="GN103" s="15">
        <v>30.942460136206893</v>
      </c>
      <c r="GO103" s="15">
        <v>70.628968431556274</v>
      </c>
      <c r="GP103" s="15">
        <v>41.551503857507797</v>
      </c>
      <c r="GQ103" s="15">
        <v>31.777824986073448</v>
      </c>
      <c r="GR103" s="15">
        <v>3.3748745961048661</v>
      </c>
      <c r="GS103" s="15">
        <v>75.828652079985758</v>
      </c>
      <c r="GT103" s="15">
        <v>65.313686705412152</v>
      </c>
      <c r="GU103" s="15">
        <v>20.407721066857484</v>
      </c>
      <c r="GV103" s="15">
        <v>0.92592592592592593</v>
      </c>
      <c r="GW103" s="15">
        <v>1186.4781370274927</v>
      </c>
      <c r="GX103" s="15">
        <v>34.796154355868126</v>
      </c>
      <c r="GY103" s="15">
        <v>37.294652519458189</v>
      </c>
      <c r="GZ103" s="15">
        <v>16.64103448275862</v>
      </c>
      <c r="HA103" s="15">
        <v>1771255.1443932678</v>
      </c>
      <c r="HB103" s="15">
        <v>178.45995073891629</v>
      </c>
      <c r="HC103" s="15">
        <v>198.74922276956758</v>
      </c>
      <c r="HD103" s="15">
        <v>284.57318555008209</v>
      </c>
      <c r="HE103" s="15">
        <v>158.86197044334975</v>
      </c>
      <c r="HF103" s="15">
        <v>178.82761859420819</v>
      </c>
      <c r="HG103" s="15">
        <v>32.129836760918941</v>
      </c>
      <c r="HH103" s="15">
        <v>57.964285788186672</v>
      </c>
      <c r="HI103" s="15">
        <v>84.754577716266425</v>
      </c>
      <c r="HJ103" s="15">
        <v>91.02647704011622</v>
      </c>
      <c r="HK103" s="15">
        <v>94.621203347915127</v>
      </c>
      <c r="HL103" s="15">
        <v>90.916543278631309</v>
      </c>
      <c r="HM103" s="15">
        <v>69.341244616249071</v>
      </c>
      <c r="HN103" s="15">
        <v>83.212222222222238</v>
      </c>
      <c r="HO103" s="15">
        <v>70.729230769230767</v>
      </c>
      <c r="HP103" s="15">
        <v>66.384165229609224</v>
      </c>
      <c r="HQ103" s="15">
        <v>13.685489898039439</v>
      </c>
      <c r="HR103" s="15">
        <v>55.800813501200359</v>
      </c>
      <c r="HS103" s="15">
        <v>80.650358982921304</v>
      </c>
      <c r="HT103" s="15">
        <v>85.201531464897954</v>
      </c>
      <c r="HU103" s="15">
        <v>66.046435743680277</v>
      </c>
      <c r="HV103" s="15">
        <v>56.148251057007329</v>
      </c>
      <c r="HW103" s="15">
        <v>96.487612742556394</v>
      </c>
      <c r="HX103" s="15">
        <v>92.171605615802505</v>
      </c>
      <c r="HY103" s="15">
        <v>96.556724938061393</v>
      </c>
      <c r="HZ103" s="15">
        <v>54.619302021778054</v>
      </c>
      <c r="IA103" s="15">
        <v>97.630354095957372</v>
      </c>
      <c r="IB103" s="15">
        <v>94.536791976489809</v>
      </c>
      <c r="IC103" s="15">
        <v>95.550091361278589</v>
      </c>
      <c r="ID103" s="15">
        <v>59.437503096551957</v>
      </c>
      <c r="IE103" s="15">
        <v>97.115063211878109</v>
      </c>
      <c r="IF103" s="15">
        <v>45.509077581547892</v>
      </c>
      <c r="IG103" s="15">
        <v>4.3020708208323448</v>
      </c>
      <c r="IH103" s="15">
        <v>10.862068965517242</v>
      </c>
      <c r="II103" s="15">
        <v>85.875779425849046</v>
      </c>
      <c r="IJ103" s="15">
        <v>16.974219506838327</v>
      </c>
      <c r="IK103" s="15">
        <v>26.166962801766331</v>
      </c>
      <c r="IL103" s="15">
        <v>47.531515892656195</v>
      </c>
      <c r="IM103" s="15">
        <v>27.558718222832528</v>
      </c>
      <c r="IN103" s="15">
        <v>8.9264979871682666</v>
      </c>
      <c r="IO103" s="15">
        <v>86.102512029707228</v>
      </c>
      <c r="IP103" s="15">
        <v>78.895567430897287</v>
      </c>
      <c r="IQ103" s="15">
        <v>8.240923249000268</v>
      </c>
      <c r="IR103" s="15">
        <v>109.41168635800896</v>
      </c>
      <c r="IS103" s="15">
        <v>7.0586358711674357</v>
      </c>
      <c r="IT103" s="15">
        <v>24.196801138663254</v>
      </c>
      <c r="IU103" s="15">
        <v>89.90255131211191</v>
      </c>
      <c r="IV103" s="15">
        <v>48.764938543151771</v>
      </c>
      <c r="IW103" s="15">
        <v>14.35384403184691</v>
      </c>
      <c r="IX103" s="15">
        <v>146.36745452412239</v>
      </c>
      <c r="IY103" s="15">
        <v>8.9102467310854792</v>
      </c>
      <c r="IZ103" s="15">
        <v>18.457059409159882</v>
      </c>
      <c r="JA103" s="15">
        <v>18.966650185304999</v>
      </c>
      <c r="JB103" s="15">
        <v>4.9789320044014342</v>
      </c>
      <c r="JC103" s="15">
        <v>3.090960205722916</v>
      </c>
      <c r="JD103" s="15">
        <v>8.6584160163159325</v>
      </c>
      <c r="JE103" s="15">
        <v>13.319749334104365</v>
      </c>
      <c r="JF103" s="15">
        <v>12.796710462440501</v>
      </c>
      <c r="JG103" s="15">
        <v>92.303583140647476</v>
      </c>
      <c r="JH103" s="15">
        <v>109.93382779103572</v>
      </c>
      <c r="JI103" s="15">
        <v>11.47761739767197</v>
      </c>
      <c r="JJ103" s="15">
        <v>45.206661217516945</v>
      </c>
      <c r="JK103" s="15">
        <v>88.217911618514833</v>
      </c>
      <c r="JL103" s="15">
        <v>64.272463315692249</v>
      </c>
      <c r="JM103" s="15">
        <v>6.7741350629646009</v>
      </c>
      <c r="JN103" s="15">
        <v>87.375517241379299</v>
      </c>
      <c r="JO103" s="15">
        <v>98.86517241379309</v>
      </c>
      <c r="JP103" s="15">
        <v>98.928344564325258</v>
      </c>
      <c r="JQ103" s="15">
        <v>93.985845919142307</v>
      </c>
      <c r="JR103" s="15">
        <v>81.311100697820279</v>
      </c>
      <c r="JS103" s="15">
        <v>0.82884778620689659</v>
      </c>
      <c r="JT103" s="15">
        <v>0.79352396896551736</v>
      </c>
      <c r="JU103" s="15">
        <v>1.2681310846551719</v>
      </c>
      <c r="JV103" s="15">
        <v>0.28116969655172414</v>
      </c>
      <c r="JW103" s="15">
        <v>4.1788645688829504</v>
      </c>
      <c r="JX103" s="15">
        <v>101121.24700852753</v>
      </c>
      <c r="JY103" s="15">
        <v>131391.39231570548</v>
      </c>
      <c r="JZ103" s="15">
        <v>1.1161032324669242</v>
      </c>
      <c r="KA103" s="15">
        <v>8.4251005096551754</v>
      </c>
      <c r="KB103" s="15">
        <v>54.773813049655196</v>
      </c>
      <c r="KC103" s="15">
        <v>79.796720084137917</v>
      </c>
      <c r="KD103" s="15">
        <v>0.13013771713408101</v>
      </c>
      <c r="KE103" s="15">
        <v>13.669735516097408</v>
      </c>
      <c r="KF103" s="15">
        <v>49.385235166378955</v>
      </c>
      <c r="KG103" s="15">
        <v>75.151553776384958</v>
      </c>
      <c r="KH103" s="15">
        <v>53.67814410853827</v>
      </c>
      <c r="KI103" s="15">
        <v>9.8374831553547342</v>
      </c>
      <c r="KJ103" s="15">
        <v>13.495503573347845</v>
      </c>
      <c r="KK103" s="15">
        <v>86.716551724137929</v>
      </c>
      <c r="KL103" s="15">
        <v>109.72747701149422</v>
      </c>
      <c r="KM103" s="15">
        <v>102.97619540229891</v>
      </c>
      <c r="KN103" s="15">
        <v>15.061310937169781</v>
      </c>
      <c r="KO103" s="15">
        <v>30.413890069518111</v>
      </c>
      <c r="KP103" s="15">
        <v>82.677890116756529</v>
      </c>
      <c r="KQ103" s="15">
        <v>6.172226475049742</v>
      </c>
      <c r="KR103" s="15">
        <v>83.950512093559453</v>
      </c>
      <c r="KS103" s="15">
        <v>23.280331112089964</v>
      </c>
    </row>
    <row r="104" spans="1:305" x14ac:dyDescent="0.3">
      <c r="A104" t="s">
        <v>362</v>
      </c>
      <c r="B104" s="16" t="s">
        <v>378</v>
      </c>
      <c r="C104" t="s">
        <v>356</v>
      </c>
      <c r="H104" s="17"/>
      <c r="I104" s="15">
        <v>59.38442643068246</v>
      </c>
      <c r="J104" s="15">
        <v>57.437713692765257</v>
      </c>
      <c r="K104" s="15">
        <v>64.819153264719745</v>
      </c>
      <c r="L104" s="15">
        <v>68.30851128544154</v>
      </c>
      <c r="M104" s="15">
        <v>66.18748128272675</v>
      </c>
      <c r="N104" s="15">
        <v>58.915386733170088</v>
      </c>
      <c r="O104" s="15">
        <v>40.638312325271386</v>
      </c>
      <c r="P104" s="15">
        <v>83.494550456413691</v>
      </c>
      <c r="Q104" s="15">
        <v>62.790833411427727</v>
      </c>
      <c r="R104" s="15">
        <v>35.484848484848484</v>
      </c>
      <c r="S104" s="15">
        <v>63.555011652275176</v>
      </c>
      <c r="T104" s="15">
        <v>44.461037617321395</v>
      </c>
      <c r="U104" s="15">
        <v>77.781527653201437</v>
      </c>
      <c r="V104" s="15">
        <v>34.49618657386889</v>
      </c>
      <c r="W104" s="15">
        <v>34.708424784121824</v>
      </c>
      <c r="X104" s="15">
        <v>71.843634197497835</v>
      </c>
      <c r="Y104" s="15">
        <v>95.402425969744954</v>
      </c>
      <c r="Z104" s="15">
        <v>57.322128107514324</v>
      </c>
      <c r="AA104" s="15">
        <v>74.449184080619801</v>
      </c>
      <c r="AB104" s="15">
        <v>86.376550668835435</v>
      </c>
      <c r="AC104" s="15">
        <v>50.842425697917847</v>
      </c>
      <c r="AD104" s="15">
        <v>50.228224528591078</v>
      </c>
      <c r="AE104" s="15">
        <v>79.646171451243532</v>
      </c>
      <c r="AF104" s="15">
        <v>66.18748128272675</v>
      </c>
      <c r="AG104" s="15">
        <v>35.784448073031733</v>
      </c>
      <c r="AH104" s="15">
        <v>49.430445084737961</v>
      </c>
      <c r="AI104" s="15">
        <v>80.97957297137539</v>
      </c>
      <c r="AJ104" s="15">
        <v>68.831354382536119</v>
      </c>
      <c r="AK104" s="15">
        <v>93.307254003278118</v>
      </c>
      <c r="AL104" s="15">
        <v>63.685474906141259</v>
      </c>
      <c r="AM104" s="15">
        <v>35.738784713870665</v>
      </c>
      <c r="AN104" s="15">
        <v>61.84047590980272</v>
      </c>
      <c r="AO104" s="15">
        <v>71.453880461904575</v>
      </c>
      <c r="AP104" s="15">
        <v>89.287034504308366</v>
      </c>
      <c r="AQ104" s="15">
        <v>89.21359165171711</v>
      </c>
      <c r="AR104" s="15">
        <v>93.386283164803558</v>
      </c>
      <c r="AS104" s="15">
        <v>77.671156249672791</v>
      </c>
      <c r="AT104" s="15">
        <v>57.016960801050786</v>
      </c>
      <c r="AU104" s="15">
        <v>94.392276366929607</v>
      </c>
      <c r="AV104" s="15">
        <v>71.845945878605164</v>
      </c>
      <c r="AW104" s="15">
        <v>55.452311036769729</v>
      </c>
      <c r="AX104" s="15">
        <v>64.830151002863914</v>
      </c>
      <c r="AY104" s="15">
        <v>59.034925727472057</v>
      </c>
      <c r="AZ104" s="15">
        <v>31</v>
      </c>
      <c r="BA104" s="15">
        <v>45.454545454545453</v>
      </c>
      <c r="BB104" s="15">
        <v>30</v>
      </c>
      <c r="BC104" s="15">
        <v>66.666666666666657</v>
      </c>
      <c r="BD104" s="15">
        <v>40</v>
      </c>
      <c r="BE104" s="15">
        <v>59.119682507124608</v>
      </c>
      <c r="BF104" s="15">
        <v>87.405375754251253</v>
      </c>
      <c r="BG104" s="15">
        <v>64.583333333333329</v>
      </c>
      <c r="BH104" s="15">
        <v>85.89473684210526</v>
      </c>
      <c r="BI104" s="15">
        <v>64.945834915964554</v>
      </c>
      <c r="BJ104" s="15">
        <v>18.186137940839096</v>
      </c>
      <c r="BK104" s="15">
        <v>23.552487579698049</v>
      </c>
      <c r="BL104" s="15">
        <v>29.725990808000006</v>
      </c>
      <c r="BM104" s="15">
        <v>73.68060312235643</v>
      </c>
      <c r="BN104" s="15">
        <v>75.470728327571038</v>
      </c>
      <c r="BO104" s="15">
        <v>84.193251509676799</v>
      </c>
      <c r="BP104" s="15">
        <v>2.0418990483544581</v>
      </c>
      <c r="BQ104" s="15">
        <v>81.755598977904711</v>
      </c>
      <c r="BR104" s="15">
        <v>69.133429259456193</v>
      </c>
      <c r="BS104" s="15">
        <v>9.4065671283726484</v>
      </c>
      <c r="BT104" s="15">
        <v>40</v>
      </c>
      <c r="BU104" s="15">
        <v>4.6396250291253613</v>
      </c>
      <c r="BV104" s="15">
        <v>45.549957772247986</v>
      </c>
      <c r="BW104" s="15">
        <v>26.333333333333332</v>
      </c>
      <c r="BX104" s="15">
        <v>25.513999999999999</v>
      </c>
      <c r="BY104" s="15">
        <v>41.436408030905973</v>
      </c>
      <c r="BZ104" s="15">
        <v>90.143239362586627</v>
      </c>
      <c r="CA104" s="15">
        <v>59.793213562141929</v>
      </c>
      <c r="CB104" s="15">
        <v>52.765414714669213</v>
      </c>
      <c r="CC104" s="15">
        <v>83.800813736969332</v>
      </c>
      <c r="CD104" s="15">
        <v>84.392266486410705</v>
      </c>
      <c r="CE104" s="15">
        <v>39.841134812272983</v>
      </c>
      <c r="CF104" s="15">
        <v>92.169356707434005</v>
      </c>
      <c r="CG104" s="15">
        <v>91.610362764519024</v>
      </c>
      <c r="CH104" s="15">
        <v>97.34944437368938</v>
      </c>
      <c r="CI104" s="15">
        <v>97.395097885035781</v>
      </c>
      <c r="CJ104" s="15">
        <v>96.305508013048666</v>
      </c>
      <c r="CK104" s="15">
        <v>94.351716812431917</v>
      </c>
      <c r="CL104" s="15">
        <v>64.102000000000004</v>
      </c>
      <c r="CM104" s="15">
        <v>65.49199999999999</v>
      </c>
      <c r="CN104" s="15">
        <v>91.349693251533751</v>
      </c>
      <c r="CO104" s="15">
        <v>8.3448191785235739</v>
      </c>
      <c r="CP104" s="15">
        <v>60.613819993111768</v>
      </c>
      <c r="CQ104" s="15">
        <v>86.777070322406047</v>
      </c>
      <c r="CR104" s="15">
        <v>86.388873824705115</v>
      </c>
      <c r="CS104" s="15">
        <v>58.048220351459364</v>
      </c>
      <c r="CT104" s="15">
        <v>58.160016425776959</v>
      </c>
      <c r="CU104" s="15">
        <v>96.707103566259576</v>
      </c>
      <c r="CV104" s="15">
        <v>94.078834015386718</v>
      </c>
      <c r="CW104" s="15">
        <v>96.321878175932554</v>
      </c>
      <c r="CX104" s="15">
        <v>54.396686425906374</v>
      </c>
      <c r="CY104" s="15">
        <v>97.757331526452262</v>
      </c>
      <c r="CZ104" s="15">
        <v>95.069325930622782</v>
      </c>
      <c r="DA104" s="15">
        <v>96.732210477234531</v>
      </c>
      <c r="DB104" s="15">
        <v>59.838491800784482</v>
      </c>
      <c r="DC104" s="15">
        <v>96.817646998363742</v>
      </c>
      <c r="DD104" s="15">
        <v>60.372541713328602</v>
      </c>
      <c r="DE104" s="15">
        <v>56.954735380424928</v>
      </c>
      <c r="DF104" s="15">
        <v>35.200000000000003</v>
      </c>
      <c r="DG104" s="15">
        <v>84.688146638328334</v>
      </c>
      <c r="DH104" s="15">
        <v>31.883033231526031</v>
      </c>
      <c r="DI104" s="15">
        <v>34.113493715918864</v>
      </c>
      <c r="DJ104" s="15">
        <v>83.017942055631337</v>
      </c>
      <c r="DK104" s="15">
        <v>53.436920222634498</v>
      </c>
      <c r="DL104" s="15">
        <v>89.423941173767091</v>
      </c>
      <c r="DM104" s="15">
        <v>92.705882352941188</v>
      </c>
      <c r="DN104" s="15">
        <v>59.810098704551613</v>
      </c>
      <c r="DO104" s="15">
        <v>79.512809057002045</v>
      </c>
      <c r="DP104" s="15">
        <v>59.239536086626586</v>
      </c>
      <c r="DQ104" s="15">
        <v>40.485983955457883</v>
      </c>
      <c r="DR104" s="15">
        <v>31.082912190605583</v>
      </c>
      <c r="DS104" s="15">
        <v>38.165821869597892</v>
      </c>
      <c r="DT104" s="15">
        <v>4.0867677754758303</v>
      </c>
      <c r="DU104" s="15">
        <v>47.366428769867376</v>
      </c>
      <c r="DV104" s="15">
        <v>19.585905177533913</v>
      </c>
      <c r="DW104" s="15">
        <v>16.591305827831196</v>
      </c>
      <c r="DX104" s="15">
        <v>58.711902981938522</v>
      </c>
      <c r="DY104" s="15">
        <v>56.343786962705281</v>
      </c>
      <c r="DZ104" s="15">
        <v>58.494322451087363</v>
      </c>
      <c r="EA104" s="15">
        <v>53.30650550253263</v>
      </c>
      <c r="EB104" s="15">
        <v>20.295707525426003</v>
      </c>
      <c r="EC104" s="15">
        <v>66.772973382570058</v>
      </c>
      <c r="ED104" s="15">
        <v>74.171708205465421</v>
      </c>
      <c r="EE104" s="15">
        <v>86.298933332844285</v>
      </c>
      <c r="EF104" s="15">
        <v>96.674676964621767</v>
      </c>
      <c r="EG104" s="15">
        <v>43.464320266246048</v>
      </c>
      <c r="EH104" s="15">
        <v>77.527408779764258</v>
      </c>
      <c r="EI104" s="15">
        <v>99.346165098955638</v>
      </c>
      <c r="EJ104" s="15">
        <v>95.376215826258402</v>
      </c>
      <c r="EK104" s="15">
        <v>28.442661941456244</v>
      </c>
      <c r="EL104" s="15">
        <v>89.984000000000009</v>
      </c>
      <c r="EM104" s="15">
        <v>99.882000000000005</v>
      </c>
      <c r="EN104" s="15">
        <v>99.286321956572237</v>
      </c>
      <c r="EO104" s="15">
        <v>97.366178466477862</v>
      </c>
      <c r="EP104" s="15">
        <v>80.017769593340489</v>
      </c>
      <c r="EQ104" s="15">
        <v>82.272730491735317</v>
      </c>
      <c r="ER104" s="15">
        <v>96.129034135275646</v>
      </c>
      <c r="ES104" s="15">
        <v>65.483674735912103</v>
      </c>
      <c r="ET104" s="15">
        <v>10.856460261641896</v>
      </c>
      <c r="EU104" s="15">
        <v>8.1930519229958136</v>
      </c>
      <c r="EV104" s="15">
        <v>6.2969070684950408</v>
      </c>
      <c r="EW104" s="15">
        <v>8.3175639669737382</v>
      </c>
      <c r="EX104" s="15">
        <v>5.1533899437655961</v>
      </c>
      <c r="EY104" s="15">
        <v>3.8620203999699805</v>
      </c>
      <c r="EZ104" s="15">
        <v>0.40995036310574928</v>
      </c>
      <c r="FA104" s="15">
        <v>4.6096405215087897</v>
      </c>
      <c r="FB104" s="15">
        <v>15.023020389487835</v>
      </c>
      <c r="FC104" s="15">
        <v>17.083393818958321</v>
      </c>
      <c r="FD104" s="15">
        <v>18.755144952455428</v>
      </c>
      <c r="FE104" s="15">
        <v>62.8648214212797</v>
      </c>
      <c r="FF104" s="15">
        <v>64.967542987172038</v>
      </c>
      <c r="FG104" s="15">
        <v>73.182562928966917</v>
      </c>
      <c r="FH104" s="15">
        <v>78.7488869521857</v>
      </c>
      <c r="FI104" s="15">
        <v>20.848681871285471</v>
      </c>
      <c r="FJ104" s="15">
        <v>63.908465263813767</v>
      </c>
      <c r="FK104" s="15">
        <v>72.51378253276178</v>
      </c>
      <c r="FL104" s="15">
        <v>86.586581193379942</v>
      </c>
      <c r="FM104" s="15">
        <v>69.976569354100931</v>
      </c>
      <c r="FN104" s="15">
        <v>90.16576391495974</v>
      </c>
      <c r="FO104" s="15">
        <v>60.47541069767999</v>
      </c>
      <c r="FP104" s="15">
        <v>85.478602462885561</v>
      </c>
      <c r="FQ104" s="15">
        <v>36.040355148421284</v>
      </c>
      <c r="FR104" s="15">
        <v>7.7071694213608977</v>
      </c>
      <c r="FS104" s="15">
        <v>103.98478174670727</v>
      </c>
      <c r="FT104" s="15">
        <v>133.69055834870755</v>
      </c>
      <c r="FU104" s="15">
        <v>206.51059649535583</v>
      </c>
      <c r="FV104" s="15">
        <v>86.850668540439941</v>
      </c>
      <c r="FW104" s="15">
        <v>27.491087007722047</v>
      </c>
      <c r="FX104" s="15">
        <v>71.845945878605164</v>
      </c>
      <c r="FY104" s="15">
        <v>-6.5419458786051621</v>
      </c>
      <c r="FZ104" s="15">
        <v>64.830151002863929</v>
      </c>
      <c r="GA104" s="15">
        <v>8.3861913205374083</v>
      </c>
      <c r="GB104" s="15">
        <v>31</v>
      </c>
      <c r="GC104" s="15">
        <v>45.454545454545453</v>
      </c>
      <c r="GD104" s="15">
        <v>30</v>
      </c>
      <c r="GE104" s="15">
        <v>66.666666666666657</v>
      </c>
      <c r="GF104" s="15">
        <v>40</v>
      </c>
      <c r="GG104" s="15">
        <v>59.119682507124608</v>
      </c>
      <c r="GH104" s="15">
        <v>9.4</v>
      </c>
      <c r="GI104" s="15">
        <v>17</v>
      </c>
      <c r="GJ104" s="15">
        <v>4.4666666666666668</v>
      </c>
      <c r="GK104" s="15">
        <v>64.945834915964539</v>
      </c>
      <c r="GL104" s="15">
        <v>18.186137940839096</v>
      </c>
      <c r="GM104" s="15">
        <v>23.552487579698049</v>
      </c>
      <c r="GN104" s="15">
        <v>29.725990808000006</v>
      </c>
      <c r="GO104" s="15">
        <v>73.68060312235643</v>
      </c>
      <c r="GP104" s="15">
        <v>24.529271672428955</v>
      </c>
      <c r="GQ104" s="15">
        <v>15.806748490323201</v>
      </c>
      <c r="GR104" s="15">
        <v>2.0418990483544581</v>
      </c>
      <c r="GS104" s="15">
        <v>77.194498722380885</v>
      </c>
      <c r="GT104" s="15">
        <v>61.416786574320234</v>
      </c>
      <c r="GU104" s="15">
        <v>7.7082089104658111</v>
      </c>
      <c r="GV104" s="15">
        <v>0.4</v>
      </c>
      <c r="GW104" s="15">
        <v>446.23645384585944</v>
      </c>
      <c r="GX104" s="15">
        <v>45.549957772247986</v>
      </c>
      <c r="GY104" s="15">
        <v>26.333333333333332</v>
      </c>
      <c r="GZ104" s="15">
        <v>25.513999999999999</v>
      </c>
      <c r="HA104" s="15">
        <v>4086143.5495072589</v>
      </c>
      <c r="HB104" s="15">
        <v>38.877142857142857</v>
      </c>
      <c r="HC104" s="15">
        <v>183.70368253968255</v>
      </c>
      <c r="HD104" s="15">
        <v>232.05663492063496</v>
      </c>
      <c r="HE104" s="15">
        <v>74.519873015873017</v>
      </c>
      <c r="HF104" s="15">
        <v>154.2712760810299</v>
      </c>
      <c r="HG104" s="15">
        <v>60.158865187727017</v>
      </c>
      <c r="HH104" s="15">
        <v>34.243954922731604</v>
      </c>
      <c r="HI104" s="15">
        <v>91.610362764519024</v>
      </c>
      <c r="HJ104" s="15">
        <v>97.34944437368938</v>
      </c>
      <c r="HK104" s="15">
        <v>97.395097885035781</v>
      </c>
      <c r="HL104" s="15">
        <v>96.305508013048666</v>
      </c>
      <c r="HM104" s="15">
        <v>94.351716812431917</v>
      </c>
      <c r="HN104" s="15">
        <v>64.102000000000004</v>
      </c>
      <c r="HO104" s="15">
        <v>65.49199999999999</v>
      </c>
      <c r="HP104" s="15">
        <v>91.349693251533751</v>
      </c>
      <c r="HQ104" s="15">
        <v>8.8635239731544679</v>
      </c>
      <c r="HR104" s="15">
        <v>60.613819993111768</v>
      </c>
      <c r="HS104" s="15">
        <v>86.777070322406047</v>
      </c>
      <c r="HT104" s="15">
        <v>86.388873824705115</v>
      </c>
      <c r="HU104" s="15">
        <v>58.048220351459364</v>
      </c>
      <c r="HV104" s="15">
        <v>58.160016425776959</v>
      </c>
      <c r="HW104" s="15">
        <v>96.707103566259576</v>
      </c>
      <c r="HX104" s="15">
        <v>94.078834015386718</v>
      </c>
      <c r="HY104" s="15">
        <v>96.321878175932554</v>
      </c>
      <c r="HZ104" s="15">
        <v>54.396686425906374</v>
      </c>
      <c r="IA104" s="15">
        <v>97.757331526452262</v>
      </c>
      <c r="IB104" s="15">
        <v>95.069325930622782</v>
      </c>
      <c r="IC104" s="15">
        <v>96.732210477234531</v>
      </c>
      <c r="ID104" s="15">
        <v>59.838491800784482</v>
      </c>
      <c r="IE104" s="15">
        <v>96.817646998363742</v>
      </c>
      <c r="IF104" s="15">
        <v>60.372541713328602</v>
      </c>
      <c r="IG104" s="15">
        <v>-0.93104714853756465</v>
      </c>
      <c r="IH104" s="15">
        <v>10.8</v>
      </c>
      <c r="II104" s="15">
        <v>84.688146638328334</v>
      </c>
      <c r="IJ104" s="15">
        <v>31.883033231526031</v>
      </c>
      <c r="IK104" s="15">
        <v>34.113493715918864</v>
      </c>
      <c r="IL104" s="15">
        <v>83.017942055631337</v>
      </c>
      <c r="IM104" s="15">
        <v>53.436920222634498</v>
      </c>
      <c r="IN104" s="15">
        <v>9.4397986710223769</v>
      </c>
      <c r="IO104" s="15">
        <v>92.705882352941188</v>
      </c>
      <c r="IP104" s="15">
        <v>80.4336725960069</v>
      </c>
      <c r="IQ104" s="15">
        <v>9.3123595195445255</v>
      </c>
      <c r="IR104" s="15">
        <v>79.097537680670399</v>
      </c>
      <c r="IS104" s="15">
        <v>7.5061545872516433</v>
      </c>
      <c r="IT104" s="15">
        <v>31.082912190605583</v>
      </c>
      <c r="IU104" s="15">
        <v>223.32899292068049</v>
      </c>
      <c r="IV104" s="15">
        <v>7.282530210968515</v>
      </c>
      <c r="IW104" s="15">
        <v>69.444569808768946</v>
      </c>
      <c r="IX104" s="15">
        <v>188.42874309157349</v>
      </c>
      <c r="IY104" s="15">
        <v>8.5987654866011827</v>
      </c>
      <c r="IZ104" s="15">
        <v>48.9402257920257</v>
      </c>
      <c r="JA104" s="15">
        <v>30.956193443104716</v>
      </c>
      <c r="JB104" s="15">
        <v>18.922947196991995</v>
      </c>
      <c r="JC104" s="15">
        <v>5.4250872543097675</v>
      </c>
      <c r="JD104" s="15">
        <v>6.0887122576278001</v>
      </c>
      <c r="JE104" s="15">
        <v>11.911225876295015</v>
      </c>
      <c r="JF104" s="15">
        <v>11.503706327567198</v>
      </c>
      <c r="JG104" s="15">
        <v>86.38551341942437</v>
      </c>
      <c r="JH104" s="15">
        <v>109.34832443329158</v>
      </c>
      <c r="JI104" s="15">
        <v>43.464320266246048</v>
      </c>
      <c r="JJ104" s="15">
        <v>77.527408779764258</v>
      </c>
      <c r="JK104" s="15">
        <v>99.346165098955638</v>
      </c>
      <c r="JL104" s="15">
        <v>95.376215826258402</v>
      </c>
      <c r="JM104" s="15">
        <v>28.442661941456244</v>
      </c>
      <c r="JN104" s="15">
        <v>89.984000000000009</v>
      </c>
      <c r="JO104" s="15">
        <v>99.882000000000005</v>
      </c>
      <c r="JP104" s="15">
        <v>99.286321956572237</v>
      </c>
      <c r="JQ104" s="15">
        <v>97.366178466477862</v>
      </c>
      <c r="JR104" s="15">
        <v>80.017769593340489</v>
      </c>
      <c r="JS104" s="15">
        <v>0.90487806000000004</v>
      </c>
      <c r="JT104" s="15">
        <v>0.97073172000000008</v>
      </c>
      <c r="JU104" s="15">
        <v>1.6028003118</v>
      </c>
      <c r="JV104" s="15">
        <v>0.24664359999999999</v>
      </c>
      <c r="JW104" s="15">
        <v>4.1909728767736496</v>
      </c>
      <c r="JX104" s="15">
        <v>115540.15802263768</v>
      </c>
      <c r="JY104" s="15">
        <v>109989.27699642214</v>
      </c>
      <c r="JZ104" s="15">
        <v>0.41236414607833966</v>
      </c>
      <c r="KA104" s="15">
        <v>29.560640741999997</v>
      </c>
      <c r="KB104" s="15">
        <v>1.0659469420000001</v>
      </c>
      <c r="KC104" s="15">
        <v>13.395491972000002</v>
      </c>
      <c r="KD104" s="15">
        <v>0.11344219822318466</v>
      </c>
      <c r="KE104" s="15">
        <v>-18.253722388610289</v>
      </c>
      <c r="KF104" s="15">
        <v>-38.386112807170591</v>
      </c>
      <c r="KG104" s="15">
        <v>51.459285685118822</v>
      </c>
      <c r="KH104" s="15">
        <v>59.870171948688167</v>
      </c>
      <c r="KI104" s="15">
        <v>5.233801960784314</v>
      </c>
      <c r="KJ104" s="15">
        <v>6.8634544973544962</v>
      </c>
      <c r="KK104" s="15">
        <v>85.306266666666673</v>
      </c>
      <c r="KL104" s="15">
        <v>107.09806666666668</v>
      </c>
      <c r="KM104" s="15">
        <v>102.59870000000001</v>
      </c>
      <c r="KN104" s="15">
        <v>13.413418806620053</v>
      </c>
      <c r="KO104" s="15">
        <v>30.023430645899065</v>
      </c>
      <c r="KP104" s="15">
        <v>90.16576391495974</v>
      </c>
      <c r="KQ104" s="15">
        <v>6.6851979959697472</v>
      </c>
      <c r="KR104" s="15">
        <v>85.478602462885561</v>
      </c>
      <c r="KS104" s="15">
        <v>36.040355148421284</v>
      </c>
    </row>
    <row r="105" spans="1:305" x14ac:dyDescent="0.3">
      <c r="A105" t="s">
        <v>362</v>
      </c>
      <c r="B105" s="16" t="s">
        <v>379</v>
      </c>
      <c r="C105" t="s">
        <v>355</v>
      </c>
      <c r="H105" s="17"/>
      <c r="I105" s="15">
        <v>52.422329578801083</v>
      </c>
      <c r="J105" s="15">
        <v>53.809631561921968</v>
      </c>
      <c r="K105" s="15">
        <v>57.362581825769496</v>
      </c>
      <c r="L105" s="15">
        <v>62.762690075131708</v>
      </c>
      <c r="M105" s="15">
        <v>56.683346837533563</v>
      </c>
      <c r="N105" s="15">
        <v>48.664322731347191</v>
      </c>
      <c r="O105" s="15">
        <v>35.251404441102579</v>
      </c>
      <c r="P105" s="15">
        <v>75.275955000623966</v>
      </c>
      <c r="Q105" s="15">
        <v>54.449796305454996</v>
      </c>
      <c r="R105" s="15">
        <v>25.309617918313574</v>
      </c>
      <c r="S105" s="15">
        <v>70.545105534217612</v>
      </c>
      <c r="T105" s="15">
        <v>44.47749331733381</v>
      </c>
      <c r="U105" s="15">
        <v>66.380630566828785</v>
      </c>
      <c r="V105" s="15">
        <v>40.228822290680966</v>
      </c>
      <c r="W105" s="15">
        <v>25.862452922724682</v>
      </c>
      <c r="X105" s="15">
        <v>63.132152634049923</v>
      </c>
      <c r="Y105" s="15">
        <v>87.226038014196575</v>
      </c>
      <c r="Z105" s="15">
        <v>53.229683732106921</v>
      </c>
      <c r="AA105" s="15">
        <v>72.650832188170085</v>
      </c>
      <c r="AB105" s="15">
        <v>84.499719359533614</v>
      </c>
      <c r="AC105" s="15">
        <v>48.80752897390839</v>
      </c>
      <c r="AD105" s="15">
        <v>44.077078083415977</v>
      </c>
      <c r="AE105" s="15">
        <v>63.77829177063051</v>
      </c>
      <c r="AF105" s="15">
        <v>56.683346837533563</v>
      </c>
      <c r="AG105" s="15">
        <v>29.349266711577584</v>
      </c>
      <c r="AH105" s="15">
        <v>29.398356774358035</v>
      </c>
      <c r="AI105" s="15">
        <v>79.861638124094654</v>
      </c>
      <c r="AJ105" s="15">
        <v>45.009629886058057</v>
      </c>
      <c r="AK105" s="15">
        <v>92.527655228946955</v>
      </c>
      <c r="AL105" s="15">
        <v>46.287977062349178</v>
      </c>
      <c r="AM105" s="15">
        <v>39.333926517047537</v>
      </c>
      <c r="AN105" s="15">
        <v>44.766159633395468</v>
      </c>
      <c r="AO105" s="15">
        <v>65.322743926843216</v>
      </c>
      <c r="AP105" s="15">
        <v>77.214876065684507</v>
      </c>
      <c r="AQ105" s="15">
        <v>83.416800348581916</v>
      </c>
      <c r="AR105" s="15">
        <v>79.414425769909073</v>
      </c>
      <c r="AS105" s="15">
        <v>61.399151263778229</v>
      </c>
      <c r="AT105" s="15">
        <v>63.238513897476956</v>
      </c>
      <c r="AU105" s="15">
        <v>86.971962658313259</v>
      </c>
      <c r="AV105" s="15">
        <v>62.898784036049292</v>
      </c>
      <c r="AW105" s="15">
        <v>45.700816989564373</v>
      </c>
      <c r="AX105" s="15">
        <v>60.976999105181342</v>
      </c>
      <c r="AY105" s="15">
        <v>48.222585091025032</v>
      </c>
      <c r="AZ105" s="15">
        <v>24.347826086956523</v>
      </c>
      <c r="BA105" s="15">
        <v>27.173913043478265</v>
      </c>
      <c r="BB105" s="15">
        <v>24.407114624505926</v>
      </c>
      <c r="BC105" s="15">
        <v>60.144927536231869</v>
      </c>
      <c r="BD105" s="15">
        <v>43.478260869565219</v>
      </c>
      <c r="BE105" s="15">
        <v>78.566756295667716</v>
      </c>
      <c r="BF105" s="15">
        <v>86.613481520347889</v>
      </c>
      <c r="BG105" s="15">
        <v>83.92210144927536</v>
      </c>
      <c r="BH105" s="15">
        <v>84.233409610983998</v>
      </c>
      <c r="BI105" s="15">
        <v>56.445321523268248</v>
      </c>
      <c r="BJ105" s="15">
        <v>26.166771489220043</v>
      </c>
      <c r="BK105" s="15">
        <v>26.008073739167713</v>
      </c>
      <c r="BL105" s="15">
        <v>29.533890224028983</v>
      </c>
      <c r="BM105" s="15">
        <v>72.274471118971263</v>
      </c>
      <c r="BN105" s="15">
        <v>62.346728796340024</v>
      </c>
      <c r="BO105" s="15">
        <v>64.520691785175089</v>
      </c>
      <c r="BP105" s="15">
        <v>5.882328189490158</v>
      </c>
      <c r="BQ105" s="15">
        <v>73.173269355018633</v>
      </c>
      <c r="BR105" s="15">
        <v>51.847260597730688</v>
      </c>
      <c r="BS105" s="15">
        <v>16.123838376265727</v>
      </c>
      <c r="BT105" s="15">
        <v>84.782608695652172</v>
      </c>
      <c r="BU105" s="15">
        <v>9.5636285299284687</v>
      </c>
      <c r="BV105" s="15">
        <v>33.872954588458754</v>
      </c>
      <c r="BW105" s="15">
        <v>28.945403066823314</v>
      </c>
      <c r="BX105" s="15">
        <v>18.588043478260872</v>
      </c>
      <c r="BY105" s="15">
        <v>22.043410557355781</v>
      </c>
      <c r="BZ105" s="15">
        <v>53.145706329995321</v>
      </c>
      <c r="CA105" s="15">
        <v>53.516874174079575</v>
      </c>
      <c r="CB105" s="15">
        <v>45.09780182982778</v>
      </c>
      <c r="CC105" s="15">
        <v>59.951062443343467</v>
      </c>
      <c r="CD105" s="15">
        <v>76.086502347473029</v>
      </c>
      <c r="CE105" s="15">
        <v>65.741847532378671</v>
      </c>
      <c r="CF105" s="15">
        <v>88.385273781251641</v>
      </c>
      <c r="CG105" s="15">
        <v>85.749174383570249</v>
      </c>
      <c r="CH105" s="15">
        <v>92.772799983346076</v>
      </c>
      <c r="CI105" s="15">
        <v>95.040226418188254</v>
      </c>
      <c r="CJ105" s="15">
        <v>92.174923038336487</v>
      </c>
      <c r="CK105" s="15">
        <v>70.393066247541711</v>
      </c>
      <c r="CL105" s="15">
        <v>71.063913043478252</v>
      </c>
      <c r="CM105" s="15">
        <v>69.316086956521715</v>
      </c>
      <c r="CN105" s="15">
        <v>55.353828847698274</v>
      </c>
      <c r="CO105" s="15">
        <v>17.184906080729423</v>
      </c>
      <c r="CP105" s="15">
        <v>52.841591757131781</v>
      </c>
      <c r="CQ105" s="15">
        <v>79.371879655748799</v>
      </c>
      <c r="CR105" s="15">
        <v>85.651009558468999</v>
      </c>
      <c r="CS105" s="15">
        <v>62.715245963491164</v>
      </c>
      <c r="CT105" s="15">
        <v>58.673888582834586</v>
      </c>
      <c r="CU105" s="15">
        <v>96.651377611345211</v>
      </c>
      <c r="CV105" s="15">
        <v>93.019120243015507</v>
      </c>
      <c r="CW105" s="15">
        <v>96.437454847911539</v>
      </c>
      <c r="CX105" s="15">
        <v>52.840461697128852</v>
      </c>
      <c r="CY105" s="15">
        <v>97.266767171805739</v>
      </c>
      <c r="CZ105" s="15">
        <v>93.180530174247366</v>
      </c>
      <c r="DA105" s="15">
        <v>95.881702848619526</v>
      </c>
      <c r="DB105" s="15">
        <v>50.437940045412631</v>
      </c>
      <c r="DC105" s="15">
        <v>96.933777848127804</v>
      </c>
      <c r="DD105" s="15">
        <v>49.228969332204905</v>
      </c>
      <c r="DE105" s="15">
        <v>66.063182806911612</v>
      </c>
      <c r="DF105" s="15">
        <v>31.130434782608695</v>
      </c>
      <c r="DG105" s="15">
        <v>85.715039941568861</v>
      </c>
      <c r="DH105" s="15">
        <v>19.710806704762891</v>
      </c>
      <c r="DI105" s="15">
        <v>26.805387603916213</v>
      </c>
      <c r="DJ105" s="15">
        <v>53.169230148436192</v>
      </c>
      <c r="DK105" s="15">
        <v>26.954428131614982</v>
      </c>
      <c r="DL105" s="15">
        <v>88.894204691840017</v>
      </c>
      <c r="DM105" s="15">
        <v>86.095304110630906</v>
      </c>
      <c r="DN105" s="15">
        <v>51.211574168705134</v>
      </c>
      <c r="DO105" s="15">
        <v>78.717780307126887</v>
      </c>
      <c r="DP105" s="15">
        <v>40.120686036768717</v>
      </c>
      <c r="DQ105" s="15">
        <v>33.634384927259092</v>
      </c>
      <c r="DR105" s="15">
        <v>25.064148495896099</v>
      </c>
      <c r="DS105" s="15">
        <v>15.246570950261349</v>
      </c>
      <c r="DT105" s="15">
        <v>20.6238155545817</v>
      </c>
      <c r="DU105" s="15">
        <v>10.932923028251228</v>
      </c>
      <c r="DV105" s="15">
        <v>16.250469141587629</v>
      </c>
      <c r="DW105" s="15">
        <v>16.14316964055724</v>
      </c>
      <c r="DX105" s="15">
        <v>26.098890845273498</v>
      </c>
      <c r="DY105" s="15">
        <v>35.960337437267164</v>
      </c>
      <c r="DZ105" s="15">
        <v>19.179278381160891</v>
      </c>
      <c r="EA105" s="15">
        <v>39.783061791649253</v>
      </c>
      <c r="EB105" s="15">
        <v>25.970215416439348</v>
      </c>
      <c r="EC105" s="15">
        <v>63.189041465372767</v>
      </c>
      <c r="ED105" s="15">
        <v>69.397916333277038</v>
      </c>
      <c r="EE105" s="15">
        <v>91.372454581024456</v>
      </c>
      <c r="EF105" s="15">
        <v>95.487140116704353</v>
      </c>
      <c r="EG105" s="15">
        <v>14.174382071631417</v>
      </c>
      <c r="EH105" s="15">
        <v>46.521969073260649</v>
      </c>
      <c r="EI105" s="15">
        <v>86.679734800547124</v>
      </c>
      <c r="EJ105" s="15">
        <v>63.678346103457223</v>
      </c>
      <c r="EK105" s="15">
        <v>13.99371738139388</v>
      </c>
      <c r="EL105" s="15">
        <v>87.834347826086955</v>
      </c>
      <c r="EM105" s="15">
        <v>99.05760869565222</v>
      </c>
      <c r="EN105" s="15">
        <v>99.135502595541013</v>
      </c>
      <c r="EO105" s="15">
        <v>94.795842354003682</v>
      </c>
      <c r="EP105" s="15">
        <v>81.814974673450919</v>
      </c>
      <c r="EQ105" s="15">
        <v>60.589595465774089</v>
      </c>
      <c r="ER105" s="15">
        <v>66.683030649459283</v>
      </c>
      <c r="ES105" s="15">
        <v>28.353214485998542</v>
      </c>
      <c r="ET105" s="15">
        <v>29.526067648164815</v>
      </c>
      <c r="EU105" s="15">
        <v>8.2474789879346613</v>
      </c>
      <c r="EV105" s="15">
        <v>4.3224467840536391</v>
      </c>
      <c r="EW105" s="15">
        <v>7.8551174252000067</v>
      </c>
      <c r="EX105" s="15">
        <v>11.52254464586539</v>
      </c>
      <c r="EY105" s="15">
        <v>1.0692391534601291</v>
      </c>
      <c r="EZ105" s="15">
        <v>9.6625657614758023</v>
      </c>
      <c r="FA105" s="15">
        <v>13.702737537534755</v>
      </c>
      <c r="FB105" s="15">
        <v>12.857723673265891</v>
      </c>
      <c r="FC105" s="15">
        <v>13.663262677673583</v>
      </c>
      <c r="FD105" s="15">
        <v>47.673424432748391</v>
      </c>
      <c r="FE105" s="15">
        <v>62.49001506038109</v>
      </c>
      <c r="FF105" s="15">
        <v>59.985206741168746</v>
      </c>
      <c r="FG105" s="15">
        <v>42.452155593550636</v>
      </c>
      <c r="FH105" s="15">
        <v>46.127554796386399</v>
      </c>
      <c r="FI105" s="15">
        <v>11.328839821466669</v>
      </c>
      <c r="FJ105" s="15">
        <v>57.097590998887306</v>
      </c>
      <c r="FK105" s="15">
        <v>66.824656956686354</v>
      </c>
      <c r="FL105" s="15">
        <v>86.183792214971518</v>
      </c>
      <c r="FM105" s="15">
        <v>70.76125215420241</v>
      </c>
      <c r="FN105" s="15">
        <v>83.801334258027836</v>
      </c>
      <c r="FO105" s="15">
        <v>41.820581759983256</v>
      </c>
      <c r="FP105" s="15">
        <v>83.405404306787531</v>
      </c>
      <c r="FQ105" s="15">
        <v>25.964098867086694</v>
      </c>
      <c r="FR105" s="15">
        <v>16.392175492313314</v>
      </c>
      <c r="FS105" s="15">
        <v>159.86789492252933</v>
      </c>
      <c r="FT105" s="15">
        <v>343.21743904586435</v>
      </c>
      <c r="FU105" s="15">
        <v>319.3292456150279</v>
      </c>
      <c r="FV105" s="15">
        <v>74.279522901262666</v>
      </c>
      <c r="FW105" s="15">
        <v>68.34078502057487</v>
      </c>
      <c r="FX105" s="15">
        <v>62.898784036049292</v>
      </c>
      <c r="FY105" s="15">
        <v>-8.2140014273536437</v>
      </c>
      <c r="FZ105" s="15">
        <v>60.976999105181342</v>
      </c>
      <c r="GA105" s="15">
        <v>5.9576486453783026</v>
      </c>
      <c r="GB105" s="15">
        <v>24.347826086956523</v>
      </c>
      <c r="GC105" s="15">
        <v>27.173913043478265</v>
      </c>
      <c r="GD105" s="15">
        <v>24.407114624505926</v>
      </c>
      <c r="GE105" s="15">
        <v>60.144927536231869</v>
      </c>
      <c r="GF105" s="15">
        <v>43.478260869565219</v>
      </c>
      <c r="GG105" s="15">
        <v>78.566756295667716</v>
      </c>
      <c r="GH105" s="15">
        <v>10.413043478260869</v>
      </c>
      <c r="GI105" s="15">
        <v>7.8</v>
      </c>
      <c r="GJ105" s="15">
        <v>4.9927536231884053</v>
      </c>
      <c r="GK105" s="15">
        <v>56.445321523268248</v>
      </c>
      <c r="GL105" s="15">
        <v>26.166771489220043</v>
      </c>
      <c r="GM105" s="15">
        <v>26.008073739167713</v>
      </c>
      <c r="GN105" s="15">
        <v>29.533890224028983</v>
      </c>
      <c r="GO105" s="15">
        <v>72.514055961318618</v>
      </c>
      <c r="GP105" s="15">
        <v>37.653271203659983</v>
      </c>
      <c r="GQ105" s="15">
        <v>35.479308214824925</v>
      </c>
      <c r="GR105" s="15">
        <v>6.3834030430294852</v>
      </c>
      <c r="GS105" s="15">
        <v>77.141903974219801</v>
      </c>
      <c r="GT105" s="15">
        <v>72.215971008790248</v>
      </c>
      <c r="GU105" s="15">
        <v>17.717556749192259</v>
      </c>
      <c r="GV105" s="15">
        <v>0.86363636363636365</v>
      </c>
      <c r="GW105" s="15">
        <v>919.82426474211968</v>
      </c>
      <c r="GX105" s="15">
        <v>33.872954588458754</v>
      </c>
      <c r="GY105" s="15">
        <v>30.019934490870643</v>
      </c>
      <c r="GZ105" s="15">
        <v>18.588043478260872</v>
      </c>
      <c r="HA105" s="15">
        <v>2173753.5693464922</v>
      </c>
      <c r="HB105" s="15">
        <v>152.94776052449967</v>
      </c>
      <c r="HC105" s="15">
        <v>209.69156314699791</v>
      </c>
      <c r="HD105" s="15">
        <v>268.92919944789514</v>
      </c>
      <c r="HE105" s="15">
        <v>147.36416839199447</v>
      </c>
      <c r="HF105" s="15">
        <v>178.38078772481134</v>
      </c>
      <c r="HG105" s="15">
        <v>34.258152467621343</v>
      </c>
      <c r="HH105" s="15">
        <v>49.407711623303719</v>
      </c>
      <c r="HI105" s="15">
        <v>85.749174383570249</v>
      </c>
      <c r="HJ105" s="15">
        <v>92.772799983346076</v>
      </c>
      <c r="HK105" s="15">
        <v>95.040226418188254</v>
      </c>
      <c r="HL105" s="15">
        <v>92.174923038336487</v>
      </c>
      <c r="HM105" s="15">
        <v>70.393066247541711</v>
      </c>
      <c r="HN105" s="15">
        <v>78.37756097560974</v>
      </c>
      <c r="HO105" s="15">
        <v>71.936097560975597</v>
      </c>
      <c r="HP105" s="15">
        <v>60.460191468566258</v>
      </c>
      <c r="HQ105" s="15">
        <v>18.858698306987026</v>
      </c>
      <c r="HR105" s="15">
        <v>52.841591757131781</v>
      </c>
      <c r="HS105" s="15">
        <v>79.371879655748799</v>
      </c>
      <c r="HT105" s="15">
        <v>85.651009558468999</v>
      </c>
      <c r="HU105" s="15">
        <v>62.715245963491164</v>
      </c>
      <c r="HV105" s="15">
        <v>59.977752773564248</v>
      </c>
      <c r="HW105" s="15">
        <v>96.651377611345211</v>
      </c>
      <c r="HX105" s="15">
        <v>93.019120243015507</v>
      </c>
      <c r="HY105" s="15">
        <v>96.437454847911539</v>
      </c>
      <c r="HZ105" s="15">
        <v>52.840461697128852</v>
      </c>
      <c r="IA105" s="15">
        <v>97.266767171805739</v>
      </c>
      <c r="IB105" s="15">
        <v>93.180530174247366</v>
      </c>
      <c r="IC105" s="15">
        <v>95.881702848619526</v>
      </c>
      <c r="ID105" s="15">
        <v>50.437940045412631</v>
      </c>
      <c r="IE105" s="15">
        <v>96.933777848127804</v>
      </c>
      <c r="IF105" s="15">
        <v>49.738879406632634</v>
      </c>
      <c r="IG105" s="15">
        <v>6.3555391868708471</v>
      </c>
      <c r="IH105" s="15">
        <v>9.7826086956521738</v>
      </c>
      <c r="II105" s="15">
        <v>85.715039941568861</v>
      </c>
      <c r="IJ105" s="15">
        <v>19.710806704762891</v>
      </c>
      <c r="IK105" s="15">
        <v>26.805387603916213</v>
      </c>
      <c r="IL105" s="15">
        <v>53.169230148436192</v>
      </c>
      <c r="IM105" s="15">
        <v>26.954428131614982</v>
      </c>
      <c r="IN105" s="15">
        <v>9.7843684871126779</v>
      </c>
      <c r="IO105" s="15">
        <v>86.095304110630906</v>
      </c>
      <c r="IP105" s="15">
        <v>79.498512430161838</v>
      </c>
      <c r="IQ105" s="15">
        <v>9.6737362240332363</v>
      </c>
      <c r="IR105" s="15">
        <v>105.16197770266864</v>
      </c>
      <c r="IS105" s="15">
        <v>7.186513386100664</v>
      </c>
      <c r="IT105" s="15">
        <v>25.064148495896099</v>
      </c>
      <c r="IU105" s="15">
        <v>93.463398280159183</v>
      </c>
      <c r="IV105" s="15">
        <v>43.502557652385406</v>
      </c>
      <c r="IW105" s="15">
        <v>18.413235812204935</v>
      </c>
      <c r="IX105" s="15">
        <v>171.22924754056183</v>
      </c>
      <c r="IY105" s="15">
        <v>9.357917485961206</v>
      </c>
      <c r="IZ105" s="15">
        <v>22.23858654312744</v>
      </c>
      <c r="JA105" s="15">
        <v>20.196243341026445</v>
      </c>
      <c r="JB105" s="15">
        <v>6.3423856144456261</v>
      </c>
      <c r="JC105" s="15">
        <v>4.1387580303411973</v>
      </c>
      <c r="JD105" s="15">
        <v>7.9641993943747318</v>
      </c>
      <c r="JE105" s="15">
        <v>12.363520931717405</v>
      </c>
      <c r="JF105" s="15">
        <v>12.160873083813746</v>
      </c>
      <c r="JG105" s="15">
        <v>92.917999739347664</v>
      </c>
      <c r="JH105" s="15">
        <v>115.97006894301386</v>
      </c>
      <c r="JI105" s="15">
        <v>14.174382071631417</v>
      </c>
      <c r="JJ105" s="15">
        <v>46.521969073260649</v>
      </c>
      <c r="JK105" s="15">
        <v>86.679734800547124</v>
      </c>
      <c r="JL105" s="15">
        <v>63.678346103457223</v>
      </c>
      <c r="JM105" s="15">
        <v>13.99371738139388</v>
      </c>
      <c r="JN105" s="15">
        <v>87.834347826086955</v>
      </c>
      <c r="JO105" s="15">
        <v>99.05760869565222</v>
      </c>
      <c r="JP105" s="15">
        <v>99.135502595541013</v>
      </c>
      <c r="JQ105" s="15">
        <v>94.795842354003682</v>
      </c>
      <c r="JR105" s="15">
        <v>81.814974673450919</v>
      </c>
      <c r="JS105" s="15">
        <v>0.78852952318840575</v>
      </c>
      <c r="JT105" s="15">
        <v>0.74809119434782612</v>
      </c>
      <c r="JU105" s="15">
        <v>1.2284796294913043</v>
      </c>
      <c r="JV105" s="15">
        <v>0.29535947608695656</v>
      </c>
      <c r="JW105" s="15">
        <v>4.2041305054700402</v>
      </c>
      <c r="JX105" s="15">
        <v>82967.290570415324</v>
      </c>
      <c r="JY105" s="15">
        <v>104318.41341579535</v>
      </c>
      <c r="JZ105" s="15">
        <v>0.92201140130876724</v>
      </c>
      <c r="KA105" s="15">
        <v>8.1841604158695667</v>
      </c>
      <c r="KB105" s="15">
        <v>35.843972923478276</v>
      </c>
      <c r="KC105" s="15">
        <v>55.539399266304343</v>
      </c>
      <c r="KD105" s="15">
        <v>9.8883846386909224E-2</v>
      </c>
      <c r="KE105" s="15">
        <v>7.0332116233171948</v>
      </c>
      <c r="KF105" s="15">
        <v>46.46499844589524</v>
      </c>
      <c r="KG105" s="15">
        <v>49.960060241524381</v>
      </c>
      <c r="KH105" s="15">
        <v>39.940826964675018</v>
      </c>
      <c r="KI105" s="15">
        <v>9.3863580034372074</v>
      </c>
      <c r="KJ105" s="15">
        <v>13.06622993313511</v>
      </c>
      <c r="KK105" s="15">
        <v>86.868076086956464</v>
      </c>
      <c r="KL105" s="15">
        <v>113.11019565217394</v>
      </c>
      <c r="KM105" s="15">
        <v>106.4805326086957</v>
      </c>
      <c r="KN105" s="15">
        <v>13.816207785028476</v>
      </c>
      <c r="KO105" s="15">
        <v>29.238747845797594</v>
      </c>
      <c r="KP105" s="15">
        <v>83.801334258027836</v>
      </c>
      <c r="KQ105" s="15">
        <v>5.9219661495014098</v>
      </c>
      <c r="KR105" s="15">
        <v>83.405404306787531</v>
      </c>
      <c r="KS105" s="15">
        <v>25.964098867086694</v>
      </c>
    </row>
    <row r="106" spans="1:305" x14ac:dyDescent="0.3">
      <c r="A106" t="s">
        <v>362</v>
      </c>
      <c r="B106" s="16" t="s">
        <v>380</v>
      </c>
      <c r="C106" t="s">
        <v>344</v>
      </c>
      <c r="H106" s="17"/>
      <c r="I106" s="15">
        <v>61.726150713328096</v>
      </c>
      <c r="J106" s="15">
        <v>59.8912235584475</v>
      </c>
      <c r="K106" s="15">
        <v>65.009703475662974</v>
      </c>
      <c r="L106" s="15">
        <v>73.608029590620518</v>
      </c>
      <c r="M106" s="15">
        <v>69.402927921915804</v>
      </c>
      <c r="N106" s="15">
        <v>56.078826760864068</v>
      </c>
      <c r="O106" s="15">
        <v>46.366192972457753</v>
      </c>
      <c r="P106" s="15">
        <v>80.933951621180583</v>
      </c>
      <c r="Q106" s="15">
        <v>66.21618894390808</v>
      </c>
      <c r="R106" s="15">
        <v>35.361681329423263</v>
      </c>
      <c r="S106" s="15">
        <v>69.640377461143146</v>
      </c>
      <c r="T106" s="15">
        <v>46.487891469977811</v>
      </c>
      <c r="U106" s="15">
        <v>73.851404508366855</v>
      </c>
      <c r="V106" s="15">
        <v>46.747069575132777</v>
      </c>
      <c r="W106" s="15">
        <v>35.121471130386745</v>
      </c>
      <c r="X106" s="15">
        <v>66.098345302435803</v>
      </c>
      <c r="Y106" s="15">
        <v>95.303831936677838</v>
      </c>
      <c r="Z106" s="15">
        <v>63.515165533151496</v>
      </c>
      <c r="AA106" s="15">
        <v>78.159155254413122</v>
      </c>
      <c r="AB106" s="15">
        <v>86.917951013901344</v>
      </c>
      <c r="AC106" s="15">
        <v>67.411350172133425</v>
      </c>
      <c r="AD106" s="15">
        <v>55.015259377729066</v>
      </c>
      <c r="AE106" s="15">
        <v>80.536432134925732</v>
      </c>
      <c r="AF106" s="15">
        <v>69.402927921915804</v>
      </c>
      <c r="AG106" s="15">
        <v>47.850014871455819</v>
      </c>
      <c r="AH106" s="15">
        <v>49.830654438561908</v>
      </c>
      <c r="AI106" s="15">
        <v>72.439375883559322</v>
      </c>
      <c r="AJ106" s="15">
        <v>63.650123168226955</v>
      </c>
      <c r="AK106" s="15">
        <v>93.817457100379102</v>
      </c>
      <c r="AL106" s="15">
        <v>62.465082656010779</v>
      </c>
      <c r="AM106" s="15">
        <v>42.308651495592358</v>
      </c>
      <c r="AN106" s="15">
        <v>63.813715848537207</v>
      </c>
      <c r="AO106" s="15">
        <v>75.741592584614381</v>
      </c>
      <c r="AP106" s="15">
        <v>90.870151367063713</v>
      </c>
      <c r="AQ106" s="15">
        <v>79.915675731844502</v>
      </c>
      <c r="AR106" s="15">
        <v>86.730267725212627</v>
      </c>
      <c r="AS106" s="15">
        <v>86.098827608686094</v>
      </c>
      <c r="AT106" s="15">
        <v>58.186607082152797</v>
      </c>
      <c r="AU106" s="15">
        <v>83.802180212123702</v>
      </c>
      <c r="AV106" s="15">
        <v>71.862594556606467</v>
      </c>
      <c r="AW106" s="15">
        <v>60.514877094920081</v>
      </c>
      <c r="AX106" s="15">
        <v>71.217288900841439</v>
      </c>
      <c r="AY106" s="15">
        <v>61.269995223264281</v>
      </c>
      <c r="AZ106" s="15">
        <v>34.677419354838712</v>
      </c>
      <c r="BA106" s="15">
        <v>39.002932551319638</v>
      </c>
      <c r="BB106" s="15">
        <v>32.404692082111431</v>
      </c>
      <c r="BC106" s="15">
        <v>72.043010752688161</v>
      </c>
      <c r="BD106" s="15">
        <v>46.774193548387096</v>
      </c>
      <c r="BE106" s="15">
        <v>66.740026023060992</v>
      </c>
      <c r="BF106" s="15">
        <v>88.585517196633205</v>
      </c>
      <c r="BG106" s="15">
        <v>74.059139784946225</v>
      </c>
      <c r="BH106" s="15">
        <v>84.227504244482176</v>
      </c>
      <c r="BI106" s="15">
        <v>60.637976249726478</v>
      </c>
      <c r="BJ106" s="15">
        <v>27.9048495609882</v>
      </c>
      <c r="BK106" s="15">
        <v>25.272366826627728</v>
      </c>
      <c r="BL106" s="15">
        <v>34.396760468064514</v>
      </c>
      <c r="BM106" s="15">
        <v>67.147605047965385</v>
      </c>
      <c r="BN106" s="15">
        <v>63.952643169917401</v>
      </c>
      <c r="BO106" s="15">
        <v>90.453965307217786</v>
      </c>
      <c r="BP106" s="15">
        <v>3.9265312064873807</v>
      </c>
      <c r="BQ106" s="15">
        <v>99.722976989069139</v>
      </c>
      <c r="BR106" s="15">
        <v>78.884886676340528</v>
      </c>
      <c r="BS106" s="15">
        <v>19.272343739610839</v>
      </c>
      <c r="BT106" s="15">
        <v>64.516129032258064</v>
      </c>
      <c r="BU106" s="15">
        <v>14.159549807030723</v>
      </c>
      <c r="BV106" s="15">
        <v>60.242617677090976</v>
      </c>
      <c r="BW106" s="15">
        <v>30.389042037449688</v>
      </c>
      <c r="BX106" s="15">
        <v>17.335483870967746</v>
      </c>
      <c r="BY106" s="15">
        <v>32.518740936038583</v>
      </c>
      <c r="BZ106" s="15">
        <v>92.117444941238119</v>
      </c>
      <c r="CA106" s="15">
        <v>51.214382881041622</v>
      </c>
      <c r="CB106" s="15">
        <v>63.06262089697487</v>
      </c>
      <c r="CC106" s="15">
        <v>79.219719258247679</v>
      </c>
      <c r="CD106" s="15">
        <v>76.36408570233894</v>
      </c>
      <c r="CE106" s="15">
        <v>32.81126705224861</v>
      </c>
      <c r="CF106" s="15">
        <v>67.898896384960736</v>
      </c>
      <c r="CG106" s="15">
        <v>90.673187892707546</v>
      </c>
      <c r="CH106" s="15">
        <v>96.749211027911059</v>
      </c>
      <c r="CI106" s="15">
        <v>97.146519309277778</v>
      </c>
      <c r="CJ106" s="15">
        <v>95.007564408297156</v>
      </c>
      <c r="CK106" s="15">
        <v>96.942677045195722</v>
      </c>
      <c r="CL106" s="15">
        <v>65.814838709677417</v>
      </c>
      <c r="CM106" s="15">
        <v>75.352538709677418</v>
      </c>
      <c r="CN106" s="15">
        <v>89.916639295089922</v>
      </c>
      <c r="CO106" s="15">
        <v>22.976645418161223</v>
      </c>
      <c r="CP106" s="15">
        <v>70.901674422823291</v>
      </c>
      <c r="CQ106" s="15">
        <v>86.191265696136526</v>
      </c>
      <c r="CR106" s="15">
        <v>86.467648117954553</v>
      </c>
      <c r="CS106" s="15">
        <v>66.146163792002767</v>
      </c>
      <c r="CT106" s="15">
        <v>62.404982990917652</v>
      </c>
      <c r="CU106" s="15">
        <v>96.843196506643977</v>
      </c>
      <c r="CV106" s="15">
        <v>94.864840702795959</v>
      </c>
      <c r="CW106" s="15">
        <v>97.558985923825674</v>
      </c>
      <c r="CX106" s="15">
        <v>57.422190103570593</v>
      </c>
      <c r="CY106" s="15">
        <v>97.122359560216552</v>
      </c>
      <c r="CZ106" s="15">
        <v>96.558910494025923</v>
      </c>
      <c r="DA106" s="15">
        <v>97.311917691000843</v>
      </c>
      <c r="DB106" s="15">
        <v>57.182389979355683</v>
      </c>
      <c r="DC106" s="15">
        <v>97.32201365641933</v>
      </c>
      <c r="DD106" s="15">
        <v>81.015510981011531</v>
      </c>
      <c r="DE106" s="15">
        <v>64.444345987001668</v>
      </c>
      <c r="DF106" s="15">
        <v>56.774193548387096</v>
      </c>
      <c r="DG106" s="15">
        <v>82.64876083715022</v>
      </c>
      <c r="DH106" s="15">
        <v>41.329855532118323</v>
      </c>
      <c r="DI106" s="15">
        <v>41.067161763918598</v>
      </c>
      <c r="DJ106" s="15">
        <v>84.519723902508318</v>
      </c>
      <c r="DK106" s="15">
        <v>63.738112399983358</v>
      </c>
      <c r="DL106" s="15">
        <v>86.754911291580996</v>
      </c>
      <c r="DM106" s="15">
        <v>87.132980945630237</v>
      </c>
      <c r="DN106" s="15">
        <v>57.170729602532255</v>
      </c>
      <c r="DO106" s="15">
        <v>81.86101780840653</v>
      </c>
      <c r="DP106" s="15">
        <v>69.177036354808635</v>
      </c>
      <c r="DQ106" s="15">
        <v>59.298836152142187</v>
      </c>
      <c r="DR106" s="15">
        <v>36.401193590769452</v>
      </c>
      <c r="DS106" s="15">
        <v>8.7284221668791488</v>
      </c>
      <c r="DT106" s="15">
        <v>4.053847087111687</v>
      </c>
      <c r="DU106" s="15">
        <v>10.326643525917993</v>
      </c>
      <c r="DV106" s="15">
        <v>10.668849064042558</v>
      </c>
      <c r="DW106" s="15">
        <v>10.648913671055446</v>
      </c>
      <c r="DX106" s="15">
        <v>63.67806557488904</v>
      </c>
      <c r="DY106" s="15">
        <v>60.836431769352622</v>
      </c>
      <c r="DZ106" s="15">
        <v>47.988757972590555</v>
      </c>
      <c r="EA106" s="15">
        <v>56.449375927344207</v>
      </c>
      <c r="EB106" s="15">
        <v>20.200640948633144</v>
      </c>
      <c r="EC106" s="15">
        <v>54.640519689643241</v>
      </c>
      <c r="ED106" s="15">
        <v>64.298199748708939</v>
      </c>
      <c r="EE106" s="15">
        <v>82.954836366790971</v>
      </c>
      <c r="EF106" s="15">
        <v>87.863947729094093</v>
      </c>
      <c r="EG106" s="15">
        <v>45.722837012875942</v>
      </c>
      <c r="EH106" s="15">
        <v>58.982988419771196</v>
      </c>
      <c r="EI106" s="15">
        <v>95.75508559595967</v>
      </c>
      <c r="EJ106" s="15">
        <v>92.645090928755081</v>
      </c>
      <c r="EK106" s="15">
        <v>25.144613883772937</v>
      </c>
      <c r="EL106" s="15">
        <v>92.25645161290322</v>
      </c>
      <c r="EM106" s="15">
        <v>99.82354838709675</v>
      </c>
      <c r="EN106" s="15">
        <v>99.454005344542821</v>
      </c>
      <c r="EO106" s="15">
        <v>96.680267081373415</v>
      </c>
      <c r="EP106" s="15">
        <v>80.873013075979259</v>
      </c>
      <c r="EQ106" s="15">
        <v>81.891498087843075</v>
      </c>
      <c r="ER106" s="15">
        <v>94.016650589775381</v>
      </c>
      <c r="ES106" s="15">
        <v>63.668816828523383</v>
      </c>
      <c r="ET106" s="15">
        <v>10.283365117901246</v>
      </c>
      <c r="EU106" s="15">
        <v>21.346727179231593</v>
      </c>
      <c r="EV106" s="15">
        <v>19.190376027888792</v>
      </c>
      <c r="EW106" s="15">
        <v>18.625465848783971</v>
      </c>
      <c r="EX106" s="15">
        <v>16.274964436233194</v>
      </c>
      <c r="EY106" s="15">
        <v>14.728247767023015</v>
      </c>
      <c r="EZ106" s="15">
        <v>17.266497906288741</v>
      </c>
      <c r="FA106" s="15">
        <v>8.3193254825496972</v>
      </c>
      <c r="FB106" s="15">
        <v>18.706557144161792</v>
      </c>
      <c r="FC106" s="15">
        <v>17.612096021011265</v>
      </c>
      <c r="FD106" s="15">
        <v>45.698053617810508</v>
      </c>
      <c r="FE106" s="15">
        <v>60.371047507221647</v>
      </c>
      <c r="FF106" s="15">
        <v>69.155503187756551</v>
      </c>
      <c r="FG106" s="15">
        <v>68.661932688746589</v>
      </c>
      <c r="FH106" s="15">
        <v>84.198599761908184</v>
      </c>
      <c r="FI106" s="15">
        <v>38.81585523114147</v>
      </c>
      <c r="FJ106" s="15">
        <v>59.895393571409649</v>
      </c>
      <c r="FK106" s="15">
        <v>67.496797989480157</v>
      </c>
      <c r="FL106" s="15">
        <v>86.809204617331218</v>
      </c>
      <c r="FM106" s="15">
        <v>69.093314496804155</v>
      </c>
      <c r="FN106" s="15">
        <v>94.333247172930086</v>
      </c>
      <c r="FO106" s="15">
        <v>76.268677570411114</v>
      </c>
      <c r="FP106" s="15">
        <v>85.775218483224506</v>
      </c>
      <c r="FQ106" s="15">
        <v>42.169893166985112</v>
      </c>
      <c r="FR106" s="15">
        <v>6.5682364265728674</v>
      </c>
      <c r="FS106" s="15">
        <v>193.6199713676437</v>
      </c>
      <c r="FT106" s="15">
        <v>233.50650361015977</v>
      </c>
      <c r="FU106" s="15">
        <v>148.07904495806017</v>
      </c>
      <c r="FV106" s="15">
        <v>84.487304679653803</v>
      </c>
      <c r="FW106" s="15">
        <v>79.407563970854426</v>
      </c>
      <c r="FX106" s="15">
        <v>71.862594556606467</v>
      </c>
      <c r="FY106" s="15">
        <v>-5.6738848791871366</v>
      </c>
      <c r="FZ106" s="15">
        <v>71.217288900841439</v>
      </c>
      <c r="GA106" s="15">
        <v>8.8882067337570785</v>
      </c>
      <c r="GB106" s="15">
        <v>34.677419354838712</v>
      </c>
      <c r="GC106" s="15">
        <v>39.002932551319638</v>
      </c>
      <c r="GD106" s="15">
        <v>32.404692082111431</v>
      </c>
      <c r="GE106" s="15">
        <v>72.043010752688161</v>
      </c>
      <c r="GF106" s="15">
        <v>46.774193548387096</v>
      </c>
      <c r="GG106" s="15">
        <v>66.740026023060992</v>
      </c>
      <c r="GH106" s="15">
        <v>8.612903225806452</v>
      </c>
      <c r="GI106" s="15">
        <v>12.451612903225806</v>
      </c>
      <c r="GJ106" s="15">
        <v>4.9946236559139789</v>
      </c>
      <c r="GK106" s="15">
        <v>60.637976249726478</v>
      </c>
      <c r="GL106" s="15">
        <v>27.9048495609882</v>
      </c>
      <c r="GM106" s="15">
        <v>25.272366826627728</v>
      </c>
      <c r="GN106" s="15">
        <v>34.396760468064514</v>
      </c>
      <c r="GO106" s="15">
        <v>67.147605047965385</v>
      </c>
      <c r="GP106" s="15">
        <v>36.047356830082606</v>
      </c>
      <c r="GQ106" s="15">
        <v>9.5460346927822162</v>
      </c>
      <c r="GR106" s="15">
        <v>3.9265312064873807</v>
      </c>
      <c r="GS106" s="15">
        <v>99.927055941788836</v>
      </c>
      <c r="GT106" s="15">
        <v>84.359118426978895</v>
      </c>
      <c r="GU106" s="15">
        <v>21.037898506479038</v>
      </c>
      <c r="GV106" s="15">
        <v>0.64516129032258063</v>
      </c>
      <c r="GW106" s="15">
        <v>2197.5556299837654</v>
      </c>
      <c r="GX106" s="15">
        <v>60.657845987750505</v>
      </c>
      <c r="GY106" s="15">
        <v>28.77766388840093</v>
      </c>
      <c r="GZ106" s="15">
        <v>17.335483870967746</v>
      </c>
      <c r="HA106" s="15">
        <v>3206751.0150682931</v>
      </c>
      <c r="HB106" s="15">
        <v>32.790281618023563</v>
      </c>
      <c r="HC106" s="15">
        <v>219.22528417818734</v>
      </c>
      <c r="HD106" s="15">
        <v>182.53869431643619</v>
      </c>
      <c r="HE106" s="15">
        <v>88.511909882232459</v>
      </c>
      <c r="HF106" s="15">
        <v>177.57503415243553</v>
      </c>
      <c r="HG106" s="15">
        <v>67.18873294775139</v>
      </c>
      <c r="HH106" s="15">
        <v>131.50169544274897</v>
      </c>
      <c r="HI106" s="15">
        <v>90.673187892707546</v>
      </c>
      <c r="HJ106" s="15">
        <v>96.749211027911059</v>
      </c>
      <c r="HK106" s="15">
        <v>97.146519309277778</v>
      </c>
      <c r="HL106" s="15">
        <v>95.007564408297156</v>
      </c>
      <c r="HM106" s="15">
        <v>96.942677045195722</v>
      </c>
      <c r="HN106" s="15">
        <v>74.112580645161273</v>
      </c>
      <c r="HO106" s="15">
        <v>74.823999999999998</v>
      </c>
      <c r="HP106" s="15">
        <v>88.422983877965152</v>
      </c>
      <c r="HQ106" s="15">
        <v>26.116911823826932</v>
      </c>
      <c r="HR106" s="15">
        <v>70.901674422823291</v>
      </c>
      <c r="HS106" s="15">
        <v>86.191265696136526</v>
      </c>
      <c r="HT106" s="15">
        <v>86.467648117954553</v>
      </c>
      <c r="HU106" s="15">
        <v>66.146163792002767</v>
      </c>
      <c r="HV106" s="15">
        <v>62.404982990917652</v>
      </c>
      <c r="HW106" s="15">
        <v>96.843196506643977</v>
      </c>
      <c r="HX106" s="15">
        <v>94.864840702795959</v>
      </c>
      <c r="HY106" s="15">
        <v>97.558985923825674</v>
      </c>
      <c r="HZ106" s="15">
        <v>57.422190103570593</v>
      </c>
      <c r="IA106" s="15">
        <v>97.122359560216552</v>
      </c>
      <c r="IB106" s="15">
        <v>96.558910494025923</v>
      </c>
      <c r="IC106" s="15">
        <v>97.311917691000843</v>
      </c>
      <c r="ID106" s="15">
        <v>57.182389979355683</v>
      </c>
      <c r="IE106" s="15">
        <v>97.32201365641933</v>
      </c>
      <c r="IF106" s="15">
        <v>90.40865467527658</v>
      </c>
      <c r="IG106" s="15">
        <v>3.3376360682169341</v>
      </c>
      <c r="IH106" s="15">
        <v>16.193548387096776</v>
      </c>
      <c r="II106" s="15">
        <v>82.64876083715022</v>
      </c>
      <c r="IJ106" s="15">
        <v>41.329855532118323</v>
      </c>
      <c r="IK106" s="15">
        <v>41.067161763918598</v>
      </c>
      <c r="IL106" s="15">
        <v>85.068486395449042</v>
      </c>
      <c r="IM106" s="15">
        <v>63.738112399983358</v>
      </c>
      <c r="IN106" s="15">
        <v>11.175882869525832</v>
      </c>
      <c r="IO106" s="15">
        <v>87.132980945630237</v>
      </c>
      <c r="IP106" s="15">
        <v>80.146619528136853</v>
      </c>
      <c r="IQ106" s="15">
        <v>8.2449919052697584</v>
      </c>
      <c r="IR106" s="15">
        <v>65.549893390707041</v>
      </c>
      <c r="IS106" s="15">
        <v>8.3838128752622403</v>
      </c>
      <c r="IT106" s="15">
        <v>36.401193590769452</v>
      </c>
      <c r="IU106" s="15">
        <v>54.087916612286925</v>
      </c>
      <c r="IV106" s="15">
        <v>7.9978519406898299</v>
      </c>
      <c r="IW106" s="15">
        <v>15.049471908456963</v>
      </c>
      <c r="IX106" s="15">
        <v>113.63830234698021</v>
      </c>
      <c r="IY106" s="15">
        <v>6.1103277332949011</v>
      </c>
      <c r="IZ106" s="15">
        <v>53.07984836044556</v>
      </c>
      <c r="JA106" s="15">
        <v>33.424525608952763</v>
      </c>
      <c r="JB106" s="15">
        <v>15.524391002629329</v>
      </c>
      <c r="JC106" s="15">
        <v>5.7449421411168249</v>
      </c>
      <c r="JD106" s="15">
        <v>6.0601922845899479</v>
      </c>
      <c r="JE106" s="15">
        <v>13.442351171706092</v>
      </c>
      <c r="JF106" s="15">
        <v>12.862907084328524</v>
      </c>
      <c r="JG106" s="15">
        <v>84.57802676408474</v>
      </c>
      <c r="JH106" s="15">
        <v>105.93324973854706</v>
      </c>
      <c r="JI106" s="15">
        <v>45.722837012875942</v>
      </c>
      <c r="JJ106" s="15">
        <v>58.982988419771196</v>
      </c>
      <c r="JK106" s="15">
        <v>95.75508559595967</v>
      </c>
      <c r="JL106" s="15">
        <v>92.645090928755081</v>
      </c>
      <c r="JM106" s="15">
        <v>25.144613883772937</v>
      </c>
      <c r="JN106" s="15">
        <v>92.25645161290322</v>
      </c>
      <c r="JO106" s="15">
        <v>99.82354838709675</v>
      </c>
      <c r="JP106" s="15">
        <v>99.454005344542821</v>
      </c>
      <c r="JQ106" s="15">
        <v>96.680267081373415</v>
      </c>
      <c r="JR106" s="15">
        <v>80.873013075979259</v>
      </c>
      <c r="JS106" s="15">
        <v>0.90283242258064533</v>
      </c>
      <c r="JT106" s="15">
        <v>0.95476003870967763</v>
      </c>
      <c r="JU106" s="15">
        <v>1.5845043131612904</v>
      </c>
      <c r="JV106" s="15">
        <v>0.24514818387096773</v>
      </c>
      <c r="JW106" s="15">
        <v>7.3708462579473197</v>
      </c>
      <c r="JX106" s="15">
        <v>486050.30839158065</v>
      </c>
      <c r="JY106" s="15">
        <v>293869.9685826067</v>
      </c>
      <c r="JZ106" s="15">
        <v>1.589066752479106</v>
      </c>
      <c r="KA106" s="15">
        <v>272.324617054226</v>
      </c>
      <c r="KB106" s="15">
        <v>44.896095475612888</v>
      </c>
      <c r="KC106" s="15">
        <v>25.23710475903227</v>
      </c>
      <c r="KD106" s="15">
        <v>0.13820842248918899</v>
      </c>
      <c r="KE106" s="15">
        <v>-2.1325999226197738</v>
      </c>
      <c r="KF106" s="15">
        <v>40.668927178979821</v>
      </c>
      <c r="KG106" s="15">
        <v>41.484190028886601</v>
      </c>
      <c r="KH106" s="15">
        <v>76.622012751026233</v>
      </c>
      <c r="KI106" s="15">
        <v>5.8446682671020858</v>
      </c>
      <c r="KJ106" s="15">
        <v>5.8272201527004803</v>
      </c>
      <c r="KK106" s="15">
        <v>82.358602150537678</v>
      </c>
      <c r="KL106" s="15">
        <v>110.64050537634407</v>
      </c>
      <c r="KM106" s="15">
        <v>106.02191397849462</v>
      </c>
      <c r="KN106" s="15">
        <v>13.190795382668774</v>
      </c>
      <c r="KO106" s="15">
        <v>30.90668550319586</v>
      </c>
      <c r="KP106" s="15">
        <v>94.333247172930086</v>
      </c>
      <c r="KQ106" s="15">
        <v>7.3313537059630907</v>
      </c>
      <c r="KR106" s="15">
        <v>85.775218483224506</v>
      </c>
      <c r="KS106" s="15">
        <v>42.169893166985112</v>
      </c>
    </row>
    <row r="107" spans="1:305" x14ac:dyDescent="0.3"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</row>
    <row r="108" spans="1:305" ht="14.25" customHeight="1" x14ac:dyDescent="0.3">
      <c r="C108" s="2" t="s">
        <v>319</v>
      </c>
      <c r="D108" s="2"/>
      <c r="E108" s="2"/>
      <c r="F108" s="2"/>
      <c r="G108" s="2"/>
      <c r="H108" s="2"/>
      <c r="I108" t="s">
        <v>341</v>
      </c>
      <c r="J108" t="s">
        <v>341</v>
      </c>
      <c r="K108" t="s">
        <v>341</v>
      </c>
      <c r="L108" t="s">
        <v>341</v>
      </c>
      <c r="M108" t="s">
        <v>341</v>
      </c>
      <c r="N108" t="s">
        <v>341</v>
      </c>
      <c r="O108" t="s">
        <v>341</v>
      </c>
      <c r="P108" t="s">
        <v>341</v>
      </c>
      <c r="Q108" t="s">
        <v>341</v>
      </c>
      <c r="R108" t="s">
        <v>341</v>
      </c>
      <c r="S108" t="s">
        <v>341</v>
      </c>
      <c r="T108" t="s">
        <v>341</v>
      </c>
      <c r="U108" t="s">
        <v>341</v>
      </c>
      <c r="V108" t="s">
        <v>341</v>
      </c>
      <c r="W108" t="s">
        <v>341</v>
      </c>
      <c r="X108" t="s">
        <v>341</v>
      </c>
      <c r="Y108" t="s">
        <v>341</v>
      </c>
      <c r="Z108" t="s">
        <v>341</v>
      </c>
      <c r="AA108" t="s">
        <v>341</v>
      </c>
      <c r="AB108" t="s">
        <v>341</v>
      </c>
      <c r="AC108" t="s">
        <v>341</v>
      </c>
      <c r="AD108" t="s">
        <v>341</v>
      </c>
      <c r="AE108" t="s">
        <v>341</v>
      </c>
      <c r="AF108" t="s">
        <v>341</v>
      </c>
      <c r="AG108" t="s">
        <v>341</v>
      </c>
      <c r="AH108" t="s">
        <v>341</v>
      </c>
      <c r="AI108" t="s">
        <v>341</v>
      </c>
      <c r="AJ108" t="s">
        <v>341</v>
      </c>
      <c r="AK108" t="s">
        <v>341</v>
      </c>
      <c r="AL108" t="s">
        <v>341</v>
      </c>
      <c r="AM108" t="s">
        <v>341</v>
      </c>
      <c r="AN108" t="s">
        <v>341</v>
      </c>
      <c r="AO108" t="s">
        <v>341</v>
      </c>
      <c r="AP108" t="s">
        <v>341</v>
      </c>
      <c r="AQ108" t="s">
        <v>341</v>
      </c>
      <c r="AR108" t="s">
        <v>341</v>
      </c>
      <c r="AS108" t="s">
        <v>341</v>
      </c>
      <c r="AT108" t="s">
        <v>341</v>
      </c>
      <c r="AU108" t="s">
        <v>341</v>
      </c>
      <c r="AV108" t="s">
        <v>341</v>
      </c>
      <c r="AW108" t="s">
        <v>341</v>
      </c>
      <c r="AX108" t="s">
        <v>341</v>
      </c>
      <c r="AY108" t="s">
        <v>341</v>
      </c>
      <c r="AZ108" t="s">
        <v>341</v>
      </c>
      <c r="BA108" t="s">
        <v>341</v>
      </c>
      <c r="BB108" t="s">
        <v>341</v>
      </c>
      <c r="BC108" t="s">
        <v>341</v>
      </c>
      <c r="BD108" t="s">
        <v>341</v>
      </c>
      <c r="BE108" t="s">
        <v>341</v>
      </c>
      <c r="BF108" t="s">
        <v>341</v>
      </c>
      <c r="BG108" t="s">
        <v>341</v>
      </c>
      <c r="BH108" t="s">
        <v>341</v>
      </c>
      <c r="BI108" t="s">
        <v>341</v>
      </c>
      <c r="BJ108" t="s">
        <v>341</v>
      </c>
      <c r="BK108" t="s">
        <v>341</v>
      </c>
      <c r="BL108" t="s">
        <v>341</v>
      </c>
      <c r="BM108" t="s">
        <v>341</v>
      </c>
      <c r="BN108" t="s">
        <v>341</v>
      </c>
      <c r="BO108" t="s">
        <v>341</v>
      </c>
      <c r="BP108" t="s">
        <v>341</v>
      </c>
      <c r="BQ108" t="s">
        <v>341</v>
      </c>
      <c r="BR108" t="s">
        <v>341</v>
      </c>
      <c r="BS108" t="s">
        <v>341</v>
      </c>
      <c r="BT108" t="s">
        <v>341</v>
      </c>
      <c r="BU108" t="s">
        <v>341</v>
      </c>
      <c r="BV108" t="s">
        <v>341</v>
      </c>
      <c r="BW108" t="s">
        <v>341</v>
      </c>
      <c r="BX108" t="s">
        <v>341</v>
      </c>
      <c r="BY108" t="s">
        <v>341</v>
      </c>
      <c r="BZ108" t="s">
        <v>341</v>
      </c>
      <c r="CA108" t="s">
        <v>341</v>
      </c>
      <c r="CB108" t="s">
        <v>341</v>
      </c>
      <c r="CC108" t="s">
        <v>341</v>
      </c>
      <c r="CD108" t="s">
        <v>341</v>
      </c>
      <c r="CE108" t="s">
        <v>341</v>
      </c>
      <c r="CF108" t="s">
        <v>341</v>
      </c>
      <c r="CG108" t="s">
        <v>341</v>
      </c>
      <c r="CH108" t="s">
        <v>341</v>
      </c>
      <c r="CI108" t="s">
        <v>341</v>
      </c>
      <c r="CJ108" t="s">
        <v>341</v>
      </c>
      <c r="CK108" t="s">
        <v>341</v>
      </c>
      <c r="CL108" t="s">
        <v>341</v>
      </c>
      <c r="CM108" t="s">
        <v>341</v>
      </c>
      <c r="CN108" t="s">
        <v>341</v>
      </c>
      <c r="CO108" t="s">
        <v>341</v>
      </c>
      <c r="CP108" t="s">
        <v>341</v>
      </c>
      <c r="CQ108" t="s">
        <v>341</v>
      </c>
      <c r="CR108" t="s">
        <v>341</v>
      </c>
      <c r="CS108" t="s">
        <v>341</v>
      </c>
      <c r="CT108" t="s">
        <v>341</v>
      </c>
      <c r="CU108" t="s">
        <v>341</v>
      </c>
      <c r="CV108" t="s">
        <v>341</v>
      </c>
      <c r="CW108" t="s">
        <v>341</v>
      </c>
      <c r="CX108" t="s">
        <v>341</v>
      </c>
      <c r="CY108" t="s">
        <v>341</v>
      </c>
      <c r="CZ108" t="s">
        <v>341</v>
      </c>
      <c r="DA108" t="s">
        <v>341</v>
      </c>
      <c r="DB108" t="s">
        <v>341</v>
      </c>
      <c r="DC108" t="s">
        <v>341</v>
      </c>
      <c r="DD108" t="s">
        <v>341</v>
      </c>
      <c r="DE108" t="s">
        <v>341</v>
      </c>
      <c r="DF108" t="s">
        <v>341</v>
      </c>
      <c r="DG108" t="s">
        <v>341</v>
      </c>
      <c r="DH108" t="s">
        <v>341</v>
      </c>
      <c r="DI108" t="s">
        <v>341</v>
      </c>
      <c r="DJ108" t="s">
        <v>341</v>
      </c>
      <c r="DK108" t="s">
        <v>341</v>
      </c>
      <c r="DL108" t="s">
        <v>341</v>
      </c>
      <c r="DM108" t="s">
        <v>341</v>
      </c>
      <c r="DN108" t="s">
        <v>341</v>
      </c>
      <c r="DO108" t="s">
        <v>341</v>
      </c>
      <c r="DP108" t="s">
        <v>341</v>
      </c>
      <c r="DQ108" t="s">
        <v>341</v>
      </c>
      <c r="DR108" t="s">
        <v>341</v>
      </c>
      <c r="DS108" t="s">
        <v>341</v>
      </c>
      <c r="DT108" t="s">
        <v>341</v>
      </c>
      <c r="DU108" t="s">
        <v>341</v>
      </c>
      <c r="DV108" t="s">
        <v>341</v>
      </c>
      <c r="DW108" t="s">
        <v>341</v>
      </c>
      <c r="DX108" t="s">
        <v>341</v>
      </c>
      <c r="DY108" t="s">
        <v>341</v>
      </c>
      <c r="DZ108" t="s">
        <v>341</v>
      </c>
      <c r="EA108" t="s">
        <v>341</v>
      </c>
      <c r="EB108" t="s">
        <v>341</v>
      </c>
      <c r="EC108" t="s">
        <v>341</v>
      </c>
      <c r="ED108" t="s">
        <v>341</v>
      </c>
      <c r="EE108" t="s">
        <v>341</v>
      </c>
      <c r="EF108" t="s">
        <v>341</v>
      </c>
      <c r="EG108" t="s">
        <v>341</v>
      </c>
      <c r="EH108" t="s">
        <v>341</v>
      </c>
      <c r="EI108" t="s">
        <v>341</v>
      </c>
      <c r="EJ108" t="s">
        <v>341</v>
      </c>
      <c r="EK108" t="s">
        <v>341</v>
      </c>
      <c r="EL108" t="s">
        <v>341</v>
      </c>
      <c r="EM108" t="s">
        <v>341</v>
      </c>
      <c r="EN108" t="s">
        <v>341</v>
      </c>
      <c r="EO108" t="s">
        <v>341</v>
      </c>
      <c r="EP108" t="s">
        <v>341</v>
      </c>
      <c r="EQ108" t="s">
        <v>341</v>
      </c>
      <c r="ER108" t="s">
        <v>341</v>
      </c>
      <c r="ES108" t="s">
        <v>341</v>
      </c>
      <c r="ET108" t="s">
        <v>341</v>
      </c>
      <c r="EU108" t="s">
        <v>341</v>
      </c>
      <c r="EV108" t="s">
        <v>341</v>
      </c>
      <c r="FB108" t="s">
        <v>341</v>
      </c>
      <c r="FC108" t="s">
        <v>341</v>
      </c>
      <c r="FD108" t="s">
        <v>341</v>
      </c>
      <c r="FE108" t="s">
        <v>341</v>
      </c>
      <c r="FF108" t="s">
        <v>341</v>
      </c>
      <c r="FG108" t="s">
        <v>341</v>
      </c>
      <c r="FH108" t="s">
        <v>341</v>
      </c>
      <c r="FI108" t="s">
        <v>341</v>
      </c>
      <c r="FJ108" t="s">
        <v>341</v>
      </c>
      <c r="FK108" t="s">
        <v>341</v>
      </c>
      <c r="FL108" t="s">
        <v>341</v>
      </c>
      <c r="FM108" t="s">
        <v>341</v>
      </c>
      <c r="FQ108" t="s">
        <v>341</v>
      </c>
      <c r="FR108" s="10" t="s">
        <v>320</v>
      </c>
      <c r="FS108" s="10" t="s">
        <v>320</v>
      </c>
      <c r="FT108" s="10" t="s">
        <v>320</v>
      </c>
      <c r="FU108" s="10" t="s">
        <v>320</v>
      </c>
      <c r="FV108" s="10" t="s">
        <v>320</v>
      </c>
      <c r="FW108" s="10" t="s">
        <v>320</v>
      </c>
      <c r="FX108" s="10" t="s">
        <v>321</v>
      </c>
      <c r="FY108" s="10" t="s">
        <v>322</v>
      </c>
      <c r="FZ108" s="10" t="s">
        <v>321</v>
      </c>
      <c r="GA108" s="10" t="s">
        <v>322</v>
      </c>
      <c r="GB108" s="10" t="s">
        <v>321</v>
      </c>
      <c r="GC108" s="10" t="s">
        <v>321</v>
      </c>
      <c r="GD108" s="10" t="s">
        <v>321</v>
      </c>
      <c r="GE108" s="10" t="s">
        <v>321</v>
      </c>
      <c r="GF108" s="10" t="s">
        <v>321</v>
      </c>
      <c r="GG108" s="10" t="s">
        <v>321</v>
      </c>
      <c r="GH108" s="10" t="s">
        <v>323</v>
      </c>
      <c r="GI108" s="10" t="s">
        <v>323</v>
      </c>
      <c r="GJ108" s="10" t="s">
        <v>324</v>
      </c>
      <c r="GK108" s="10" t="s">
        <v>321</v>
      </c>
      <c r="GL108" s="10" t="s">
        <v>321</v>
      </c>
      <c r="GM108" s="10" t="s">
        <v>321</v>
      </c>
      <c r="GN108" s="10" t="s">
        <v>321</v>
      </c>
      <c r="GO108" s="10" t="s">
        <v>321</v>
      </c>
      <c r="GP108" s="10" t="s">
        <v>321</v>
      </c>
      <c r="GQ108" s="10" t="s">
        <v>321</v>
      </c>
      <c r="GR108" s="10" t="s">
        <v>321</v>
      </c>
      <c r="GS108" s="10" t="s">
        <v>321</v>
      </c>
      <c r="GT108" s="10" t="s">
        <v>321</v>
      </c>
      <c r="GU108" s="10" t="s">
        <v>321</v>
      </c>
      <c r="GV108" s="10" t="s">
        <v>325</v>
      </c>
      <c r="GW108" s="10" t="s">
        <v>326</v>
      </c>
      <c r="GX108" s="10" t="s">
        <v>321</v>
      </c>
      <c r="GY108" s="10" t="s">
        <v>321</v>
      </c>
      <c r="GZ108" s="10" t="s">
        <v>321</v>
      </c>
      <c r="HA108" s="10" t="s">
        <v>702</v>
      </c>
      <c r="HB108" s="10" t="s">
        <v>327</v>
      </c>
      <c r="HC108" s="10" t="s">
        <v>327</v>
      </c>
      <c r="HD108" s="10" t="s">
        <v>327</v>
      </c>
      <c r="HE108" s="10" t="s">
        <v>327</v>
      </c>
      <c r="HF108" s="10" t="s">
        <v>703</v>
      </c>
      <c r="HG108" s="10" t="s">
        <v>321</v>
      </c>
      <c r="HH108" s="10" t="s">
        <v>704</v>
      </c>
      <c r="HI108" s="10" t="s">
        <v>321</v>
      </c>
      <c r="HJ108" s="10" t="s">
        <v>321</v>
      </c>
      <c r="HK108" s="10" t="s">
        <v>321</v>
      </c>
      <c r="HL108" s="10" t="s">
        <v>321</v>
      </c>
      <c r="HM108" s="10" t="s">
        <v>321</v>
      </c>
      <c r="HN108" s="10" t="s">
        <v>321</v>
      </c>
      <c r="HO108" s="10" t="s">
        <v>321</v>
      </c>
      <c r="HP108" s="10" t="s">
        <v>321</v>
      </c>
      <c r="HQ108" s="10" t="s">
        <v>321</v>
      </c>
      <c r="HR108" s="10" t="s">
        <v>321</v>
      </c>
      <c r="HS108" s="10" t="s">
        <v>321</v>
      </c>
      <c r="HT108" s="10" t="s">
        <v>321</v>
      </c>
      <c r="HU108" s="10" t="s">
        <v>321</v>
      </c>
      <c r="HV108" s="10" t="s">
        <v>321</v>
      </c>
      <c r="HW108" s="10" t="s">
        <v>321</v>
      </c>
      <c r="HX108" s="10" t="s">
        <v>321</v>
      </c>
      <c r="HY108" s="10" t="s">
        <v>321</v>
      </c>
      <c r="HZ108" s="10" t="s">
        <v>321</v>
      </c>
      <c r="IA108" s="10" t="s">
        <v>321</v>
      </c>
      <c r="IB108" s="10" t="s">
        <v>321</v>
      </c>
      <c r="IC108" s="10" t="s">
        <v>321</v>
      </c>
      <c r="ID108" s="10" t="s">
        <v>321</v>
      </c>
      <c r="IE108" s="10" t="s">
        <v>321</v>
      </c>
      <c r="IF108" s="10" t="s">
        <v>321</v>
      </c>
      <c r="IG108" s="10" t="s">
        <v>705</v>
      </c>
      <c r="IH108" s="10" t="s">
        <v>706</v>
      </c>
      <c r="II108" s="10" t="s">
        <v>321</v>
      </c>
      <c r="IJ108" s="10" t="s">
        <v>321</v>
      </c>
      <c r="IK108" s="10" t="s">
        <v>321</v>
      </c>
      <c r="IL108" s="10" t="s">
        <v>321</v>
      </c>
      <c r="IM108" s="10" t="s">
        <v>321</v>
      </c>
      <c r="IN108" s="10" t="s">
        <v>271</v>
      </c>
      <c r="IO108" s="10" t="s">
        <v>321</v>
      </c>
      <c r="IP108" s="10" t="s">
        <v>707</v>
      </c>
      <c r="IQ108" s="10" t="s">
        <v>329</v>
      </c>
      <c r="IR108" s="10" t="s">
        <v>330</v>
      </c>
      <c r="IS108" s="10" t="s">
        <v>328</v>
      </c>
      <c r="IT108" s="10" t="s">
        <v>321</v>
      </c>
      <c r="IU108" s="10" t="s">
        <v>331</v>
      </c>
      <c r="IV108" s="10" t="s">
        <v>331</v>
      </c>
      <c r="IW108" s="10" t="s">
        <v>331</v>
      </c>
      <c r="IX108" s="10" t="s">
        <v>331</v>
      </c>
      <c r="IY108" s="10" t="s">
        <v>708</v>
      </c>
      <c r="IZ108" s="10" t="s">
        <v>331</v>
      </c>
      <c r="JA108" s="10" t="s">
        <v>331</v>
      </c>
      <c r="JB108" s="10" t="s">
        <v>331</v>
      </c>
      <c r="JC108" s="10" t="s">
        <v>331</v>
      </c>
      <c r="JD108" s="10" t="s">
        <v>708</v>
      </c>
      <c r="JE108" s="10" t="s">
        <v>332</v>
      </c>
      <c r="JF108" s="10" t="s">
        <v>332</v>
      </c>
      <c r="JG108" s="10" t="s">
        <v>321</v>
      </c>
      <c r="JH108" s="10" t="s">
        <v>321</v>
      </c>
      <c r="JI108" s="10" t="s">
        <v>321</v>
      </c>
      <c r="JJ108" s="10" t="s">
        <v>321</v>
      </c>
      <c r="JK108" s="10" t="s">
        <v>321</v>
      </c>
      <c r="JL108" s="10" t="s">
        <v>321</v>
      </c>
      <c r="JM108" s="10" t="s">
        <v>321</v>
      </c>
      <c r="JN108" s="10" t="s">
        <v>321</v>
      </c>
      <c r="JO108" s="10" t="s">
        <v>321</v>
      </c>
      <c r="JP108" s="10" t="s">
        <v>321</v>
      </c>
      <c r="JQ108" s="10" t="s">
        <v>321</v>
      </c>
      <c r="JR108" s="10" t="s">
        <v>321</v>
      </c>
      <c r="JS108" s="10" t="s">
        <v>333</v>
      </c>
      <c r="JT108" s="10" t="s">
        <v>333</v>
      </c>
      <c r="JU108" s="10" t="s">
        <v>333</v>
      </c>
      <c r="JV108" s="10" t="s">
        <v>333</v>
      </c>
      <c r="JW108" s="10" t="s">
        <v>709</v>
      </c>
      <c r="JX108" s="10" t="s">
        <v>709</v>
      </c>
      <c r="JY108" s="10" t="s">
        <v>709</v>
      </c>
      <c r="JZ108" s="10" t="s">
        <v>710</v>
      </c>
      <c r="KA108" s="10" t="s">
        <v>711</v>
      </c>
      <c r="KB108" s="10" t="s">
        <v>711</v>
      </c>
      <c r="KC108" s="10" t="s">
        <v>711</v>
      </c>
      <c r="KD108" s="10" t="s">
        <v>705</v>
      </c>
      <c r="KE108" s="10" t="s">
        <v>705</v>
      </c>
      <c r="KF108" s="10" t="s">
        <v>705</v>
      </c>
      <c r="KG108" s="10" t="s">
        <v>705</v>
      </c>
      <c r="KH108" s="10" t="s">
        <v>705</v>
      </c>
      <c r="KI108" s="10" t="s">
        <v>333</v>
      </c>
      <c r="KJ108" s="10" t="s">
        <v>334</v>
      </c>
      <c r="KK108" s="10" t="s">
        <v>335</v>
      </c>
      <c r="KL108" s="10" t="s">
        <v>335</v>
      </c>
      <c r="KM108" s="10" t="s">
        <v>335</v>
      </c>
      <c r="KN108" s="10" t="s">
        <v>321</v>
      </c>
      <c r="KO108" s="10" t="s">
        <v>321</v>
      </c>
      <c r="KP108" s="10" t="s">
        <v>321</v>
      </c>
      <c r="KQ108" s="10" t="s">
        <v>708</v>
      </c>
      <c r="KR108" s="10" t="s">
        <v>321</v>
      </c>
      <c r="KS108" s="10" t="s">
        <v>321</v>
      </c>
    </row>
    <row r="110" spans="1:305" x14ac:dyDescent="0.3">
      <c r="H110" t="s">
        <v>729</v>
      </c>
      <c r="I110" s="91">
        <v>-0.39221100953379961</v>
      </c>
      <c r="J110" s="91">
        <v>0.19455689700969536</v>
      </c>
      <c r="K110" s="91">
        <v>0.84250894567630974</v>
      </c>
      <c r="L110" s="91">
        <v>0.14922503188294867</v>
      </c>
      <c r="M110" s="91">
        <v>0.16185791109382608</v>
      </c>
      <c r="N110" s="91">
        <v>-0.14131413412916993</v>
      </c>
      <c r="O110" s="91">
        <v>1.8114906708341594</v>
      </c>
      <c r="P110" s="91">
        <v>5.6978501568362709</v>
      </c>
      <c r="Q110" s="91">
        <v>-0.15548289163357198</v>
      </c>
      <c r="R110" s="91">
        <v>-0.17583607152908476</v>
      </c>
      <c r="S110" s="91">
        <v>1.6475690771180935</v>
      </c>
      <c r="T110" s="91">
        <v>0.96994933480746726</v>
      </c>
      <c r="U110" s="91">
        <v>0.14661679569041874</v>
      </c>
      <c r="V110" s="91">
        <v>1.3967001418983034</v>
      </c>
      <c r="W110" s="91">
        <v>5.8846980606965804E-2</v>
      </c>
      <c r="X110" s="91">
        <v>1.3373274685797587</v>
      </c>
      <c r="Y110" s="91">
        <v>3.8959713567342145</v>
      </c>
      <c r="Z110" s="91">
        <v>2.3403537140872692</v>
      </c>
      <c r="AA110" s="91">
        <v>11.822392491326474</v>
      </c>
      <c r="AB110" s="91">
        <v>2.0460439048020551</v>
      </c>
      <c r="AC110" s="91">
        <v>-7.0320464246516057E-2</v>
      </c>
      <c r="AD110" s="91">
        <v>0.59127948391754259</v>
      </c>
      <c r="AE110" s="91">
        <v>-0.76344329135287259</v>
      </c>
      <c r="AF110" s="91">
        <v>0.16185791109382608</v>
      </c>
      <c r="AG110" s="91">
        <v>0.66056682892283192</v>
      </c>
      <c r="AH110" s="91">
        <v>-0.31546930161483866</v>
      </c>
      <c r="AI110" s="91">
        <v>5.0065560606139314E-2</v>
      </c>
      <c r="AJ110" s="91">
        <v>-0.40579322746561175</v>
      </c>
      <c r="AK110" s="91">
        <v>1.8024165396418792</v>
      </c>
      <c r="AL110" s="91">
        <v>-0.41257401534700477</v>
      </c>
      <c r="AM110" s="91">
        <v>-0.11037857013931696</v>
      </c>
      <c r="AN110" s="91">
        <v>0.6362701094687826</v>
      </c>
      <c r="AO110" s="91">
        <v>-0.40914211211373797</v>
      </c>
      <c r="AP110" s="91">
        <v>6.4318958393987096</v>
      </c>
      <c r="AQ110" s="91">
        <v>10.520795110410353</v>
      </c>
      <c r="AR110" s="91">
        <v>10.031860160895947</v>
      </c>
      <c r="AS110" s="91">
        <v>1.8445362851655935</v>
      </c>
      <c r="AT110" s="91">
        <v>0.82201923528499288</v>
      </c>
      <c r="AU110" s="91">
        <v>10.639616542381226</v>
      </c>
      <c r="AV110" s="91">
        <v>-0.86237242927431668</v>
      </c>
      <c r="AW110" s="91">
        <v>1.3253663246182366</v>
      </c>
      <c r="AX110" s="91">
        <v>3.4718973932610253</v>
      </c>
      <c r="AY110" s="91">
        <v>0.57473949576704042</v>
      </c>
      <c r="AZ110" s="91">
        <v>-0.22305498770611587</v>
      </c>
      <c r="BA110" s="91">
        <v>0.36241619791090063</v>
      </c>
      <c r="BB110" s="91">
        <v>0.48556531744524811</v>
      </c>
      <c r="BC110" s="91">
        <v>-0.7357924718103388</v>
      </c>
      <c r="BD110" s="91">
        <v>-0.41108277247063985</v>
      </c>
      <c r="BE110" s="91">
        <v>0.3839725710827735</v>
      </c>
      <c r="BF110" s="91">
        <v>30.933684908949893</v>
      </c>
      <c r="BG110" s="91">
        <v>7.4328069674702899</v>
      </c>
      <c r="BH110" s="91">
        <v>9.2881923470782279</v>
      </c>
      <c r="BI110" s="91">
        <v>0.47022935311218639</v>
      </c>
      <c r="BJ110" s="91">
        <v>1.4001882991823007</v>
      </c>
      <c r="BK110" s="91">
        <v>3.4535800239505012</v>
      </c>
      <c r="BL110" s="91">
        <v>-7.8237709998260296E-2</v>
      </c>
      <c r="BM110" s="91">
        <v>0.43282903750398827</v>
      </c>
      <c r="BN110" s="91">
        <v>1.6436766938392462</v>
      </c>
      <c r="BO110" s="91">
        <v>0.16226836988939297</v>
      </c>
      <c r="BP110" s="91">
        <v>19.073659296723552</v>
      </c>
      <c r="BQ110" s="91">
        <v>2.900022200360906</v>
      </c>
      <c r="BR110" s="91">
        <v>-1.1932296171568917</v>
      </c>
      <c r="BS110" s="91">
        <v>5.3899688176106615</v>
      </c>
      <c r="BT110" s="91">
        <v>-0.27709660602055264</v>
      </c>
      <c r="BU110" s="91">
        <v>15.290130510276533</v>
      </c>
      <c r="BV110" s="91">
        <v>-0.77654447552353734</v>
      </c>
      <c r="BW110" s="91">
        <v>0.329122537048399</v>
      </c>
      <c r="BX110" s="91">
        <v>1.9608400713292702</v>
      </c>
      <c r="BY110" s="91">
        <v>2.2527994589293772</v>
      </c>
      <c r="BZ110" s="91">
        <v>-0.31179993635030145</v>
      </c>
      <c r="CA110" s="91">
        <v>0.30542832877515114</v>
      </c>
      <c r="CB110" s="91">
        <v>0.13779002554569564</v>
      </c>
      <c r="CC110" s="91">
        <v>0.74306752747437343</v>
      </c>
      <c r="CD110" s="91">
        <v>4.4927375821339552</v>
      </c>
      <c r="CE110" s="91">
        <v>-0.62981403495543908</v>
      </c>
      <c r="CF110" s="91">
        <v>3.746596537998697</v>
      </c>
      <c r="CG110" s="91">
        <v>3.9785228395790626</v>
      </c>
      <c r="CH110" s="91">
        <v>12.911671547278964</v>
      </c>
      <c r="CI110" s="91">
        <v>15.613092119739623</v>
      </c>
      <c r="CJ110" s="91">
        <v>9.458176509482275</v>
      </c>
      <c r="CK110" s="91">
        <v>0.61898164192773386</v>
      </c>
      <c r="CL110" s="91">
        <v>1.7754328503761125</v>
      </c>
      <c r="CM110" s="91">
        <v>1.2722332866328201</v>
      </c>
      <c r="CN110" s="91">
        <v>-0.71493961356121005</v>
      </c>
      <c r="CO110" s="91">
        <v>3.7651166027926251</v>
      </c>
      <c r="CP110" s="91">
        <v>2.6223579559286159</v>
      </c>
      <c r="CQ110" s="91">
        <v>0.64775605926806135</v>
      </c>
      <c r="CR110" s="91">
        <v>5.1447364427511619</v>
      </c>
      <c r="CS110" s="91">
        <v>5.3963678358710361</v>
      </c>
      <c r="CT110" s="91">
        <v>7.8724520790478358</v>
      </c>
      <c r="CU110" s="91">
        <v>2.0210234789902999</v>
      </c>
      <c r="CV110" s="91">
        <v>21.546680391970156</v>
      </c>
      <c r="CW110" s="91">
        <v>12.978433955324725</v>
      </c>
      <c r="CX110" s="91">
        <v>3.0196657414512367</v>
      </c>
      <c r="CY110" s="91">
        <v>58.270788962503012</v>
      </c>
      <c r="CZ110" s="91">
        <v>4.6847320725769208</v>
      </c>
      <c r="DA110" s="91">
        <v>5.4296688454587922</v>
      </c>
      <c r="DB110" s="91">
        <v>0.63134360059120453</v>
      </c>
      <c r="DC110" s="91">
        <v>40.521173181783688</v>
      </c>
      <c r="DD110" s="91">
        <v>-0.64271186993052298</v>
      </c>
      <c r="DE110" s="91">
        <v>4.1577733517737858</v>
      </c>
      <c r="DF110" s="91">
        <v>0.72714199206734342</v>
      </c>
      <c r="DG110" s="91">
        <v>2.4644228856555652</v>
      </c>
      <c r="DH110" s="91">
        <v>-0.86959398629379647</v>
      </c>
      <c r="DI110" s="91">
        <v>2.1521494409352466</v>
      </c>
      <c r="DJ110" s="91">
        <v>-0.61861953721439544</v>
      </c>
      <c r="DK110" s="91">
        <v>-0.58879501854178873</v>
      </c>
      <c r="DL110" s="91">
        <v>49.556595340723263</v>
      </c>
      <c r="DM110" s="91">
        <v>7.4050309555144658</v>
      </c>
      <c r="DN110" s="91">
        <v>3.5079052305774678</v>
      </c>
      <c r="DO110" s="91">
        <v>13.375034300645009</v>
      </c>
      <c r="DP110" s="91">
        <v>-0.26282666857782688</v>
      </c>
      <c r="DQ110" s="91">
        <v>0.67167902844676997</v>
      </c>
      <c r="DR110" s="91">
        <v>0.5023405360809976</v>
      </c>
      <c r="DS110" s="91">
        <v>7.2945118930554358</v>
      </c>
      <c r="DT110" s="91">
        <v>7.9630987764605354</v>
      </c>
      <c r="DU110" s="91">
        <v>5.8992037096914274</v>
      </c>
      <c r="DV110" s="91">
        <v>13.984538165483706</v>
      </c>
      <c r="DW110" s="91">
        <v>19.711168883544946</v>
      </c>
      <c r="DX110" s="91">
        <v>-0.6628205469358539</v>
      </c>
      <c r="DY110" s="91">
        <v>-0.11241431282732872</v>
      </c>
      <c r="DZ110" s="91">
        <v>0.42578869315637391</v>
      </c>
      <c r="EA110" s="91">
        <v>-0.75511823481467966</v>
      </c>
      <c r="EB110" s="91">
        <v>12.869692242455992</v>
      </c>
      <c r="EC110" s="91">
        <v>0.13130560858225326</v>
      </c>
      <c r="ED110" s="91">
        <v>2.6748395652142114</v>
      </c>
      <c r="EE110" s="91">
        <v>0.25702481668367971</v>
      </c>
      <c r="EF110" s="91">
        <v>4.6038066472243067</v>
      </c>
      <c r="EG110" s="91">
        <v>-0.30893213965055422</v>
      </c>
      <c r="EH110" s="91">
        <v>-0.46389207540658628</v>
      </c>
      <c r="EI110" s="91">
        <v>4.6505297324936308</v>
      </c>
      <c r="EJ110" s="91">
        <v>2.5682459361942467E-2</v>
      </c>
      <c r="EK110" s="91">
        <v>2.1550417754516915</v>
      </c>
      <c r="EL110" s="91">
        <v>3.2169068440321413</v>
      </c>
      <c r="EM110" s="91">
        <v>9.986132721731245</v>
      </c>
      <c r="EN110" s="91">
        <v>1.6914742308680846</v>
      </c>
      <c r="EO110" s="91">
        <v>4.0637476680598894</v>
      </c>
      <c r="EP110" s="91">
        <v>1.7482597821857984</v>
      </c>
      <c r="EQ110" s="91">
        <v>1.3909231014233092</v>
      </c>
      <c r="ER110" s="91">
        <v>1.6013535185554448</v>
      </c>
      <c r="ES110" s="91">
        <v>-0.87553493505897562</v>
      </c>
      <c r="ET110" s="91">
        <v>3.2672766818816865</v>
      </c>
      <c r="EU110" s="91">
        <v>16.349888642701409</v>
      </c>
      <c r="EV110" s="91">
        <v>17.477142452647684</v>
      </c>
      <c r="EW110" s="91">
        <v>16.756221669009793</v>
      </c>
      <c r="EX110" s="91">
        <v>8.5734794522613118</v>
      </c>
      <c r="EY110" s="91">
        <v>19.292907447776759</v>
      </c>
      <c r="EZ110" s="91">
        <v>6.9752445833765417</v>
      </c>
      <c r="FA110" s="91">
        <v>9.2890061302010132</v>
      </c>
      <c r="FB110" s="91">
        <v>6.5838858003574394</v>
      </c>
      <c r="FC110" s="91">
        <v>2.4408888736450218</v>
      </c>
      <c r="FD110" s="91">
        <v>-0.54840567144596841</v>
      </c>
      <c r="FE110" s="91">
        <v>-1.0142895816179625</v>
      </c>
      <c r="FF110" s="91">
        <v>-0.83874177376205861</v>
      </c>
      <c r="FG110" s="91">
        <v>-0.18280960688327585</v>
      </c>
      <c r="FH110" s="91">
        <v>-0.65562944474687779</v>
      </c>
      <c r="FI110" s="91">
        <v>4.2199968657734193</v>
      </c>
      <c r="FJ110" s="91">
        <v>2.8569864029861063</v>
      </c>
      <c r="FK110" s="91">
        <v>4.7156213457907885</v>
      </c>
      <c r="FL110" s="91">
        <v>0.34320905861674778</v>
      </c>
      <c r="FM110" s="91">
        <v>0.50277632173407705</v>
      </c>
      <c r="FN110" s="91">
        <v>0.4894711441995403</v>
      </c>
      <c r="FO110" s="91">
        <v>-0.77808736442776061</v>
      </c>
      <c r="FP110" s="91">
        <v>2.9787047157627717</v>
      </c>
      <c r="FQ110" s="91">
        <v>-0.79511485518582603</v>
      </c>
      <c r="FR110" s="91">
        <v>6.4318958393987113</v>
      </c>
      <c r="FS110" s="91">
        <v>10.520795110410317</v>
      </c>
      <c r="FT110" s="91">
        <v>10.031860160895933</v>
      </c>
      <c r="FU110" s="91">
        <v>1.844536285165606</v>
      </c>
      <c r="FV110" s="91">
        <v>0.82201923528499599</v>
      </c>
      <c r="FW110" s="91">
        <v>22.997542071220334</v>
      </c>
      <c r="FX110" s="91">
        <v>-0.86237242927431845</v>
      </c>
      <c r="FY110" s="91">
        <v>1.3253663246182401</v>
      </c>
      <c r="FZ110" s="91">
        <v>3.4718973932610253</v>
      </c>
      <c r="GA110" s="91">
        <v>0.57473949576704353</v>
      </c>
      <c r="GB110" s="91">
        <v>-0.22305498770611587</v>
      </c>
      <c r="GC110" s="91">
        <v>0.36241619791090063</v>
      </c>
      <c r="GD110" s="91">
        <v>0.48556531744524811</v>
      </c>
      <c r="GE110" s="91">
        <v>-0.7357924718103388</v>
      </c>
      <c r="GF110" s="91">
        <v>-0.41108277247063985</v>
      </c>
      <c r="GG110" s="91">
        <v>0.3839725710827735</v>
      </c>
      <c r="GH110" s="91">
        <v>47.718694248966379</v>
      </c>
      <c r="GI110" s="91">
        <v>7.3349842610615692</v>
      </c>
      <c r="GJ110" s="91">
        <v>9.2881923470782279</v>
      </c>
      <c r="GK110" s="91">
        <v>0.47022935311218639</v>
      </c>
      <c r="GL110" s="91">
        <v>1.4001882991823007</v>
      </c>
      <c r="GM110" s="91">
        <v>3.4535800239505012</v>
      </c>
      <c r="GN110" s="91">
        <v>-7.8237709998260296E-2</v>
      </c>
      <c r="GO110" s="91">
        <v>0.70067598562621036</v>
      </c>
      <c r="GP110" s="91">
        <v>1.6436766938392444</v>
      </c>
      <c r="GQ110" s="91">
        <v>0.1622683698893943</v>
      </c>
      <c r="GR110" s="91">
        <v>64.175461659979987</v>
      </c>
      <c r="GS110" s="91">
        <v>3.1163108356188025</v>
      </c>
      <c r="GT110" s="91">
        <v>0.42023431304540759</v>
      </c>
      <c r="GU110" s="91">
        <v>6.1879574579897199</v>
      </c>
      <c r="GV110" s="91">
        <v>-0.16311451050622949</v>
      </c>
      <c r="GW110" s="91">
        <v>78.888898920374814</v>
      </c>
      <c r="GX110" s="91">
        <v>-0.79781372831282837</v>
      </c>
      <c r="GY110" s="91">
        <v>0.49355148578768615</v>
      </c>
      <c r="GZ110" s="91">
        <v>1.9608400713292702</v>
      </c>
      <c r="HA110" s="91">
        <v>2.2527994589293701</v>
      </c>
      <c r="HB110" s="91">
        <v>-0.31179993635029968</v>
      </c>
      <c r="HC110" s="91">
        <v>0.30542832877514847</v>
      </c>
      <c r="HD110" s="91">
        <v>0.13779002554569431</v>
      </c>
      <c r="HE110" s="91">
        <v>0.74306752747437521</v>
      </c>
      <c r="HF110" s="91">
        <v>4.4927375821339552</v>
      </c>
      <c r="HG110" s="91">
        <v>-0.62981403495544086</v>
      </c>
      <c r="HH110" s="91">
        <v>3.7465965379987032</v>
      </c>
      <c r="HI110" s="91">
        <v>3.9785228395790626</v>
      </c>
      <c r="HJ110" s="91">
        <v>12.911671547278964</v>
      </c>
      <c r="HK110" s="91">
        <v>15.613092119739623</v>
      </c>
      <c r="HL110" s="91">
        <v>9.458176509482275</v>
      </c>
      <c r="HM110" s="91">
        <v>0.61898164192773386</v>
      </c>
      <c r="HN110" s="91">
        <v>33.870789754706713</v>
      </c>
      <c r="HO110" s="91">
        <v>1.5865598778730292</v>
      </c>
      <c r="HP110" s="91">
        <v>-0.13383961546766265</v>
      </c>
      <c r="HQ110" s="91">
        <v>7.8537542144441996</v>
      </c>
      <c r="HR110" s="91">
        <v>2.6223579559286159</v>
      </c>
      <c r="HS110" s="91">
        <v>0.64775605926806135</v>
      </c>
      <c r="HT110" s="91">
        <v>5.1447364427511619</v>
      </c>
      <c r="HU110" s="91">
        <v>5.3963678358710361</v>
      </c>
      <c r="HV110" s="91">
        <v>1.1242565114623693</v>
      </c>
      <c r="HW110" s="91">
        <v>2.0210234789902999</v>
      </c>
      <c r="HX110" s="91">
        <v>21.546680391970156</v>
      </c>
      <c r="HY110" s="91">
        <v>12.978433955324725</v>
      </c>
      <c r="HZ110" s="91">
        <v>3.0196657414512367</v>
      </c>
      <c r="IA110" s="91">
        <v>58.270788962503012</v>
      </c>
      <c r="IB110" s="91">
        <v>4.6847320725769208</v>
      </c>
      <c r="IC110" s="91">
        <v>5.4296688454587922</v>
      </c>
      <c r="ID110" s="91">
        <v>0.63134360059120453</v>
      </c>
      <c r="IE110" s="91">
        <v>40.521173181783688</v>
      </c>
      <c r="IF110" s="91">
        <v>0.81840801683437103</v>
      </c>
      <c r="IG110" s="91">
        <v>14.137859806325338</v>
      </c>
      <c r="IH110" s="91">
        <v>0.72714199206733898</v>
      </c>
      <c r="II110" s="91">
        <v>2.4644228856555652</v>
      </c>
      <c r="IJ110" s="91">
        <v>-0.86959398629379647</v>
      </c>
      <c r="IK110" s="91">
        <v>2.1521494409352466</v>
      </c>
      <c r="IL110" s="91">
        <v>-0.58130596540052926</v>
      </c>
      <c r="IM110" s="91">
        <v>-0.58879501854178873</v>
      </c>
      <c r="IN110" s="91">
        <v>49.556595340723305</v>
      </c>
      <c r="IO110" s="91">
        <v>7.4050309555144658</v>
      </c>
      <c r="IP110" s="91">
        <v>3.5079052305774607</v>
      </c>
      <c r="IQ110" s="91">
        <v>13.375034300645016</v>
      </c>
      <c r="IR110" s="91">
        <v>-0.26282666857782955</v>
      </c>
      <c r="IS110" s="91">
        <v>0.67167902844677974</v>
      </c>
      <c r="IT110" s="91">
        <v>0.5023405360809976</v>
      </c>
      <c r="IU110" s="91">
        <v>8.8145641014350264</v>
      </c>
      <c r="IV110" s="91">
        <v>14.566066984958056</v>
      </c>
      <c r="IW110" s="91">
        <v>17.308466588750097</v>
      </c>
      <c r="IX110" s="91">
        <v>14.581575116929589</v>
      </c>
      <c r="IY110" s="91">
        <v>27.906095750306243</v>
      </c>
      <c r="IZ110" s="91">
        <v>-0.67103836445556198</v>
      </c>
      <c r="JA110" s="91">
        <v>-0.17173267727782715</v>
      </c>
      <c r="JB110" s="91">
        <v>0.43558749981652767</v>
      </c>
      <c r="JC110" s="91">
        <v>-0.77653663072408818</v>
      </c>
      <c r="JD110" s="91">
        <v>13.048107819340608</v>
      </c>
      <c r="JE110" s="91">
        <v>0.13130560858225504</v>
      </c>
      <c r="JF110" s="91">
        <v>2.6748395652141936</v>
      </c>
      <c r="JG110" s="91">
        <v>3.4160752192484396</v>
      </c>
      <c r="JH110" s="91">
        <v>0.97009282773366801</v>
      </c>
      <c r="JI110" s="91">
        <v>-0.30893213965055422</v>
      </c>
      <c r="JJ110" s="91">
        <v>-0.46389207540658628</v>
      </c>
      <c r="JK110" s="91">
        <v>4.6505297324936308</v>
      </c>
      <c r="JL110" s="91">
        <v>2.5682459361942467E-2</v>
      </c>
      <c r="JM110" s="91">
        <v>2.1550417754516915</v>
      </c>
      <c r="JN110" s="91">
        <v>3.2169068440321413</v>
      </c>
      <c r="JO110" s="91">
        <v>9.986132721731245</v>
      </c>
      <c r="JP110" s="91">
        <v>1.6914742308680846</v>
      </c>
      <c r="JQ110" s="91">
        <v>4.0637476680598894</v>
      </c>
      <c r="JR110" s="91">
        <v>1.7482597821857984</v>
      </c>
      <c r="JS110" s="91">
        <v>1.3909231014233128</v>
      </c>
      <c r="JT110" s="91">
        <v>1.6013535185554404</v>
      </c>
      <c r="JU110" s="91">
        <v>-0.87553493505897695</v>
      </c>
      <c r="JV110" s="91">
        <v>3.2672766818816981</v>
      </c>
      <c r="JW110" s="91">
        <v>16.349888642701412</v>
      </c>
      <c r="JX110" s="91">
        <v>83.587792226468594</v>
      </c>
      <c r="JY110" s="91">
        <v>31.950346593923527</v>
      </c>
      <c r="JZ110" s="91">
        <v>27.851104567788937</v>
      </c>
      <c r="KA110" s="91">
        <v>48.471721393528554</v>
      </c>
      <c r="KB110" s="91">
        <v>33.886811122947826</v>
      </c>
      <c r="KC110" s="91">
        <v>23.290219994745435</v>
      </c>
      <c r="KD110" s="91">
        <v>6.5838858003574607</v>
      </c>
      <c r="KE110" s="91">
        <v>7.1568453652081541</v>
      </c>
      <c r="KF110" s="91">
        <v>-0.54840567144596841</v>
      </c>
      <c r="KG110" s="91">
        <v>-1.014289581617962</v>
      </c>
      <c r="KH110" s="91">
        <v>-0.83874177376205861</v>
      </c>
      <c r="KI110" s="91">
        <v>-0.18280960688327585</v>
      </c>
      <c r="KJ110" s="91">
        <v>-0.65562944474687468</v>
      </c>
      <c r="KK110" s="91">
        <v>4.2199968657732505</v>
      </c>
      <c r="KL110" s="91">
        <v>2.8569864029860708</v>
      </c>
      <c r="KM110" s="91">
        <v>4.7156213457908471</v>
      </c>
      <c r="KN110" s="91">
        <v>0.34320905861674866</v>
      </c>
      <c r="KO110" s="91">
        <v>0.50277632173406328</v>
      </c>
      <c r="KP110" s="91">
        <v>0.4894711441995403</v>
      </c>
      <c r="KQ110" s="91">
        <v>-0.77808736442776549</v>
      </c>
      <c r="KR110" s="91">
        <v>2.9787047157627717</v>
      </c>
      <c r="KS110" s="91">
        <v>-0.79511485518582603</v>
      </c>
    </row>
    <row r="111" spans="1:305" x14ac:dyDescent="0.3">
      <c r="H111" t="s">
        <v>730</v>
      </c>
      <c r="I111" s="92">
        <v>56.364145913310182</v>
      </c>
      <c r="J111" s="92">
        <v>56.329994519806192</v>
      </c>
      <c r="K111" s="92">
        <v>60.708235829933528</v>
      </c>
      <c r="L111" s="92">
        <v>67.200917282835462</v>
      </c>
      <c r="M111" s="92">
        <v>62.07148934779962</v>
      </c>
      <c r="N111" s="92">
        <v>52.092431815787897</v>
      </c>
      <c r="O111" s="92">
        <v>39.781806683698377</v>
      </c>
      <c r="P111" s="92">
        <v>77.916087592284967</v>
      </c>
      <c r="Q111" s="92">
        <v>59.406666516697783</v>
      </c>
      <c r="R111" s="92">
        <v>29.730229120473012</v>
      </c>
      <c r="S111" s="92">
        <v>69.77684895281493</v>
      </c>
      <c r="T111" s="92">
        <v>45.236518490893573</v>
      </c>
      <c r="U111" s="92">
        <v>69.900124196335398</v>
      </c>
      <c r="V111" s="92">
        <v>42.343486769143723</v>
      </c>
      <c r="W111" s="92">
        <v>29.90220199277968</v>
      </c>
      <c r="X111" s="92">
        <v>64.784706055235318</v>
      </c>
      <c r="Y111" s="92">
        <v>90.778398396814367</v>
      </c>
      <c r="Z111" s="92">
        <v>57.367636874904726</v>
      </c>
      <c r="AA111" s="92">
        <v>74.842902609094253</v>
      </c>
      <c r="AB111" s="92">
        <v>85.528369820898334</v>
      </c>
      <c r="AC111" s="92">
        <v>55.964759958847715</v>
      </c>
      <c r="AD111" s="92">
        <v>48.587314087679175</v>
      </c>
      <c r="AE111" s="92">
        <v>71.081239937657585</v>
      </c>
      <c r="AF111" s="92">
        <v>62.07148934779962</v>
      </c>
      <c r="AG111" s="92">
        <v>36.735841098937286</v>
      </c>
      <c r="AH111" s="92">
        <v>38.344230788287547</v>
      </c>
      <c r="AI111" s="92">
        <v>77.123827694580129</v>
      </c>
      <c r="AJ111" s="92">
        <v>53.50918981568767</v>
      </c>
      <c r="AK111" s="92">
        <v>93.062799764142738</v>
      </c>
      <c r="AL111" s="92">
        <v>53.464535143110979</v>
      </c>
      <c r="AM111" s="92">
        <v>40.239301703864683</v>
      </c>
      <c r="AN111" s="92">
        <v>53.008181877925068</v>
      </c>
      <c r="AO111" s="92">
        <v>69.635426744723873</v>
      </c>
      <c r="AP111" s="92">
        <v>83.113343462463448</v>
      </c>
      <c r="AQ111" s="92">
        <v>82.446667341226018</v>
      </c>
      <c r="AR111" s="92">
        <v>83.032113423432037</v>
      </c>
      <c r="AS111" s="92">
        <v>71.729029210383302</v>
      </c>
      <c r="AT111" s="92">
        <v>60.949283693121089</v>
      </c>
      <c r="AU111" s="92">
        <v>86.22608842308405</v>
      </c>
      <c r="AV111" s="92">
        <v>66.833100320806025</v>
      </c>
      <c r="AW111" s="92">
        <v>51.895857642028446</v>
      </c>
      <c r="AX111" s="92">
        <v>65.083276460716405</v>
      </c>
      <c r="AY111" s="92">
        <v>53.814431643240326</v>
      </c>
      <c r="AZ111" s="92">
        <v>28.658536585365855</v>
      </c>
      <c r="BA111" s="92">
        <v>32.760532150776065</v>
      </c>
      <c r="BB111" s="92">
        <v>27.771618625277153</v>
      </c>
      <c r="BC111" s="92">
        <v>65.040650406504056</v>
      </c>
      <c r="BD111" s="92">
        <v>44.512195121951223</v>
      </c>
      <c r="BE111" s="92">
        <v>72.909878156722314</v>
      </c>
      <c r="BF111" s="92">
        <v>87.407293436620591</v>
      </c>
      <c r="BG111" s="92">
        <v>79.014227642276424</v>
      </c>
      <c r="BH111" s="92">
        <v>84.332477535301649</v>
      </c>
      <c r="BI111" s="92">
        <v>58.548673516971739</v>
      </c>
      <c r="BJ111" s="92">
        <v>26.3372257877921</v>
      </c>
      <c r="BK111" s="92">
        <v>25.580209774703228</v>
      </c>
      <c r="BL111" s="92">
        <v>31.384005839699178</v>
      </c>
      <c r="BM111" s="92">
        <v>70.422005409407149</v>
      </c>
      <c r="BN111" s="92">
        <v>63.754086640694354</v>
      </c>
      <c r="BO111" s="92">
        <v>75.524280538904719</v>
      </c>
      <c r="BP111" s="92">
        <v>4.9087690165783942</v>
      </c>
      <c r="BQ111" s="92">
        <v>83.733666730262485</v>
      </c>
      <c r="BR111" s="92">
        <v>63.122836838529864</v>
      </c>
      <c r="BS111" s="92">
        <v>16.904537279000284</v>
      </c>
      <c r="BT111" s="92">
        <v>74.390243902439025</v>
      </c>
      <c r="BU111" s="92">
        <v>11.000866848052304</v>
      </c>
      <c r="BV111" s="92">
        <v>44.553985950245895</v>
      </c>
      <c r="BW111" s="92">
        <v>29.331896474408296</v>
      </c>
      <c r="BX111" s="92">
        <v>18.536829268292681</v>
      </c>
      <c r="BY111" s="92">
        <v>27.186096278171856</v>
      </c>
      <c r="BZ111" s="92">
        <v>70.134871721598756</v>
      </c>
      <c r="CA111" s="92">
        <v>53.029123769886091</v>
      </c>
      <c r="CB111" s="92">
        <v>52.356917140873719</v>
      </c>
      <c r="CC111" s="92">
        <v>68.689807781516166</v>
      </c>
      <c r="CD111" s="92">
        <v>76.69789142912586</v>
      </c>
      <c r="CE111" s="92">
        <v>51.713169989884037</v>
      </c>
      <c r="CF111" s="92">
        <v>80.871160553762536</v>
      </c>
      <c r="CG111" s="92">
        <v>87.968081221228829</v>
      </c>
      <c r="CH111" s="92">
        <v>94.555141011800089</v>
      </c>
      <c r="CI111" s="92">
        <v>95.980097600603031</v>
      </c>
      <c r="CJ111" s="92">
        <v>93.497664591291894</v>
      </c>
      <c r="CK111" s="92">
        <v>81.891007559148136</v>
      </c>
      <c r="CL111" s="92">
        <v>68.654999999999987</v>
      </c>
      <c r="CM111" s="92">
        <v>71.364984146341499</v>
      </c>
      <c r="CN111" s="92">
        <v>70.615126968287512</v>
      </c>
      <c r="CO111" s="92">
        <v>18.835436384989872</v>
      </c>
      <c r="CP111" s="92">
        <v>60.143100340257824</v>
      </c>
      <c r="CQ111" s="92">
        <v>82.401476248252536</v>
      </c>
      <c r="CR111" s="92">
        <v>86.004730493532804</v>
      </c>
      <c r="CS111" s="92">
        <v>63.727725532072903</v>
      </c>
      <c r="CT111" s="92">
        <v>60.053090605581986</v>
      </c>
      <c r="CU111" s="92">
        <v>96.72729243486755</v>
      </c>
      <c r="CV111" s="92">
        <v>93.781509305394195</v>
      </c>
      <c r="CW111" s="92">
        <v>96.85440094539257</v>
      </c>
      <c r="CX111" s="92">
        <v>54.667470285465228</v>
      </c>
      <c r="CY111" s="92">
        <v>97.242086511000494</v>
      </c>
      <c r="CZ111" s="92">
        <v>94.572893207113367</v>
      </c>
      <c r="DA111" s="92">
        <v>96.47425404687435</v>
      </c>
      <c r="DB111" s="92">
        <v>53.560875493328403</v>
      </c>
      <c r="DC111" s="92">
        <v>97.073468772618298</v>
      </c>
      <c r="DD111" s="92">
        <v>61.925318759261309</v>
      </c>
      <c r="DE111" s="92">
        <v>64.8957903855745</v>
      </c>
      <c r="DF111" s="92">
        <v>41.073170731707314</v>
      </c>
      <c r="DG111" s="92">
        <v>84.493221420188647</v>
      </c>
      <c r="DH111" s="92">
        <v>28.62607068380964</v>
      </c>
      <c r="DI111" s="92">
        <v>32.642650159039214</v>
      </c>
      <c r="DJ111" s="92">
        <v>66.84128948882902</v>
      </c>
      <c r="DK111" s="92">
        <v>42.475241214231033</v>
      </c>
      <c r="DL111" s="92">
        <v>88.117748435762053</v>
      </c>
      <c r="DM111" s="92">
        <v>86.890680611808108</v>
      </c>
      <c r="DN111" s="92">
        <v>53.988725889776774</v>
      </c>
      <c r="DO111" s="92">
        <v>79.954554774066438</v>
      </c>
      <c r="DP111" s="92">
        <v>52.271187379555634</v>
      </c>
      <c r="DQ111" s="92">
        <v>43.754579843263592</v>
      </c>
      <c r="DR111" s="92">
        <v>29.717102354610994</v>
      </c>
      <c r="DS111" s="92">
        <v>14.179908051625189</v>
      </c>
      <c r="DT111" s="92">
        <v>13.351202610836584</v>
      </c>
      <c r="DU111" s="92">
        <v>12.925275029906722</v>
      </c>
      <c r="DV111" s="92">
        <v>14.343724724219749</v>
      </c>
      <c r="DW111" s="92">
        <v>14.093398248872052</v>
      </c>
      <c r="DX111" s="92">
        <v>42.294250324558938</v>
      </c>
      <c r="DY111" s="92">
        <v>46.607607826557889</v>
      </c>
      <c r="DZ111" s="92">
        <v>32.467925791940793</v>
      </c>
      <c r="EA111" s="92">
        <v>46.908341752148758</v>
      </c>
      <c r="EB111" s="92">
        <v>23.443028246231304</v>
      </c>
      <c r="EC111" s="92">
        <v>60.175815667060192</v>
      </c>
      <c r="ED111" s="92">
        <v>67.761059567903047</v>
      </c>
      <c r="EE111" s="92">
        <v>87.880823228803294</v>
      </c>
      <c r="EF111" s="92">
        <v>92.677612314553954</v>
      </c>
      <c r="EG111" s="92">
        <v>27.887208829578412</v>
      </c>
      <c r="EH111" s="92">
        <v>53.123417832703893</v>
      </c>
      <c r="EI111" s="92">
        <v>90.883003412130449</v>
      </c>
      <c r="EJ111" s="92">
        <v>76.561985593679637</v>
      </c>
      <c r="EK111" s="92">
        <v>19.090333410345863</v>
      </c>
      <c r="EL111" s="92">
        <v>89.637195121951237</v>
      </c>
      <c r="EM111" s="92">
        <v>99.397439024390252</v>
      </c>
      <c r="EN111" s="92">
        <v>99.265108473885064</v>
      </c>
      <c r="EO111" s="92">
        <v>95.664974635843123</v>
      </c>
      <c r="EP111" s="92">
        <v>81.349281564643903</v>
      </c>
      <c r="EQ111" s="92">
        <v>69.964896153749052</v>
      </c>
      <c r="ER111" s="92">
        <v>78.811960351640764</v>
      </c>
      <c r="ES111" s="92">
        <v>43.968287338045343</v>
      </c>
      <c r="ET111" s="92">
        <v>21.112996729008898</v>
      </c>
      <c r="EU111" s="92">
        <v>13.196315068489673</v>
      </c>
      <c r="EV111" s="92">
        <v>10.063643222847503</v>
      </c>
      <c r="EW111" s="92">
        <v>11.955032472028927</v>
      </c>
      <c r="EX111" s="92">
        <v>12.93082806038859</v>
      </c>
      <c r="EY111" s="92">
        <v>6.4033022419113319</v>
      </c>
      <c r="EZ111" s="92">
        <v>11.973039169980082</v>
      </c>
      <c r="FA111" s="92">
        <v>11.113088040160772</v>
      </c>
      <c r="FB111" s="92">
        <v>15.200898321788848</v>
      </c>
      <c r="FC111" s="92">
        <v>15.364658889257631</v>
      </c>
      <c r="FD111" s="92">
        <v>45.163328180741836</v>
      </c>
      <c r="FE111" s="92">
        <v>61.711796007412197</v>
      </c>
      <c r="FF111" s="92">
        <v>63.755827120122888</v>
      </c>
      <c r="FG111" s="92">
        <v>54.234535186576942</v>
      </c>
      <c r="FH111" s="92">
        <v>62.509372536754356</v>
      </c>
      <c r="FI111" s="92">
        <v>22.300750650113166</v>
      </c>
      <c r="FJ111" s="92">
        <v>58.570594060751027</v>
      </c>
      <c r="FK111" s="92">
        <v>67.425656955430057</v>
      </c>
      <c r="FL111" s="92">
        <v>86.444788914547047</v>
      </c>
      <c r="FM111" s="92">
        <v>70.082843844692007</v>
      </c>
      <c r="FN111" s="92">
        <v>88.170986070791628</v>
      </c>
      <c r="FO111" s="92">
        <v>55.981131940614311</v>
      </c>
      <c r="FP111" s="92">
        <v>84.427724187885516</v>
      </c>
      <c r="FQ111" s="92">
        <v>32.705085509812569</v>
      </c>
      <c r="FR111" s="92">
        <v>12.148673768011905</v>
      </c>
      <c r="FS111" s="92">
        <v>169.22031936057127</v>
      </c>
      <c r="FT111" s="92">
        <v>288.96532438741758</v>
      </c>
      <c r="FU111" s="92">
        <v>247.70913017643807</v>
      </c>
      <c r="FV111" s="92">
        <v>78.905095624750601</v>
      </c>
      <c r="FW111" s="92">
        <v>70.033732061970042</v>
      </c>
      <c r="FX111" s="92">
        <v>66.833100320806025</v>
      </c>
      <c r="FY111" s="92">
        <v>-7.1517588573913962</v>
      </c>
      <c r="FZ111" s="92">
        <v>65.083276460716405</v>
      </c>
      <c r="GA111" s="92">
        <v>7.2136244272750991</v>
      </c>
      <c r="GB111" s="92">
        <v>28.658536585365855</v>
      </c>
      <c r="GC111" s="92">
        <v>32.760532150776065</v>
      </c>
      <c r="GD111" s="92">
        <v>27.771618625277153</v>
      </c>
      <c r="GE111" s="92">
        <v>65.040650406504056</v>
      </c>
      <c r="GF111" s="92">
        <v>44.512195121951223</v>
      </c>
      <c r="GG111" s="92">
        <v>72.909878156722314</v>
      </c>
      <c r="GH111" s="92">
        <v>9.6707317073170724</v>
      </c>
      <c r="GI111" s="92">
        <v>10.148148148148149</v>
      </c>
      <c r="GJ111" s="92">
        <v>4.9613821138211387</v>
      </c>
      <c r="GK111" s="92">
        <v>58.548673516971739</v>
      </c>
      <c r="GL111" s="92">
        <v>26.3372257877921</v>
      </c>
      <c r="GM111" s="92">
        <v>25.580209774703228</v>
      </c>
      <c r="GN111" s="92">
        <v>31.384005839699178</v>
      </c>
      <c r="GO111" s="92">
        <v>70.556406662431272</v>
      </c>
      <c r="GP111" s="92">
        <v>36.245913359305668</v>
      </c>
      <c r="GQ111" s="92">
        <v>24.475719461095267</v>
      </c>
      <c r="GR111" s="92">
        <v>5.16002120670223</v>
      </c>
      <c r="GS111" s="92">
        <v>86.503848157197154</v>
      </c>
      <c r="GT111" s="92">
        <v>76.538610968873527</v>
      </c>
      <c r="GU111" s="92">
        <v>18.534351594919336</v>
      </c>
      <c r="GV111" s="92">
        <v>0.75</v>
      </c>
      <c r="GW111" s="92">
        <v>1373.9917436202866</v>
      </c>
      <c r="GX111" s="92">
        <v>44.514087402010595</v>
      </c>
      <c r="GY111" s="92">
        <v>29.270405157675739</v>
      </c>
      <c r="GZ111" s="92">
        <v>18.536829268292681</v>
      </c>
      <c r="HA111" s="92">
        <v>2680886.1390803922</v>
      </c>
      <c r="HB111" s="92">
        <v>100.56684668989546</v>
      </c>
      <c r="HC111" s="92">
        <v>211.7111478900504</v>
      </c>
      <c r="HD111" s="92">
        <v>234.02104723190098</v>
      </c>
      <c r="HE111" s="92">
        <v>120.67341850561364</v>
      </c>
      <c r="HF111" s="92">
        <v>176.60608139599967</v>
      </c>
      <c r="HG111" s="92">
        <v>48.28683001011597</v>
      </c>
      <c r="HH111" s="92">
        <v>79.518622780620078</v>
      </c>
      <c r="HI111" s="92">
        <v>87.968081221228829</v>
      </c>
      <c r="HJ111" s="92">
        <v>94.555141011800089</v>
      </c>
      <c r="HK111" s="92">
        <v>95.980097600603031</v>
      </c>
      <c r="HL111" s="92">
        <v>93.497664591291894</v>
      </c>
      <c r="HM111" s="92">
        <v>81.891007559148136</v>
      </c>
      <c r="HN111" s="92">
        <v>75.733506493506468</v>
      </c>
      <c r="HO111" s="92">
        <v>72.652105263157921</v>
      </c>
      <c r="HP111" s="92">
        <v>74.670236843075756</v>
      </c>
      <c r="HQ111" s="92">
        <v>21.428474997080187</v>
      </c>
      <c r="HR111" s="92">
        <v>60.143100340257824</v>
      </c>
      <c r="HS111" s="92">
        <v>82.401476248252536</v>
      </c>
      <c r="HT111" s="92">
        <v>86.004730493532804</v>
      </c>
      <c r="HU111" s="92">
        <v>63.727725532072903</v>
      </c>
      <c r="HV111" s="92">
        <v>60.79448678589781</v>
      </c>
      <c r="HW111" s="92">
        <v>96.72729243486755</v>
      </c>
      <c r="HX111" s="92">
        <v>93.781509305394195</v>
      </c>
      <c r="HY111" s="92">
        <v>96.85440094539257</v>
      </c>
      <c r="HZ111" s="92">
        <v>54.667470285465228</v>
      </c>
      <c r="IA111" s="92">
        <v>97.242086511000494</v>
      </c>
      <c r="IB111" s="92">
        <v>94.572893207113367</v>
      </c>
      <c r="IC111" s="92">
        <v>96.47425404687435</v>
      </c>
      <c r="ID111" s="92">
        <v>53.560875493328403</v>
      </c>
      <c r="IE111" s="92">
        <v>97.073468772618298</v>
      </c>
      <c r="IF111" s="92">
        <v>65.762432392747826</v>
      </c>
      <c r="IG111" s="92">
        <v>4.7703205483914166</v>
      </c>
      <c r="IH111" s="92">
        <v>12.268292682926829</v>
      </c>
      <c r="II111" s="92">
        <v>84.493221420188647</v>
      </c>
      <c r="IJ111" s="92">
        <v>28.62607068380964</v>
      </c>
      <c r="IK111" s="92">
        <v>32.642650159039214</v>
      </c>
      <c r="IL111" s="92">
        <v>67.048748480062699</v>
      </c>
      <c r="IM111" s="92">
        <v>42.475241214231033</v>
      </c>
      <c r="IN111" s="92">
        <v>10.289418447775562</v>
      </c>
      <c r="IO111" s="92">
        <v>86.890680611808108</v>
      </c>
      <c r="IP111" s="92">
        <v>79.80055048950878</v>
      </c>
      <c r="IQ111" s="92">
        <v>9.1115660117879766</v>
      </c>
      <c r="IR111" s="92">
        <v>88.597382412658916</v>
      </c>
      <c r="IS111" s="92">
        <v>7.6586413150002191</v>
      </c>
      <c r="IT111" s="92">
        <v>29.717102354610994</v>
      </c>
      <c r="IU111" s="92">
        <v>87.420924766854952</v>
      </c>
      <c r="IV111" s="92">
        <v>27.832799023924586</v>
      </c>
      <c r="IW111" s="92">
        <v>20.559519554576625</v>
      </c>
      <c r="IX111" s="92">
        <v>150.87526103835881</v>
      </c>
      <c r="IY111" s="92">
        <v>8.0948738450084488</v>
      </c>
      <c r="IZ111" s="92">
        <v>35.690281760181172</v>
      </c>
      <c r="JA111" s="92">
        <v>25.923113721472195</v>
      </c>
      <c r="JB111" s="92">
        <v>10.633064317487934</v>
      </c>
      <c r="JC111" s="92">
        <v>4.8328735063151145</v>
      </c>
      <c r="JD111" s="92">
        <v>7.1197345044109897</v>
      </c>
      <c r="JE111" s="92">
        <v>12.743792421504448</v>
      </c>
      <c r="JF111" s="92">
        <v>12.386205037895763</v>
      </c>
      <c r="JG111" s="92">
        <v>89.366760790167589</v>
      </c>
      <c r="JH111" s="92">
        <v>111.77189677365918</v>
      </c>
      <c r="JI111" s="92">
        <v>27.887208829578412</v>
      </c>
      <c r="JJ111" s="92">
        <v>53.123417832703893</v>
      </c>
      <c r="JK111" s="92">
        <v>90.883003412130449</v>
      </c>
      <c r="JL111" s="92">
        <v>76.561985593679637</v>
      </c>
      <c r="JM111" s="92">
        <v>19.090333410345863</v>
      </c>
      <c r="JN111" s="92">
        <v>89.637195121951237</v>
      </c>
      <c r="JO111" s="92">
        <v>99.397439024390252</v>
      </c>
      <c r="JP111" s="92">
        <v>99.265108473885064</v>
      </c>
      <c r="JQ111" s="92">
        <v>95.664974635843123</v>
      </c>
      <c r="JR111" s="92">
        <v>81.349281564643903</v>
      </c>
      <c r="JS111" s="92">
        <v>0.83883601788617956</v>
      </c>
      <c r="JT111" s="92">
        <v>0.83979774073170765</v>
      </c>
      <c r="JU111" s="92">
        <v>1.3858987588243901</v>
      </c>
      <c r="JV111" s="92">
        <v>0.27340667804878038</v>
      </c>
      <c r="JW111" s="92">
        <v>5.4005012394128915</v>
      </c>
      <c r="JX111" s="92">
        <v>237338.4843474548</v>
      </c>
      <c r="JY111" s="92">
        <v>176323.93205084765</v>
      </c>
      <c r="JZ111" s="92">
        <v>1.1431148111883809</v>
      </c>
      <c r="KA111" s="92">
        <v>109.34558184781714</v>
      </c>
      <c r="KB111" s="92">
        <v>37.145505474804885</v>
      </c>
      <c r="KC111" s="92">
        <v>41.513903337073174</v>
      </c>
      <c r="KD111" s="92">
        <v>0.11463815880583665</v>
      </c>
      <c r="KE111" s="92">
        <v>2.0262015259552015</v>
      </c>
      <c r="KF111" s="92">
        <v>39.099952524679303</v>
      </c>
      <c r="KG111" s="92">
        <v>46.847184029648787</v>
      </c>
      <c r="KH111" s="92">
        <v>55.023308480491515</v>
      </c>
      <c r="KI111" s="92">
        <v>7.7942218810024135</v>
      </c>
      <c r="KJ111" s="92">
        <v>9.9513130993256382</v>
      </c>
      <c r="KK111" s="92">
        <v>85.068042682926759</v>
      </c>
      <c r="KL111" s="92">
        <v>111.8099390243902</v>
      </c>
      <c r="KM111" s="92">
        <v>106.07045528455282</v>
      </c>
      <c r="KN111" s="92">
        <v>13.555211085452955</v>
      </c>
      <c r="KO111" s="92">
        <v>29.917156155308</v>
      </c>
      <c r="KP111" s="92">
        <v>88.170986070791628</v>
      </c>
      <c r="KQ111" s="92">
        <v>6.5013219236801136</v>
      </c>
      <c r="KR111" s="92">
        <v>84.427724187885516</v>
      </c>
      <c r="KS111" s="92">
        <v>32.705085509812569</v>
      </c>
    </row>
    <row r="112" spans="1:305" x14ac:dyDescent="0.3">
      <c r="H112" t="s">
        <v>731</v>
      </c>
      <c r="I112" s="92">
        <v>56.656701813867869</v>
      </c>
      <c r="J112" s="92">
        <v>55.042255238118599</v>
      </c>
      <c r="K112" s="92">
        <v>60.718361110894676</v>
      </c>
      <c r="L112" s="92">
        <v>66.839217158122707</v>
      </c>
      <c r="M112" s="92">
        <v>61.065280135513142</v>
      </c>
      <c r="N112" s="92">
        <v>52.153657844274115</v>
      </c>
      <c r="O112" s="92">
        <v>38.306107566047608</v>
      </c>
      <c r="P112" s="92">
        <v>80.610513202158302</v>
      </c>
      <c r="Q112" s="92">
        <v>60.931418101323374</v>
      </c>
      <c r="R112" s="92">
        <v>29.545454545454547</v>
      </c>
      <c r="S112" s="92">
        <v>70.376766449860241</v>
      </c>
      <c r="T112" s="92">
        <v>41.378678365770213</v>
      </c>
      <c r="U112" s="92">
        <v>70.514543157417307</v>
      </c>
      <c r="V112" s="92">
        <v>44.316365256540081</v>
      </c>
      <c r="W112" s="92">
        <v>27.067156621193316</v>
      </c>
      <c r="X112" s="92">
        <v>66.900998771447902</v>
      </c>
      <c r="Y112" s="92">
        <v>92.408616885141186</v>
      </c>
      <c r="Z112" s="92">
        <v>58.222897907487081</v>
      </c>
      <c r="AA112" s="92">
        <v>75.952027525891339</v>
      </c>
      <c r="AB112" s="92">
        <v>86.059979493426539</v>
      </c>
      <c r="AC112" s="92">
        <v>57.068517147673212</v>
      </c>
      <c r="AD112" s="92">
        <v>48.793174678343362</v>
      </c>
      <c r="AE112" s="92">
        <v>71.881990528990798</v>
      </c>
      <c r="AF112" s="92">
        <v>61.065280135513142</v>
      </c>
      <c r="AG112" s="92">
        <v>35.740021981869603</v>
      </c>
      <c r="AH112" s="92">
        <v>36.825644230560656</v>
      </c>
      <c r="AI112" s="92">
        <v>77.609596604993797</v>
      </c>
      <c r="AJ112" s="92">
        <v>54.323830048233823</v>
      </c>
      <c r="AK112" s="92">
        <v>93.111517054845422</v>
      </c>
      <c r="AL112" s="92">
        <v>53.467126154497947</v>
      </c>
      <c r="AM112" s="92">
        <v>39.87897313044401</v>
      </c>
      <c r="AN112" s="92">
        <v>52.323953056221157</v>
      </c>
      <c r="AO112" s="92">
        <v>70.010290450912422</v>
      </c>
      <c r="AP112" s="92">
        <v>87.516735172941935</v>
      </c>
      <c r="AQ112" s="92">
        <v>87.072620734584319</v>
      </c>
      <c r="AR112" s="92">
        <v>88.502703507832621</v>
      </c>
      <c r="AS112" s="92">
        <v>76.488971091167912</v>
      </c>
      <c r="AT112" s="92">
        <v>64.518739250513633</v>
      </c>
      <c r="AU112" s="92">
        <v>91.87270262171981</v>
      </c>
      <c r="AV112" s="92">
        <v>68.679193589305427</v>
      </c>
      <c r="AW112" s="92">
        <v>55.221488351512619</v>
      </c>
      <c r="AX112" s="92">
        <v>66.485284462745412</v>
      </c>
      <c r="AY112" s="92">
        <v>53.882629351546512</v>
      </c>
      <c r="AZ112" s="92">
        <v>25</v>
      </c>
      <c r="BA112" s="92">
        <v>31.818181818181817</v>
      </c>
      <c r="BB112" s="92">
        <v>25</v>
      </c>
      <c r="BC112" s="92">
        <v>66.666666666666657</v>
      </c>
      <c r="BD112" s="92">
        <v>50</v>
      </c>
      <c r="BE112" s="92">
        <v>89.73684210526315</v>
      </c>
      <c r="BF112" s="92">
        <v>89.504479795209363</v>
      </c>
      <c r="BG112" s="92">
        <v>79.166666666666657</v>
      </c>
      <c r="BH112" s="92">
        <v>91.578947368421055</v>
      </c>
      <c r="BI112" s="92">
        <v>57.915066418669994</v>
      </c>
      <c r="BJ112" s="92">
        <v>21.701625375291897</v>
      </c>
      <c r="BK112" s="92">
        <v>24.249543891802688</v>
      </c>
      <c r="BL112" s="92">
        <v>18.016534080000003</v>
      </c>
      <c r="BM112" s="92">
        <v>70.802830322521544</v>
      </c>
      <c r="BN112" s="92">
        <v>65.47174809474393</v>
      </c>
      <c r="BO112" s="92">
        <v>79.939892592829523</v>
      </c>
      <c r="BP112" s="92">
        <v>2.6210984748346147</v>
      </c>
      <c r="BQ112" s="92">
        <v>100</v>
      </c>
      <c r="BR112" s="92">
        <v>82.7480796861811</v>
      </c>
      <c r="BS112" s="92">
        <v>7.7436445420412507</v>
      </c>
      <c r="BT112" s="92">
        <v>100</v>
      </c>
      <c r="BU112" s="92">
        <v>4.8848718014834249</v>
      </c>
      <c r="BV112" s="92">
        <v>41.977236143986119</v>
      </c>
      <c r="BW112" s="92">
        <v>20</v>
      </c>
      <c r="BX112" s="92">
        <v>0</v>
      </c>
      <c r="BY112" s="92">
        <v>27.162268824288141</v>
      </c>
      <c r="BZ112" s="92">
        <v>79.338714269313471</v>
      </c>
      <c r="CA112" s="92">
        <v>52.536566759373386</v>
      </c>
      <c r="CB112" s="92">
        <v>55.697274448778366</v>
      </c>
      <c r="CC112" s="92">
        <v>75.445520730856174</v>
      </c>
      <c r="CD112" s="92">
        <v>83.000704257393991</v>
      </c>
      <c r="CE112" s="92">
        <v>55.214781780626183</v>
      </c>
      <c r="CF112" s="92">
        <v>88.85699619884619</v>
      </c>
      <c r="CG112" s="92">
        <v>89.952780707868669</v>
      </c>
      <c r="CH112" s="92">
        <v>95.866384389375156</v>
      </c>
      <c r="CI112" s="92">
        <v>96.69327897259862</v>
      </c>
      <c r="CJ112" s="92">
        <v>94.636585210934214</v>
      </c>
      <c r="CK112" s="92">
        <v>90.191152982942839</v>
      </c>
      <c r="CL112" s="92">
        <v>72.78</v>
      </c>
      <c r="CM112" s="92">
        <v>77.599999999999994</v>
      </c>
      <c r="CN112" s="92">
        <v>100</v>
      </c>
      <c r="CO112" s="92">
        <v>9.2481177048963694</v>
      </c>
      <c r="CP112" s="92">
        <v>64.758117691078681</v>
      </c>
      <c r="CQ112" s="92">
        <v>83.85901766751654</v>
      </c>
      <c r="CR112" s="92">
        <v>85.962064932153709</v>
      </c>
      <c r="CS112" s="92">
        <v>64.968467834407832</v>
      </c>
      <c r="CT112" s="92">
        <v>61.186971670947244</v>
      </c>
      <c r="CU112" s="92">
        <v>97.049005619851002</v>
      </c>
      <c r="CV112" s="92">
        <v>95.537985477381625</v>
      </c>
      <c r="CW112" s="92">
        <v>97.447658510288719</v>
      </c>
      <c r="CX112" s="92">
        <v>55.354234162310995</v>
      </c>
      <c r="CY112" s="92">
        <v>97.679681473751202</v>
      </c>
      <c r="CZ112" s="92">
        <v>95.563551014002755</v>
      </c>
      <c r="DA112" s="92">
        <v>96.928865099833629</v>
      </c>
      <c r="DB112" s="92">
        <v>57.458932126070593</v>
      </c>
      <c r="DC112" s="92">
        <v>97.400740176246643</v>
      </c>
      <c r="DD112" s="92">
        <v>57.39007515157892</v>
      </c>
      <c r="DE112" s="92">
        <v>65.459404978487868</v>
      </c>
      <c r="DF112" s="92">
        <v>40</v>
      </c>
      <c r="DG112" s="92">
        <v>85.693906951481353</v>
      </c>
      <c r="DH112" s="92">
        <v>29.025702598016082</v>
      </c>
      <c r="DI112" s="92">
        <v>32.511792953976077</v>
      </c>
      <c r="DJ112" s="92">
        <v>72.686566325056788</v>
      </c>
      <c r="DK112" s="92">
        <v>35.777074542897324</v>
      </c>
      <c r="DL112" s="92">
        <v>89.519202565187797</v>
      </c>
      <c r="DM112" s="92">
        <v>88.888888888888886</v>
      </c>
      <c r="DN112" s="92">
        <v>54.356548621105176</v>
      </c>
      <c r="DO112" s="92">
        <v>79.630638524839981</v>
      </c>
      <c r="DP112" s="92">
        <v>51.152306943100172</v>
      </c>
      <c r="DQ112" s="92">
        <v>43.04152211473648</v>
      </c>
      <c r="DR112" s="92">
        <v>28.737523183755147</v>
      </c>
      <c r="DS112" s="92">
        <v>6.5257929209675876</v>
      </c>
      <c r="DT112" s="92">
        <v>5.2934497032068171</v>
      </c>
      <c r="DU112" s="92">
        <v>0</v>
      </c>
      <c r="DV112" s="92">
        <v>9.6096137512949014</v>
      </c>
      <c r="DW112" s="92">
        <v>12.991957130141561</v>
      </c>
      <c r="DX112" s="92">
        <v>37.797798812922139</v>
      </c>
      <c r="DY112" s="92">
        <v>46.623009500944235</v>
      </c>
      <c r="DZ112" s="92">
        <v>27.487583025157527</v>
      </c>
      <c r="EA112" s="92">
        <v>45.863937684123073</v>
      </c>
      <c r="EB112" s="92">
        <v>19.239797760924517</v>
      </c>
      <c r="EC112" s="92">
        <v>60.420962728862605</v>
      </c>
      <c r="ED112" s="92">
        <v>69.460140281825318</v>
      </c>
      <c r="EE112" s="92">
        <v>89.08401232298533</v>
      </c>
      <c r="EF112" s="92">
        <v>100</v>
      </c>
      <c r="EG112" s="92">
        <v>25.341120026346516</v>
      </c>
      <c r="EH112" s="92">
        <v>52.306884403412795</v>
      </c>
      <c r="EI112" s="92">
        <v>93.486505468315471</v>
      </c>
      <c r="EJ112" s="92">
        <v>81.779175080098184</v>
      </c>
      <c r="EK112" s="92">
        <v>14.700822688132005</v>
      </c>
      <c r="EL112" s="92">
        <v>90.23</v>
      </c>
      <c r="EM112" s="92">
        <v>99.64</v>
      </c>
      <c r="EN112" s="92">
        <v>99.370402476780185</v>
      </c>
      <c r="EO112" s="92">
        <v>96.079109062980024</v>
      </c>
      <c r="EP112" s="92">
        <v>82.310137169621953</v>
      </c>
      <c r="EQ112" s="92">
        <v>75.000009318181213</v>
      </c>
      <c r="ER112" s="92">
        <v>87.096771633715008</v>
      </c>
      <c r="ES112" s="92">
        <v>38.027401233805492</v>
      </c>
      <c r="ET112" s="92">
        <v>15.820344236612081</v>
      </c>
      <c r="EU112" s="92">
        <v>8.5573086278510839</v>
      </c>
      <c r="EV112" s="92">
        <v>4.2854319344582894</v>
      </c>
      <c r="EW112" s="92">
        <v>5.461573472283197</v>
      </c>
      <c r="EX112" s="92">
        <v>3.6928214111614404</v>
      </c>
      <c r="EY112" s="92">
        <v>8.4628345164746821E-2</v>
      </c>
      <c r="EZ112" s="92">
        <v>0.4287878172795111</v>
      </c>
      <c r="FA112" s="92">
        <v>2.0219239795718753</v>
      </c>
      <c r="FB112" s="92">
        <v>6.043567159484116</v>
      </c>
      <c r="FC112" s="92">
        <v>0</v>
      </c>
      <c r="FD112" s="92">
        <v>35.528539844455636</v>
      </c>
      <c r="FE112" s="92">
        <v>56.035695445753468</v>
      </c>
      <c r="FF112" s="92">
        <v>57.220413165266102</v>
      </c>
      <c r="FG112" s="92">
        <v>58.11585190160217</v>
      </c>
      <c r="FH112" s="92">
        <v>66.556581478087679</v>
      </c>
      <c r="FI112" s="92">
        <v>10.833544978919889</v>
      </c>
      <c r="FJ112" s="92">
        <v>59.370132260896668</v>
      </c>
      <c r="FK112" s="92">
        <v>68.620769672321387</v>
      </c>
      <c r="FL112" s="92">
        <v>86.37830613524369</v>
      </c>
      <c r="FM112" s="92">
        <v>70.499400105116408</v>
      </c>
      <c r="FN112" s="92">
        <v>89.306886884424244</v>
      </c>
      <c r="FO112" s="92">
        <v>54.212546784886563</v>
      </c>
      <c r="FP112" s="92">
        <v>86.445452296528401</v>
      </c>
      <c r="FQ112" s="92">
        <v>33.837337624737984</v>
      </c>
      <c r="FR112" s="92">
        <v>8.9807660626316981</v>
      </c>
      <c r="FS112" s="92">
        <v>124.62449668755146</v>
      </c>
      <c r="FT112" s="92">
        <v>206.92643409813513</v>
      </c>
      <c r="FU112" s="92">
        <v>214.70703772724212</v>
      </c>
      <c r="FV112" s="92">
        <v>71.692725181375636</v>
      </c>
      <c r="FW112" s="92">
        <v>39.842947688489886</v>
      </c>
      <c r="FX112" s="92">
        <v>68.679193589305427</v>
      </c>
      <c r="FY112" s="92">
        <v>-6.5815242601119195</v>
      </c>
      <c r="FZ112" s="92">
        <v>66.485284462745412</v>
      </c>
      <c r="GA112" s="92">
        <v>7.2289422063331727</v>
      </c>
      <c r="GB112" s="92">
        <v>25</v>
      </c>
      <c r="GC112" s="92">
        <v>31.818181818181817</v>
      </c>
      <c r="GD112" s="92">
        <v>25</v>
      </c>
      <c r="GE112" s="92">
        <v>66.666666666666657</v>
      </c>
      <c r="GF112" s="92">
        <v>50</v>
      </c>
      <c r="GG112" s="92">
        <v>89.73684210526315</v>
      </c>
      <c r="GH112" s="92">
        <v>8</v>
      </c>
      <c r="GI112" s="92">
        <v>10</v>
      </c>
      <c r="GJ112" s="92">
        <v>2.6666666666666665</v>
      </c>
      <c r="GK112" s="92">
        <v>57.915066418669994</v>
      </c>
      <c r="GL112" s="92">
        <v>21.701625375291897</v>
      </c>
      <c r="GM112" s="92">
        <v>24.249543891802688</v>
      </c>
      <c r="GN112" s="92">
        <v>18.016534080000003</v>
      </c>
      <c r="GO112" s="92">
        <v>70.802830322521544</v>
      </c>
      <c r="GP112" s="92">
        <v>34.52825190525607</v>
      </c>
      <c r="GQ112" s="92">
        <v>20.06010740717047</v>
      </c>
      <c r="GR112" s="92">
        <v>2.6210984748346147</v>
      </c>
      <c r="GS112" s="92">
        <v>100</v>
      </c>
      <c r="GT112" s="92">
        <v>94.835680751173712</v>
      </c>
      <c r="GU112" s="92">
        <v>7.9815987754201148</v>
      </c>
      <c r="GV112" s="92">
        <v>1</v>
      </c>
      <c r="GW112" s="92">
        <v>469.82414667172469</v>
      </c>
      <c r="GX112" s="92">
        <v>40.841180163214055</v>
      </c>
      <c r="GY112" s="92">
        <v>20</v>
      </c>
      <c r="GZ112" s="92">
        <v>0</v>
      </c>
      <c r="HA112" s="92">
        <v>2678536.4567209673</v>
      </c>
      <c r="HB112" s="92">
        <v>72.189603174603178</v>
      </c>
      <c r="HC112" s="92">
        <v>213.75063492063487</v>
      </c>
      <c r="HD112" s="92">
        <v>217.95769841269839</v>
      </c>
      <c r="HE112" s="92">
        <v>100.0394444444444</v>
      </c>
      <c r="HF112" s="92">
        <v>158.31062576665869</v>
      </c>
      <c r="HG112" s="92">
        <v>44.785218219373817</v>
      </c>
      <c r="HH112" s="92">
        <v>47.517403162800221</v>
      </c>
      <c r="HI112" s="92">
        <v>89.952780707868669</v>
      </c>
      <c r="HJ112" s="92">
        <v>95.866384389375156</v>
      </c>
      <c r="HK112" s="92">
        <v>96.69327897259862</v>
      </c>
      <c r="HL112" s="92">
        <v>94.636585210934214</v>
      </c>
      <c r="HM112" s="92">
        <v>90.191152982942839</v>
      </c>
      <c r="HN112" s="92">
        <v>73.36</v>
      </c>
      <c r="HO112" s="92">
        <v>78.534999999999997</v>
      </c>
      <c r="HP112" s="92">
        <v>100</v>
      </c>
      <c r="HQ112" s="92">
        <v>9.7070751020929045</v>
      </c>
      <c r="HR112" s="92">
        <v>64.758117691078681</v>
      </c>
      <c r="HS112" s="92">
        <v>83.85901766751654</v>
      </c>
      <c r="HT112" s="92">
        <v>85.962064932153709</v>
      </c>
      <c r="HU112" s="92">
        <v>64.968467834407832</v>
      </c>
      <c r="HV112" s="92">
        <v>61.421799777570129</v>
      </c>
      <c r="HW112" s="92">
        <v>97.049005619851002</v>
      </c>
      <c r="HX112" s="92">
        <v>95.537985477381625</v>
      </c>
      <c r="HY112" s="92">
        <v>97.447658510288719</v>
      </c>
      <c r="HZ112" s="92">
        <v>55.354234162310995</v>
      </c>
      <c r="IA112" s="92">
        <v>97.679681473751202</v>
      </c>
      <c r="IB112" s="92">
        <v>95.563551014002755</v>
      </c>
      <c r="IC112" s="92">
        <v>96.928865099833629</v>
      </c>
      <c r="ID112" s="92">
        <v>57.458932126070593</v>
      </c>
      <c r="IE112" s="92">
        <v>97.400740176246643</v>
      </c>
      <c r="IF112" s="92">
        <v>57.39007515157892</v>
      </c>
      <c r="IG112" s="92">
        <v>4.006515083323249</v>
      </c>
      <c r="IH112" s="92">
        <v>12</v>
      </c>
      <c r="II112" s="92">
        <v>85.693906951481353</v>
      </c>
      <c r="IJ112" s="92">
        <v>29.025702598016082</v>
      </c>
      <c r="IK112" s="92">
        <v>32.511792953976077</v>
      </c>
      <c r="IL112" s="92">
        <v>72.686566325056788</v>
      </c>
      <c r="IM112" s="92">
        <v>35.777074542897324</v>
      </c>
      <c r="IN112" s="92">
        <v>9.3778354095854208</v>
      </c>
      <c r="IO112" s="92">
        <v>88.888888888888886</v>
      </c>
      <c r="IP112" s="92">
        <v>79.840554232592467</v>
      </c>
      <c r="IQ112" s="92">
        <v>9.258800670527279</v>
      </c>
      <c r="IR112" s="92">
        <v>90.122735242548217</v>
      </c>
      <c r="IS112" s="92">
        <v>7.625375703878154</v>
      </c>
      <c r="IT112" s="92">
        <v>28.737523183755147</v>
      </c>
      <c r="IU112" s="92">
        <v>46.661328076875698</v>
      </c>
      <c r="IV112" s="92">
        <v>11.987733482018399</v>
      </c>
      <c r="IW112" s="92">
        <v>0</v>
      </c>
      <c r="IX112" s="92">
        <v>99.479843953185963</v>
      </c>
      <c r="IY112" s="92">
        <v>7.391304347826086</v>
      </c>
      <c r="IZ112" s="92">
        <v>32.023355041545031</v>
      </c>
      <c r="JA112" s="92">
        <v>26.14651578320429</v>
      </c>
      <c r="JB112" s="92">
        <v>9.1721262656343061</v>
      </c>
      <c r="JC112" s="92">
        <v>4.7111331515001247</v>
      </c>
      <c r="JD112" s="92">
        <v>5.774647887323944</v>
      </c>
      <c r="JE112" s="92">
        <v>12.71285466753303</v>
      </c>
      <c r="JF112" s="92">
        <v>12.152307249457508</v>
      </c>
      <c r="JG112" s="92">
        <v>89.08401232298533</v>
      </c>
      <c r="JH112" s="92">
        <v>108.7546875398988</v>
      </c>
      <c r="JI112" s="92">
        <v>25.341120026346516</v>
      </c>
      <c r="JJ112" s="92">
        <v>52.306884403412795</v>
      </c>
      <c r="JK112" s="92">
        <v>93.486505468315471</v>
      </c>
      <c r="JL112" s="92">
        <v>81.779175080098184</v>
      </c>
      <c r="JM112" s="92">
        <v>14.700822688132005</v>
      </c>
      <c r="JN112" s="92">
        <v>90.23</v>
      </c>
      <c r="JO112" s="92">
        <v>99.64</v>
      </c>
      <c r="JP112" s="92">
        <v>99.370402476780185</v>
      </c>
      <c r="JQ112" s="92">
        <v>96.079109062980024</v>
      </c>
      <c r="JR112" s="92">
        <v>82.310137169621953</v>
      </c>
      <c r="JS112" s="92">
        <v>0.86585369999999995</v>
      </c>
      <c r="JT112" s="92">
        <v>0.90243899999999999</v>
      </c>
      <c r="JU112" s="92">
        <v>1.3260073239999999</v>
      </c>
      <c r="JV112" s="92">
        <v>0.2595962</v>
      </c>
      <c r="JW112" s="92">
        <v>4.2790311705295476</v>
      </c>
      <c r="JX112" s="92">
        <v>82356.652919643631</v>
      </c>
      <c r="JY112" s="92">
        <v>74966.996538151507</v>
      </c>
      <c r="JZ112" s="92">
        <v>0.2954923195120554</v>
      </c>
      <c r="KA112" s="92">
        <v>0.64776149500000002</v>
      </c>
      <c r="KB112" s="92">
        <v>1.1149278150000002</v>
      </c>
      <c r="KC112" s="92">
        <v>5.875656965000001</v>
      </c>
      <c r="KD112" s="92">
        <v>5.3068930005299442E-2</v>
      </c>
      <c r="KE112" s="92">
        <v>-7.9567884226745722</v>
      </c>
      <c r="KF112" s="92">
        <v>10.829857909296672</v>
      </c>
      <c r="KG112" s="92">
        <v>24.142781783013888</v>
      </c>
      <c r="KH112" s="92">
        <v>28.881652661064425</v>
      </c>
      <c r="KI112" s="92">
        <v>7.2697450980392153</v>
      </c>
      <c r="KJ112" s="92">
        <v>9.1817575187969922</v>
      </c>
      <c r="KK112" s="92">
        <v>86.949333333333357</v>
      </c>
      <c r="KL112" s="92">
        <v>111.10416666666667</v>
      </c>
      <c r="KM112" s="92">
        <v>105.255</v>
      </c>
      <c r="KN112" s="92">
        <v>13.621693864756304</v>
      </c>
      <c r="KO112" s="92">
        <v>29.500599894883592</v>
      </c>
      <c r="KP112" s="92">
        <v>89.306886884424244</v>
      </c>
      <c r="KQ112" s="92">
        <v>6.4289631516672072</v>
      </c>
      <c r="KR112" s="92">
        <v>86.445452296528401</v>
      </c>
      <c r="KS112" s="92">
        <v>33.837337624737984</v>
      </c>
    </row>
    <row r="113" spans="8:305" x14ac:dyDescent="0.3">
      <c r="H113" t="s">
        <v>732</v>
      </c>
      <c r="I113" s="93">
        <v>5.1904609892900241E-3</v>
      </c>
      <c r="J113" s="93">
        <v>-2.2860632113763307E-2</v>
      </c>
      <c r="K113" s="93">
        <v>1.6678595288969957E-4</v>
      </c>
      <c r="L113" s="93">
        <v>-5.3823688624729613E-3</v>
      </c>
      <c r="M113" s="93">
        <v>-1.6210489273883476E-2</v>
      </c>
      <c r="N113" s="93">
        <v>1.1753344267499014E-3</v>
      </c>
      <c r="O113" s="93">
        <v>-3.7094824007967327E-2</v>
      </c>
      <c r="P113" s="93">
        <v>3.458112044809767E-2</v>
      </c>
      <c r="Q113" s="93">
        <v>2.5666338039637686E-2</v>
      </c>
      <c r="R113" s="93">
        <v>-6.2150403977621928E-3</v>
      </c>
      <c r="S113" s="93">
        <v>8.5976581924900666E-3</v>
      </c>
      <c r="T113" s="93">
        <v>-8.5281543624980125E-2</v>
      </c>
      <c r="U113" s="93">
        <v>8.7899552131857506E-3</v>
      </c>
      <c r="V113" s="93">
        <v>4.6592253919769809E-2</v>
      </c>
      <c r="W113" s="93">
        <v>-9.4810588607184415E-2</v>
      </c>
      <c r="X113" s="93">
        <v>3.2666548095598935E-2</v>
      </c>
      <c r="Y113" s="93">
        <v>1.7958220425973351E-2</v>
      </c>
      <c r="Z113" s="93">
        <v>1.4908423619528349E-2</v>
      </c>
      <c r="AA113" s="93">
        <v>1.4819373355815233E-2</v>
      </c>
      <c r="AB113" s="93">
        <v>6.2155945874033201E-3</v>
      </c>
      <c r="AC113" s="93">
        <v>1.9722360814861308E-2</v>
      </c>
      <c r="AD113" s="93">
        <v>4.2369205733969479E-3</v>
      </c>
      <c r="AE113" s="93">
        <v>1.1265287325256532E-2</v>
      </c>
      <c r="AF113" s="93">
        <v>-1.6210489273883476E-2</v>
      </c>
      <c r="AG113" s="93">
        <v>-2.7107562731059676E-2</v>
      </c>
      <c r="AH113" s="93">
        <v>-3.9604042811852466E-2</v>
      </c>
      <c r="AI113" s="93">
        <v>6.2985581101779988E-3</v>
      </c>
      <c r="AJ113" s="93">
        <v>1.5224305121273202E-2</v>
      </c>
      <c r="AK113" s="93">
        <v>5.2348834148716441E-4</v>
      </c>
      <c r="AL113" s="93">
        <v>4.8462244739115561E-5</v>
      </c>
      <c r="AM113" s="93">
        <v>-8.954642803507367E-3</v>
      </c>
      <c r="AN113" s="93">
        <v>-1.290798509708657E-2</v>
      </c>
      <c r="AO113" s="93">
        <v>5.3832326979593266E-3</v>
      </c>
      <c r="AP113" s="93">
        <v>5.298056277169496E-2</v>
      </c>
      <c r="AQ113" s="93">
        <v>5.6108434003919697E-2</v>
      </c>
      <c r="AR113" s="93">
        <v>6.5885232337790395E-2</v>
      </c>
      <c r="AS113" s="93">
        <v>6.6360048827979579E-2</v>
      </c>
      <c r="AT113" s="93">
        <v>5.856435615166062E-2</v>
      </c>
      <c r="AU113" s="93">
        <v>6.5486145804615606E-2</v>
      </c>
      <c r="AV113" s="93">
        <v>2.7622439474421463E-2</v>
      </c>
      <c r="AW113" s="93">
        <v>6.408277771270271E-2</v>
      </c>
      <c r="AX113" s="93">
        <v>2.1541755090883359E-2</v>
      </c>
      <c r="AY113" s="93">
        <v>1.2672754542554577E-3</v>
      </c>
      <c r="AZ113" s="93">
        <v>-0.12765957446808515</v>
      </c>
      <c r="BA113" s="93">
        <v>-2.8764805414552005E-2</v>
      </c>
      <c r="BB113" s="93">
        <v>-9.9800399201596515E-2</v>
      </c>
      <c r="BC113" s="93">
        <v>2.4999999999999988E-2</v>
      </c>
      <c r="BD113" s="93">
        <v>0.12328767123287664</v>
      </c>
      <c r="BE113" s="93">
        <v>0.23079127786183778</v>
      </c>
      <c r="BF113" s="93">
        <v>2.3993265048407552E-2</v>
      </c>
      <c r="BG113" s="93">
        <v>1.9292604501606357E-3</v>
      </c>
      <c r="BH113" s="93">
        <v>8.5927391734531067E-2</v>
      </c>
      <c r="BI113" s="93">
        <v>-1.0821886479086136E-2</v>
      </c>
      <c r="BJ113" s="93">
        <v>-0.17600944191505957</v>
      </c>
      <c r="BK113" s="93">
        <v>-5.2019349904489899E-2</v>
      </c>
      <c r="BL113" s="93">
        <v>-0.42593261765169571</v>
      </c>
      <c r="BM113" s="93">
        <v>5.4077544497692434E-3</v>
      </c>
      <c r="BN113" s="93">
        <v>2.6941981989797494E-2</v>
      </c>
      <c r="BO113" s="93">
        <v>5.8466125362825472E-2</v>
      </c>
      <c r="BP113" s="93">
        <v>-0.46603752061211801</v>
      </c>
      <c r="BQ113" s="93">
        <v>0.19426276078578369</v>
      </c>
      <c r="BR113" s="93">
        <v>0.31090559028348497</v>
      </c>
      <c r="BS113" s="93">
        <v>-0.54191916559225684</v>
      </c>
      <c r="BT113" s="93">
        <v>0.34426229508196721</v>
      </c>
      <c r="BU113" s="93">
        <v>-0.55595573794729747</v>
      </c>
      <c r="BV113" s="93">
        <v>-5.7834327306590973E-2</v>
      </c>
      <c r="BW113" s="93">
        <v>-0.31814841848191633</v>
      </c>
      <c r="BX113" s="93">
        <v>-1</v>
      </c>
      <c r="BY113" s="93">
        <v>-8.7645734937114744E-4</v>
      </c>
      <c r="BZ113" s="93">
        <v>0.13123061783372872</v>
      </c>
      <c r="CA113" s="93">
        <v>-9.2884244636984893E-3</v>
      </c>
      <c r="CB113" s="93">
        <v>6.3799732496031825E-2</v>
      </c>
      <c r="CC113" s="93">
        <v>9.8351024228050213E-2</v>
      </c>
      <c r="CD113" s="93">
        <v>8.2177133045337553E-2</v>
      </c>
      <c r="CE113" s="93">
        <v>6.7712186110948522E-2</v>
      </c>
      <c r="CF113" s="93">
        <v>9.8747632535515925E-2</v>
      </c>
      <c r="CG113" s="93">
        <v>2.2561586646963085E-2</v>
      </c>
      <c r="CH113" s="93">
        <v>1.3867499572671882E-2</v>
      </c>
      <c r="CI113" s="93">
        <v>7.4305130941136671E-3</v>
      </c>
      <c r="CJ113" s="93">
        <v>1.2181273453416248E-2</v>
      </c>
      <c r="CK113" s="93">
        <v>0.10135600563712303</v>
      </c>
      <c r="CL113" s="93">
        <v>6.0083023814726022E-2</v>
      </c>
      <c r="CM113" s="93">
        <v>8.7367998861639651E-2</v>
      </c>
      <c r="CN113" s="93">
        <v>0.41612717123498077</v>
      </c>
      <c r="CO113" s="93">
        <v>-0.50900433014303414</v>
      </c>
      <c r="CP113" s="93">
        <v>7.6733944953145602E-2</v>
      </c>
      <c r="CQ113" s="93">
        <v>1.7688292560109488E-2</v>
      </c>
      <c r="CR113" s="93">
        <v>-4.9608389136576476E-4</v>
      </c>
      <c r="CS113" s="93">
        <v>1.9469427034713306E-2</v>
      </c>
      <c r="CT113" s="93">
        <v>1.8881310752387213E-2</v>
      </c>
      <c r="CU113" s="93">
        <v>3.3259814979322501E-3</v>
      </c>
      <c r="CV113" s="93">
        <v>1.8729450879997722E-2</v>
      </c>
      <c r="CW113" s="93">
        <v>6.1252515023104952E-3</v>
      </c>
      <c r="CX113" s="93">
        <v>1.2562569170652857E-2</v>
      </c>
      <c r="CY113" s="93">
        <v>4.5000573152161379E-3</v>
      </c>
      <c r="CZ113" s="93">
        <v>1.0475071379278422E-2</v>
      </c>
      <c r="DA113" s="93">
        <v>4.7122525843879106E-3</v>
      </c>
      <c r="DB113" s="93">
        <v>7.2778060418891691E-2</v>
      </c>
      <c r="DC113" s="93">
        <v>3.3713784803027324E-3</v>
      </c>
      <c r="DD113" s="93">
        <v>-7.3237307430155385E-2</v>
      </c>
      <c r="DE113" s="93">
        <v>8.6849176127555393E-3</v>
      </c>
      <c r="DF113" s="93">
        <v>-2.6128266033254095E-2</v>
      </c>
      <c r="DG113" s="93">
        <v>1.4210436187793597E-2</v>
      </c>
      <c r="DH113" s="93">
        <v>1.3960418061584181E-2</v>
      </c>
      <c r="DI113" s="93">
        <v>-4.0087800600007561E-3</v>
      </c>
      <c r="DJ113" s="93">
        <v>8.7450090818560158E-2</v>
      </c>
      <c r="DK113" s="93">
        <v>-0.15769578888440863</v>
      </c>
      <c r="DL113" s="93">
        <v>1.5904334306129097E-2</v>
      </c>
      <c r="DM113" s="93">
        <v>2.2996807747518427E-2</v>
      </c>
      <c r="DN113" s="93">
        <v>6.8129544690376364E-3</v>
      </c>
      <c r="DO113" s="93">
        <v>-4.0512544925273017E-3</v>
      </c>
      <c r="DP113" s="93">
        <v>-2.1405299794147788E-2</v>
      </c>
      <c r="DQ113" s="93">
        <v>-1.6296756387134938E-2</v>
      </c>
      <c r="DR113" s="93">
        <v>-3.296348207731134E-2</v>
      </c>
      <c r="DS113" s="93">
        <v>-0.53978594944276437</v>
      </c>
      <c r="DT113" s="93">
        <v>-0.60352262957118497</v>
      </c>
      <c r="DU113" s="93">
        <v>-1</v>
      </c>
      <c r="DV113" s="93">
        <v>-0.33004753395268238</v>
      </c>
      <c r="DW113" s="93">
        <v>-7.8152983352942865E-2</v>
      </c>
      <c r="DX113" s="93">
        <v>-0.10631354089815494</v>
      </c>
      <c r="DY113" s="93">
        <v>3.3045408474215615E-4</v>
      </c>
      <c r="DZ113" s="93">
        <v>-0.1533926989576738</v>
      </c>
      <c r="EA113" s="93">
        <v>-2.2264783384244084E-2</v>
      </c>
      <c r="EB113" s="93">
        <v>-0.17929554327020431</v>
      </c>
      <c r="EC113" s="93">
        <v>4.0738469281207425E-3</v>
      </c>
      <c r="ED113" s="93">
        <v>2.5074588926987336E-2</v>
      </c>
      <c r="EE113" s="93">
        <v>1.3691145007249845E-2</v>
      </c>
      <c r="EF113" s="93">
        <v>7.900923969203455E-2</v>
      </c>
      <c r="EG113" s="93">
        <v>-9.129952082301622E-2</v>
      </c>
      <c r="EH113" s="93">
        <v>-1.5370498785724274E-2</v>
      </c>
      <c r="EI113" s="93">
        <v>2.8646743158110947E-2</v>
      </c>
      <c r="EJ113" s="93">
        <v>6.8143340927788551E-2</v>
      </c>
      <c r="EK113" s="93">
        <v>-0.22993368569639519</v>
      </c>
      <c r="EL113" s="93">
        <v>6.6133804972618475E-3</v>
      </c>
      <c r="EM113" s="93">
        <v>2.440314136767938E-3</v>
      </c>
      <c r="EN113" s="93">
        <v>1.0607352826579773E-3</v>
      </c>
      <c r="EO113" s="93">
        <v>4.3290078601216243E-3</v>
      </c>
      <c r="EP113" s="93">
        <v>1.1811482369570898E-2</v>
      </c>
      <c r="EQ113" s="93">
        <v>7.1966277965558823E-2</v>
      </c>
      <c r="ER113" s="93">
        <v>0.10512124359182705</v>
      </c>
      <c r="ES113" s="93">
        <v>-0.135117523649807</v>
      </c>
      <c r="ET113" s="93">
        <v>-0.25068220112613393</v>
      </c>
      <c r="EU113" s="93">
        <v>-0.35153801773918442</v>
      </c>
      <c r="EV113" s="93">
        <v>-0.57416694535344148</v>
      </c>
      <c r="EW113" s="93">
        <v>-0.5431569520984918</v>
      </c>
      <c r="EX113" s="93">
        <v>-0.71441725201854811</v>
      </c>
      <c r="EY113" s="93">
        <v>-0.98678364038310862</v>
      </c>
      <c r="EZ113" s="93">
        <v>-0.96418722003728108</v>
      </c>
      <c r="FA113" s="93">
        <v>-0.81805921340090237</v>
      </c>
      <c r="FB113" s="93">
        <v>-0.60242039440384165</v>
      </c>
      <c r="FC113" s="93">
        <v>-1</v>
      </c>
      <c r="FD113" s="93">
        <v>-0.21333211533322258</v>
      </c>
      <c r="FE113" s="93">
        <v>-9.1977562295820603E-2</v>
      </c>
      <c r="FF113" s="93">
        <v>-0.10250692760276418</v>
      </c>
      <c r="FG113" s="93">
        <v>7.1565409414366205E-2</v>
      </c>
      <c r="FH113" s="93">
        <v>6.4745633768018382E-2</v>
      </c>
      <c r="FI113" s="93">
        <v>-0.51420716060672544</v>
      </c>
      <c r="FJ113" s="93">
        <v>1.3650846691367645E-2</v>
      </c>
      <c r="FK113" s="93">
        <v>1.7724895401187234E-2</v>
      </c>
      <c r="FL113" s="93">
        <v>-7.6907792983422802E-4</v>
      </c>
      <c r="FM113" s="93">
        <v>5.9437693674006019E-3</v>
      </c>
      <c r="FN113" s="93">
        <v>1.2882931951340694E-2</v>
      </c>
      <c r="FO113" s="93">
        <v>-3.159252223774061E-2</v>
      </c>
      <c r="FP113" s="93">
        <v>2.3898880705970842E-2</v>
      </c>
      <c r="FQ113" s="93">
        <v>3.4620062821291278E-2</v>
      </c>
      <c r="FR113" s="93">
        <v>-0.26076160788196273</v>
      </c>
      <c r="FS113" s="93">
        <v>-0.26353704355087482</v>
      </c>
      <c r="FT113" s="93">
        <v>-0.28390565706524845</v>
      </c>
      <c r="FU113" s="93">
        <v>-0.13322921293086468</v>
      </c>
      <c r="FV113" s="93">
        <v>-9.140563592590871E-2</v>
      </c>
      <c r="FW113" s="93">
        <v>-0.43108918352038617</v>
      </c>
      <c r="FX113" s="93">
        <v>2.7622439474421463E-2</v>
      </c>
      <c r="FY113" s="93">
        <v>-7.9733476568513623E-2</v>
      </c>
      <c r="FZ113" s="93">
        <v>2.1541755090883359E-2</v>
      </c>
      <c r="GA113" s="93">
        <v>2.1234511461611853E-3</v>
      </c>
      <c r="GB113" s="93">
        <v>-0.12765957446808515</v>
      </c>
      <c r="GC113" s="93">
        <v>-2.8764805414552005E-2</v>
      </c>
      <c r="GD113" s="93">
        <v>-9.9800399201596515E-2</v>
      </c>
      <c r="GE113" s="93">
        <v>2.4999999999999988E-2</v>
      </c>
      <c r="GF113" s="93">
        <v>0.12328767123287664</v>
      </c>
      <c r="GG113" s="93">
        <v>0.23079127786183778</v>
      </c>
      <c r="GH113" s="93">
        <v>-0.17276166456494318</v>
      </c>
      <c r="GI113" s="93">
        <v>-1.4598540145985465E-2</v>
      </c>
      <c r="GJ113" s="93">
        <v>-0.46251536255632947</v>
      </c>
      <c r="GK113" s="93">
        <v>-1.0821886479086136E-2</v>
      </c>
      <c r="GL113" s="93">
        <v>-0.17600944191505957</v>
      </c>
      <c r="GM113" s="93">
        <v>-5.2019349904489899E-2</v>
      </c>
      <c r="GN113" s="93">
        <v>-0.42593261765169571</v>
      </c>
      <c r="GO113" s="93">
        <v>3.4925766737137981E-3</v>
      </c>
      <c r="GP113" s="93">
        <v>-4.7389106656588374E-2</v>
      </c>
      <c r="GQ113" s="93">
        <v>-0.18040785526012895</v>
      </c>
      <c r="GR113" s="93">
        <v>-0.49203726693407157</v>
      </c>
      <c r="GS113" s="93">
        <v>0.15601793596831981</v>
      </c>
      <c r="GT113" s="93">
        <v>0.23905672641147324</v>
      </c>
      <c r="GU113" s="93">
        <v>-0.56936185576580722</v>
      </c>
      <c r="GV113" s="93">
        <v>0.33333333333333331</v>
      </c>
      <c r="GW113" s="93">
        <v>-0.65805897389616019</v>
      </c>
      <c r="GX113" s="93">
        <v>-8.2511120707163904E-2</v>
      </c>
      <c r="GY113" s="93">
        <v>-0.31671598352456387</v>
      </c>
      <c r="GZ113" s="93">
        <v>-1</v>
      </c>
      <c r="HA113" s="93">
        <v>-8.7645734937138444E-4</v>
      </c>
      <c r="HB113" s="93">
        <v>-0.28217294714226637</v>
      </c>
      <c r="HC113" s="93">
        <v>9.6333473740534935E-3</v>
      </c>
      <c r="HD113" s="93">
        <v>-6.8640615915562336E-2</v>
      </c>
      <c r="HE113" s="93">
        <v>-0.17099021737093958</v>
      </c>
      <c r="HF113" s="93">
        <v>-0.10359470911037037</v>
      </c>
      <c r="HG113" s="93">
        <v>-7.2516911754376384E-2</v>
      </c>
      <c r="HH113" s="93">
        <v>-0.40243679403385052</v>
      </c>
      <c r="HI113" s="93">
        <v>2.2561586646963085E-2</v>
      </c>
      <c r="HJ113" s="93">
        <v>1.3867499572671882E-2</v>
      </c>
      <c r="HK113" s="93">
        <v>7.4305130941136671E-3</v>
      </c>
      <c r="HL113" s="93">
        <v>1.2181273453416248E-2</v>
      </c>
      <c r="HM113" s="93">
        <v>0.10135600563712303</v>
      </c>
      <c r="HN113" s="93">
        <v>-3.134024295719065E-2</v>
      </c>
      <c r="HO113" s="93">
        <v>8.0973492998355101E-2</v>
      </c>
      <c r="HP113" s="93">
        <v>0.33922167958508487</v>
      </c>
      <c r="HQ113" s="93">
        <v>-0.54700112334566153</v>
      </c>
      <c r="HR113" s="93">
        <v>7.6733944953145602E-2</v>
      </c>
      <c r="HS113" s="93">
        <v>1.7688292560109488E-2</v>
      </c>
      <c r="HT113" s="93">
        <v>-4.9608389136576476E-4</v>
      </c>
      <c r="HU113" s="93">
        <v>1.9469427034713306E-2</v>
      </c>
      <c r="HV113" s="93">
        <v>1.0318583556458838E-2</v>
      </c>
      <c r="HW113" s="93">
        <v>3.3259814979322501E-3</v>
      </c>
      <c r="HX113" s="93">
        <v>1.8729450879997722E-2</v>
      </c>
      <c r="HY113" s="93">
        <v>6.1252515023104952E-3</v>
      </c>
      <c r="HZ113" s="93">
        <v>1.2562569170652857E-2</v>
      </c>
      <c r="IA113" s="93">
        <v>4.5000573152161379E-3</v>
      </c>
      <c r="IB113" s="93">
        <v>1.0475071379278422E-2</v>
      </c>
      <c r="IC113" s="93">
        <v>4.7122525843879106E-3</v>
      </c>
      <c r="ID113" s="93">
        <v>7.2778060418891691E-2</v>
      </c>
      <c r="IE113" s="93">
        <v>3.3713784803027324E-3</v>
      </c>
      <c r="IF113" s="93">
        <v>-0.12731215888073197</v>
      </c>
      <c r="IG113" s="93">
        <v>-0.16011617192595742</v>
      </c>
      <c r="IH113" s="93">
        <v>-2.1868787276341898E-2</v>
      </c>
      <c r="II113" s="93">
        <v>1.4210436187793597E-2</v>
      </c>
      <c r="IJ113" s="93">
        <v>1.3960418061584181E-2</v>
      </c>
      <c r="IK113" s="93">
        <v>-4.0087800600007561E-3</v>
      </c>
      <c r="IL113" s="93">
        <v>8.4085355398848705E-2</v>
      </c>
      <c r="IM113" s="93">
        <v>-0.15769578888440863</v>
      </c>
      <c r="IN113" s="93">
        <v>-8.8594223552761961E-2</v>
      </c>
      <c r="IO113" s="93">
        <v>2.2996807747518427E-2</v>
      </c>
      <c r="IP113" s="93">
        <v>5.0129658051602905E-4</v>
      </c>
      <c r="IQ113" s="93">
        <v>1.6159094775675144E-2</v>
      </c>
      <c r="IR113" s="93">
        <v>1.7216680542374078E-2</v>
      </c>
      <c r="IS113" s="93">
        <v>-4.343539507054732E-3</v>
      </c>
      <c r="IT113" s="93">
        <v>-3.296348207731134E-2</v>
      </c>
      <c r="IU113" s="93">
        <v>-0.46624531596619506</v>
      </c>
      <c r="IV113" s="93">
        <v>-0.5692947205304808</v>
      </c>
      <c r="IW113" s="93">
        <v>-1</v>
      </c>
      <c r="IX113" s="93">
        <v>-0.34064840538771946</v>
      </c>
      <c r="IY113" s="93">
        <v>-8.691543693620446E-2</v>
      </c>
      <c r="IZ113" s="93">
        <v>-0.10274300279487418</v>
      </c>
      <c r="JA113" s="93">
        <v>8.6178714537309027E-3</v>
      </c>
      <c r="JB113" s="93">
        <v>-0.13739576929398042</v>
      </c>
      <c r="JC113" s="93">
        <v>-2.5190056113803042E-2</v>
      </c>
      <c r="JD113" s="93">
        <v>-0.18892370442376821</v>
      </c>
      <c r="JE113" s="93">
        <v>-2.42767246578912E-3</v>
      </c>
      <c r="JF113" s="93">
        <v>-1.8883732969270439E-2</v>
      </c>
      <c r="JG113" s="93">
        <v>-3.1639108845642277E-3</v>
      </c>
      <c r="JH113" s="93">
        <v>-2.6994345813691478E-2</v>
      </c>
      <c r="JI113" s="93">
        <v>-9.129952082301622E-2</v>
      </c>
      <c r="JJ113" s="93">
        <v>-1.5370498785724274E-2</v>
      </c>
      <c r="JK113" s="93">
        <v>2.8646743158110947E-2</v>
      </c>
      <c r="JL113" s="93">
        <v>6.8143340927788551E-2</v>
      </c>
      <c r="JM113" s="93">
        <v>-0.22993368569639519</v>
      </c>
      <c r="JN113" s="93">
        <v>6.6133804972618475E-3</v>
      </c>
      <c r="JO113" s="93">
        <v>2.440314136767938E-3</v>
      </c>
      <c r="JP113" s="93">
        <v>1.0607352826579773E-3</v>
      </c>
      <c r="JQ113" s="93">
        <v>4.3290078601216243E-3</v>
      </c>
      <c r="JR113" s="93">
        <v>1.1811482369570898E-2</v>
      </c>
      <c r="JS113" s="93">
        <v>3.2208538424355518E-2</v>
      </c>
      <c r="JT113" s="93">
        <v>7.4590888055633034E-2</v>
      </c>
      <c r="JU113" s="93">
        <v>-4.3214870092815452E-2</v>
      </c>
      <c r="JV113" s="93">
        <v>-5.0512584942480301E-2</v>
      </c>
      <c r="JW113" s="93">
        <v>-0.20766036691165782</v>
      </c>
      <c r="JX113" s="93">
        <v>-0.65299916216252352</v>
      </c>
      <c r="JY113" s="93">
        <v>-0.5748336844227544</v>
      </c>
      <c r="JZ113" s="93">
        <v>-0.74150250121869921</v>
      </c>
      <c r="KA113" s="93">
        <v>-0.99407601583846772</v>
      </c>
      <c r="KB113" s="93">
        <v>-0.96998485279043423</v>
      </c>
      <c r="KC113" s="93">
        <v>-0.85846532142996868</v>
      </c>
      <c r="KD113" s="93">
        <v>-0.53707447364727301</v>
      </c>
      <c r="KE113" s="93">
        <v>-4.9269481938246713</v>
      </c>
      <c r="KF113" s="93">
        <v>-0.7230212005382608</v>
      </c>
      <c r="KG113" s="93">
        <v>-0.48464817505926649</v>
      </c>
      <c r="KH113" s="93">
        <v>-0.47510148955684117</v>
      </c>
      <c r="KI113" s="93">
        <v>-6.7290460929981297E-2</v>
      </c>
      <c r="KJ113" s="93">
        <v>-7.7332063904289761E-2</v>
      </c>
      <c r="KK113" s="93">
        <v>2.2115127973717619E-2</v>
      </c>
      <c r="KL113" s="93">
        <v>-6.3122506271072656E-3</v>
      </c>
      <c r="KM113" s="93">
        <v>-7.6878644705089859E-3</v>
      </c>
      <c r="KN113" s="93">
        <v>4.9045919598180868E-3</v>
      </c>
      <c r="KO113" s="93">
        <v>-1.3923658327080013E-2</v>
      </c>
      <c r="KP113" s="93">
        <v>1.2882931951340694E-2</v>
      </c>
      <c r="KQ113" s="93">
        <v>-1.1129855260566344E-2</v>
      </c>
      <c r="KR113" s="93">
        <v>2.3898880705970842E-2</v>
      </c>
      <c r="KS113" s="93">
        <v>3.4620062821291278E-2</v>
      </c>
    </row>
    <row r="114" spans="8:305" x14ac:dyDescent="0.3">
      <c r="H114" s="94">
        <v>0.3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1</v>
      </c>
      <c r="BS114">
        <v>1</v>
      </c>
      <c r="BT114">
        <v>1</v>
      </c>
      <c r="BU114">
        <v>1</v>
      </c>
      <c r="BV114">
        <v>0</v>
      </c>
      <c r="BW114">
        <v>1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1</v>
      </c>
      <c r="GS114">
        <v>0</v>
      </c>
      <c r="GT114">
        <v>0</v>
      </c>
      <c r="GU114">
        <v>1</v>
      </c>
      <c r="GV114">
        <v>1</v>
      </c>
      <c r="GW114">
        <v>1</v>
      </c>
      <c r="GX114">
        <v>0</v>
      </c>
      <c r="GY114">
        <v>1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1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1</v>
      </c>
      <c r="IW114">
        <v>1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</row>
    <row r="115" spans="8:305" x14ac:dyDescent="0.3">
      <c r="H115" t="s">
        <v>733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1</v>
      </c>
      <c r="AZ115">
        <v>9</v>
      </c>
      <c r="BA115">
        <v>6</v>
      </c>
      <c r="BB115">
        <v>6</v>
      </c>
      <c r="BC115">
        <v>9</v>
      </c>
      <c r="BD115">
        <v>13</v>
      </c>
      <c r="BE115">
        <v>8</v>
      </c>
      <c r="BF115">
        <v>1</v>
      </c>
      <c r="BG115">
        <v>1</v>
      </c>
      <c r="BH115">
        <v>1</v>
      </c>
      <c r="BI115">
        <v>1</v>
      </c>
      <c r="BJ115">
        <v>5</v>
      </c>
      <c r="BK115">
        <v>4</v>
      </c>
      <c r="BL115">
        <v>11</v>
      </c>
      <c r="BM115">
        <v>0</v>
      </c>
      <c r="BN115">
        <v>0</v>
      </c>
      <c r="BO115">
        <v>0</v>
      </c>
      <c r="BP115">
        <v>1</v>
      </c>
      <c r="BQ115">
        <v>4</v>
      </c>
      <c r="BR115">
        <v>11</v>
      </c>
      <c r="BS115">
        <v>12</v>
      </c>
      <c r="BT115">
        <v>21</v>
      </c>
      <c r="BU115">
        <v>3</v>
      </c>
      <c r="BV115">
        <v>0</v>
      </c>
      <c r="BW115">
        <v>15</v>
      </c>
      <c r="BX115">
        <v>55</v>
      </c>
      <c r="BY115">
        <v>6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5</v>
      </c>
      <c r="CM115">
        <v>3</v>
      </c>
      <c r="CN115">
        <v>6</v>
      </c>
      <c r="CO115">
        <v>22</v>
      </c>
      <c r="CP115">
        <v>1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1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1</v>
      </c>
      <c r="DO115">
        <v>1</v>
      </c>
      <c r="DP115">
        <v>1</v>
      </c>
      <c r="DQ115">
        <v>1</v>
      </c>
      <c r="DR115">
        <v>0</v>
      </c>
      <c r="DS115">
        <v>9</v>
      </c>
      <c r="DT115">
        <v>25</v>
      </c>
      <c r="DU115">
        <v>49</v>
      </c>
      <c r="DV115">
        <v>7</v>
      </c>
      <c r="DW115">
        <v>13</v>
      </c>
      <c r="DX115">
        <v>1</v>
      </c>
      <c r="DY115">
        <v>1</v>
      </c>
      <c r="DZ115">
        <v>1</v>
      </c>
      <c r="EA115">
        <v>1</v>
      </c>
      <c r="EB115">
        <v>2</v>
      </c>
      <c r="EC115">
        <v>1</v>
      </c>
      <c r="ED115">
        <v>1</v>
      </c>
      <c r="EE115">
        <v>0</v>
      </c>
      <c r="EF115">
        <v>0</v>
      </c>
      <c r="EG115">
        <v>6</v>
      </c>
      <c r="EH115">
        <v>0</v>
      </c>
      <c r="EI115">
        <v>0</v>
      </c>
      <c r="EJ115">
        <v>0</v>
      </c>
      <c r="EK115">
        <v>15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1</v>
      </c>
      <c r="ES115">
        <v>1</v>
      </c>
      <c r="ET115">
        <v>3</v>
      </c>
      <c r="EU115">
        <v>1</v>
      </c>
      <c r="EV115">
        <v>1</v>
      </c>
      <c r="EW115">
        <v>1</v>
      </c>
      <c r="EX115">
        <v>1</v>
      </c>
      <c r="EY115">
        <v>18</v>
      </c>
      <c r="EZ115">
        <v>17</v>
      </c>
      <c r="FA115">
        <v>4</v>
      </c>
      <c r="FB115">
        <v>1</v>
      </c>
      <c r="FC115">
        <v>50</v>
      </c>
      <c r="FD115">
        <v>1</v>
      </c>
      <c r="FE115">
        <v>5</v>
      </c>
      <c r="FF115">
        <v>2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14</v>
      </c>
      <c r="FS115">
        <v>1</v>
      </c>
      <c r="FT115">
        <v>0</v>
      </c>
      <c r="FU115">
        <v>0</v>
      </c>
      <c r="FV115">
        <v>1</v>
      </c>
      <c r="FW115">
        <v>4</v>
      </c>
      <c r="FX115">
        <v>0</v>
      </c>
      <c r="FY115">
        <v>0</v>
      </c>
      <c r="FZ115">
        <v>0</v>
      </c>
      <c r="GA115">
        <v>1</v>
      </c>
      <c r="GB115">
        <v>9</v>
      </c>
      <c r="GC115">
        <v>6</v>
      </c>
      <c r="GD115">
        <v>6</v>
      </c>
      <c r="GE115">
        <v>9</v>
      </c>
      <c r="GF115">
        <v>13</v>
      </c>
      <c r="GG115">
        <v>8</v>
      </c>
      <c r="GH115">
        <v>0</v>
      </c>
      <c r="GI115">
        <v>1</v>
      </c>
      <c r="GJ115">
        <v>3</v>
      </c>
      <c r="GK115">
        <v>1</v>
      </c>
      <c r="GL115">
        <v>5</v>
      </c>
      <c r="GM115">
        <v>4</v>
      </c>
      <c r="GN115">
        <v>11</v>
      </c>
      <c r="GO115">
        <v>0</v>
      </c>
      <c r="GP115">
        <v>1</v>
      </c>
      <c r="GQ115">
        <v>0</v>
      </c>
      <c r="GR115">
        <v>1</v>
      </c>
      <c r="GS115">
        <v>1</v>
      </c>
      <c r="GT115">
        <v>2</v>
      </c>
      <c r="GU115">
        <v>9</v>
      </c>
      <c r="GV115">
        <v>20</v>
      </c>
      <c r="GW115">
        <v>3</v>
      </c>
      <c r="GX115">
        <v>0</v>
      </c>
      <c r="GY115">
        <v>13</v>
      </c>
      <c r="GZ115">
        <v>55</v>
      </c>
      <c r="HA115">
        <v>6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2</v>
      </c>
      <c r="HO115">
        <v>2</v>
      </c>
      <c r="HP115">
        <v>0</v>
      </c>
      <c r="HQ115">
        <v>16</v>
      </c>
      <c r="HR115">
        <v>1</v>
      </c>
      <c r="HS115">
        <v>0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1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11</v>
      </c>
      <c r="IR115">
        <v>0</v>
      </c>
      <c r="IS115">
        <v>0</v>
      </c>
      <c r="IT115">
        <v>0</v>
      </c>
      <c r="IU115">
        <v>2</v>
      </c>
      <c r="IV115">
        <v>18</v>
      </c>
      <c r="IW115">
        <v>42</v>
      </c>
      <c r="IX115">
        <v>0</v>
      </c>
      <c r="IY115">
        <v>6</v>
      </c>
      <c r="IZ115">
        <v>0</v>
      </c>
      <c r="JA115">
        <v>0</v>
      </c>
      <c r="JB115">
        <v>0</v>
      </c>
      <c r="JC115">
        <v>0</v>
      </c>
      <c r="JD115">
        <v>1</v>
      </c>
      <c r="JE115">
        <v>0</v>
      </c>
      <c r="JF115">
        <v>0</v>
      </c>
      <c r="JG115">
        <v>0</v>
      </c>
      <c r="JH115">
        <v>0</v>
      </c>
      <c r="JI115">
        <v>6</v>
      </c>
      <c r="JJ115">
        <v>0</v>
      </c>
      <c r="JK115">
        <v>0</v>
      </c>
      <c r="JL115">
        <v>0</v>
      </c>
      <c r="JM115">
        <v>15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1</v>
      </c>
      <c r="KA115">
        <v>18</v>
      </c>
      <c r="KB115">
        <v>17</v>
      </c>
      <c r="KC115">
        <v>4</v>
      </c>
      <c r="KD115">
        <v>0</v>
      </c>
      <c r="KE115">
        <v>0</v>
      </c>
      <c r="KF115">
        <v>0</v>
      </c>
      <c r="KG115">
        <v>2</v>
      </c>
      <c r="KH115">
        <v>2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</row>
  </sheetData>
  <autoFilter ref="A6:KS106" xr:uid="{00000000-0001-0000-0000-000000000000}"/>
  <mergeCells count="5">
    <mergeCell ref="I1:I5"/>
    <mergeCell ref="J1:O5"/>
    <mergeCell ref="P1:AO4"/>
    <mergeCell ref="AP1:FQ4"/>
    <mergeCell ref="FR1:KS5"/>
  </mergeCells>
  <conditionalFormatting sqref="I114:KS114">
    <cfRule type="cellIs" dxfId="38" priority="2" operator="greaterThan">
      <formula>0</formula>
    </cfRule>
  </conditionalFormatting>
  <conditionalFormatting sqref="I115:KS115">
    <cfRule type="cellIs" dxfId="37" priority="1" operator="greater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S90"/>
  <sheetViews>
    <sheetView workbookViewId="0">
      <pane xSplit="3" ySplit="6" topLeftCell="D68" activePane="bottomRight" state="frozen"/>
      <selection pane="topRight" activeCell="D1" sqref="D1"/>
      <selection pane="bottomLeft" activeCell="A7" sqref="A7"/>
      <selection pane="bottomRight" activeCell="A6" sqref="A6:H88"/>
    </sheetView>
  </sheetViews>
  <sheetFormatPr defaultColWidth="11.5546875" defaultRowHeight="14.4" x14ac:dyDescent="0.3"/>
  <cols>
    <col min="3" max="3" width="23.33203125" bestFit="1" customWidth="1"/>
    <col min="4" max="4" width="14.109375" customWidth="1"/>
    <col min="5" max="5" width="17.6640625" bestFit="1" customWidth="1"/>
    <col min="6" max="6" width="24.5546875" bestFit="1" customWidth="1"/>
    <col min="7" max="7" width="32.33203125" bestFit="1" customWidth="1"/>
  </cols>
  <sheetData>
    <row r="1" spans="1:175" ht="15" customHeight="1" x14ac:dyDescent="0.3">
      <c r="H1" s="102" t="s">
        <v>340</v>
      </c>
      <c r="I1" s="100" t="s">
        <v>339</v>
      </c>
      <c r="J1" s="100"/>
      <c r="K1" s="100"/>
      <c r="L1" s="100"/>
      <c r="M1" s="100"/>
      <c r="N1" s="100"/>
      <c r="O1" s="99" t="s">
        <v>338</v>
      </c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8" t="s">
        <v>337</v>
      </c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</row>
    <row r="2" spans="1:175" ht="15" customHeight="1" x14ac:dyDescent="0.3">
      <c r="H2" s="102"/>
      <c r="I2" s="100"/>
      <c r="J2" s="100"/>
      <c r="K2" s="100"/>
      <c r="L2" s="100"/>
      <c r="M2" s="100"/>
      <c r="N2" s="100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</row>
    <row r="3" spans="1:175" ht="15" customHeight="1" x14ac:dyDescent="0.3">
      <c r="H3" s="102"/>
      <c r="I3" s="100"/>
      <c r="J3" s="100"/>
      <c r="K3" s="100"/>
      <c r="L3" s="100"/>
      <c r="M3" s="100"/>
      <c r="N3" s="100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</row>
    <row r="4" spans="1:175" ht="15" customHeight="1" x14ac:dyDescent="0.3">
      <c r="H4" s="102"/>
      <c r="I4" s="100"/>
      <c r="J4" s="100"/>
      <c r="K4" s="100"/>
      <c r="L4" s="100"/>
      <c r="M4" s="100"/>
      <c r="N4" s="100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</row>
    <row r="5" spans="1:175" ht="15" customHeight="1" x14ac:dyDescent="0.3">
      <c r="H5" s="102"/>
      <c r="I5" s="100"/>
      <c r="J5" s="100"/>
      <c r="K5" s="100"/>
      <c r="L5" s="100"/>
      <c r="M5" s="100"/>
      <c r="N5" s="100"/>
      <c r="O5" s="3" t="s">
        <v>166</v>
      </c>
      <c r="P5" s="3" t="s">
        <v>166</v>
      </c>
      <c r="Q5" s="3" t="s">
        <v>166</v>
      </c>
      <c r="R5" s="3" t="s">
        <v>166</v>
      </c>
      <c r="S5" s="3" t="s">
        <v>166</v>
      </c>
      <c r="T5" s="3" t="s">
        <v>166</v>
      </c>
      <c r="U5" s="3" t="s">
        <v>166</v>
      </c>
      <c r="V5" s="4" t="s">
        <v>167</v>
      </c>
      <c r="W5" s="4" t="s">
        <v>167</v>
      </c>
      <c r="X5" s="4" t="s">
        <v>167</v>
      </c>
      <c r="Y5" s="4" t="s">
        <v>167</v>
      </c>
      <c r="Z5" s="5" t="s">
        <v>168</v>
      </c>
      <c r="AA5" s="5" t="s">
        <v>168</v>
      </c>
      <c r="AB5" s="5" t="s">
        <v>168</v>
      </c>
      <c r="AC5" s="5" t="s">
        <v>168</v>
      </c>
      <c r="AD5" s="5" t="s">
        <v>168</v>
      </c>
      <c r="AE5" s="6" t="s">
        <v>169</v>
      </c>
      <c r="AF5" s="7" t="s">
        <v>170</v>
      </c>
      <c r="AG5" s="7" t="s">
        <v>170</v>
      </c>
      <c r="AH5" s="7" t="s">
        <v>170</v>
      </c>
      <c r="AI5" s="7" t="s">
        <v>170</v>
      </c>
      <c r="AJ5" s="7" t="s">
        <v>170</v>
      </c>
      <c r="AK5" s="7" t="s">
        <v>170</v>
      </c>
      <c r="AL5" s="8" t="s">
        <v>171</v>
      </c>
      <c r="AM5" s="8" t="s">
        <v>171</v>
      </c>
      <c r="AN5" s="8" t="s">
        <v>171</v>
      </c>
      <c r="AO5" s="8" t="s">
        <v>171</v>
      </c>
      <c r="AP5" s="8" t="s">
        <v>171</v>
      </c>
      <c r="AQ5" s="8" t="s">
        <v>171</v>
      </c>
      <c r="AR5" t="s">
        <v>173</v>
      </c>
      <c r="AS5" t="s">
        <v>173</v>
      </c>
      <c r="AT5" t="s">
        <v>173</v>
      </c>
      <c r="AU5" t="s">
        <v>173</v>
      </c>
      <c r="AV5" t="s">
        <v>173</v>
      </c>
      <c r="AW5" t="s">
        <v>173</v>
      </c>
      <c r="AX5" t="s">
        <v>174</v>
      </c>
      <c r="AY5" t="s">
        <v>174</v>
      </c>
      <c r="AZ5" t="s">
        <v>174</v>
      </c>
      <c r="BA5" t="s">
        <v>174</v>
      </c>
      <c r="BB5" t="s">
        <v>175</v>
      </c>
      <c r="BC5" t="s">
        <v>175</v>
      </c>
      <c r="BD5" t="s">
        <v>175</v>
      </c>
      <c r="BE5" t="s">
        <v>176</v>
      </c>
      <c r="BF5" t="s">
        <v>176</v>
      </c>
      <c r="BG5" t="s">
        <v>176</v>
      </c>
      <c r="BH5" t="s">
        <v>176</v>
      </c>
      <c r="BI5" t="s">
        <v>176</v>
      </c>
      <c r="BJ5" t="s">
        <v>177</v>
      </c>
      <c r="BK5" t="s">
        <v>177</v>
      </c>
      <c r="BL5" t="s">
        <v>177</v>
      </c>
      <c r="BM5" t="s">
        <v>177</v>
      </c>
      <c r="BN5" t="s">
        <v>177</v>
      </c>
      <c r="BO5" t="s">
        <v>178</v>
      </c>
      <c r="BP5" t="s">
        <v>178</v>
      </c>
      <c r="BQ5" t="s">
        <v>178</v>
      </c>
      <c r="BR5" t="s">
        <v>179</v>
      </c>
      <c r="BS5" t="s">
        <v>179</v>
      </c>
      <c r="BT5" t="s">
        <v>179</v>
      </c>
      <c r="BU5" t="s">
        <v>179</v>
      </c>
      <c r="BV5" t="s">
        <v>179</v>
      </c>
      <c r="BW5" t="s">
        <v>179</v>
      </c>
      <c r="BX5" t="s">
        <v>180</v>
      </c>
      <c r="BY5" t="s">
        <v>180</v>
      </c>
      <c r="BZ5" t="s">
        <v>180</v>
      </c>
      <c r="CA5" t="s">
        <v>180</v>
      </c>
      <c r="CB5" t="s">
        <v>181</v>
      </c>
      <c r="CC5" t="s">
        <v>181</v>
      </c>
      <c r="CD5" t="s">
        <v>181</v>
      </c>
      <c r="CE5" t="s">
        <v>181</v>
      </c>
      <c r="CF5" t="s">
        <v>181</v>
      </c>
      <c r="CG5" t="s">
        <v>181</v>
      </c>
      <c r="CH5" t="s">
        <v>181</v>
      </c>
      <c r="CI5" t="s">
        <v>182</v>
      </c>
      <c r="CJ5" t="s">
        <v>182</v>
      </c>
      <c r="CK5" t="s">
        <v>182</v>
      </c>
      <c r="CL5" t="s">
        <v>182</v>
      </c>
      <c r="CM5" t="s">
        <v>182</v>
      </c>
      <c r="CN5" t="s">
        <v>183</v>
      </c>
      <c r="CO5" t="s">
        <v>183</v>
      </c>
      <c r="CP5" t="s">
        <v>183</v>
      </c>
      <c r="CQ5" t="s">
        <v>183</v>
      </c>
      <c r="CR5" t="s">
        <v>184</v>
      </c>
      <c r="CS5" t="s">
        <v>184</v>
      </c>
      <c r="CT5" t="s">
        <v>184</v>
      </c>
      <c r="CU5" t="s">
        <v>184</v>
      </c>
      <c r="CV5" t="s">
        <v>184</v>
      </c>
      <c r="CW5" t="s">
        <v>184</v>
      </c>
      <c r="CX5" t="s">
        <v>185</v>
      </c>
      <c r="CY5" t="s">
        <v>185</v>
      </c>
      <c r="CZ5" t="s">
        <v>185</v>
      </c>
      <c r="DA5" t="s">
        <v>185</v>
      </c>
      <c r="DB5" t="s">
        <v>185</v>
      </c>
      <c r="DC5" t="s">
        <v>185</v>
      </c>
      <c r="DD5" t="s">
        <v>185</v>
      </c>
      <c r="DE5" t="s">
        <v>185</v>
      </c>
      <c r="DF5" t="s">
        <v>186</v>
      </c>
      <c r="DG5" t="s">
        <v>186</v>
      </c>
      <c r="DH5" t="s">
        <v>186</v>
      </c>
      <c r="DI5" t="s">
        <v>187</v>
      </c>
      <c r="DJ5" t="s">
        <v>187</v>
      </c>
      <c r="DK5" t="s">
        <v>187</v>
      </c>
      <c r="DL5" t="s">
        <v>188</v>
      </c>
      <c r="DM5" t="s">
        <v>188</v>
      </c>
      <c r="DN5" t="s">
        <v>188</v>
      </c>
      <c r="DO5" t="s">
        <v>188</v>
      </c>
      <c r="DP5" t="s">
        <v>169</v>
      </c>
      <c r="DQ5" t="s">
        <v>169</v>
      </c>
      <c r="DR5" t="s">
        <v>169</v>
      </c>
      <c r="DS5" t="s">
        <v>189</v>
      </c>
      <c r="DT5" t="s">
        <v>189</v>
      </c>
      <c r="DU5" t="s">
        <v>190</v>
      </c>
      <c r="DV5" t="s">
        <v>190</v>
      </c>
      <c r="DW5" t="s">
        <v>190</v>
      </c>
      <c r="DX5" t="s">
        <v>190</v>
      </c>
      <c r="DY5" t="s">
        <v>190</v>
      </c>
      <c r="DZ5" t="s">
        <v>191</v>
      </c>
      <c r="EA5" t="s">
        <v>191</v>
      </c>
      <c r="EB5" t="s">
        <v>191</v>
      </c>
      <c r="EC5" t="s">
        <v>191</v>
      </c>
      <c r="ED5" t="s">
        <v>191</v>
      </c>
      <c r="EE5" t="s">
        <v>192</v>
      </c>
      <c r="EF5" t="s">
        <v>192</v>
      </c>
      <c r="EG5" t="s">
        <v>192</v>
      </c>
      <c r="EH5" t="s">
        <v>192</v>
      </c>
      <c r="EI5" t="s">
        <v>193</v>
      </c>
      <c r="EJ5" t="s">
        <v>193</v>
      </c>
      <c r="EK5" t="s">
        <v>193</v>
      </c>
      <c r="EL5" t="s">
        <v>193</v>
      </c>
      <c r="EM5" t="s">
        <v>193</v>
      </c>
      <c r="EN5" t="s">
        <v>194</v>
      </c>
      <c r="EO5" t="s">
        <v>194</v>
      </c>
      <c r="EP5" t="s">
        <v>194</v>
      </c>
      <c r="EQ5" t="s">
        <v>194</v>
      </c>
      <c r="ER5" t="s">
        <v>194</v>
      </c>
      <c r="ES5" t="s">
        <v>195</v>
      </c>
      <c r="ET5" t="s">
        <v>195</v>
      </c>
      <c r="EU5" t="s">
        <v>195</v>
      </c>
      <c r="EV5" t="s">
        <v>195</v>
      </c>
      <c r="EW5" t="s">
        <v>689</v>
      </c>
      <c r="EX5" t="s">
        <v>689</v>
      </c>
      <c r="EY5" t="s">
        <v>689</v>
      </c>
      <c r="EZ5" t="s">
        <v>690</v>
      </c>
      <c r="FA5" t="s">
        <v>690</v>
      </c>
      <c r="FB5" t="s">
        <v>690</v>
      </c>
      <c r="FC5" t="s">
        <v>690</v>
      </c>
      <c r="FD5" t="s">
        <v>196</v>
      </c>
      <c r="FE5" t="s">
        <v>196</v>
      </c>
      <c r="FF5" t="s">
        <v>196</v>
      </c>
      <c r="FG5" t="s">
        <v>196</v>
      </c>
      <c r="FH5" t="s">
        <v>196</v>
      </c>
      <c r="FI5" t="s">
        <v>197</v>
      </c>
      <c r="FJ5" t="s">
        <v>197</v>
      </c>
      <c r="FK5" t="s">
        <v>197</v>
      </c>
      <c r="FL5" t="s">
        <v>197</v>
      </c>
      <c r="FM5" t="s">
        <v>197</v>
      </c>
      <c r="FN5" t="s">
        <v>198</v>
      </c>
      <c r="FO5" t="s">
        <v>198</v>
      </c>
      <c r="FP5" t="s">
        <v>198</v>
      </c>
      <c r="FQ5" t="s">
        <v>198</v>
      </c>
      <c r="FR5" t="s">
        <v>198</v>
      </c>
      <c r="FS5" t="s">
        <v>198</v>
      </c>
    </row>
    <row r="6" spans="1:175" x14ac:dyDescent="0.3">
      <c r="A6" s="1" t="s">
        <v>0</v>
      </c>
      <c r="B6" s="1" t="s">
        <v>0</v>
      </c>
      <c r="C6" s="1" t="s">
        <v>1</v>
      </c>
      <c r="D6" s="1" t="s">
        <v>342</v>
      </c>
      <c r="E6" s="1" t="s">
        <v>343</v>
      </c>
      <c r="F6" s="1" t="s">
        <v>345</v>
      </c>
      <c r="G6" s="1" t="s">
        <v>344</v>
      </c>
      <c r="H6" s="1" t="s">
        <v>172</v>
      </c>
      <c r="I6" s="1" t="s">
        <v>166</v>
      </c>
      <c r="J6" s="1" t="s">
        <v>167</v>
      </c>
      <c r="K6" s="1" t="s">
        <v>168</v>
      </c>
      <c r="L6" s="1" t="s">
        <v>169</v>
      </c>
      <c r="M6" s="1" t="s">
        <v>170</v>
      </c>
      <c r="N6" s="1" t="s">
        <v>171</v>
      </c>
      <c r="O6" s="1" t="s">
        <v>173</v>
      </c>
      <c r="P6" s="1" t="s">
        <v>174</v>
      </c>
      <c r="Q6" s="1" t="s">
        <v>175</v>
      </c>
      <c r="R6" s="1" t="s">
        <v>176</v>
      </c>
      <c r="S6" s="1" t="s">
        <v>177</v>
      </c>
      <c r="T6" s="1" t="s">
        <v>178</v>
      </c>
      <c r="U6" s="1" t="s">
        <v>179</v>
      </c>
      <c r="V6" s="1" t="s">
        <v>180</v>
      </c>
      <c r="W6" s="1" t="s">
        <v>181</v>
      </c>
      <c r="X6" s="1" t="s">
        <v>182</v>
      </c>
      <c r="Y6" s="1" t="s">
        <v>183</v>
      </c>
      <c r="Z6" s="1" t="s">
        <v>184</v>
      </c>
      <c r="AA6" s="1" t="s">
        <v>185</v>
      </c>
      <c r="AB6" s="1" t="s">
        <v>186</v>
      </c>
      <c r="AC6" s="1" t="s">
        <v>187</v>
      </c>
      <c r="AD6" s="1" t="s">
        <v>188</v>
      </c>
      <c r="AE6" s="1" t="s">
        <v>169</v>
      </c>
      <c r="AF6" s="1" t="s">
        <v>662</v>
      </c>
      <c r="AG6" s="1" t="s">
        <v>663</v>
      </c>
      <c r="AH6" s="1" t="s">
        <v>664</v>
      </c>
      <c r="AI6" s="1" t="s">
        <v>192</v>
      </c>
      <c r="AJ6" s="1" t="s">
        <v>193</v>
      </c>
      <c r="AK6" s="1" t="s">
        <v>194</v>
      </c>
      <c r="AL6" s="1" t="s">
        <v>195</v>
      </c>
      <c r="AM6" s="1" t="s">
        <v>689</v>
      </c>
      <c r="AN6" s="1" t="s">
        <v>690</v>
      </c>
      <c r="AO6" s="1" t="s">
        <v>196</v>
      </c>
      <c r="AP6" s="1" t="s">
        <v>197</v>
      </c>
      <c r="AQ6" s="1" t="s">
        <v>198</v>
      </c>
      <c r="AR6" s="1" t="s">
        <v>199</v>
      </c>
      <c r="AS6" s="1" t="s">
        <v>200</v>
      </c>
      <c r="AT6" s="1" t="s">
        <v>201</v>
      </c>
      <c r="AU6" s="1" t="s">
        <v>202</v>
      </c>
      <c r="AV6" s="1" t="s">
        <v>203</v>
      </c>
      <c r="AW6" s="1" t="s">
        <v>204</v>
      </c>
      <c r="AX6" s="1" t="s">
        <v>205</v>
      </c>
      <c r="AY6" s="1" t="s">
        <v>206</v>
      </c>
      <c r="AZ6" s="1" t="s">
        <v>207</v>
      </c>
      <c r="BA6" s="1" t="s">
        <v>208</v>
      </c>
      <c r="BB6" s="1" t="s">
        <v>209</v>
      </c>
      <c r="BC6" s="1" t="s">
        <v>210</v>
      </c>
      <c r="BD6" s="1" t="s">
        <v>211</v>
      </c>
      <c r="BE6" s="1" t="s">
        <v>212</v>
      </c>
      <c r="BF6" s="1" t="s">
        <v>213</v>
      </c>
      <c r="BG6" s="1" t="s">
        <v>214</v>
      </c>
      <c r="BH6" s="1" t="s">
        <v>215</v>
      </c>
      <c r="BI6" s="1" t="s">
        <v>216</v>
      </c>
      <c r="BJ6" s="1" t="s">
        <v>217</v>
      </c>
      <c r="BK6" s="1" t="s">
        <v>218</v>
      </c>
      <c r="BL6" s="1" t="s">
        <v>219</v>
      </c>
      <c r="BM6" s="1" t="s">
        <v>220</v>
      </c>
      <c r="BN6" s="1" t="s">
        <v>221</v>
      </c>
      <c r="BO6" s="1" t="s">
        <v>222</v>
      </c>
      <c r="BP6" s="1" t="s">
        <v>223</v>
      </c>
      <c r="BQ6" s="1" t="s">
        <v>224</v>
      </c>
      <c r="BR6" s="1" t="s">
        <v>225</v>
      </c>
      <c r="BS6" s="1" t="s">
        <v>226</v>
      </c>
      <c r="BT6" s="1" t="s">
        <v>227</v>
      </c>
      <c r="BU6" s="1" t="s">
        <v>228</v>
      </c>
      <c r="BV6" s="1" t="s">
        <v>229</v>
      </c>
      <c r="BW6" s="1" t="s">
        <v>230</v>
      </c>
      <c r="BX6" s="1" t="s">
        <v>231</v>
      </c>
      <c r="BY6" s="1" t="s">
        <v>232</v>
      </c>
      <c r="BZ6" s="1" t="s">
        <v>233</v>
      </c>
      <c r="CA6" s="1" t="s">
        <v>234</v>
      </c>
      <c r="CB6" s="1" t="s">
        <v>235</v>
      </c>
      <c r="CC6" s="1" t="s">
        <v>236</v>
      </c>
      <c r="CD6" s="1" t="s">
        <v>237</v>
      </c>
      <c r="CE6" s="1" t="s">
        <v>238</v>
      </c>
      <c r="CF6" s="1" t="s">
        <v>239</v>
      </c>
      <c r="CG6" s="1" t="s">
        <v>687</v>
      </c>
      <c r="CH6" s="1" t="s">
        <v>688</v>
      </c>
      <c r="CI6" s="1" t="s">
        <v>240</v>
      </c>
      <c r="CJ6" s="1" t="s">
        <v>241</v>
      </c>
      <c r="CK6" s="1" t="s">
        <v>242</v>
      </c>
      <c r="CL6" s="1" t="s">
        <v>243</v>
      </c>
      <c r="CM6" s="1" t="s">
        <v>244</v>
      </c>
      <c r="CN6" s="1" t="s">
        <v>245</v>
      </c>
      <c r="CO6" s="1" t="s">
        <v>246</v>
      </c>
      <c r="CP6" s="1" t="s">
        <v>247</v>
      </c>
      <c r="CQ6" s="1" t="s">
        <v>248</v>
      </c>
      <c r="CR6" s="1" t="s">
        <v>249</v>
      </c>
      <c r="CS6" s="1" t="s">
        <v>250</v>
      </c>
      <c r="CT6" s="1" t="s">
        <v>251</v>
      </c>
      <c r="CU6" s="1" t="s">
        <v>252</v>
      </c>
      <c r="CV6" s="1" t="s">
        <v>253</v>
      </c>
      <c r="CW6" s="1" t="s">
        <v>254</v>
      </c>
      <c r="CX6" s="1" t="s">
        <v>255</v>
      </c>
      <c r="CY6" s="1" t="s">
        <v>256</v>
      </c>
      <c r="CZ6" s="1" t="s">
        <v>257</v>
      </c>
      <c r="DA6" s="1" t="s">
        <v>258</v>
      </c>
      <c r="DB6" s="1" t="s">
        <v>259</v>
      </c>
      <c r="DC6" s="1" t="s">
        <v>260</v>
      </c>
      <c r="DD6" s="1" t="s">
        <v>261</v>
      </c>
      <c r="DE6" s="1" t="s">
        <v>262</v>
      </c>
      <c r="DF6" s="1" t="s">
        <v>263</v>
      </c>
      <c r="DG6" s="1" t="s">
        <v>264</v>
      </c>
      <c r="DH6" s="1" t="s">
        <v>265</v>
      </c>
      <c r="DI6" s="1" t="s">
        <v>266</v>
      </c>
      <c r="DJ6" s="1" t="s">
        <v>267</v>
      </c>
      <c r="DK6" s="1" t="s">
        <v>268</v>
      </c>
      <c r="DL6" s="1" t="s">
        <v>269</v>
      </c>
      <c r="DM6" s="1" t="s">
        <v>270</v>
      </c>
      <c r="DN6" s="1" t="s">
        <v>271</v>
      </c>
      <c r="DO6" s="1" t="s">
        <v>272</v>
      </c>
      <c r="DP6" s="1" t="s">
        <v>273</v>
      </c>
      <c r="DQ6" s="1" t="s">
        <v>274</v>
      </c>
      <c r="DR6" s="1" t="s">
        <v>275</v>
      </c>
      <c r="DS6" s="1" t="s">
        <v>276</v>
      </c>
      <c r="DT6" s="1" t="s">
        <v>277</v>
      </c>
      <c r="DU6" s="1" t="s">
        <v>278</v>
      </c>
      <c r="DV6" s="1" t="s">
        <v>279</v>
      </c>
      <c r="DW6" s="1" t="s">
        <v>280</v>
      </c>
      <c r="DX6" s="1" t="s">
        <v>281</v>
      </c>
      <c r="DY6" s="1" t="s">
        <v>282</v>
      </c>
      <c r="DZ6" s="1" t="s">
        <v>283</v>
      </c>
      <c r="EA6" s="1" t="s">
        <v>284</v>
      </c>
      <c r="EB6" s="1" t="s">
        <v>285</v>
      </c>
      <c r="EC6" s="1" t="s">
        <v>286</v>
      </c>
      <c r="ED6" s="1" t="s">
        <v>287</v>
      </c>
      <c r="EE6" s="1" t="s">
        <v>288</v>
      </c>
      <c r="EF6" s="1" t="s">
        <v>289</v>
      </c>
      <c r="EG6" s="1" t="s">
        <v>290</v>
      </c>
      <c r="EH6" s="1" t="s">
        <v>291</v>
      </c>
      <c r="EI6" s="1" t="s">
        <v>292</v>
      </c>
      <c r="EJ6" s="1" t="s">
        <v>293</v>
      </c>
      <c r="EK6" s="1" t="s">
        <v>294</v>
      </c>
      <c r="EL6" s="1" t="s">
        <v>295</v>
      </c>
      <c r="EM6" s="1" t="s">
        <v>296</v>
      </c>
      <c r="EN6" s="1" t="s">
        <v>297</v>
      </c>
      <c r="EO6" s="1" t="s">
        <v>298</v>
      </c>
      <c r="EP6" s="1" t="s">
        <v>299</v>
      </c>
      <c r="EQ6" s="1" t="s">
        <v>300</v>
      </c>
      <c r="ER6" s="1" t="s">
        <v>301</v>
      </c>
      <c r="ES6" s="1" t="s">
        <v>302</v>
      </c>
      <c r="ET6" s="1" t="s">
        <v>303</v>
      </c>
      <c r="EU6" s="1" t="s">
        <v>304</v>
      </c>
      <c r="EV6" s="1" t="s">
        <v>305</v>
      </c>
      <c r="EW6" s="1" t="s">
        <v>691</v>
      </c>
      <c r="EX6" s="1" t="s">
        <v>692</v>
      </c>
      <c r="EY6" s="1" t="s">
        <v>693</v>
      </c>
      <c r="EZ6" s="1" t="s">
        <v>694</v>
      </c>
      <c r="FA6" s="1" t="s">
        <v>695</v>
      </c>
      <c r="FB6" s="1" t="s">
        <v>696</v>
      </c>
      <c r="FC6" s="1" t="s">
        <v>697</v>
      </c>
      <c r="FD6" s="1" t="s">
        <v>306</v>
      </c>
      <c r="FE6" s="1" t="s">
        <v>307</v>
      </c>
      <c r="FF6" s="1" t="s">
        <v>308</v>
      </c>
      <c r="FG6" s="1" t="s">
        <v>309</v>
      </c>
      <c r="FH6" s="1" t="s">
        <v>310</v>
      </c>
      <c r="FI6" s="1" t="s">
        <v>311</v>
      </c>
      <c r="FJ6" s="1" t="s">
        <v>312</v>
      </c>
      <c r="FK6" s="1" t="s">
        <v>313</v>
      </c>
      <c r="FL6" s="1" t="s">
        <v>314</v>
      </c>
      <c r="FM6" s="1" t="s">
        <v>315</v>
      </c>
      <c r="FN6" s="1" t="s">
        <v>316</v>
      </c>
      <c r="FO6" s="1" t="s">
        <v>317</v>
      </c>
      <c r="FP6" s="1" t="s">
        <v>318</v>
      </c>
      <c r="FQ6" s="85" t="s">
        <v>698</v>
      </c>
      <c r="FR6" s="85" t="s">
        <v>699</v>
      </c>
      <c r="FS6" s="85" t="s">
        <v>700</v>
      </c>
    </row>
    <row r="7" spans="1:175" x14ac:dyDescent="0.3">
      <c r="A7" s="2" t="s">
        <v>2</v>
      </c>
      <c r="B7" s="2">
        <v>101</v>
      </c>
      <c r="C7" s="2" t="s">
        <v>3</v>
      </c>
      <c r="D7" s="2" t="s">
        <v>346</v>
      </c>
      <c r="E7" s="2" t="s">
        <v>347</v>
      </c>
      <c r="F7" s="2">
        <v>0</v>
      </c>
      <c r="G7" s="2" t="s">
        <v>344</v>
      </c>
      <c r="H7" s="9">
        <f>_xlfn.RANK.EQ(datos!I7,datos!I$7:I$88)</f>
        <v>16</v>
      </c>
      <c r="I7" s="9">
        <f>_xlfn.RANK.EQ(datos!J7,datos!J$7:J$88)</f>
        <v>58</v>
      </c>
      <c r="J7" s="9">
        <f>_xlfn.RANK.EQ(datos!K7,datos!K$7:K$88)</f>
        <v>50</v>
      </c>
      <c r="K7" s="9">
        <f>_xlfn.RANK.EQ(datos!L7,datos!L$7:L$88)</f>
        <v>11</v>
      </c>
      <c r="L7" s="9">
        <f>_xlfn.RANK.EQ(datos!M7,datos!M$7:M$88)</f>
        <v>40</v>
      </c>
      <c r="M7" s="9">
        <f>_xlfn.RANK.EQ(datos!N7,datos!N$7:N$88)</f>
        <v>25</v>
      </c>
      <c r="N7" s="9">
        <f>_xlfn.RANK.EQ(datos!O7,datos!O$7:O$88)</f>
        <v>2</v>
      </c>
      <c r="O7" s="9">
        <f>_xlfn.RANK.EQ(datos!P7,datos!P$7:P$88)</f>
        <v>80</v>
      </c>
      <c r="P7" s="9">
        <f>_xlfn.RANK.EQ(datos!Q7,datos!Q$7:Q$88)</f>
        <v>68</v>
      </c>
      <c r="Q7" s="9">
        <f>_xlfn.RANK.EQ(datos!R7,datos!R$7:R$88)</f>
        <v>20</v>
      </c>
      <c r="R7" s="9">
        <f>_xlfn.RANK.EQ(datos!S7,datos!S$7:S$88)</f>
        <v>15</v>
      </c>
      <c r="S7" s="9">
        <f>_xlfn.RANK.EQ(datos!T7,datos!T$7:T$88)</f>
        <v>65</v>
      </c>
      <c r="T7" s="9">
        <f>_xlfn.RANK.EQ(datos!U7,datos!U$7:U$88)</f>
        <v>39</v>
      </c>
      <c r="U7" s="9">
        <f>_xlfn.RANK.EQ(datos!V7,datos!V$7:V$88)</f>
        <v>52</v>
      </c>
      <c r="V7" s="9">
        <f>_xlfn.RANK.EQ(datos!W7,datos!W$7:W$88)</f>
        <v>64</v>
      </c>
      <c r="W7" s="9">
        <f>_xlfn.RANK.EQ(datos!X7,datos!X$7:X$88)</f>
        <v>62</v>
      </c>
      <c r="X7" s="9">
        <f>_xlfn.RANK.EQ(datos!Y7,datos!Y$7:Y$88)</f>
        <v>37</v>
      </c>
      <c r="Y7" s="9">
        <f>_xlfn.RANK.EQ(datos!Z7,datos!Z$7:Z$88)</f>
        <v>23</v>
      </c>
      <c r="Z7" s="9">
        <f>_xlfn.RANK.EQ(datos!AA7,datos!AA$7:AA$88)</f>
        <v>8</v>
      </c>
      <c r="AA7" s="9">
        <f>_xlfn.RANK.EQ(datos!AB7,datos!AB$7:AB$88)</f>
        <v>22</v>
      </c>
      <c r="AB7" s="9">
        <f>_xlfn.RANK.EQ(datos!AC7,datos!AC$7:AC$88)</f>
        <v>4</v>
      </c>
      <c r="AC7" s="9">
        <f>_xlfn.RANK.EQ(datos!AD7,datos!AD$7:AD$88)</f>
        <v>24</v>
      </c>
      <c r="AD7" s="9">
        <f>_xlfn.RANK.EQ(datos!AE7,datos!AE$7:AE$88)</f>
        <v>31</v>
      </c>
      <c r="AE7" s="9">
        <f>_xlfn.RANK.EQ(datos!AF7,datos!AF$7:AF$88)</f>
        <v>40</v>
      </c>
      <c r="AF7" s="9">
        <f>_xlfn.RANK.EQ(datos!AG7,datos!AG$7:AG$88)</f>
        <v>19</v>
      </c>
      <c r="AG7" s="9">
        <f>_xlfn.RANK.EQ(datos!AH7,datos!AH$7:AH$88)</f>
        <v>13</v>
      </c>
      <c r="AH7" s="9">
        <f>_xlfn.RANK.EQ(datos!AI7,datos!AI$7:AI$88)</f>
        <v>39</v>
      </c>
      <c r="AI7" s="9">
        <f>_xlfn.RANK.EQ(datos!AJ7,datos!AJ$7:AJ$88)</f>
        <v>49</v>
      </c>
      <c r="AJ7" s="9">
        <f>_xlfn.RANK.EQ(datos!AK7,datos!AK$7:AK$88)</f>
        <v>32</v>
      </c>
      <c r="AK7" s="9">
        <f>_xlfn.RANK.EQ(datos!AL7,datos!AL$7:AL$88)</f>
        <v>61</v>
      </c>
      <c r="AL7" s="9">
        <f>_xlfn.RANK.EQ(datos!AM7,datos!AM$7:AM$88)</f>
        <v>1</v>
      </c>
      <c r="AM7" s="9">
        <f>_xlfn.RANK.EQ(datos!AN7,datos!AN$7:AN$88)</f>
        <v>1</v>
      </c>
      <c r="AN7" s="9">
        <f>_xlfn.RANK.EQ(datos!AO7,datos!AO$7:AO$88)</f>
        <v>10</v>
      </c>
      <c r="AO7" s="9">
        <f>_xlfn.RANK.EQ(datos!AP7,datos!AP$7:AP$88)</f>
        <v>29</v>
      </c>
      <c r="AP7" s="9">
        <f>_xlfn.RANK.EQ(datos!AQ7,datos!AQ$7:AQ$88)</f>
        <v>19</v>
      </c>
      <c r="AQ7" s="9">
        <f>_xlfn.RANK.EQ(datos!AR7,datos!AR$7:AR$88)</f>
        <v>15</v>
      </c>
      <c r="AR7" s="9">
        <f>_xlfn.RANK.EQ(datos!AS7,datos!AS$7:AS$88)</f>
        <v>59</v>
      </c>
      <c r="AS7" s="9">
        <f>_xlfn.RANK.EQ(datos!AT7,datos!AT$7:AT$88)</f>
        <v>82</v>
      </c>
      <c r="AT7" s="9">
        <f>_xlfn.RANK.EQ(datos!AU7,datos!AU$7:AU$88)</f>
        <v>80</v>
      </c>
      <c r="AU7" s="9">
        <f>_xlfn.RANK.EQ(datos!AV7,datos!AV$7:AV$88)</f>
        <v>37</v>
      </c>
      <c r="AV7" s="9">
        <f>_xlfn.RANK.EQ(datos!AW7,datos!AW$7:AW$88)</f>
        <v>70</v>
      </c>
      <c r="AW7" s="9">
        <f>_xlfn.RANK.EQ(datos!AX7,datos!AX$7:AX$88)</f>
        <v>76</v>
      </c>
      <c r="AX7" s="9">
        <f>_xlfn.RANK.EQ(datos!AY7,datos!AY$7:AY$88)</f>
        <v>49</v>
      </c>
      <c r="AY7" s="9">
        <f>_xlfn.RANK.EQ(datos!AZ7,datos!AZ$7:AZ$88)</f>
        <v>28</v>
      </c>
      <c r="AZ7" s="9">
        <f>_xlfn.RANK.EQ(datos!BA7,datos!BA$7:BA$88)</f>
        <v>82</v>
      </c>
      <c r="BA7" s="9">
        <f>_xlfn.RANK.EQ(datos!BB7,datos!BB$7:BB$88)</f>
        <v>46</v>
      </c>
      <c r="BB7" s="9">
        <f>_xlfn.RANK.EQ(datos!BC7,datos!BC$7:BC$88)</f>
        <v>22</v>
      </c>
      <c r="BC7" s="9">
        <f>_xlfn.RANK.EQ(datos!BD7,datos!BD$7:BD$88)</f>
        <v>6</v>
      </c>
      <c r="BD7" s="9">
        <f>_xlfn.RANK.EQ(datos!BE7,datos!BE$7:BE$88)</f>
        <v>23</v>
      </c>
      <c r="BE7" s="9">
        <f>_xlfn.RANK.EQ(datos!BF7,datos!BF$7:BF$88)</f>
        <v>54</v>
      </c>
      <c r="BF7" s="9">
        <f>_xlfn.RANK.EQ(datos!BG7,datos!BG$7:BG$88)</f>
        <v>1</v>
      </c>
      <c r="BG7" s="9">
        <f>_xlfn.RANK.EQ(datos!BH7,datos!BH$7:BH$88)</f>
        <v>1</v>
      </c>
      <c r="BH7" s="9">
        <f>_xlfn.RANK.EQ(datos!BI7,datos!BI$7:BI$88)</f>
        <v>19</v>
      </c>
      <c r="BI7" s="9">
        <f>_xlfn.RANK.EQ(datos!BJ7,datos!BJ$7:BJ$88)</f>
        <v>40</v>
      </c>
      <c r="BJ7" s="9">
        <f>_xlfn.RANK.EQ(datos!BK7,datos!BK$7:BK$88)</f>
        <v>75</v>
      </c>
      <c r="BK7" s="9">
        <f>_xlfn.RANK.EQ(datos!BL7,datos!BL$7:BL$88)</f>
        <v>28</v>
      </c>
      <c r="BL7" s="9">
        <f>_xlfn.RANK.EQ(datos!BM7,datos!BM$7:BM$88)</f>
        <v>42</v>
      </c>
      <c r="BM7" s="9">
        <f>_xlfn.RANK.EQ(datos!BN7,datos!BN$7:BN$88)</f>
        <v>53</v>
      </c>
      <c r="BN7" s="9">
        <f>_xlfn.RANK.EQ(datos!BO7,datos!BO$7:BO$88)</f>
        <v>48</v>
      </c>
      <c r="BO7" s="9">
        <f>_xlfn.RANK.EQ(datos!BP7,datos!BP$7:BP$88)</f>
        <v>32</v>
      </c>
      <c r="BP7" s="9">
        <f>_xlfn.RANK.EQ(datos!BQ7,datos!BQ$7:BQ$88)</f>
        <v>73</v>
      </c>
      <c r="BQ7" s="9">
        <f>_xlfn.RANK.EQ(datos!BR7,datos!BR$7:BR$88)</f>
        <v>2</v>
      </c>
      <c r="BR7" s="9">
        <f>_xlfn.RANK.EQ(datos!BS7,datos!BS$7:BS$88)</f>
        <v>51</v>
      </c>
      <c r="BS7" s="9">
        <f>_xlfn.RANK.EQ(datos!BT7,datos!BT$7:BT$88)</f>
        <v>1</v>
      </c>
      <c r="BT7" s="9">
        <f>_xlfn.RANK.EQ(datos!BU7,datos!BU$7:BU$88)</f>
        <v>63</v>
      </c>
      <c r="BU7" s="9">
        <f>_xlfn.RANK.EQ(datos!BV7,datos!BV$7:BV$88)</f>
        <v>70</v>
      </c>
      <c r="BV7" s="9">
        <f>_xlfn.RANK.EQ(datos!BW7,datos!BW$7:BW$88)</f>
        <v>1</v>
      </c>
      <c r="BW7" s="9">
        <f>_xlfn.RANK.EQ(datos!BX7,datos!BX$7:BX$88)</f>
        <v>34</v>
      </c>
      <c r="BX7" s="9">
        <f>_xlfn.RANK.EQ(datos!BY7,datos!BY$7:BY$88)</f>
        <v>39</v>
      </c>
      <c r="BY7" s="9">
        <f>_xlfn.RANK.EQ(datos!BZ7,datos!BZ$7:BZ$88)</f>
        <v>60</v>
      </c>
      <c r="BZ7" s="9">
        <f>_xlfn.RANK.EQ(datos!CA7,datos!CA$7:CA$88)</f>
        <v>28</v>
      </c>
      <c r="CA7" s="9">
        <f>_xlfn.RANK.EQ(datos!CB7,datos!CB$7:CB$88)</f>
        <v>47</v>
      </c>
      <c r="CB7" s="9">
        <f>_xlfn.RANK.EQ(datos!CC7,datos!CC$7:CC$88)</f>
        <v>11</v>
      </c>
      <c r="CC7" s="9">
        <f>_xlfn.RANK.EQ(datos!CD7,datos!CD$7:CD$88)</f>
        <v>39</v>
      </c>
      <c r="CD7" s="9">
        <f>_xlfn.RANK.EQ(datos!CE7,datos!CE$7:CE$88)</f>
        <v>18</v>
      </c>
      <c r="CE7" s="9">
        <f>_xlfn.RANK.EQ(datos!CF7,datos!CF$7:CF$88)</f>
        <v>21</v>
      </c>
      <c r="CF7" s="9">
        <f>_xlfn.RANK.EQ(datos!CG7,datos!CG$7:CG$88)</f>
        <v>47</v>
      </c>
      <c r="CG7" s="9">
        <f>_xlfn.RANK.EQ(datos!CH7,datos!CH$7:CH$88)</f>
        <v>82</v>
      </c>
      <c r="CH7" s="9">
        <f>_xlfn.RANK.EQ(datos!CI7,datos!CI$7:CI$88)</f>
        <v>75</v>
      </c>
      <c r="CI7" s="9">
        <f>_xlfn.RANK.EQ(datos!CJ7,datos!CJ$7:CJ$88)</f>
        <v>12</v>
      </c>
      <c r="CJ7" s="9">
        <f>_xlfn.RANK.EQ(datos!CK7,datos!CK$7:CK$88)</f>
        <v>57</v>
      </c>
      <c r="CK7" s="9">
        <f>_xlfn.RANK.EQ(datos!CL7,datos!CL$7:CL$88)</f>
        <v>58</v>
      </c>
      <c r="CL7" s="9">
        <f>_xlfn.RANK.EQ(datos!CM7,datos!CM$7:CM$88)</f>
        <v>76</v>
      </c>
      <c r="CM7" s="9">
        <f>_xlfn.RANK.EQ(datos!CN7,datos!CN$7:CN$88)</f>
        <v>29</v>
      </c>
      <c r="CN7" s="9">
        <f>_xlfn.RANK.EQ(datos!CO7,datos!CO$7:CO$88)</f>
        <v>23</v>
      </c>
      <c r="CO7" s="9">
        <f>_xlfn.RANK.EQ(datos!CP7,datos!CP$7:CP$88)</f>
        <v>54</v>
      </c>
      <c r="CP7" s="9">
        <f>_xlfn.RANK.EQ(datos!CQ7,datos!CQ$7:CQ$88)</f>
        <v>1</v>
      </c>
      <c r="CQ7" s="9">
        <f>_xlfn.RANK.EQ(datos!CR7,datos!CR$7:CR$88)</f>
        <v>59</v>
      </c>
      <c r="CR7" s="9">
        <f>_xlfn.RANK.EQ(datos!CS7,datos!CS$7:CS$88)</f>
        <v>10</v>
      </c>
      <c r="CS7" s="9">
        <f>_xlfn.RANK.EQ(datos!CT7,datos!CT$7:CT$88)</f>
        <v>4</v>
      </c>
      <c r="CT7" s="9">
        <f>_xlfn.RANK.EQ(datos!CU7,datos!CU$7:CU$88)</f>
        <v>31</v>
      </c>
      <c r="CU7" s="9">
        <f>_xlfn.RANK.EQ(datos!CV7,datos!CV$7:CV$88)</f>
        <v>32</v>
      </c>
      <c r="CV7" s="9">
        <f>_xlfn.RANK.EQ(datos!CW7,datos!CW$7:CW$88)</f>
        <v>20</v>
      </c>
      <c r="CW7" s="9">
        <f>_xlfn.RANK.EQ(datos!CX7,datos!CX$7:CX$88)</f>
        <v>40</v>
      </c>
      <c r="CX7" s="9">
        <f>_xlfn.RANK.EQ(datos!CY7,datos!CY$7:CY$88)</f>
        <v>38</v>
      </c>
      <c r="CY7" s="9">
        <f>_xlfn.RANK.EQ(datos!CZ7,datos!CZ$7:CZ$88)</f>
        <v>15</v>
      </c>
      <c r="CZ7" s="9">
        <f>_xlfn.RANK.EQ(datos!DA7,datos!DA$7:DA$88)</f>
        <v>35</v>
      </c>
      <c r="DA7" s="9">
        <f>_xlfn.RANK.EQ(datos!DB7,datos!DB$7:DB$88)</f>
        <v>37</v>
      </c>
      <c r="DB7" s="9">
        <f>_xlfn.RANK.EQ(datos!DC7,datos!DC$7:DC$88)</f>
        <v>2</v>
      </c>
      <c r="DC7" s="9">
        <f>_xlfn.RANK.EQ(datos!DD7,datos!DD$7:DD$88)</f>
        <v>5</v>
      </c>
      <c r="DD7" s="9">
        <f>_xlfn.RANK.EQ(datos!DE7,datos!DE$7:DE$88)</f>
        <v>33</v>
      </c>
      <c r="DE7" s="9">
        <f>_xlfn.RANK.EQ(datos!DF7,datos!DF$7:DF$88)</f>
        <v>19</v>
      </c>
      <c r="DF7" s="9">
        <f>_xlfn.RANK.EQ(datos!DG7,datos!DG$7:DG$88)</f>
        <v>18</v>
      </c>
      <c r="DG7" s="9">
        <f>_xlfn.RANK.EQ(datos!DH7,datos!DH$7:DH$88)</f>
        <v>61</v>
      </c>
      <c r="DH7" s="9">
        <f>_xlfn.RANK.EQ(datos!DI7,datos!DI$7:DI$88)</f>
        <v>1</v>
      </c>
      <c r="DI7" s="9">
        <f>_xlfn.RANK.EQ(datos!DJ7,datos!DJ$7:DJ$88)</f>
        <v>65</v>
      </c>
      <c r="DJ7" s="9">
        <f>_xlfn.RANK.EQ(datos!DK7,datos!DK$7:DK$88)</f>
        <v>29</v>
      </c>
      <c r="DK7" s="9">
        <f>_xlfn.RANK.EQ(datos!DL7,datos!DL$7:DL$88)</f>
        <v>11</v>
      </c>
      <c r="DL7" s="9">
        <f>_xlfn.RANK.EQ(datos!DM7,datos!DM$7:DM$88)</f>
        <v>33</v>
      </c>
      <c r="DM7" s="9">
        <f>_xlfn.RANK.EQ(datos!DN7,datos!DN$7:DN$88)</f>
        <v>26</v>
      </c>
      <c r="DN7" s="9">
        <f>_xlfn.RANK.EQ(datos!DO7,datos!DO$7:DO$88)</f>
        <v>60</v>
      </c>
      <c r="DO7" s="9">
        <f>_xlfn.RANK.EQ(datos!DP7,datos!DP$7:DP$88)</f>
        <v>73</v>
      </c>
      <c r="DP7" s="9">
        <f>_xlfn.RANK.EQ(datos!DQ7,datos!DQ$7:DQ$88)</f>
        <v>25</v>
      </c>
      <c r="DQ7" s="9">
        <f>_xlfn.RANK.EQ(datos!DR7,datos!DR$7:DR$88)</f>
        <v>63</v>
      </c>
      <c r="DR7" s="9">
        <f>_xlfn.RANK.EQ(datos!DS7,datos!DS$7:DS$88)</f>
        <v>42</v>
      </c>
      <c r="DS7" s="9">
        <f>_xlfn.RANK.EQ(datos!DT7,datos!DT$7:DT$88)</f>
        <v>18</v>
      </c>
      <c r="DT7" s="9">
        <f>_xlfn.RANK.EQ(datos!DU7,datos!DU$7:DU$88)</f>
        <v>19</v>
      </c>
      <c r="DU7" s="9">
        <f>_xlfn.RANK.EQ(datos!DV7,datos!DV$7:DV$88)</f>
        <v>16</v>
      </c>
      <c r="DV7" s="9">
        <f>_xlfn.RANK.EQ(datos!DW7,datos!DW$7:DW$88)</f>
        <v>16</v>
      </c>
      <c r="DW7" s="9">
        <f>_xlfn.RANK.EQ(datos!DX7,datos!DX$7:DX$88)</f>
        <v>9</v>
      </c>
      <c r="DX7" s="9">
        <f>_xlfn.RANK.EQ(datos!DY7,datos!DY$7:DY$88)</f>
        <v>9</v>
      </c>
      <c r="DY7" s="9">
        <f>_xlfn.RANK.EQ(datos!DZ7,datos!DZ$7:DZ$88)</f>
        <v>23</v>
      </c>
      <c r="DZ7" s="9">
        <f>_xlfn.RANK.EQ(datos!EA7,datos!EA$7:EA$88)</f>
        <v>33</v>
      </c>
      <c r="EA7" s="9">
        <f>_xlfn.RANK.EQ(datos!EB7,datos!EB$7:EB$88)</f>
        <v>30</v>
      </c>
      <c r="EB7" s="9">
        <f>_xlfn.RANK.EQ(datos!EC7,datos!EC$7:EC$88)</f>
        <v>35</v>
      </c>
      <c r="EC7" s="9">
        <f>_xlfn.RANK.EQ(datos!ED7,datos!ED$7:ED$88)</f>
        <v>55</v>
      </c>
      <c r="ED7" s="9">
        <f>_xlfn.RANK.EQ(datos!EE7,datos!EE$7:EE$88)</f>
        <v>47</v>
      </c>
      <c r="EE7" s="9">
        <f>_xlfn.RANK.EQ(datos!EF7,datos!EF$7:EF$88)</f>
        <v>68</v>
      </c>
      <c r="EF7" s="9">
        <f>_xlfn.RANK.EQ(datos!EG7,datos!EG$7:EG$88)</f>
        <v>59</v>
      </c>
      <c r="EG7" s="9">
        <f>_xlfn.RANK.EQ(datos!EH7,datos!EH$7:EH$88)</f>
        <v>19</v>
      </c>
      <c r="EH7" s="9">
        <f>_xlfn.RANK.EQ(datos!EI7,datos!EI$7:EI$88)</f>
        <v>1</v>
      </c>
      <c r="EI7" s="9">
        <f>_xlfn.RANK.EQ(datos!EJ7,datos!EJ$7:EJ$88)</f>
        <v>14</v>
      </c>
      <c r="EJ7" s="9">
        <f>_xlfn.RANK.EQ(datos!EK7,datos!EK$7:EK$88)</f>
        <v>61</v>
      </c>
      <c r="EK7" s="9">
        <f>_xlfn.RANK.EQ(datos!EL7,datos!EL$7:EL$88)</f>
        <v>41</v>
      </c>
      <c r="EL7" s="9">
        <f>_xlfn.RANK.EQ(datos!EM7,datos!EM$7:EM$88)</f>
        <v>27</v>
      </c>
      <c r="EM7" s="9">
        <f>_xlfn.RANK.EQ(datos!EN7,datos!EN$7:EN$88)</f>
        <v>27</v>
      </c>
      <c r="EN7" s="9">
        <f>_xlfn.RANK.EQ(datos!EO7,datos!EO$7:EO$88)</f>
        <v>36</v>
      </c>
      <c r="EO7" s="9">
        <f>_xlfn.RANK.EQ(datos!EP7,datos!EP$7:EP$88)</f>
        <v>34</v>
      </c>
      <c r="EP7" s="9">
        <f>_xlfn.RANK.EQ(datos!EQ7,datos!EQ$7:EQ$88)</f>
        <v>64</v>
      </c>
      <c r="EQ7" s="9">
        <f>_xlfn.RANK.EQ(datos!ER7,datos!ER$7:ER$88)</f>
        <v>40</v>
      </c>
      <c r="ER7" s="9">
        <f>_xlfn.RANK.EQ(datos!ES7,datos!ES$7:ES$88)</f>
        <v>70</v>
      </c>
      <c r="ES7" s="9">
        <f>_xlfn.RANK.EQ(datos!ET7,datos!ET$7:ET$88)</f>
        <v>1</v>
      </c>
      <c r="ET7" s="9">
        <f>_xlfn.RANK.EQ(datos!EU7,datos!EU$7:EU$88)</f>
        <v>1</v>
      </c>
      <c r="EU7" s="9">
        <f>_xlfn.RANK.EQ(datos!EV7,datos!EV$7:EV$88)</f>
        <v>1</v>
      </c>
      <c r="EV7" s="9">
        <f>_xlfn.RANK.EQ(datos!EW7,datos!EW$7:EW$88)</f>
        <v>80</v>
      </c>
      <c r="EW7" s="9">
        <f>_xlfn.RANK.EQ(datos!EX7,datos!EX$7:EX$88)</f>
        <v>1</v>
      </c>
      <c r="EX7" s="9">
        <f>_xlfn.RANK.EQ(datos!EY7,datos!EY$7:EY$88)</f>
        <v>1</v>
      </c>
      <c r="EY7" s="9">
        <f>_xlfn.RANK.EQ(datos!EZ7,datos!EZ$7:EZ$88)</f>
        <v>1</v>
      </c>
      <c r="EZ7" s="9">
        <f>_xlfn.RANK.EQ(datos!FA7,datos!FA$7:FA$88)</f>
        <v>27</v>
      </c>
      <c r="FA7" s="9">
        <f>_xlfn.RANK.EQ(datos!FB7,datos!FB$7:FB$88)</f>
        <v>5</v>
      </c>
      <c r="FB7" s="9">
        <f>_xlfn.RANK.EQ(datos!FC7,datos!FC$7:FC$88)</f>
        <v>4</v>
      </c>
      <c r="FC7" s="9">
        <f>_xlfn.RANK.EQ(datos!FD7,datos!FD$7:FD$88)</f>
        <v>31</v>
      </c>
      <c r="FD7" s="9">
        <f>_xlfn.RANK.EQ(datos!FE7,datos!FE$7:FE$88)</f>
        <v>9</v>
      </c>
      <c r="FE7" s="9">
        <f>_xlfn.RANK.EQ(datos!FF7,datos!FF$7:FF$88)</f>
        <v>33</v>
      </c>
      <c r="FF7" s="9">
        <f>_xlfn.RANK.EQ(datos!FG7,datos!FG$7:FG$88)</f>
        <v>68</v>
      </c>
      <c r="FG7" s="9">
        <f>_xlfn.RANK.EQ(datos!FH7,datos!FH$7:FH$88)</f>
        <v>36</v>
      </c>
      <c r="FH7" s="9">
        <f>_xlfn.RANK.EQ(datos!FI7,datos!FI$7:FI$88)</f>
        <v>1</v>
      </c>
      <c r="FI7" s="9">
        <f>_xlfn.RANK.EQ(datos!FJ7,datos!FJ$7:FJ$88)</f>
        <v>6</v>
      </c>
      <c r="FJ7" s="9">
        <f>_xlfn.RANK.EQ(datos!FK7,datos!FK$7:FK$88)</f>
        <v>6</v>
      </c>
      <c r="FK7" s="9">
        <f>_xlfn.RANK.EQ(datos!FL7,datos!FL$7:FL$88)</f>
        <v>19</v>
      </c>
      <c r="FL7" s="9">
        <f>_xlfn.RANK.EQ(datos!FM7,datos!FM$7:FM$88)</f>
        <v>66</v>
      </c>
      <c r="FM7" s="9">
        <f>_xlfn.RANK.EQ(datos!FN7,datos!FN$7:FN$88)</f>
        <v>66</v>
      </c>
      <c r="FN7" s="9">
        <f>_xlfn.RANK.EQ(datos!FO7,datos!FO$7:FO$88)</f>
        <v>74</v>
      </c>
      <c r="FO7" s="9">
        <f>_xlfn.RANK.EQ(datos!FP7,datos!FP$7:FP$88)</f>
        <v>62</v>
      </c>
      <c r="FP7" s="9">
        <f>_xlfn.RANK.EQ(datos!FQ7,datos!FQ$7:FQ$88)</f>
        <v>22</v>
      </c>
      <c r="FQ7" s="9">
        <f>_xlfn.RANK.EQ(datos!FR7,datos!FR$7:FR$88)</f>
        <v>5</v>
      </c>
      <c r="FR7" s="9">
        <f>_xlfn.RANK.EQ(datos!FS7,datos!FS$7:FS$88)</f>
        <v>50</v>
      </c>
      <c r="FS7" s="9">
        <f>_xlfn.RANK.EQ(datos!FT7,datos!FT$7:FT$88)</f>
        <v>34</v>
      </c>
    </row>
    <row r="8" spans="1:175" x14ac:dyDescent="0.3">
      <c r="A8" s="2" t="s">
        <v>4</v>
      </c>
      <c r="B8" s="2">
        <v>102</v>
      </c>
      <c r="C8" s="2" t="s">
        <v>5</v>
      </c>
      <c r="D8" s="2" t="s">
        <v>346</v>
      </c>
      <c r="E8" s="2" t="s">
        <v>347</v>
      </c>
      <c r="F8" s="2">
        <v>0</v>
      </c>
      <c r="G8" s="2" t="s">
        <v>344</v>
      </c>
      <c r="H8" s="9">
        <f>_xlfn.RANK.EQ(datos!I8,datos!I$7:I$88)</f>
        <v>8</v>
      </c>
      <c r="I8" s="9">
        <f>_xlfn.RANK.EQ(datos!J8,datos!J$7:J$88)</f>
        <v>24</v>
      </c>
      <c r="J8" s="9">
        <f>_xlfn.RANK.EQ(datos!K8,datos!K$7:K$88)</f>
        <v>30</v>
      </c>
      <c r="K8" s="9">
        <f>_xlfn.RANK.EQ(datos!L8,datos!L$7:L$88)</f>
        <v>4</v>
      </c>
      <c r="L8" s="9">
        <f>_xlfn.RANK.EQ(datos!M8,datos!M$7:M$88)</f>
        <v>21</v>
      </c>
      <c r="M8" s="9">
        <f>_xlfn.RANK.EQ(datos!N8,datos!N$7:N$88)</f>
        <v>11</v>
      </c>
      <c r="N8" s="9">
        <f>_xlfn.RANK.EQ(datos!O8,datos!O$7:O$88)</f>
        <v>6</v>
      </c>
      <c r="O8" s="9">
        <f>_xlfn.RANK.EQ(datos!P8,datos!P$7:P$88)</f>
        <v>24</v>
      </c>
      <c r="P8" s="9">
        <f>_xlfn.RANK.EQ(datos!Q8,datos!Q$7:Q$88)</f>
        <v>2</v>
      </c>
      <c r="Q8" s="9">
        <f>_xlfn.RANK.EQ(datos!R8,datos!R$7:R$88)</f>
        <v>38</v>
      </c>
      <c r="R8" s="9">
        <f>_xlfn.RANK.EQ(datos!S8,datos!S$7:S$88)</f>
        <v>47</v>
      </c>
      <c r="S8" s="9">
        <f>_xlfn.RANK.EQ(datos!T8,datos!T$7:T$88)</f>
        <v>46</v>
      </c>
      <c r="T8" s="9">
        <f>_xlfn.RANK.EQ(datos!U8,datos!U$7:U$88)</f>
        <v>6</v>
      </c>
      <c r="U8" s="9">
        <f>_xlfn.RANK.EQ(datos!V8,datos!V$7:V$88)</f>
        <v>59</v>
      </c>
      <c r="V8" s="9">
        <f>_xlfn.RANK.EQ(datos!W8,datos!W$7:W$88)</f>
        <v>33</v>
      </c>
      <c r="W8" s="9">
        <f>_xlfn.RANK.EQ(datos!X8,datos!X$7:X$88)</f>
        <v>44</v>
      </c>
      <c r="X8" s="9">
        <f>_xlfn.RANK.EQ(datos!Y8,datos!Y$7:Y$88)</f>
        <v>10</v>
      </c>
      <c r="Y8" s="9">
        <f>_xlfn.RANK.EQ(datos!Z8,datos!Z$7:Z$88)</f>
        <v>41</v>
      </c>
      <c r="Z8" s="9">
        <f>_xlfn.RANK.EQ(datos!AA8,datos!AA$7:AA$88)</f>
        <v>27</v>
      </c>
      <c r="AA8" s="9">
        <f>_xlfn.RANK.EQ(datos!AB8,datos!AB$7:AB$88)</f>
        <v>21</v>
      </c>
      <c r="AB8" s="9">
        <f>_xlfn.RANK.EQ(datos!AC8,datos!AC$7:AC$88)</f>
        <v>2</v>
      </c>
      <c r="AC8" s="9">
        <f>_xlfn.RANK.EQ(datos!AD8,datos!AD$7:AD$88)</f>
        <v>22</v>
      </c>
      <c r="AD8" s="9">
        <f>_xlfn.RANK.EQ(datos!AE8,datos!AE$7:AE$88)</f>
        <v>5</v>
      </c>
      <c r="AE8" s="9">
        <f>_xlfn.RANK.EQ(datos!AF8,datos!AF$7:AF$88)</f>
        <v>21</v>
      </c>
      <c r="AF8" s="9">
        <f>_xlfn.RANK.EQ(datos!AG8,datos!AG$7:AG$88)</f>
        <v>8</v>
      </c>
      <c r="AG8" s="9">
        <f>_xlfn.RANK.EQ(datos!AH8,datos!AH$7:AH$88)</f>
        <v>58</v>
      </c>
      <c r="AH8" s="9">
        <f>_xlfn.RANK.EQ(datos!AI8,datos!AI$7:AI$88)</f>
        <v>18</v>
      </c>
      <c r="AI8" s="9">
        <f>_xlfn.RANK.EQ(datos!AJ8,datos!AJ$7:AJ$88)</f>
        <v>28</v>
      </c>
      <c r="AJ8" s="9">
        <f>_xlfn.RANK.EQ(datos!AK8,datos!AK$7:AK$88)</f>
        <v>10</v>
      </c>
      <c r="AK8" s="9">
        <f>_xlfn.RANK.EQ(datos!AL8,datos!AL$7:AL$88)</f>
        <v>36</v>
      </c>
      <c r="AL8" s="9">
        <f>_xlfn.RANK.EQ(datos!AM8,datos!AM$7:AM$88)</f>
        <v>1</v>
      </c>
      <c r="AM8" s="9">
        <f>_xlfn.RANK.EQ(datos!AN8,datos!AN$7:AN$88)</f>
        <v>5</v>
      </c>
      <c r="AN8" s="9">
        <f>_xlfn.RANK.EQ(datos!AO8,datos!AO$7:AO$88)</f>
        <v>25</v>
      </c>
      <c r="AO8" s="9">
        <f>_xlfn.RANK.EQ(datos!AP8,datos!AP$7:AP$88)</f>
        <v>3</v>
      </c>
      <c r="AP8" s="9">
        <f>_xlfn.RANK.EQ(datos!AQ8,datos!AQ$7:AQ$88)</f>
        <v>35</v>
      </c>
      <c r="AQ8" s="9">
        <f>_xlfn.RANK.EQ(datos!AR8,datos!AR$7:AR$88)</f>
        <v>4</v>
      </c>
      <c r="AR8" s="9">
        <f>_xlfn.RANK.EQ(datos!AS8,datos!AS$7:AS$88)</f>
        <v>25</v>
      </c>
      <c r="AS8" s="9">
        <f>_xlfn.RANK.EQ(datos!AT8,datos!AT$7:AT$88)</f>
        <v>27</v>
      </c>
      <c r="AT8" s="9">
        <f>_xlfn.RANK.EQ(datos!AU8,datos!AU$7:AU$88)</f>
        <v>46</v>
      </c>
      <c r="AU8" s="9">
        <f>_xlfn.RANK.EQ(datos!AV8,datos!AV$7:AV$88)</f>
        <v>29</v>
      </c>
      <c r="AV8" s="9">
        <f>_xlfn.RANK.EQ(datos!AW8,datos!AW$7:AW$88)</f>
        <v>13</v>
      </c>
      <c r="AW8" s="9">
        <f>_xlfn.RANK.EQ(datos!AX8,datos!AX$7:AX$88)</f>
        <v>70</v>
      </c>
      <c r="AX8" s="9">
        <f>_xlfn.RANK.EQ(datos!AY8,datos!AY$7:AY$88)</f>
        <v>24</v>
      </c>
      <c r="AY8" s="9">
        <f>_xlfn.RANK.EQ(datos!AZ8,datos!AZ$7:AZ$88)</f>
        <v>5</v>
      </c>
      <c r="AZ8" s="9">
        <f>_xlfn.RANK.EQ(datos!BA8,datos!BA$7:BA$88)</f>
        <v>21</v>
      </c>
      <c r="BA8" s="9">
        <f>_xlfn.RANK.EQ(datos!BB8,datos!BB$7:BB$88)</f>
        <v>5</v>
      </c>
      <c r="BB8" s="9">
        <f>_xlfn.RANK.EQ(datos!BC8,datos!BC$7:BC$88)</f>
        <v>24</v>
      </c>
      <c r="BC8" s="9">
        <f>_xlfn.RANK.EQ(datos!BD8,datos!BD$7:BD$88)</f>
        <v>34</v>
      </c>
      <c r="BD8" s="9">
        <f>_xlfn.RANK.EQ(datos!BE8,datos!BE$7:BE$88)</f>
        <v>49</v>
      </c>
      <c r="BE8" s="9">
        <f>_xlfn.RANK.EQ(datos!BF8,datos!BF$7:BF$88)</f>
        <v>1</v>
      </c>
      <c r="BF8" s="9">
        <f>_xlfn.RANK.EQ(datos!BG8,datos!BG$7:BG$88)</f>
        <v>5</v>
      </c>
      <c r="BG8" s="9">
        <f>_xlfn.RANK.EQ(datos!BH8,datos!BH$7:BH$88)</f>
        <v>74</v>
      </c>
      <c r="BH8" s="9">
        <f>_xlfn.RANK.EQ(datos!BI8,datos!BI$7:BI$88)</f>
        <v>19</v>
      </c>
      <c r="BI8" s="9">
        <f>_xlfn.RANK.EQ(datos!BJ8,datos!BJ$7:BJ$88)</f>
        <v>64</v>
      </c>
      <c r="BJ8" s="9">
        <f>_xlfn.RANK.EQ(datos!BK8,datos!BK$7:BK$88)</f>
        <v>81</v>
      </c>
      <c r="BK8" s="9">
        <f>_xlfn.RANK.EQ(datos!BL8,datos!BL$7:BL$88)</f>
        <v>30</v>
      </c>
      <c r="BL8" s="9">
        <f>_xlfn.RANK.EQ(datos!BM8,datos!BM$7:BM$88)</f>
        <v>32</v>
      </c>
      <c r="BM8" s="9">
        <f>_xlfn.RANK.EQ(datos!BN8,datos!BN$7:BN$88)</f>
        <v>8</v>
      </c>
      <c r="BN8" s="9">
        <f>_xlfn.RANK.EQ(datos!BO8,datos!BO$7:BO$88)</f>
        <v>23</v>
      </c>
      <c r="BO8" s="9">
        <f>_xlfn.RANK.EQ(datos!BP8,datos!BP$7:BP$88)</f>
        <v>58</v>
      </c>
      <c r="BP8" s="9">
        <f>_xlfn.RANK.EQ(datos!BQ8,datos!BQ$7:BQ$88)</f>
        <v>18</v>
      </c>
      <c r="BQ8" s="9">
        <f>_xlfn.RANK.EQ(datos!BR8,datos!BR$7:BR$88)</f>
        <v>1</v>
      </c>
      <c r="BR8" s="9">
        <f>_xlfn.RANK.EQ(datos!BS8,datos!BS$7:BS$88)</f>
        <v>19</v>
      </c>
      <c r="BS8" s="9">
        <f>_xlfn.RANK.EQ(datos!BT8,datos!BT$7:BT$88)</f>
        <v>1</v>
      </c>
      <c r="BT8" s="9">
        <f>_xlfn.RANK.EQ(datos!BU8,datos!BU$7:BU$88)</f>
        <v>1</v>
      </c>
      <c r="BU8" s="9">
        <f>_xlfn.RANK.EQ(datos!BV8,datos!BV$7:BV$88)</f>
        <v>36</v>
      </c>
      <c r="BV8" s="9">
        <f>_xlfn.RANK.EQ(datos!BW8,datos!BW$7:BW$88)</f>
        <v>62</v>
      </c>
      <c r="BW8" s="9">
        <f>_xlfn.RANK.EQ(datos!BX8,datos!BX$7:BX$88)</f>
        <v>80</v>
      </c>
      <c r="BX8" s="9">
        <f>_xlfn.RANK.EQ(datos!BY8,datos!BY$7:BY$88)</f>
        <v>4</v>
      </c>
      <c r="BY8" s="9">
        <f>_xlfn.RANK.EQ(datos!BZ8,datos!BZ$7:BZ$88)</f>
        <v>32</v>
      </c>
      <c r="BZ8" s="9">
        <f>_xlfn.RANK.EQ(datos!CA8,datos!CA$7:CA$88)</f>
        <v>28</v>
      </c>
      <c r="CA8" s="9">
        <f>_xlfn.RANK.EQ(datos!CB8,datos!CB$7:CB$88)</f>
        <v>67</v>
      </c>
      <c r="CB8" s="9">
        <f>_xlfn.RANK.EQ(datos!CC8,datos!CC$7:CC$88)</f>
        <v>9</v>
      </c>
      <c r="CC8" s="9">
        <f>_xlfn.RANK.EQ(datos!CD8,datos!CD$7:CD$88)</f>
        <v>34</v>
      </c>
      <c r="CD8" s="9">
        <f>_xlfn.RANK.EQ(datos!CE8,datos!CE$7:CE$88)</f>
        <v>32</v>
      </c>
      <c r="CE8" s="9">
        <f>_xlfn.RANK.EQ(datos!CF8,datos!CF$7:CF$88)</f>
        <v>17</v>
      </c>
      <c r="CF8" s="9">
        <f>_xlfn.RANK.EQ(datos!CG8,datos!CG$7:CG$88)</f>
        <v>51</v>
      </c>
      <c r="CG8" s="9">
        <f>_xlfn.RANK.EQ(datos!CH8,datos!CH$7:CH$88)</f>
        <v>75</v>
      </c>
      <c r="CH8" s="9">
        <f>_xlfn.RANK.EQ(datos!CI8,datos!CI$7:CI$88)</f>
        <v>70</v>
      </c>
      <c r="CI8" s="9">
        <f>_xlfn.RANK.EQ(datos!CJ8,datos!CJ$7:CJ$88)</f>
        <v>30</v>
      </c>
      <c r="CJ8" s="9">
        <f>_xlfn.RANK.EQ(datos!CK8,datos!CK$7:CK$88)</f>
        <v>10</v>
      </c>
      <c r="CK8" s="9">
        <f>_xlfn.RANK.EQ(datos!CL8,datos!CL$7:CL$88)</f>
        <v>3</v>
      </c>
      <c r="CL8" s="9">
        <f>_xlfn.RANK.EQ(datos!CM8,datos!CM$7:CM$88)</f>
        <v>32</v>
      </c>
      <c r="CM8" s="9">
        <f>_xlfn.RANK.EQ(datos!CN8,datos!CN$7:CN$88)</f>
        <v>1</v>
      </c>
      <c r="CN8" s="9">
        <f>_xlfn.RANK.EQ(datos!CO8,datos!CO$7:CO$88)</f>
        <v>77</v>
      </c>
      <c r="CO8" s="9">
        <f>_xlfn.RANK.EQ(datos!CP8,datos!CP$7:CP$88)</f>
        <v>38</v>
      </c>
      <c r="CP8" s="9">
        <f>_xlfn.RANK.EQ(datos!CQ8,datos!CQ$7:CQ$88)</f>
        <v>48</v>
      </c>
      <c r="CQ8" s="9">
        <f>_xlfn.RANK.EQ(datos!CR8,datos!CR$7:CR$88)</f>
        <v>10</v>
      </c>
      <c r="CR8" s="9">
        <f>_xlfn.RANK.EQ(datos!CS8,datos!CS$7:CS$88)</f>
        <v>11</v>
      </c>
      <c r="CS8" s="9">
        <f>_xlfn.RANK.EQ(datos!CT8,datos!CT$7:CT$88)</f>
        <v>14</v>
      </c>
      <c r="CT8" s="9">
        <f>_xlfn.RANK.EQ(datos!CU8,datos!CU$7:CU$88)</f>
        <v>62</v>
      </c>
      <c r="CU8" s="9">
        <f>_xlfn.RANK.EQ(datos!CV8,datos!CV$7:CV$88)</f>
        <v>41</v>
      </c>
      <c r="CV8" s="9">
        <f>_xlfn.RANK.EQ(datos!CW8,datos!CW$7:CW$88)</f>
        <v>48</v>
      </c>
      <c r="CW8" s="9">
        <f>_xlfn.RANK.EQ(datos!CX8,datos!CX$7:CX$88)</f>
        <v>71</v>
      </c>
      <c r="CX8" s="9">
        <f>_xlfn.RANK.EQ(datos!CY8,datos!CY$7:CY$88)</f>
        <v>70</v>
      </c>
      <c r="CY8" s="9">
        <f>_xlfn.RANK.EQ(datos!CZ8,datos!CZ$7:CZ$88)</f>
        <v>44</v>
      </c>
      <c r="CZ8" s="9">
        <f>_xlfn.RANK.EQ(datos!DA8,datos!DA$7:DA$88)</f>
        <v>6</v>
      </c>
      <c r="DA8" s="9">
        <f>_xlfn.RANK.EQ(datos!DB8,datos!DB$7:DB$88)</f>
        <v>56</v>
      </c>
      <c r="DB8" s="9">
        <f>_xlfn.RANK.EQ(datos!DC8,datos!DC$7:DC$88)</f>
        <v>6</v>
      </c>
      <c r="DC8" s="9">
        <f>_xlfn.RANK.EQ(datos!DD8,datos!DD$7:DD$88)</f>
        <v>35</v>
      </c>
      <c r="DD8" s="9">
        <f>_xlfn.RANK.EQ(datos!DE8,datos!DE$7:DE$88)</f>
        <v>31</v>
      </c>
      <c r="DE8" s="9">
        <f>_xlfn.RANK.EQ(datos!DF8,datos!DF$7:DF$88)</f>
        <v>42</v>
      </c>
      <c r="DF8" s="9">
        <f>_xlfn.RANK.EQ(datos!DG8,datos!DG$7:DG$88)</f>
        <v>1</v>
      </c>
      <c r="DG8" s="9">
        <f>_xlfn.RANK.EQ(datos!DH8,datos!DH$7:DH$88)</f>
        <v>45</v>
      </c>
      <c r="DH8" s="9">
        <f>_xlfn.RANK.EQ(datos!DI8,datos!DI$7:DI$88)</f>
        <v>3</v>
      </c>
      <c r="DI8" s="9">
        <f>_xlfn.RANK.EQ(datos!DJ8,datos!DJ$7:DJ$88)</f>
        <v>75</v>
      </c>
      <c r="DJ8" s="9">
        <f>_xlfn.RANK.EQ(datos!DK8,datos!DK$7:DK$88)</f>
        <v>19</v>
      </c>
      <c r="DK8" s="9">
        <f>_xlfn.RANK.EQ(datos!DL8,datos!DL$7:DL$88)</f>
        <v>13</v>
      </c>
      <c r="DL8" s="9">
        <f>_xlfn.RANK.EQ(datos!DM8,datos!DM$7:DM$88)</f>
        <v>6</v>
      </c>
      <c r="DM8" s="9">
        <f>_xlfn.RANK.EQ(datos!DN8,datos!DN$7:DN$88)</f>
        <v>5</v>
      </c>
      <c r="DN8" s="9">
        <f>_xlfn.RANK.EQ(datos!DO8,datos!DO$7:DO$88)</f>
        <v>58</v>
      </c>
      <c r="DO8" s="9">
        <f>_xlfn.RANK.EQ(datos!DP8,datos!DP$7:DP$88)</f>
        <v>65</v>
      </c>
      <c r="DP8" s="9">
        <f>_xlfn.RANK.EQ(datos!DQ8,datos!DQ$7:DQ$88)</f>
        <v>46</v>
      </c>
      <c r="DQ8" s="9">
        <f>_xlfn.RANK.EQ(datos!DR8,datos!DR$7:DR$88)</f>
        <v>65</v>
      </c>
      <c r="DR8" s="9">
        <f>_xlfn.RANK.EQ(datos!DS8,datos!DS$7:DS$88)</f>
        <v>9</v>
      </c>
      <c r="DS8" s="9">
        <f>_xlfn.RANK.EQ(datos!DT8,datos!DT$7:DT$88)</f>
        <v>10</v>
      </c>
      <c r="DT8" s="9">
        <f>_xlfn.RANK.EQ(datos!DU8,datos!DU$7:DU$88)</f>
        <v>7</v>
      </c>
      <c r="DU8" s="9">
        <f>_xlfn.RANK.EQ(datos!DV8,datos!DV$7:DV$88)</f>
        <v>71</v>
      </c>
      <c r="DV8" s="9">
        <f>_xlfn.RANK.EQ(datos!DW8,datos!DW$7:DW$88)</f>
        <v>58</v>
      </c>
      <c r="DW8" s="9">
        <f>_xlfn.RANK.EQ(datos!DX8,datos!DX$7:DX$88)</f>
        <v>34</v>
      </c>
      <c r="DX8" s="9">
        <f>_xlfn.RANK.EQ(datos!DY8,datos!DY$7:DY$88)</f>
        <v>66</v>
      </c>
      <c r="DY8" s="9">
        <f>_xlfn.RANK.EQ(datos!DZ8,datos!DZ$7:DZ$88)</f>
        <v>17</v>
      </c>
      <c r="DZ8" s="9">
        <f>_xlfn.RANK.EQ(datos!EA8,datos!EA$7:EA$88)</f>
        <v>16</v>
      </c>
      <c r="EA8" s="9">
        <f>_xlfn.RANK.EQ(datos!EB8,datos!EB$7:EB$88)</f>
        <v>6</v>
      </c>
      <c r="EB8" s="9">
        <f>_xlfn.RANK.EQ(datos!EC8,datos!EC$7:EC$88)</f>
        <v>22</v>
      </c>
      <c r="EC8" s="9">
        <f>_xlfn.RANK.EQ(datos!ED8,datos!ED$7:ED$88)</f>
        <v>30</v>
      </c>
      <c r="ED8" s="9">
        <f>_xlfn.RANK.EQ(datos!EE8,datos!EE$7:EE$88)</f>
        <v>71</v>
      </c>
      <c r="EE8" s="9">
        <f>_xlfn.RANK.EQ(datos!EF8,datos!EF$7:EF$88)</f>
        <v>28</v>
      </c>
      <c r="EF8" s="9">
        <f>_xlfn.RANK.EQ(datos!EG8,datos!EG$7:EG$88)</f>
        <v>15</v>
      </c>
      <c r="EG8" s="9">
        <f>_xlfn.RANK.EQ(datos!EH8,datos!EH$7:EH$88)</f>
        <v>51</v>
      </c>
      <c r="EH8" s="9">
        <f>_xlfn.RANK.EQ(datos!EI8,datos!EI$7:EI$88)</f>
        <v>61</v>
      </c>
      <c r="EI8" s="9">
        <f>_xlfn.RANK.EQ(datos!EJ8,datos!EJ$7:EJ$88)</f>
        <v>12</v>
      </c>
      <c r="EJ8" s="9">
        <f>_xlfn.RANK.EQ(datos!EK8,datos!EK$7:EK$88)</f>
        <v>26</v>
      </c>
      <c r="EK8" s="9">
        <f>_xlfn.RANK.EQ(datos!EL8,datos!EL$7:EL$88)</f>
        <v>1</v>
      </c>
      <c r="EL8" s="9">
        <f>_xlfn.RANK.EQ(datos!EM8,datos!EM$7:EM$88)</f>
        <v>17</v>
      </c>
      <c r="EM8" s="9">
        <f>_xlfn.RANK.EQ(datos!EN8,datos!EN$7:EN$88)</f>
        <v>10</v>
      </c>
      <c r="EN8" s="9">
        <f>_xlfn.RANK.EQ(datos!EO8,datos!EO$7:EO$88)</f>
        <v>17</v>
      </c>
      <c r="EO8" s="9">
        <f>_xlfn.RANK.EQ(datos!EP8,datos!EP$7:EP$88)</f>
        <v>38</v>
      </c>
      <c r="EP8" s="9">
        <f>_xlfn.RANK.EQ(datos!EQ8,datos!EQ$7:EQ$88)</f>
        <v>1</v>
      </c>
      <c r="EQ8" s="9">
        <f>_xlfn.RANK.EQ(datos!ER8,datos!ER$7:ER$88)</f>
        <v>53</v>
      </c>
      <c r="ER8" s="9">
        <f>_xlfn.RANK.EQ(datos!ES8,datos!ES$7:ES$88)</f>
        <v>58</v>
      </c>
      <c r="ES8" s="9">
        <f>_xlfn.RANK.EQ(datos!ET8,datos!ET$7:ET$88)</f>
        <v>1</v>
      </c>
      <c r="ET8" s="9">
        <f>_xlfn.RANK.EQ(datos!EU8,datos!EU$7:EU$88)</f>
        <v>1</v>
      </c>
      <c r="EU8" s="9">
        <f>_xlfn.RANK.EQ(datos!EV8,datos!EV$7:EV$88)</f>
        <v>1</v>
      </c>
      <c r="EV8" s="9">
        <f>_xlfn.RANK.EQ(datos!EW8,datos!EW$7:EW$88)</f>
        <v>80</v>
      </c>
      <c r="EW8" s="9">
        <f>_xlfn.RANK.EQ(datos!EX8,datos!EX$7:EX$88)</f>
        <v>3</v>
      </c>
      <c r="EX8" s="9">
        <f>_xlfn.RANK.EQ(datos!EY8,datos!EY$7:EY$88)</f>
        <v>5</v>
      </c>
      <c r="EY8" s="9">
        <f>_xlfn.RANK.EQ(datos!EZ8,datos!EZ$7:EZ$88)</f>
        <v>7</v>
      </c>
      <c r="EZ8" s="9">
        <f>_xlfn.RANK.EQ(datos!FA8,datos!FA$7:FA$88)</f>
        <v>26</v>
      </c>
      <c r="FA8" s="9">
        <f>_xlfn.RANK.EQ(datos!FB8,datos!FB$7:FB$88)</f>
        <v>10</v>
      </c>
      <c r="FB8" s="9">
        <f>_xlfn.RANK.EQ(datos!FC8,datos!FC$7:FC$88)</f>
        <v>20</v>
      </c>
      <c r="FC8" s="9">
        <f>_xlfn.RANK.EQ(datos!FD8,datos!FD$7:FD$88)</f>
        <v>47</v>
      </c>
      <c r="FD8" s="9">
        <f>_xlfn.RANK.EQ(datos!FE8,datos!FE$7:FE$88)</f>
        <v>3</v>
      </c>
      <c r="FE8" s="9">
        <f>_xlfn.RANK.EQ(datos!FF8,datos!FF$7:FF$88)</f>
        <v>33</v>
      </c>
      <c r="FF8" s="9">
        <f>_xlfn.RANK.EQ(datos!FG8,datos!FG$7:FG$88)</f>
        <v>47</v>
      </c>
      <c r="FG8" s="9">
        <f>_xlfn.RANK.EQ(datos!FH8,datos!FH$7:FH$88)</f>
        <v>1</v>
      </c>
      <c r="FH8" s="9">
        <f>_xlfn.RANK.EQ(datos!FI8,datos!FI$7:FI$88)</f>
        <v>1</v>
      </c>
      <c r="FI8" s="9">
        <f>_xlfn.RANK.EQ(datos!FJ8,datos!FJ$7:FJ$88)</f>
        <v>32</v>
      </c>
      <c r="FJ8" s="9">
        <f>_xlfn.RANK.EQ(datos!FK8,datos!FK$7:FK$88)</f>
        <v>32</v>
      </c>
      <c r="FK8" s="9">
        <f>_xlfn.RANK.EQ(datos!FL8,datos!FL$7:FL$88)</f>
        <v>19</v>
      </c>
      <c r="FL8" s="9">
        <f>_xlfn.RANK.EQ(datos!FM8,datos!FM$7:FM$88)</f>
        <v>66</v>
      </c>
      <c r="FM8" s="9">
        <f>_xlfn.RANK.EQ(datos!FN8,datos!FN$7:FN$88)</f>
        <v>66</v>
      </c>
      <c r="FN8" s="9">
        <f>_xlfn.RANK.EQ(datos!FO8,datos!FO$7:FO$88)</f>
        <v>62</v>
      </c>
      <c r="FO8" s="9">
        <f>_xlfn.RANK.EQ(datos!FP8,datos!FP$7:FP$88)</f>
        <v>80</v>
      </c>
      <c r="FP8" s="9">
        <f>_xlfn.RANK.EQ(datos!FQ8,datos!FQ$7:FQ$88)</f>
        <v>7</v>
      </c>
      <c r="FQ8" s="9">
        <f>_xlfn.RANK.EQ(datos!FR8,datos!FR$7:FR$88)</f>
        <v>2</v>
      </c>
      <c r="FR8" s="9">
        <f>_xlfn.RANK.EQ(datos!FS8,datos!FS$7:FS$88)</f>
        <v>60</v>
      </c>
      <c r="FS8" s="9">
        <f>_xlfn.RANK.EQ(datos!FT8,datos!FT$7:FT$88)</f>
        <v>4</v>
      </c>
    </row>
    <row r="9" spans="1:175" x14ac:dyDescent="0.3">
      <c r="A9" s="2" t="s">
        <v>6</v>
      </c>
      <c r="B9" s="2">
        <v>103</v>
      </c>
      <c r="C9" s="2" t="s">
        <v>7</v>
      </c>
      <c r="D9" s="2" t="s">
        <v>346</v>
      </c>
      <c r="E9" s="2" t="s">
        <v>347</v>
      </c>
      <c r="F9" s="2">
        <v>0</v>
      </c>
      <c r="G9" s="2" t="s">
        <v>344</v>
      </c>
      <c r="H9" s="9">
        <f>_xlfn.RANK.EQ(datos!I9,datos!I$7:I$88)</f>
        <v>26</v>
      </c>
      <c r="I9" s="9">
        <f>_xlfn.RANK.EQ(datos!J9,datos!J$7:J$88)</f>
        <v>3</v>
      </c>
      <c r="J9" s="9">
        <f>_xlfn.RANK.EQ(datos!K9,datos!K$7:K$88)</f>
        <v>60</v>
      </c>
      <c r="K9" s="9">
        <f>_xlfn.RANK.EQ(datos!L9,datos!L$7:L$88)</f>
        <v>17</v>
      </c>
      <c r="L9" s="9">
        <f>_xlfn.RANK.EQ(datos!M9,datos!M$7:M$88)</f>
        <v>39</v>
      </c>
      <c r="M9" s="9">
        <f>_xlfn.RANK.EQ(datos!N9,datos!N$7:N$88)</f>
        <v>56</v>
      </c>
      <c r="N9" s="9">
        <f>_xlfn.RANK.EQ(datos!O9,datos!O$7:O$88)</f>
        <v>34</v>
      </c>
      <c r="O9" s="9">
        <f>_xlfn.RANK.EQ(datos!P9,datos!P$7:P$88)</f>
        <v>15</v>
      </c>
      <c r="P9" s="9">
        <f>_xlfn.RANK.EQ(datos!Q9,datos!Q$7:Q$88)</f>
        <v>7</v>
      </c>
      <c r="Q9" s="9">
        <f>_xlfn.RANK.EQ(datos!R9,datos!R$7:R$88)</f>
        <v>21</v>
      </c>
      <c r="R9" s="9">
        <f>_xlfn.RANK.EQ(datos!S9,datos!S$7:S$88)</f>
        <v>8</v>
      </c>
      <c r="S9" s="9">
        <f>_xlfn.RANK.EQ(datos!T9,datos!T$7:T$88)</f>
        <v>4</v>
      </c>
      <c r="T9" s="9">
        <f>_xlfn.RANK.EQ(datos!U9,datos!U$7:U$88)</f>
        <v>41</v>
      </c>
      <c r="U9" s="9">
        <f>_xlfn.RANK.EQ(datos!V9,datos!V$7:V$88)</f>
        <v>25</v>
      </c>
      <c r="V9" s="9">
        <f>_xlfn.RANK.EQ(datos!W9,datos!W$7:W$88)</f>
        <v>82</v>
      </c>
      <c r="W9" s="9">
        <f>_xlfn.RANK.EQ(datos!X9,datos!X$7:X$88)</f>
        <v>29</v>
      </c>
      <c r="X9" s="9">
        <f>_xlfn.RANK.EQ(datos!Y9,datos!Y$7:Y$88)</f>
        <v>29</v>
      </c>
      <c r="Y9" s="9">
        <f>_xlfn.RANK.EQ(datos!Z9,datos!Z$7:Z$88)</f>
        <v>38</v>
      </c>
      <c r="Z9" s="9">
        <f>_xlfn.RANK.EQ(datos!AA9,datos!AA$7:AA$88)</f>
        <v>13</v>
      </c>
      <c r="AA9" s="9">
        <f>_xlfn.RANK.EQ(datos!AB9,datos!AB$7:AB$88)</f>
        <v>27</v>
      </c>
      <c r="AB9" s="9">
        <f>_xlfn.RANK.EQ(datos!AC9,datos!AC$7:AC$88)</f>
        <v>24</v>
      </c>
      <c r="AC9" s="9">
        <f>_xlfn.RANK.EQ(datos!AD9,datos!AD$7:AD$88)</f>
        <v>16</v>
      </c>
      <c r="AD9" s="9">
        <f>_xlfn.RANK.EQ(datos!AE9,datos!AE$7:AE$88)</f>
        <v>13</v>
      </c>
      <c r="AE9" s="9">
        <f>_xlfn.RANK.EQ(datos!AF9,datos!AF$7:AF$88)</f>
        <v>39</v>
      </c>
      <c r="AF9" s="9">
        <f>_xlfn.RANK.EQ(datos!AG9,datos!AG$7:AG$88)</f>
        <v>27</v>
      </c>
      <c r="AG9" s="9">
        <f>_xlfn.RANK.EQ(datos!AH9,datos!AH$7:AH$88)</f>
        <v>38</v>
      </c>
      <c r="AH9" s="9">
        <f>_xlfn.RANK.EQ(datos!AI9,datos!AI$7:AI$88)</f>
        <v>54</v>
      </c>
      <c r="AI9" s="9">
        <f>_xlfn.RANK.EQ(datos!AJ9,datos!AJ$7:AJ$88)</f>
        <v>74</v>
      </c>
      <c r="AJ9" s="9">
        <f>_xlfn.RANK.EQ(datos!AK9,datos!AK$7:AK$88)</f>
        <v>37</v>
      </c>
      <c r="AK9" s="9">
        <f>_xlfn.RANK.EQ(datos!AL9,datos!AL$7:AL$88)</f>
        <v>38</v>
      </c>
      <c r="AL9" s="9">
        <f>_xlfn.RANK.EQ(datos!AM9,datos!AM$7:AM$88)</f>
        <v>24</v>
      </c>
      <c r="AM9" s="9">
        <f>_xlfn.RANK.EQ(datos!AN9,datos!AN$7:AN$88)</f>
        <v>12</v>
      </c>
      <c r="AN9" s="9">
        <f>_xlfn.RANK.EQ(datos!AO9,datos!AO$7:AO$88)</f>
        <v>58</v>
      </c>
      <c r="AO9" s="9">
        <f>_xlfn.RANK.EQ(datos!AP9,datos!AP$7:AP$88)</f>
        <v>32</v>
      </c>
      <c r="AP9" s="9">
        <f>_xlfn.RANK.EQ(datos!AQ9,datos!AQ$7:AQ$88)</f>
        <v>59</v>
      </c>
      <c r="AQ9" s="9">
        <f>_xlfn.RANK.EQ(datos!AR9,datos!AR$7:AR$88)</f>
        <v>17</v>
      </c>
      <c r="AR9" s="9">
        <f>_xlfn.RANK.EQ(datos!AS9,datos!AS$7:AS$88)</f>
        <v>19</v>
      </c>
      <c r="AS9" s="9">
        <f>_xlfn.RANK.EQ(datos!AT9,datos!AT$7:AT$88)</f>
        <v>57</v>
      </c>
      <c r="AT9" s="9">
        <f>_xlfn.RANK.EQ(datos!AU9,datos!AU$7:AU$88)</f>
        <v>25</v>
      </c>
      <c r="AU9" s="9">
        <f>_xlfn.RANK.EQ(datos!AV9,datos!AV$7:AV$88)</f>
        <v>5</v>
      </c>
      <c r="AV9" s="9">
        <f>_xlfn.RANK.EQ(datos!AW9,datos!AW$7:AW$88)</f>
        <v>26</v>
      </c>
      <c r="AW9" s="9">
        <f>_xlfn.RANK.EQ(datos!AX9,datos!AX$7:AX$88)</f>
        <v>44</v>
      </c>
      <c r="AX9" s="9">
        <f>_xlfn.RANK.EQ(datos!AY9,datos!AY$7:AY$88)</f>
        <v>42</v>
      </c>
      <c r="AY9" s="9">
        <f>_xlfn.RANK.EQ(datos!AZ9,datos!AZ$7:AZ$88)</f>
        <v>23</v>
      </c>
      <c r="AZ9" s="9">
        <f>_xlfn.RANK.EQ(datos!BA9,datos!BA$7:BA$88)</f>
        <v>1</v>
      </c>
      <c r="BA9" s="9">
        <f>_xlfn.RANK.EQ(datos!BB9,datos!BB$7:BB$88)</f>
        <v>20</v>
      </c>
      <c r="BB9" s="9">
        <f>_xlfn.RANK.EQ(datos!BC9,datos!BC$7:BC$88)</f>
        <v>9</v>
      </c>
      <c r="BC9" s="9">
        <f>_xlfn.RANK.EQ(datos!BD9,datos!BD$7:BD$88)</f>
        <v>24</v>
      </c>
      <c r="BD9" s="9">
        <f>_xlfn.RANK.EQ(datos!BE9,datos!BE$7:BE$88)</f>
        <v>31</v>
      </c>
      <c r="BE9" s="9">
        <f>_xlfn.RANK.EQ(datos!BF9,datos!BF$7:BF$88)</f>
        <v>35</v>
      </c>
      <c r="BF9" s="9">
        <f>_xlfn.RANK.EQ(datos!BG9,datos!BG$7:BG$88)</f>
        <v>5</v>
      </c>
      <c r="BG9" s="9">
        <f>_xlfn.RANK.EQ(datos!BH9,datos!BH$7:BH$88)</f>
        <v>49</v>
      </c>
      <c r="BH9" s="9">
        <f>_xlfn.RANK.EQ(datos!BI9,datos!BI$7:BI$88)</f>
        <v>12</v>
      </c>
      <c r="BI9" s="9">
        <f>_xlfn.RANK.EQ(datos!BJ9,datos!BJ$7:BJ$88)</f>
        <v>2</v>
      </c>
      <c r="BJ9" s="9">
        <f>_xlfn.RANK.EQ(datos!BK9,datos!BK$7:BK$88)</f>
        <v>44</v>
      </c>
      <c r="BK9" s="9">
        <f>_xlfn.RANK.EQ(datos!BL9,datos!BL$7:BL$88)</f>
        <v>12</v>
      </c>
      <c r="BL9" s="9">
        <f>_xlfn.RANK.EQ(datos!BM9,datos!BM$7:BM$88)</f>
        <v>7</v>
      </c>
      <c r="BM9" s="9">
        <f>_xlfn.RANK.EQ(datos!BN9,datos!BN$7:BN$88)</f>
        <v>2</v>
      </c>
      <c r="BN9" s="9">
        <f>_xlfn.RANK.EQ(datos!BO9,datos!BO$7:BO$88)</f>
        <v>9</v>
      </c>
      <c r="BO9" s="9">
        <f>_xlfn.RANK.EQ(datos!BP9,datos!BP$7:BP$88)</f>
        <v>10</v>
      </c>
      <c r="BP9" s="9">
        <f>_xlfn.RANK.EQ(datos!BQ9,datos!BQ$7:BQ$88)</f>
        <v>76</v>
      </c>
      <c r="BQ9" s="9">
        <f>_xlfn.RANK.EQ(datos!BR9,datos!BR$7:BR$88)</f>
        <v>22</v>
      </c>
      <c r="BR9" s="9">
        <f>_xlfn.RANK.EQ(datos!BS9,datos!BS$7:BS$88)</f>
        <v>42</v>
      </c>
      <c r="BS9" s="9">
        <f>_xlfn.RANK.EQ(datos!BT9,datos!BT$7:BT$88)</f>
        <v>1</v>
      </c>
      <c r="BT9" s="9">
        <f>_xlfn.RANK.EQ(datos!BU9,datos!BU$7:BU$88)</f>
        <v>1</v>
      </c>
      <c r="BU9" s="9">
        <f>_xlfn.RANK.EQ(datos!BV9,datos!BV$7:BV$88)</f>
        <v>65</v>
      </c>
      <c r="BV9" s="9">
        <f>_xlfn.RANK.EQ(datos!BW9,datos!BW$7:BW$88)</f>
        <v>1</v>
      </c>
      <c r="BW9" s="9">
        <f>_xlfn.RANK.EQ(datos!BX9,datos!BX$7:BX$88)</f>
        <v>64</v>
      </c>
      <c r="BX9" s="9">
        <f>_xlfn.RANK.EQ(datos!BY9,datos!BY$7:BY$88)</f>
        <v>76</v>
      </c>
      <c r="BY9" s="9">
        <f>_xlfn.RANK.EQ(datos!BZ9,datos!BZ$7:BZ$88)</f>
        <v>68</v>
      </c>
      <c r="BZ9" s="9">
        <f>_xlfn.RANK.EQ(datos!CA9,datos!CA$7:CA$88)</f>
        <v>23</v>
      </c>
      <c r="CA9" s="9">
        <f>_xlfn.RANK.EQ(datos!CB9,datos!CB$7:CB$88)</f>
        <v>72</v>
      </c>
      <c r="CB9" s="9">
        <f>_xlfn.RANK.EQ(datos!CC9,datos!CC$7:CC$88)</f>
        <v>22</v>
      </c>
      <c r="CC9" s="9">
        <f>_xlfn.RANK.EQ(datos!CD9,datos!CD$7:CD$88)</f>
        <v>46</v>
      </c>
      <c r="CD9" s="9">
        <f>_xlfn.RANK.EQ(datos!CE9,datos!CE$7:CE$88)</f>
        <v>27</v>
      </c>
      <c r="CE9" s="9">
        <f>_xlfn.RANK.EQ(datos!CF9,datos!CF$7:CF$88)</f>
        <v>32</v>
      </c>
      <c r="CF9" s="9">
        <f>_xlfn.RANK.EQ(datos!CG9,datos!CG$7:CG$88)</f>
        <v>31</v>
      </c>
      <c r="CG9" s="9">
        <f>_xlfn.RANK.EQ(datos!CH9,datos!CH$7:CH$88)</f>
        <v>63</v>
      </c>
      <c r="CH9" s="9">
        <f>_xlfn.RANK.EQ(datos!CI9,datos!CI$7:CI$88)</f>
        <v>68</v>
      </c>
      <c r="CI9" s="9">
        <f>_xlfn.RANK.EQ(datos!CJ9,datos!CJ$7:CJ$88)</f>
        <v>21</v>
      </c>
      <c r="CJ9" s="9">
        <f>_xlfn.RANK.EQ(datos!CK9,datos!CK$7:CK$88)</f>
        <v>47</v>
      </c>
      <c r="CK9" s="9">
        <f>_xlfn.RANK.EQ(datos!CL9,datos!CL$7:CL$88)</f>
        <v>57</v>
      </c>
      <c r="CL9" s="9">
        <f>_xlfn.RANK.EQ(datos!CM9,datos!CM$7:CM$88)</f>
        <v>51</v>
      </c>
      <c r="CM9" s="9">
        <f>_xlfn.RANK.EQ(datos!CN9,datos!CN$7:CN$88)</f>
        <v>27</v>
      </c>
      <c r="CN9" s="9">
        <f>_xlfn.RANK.EQ(datos!CO9,datos!CO$7:CO$88)</f>
        <v>14</v>
      </c>
      <c r="CO9" s="9">
        <f>_xlfn.RANK.EQ(datos!CP9,datos!CP$7:CP$88)</f>
        <v>69</v>
      </c>
      <c r="CP9" s="9">
        <f>_xlfn.RANK.EQ(datos!CQ9,datos!CQ$7:CQ$88)</f>
        <v>1</v>
      </c>
      <c r="CQ9" s="9">
        <f>_xlfn.RANK.EQ(datos!CR9,datos!CR$7:CR$88)</f>
        <v>61</v>
      </c>
      <c r="CR9" s="9">
        <f>_xlfn.RANK.EQ(datos!CS9,datos!CS$7:CS$88)</f>
        <v>12</v>
      </c>
      <c r="CS9" s="9">
        <f>_xlfn.RANK.EQ(datos!CT9,datos!CT$7:CT$88)</f>
        <v>22</v>
      </c>
      <c r="CT9" s="9">
        <f>_xlfn.RANK.EQ(datos!CU9,datos!CU$7:CU$88)</f>
        <v>15</v>
      </c>
      <c r="CU9" s="9">
        <f>_xlfn.RANK.EQ(datos!CV9,datos!CV$7:CV$88)</f>
        <v>35</v>
      </c>
      <c r="CV9" s="9">
        <f>_xlfn.RANK.EQ(datos!CW9,datos!CW$7:CW$88)</f>
        <v>39</v>
      </c>
      <c r="CW9" s="9">
        <f>_xlfn.RANK.EQ(datos!CX9,datos!CX$7:CX$88)</f>
        <v>17</v>
      </c>
      <c r="CX9" s="9">
        <f>_xlfn.RANK.EQ(datos!CY9,datos!CY$7:CY$88)</f>
        <v>21</v>
      </c>
      <c r="CY9" s="9">
        <f>_xlfn.RANK.EQ(datos!CZ9,datos!CZ$7:CZ$88)</f>
        <v>23</v>
      </c>
      <c r="CZ9" s="9">
        <f>_xlfn.RANK.EQ(datos!DA9,datos!DA$7:DA$88)</f>
        <v>52</v>
      </c>
      <c r="DA9" s="9">
        <f>_xlfn.RANK.EQ(datos!DB9,datos!DB$7:DB$88)</f>
        <v>49</v>
      </c>
      <c r="DB9" s="9">
        <f>_xlfn.RANK.EQ(datos!DC9,datos!DC$7:DC$88)</f>
        <v>21</v>
      </c>
      <c r="DC9" s="9">
        <f>_xlfn.RANK.EQ(datos!DD9,datos!DD$7:DD$88)</f>
        <v>7</v>
      </c>
      <c r="DD9" s="9">
        <f>_xlfn.RANK.EQ(datos!DE9,datos!DE$7:DE$88)</f>
        <v>34</v>
      </c>
      <c r="DE9" s="9">
        <f>_xlfn.RANK.EQ(datos!DF9,datos!DF$7:DF$88)</f>
        <v>34</v>
      </c>
      <c r="DF9" s="9">
        <f>_xlfn.RANK.EQ(datos!DG9,datos!DG$7:DG$88)</f>
        <v>20</v>
      </c>
      <c r="DG9" s="9">
        <f>_xlfn.RANK.EQ(datos!DH9,datos!DH$7:DH$88)</f>
        <v>59</v>
      </c>
      <c r="DH9" s="9">
        <f>_xlfn.RANK.EQ(datos!DI9,datos!DI$7:DI$88)</f>
        <v>16</v>
      </c>
      <c r="DI9" s="9">
        <f>_xlfn.RANK.EQ(datos!DJ9,datos!DJ$7:DJ$88)</f>
        <v>43</v>
      </c>
      <c r="DJ9" s="9">
        <f>_xlfn.RANK.EQ(datos!DK9,datos!DK$7:DK$88)</f>
        <v>21</v>
      </c>
      <c r="DK9" s="9">
        <f>_xlfn.RANK.EQ(datos!DL9,datos!DL$7:DL$88)</f>
        <v>16</v>
      </c>
      <c r="DL9" s="9">
        <f>_xlfn.RANK.EQ(datos!DM9,datos!DM$7:DM$88)</f>
        <v>17</v>
      </c>
      <c r="DM9" s="9">
        <f>_xlfn.RANK.EQ(datos!DN9,datos!DN$7:DN$88)</f>
        <v>22</v>
      </c>
      <c r="DN9" s="9">
        <f>_xlfn.RANK.EQ(datos!DO9,datos!DO$7:DO$88)</f>
        <v>51</v>
      </c>
      <c r="DO9" s="9">
        <f>_xlfn.RANK.EQ(datos!DP9,datos!DP$7:DP$88)</f>
        <v>31</v>
      </c>
      <c r="DP9" s="9">
        <f>_xlfn.RANK.EQ(datos!DQ9,datos!DQ$7:DQ$88)</f>
        <v>58</v>
      </c>
      <c r="DQ9" s="9">
        <f>_xlfn.RANK.EQ(datos!DR9,datos!DR$7:DR$88)</f>
        <v>36</v>
      </c>
      <c r="DR9" s="9">
        <f>_xlfn.RANK.EQ(datos!DS9,datos!DS$7:DS$88)</f>
        <v>33</v>
      </c>
      <c r="DS9" s="9">
        <f>_xlfn.RANK.EQ(datos!DT9,datos!DT$7:DT$88)</f>
        <v>28</v>
      </c>
      <c r="DT9" s="9">
        <f>_xlfn.RANK.EQ(datos!DU9,datos!DU$7:DU$88)</f>
        <v>27</v>
      </c>
      <c r="DU9" s="9">
        <f>_xlfn.RANK.EQ(datos!DV9,datos!DV$7:DV$88)</f>
        <v>37</v>
      </c>
      <c r="DV9" s="9">
        <f>_xlfn.RANK.EQ(datos!DW9,datos!DW$7:DW$88)</f>
        <v>55</v>
      </c>
      <c r="DW9" s="9">
        <f>_xlfn.RANK.EQ(datos!DX9,datos!DX$7:DX$88)</f>
        <v>24</v>
      </c>
      <c r="DX9" s="9">
        <f>_xlfn.RANK.EQ(datos!DY9,datos!DY$7:DY$88)</f>
        <v>30</v>
      </c>
      <c r="DY9" s="9">
        <f>_xlfn.RANK.EQ(datos!DZ9,datos!DZ$7:DZ$88)</f>
        <v>49</v>
      </c>
      <c r="DZ9" s="9">
        <f>_xlfn.RANK.EQ(datos!EA9,datos!EA$7:EA$88)</f>
        <v>37</v>
      </c>
      <c r="EA9" s="9">
        <f>_xlfn.RANK.EQ(datos!EB9,datos!EB$7:EB$88)</f>
        <v>52</v>
      </c>
      <c r="EB9" s="9">
        <f>_xlfn.RANK.EQ(datos!EC9,datos!EC$7:EC$88)</f>
        <v>44</v>
      </c>
      <c r="EC9" s="9">
        <f>_xlfn.RANK.EQ(datos!ED9,datos!ED$7:ED$88)</f>
        <v>62</v>
      </c>
      <c r="ED9" s="9">
        <f>_xlfn.RANK.EQ(datos!EE9,datos!EE$7:EE$88)</f>
        <v>32</v>
      </c>
      <c r="EE9" s="9">
        <f>_xlfn.RANK.EQ(datos!EF9,datos!EF$7:EF$88)</f>
        <v>72</v>
      </c>
      <c r="EF9" s="9">
        <f>_xlfn.RANK.EQ(datos!EG9,datos!EG$7:EG$88)</f>
        <v>73</v>
      </c>
      <c r="EG9" s="9">
        <f>_xlfn.RANK.EQ(datos!EH9,datos!EH$7:EH$88)</f>
        <v>72</v>
      </c>
      <c r="EH9" s="9">
        <f>_xlfn.RANK.EQ(datos!EI9,datos!EI$7:EI$88)</f>
        <v>1</v>
      </c>
      <c r="EI9" s="9">
        <f>_xlfn.RANK.EQ(datos!EJ9,datos!EJ$7:EJ$88)</f>
        <v>31</v>
      </c>
      <c r="EJ9" s="9">
        <f>_xlfn.RANK.EQ(datos!EK9,datos!EK$7:EK$88)</f>
        <v>52</v>
      </c>
      <c r="EK9" s="9">
        <f>_xlfn.RANK.EQ(datos!EL9,datos!EL$7:EL$88)</f>
        <v>38</v>
      </c>
      <c r="EL9" s="9">
        <f>_xlfn.RANK.EQ(datos!EM9,datos!EM$7:EM$88)</f>
        <v>18</v>
      </c>
      <c r="EM9" s="9">
        <f>_xlfn.RANK.EQ(datos!EN9,datos!EN$7:EN$88)</f>
        <v>44</v>
      </c>
      <c r="EN9" s="9">
        <f>_xlfn.RANK.EQ(datos!EO9,datos!EO$7:EO$88)</f>
        <v>31</v>
      </c>
      <c r="EO9" s="9">
        <f>_xlfn.RANK.EQ(datos!EP9,datos!EP$7:EP$88)</f>
        <v>36</v>
      </c>
      <c r="EP9" s="9">
        <f>_xlfn.RANK.EQ(datos!EQ9,datos!EQ$7:EQ$88)</f>
        <v>50</v>
      </c>
      <c r="EQ9" s="9">
        <f>_xlfn.RANK.EQ(datos!ER9,datos!ER$7:ER$88)</f>
        <v>43</v>
      </c>
      <c r="ER9" s="9">
        <f>_xlfn.RANK.EQ(datos!ES9,datos!ES$7:ES$88)</f>
        <v>46</v>
      </c>
      <c r="ES9" s="9">
        <f>_xlfn.RANK.EQ(datos!ET9,datos!ET$7:ET$88)</f>
        <v>20</v>
      </c>
      <c r="ET9" s="9">
        <f>_xlfn.RANK.EQ(datos!EU9,datos!EU$7:EU$88)</f>
        <v>1</v>
      </c>
      <c r="EU9" s="9">
        <f>_xlfn.RANK.EQ(datos!EV9,datos!EV$7:EV$88)</f>
        <v>25</v>
      </c>
      <c r="EV9" s="9">
        <f>_xlfn.RANK.EQ(datos!EW9,datos!EW$7:EW$88)</f>
        <v>61</v>
      </c>
      <c r="EW9" s="9">
        <f>_xlfn.RANK.EQ(datos!EX9,datos!EX$7:EX$88)</f>
        <v>59</v>
      </c>
      <c r="EX9" s="9">
        <f>_xlfn.RANK.EQ(datos!EY9,datos!EY$7:EY$88)</f>
        <v>7</v>
      </c>
      <c r="EY9" s="9">
        <f>_xlfn.RANK.EQ(datos!EZ9,datos!EZ$7:EZ$88)</f>
        <v>10</v>
      </c>
      <c r="EZ9" s="9">
        <f>_xlfn.RANK.EQ(datos!FA9,datos!FA$7:FA$88)</f>
        <v>64</v>
      </c>
      <c r="FA9" s="9">
        <f>_xlfn.RANK.EQ(datos!FB9,datos!FB$7:FB$88)</f>
        <v>20</v>
      </c>
      <c r="FB9" s="9">
        <f>_xlfn.RANK.EQ(datos!FC9,datos!FC$7:FC$88)</f>
        <v>38</v>
      </c>
      <c r="FC9" s="9">
        <f>_xlfn.RANK.EQ(datos!FD9,datos!FD$7:FD$88)</f>
        <v>58</v>
      </c>
      <c r="FD9" s="9">
        <f>_xlfn.RANK.EQ(datos!FE9,datos!FE$7:FE$88)</f>
        <v>35</v>
      </c>
      <c r="FE9" s="9">
        <f>_xlfn.RANK.EQ(datos!FF9,datos!FF$7:FF$88)</f>
        <v>30</v>
      </c>
      <c r="FF9" s="9">
        <f>_xlfn.RANK.EQ(datos!FG9,datos!FG$7:FG$88)</f>
        <v>36</v>
      </c>
      <c r="FG9" s="9">
        <f>_xlfn.RANK.EQ(datos!FH9,datos!FH$7:FH$88)</f>
        <v>47</v>
      </c>
      <c r="FH9" s="9">
        <f>_xlfn.RANK.EQ(datos!FI9,datos!FI$7:FI$88)</f>
        <v>1</v>
      </c>
      <c r="FI9" s="9">
        <f>_xlfn.RANK.EQ(datos!FJ9,datos!FJ$7:FJ$88)</f>
        <v>37</v>
      </c>
      <c r="FJ9" s="9">
        <f>_xlfn.RANK.EQ(datos!FK9,datos!FK$7:FK$88)</f>
        <v>28</v>
      </c>
      <c r="FK9" s="9">
        <f>_xlfn.RANK.EQ(datos!FL9,datos!FL$7:FL$88)</f>
        <v>33</v>
      </c>
      <c r="FL9" s="9">
        <f>_xlfn.RANK.EQ(datos!FM9,datos!FM$7:FM$88)</f>
        <v>77</v>
      </c>
      <c r="FM9" s="9">
        <f>_xlfn.RANK.EQ(datos!FN9,datos!FN$7:FN$88)</f>
        <v>77</v>
      </c>
      <c r="FN9" s="9">
        <f>_xlfn.RANK.EQ(datos!FO9,datos!FO$7:FO$88)</f>
        <v>63</v>
      </c>
      <c r="FO9" s="9">
        <f>_xlfn.RANK.EQ(datos!FP9,datos!FP$7:FP$88)</f>
        <v>63</v>
      </c>
      <c r="FP9" s="9">
        <f>_xlfn.RANK.EQ(datos!FQ9,datos!FQ$7:FQ$88)</f>
        <v>20</v>
      </c>
      <c r="FQ9" s="9">
        <f>_xlfn.RANK.EQ(datos!FR9,datos!FR$7:FR$88)</f>
        <v>17</v>
      </c>
      <c r="FR9" s="9">
        <f>_xlfn.RANK.EQ(datos!FS9,datos!FS$7:FS$88)</f>
        <v>33</v>
      </c>
      <c r="FS9" s="9">
        <f>_xlfn.RANK.EQ(datos!FT9,datos!FT$7:FT$88)</f>
        <v>28</v>
      </c>
    </row>
    <row r="10" spans="1:175" x14ac:dyDescent="0.3">
      <c r="A10" s="2" t="s">
        <v>8</v>
      </c>
      <c r="B10" s="2">
        <v>104</v>
      </c>
      <c r="C10" s="2" t="s">
        <v>9</v>
      </c>
      <c r="D10" s="2" t="s">
        <v>346</v>
      </c>
      <c r="E10" s="2" t="s">
        <v>347</v>
      </c>
      <c r="F10" s="2">
        <v>0</v>
      </c>
      <c r="G10" s="2" t="s">
        <v>355</v>
      </c>
      <c r="H10" s="9">
        <f>_xlfn.RANK.EQ(datos!I10,datos!I$7:I$88)</f>
        <v>38</v>
      </c>
      <c r="I10" s="9">
        <f>_xlfn.RANK.EQ(datos!J10,datos!J$7:J$88)</f>
        <v>14</v>
      </c>
      <c r="J10" s="9">
        <f>_xlfn.RANK.EQ(datos!K10,datos!K$7:K$88)</f>
        <v>72</v>
      </c>
      <c r="K10" s="9">
        <f>_xlfn.RANK.EQ(datos!L10,datos!L$7:L$88)</f>
        <v>62</v>
      </c>
      <c r="L10" s="9">
        <f>_xlfn.RANK.EQ(datos!M10,datos!M$7:M$88)</f>
        <v>11</v>
      </c>
      <c r="M10" s="9">
        <f>_xlfn.RANK.EQ(datos!N10,datos!N$7:N$88)</f>
        <v>23</v>
      </c>
      <c r="N10" s="9">
        <f>_xlfn.RANK.EQ(datos!O10,datos!O$7:O$88)</f>
        <v>75</v>
      </c>
      <c r="O10" s="9">
        <f>_xlfn.RANK.EQ(datos!P10,datos!P$7:P$88)</f>
        <v>20</v>
      </c>
      <c r="P10" s="9">
        <f>_xlfn.RANK.EQ(datos!Q10,datos!Q$7:Q$88)</f>
        <v>27</v>
      </c>
      <c r="Q10" s="9">
        <f>_xlfn.RANK.EQ(datos!R10,datos!R$7:R$88)</f>
        <v>10</v>
      </c>
      <c r="R10" s="9">
        <f>_xlfn.RANK.EQ(datos!S10,datos!S$7:S$88)</f>
        <v>35</v>
      </c>
      <c r="S10" s="9">
        <f>_xlfn.RANK.EQ(datos!T10,datos!T$7:T$88)</f>
        <v>48</v>
      </c>
      <c r="T10" s="9">
        <f>_xlfn.RANK.EQ(datos!U10,datos!U$7:U$88)</f>
        <v>22</v>
      </c>
      <c r="U10" s="9">
        <f>_xlfn.RANK.EQ(datos!V10,datos!V$7:V$88)</f>
        <v>33</v>
      </c>
      <c r="V10" s="9">
        <f>_xlfn.RANK.EQ(datos!W10,datos!W$7:W$88)</f>
        <v>73</v>
      </c>
      <c r="W10" s="9">
        <f>_xlfn.RANK.EQ(datos!X10,datos!X$7:X$88)</f>
        <v>5</v>
      </c>
      <c r="X10" s="9">
        <f>_xlfn.RANK.EQ(datos!Y10,datos!Y$7:Y$88)</f>
        <v>60</v>
      </c>
      <c r="Y10" s="9">
        <f>_xlfn.RANK.EQ(datos!Z10,datos!Z$7:Z$88)</f>
        <v>72</v>
      </c>
      <c r="Z10" s="9">
        <f>_xlfn.RANK.EQ(datos!AA10,datos!AA$7:AA$88)</f>
        <v>36</v>
      </c>
      <c r="AA10" s="9">
        <f>_xlfn.RANK.EQ(datos!AB10,datos!AB$7:AB$88)</f>
        <v>69</v>
      </c>
      <c r="AB10" s="9">
        <f>_xlfn.RANK.EQ(datos!AC10,datos!AC$7:AC$88)</f>
        <v>60</v>
      </c>
      <c r="AC10" s="9">
        <f>_xlfn.RANK.EQ(datos!AD10,datos!AD$7:AD$88)</f>
        <v>56</v>
      </c>
      <c r="AD10" s="9">
        <f>_xlfn.RANK.EQ(datos!AE10,datos!AE$7:AE$88)</f>
        <v>58</v>
      </c>
      <c r="AE10" s="9">
        <f>_xlfn.RANK.EQ(datos!AF10,datos!AF$7:AF$88)</f>
        <v>11</v>
      </c>
      <c r="AF10" s="9">
        <f>_xlfn.RANK.EQ(datos!AG10,datos!AG$7:AG$88)</f>
        <v>14</v>
      </c>
      <c r="AG10" s="9">
        <f>_xlfn.RANK.EQ(datos!AH10,datos!AH$7:AH$88)</f>
        <v>22</v>
      </c>
      <c r="AH10" s="9">
        <f>_xlfn.RANK.EQ(datos!AI10,datos!AI$7:AI$88)</f>
        <v>21</v>
      </c>
      <c r="AI10" s="9">
        <f>_xlfn.RANK.EQ(datos!AJ10,datos!AJ$7:AJ$88)</f>
        <v>27</v>
      </c>
      <c r="AJ10" s="9">
        <f>_xlfn.RANK.EQ(datos!AK10,datos!AK$7:AK$88)</f>
        <v>60</v>
      </c>
      <c r="AK10" s="9">
        <f>_xlfn.RANK.EQ(datos!AL10,datos!AL$7:AL$88)</f>
        <v>27</v>
      </c>
      <c r="AL10" s="9">
        <f>_xlfn.RANK.EQ(datos!AM10,datos!AM$7:AM$88)</f>
        <v>67</v>
      </c>
      <c r="AM10" s="9">
        <f>_xlfn.RANK.EQ(datos!AN10,datos!AN$7:AN$88)</f>
        <v>69</v>
      </c>
      <c r="AN10" s="9">
        <f>_xlfn.RANK.EQ(datos!AO10,datos!AO$7:AO$88)</f>
        <v>64</v>
      </c>
      <c r="AO10" s="9">
        <f>_xlfn.RANK.EQ(datos!AP10,datos!AP$7:AP$88)</f>
        <v>80</v>
      </c>
      <c r="AP10" s="9">
        <f>_xlfn.RANK.EQ(datos!AQ10,datos!AQ$7:AQ$88)</f>
        <v>68</v>
      </c>
      <c r="AQ10" s="9">
        <f>_xlfn.RANK.EQ(datos!AR10,datos!AR$7:AR$88)</f>
        <v>34</v>
      </c>
      <c r="AR10" s="9">
        <f>_xlfn.RANK.EQ(datos!AS10,datos!AS$7:AS$88)</f>
        <v>18</v>
      </c>
      <c r="AS10" s="9">
        <f>_xlfn.RANK.EQ(datos!AT10,datos!AT$7:AT$88)</f>
        <v>9</v>
      </c>
      <c r="AT10" s="9">
        <f>_xlfn.RANK.EQ(datos!AU10,datos!AU$7:AU$88)</f>
        <v>53</v>
      </c>
      <c r="AU10" s="9">
        <f>_xlfn.RANK.EQ(datos!AV10,datos!AV$7:AV$88)</f>
        <v>51</v>
      </c>
      <c r="AV10" s="9">
        <f>_xlfn.RANK.EQ(datos!AW10,datos!AW$7:AW$88)</f>
        <v>12</v>
      </c>
      <c r="AW10" s="9">
        <f>_xlfn.RANK.EQ(datos!AX10,datos!AX$7:AX$88)</f>
        <v>45</v>
      </c>
      <c r="AX10" s="9">
        <f>_xlfn.RANK.EQ(datos!AY10,datos!AY$7:AY$88)</f>
        <v>29</v>
      </c>
      <c r="AY10" s="9">
        <f>_xlfn.RANK.EQ(datos!AZ10,datos!AZ$7:AZ$88)</f>
        <v>21</v>
      </c>
      <c r="AZ10" s="9">
        <f>_xlfn.RANK.EQ(datos!BA10,datos!BA$7:BA$88)</f>
        <v>50</v>
      </c>
      <c r="BA10" s="9">
        <f>_xlfn.RANK.EQ(datos!BB10,datos!BB$7:BB$88)</f>
        <v>34</v>
      </c>
      <c r="BB10" s="9">
        <f>_xlfn.RANK.EQ(datos!BC10,datos!BC$7:BC$88)</f>
        <v>3</v>
      </c>
      <c r="BC10" s="9">
        <f>_xlfn.RANK.EQ(datos!BD10,datos!BD$7:BD$88)</f>
        <v>24</v>
      </c>
      <c r="BD10" s="9">
        <f>_xlfn.RANK.EQ(datos!BE10,datos!BE$7:BE$88)</f>
        <v>5</v>
      </c>
      <c r="BE10" s="9">
        <f>_xlfn.RANK.EQ(datos!BF10,datos!BF$7:BF$88)</f>
        <v>35</v>
      </c>
      <c r="BF10" s="9">
        <f>_xlfn.RANK.EQ(datos!BG10,datos!BG$7:BG$88)</f>
        <v>51</v>
      </c>
      <c r="BG10" s="9">
        <f>_xlfn.RANK.EQ(datos!BH10,datos!BH$7:BH$88)</f>
        <v>1</v>
      </c>
      <c r="BH10" s="9">
        <f>_xlfn.RANK.EQ(datos!BI10,datos!BI$7:BI$88)</f>
        <v>44</v>
      </c>
      <c r="BI10" s="9">
        <f>_xlfn.RANK.EQ(datos!BJ10,datos!BJ$7:BJ$88)</f>
        <v>9</v>
      </c>
      <c r="BJ10" s="9">
        <f>_xlfn.RANK.EQ(datos!BK10,datos!BK$7:BK$88)</f>
        <v>54</v>
      </c>
      <c r="BK10" s="9">
        <f>_xlfn.RANK.EQ(datos!BL10,datos!BL$7:BL$88)</f>
        <v>33</v>
      </c>
      <c r="BL10" s="9">
        <f>_xlfn.RANK.EQ(datos!BM10,datos!BM$7:BM$88)</f>
        <v>58</v>
      </c>
      <c r="BM10" s="9">
        <f>_xlfn.RANK.EQ(datos!BN10,datos!BN$7:BN$88)</f>
        <v>21</v>
      </c>
      <c r="BN10" s="9">
        <f>_xlfn.RANK.EQ(datos!BO10,datos!BO$7:BO$88)</f>
        <v>45</v>
      </c>
      <c r="BO10" s="9">
        <f>_xlfn.RANK.EQ(datos!BP10,datos!BP$7:BP$88)</f>
        <v>11</v>
      </c>
      <c r="BP10" s="9">
        <f>_xlfn.RANK.EQ(datos!BQ10,datos!BQ$7:BQ$88)</f>
        <v>29</v>
      </c>
      <c r="BQ10" s="9">
        <f>_xlfn.RANK.EQ(datos!BR10,datos!BR$7:BR$88)</f>
        <v>57</v>
      </c>
      <c r="BR10" s="9">
        <f>_xlfn.RANK.EQ(datos!BS10,datos!BS$7:BS$88)</f>
        <v>29</v>
      </c>
      <c r="BS10" s="9">
        <f>_xlfn.RANK.EQ(datos!BT10,datos!BT$7:BT$88)</f>
        <v>54</v>
      </c>
      <c r="BT10" s="9">
        <f>_xlfn.RANK.EQ(datos!BU10,datos!BU$7:BU$88)</f>
        <v>35</v>
      </c>
      <c r="BU10" s="9">
        <f>_xlfn.RANK.EQ(datos!BV10,datos!BV$7:BV$88)</f>
        <v>31</v>
      </c>
      <c r="BV10" s="9">
        <f>_xlfn.RANK.EQ(datos!BW10,datos!BW$7:BW$88)</f>
        <v>1</v>
      </c>
      <c r="BW10" s="9">
        <f>_xlfn.RANK.EQ(datos!BX10,datos!BX$7:BX$88)</f>
        <v>53</v>
      </c>
      <c r="BX10" s="9">
        <f>_xlfn.RANK.EQ(datos!BY10,datos!BY$7:BY$88)</f>
        <v>60</v>
      </c>
      <c r="BY10" s="9">
        <f>_xlfn.RANK.EQ(datos!BZ10,datos!BZ$7:BZ$88)</f>
        <v>66</v>
      </c>
      <c r="BZ10" s="9">
        <f>_xlfn.RANK.EQ(datos!CA10,datos!CA$7:CA$88)</f>
        <v>28</v>
      </c>
      <c r="CA10" s="9">
        <f>_xlfn.RANK.EQ(datos!CB10,datos!CB$7:CB$88)</f>
        <v>42</v>
      </c>
      <c r="CB10" s="9">
        <f>_xlfn.RANK.EQ(datos!CC10,datos!CC$7:CC$88)</f>
        <v>38</v>
      </c>
      <c r="CC10" s="9">
        <f>_xlfn.RANK.EQ(datos!CD10,datos!CD$7:CD$88)</f>
        <v>37</v>
      </c>
      <c r="CD10" s="9">
        <f>_xlfn.RANK.EQ(datos!CE10,datos!CE$7:CE$88)</f>
        <v>47</v>
      </c>
      <c r="CE10" s="9">
        <f>_xlfn.RANK.EQ(datos!CF10,datos!CF$7:CF$88)</f>
        <v>24</v>
      </c>
      <c r="CF10" s="9">
        <f>_xlfn.RANK.EQ(datos!CG10,datos!CG$7:CG$88)</f>
        <v>41</v>
      </c>
      <c r="CG10" s="9">
        <f>_xlfn.RANK.EQ(datos!CH10,datos!CH$7:CH$88)</f>
        <v>25</v>
      </c>
      <c r="CH10" s="9">
        <f>_xlfn.RANK.EQ(datos!CI10,datos!CI$7:CI$88)</f>
        <v>13</v>
      </c>
      <c r="CI10" s="9">
        <f>_xlfn.RANK.EQ(datos!CJ10,datos!CJ$7:CJ$88)</f>
        <v>39</v>
      </c>
      <c r="CJ10" s="9">
        <f>_xlfn.RANK.EQ(datos!CK10,datos!CK$7:CK$88)</f>
        <v>43</v>
      </c>
      <c r="CK10" s="9">
        <f>_xlfn.RANK.EQ(datos!CL10,datos!CL$7:CL$88)</f>
        <v>73</v>
      </c>
      <c r="CL10" s="9">
        <f>_xlfn.RANK.EQ(datos!CM10,datos!CM$7:CM$88)</f>
        <v>46</v>
      </c>
      <c r="CM10" s="9">
        <f>_xlfn.RANK.EQ(datos!CN10,datos!CN$7:CN$88)</f>
        <v>69</v>
      </c>
      <c r="CN10" s="9">
        <f>_xlfn.RANK.EQ(datos!CO10,datos!CO$7:CO$88)</f>
        <v>12</v>
      </c>
      <c r="CO10" s="9">
        <f>_xlfn.RANK.EQ(datos!CP10,datos!CP$7:CP$88)</f>
        <v>62</v>
      </c>
      <c r="CP10" s="9">
        <f>_xlfn.RANK.EQ(datos!CQ10,datos!CQ$7:CQ$88)</f>
        <v>72</v>
      </c>
      <c r="CQ10" s="9">
        <f>_xlfn.RANK.EQ(datos!CR10,datos!CR$7:CR$88)</f>
        <v>36</v>
      </c>
      <c r="CR10" s="9">
        <f>_xlfn.RANK.EQ(datos!CS10,datos!CS$7:CS$88)</f>
        <v>51</v>
      </c>
      <c r="CS10" s="9">
        <f>_xlfn.RANK.EQ(datos!CT10,datos!CT$7:CT$88)</f>
        <v>64</v>
      </c>
      <c r="CT10" s="9">
        <f>_xlfn.RANK.EQ(datos!CU10,datos!CU$7:CU$88)</f>
        <v>14</v>
      </c>
      <c r="CU10" s="9">
        <f>_xlfn.RANK.EQ(datos!CV10,datos!CV$7:CV$88)</f>
        <v>22</v>
      </c>
      <c r="CV10" s="9">
        <f>_xlfn.RANK.EQ(datos!CW10,datos!CW$7:CW$88)</f>
        <v>12</v>
      </c>
      <c r="CW10" s="9">
        <f>_xlfn.RANK.EQ(datos!CX10,datos!CX$7:CX$88)</f>
        <v>37</v>
      </c>
      <c r="CX10" s="9">
        <f>_xlfn.RANK.EQ(datos!CY10,datos!CY$7:CY$88)</f>
        <v>60</v>
      </c>
      <c r="CY10" s="9">
        <f>_xlfn.RANK.EQ(datos!CZ10,datos!CZ$7:CZ$88)</f>
        <v>18</v>
      </c>
      <c r="CZ10" s="9">
        <f>_xlfn.RANK.EQ(datos!DA10,datos!DA$7:DA$88)</f>
        <v>39</v>
      </c>
      <c r="DA10" s="9">
        <f>_xlfn.RANK.EQ(datos!DB10,datos!DB$7:DB$88)</f>
        <v>71</v>
      </c>
      <c r="DB10" s="9">
        <f>_xlfn.RANK.EQ(datos!DC10,datos!DC$7:DC$88)</f>
        <v>73</v>
      </c>
      <c r="DC10" s="9">
        <f>_xlfn.RANK.EQ(datos!DD10,datos!DD$7:DD$88)</f>
        <v>38</v>
      </c>
      <c r="DD10" s="9">
        <f>_xlfn.RANK.EQ(datos!DE10,datos!DE$7:DE$88)</f>
        <v>73</v>
      </c>
      <c r="DE10" s="9">
        <f>_xlfn.RANK.EQ(datos!DF10,datos!DF$7:DF$88)</f>
        <v>70</v>
      </c>
      <c r="DF10" s="9">
        <f>_xlfn.RANK.EQ(datos!DG10,datos!DG$7:DG$88)</f>
        <v>43</v>
      </c>
      <c r="DG10" s="9">
        <f>_xlfn.RANK.EQ(datos!DH10,datos!DH$7:DH$88)</f>
        <v>72</v>
      </c>
      <c r="DH10" s="9">
        <f>_xlfn.RANK.EQ(datos!DI10,datos!DI$7:DI$88)</f>
        <v>44</v>
      </c>
      <c r="DI10" s="9">
        <f>_xlfn.RANK.EQ(datos!DJ10,datos!DJ$7:DJ$88)</f>
        <v>54</v>
      </c>
      <c r="DJ10" s="9">
        <f>_xlfn.RANK.EQ(datos!DK10,datos!DK$7:DK$88)</f>
        <v>37</v>
      </c>
      <c r="DK10" s="9">
        <f>_xlfn.RANK.EQ(datos!DL10,datos!DL$7:DL$88)</f>
        <v>76</v>
      </c>
      <c r="DL10" s="9">
        <f>_xlfn.RANK.EQ(datos!DM10,datos!DM$7:DM$88)</f>
        <v>61</v>
      </c>
      <c r="DM10" s="9">
        <f>_xlfn.RANK.EQ(datos!DN10,datos!DN$7:DN$88)</f>
        <v>69</v>
      </c>
      <c r="DN10" s="9">
        <f>_xlfn.RANK.EQ(datos!DO10,datos!DO$7:DO$88)</f>
        <v>6</v>
      </c>
      <c r="DO10" s="9">
        <f>_xlfn.RANK.EQ(datos!DP10,datos!DP$7:DP$88)</f>
        <v>23</v>
      </c>
      <c r="DP10" s="9">
        <f>_xlfn.RANK.EQ(datos!DQ10,datos!DQ$7:DQ$88)</f>
        <v>8</v>
      </c>
      <c r="DQ10" s="9">
        <f>_xlfn.RANK.EQ(datos!DR10,datos!DR$7:DR$88)</f>
        <v>21</v>
      </c>
      <c r="DR10" s="9">
        <f>_xlfn.RANK.EQ(datos!DS10,datos!DS$7:DS$88)</f>
        <v>16</v>
      </c>
      <c r="DS10" s="9">
        <f>_xlfn.RANK.EQ(datos!DT10,datos!DT$7:DT$88)</f>
        <v>13</v>
      </c>
      <c r="DT10" s="9">
        <f>_xlfn.RANK.EQ(datos!DU10,datos!DU$7:DU$88)</f>
        <v>20</v>
      </c>
      <c r="DU10" s="9">
        <f>_xlfn.RANK.EQ(datos!DV10,datos!DV$7:DV$88)</f>
        <v>17</v>
      </c>
      <c r="DV10" s="9">
        <f>_xlfn.RANK.EQ(datos!DW10,datos!DW$7:DW$88)</f>
        <v>28</v>
      </c>
      <c r="DW10" s="9">
        <f>_xlfn.RANK.EQ(datos!DX10,datos!DX$7:DX$88)</f>
        <v>17</v>
      </c>
      <c r="DX10" s="9">
        <f>_xlfn.RANK.EQ(datos!DY10,datos!DY$7:DY$88)</f>
        <v>14</v>
      </c>
      <c r="DY10" s="9">
        <f>_xlfn.RANK.EQ(datos!DZ10,datos!DZ$7:DZ$88)</f>
        <v>63</v>
      </c>
      <c r="DZ10" s="9">
        <f>_xlfn.RANK.EQ(datos!EA10,datos!EA$7:EA$88)</f>
        <v>26</v>
      </c>
      <c r="EA10" s="9">
        <f>_xlfn.RANK.EQ(datos!EB10,datos!EB$7:EB$88)</f>
        <v>17</v>
      </c>
      <c r="EB10" s="9">
        <f>_xlfn.RANK.EQ(datos!EC10,datos!EC$7:EC$88)</f>
        <v>18</v>
      </c>
      <c r="EC10" s="9">
        <f>_xlfn.RANK.EQ(datos!ED10,datos!ED$7:ED$88)</f>
        <v>25</v>
      </c>
      <c r="ED10" s="9">
        <f>_xlfn.RANK.EQ(datos!EE10,datos!EE$7:EE$88)</f>
        <v>27</v>
      </c>
      <c r="EE10" s="9">
        <f>_xlfn.RANK.EQ(datos!EF10,datos!EF$7:EF$88)</f>
        <v>3</v>
      </c>
      <c r="EF10" s="9">
        <f>_xlfn.RANK.EQ(datos!EG10,datos!EG$7:EG$88)</f>
        <v>67</v>
      </c>
      <c r="EG10" s="9">
        <f>_xlfn.RANK.EQ(datos!EH10,datos!EH$7:EH$88)</f>
        <v>57</v>
      </c>
      <c r="EH10" s="9">
        <f>_xlfn.RANK.EQ(datos!EI10,datos!EI$7:EI$88)</f>
        <v>1</v>
      </c>
      <c r="EI10" s="9">
        <f>_xlfn.RANK.EQ(datos!EJ10,datos!EJ$7:EJ$88)</f>
        <v>34</v>
      </c>
      <c r="EJ10" s="9">
        <f>_xlfn.RANK.EQ(datos!EK10,datos!EK$7:EK$88)</f>
        <v>67</v>
      </c>
      <c r="EK10" s="9">
        <f>_xlfn.RANK.EQ(datos!EL10,datos!EL$7:EL$88)</f>
        <v>52</v>
      </c>
      <c r="EL10" s="9">
        <f>_xlfn.RANK.EQ(datos!EM10,datos!EM$7:EM$88)</f>
        <v>70</v>
      </c>
      <c r="EM10" s="9">
        <f>_xlfn.RANK.EQ(datos!EN10,datos!EN$7:EN$88)</f>
        <v>35</v>
      </c>
      <c r="EN10" s="9">
        <f>_xlfn.RANK.EQ(datos!EO10,datos!EO$7:EO$88)</f>
        <v>60</v>
      </c>
      <c r="EO10" s="9">
        <f>_xlfn.RANK.EQ(datos!EP10,datos!EP$7:EP$88)</f>
        <v>32</v>
      </c>
      <c r="EP10" s="9">
        <f>_xlfn.RANK.EQ(datos!EQ10,datos!EQ$7:EQ$88)</f>
        <v>40</v>
      </c>
      <c r="EQ10" s="9">
        <f>_xlfn.RANK.EQ(datos!ER10,datos!ER$7:ER$88)</f>
        <v>52</v>
      </c>
      <c r="ER10" s="9">
        <f>_xlfn.RANK.EQ(datos!ES10,datos!ES$7:ES$88)</f>
        <v>12</v>
      </c>
      <c r="ES10" s="9">
        <f>_xlfn.RANK.EQ(datos!ET10,datos!ET$7:ET$88)</f>
        <v>63</v>
      </c>
      <c r="ET10" s="9">
        <f>_xlfn.RANK.EQ(datos!EU10,datos!EU$7:EU$88)</f>
        <v>64</v>
      </c>
      <c r="EU10" s="9">
        <f>_xlfn.RANK.EQ(datos!EV10,datos!EV$7:EV$88)</f>
        <v>62</v>
      </c>
      <c r="EV10" s="9">
        <f>_xlfn.RANK.EQ(datos!EW10,datos!EW$7:EW$88)</f>
        <v>20</v>
      </c>
      <c r="EW10" s="9">
        <f>_xlfn.RANK.EQ(datos!EX10,datos!EX$7:EX$88)</f>
        <v>67</v>
      </c>
      <c r="EX10" s="9">
        <f>_xlfn.RANK.EQ(datos!EY10,datos!EY$7:EY$88)</f>
        <v>47</v>
      </c>
      <c r="EY10" s="9">
        <f>_xlfn.RANK.EQ(datos!EZ10,datos!EZ$7:EZ$88)</f>
        <v>70</v>
      </c>
      <c r="EZ10" s="9">
        <f>_xlfn.RANK.EQ(datos!FA10,datos!FA$7:FA$88)</f>
        <v>65</v>
      </c>
      <c r="FA10" s="9">
        <f>_xlfn.RANK.EQ(datos!FB10,datos!FB$7:FB$88)</f>
        <v>65</v>
      </c>
      <c r="FB10" s="9">
        <f>_xlfn.RANK.EQ(datos!FC10,datos!FC$7:FC$88)</f>
        <v>37</v>
      </c>
      <c r="FC10" s="9">
        <f>_xlfn.RANK.EQ(datos!FD10,datos!FD$7:FD$88)</f>
        <v>79</v>
      </c>
      <c r="FD10" s="9">
        <f>_xlfn.RANK.EQ(datos!FE10,datos!FE$7:FE$88)</f>
        <v>56</v>
      </c>
      <c r="FE10" s="9">
        <f>_xlfn.RANK.EQ(datos!FF10,datos!FF$7:FF$88)</f>
        <v>33</v>
      </c>
      <c r="FF10" s="9">
        <f>_xlfn.RANK.EQ(datos!FG10,datos!FG$7:FG$88)</f>
        <v>81</v>
      </c>
      <c r="FG10" s="9">
        <f>_xlfn.RANK.EQ(datos!FH10,datos!FH$7:FH$88)</f>
        <v>41</v>
      </c>
      <c r="FH10" s="9">
        <f>_xlfn.RANK.EQ(datos!FI10,datos!FI$7:FI$88)</f>
        <v>76</v>
      </c>
      <c r="FI10" s="9">
        <f>_xlfn.RANK.EQ(datos!FJ10,datos!FJ$7:FJ$88)</f>
        <v>58</v>
      </c>
      <c r="FJ10" s="9">
        <f>_xlfn.RANK.EQ(datos!FK10,datos!FK$7:FK$88)</f>
        <v>76</v>
      </c>
      <c r="FK10" s="9">
        <f>_xlfn.RANK.EQ(datos!FL10,datos!FL$7:FL$88)</f>
        <v>43</v>
      </c>
      <c r="FL10" s="9">
        <f>_xlfn.RANK.EQ(datos!FM10,datos!FM$7:FM$88)</f>
        <v>26</v>
      </c>
      <c r="FM10" s="9">
        <f>_xlfn.RANK.EQ(datos!FN10,datos!FN$7:FN$88)</f>
        <v>26</v>
      </c>
      <c r="FN10" s="9">
        <f>_xlfn.RANK.EQ(datos!FO10,datos!FO$7:FO$88)</f>
        <v>4</v>
      </c>
      <c r="FO10" s="9">
        <f>_xlfn.RANK.EQ(datos!FP10,datos!FP$7:FP$88)</f>
        <v>35</v>
      </c>
      <c r="FP10" s="9">
        <f>_xlfn.RANK.EQ(datos!FQ10,datos!FQ$7:FQ$88)</f>
        <v>49</v>
      </c>
      <c r="FQ10" s="9">
        <f>_xlfn.RANK.EQ(datos!FR10,datos!FR$7:FR$88)</f>
        <v>39</v>
      </c>
      <c r="FR10" s="9">
        <f>_xlfn.RANK.EQ(datos!FS10,datos!FS$7:FS$88)</f>
        <v>19</v>
      </c>
      <c r="FS10" s="9">
        <f>_xlfn.RANK.EQ(datos!FT10,datos!FT$7:FT$88)</f>
        <v>52</v>
      </c>
    </row>
    <row r="11" spans="1:175" x14ac:dyDescent="0.3">
      <c r="A11" s="2" t="s">
        <v>10</v>
      </c>
      <c r="B11" s="2">
        <v>105</v>
      </c>
      <c r="C11" s="2" t="s">
        <v>11</v>
      </c>
      <c r="D11" s="2" t="s">
        <v>346</v>
      </c>
      <c r="E11" s="2" t="s">
        <v>347</v>
      </c>
      <c r="F11" s="2">
        <v>0</v>
      </c>
      <c r="G11" s="2" t="s">
        <v>355</v>
      </c>
      <c r="H11" s="9">
        <f>_xlfn.RANK.EQ(datos!I11,datos!I$7:I$88)</f>
        <v>51</v>
      </c>
      <c r="I11" s="9">
        <f>_xlfn.RANK.EQ(datos!J11,datos!J$7:J$88)</f>
        <v>8</v>
      </c>
      <c r="J11" s="9">
        <f>_xlfn.RANK.EQ(datos!K11,datos!K$7:K$88)</f>
        <v>26</v>
      </c>
      <c r="K11" s="9">
        <f>_xlfn.RANK.EQ(datos!L11,datos!L$7:L$88)</f>
        <v>47</v>
      </c>
      <c r="L11" s="9">
        <f>_xlfn.RANK.EQ(datos!M11,datos!M$7:M$88)</f>
        <v>63</v>
      </c>
      <c r="M11" s="9">
        <f>_xlfn.RANK.EQ(datos!N11,datos!N$7:N$88)</f>
        <v>61</v>
      </c>
      <c r="N11" s="9">
        <f>_xlfn.RANK.EQ(datos!O11,datos!O$7:O$88)</f>
        <v>73</v>
      </c>
      <c r="O11" s="9">
        <f>_xlfn.RANK.EQ(datos!P11,datos!P$7:P$88)</f>
        <v>4</v>
      </c>
      <c r="P11" s="9">
        <f>_xlfn.RANK.EQ(datos!Q11,datos!Q$7:Q$88)</f>
        <v>10</v>
      </c>
      <c r="Q11" s="9">
        <f>_xlfn.RANK.EQ(datos!R11,datos!R$7:R$88)</f>
        <v>46</v>
      </c>
      <c r="R11" s="9">
        <f>_xlfn.RANK.EQ(datos!S11,datos!S$7:S$88)</f>
        <v>4</v>
      </c>
      <c r="S11" s="9">
        <f>_xlfn.RANK.EQ(datos!T11,datos!T$7:T$88)</f>
        <v>10</v>
      </c>
      <c r="T11" s="9">
        <f>_xlfn.RANK.EQ(datos!U11,datos!U$7:U$88)</f>
        <v>57</v>
      </c>
      <c r="U11" s="9">
        <f>_xlfn.RANK.EQ(datos!V11,datos!V$7:V$88)</f>
        <v>13</v>
      </c>
      <c r="V11" s="9">
        <f>_xlfn.RANK.EQ(datos!W11,datos!W$7:W$88)</f>
        <v>24</v>
      </c>
      <c r="W11" s="9">
        <f>_xlfn.RANK.EQ(datos!X11,datos!X$7:X$88)</f>
        <v>58</v>
      </c>
      <c r="X11" s="9">
        <f>_xlfn.RANK.EQ(datos!Y11,datos!Y$7:Y$88)</f>
        <v>51</v>
      </c>
      <c r="Y11" s="9">
        <f>_xlfn.RANK.EQ(datos!Z11,datos!Z$7:Z$88)</f>
        <v>24</v>
      </c>
      <c r="Z11" s="9">
        <f>_xlfn.RANK.EQ(datos!AA11,datos!AA$7:AA$88)</f>
        <v>69</v>
      </c>
      <c r="AA11" s="9">
        <f>_xlfn.RANK.EQ(datos!AB11,datos!AB$7:AB$88)</f>
        <v>73</v>
      </c>
      <c r="AB11" s="9">
        <f>_xlfn.RANK.EQ(datos!AC11,datos!AC$7:AC$88)</f>
        <v>42</v>
      </c>
      <c r="AC11" s="9">
        <f>_xlfn.RANK.EQ(datos!AD11,datos!AD$7:AD$88)</f>
        <v>31</v>
      </c>
      <c r="AD11" s="9">
        <f>_xlfn.RANK.EQ(datos!AE11,datos!AE$7:AE$88)</f>
        <v>46</v>
      </c>
      <c r="AE11" s="9">
        <f>_xlfn.RANK.EQ(datos!AF11,datos!AF$7:AF$88)</f>
        <v>63</v>
      </c>
      <c r="AF11" s="9">
        <f>_xlfn.RANK.EQ(datos!AG11,datos!AG$7:AG$88)</f>
        <v>57</v>
      </c>
      <c r="AG11" s="9">
        <f>_xlfn.RANK.EQ(datos!AH11,datos!AH$7:AH$88)</f>
        <v>76</v>
      </c>
      <c r="AH11" s="9">
        <f>_xlfn.RANK.EQ(datos!AI11,datos!AI$7:AI$88)</f>
        <v>44</v>
      </c>
      <c r="AI11" s="9">
        <f>_xlfn.RANK.EQ(datos!AJ11,datos!AJ$7:AJ$88)</f>
        <v>33</v>
      </c>
      <c r="AJ11" s="9">
        <f>_xlfn.RANK.EQ(datos!AK11,datos!AK$7:AK$88)</f>
        <v>61</v>
      </c>
      <c r="AK11" s="9">
        <f>_xlfn.RANK.EQ(datos!AL11,datos!AL$7:AL$88)</f>
        <v>44</v>
      </c>
      <c r="AL11" s="9">
        <f>_xlfn.RANK.EQ(datos!AM11,datos!AM$7:AM$88)</f>
        <v>70</v>
      </c>
      <c r="AM11" s="9">
        <f>_xlfn.RANK.EQ(datos!AN11,datos!AN$7:AN$88)</f>
        <v>64</v>
      </c>
      <c r="AN11" s="9">
        <f>_xlfn.RANK.EQ(datos!AO11,datos!AO$7:AO$88)</f>
        <v>21</v>
      </c>
      <c r="AO11" s="9">
        <f>_xlfn.RANK.EQ(datos!AP11,datos!AP$7:AP$88)</f>
        <v>64</v>
      </c>
      <c r="AP11" s="9">
        <f>_xlfn.RANK.EQ(datos!AQ11,datos!AQ$7:AQ$88)</f>
        <v>76</v>
      </c>
      <c r="AQ11" s="9">
        <f>_xlfn.RANK.EQ(datos!AR11,datos!AR$7:AR$88)</f>
        <v>52</v>
      </c>
      <c r="AR11" s="9">
        <f>_xlfn.RANK.EQ(datos!AS11,datos!AS$7:AS$88)</f>
        <v>1</v>
      </c>
      <c r="AS11" s="9">
        <f>_xlfn.RANK.EQ(datos!AT11,datos!AT$7:AT$88)</f>
        <v>11</v>
      </c>
      <c r="AT11" s="9">
        <f>_xlfn.RANK.EQ(datos!AU11,datos!AU$7:AU$88)</f>
        <v>16</v>
      </c>
      <c r="AU11" s="9">
        <f>_xlfn.RANK.EQ(datos!AV11,datos!AV$7:AV$88)</f>
        <v>33</v>
      </c>
      <c r="AV11" s="9">
        <f>_xlfn.RANK.EQ(datos!AW11,datos!AW$7:AW$88)</f>
        <v>9</v>
      </c>
      <c r="AW11" s="9">
        <f>_xlfn.RANK.EQ(datos!AX11,datos!AX$7:AX$88)</f>
        <v>19</v>
      </c>
      <c r="AX11" s="9">
        <f>_xlfn.RANK.EQ(datos!AY11,datos!AY$7:AY$88)</f>
        <v>54</v>
      </c>
      <c r="AY11" s="9">
        <f>_xlfn.RANK.EQ(datos!AZ11,datos!AZ$7:AZ$88)</f>
        <v>2</v>
      </c>
      <c r="AZ11" s="9">
        <f>_xlfn.RANK.EQ(datos!BA11,datos!BA$7:BA$88)</f>
        <v>48</v>
      </c>
      <c r="BA11" s="9">
        <f>_xlfn.RANK.EQ(datos!BB11,datos!BB$7:BB$88)</f>
        <v>29</v>
      </c>
      <c r="BB11" s="9">
        <f>_xlfn.RANK.EQ(datos!BC11,datos!BC$7:BC$88)</f>
        <v>39</v>
      </c>
      <c r="BC11" s="9">
        <f>_xlfn.RANK.EQ(datos!BD11,datos!BD$7:BD$88)</f>
        <v>53</v>
      </c>
      <c r="BD11" s="9">
        <f>_xlfn.RANK.EQ(datos!BE11,datos!BE$7:BE$88)</f>
        <v>36</v>
      </c>
      <c r="BE11" s="9">
        <f>_xlfn.RANK.EQ(datos!BF11,datos!BF$7:BF$88)</f>
        <v>1</v>
      </c>
      <c r="BF11" s="9">
        <f>_xlfn.RANK.EQ(datos!BG11,datos!BG$7:BG$88)</f>
        <v>24</v>
      </c>
      <c r="BG11" s="9">
        <f>_xlfn.RANK.EQ(datos!BH11,datos!BH$7:BH$88)</f>
        <v>1</v>
      </c>
      <c r="BH11" s="9">
        <f>_xlfn.RANK.EQ(datos!BI11,datos!BI$7:BI$88)</f>
        <v>12</v>
      </c>
      <c r="BI11" s="9">
        <f>_xlfn.RANK.EQ(datos!BJ11,datos!BJ$7:BJ$88)</f>
        <v>2</v>
      </c>
      <c r="BJ11" s="9">
        <f>_xlfn.RANK.EQ(datos!BK11,datos!BK$7:BK$88)</f>
        <v>11</v>
      </c>
      <c r="BK11" s="9">
        <f>_xlfn.RANK.EQ(datos!BL11,datos!BL$7:BL$88)</f>
        <v>13</v>
      </c>
      <c r="BL11" s="9">
        <f>_xlfn.RANK.EQ(datos!BM11,datos!BM$7:BM$88)</f>
        <v>22</v>
      </c>
      <c r="BM11" s="9">
        <f>_xlfn.RANK.EQ(datos!BN11,datos!BN$7:BN$88)</f>
        <v>36</v>
      </c>
      <c r="BN11" s="9">
        <f>_xlfn.RANK.EQ(datos!BO11,datos!BO$7:BO$88)</f>
        <v>5</v>
      </c>
      <c r="BO11" s="9">
        <f>_xlfn.RANK.EQ(datos!BP11,datos!BP$7:BP$88)</f>
        <v>47</v>
      </c>
      <c r="BP11" s="9">
        <f>_xlfn.RANK.EQ(datos!BQ11,datos!BQ$7:BQ$88)</f>
        <v>10</v>
      </c>
      <c r="BQ11" s="9">
        <f>_xlfn.RANK.EQ(datos!BR11,datos!BR$7:BR$88)</f>
        <v>72</v>
      </c>
      <c r="BR11" s="9">
        <f>_xlfn.RANK.EQ(datos!BS11,datos!BS$7:BS$88)</f>
        <v>26</v>
      </c>
      <c r="BS11" s="9">
        <f>_xlfn.RANK.EQ(datos!BT11,datos!BT$7:BT$88)</f>
        <v>1</v>
      </c>
      <c r="BT11" s="9">
        <f>_xlfn.RANK.EQ(datos!BU11,datos!BU$7:BU$88)</f>
        <v>1</v>
      </c>
      <c r="BU11" s="9">
        <f>_xlfn.RANK.EQ(datos!BV11,datos!BV$7:BV$88)</f>
        <v>20</v>
      </c>
      <c r="BV11" s="9">
        <f>_xlfn.RANK.EQ(datos!BW11,datos!BW$7:BW$88)</f>
        <v>1</v>
      </c>
      <c r="BW11" s="9">
        <f>_xlfn.RANK.EQ(datos!BX11,datos!BX$7:BX$88)</f>
        <v>61</v>
      </c>
      <c r="BX11" s="9">
        <f>_xlfn.RANK.EQ(datos!BY11,datos!BY$7:BY$88)</f>
        <v>52</v>
      </c>
      <c r="BY11" s="9">
        <f>_xlfn.RANK.EQ(datos!BZ11,datos!BZ$7:BZ$88)</f>
        <v>50</v>
      </c>
      <c r="BZ11" s="9">
        <f>_xlfn.RANK.EQ(datos!CA11,datos!CA$7:CA$88)</f>
        <v>15</v>
      </c>
      <c r="CA11" s="9">
        <f>_xlfn.RANK.EQ(datos!CB11,datos!CB$7:CB$88)</f>
        <v>6</v>
      </c>
      <c r="CB11" s="9">
        <f>_xlfn.RANK.EQ(datos!CC11,datos!CC$7:CC$88)</f>
        <v>55</v>
      </c>
      <c r="CC11" s="9">
        <f>_xlfn.RANK.EQ(datos!CD11,datos!CD$7:CD$88)</f>
        <v>71</v>
      </c>
      <c r="CD11" s="9">
        <f>_xlfn.RANK.EQ(datos!CE11,datos!CE$7:CE$88)</f>
        <v>55</v>
      </c>
      <c r="CE11" s="9">
        <f>_xlfn.RANK.EQ(datos!CF11,datos!CF$7:CF$88)</f>
        <v>68</v>
      </c>
      <c r="CF11" s="9">
        <f>_xlfn.RANK.EQ(datos!CG11,datos!CG$7:CG$88)</f>
        <v>56</v>
      </c>
      <c r="CG11" s="9">
        <f>_xlfn.RANK.EQ(datos!CH11,datos!CH$7:CH$88)</f>
        <v>16</v>
      </c>
      <c r="CH11" s="9">
        <f>_xlfn.RANK.EQ(datos!CI11,datos!CI$7:CI$88)</f>
        <v>2</v>
      </c>
      <c r="CI11" s="9">
        <f>_xlfn.RANK.EQ(datos!CJ11,datos!CJ$7:CJ$88)</f>
        <v>44</v>
      </c>
      <c r="CJ11" s="9">
        <f>_xlfn.RANK.EQ(datos!CK11,datos!CK$7:CK$88)</f>
        <v>37</v>
      </c>
      <c r="CK11" s="9">
        <f>_xlfn.RANK.EQ(datos!CL11,datos!CL$7:CL$88)</f>
        <v>32</v>
      </c>
      <c r="CL11" s="9">
        <f>_xlfn.RANK.EQ(datos!CM11,datos!CM$7:CM$88)</f>
        <v>54</v>
      </c>
      <c r="CM11" s="9">
        <f>_xlfn.RANK.EQ(datos!CN11,datos!CN$7:CN$88)</f>
        <v>57</v>
      </c>
      <c r="CN11" s="9">
        <f>_xlfn.RANK.EQ(datos!CO11,datos!CO$7:CO$88)</f>
        <v>11</v>
      </c>
      <c r="CO11" s="9">
        <f>_xlfn.RANK.EQ(datos!CP11,datos!CP$7:CP$88)</f>
        <v>16</v>
      </c>
      <c r="CP11" s="9">
        <f>_xlfn.RANK.EQ(datos!CQ11,datos!CQ$7:CQ$88)</f>
        <v>59</v>
      </c>
      <c r="CQ11" s="9">
        <f>_xlfn.RANK.EQ(datos!CR11,datos!CR$7:CR$88)</f>
        <v>41</v>
      </c>
      <c r="CR11" s="9">
        <f>_xlfn.RANK.EQ(datos!CS11,datos!CS$7:CS$88)</f>
        <v>78</v>
      </c>
      <c r="CS11" s="9">
        <f>_xlfn.RANK.EQ(datos!CT11,datos!CT$7:CT$88)</f>
        <v>13</v>
      </c>
      <c r="CT11" s="9">
        <f>_xlfn.RANK.EQ(datos!CU11,datos!CU$7:CU$88)</f>
        <v>12</v>
      </c>
      <c r="CU11" s="9">
        <f>_xlfn.RANK.EQ(datos!CV11,datos!CV$7:CV$88)</f>
        <v>78</v>
      </c>
      <c r="CV11" s="9">
        <f>_xlfn.RANK.EQ(datos!CW11,datos!CW$7:CW$88)</f>
        <v>5</v>
      </c>
      <c r="CW11" s="9">
        <f>_xlfn.RANK.EQ(datos!CX11,datos!CX$7:CX$88)</f>
        <v>49</v>
      </c>
      <c r="CX11" s="9">
        <f>_xlfn.RANK.EQ(datos!CY11,datos!CY$7:CY$88)</f>
        <v>1</v>
      </c>
      <c r="CY11" s="9">
        <f>_xlfn.RANK.EQ(datos!CZ11,datos!CZ$7:CZ$88)</f>
        <v>1</v>
      </c>
      <c r="CZ11" s="9">
        <f>_xlfn.RANK.EQ(datos!DA11,datos!DA$7:DA$88)</f>
        <v>82</v>
      </c>
      <c r="DA11" s="9">
        <f>_xlfn.RANK.EQ(datos!DB11,datos!DB$7:DB$88)</f>
        <v>1</v>
      </c>
      <c r="DB11" s="9">
        <f>_xlfn.RANK.EQ(datos!DC11,datos!DC$7:DC$88)</f>
        <v>3</v>
      </c>
      <c r="DC11" s="9">
        <f>_xlfn.RANK.EQ(datos!DD11,datos!DD$7:DD$88)</f>
        <v>12</v>
      </c>
      <c r="DD11" s="9">
        <f>_xlfn.RANK.EQ(datos!DE11,datos!DE$7:DE$88)</f>
        <v>74</v>
      </c>
      <c r="DE11" s="9">
        <f>_xlfn.RANK.EQ(datos!DF11,datos!DF$7:DF$88)</f>
        <v>16</v>
      </c>
      <c r="DF11" s="9">
        <f>_xlfn.RANK.EQ(datos!DG11,datos!DG$7:DG$88)</f>
        <v>29</v>
      </c>
      <c r="DG11" s="9">
        <f>_xlfn.RANK.EQ(datos!DH11,datos!DH$7:DH$88)</f>
        <v>53</v>
      </c>
      <c r="DH11" s="9">
        <f>_xlfn.RANK.EQ(datos!DI11,datos!DI$7:DI$88)</f>
        <v>44</v>
      </c>
      <c r="DI11" s="9">
        <f>_xlfn.RANK.EQ(datos!DJ11,datos!DJ$7:DJ$88)</f>
        <v>57</v>
      </c>
      <c r="DJ11" s="9">
        <f>_xlfn.RANK.EQ(datos!DK11,datos!DK$7:DK$88)</f>
        <v>22</v>
      </c>
      <c r="DK11" s="9">
        <f>_xlfn.RANK.EQ(datos!DL11,datos!DL$7:DL$88)</f>
        <v>33</v>
      </c>
      <c r="DL11" s="9">
        <f>_xlfn.RANK.EQ(datos!DM11,datos!DM$7:DM$88)</f>
        <v>35</v>
      </c>
      <c r="DM11" s="9">
        <f>_xlfn.RANK.EQ(datos!DN11,datos!DN$7:DN$88)</f>
        <v>67</v>
      </c>
      <c r="DN11" s="9">
        <f>_xlfn.RANK.EQ(datos!DO11,datos!DO$7:DO$88)</f>
        <v>22</v>
      </c>
      <c r="DO11" s="9">
        <f>_xlfn.RANK.EQ(datos!DP11,datos!DP$7:DP$88)</f>
        <v>26</v>
      </c>
      <c r="DP11" s="9">
        <f>_xlfn.RANK.EQ(datos!DQ11,datos!DQ$7:DQ$88)</f>
        <v>65</v>
      </c>
      <c r="DQ11" s="9">
        <f>_xlfn.RANK.EQ(datos!DR11,datos!DR$7:DR$88)</f>
        <v>47</v>
      </c>
      <c r="DR11" s="9">
        <f>_xlfn.RANK.EQ(datos!DS11,datos!DS$7:DS$88)</f>
        <v>58</v>
      </c>
      <c r="DS11" s="9">
        <f>_xlfn.RANK.EQ(datos!DT11,datos!DT$7:DT$88)</f>
        <v>52</v>
      </c>
      <c r="DT11" s="9">
        <f>_xlfn.RANK.EQ(datos!DU11,datos!DU$7:DU$88)</f>
        <v>61</v>
      </c>
      <c r="DU11" s="9">
        <f>_xlfn.RANK.EQ(datos!DV11,datos!DV$7:DV$88)</f>
        <v>74</v>
      </c>
      <c r="DV11" s="9">
        <f>_xlfn.RANK.EQ(datos!DW11,datos!DW$7:DW$88)</f>
        <v>58</v>
      </c>
      <c r="DW11" s="9">
        <f>_xlfn.RANK.EQ(datos!DX11,datos!DX$7:DX$88)</f>
        <v>34</v>
      </c>
      <c r="DX11" s="9">
        <f>_xlfn.RANK.EQ(datos!DY11,datos!DY$7:DY$88)</f>
        <v>76</v>
      </c>
      <c r="DY11" s="9">
        <f>_xlfn.RANK.EQ(datos!DZ11,datos!DZ$7:DZ$88)</f>
        <v>70</v>
      </c>
      <c r="DZ11" s="9">
        <f>_xlfn.RANK.EQ(datos!EA11,datos!EA$7:EA$88)</f>
        <v>55</v>
      </c>
      <c r="EA11" s="9">
        <f>_xlfn.RANK.EQ(datos!EB11,datos!EB$7:EB$88)</f>
        <v>63</v>
      </c>
      <c r="EB11" s="9">
        <f>_xlfn.RANK.EQ(datos!EC11,datos!EC$7:EC$88)</f>
        <v>51</v>
      </c>
      <c r="EC11" s="9">
        <f>_xlfn.RANK.EQ(datos!ED11,datos!ED$7:ED$88)</f>
        <v>21</v>
      </c>
      <c r="ED11" s="9">
        <f>_xlfn.RANK.EQ(datos!EE11,datos!EE$7:EE$88)</f>
        <v>7</v>
      </c>
      <c r="EE11" s="9">
        <f>_xlfn.RANK.EQ(datos!EF11,datos!EF$7:EF$88)</f>
        <v>9</v>
      </c>
      <c r="EF11" s="9">
        <f>_xlfn.RANK.EQ(datos!EG11,datos!EG$7:EG$88)</f>
        <v>11</v>
      </c>
      <c r="EG11" s="9">
        <f>_xlfn.RANK.EQ(datos!EH11,datos!EH$7:EH$88)</f>
        <v>60</v>
      </c>
      <c r="EH11" s="9">
        <f>_xlfn.RANK.EQ(datos!EI11,datos!EI$7:EI$88)</f>
        <v>77</v>
      </c>
      <c r="EI11" s="9">
        <f>_xlfn.RANK.EQ(datos!EJ11,datos!EJ$7:EJ$88)</f>
        <v>26</v>
      </c>
      <c r="EJ11" s="9">
        <f>_xlfn.RANK.EQ(datos!EK11,datos!EK$7:EK$88)</f>
        <v>80</v>
      </c>
      <c r="EK11" s="9">
        <f>_xlfn.RANK.EQ(datos!EL11,datos!EL$7:EL$88)</f>
        <v>53</v>
      </c>
      <c r="EL11" s="9">
        <f>_xlfn.RANK.EQ(datos!EM11,datos!EM$7:EM$88)</f>
        <v>79</v>
      </c>
      <c r="EM11" s="9">
        <f>_xlfn.RANK.EQ(datos!EN11,datos!EN$7:EN$88)</f>
        <v>23</v>
      </c>
      <c r="EN11" s="9">
        <f>_xlfn.RANK.EQ(datos!EO11,datos!EO$7:EO$88)</f>
        <v>33</v>
      </c>
      <c r="EO11" s="9">
        <f>_xlfn.RANK.EQ(datos!EP11,datos!EP$7:EP$88)</f>
        <v>52</v>
      </c>
      <c r="EP11" s="9">
        <f>_xlfn.RANK.EQ(datos!EQ11,datos!EQ$7:EQ$88)</f>
        <v>63</v>
      </c>
      <c r="EQ11" s="9">
        <f>_xlfn.RANK.EQ(datos!ER11,datos!ER$7:ER$88)</f>
        <v>22</v>
      </c>
      <c r="ER11" s="9">
        <f>_xlfn.RANK.EQ(datos!ES11,datos!ES$7:ES$88)</f>
        <v>61</v>
      </c>
      <c r="ES11" s="9">
        <f>_xlfn.RANK.EQ(datos!ET11,datos!ET$7:ET$88)</f>
        <v>71</v>
      </c>
      <c r="ET11" s="9">
        <f>_xlfn.RANK.EQ(datos!EU11,datos!EU$7:EU$88)</f>
        <v>68</v>
      </c>
      <c r="EU11" s="9">
        <f>_xlfn.RANK.EQ(datos!EV11,datos!EV$7:EV$88)</f>
        <v>67</v>
      </c>
      <c r="EV11" s="9">
        <f>_xlfn.RANK.EQ(datos!EW11,datos!EW$7:EW$88)</f>
        <v>15</v>
      </c>
      <c r="EW11" s="9">
        <f>_xlfn.RANK.EQ(datos!EX11,datos!EX$7:EX$88)</f>
        <v>51</v>
      </c>
      <c r="EX11" s="9">
        <f>_xlfn.RANK.EQ(datos!EY11,datos!EY$7:EY$88)</f>
        <v>72</v>
      </c>
      <c r="EY11" s="9">
        <f>_xlfn.RANK.EQ(datos!EZ11,datos!EZ$7:EZ$88)</f>
        <v>64</v>
      </c>
      <c r="EZ11" s="9">
        <f>_xlfn.RANK.EQ(datos!FA11,datos!FA$7:FA$88)</f>
        <v>16</v>
      </c>
      <c r="FA11" s="9">
        <f>_xlfn.RANK.EQ(datos!FB11,datos!FB$7:FB$88)</f>
        <v>65</v>
      </c>
      <c r="FB11" s="9">
        <f>_xlfn.RANK.EQ(datos!FC11,datos!FC$7:FC$88)</f>
        <v>66</v>
      </c>
      <c r="FC11" s="9">
        <f>_xlfn.RANK.EQ(datos!FD11,datos!FD$7:FD$88)</f>
        <v>12</v>
      </c>
      <c r="FD11" s="9">
        <f>_xlfn.RANK.EQ(datos!FE11,datos!FE$7:FE$88)</f>
        <v>70</v>
      </c>
      <c r="FE11" s="9">
        <f>_xlfn.RANK.EQ(datos!FF11,datos!FF$7:FF$88)</f>
        <v>33</v>
      </c>
      <c r="FF11" s="9">
        <f>_xlfn.RANK.EQ(datos!FG11,datos!FG$7:FG$88)</f>
        <v>18</v>
      </c>
      <c r="FG11" s="9">
        <f>_xlfn.RANK.EQ(datos!FH11,datos!FH$7:FH$88)</f>
        <v>64</v>
      </c>
      <c r="FH11" s="9">
        <f>_xlfn.RANK.EQ(datos!FI11,datos!FI$7:FI$88)</f>
        <v>61</v>
      </c>
      <c r="FI11" s="9">
        <f>_xlfn.RANK.EQ(datos!FJ11,datos!FJ$7:FJ$88)</f>
        <v>63</v>
      </c>
      <c r="FJ11" s="9">
        <f>_xlfn.RANK.EQ(datos!FK11,datos!FK$7:FK$88)</f>
        <v>55</v>
      </c>
      <c r="FK11" s="9">
        <f>_xlfn.RANK.EQ(datos!FL11,datos!FL$7:FL$88)</f>
        <v>78</v>
      </c>
      <c r="FL11" s="9">
        <f>_xlfn.RANK.EQ(datos!FM11,datos!FM$7:FM$88)</f>
        <v>78</v>
      </c>
      <c r="FM11" s="9">
        <f>_xlfn.RANK.EQ(datos!FN11,datos!FN$7:FN$88)</f>
        <v>78</v>
      </c>
      <c r="FN11" s="9">
        <f>_xlfn.RANK.EQ(datos!FO11,datos!FO$7:FO$88)</f>
        <v>5</v>
      </c>
      <c r="FO11" s="9">
        <f>_xlfn.RANK.EQ(datos!FP11,datos!FP$7:FP$88)</f>
        <v>31</v>
      </c>
      <c r="FP11" s="9">
        <f>_xlfn.RANK.EQ(datos!FQ11,datos!FQ$7:FQ$88)</f>
        <v>64</v>
      </c>
      <c r="FQ11" s="9">
        <f>_xlfn.RANK.EQ(datos!FR11,datos!FR$7:FR$88)</f>
        <v>58</v>
      </c>
      <c r="FR11" s="9">
        <f>_xlfn.RANK.EQ(datos!FS11,datos!FS$7:FS$88)</f>
        <v>80</v>
      </c>
      <c r="FS11" s="9">
        <f>_xlfn.RANK.EQ(datos!FT11,datos!FT$7:FT$88)</f>
        <v>5</v>
      </c>
    </row>
    <row r="12" spans="1:175" x14ac:dyDescent="0.3">
      <c r="A12" s="2" t="s">
        <v>12</v>
      </c>
      <c r="B12" s="2">
        <v>106</v>
      </c>
      <c r="C12" s="2" t="s">
        <v>13</v>
      </c>
      <c r="D12" s="2" t="s">
        <v>346</v>
      </c>
      <c r="E12" s="2" t="s">
        <v>347</v>
      </c>
      <c r="F12" s="2">
        <v>0</v>
      </c>
      <c r="G12" s="2" t="s">
        <v>344</v>
      </c>
      <c r="H12" s="9">
        <f>_xlfn.RANK.EQ(datos!I12,datos!I$7:I$88)</f>
        <v>48</v>
      </c>
      <c r="I12" s="9">
        <f>_xlfn.RANK.EQ(datos!J12,datos!J$7:J$88)</f>
        <v>56</v>
      </c>
      <c r="J12" s="9">
        <f>_xlfn.RANK.EQ(datos!K12,datos!K$7:K$88)</f>
        <v>1</v>
      </c>
      <c r="K12" s="9">
        <f>_xlfn.RANK.EQ(datos!L12,datos!L$7:L$88)</f>
        <v>32</v>
      </c>
      <c r="L12" s="9">
        <f>_xlfn.RANK.EQ(datos!M12,datos!M$7:M$88)</f>
        <v>71</v>
      </c>
      <c r="M12" s="9">
        <f>_xlfn.RANK.EQ(datos!N12,datos!N$7:N$88)</f>
        <v>58</v>
      </c>
      <c r="N12" s="9">
        <f>_xlfn.RANK.EQ(datos!O12,datos!O$7:O$88)</f>
        <v>57</v>
      </c>
      <c r="O12" s="9">
        <f>_xlfn.RANK.EQ(datos!P12,datos!P$7:P$88)</f>
        <v>19</v>
      </c>
      <c r="P12" s="9">
        <f>_xlfn.RANK.EQ(datos!Q12,datos!Q$7:Q$88)</f>
        <v>41</v>
      </c>
      <c r="Q12" s="9">
        <f>_xlfn.RANK.EQ(datos!R12,datos!R$7:R$88)</f>
        <v>62</v>
      </c>
      <c r="R12" s="9">
        <f>_xlfn.RANK.EQ(datos!S12,datos!S$7:S$88)</f>
        <v>66</v>
      </c>
      <c r="S12" s="9">
        <f>_xlfn.RANK.EQ(datos!T12,datos!T$7:T$88)</f>
        <v>43</v>
      </c>
      <c r="T12" s="9">
        <f>_xlfn.RANK.EQ(datos!U12,datos!U$7:U$88)</f>
        <v>76</v>
      </c>
      <c r="U12" s="9">
        <f>_xlfn.RANK.EQ(datos!V12,datos!V$7:V$88)</f>
        <v>36</v>
      </c>
      <c r="V12" s="9">
        <f>_xlfn.RANK.EQ(datos!W12,datos!W$7:W$88)</f>
        <v>52</v>
      </c>
      <c r="W12" s="9">
        <f>_xlfn.RANK.EQ(datos!X12,datos!X$7:X$88)</f>
        <v>10</v>
      </c>
      <c r="X12" s="9">
        <f>_xlfn.RANK.EQ(datos!Y12,datos!Y$7:Y$88)</f>
        <v>28</v>
      </c>
      <c r="Y12" s="9">
        <f>_xlfn.RANK.EQ(datos!Z12,datos!Z$7:Z$88)</f>
        <v>1</v>
      </c>
      <c r="Z12" s="9">
        <f>_xlfn.RANK.EQ(datos!AA12,datos!AA$7:AA$88)</f>
        <v>14</v>
      </c>
      <c r="AA12" s="9">
        <f>_xlfn.RANK.EQ(datos!AB12,datos!AB$7:AB$88)</f>
        <v>66</v>
      </c>
      <c r="AB12" s="9">
        <f>_xlfn.RANK.EQ(datos!AC12,datos!AC$7:AC$88)</f>
        <v>43</v>
      </c>
      <c r="AC12" s="9">
        <f>_xlfn.RANK.EQ(datos!AD12,datos!AD$7:AD$88)</f>
        <v>25</v>
      </c>
      <c r="AD12" s="9">
        <f>_xlfn.RANK.EQ(datos!AE12,datos!AE$7:AE$88)</f>
        <v>25</v>
      </c>
      <c r="AE12" s="9">
        <f>_xlfn.RANK.EQ(datos!AF12,datos!AF$7:AF$88)</f>
        <v>71</v>
      </c>
      <c r="AF12" s="9">
        <f>_xlfn.RANK.EQ(datos!AG12,datos!AG$7:AG$88)</f>
        <v>35</v>
      </c>
      <c r="AG12" s="9">
        <f>_xlfn.RANK.EQ(datos!AH12,datos!AH$7:AH$88)</f>
        <v>67</v>
      </c>
      <c r="AH12" s="9">
        <f>_xlfn.RANK.EQ(datos!AI12,datos!AI$7:AI$88)</f>
        <v>57</v>
      </c>
      <c r="AI12" s="9">
        <f>_xlfn.RANK.EQ(datos!AJ12,datos!AJ$7:AJ$88)</f>
        <v>66</v>
      </c>
      <c r="AJ12" s="9">
        <f>_xlfn.RANK.EQ(datos!AK12,datos!AK$7:AK$88)</f>
        <v>23</v>
      </c>
      <c r="AK12" s="9">
        <f>_xlfn.RANK.EQ(datos!AL12,datos!AL$7:AL$88)</f>
        <v>71</v>
      </c>
      <c r="AL12" s="9">
        <f>_xlfn.RANK.EQ(datos!AM12,datos!AM$7:AM$88)</f>
        <v>57</v>
      </c>
      <c r="AM12" s="9">
        <f>_xlfn.RANK.EQ(datos!AN12,datos!AN$7:AN$88)</f>
        <v>74</v>
      </c>
      <c r="AN12" s="9">
        <f>_xlfn.RANK.EQ(datos!AO12,datos!AO$7:AO$88)</f>
        <v>73</v>
      </c>
      <c r="AO12" s="9">
        <f>_xlfn.RANK.EQ(datos!AP12,datos!AP$7:AP$88)</f>
        <v>4</v>
      </c>
      <c r="AP12" s="9">
        <f>_xlfn.RANK.EQ(datos!AQ12,datos!AQ$7:AQ$88)</f>
        <v>78</v>
      </c>
      <c r="AQ12" s="9">
        <f>_xlfn.RANK.EQ(datos!AR12,datos!AR$7:AR$88)</f>
        <v>32</v>
      </c>
      <c r="AR12" s="9">
        <f>_xlfn.RANK.EQ(datos!AS12,datos!AS$7:AS$88)</f>
        <v>51</v>
      </c>
      <c r="AS12" s="9">
        <f>_xlfn.RANK.EQ(datos!AT12,datos!AT$7:AT$88)</f>
        <v>55</v>
      </c>
      <c r="AT12" s="9">
        <f>_xlfn.RANK.EQ(datos!AU12,datos!AU$7:AU$88)</f>
        <v>11</v>
      </c>
      <c r="AU12" s="9">
        <f>_xlfn.RANK.EQ(datos!AV12,datos!AV$7:AV$88)</f>
        <v>9</v>
      </c>
      <c r="AV12" s="9">
        <f>_xlfn.RANK.EQ(datos!AW12,datos!AW$7:AW$88)</f>
        <v>20</v>
      </c>
      <c r="AW12" s="9">
        <f>_xlfn.RANK.EQ(datos!AX12,datos!AX$7:AX$88)</f>
        <v>26</v>
      </c>
      <c r="AX12" s="9">
        <f>_xlfn.RANK.EQ(datos!AY12,datos!AY$7:AY$88)</f>
        <v>48</v>
      </c>
      <c r="AY12" s="9">
        <f>_xlfn.RANK.EQ(datos!AZ12,datos!AZ$7:AZ$88)</f>
        <v>19</v>
      </c>
      <c r="AZ12" s="9">
        <f>_xlfn.RANK.EQ(datos!BA12,datos!BA$7:BA$88)</f>
        <v>17</v>
      </c>
      <c r="BA12" s="9">
        <f>_xlfn.RANK.EQ(datos!BB12,datos!BB$7:BB$88)</f>
        <v>67</v>
      </c>
      <c r="BB12" s="9">
        <f>_xlfn.RANK.EQ(datos!BC12,datos!BC$7:BC$88)</f>
        <v>56</v>
      </c>
      <c r="BC12" s="9">
        <f>_xlfn.RANK.EQ(datos!BD12,datos!BD$7:BD$88)</f>
        <v>53</v>
      </c>
      <c r="BD12" s="9">
        <f>_xlfn.RANK.EQ(datos!BE12,datos!BE$7:BE$88)</f>
        <v>63</v>
      </c>
      <c r="BE12" s="9">
        <f>_xlfn.RANK.EQ(datos!BF12,datos!BF$7:BF$88)</f>
        <v>54</v>
      </c>
      <c r="BF12" s="9">
        <f>_xlfn.RANK.EQ(datos!BG12,datos!BG$7:BG$88)</f>
        <v>51</v>
      </c>
      <c r="BG12" s="9">
        <f>_xlfn.RANK.EQ(datos!BH12,datos!BH$7:BH$88)</f>
        <v>48</v>
      </c>
      <c r="BH12" s="9">
        <f>_xlfn.RANK.EQ(datos!BI12,datos!BI$7:BI$88)</f>
        <v>71</v>
      </c>
      <c r="BI12" s="9">
        <f>_xlfn.RANK.EQ(datos!BJ12,datos!BJ$7:BJ$88)</f>
        <v>40</v>
      </c>
      <c r="BJ12" s="9">
        <f>_xlfn.RANK.EQ(datos!BK12,datos!BK$7:BK$88)</f>
        <v>6</v>
      </c>
      <c r="BK12" s="9">
        <f>_xlfn.RANK.EQ(datos!BL12,datos!BL$7:BL$88)</f>
        <v>55</v>
      </c>
      <c r="BL12" s="9">
        <f>_xlfn.RANK.EQ(datos!BM12,datos!BM$7:BM$88)</f>
        <v>39</v>
      </c>
      <c r="BM12" s="9">
        <f>_xlfn.RANK.EQ(datos!BN12,datos!BN$7:BN$88)</f>
        <v>41</v>
      </c>
      <c r="BN12" s="9">
        <f>_xlfn.RANK.EQ(datos!BO12,datos!BO$7:BO$88)</f>
        <v>50</v>
      </c>
      <c r="BO12" s="9">
        <f>_xlfn.RANK.EQ(datos!BP12,datos!BP$7:BP$88)</f>
        <v>3</v>
      </c>
      <c r="BP12" s="9">
        <f>_xlfn.RANK.EQ(datos!BQ12,datos!BQ$7:BQ$88)</f>
        <v>82</v>
      </c>
      <c r="BQ12" s="9">
        <f>_xlfn.RANK.EQ(datos!BR12,datos!BR$7:BR$88)</f>
        <v>51</v>
      </c>
      <c r="BR12" s="9">
        <f>_xlfn.RANK.EQ(datos!BS12,datos!BS$7:BS$88)</f>
        <v>35</v>
      </c>
      <c r="BS12" s="9">
        <f>_xlfn.RANK.EQ(datos!BT12,datos!BT$7:BT$88)</f>
        <v>51</v>
      </c>
      <c r="BT12" s="9">
        <f>_xlfn.RANK.EQ(datos!BU12,datos!BU$7:BU$88)</f>
        <v>33</v>
      </c>
      <c r="BU12" s="9">
        <f>_xlfn.RANK.EQ(datos!BV12,datos!BV$7:BV$88)</f>
        <v>1</v>
      </c>
      <c r="BV12" s="9">
        <f>_xlfn.RANK.EQ(datos!BW12,datos!BW$7:BW$88)</f>
        <v>62</v>
      </c>
      <c r="BW12" s="9">
        <f>_xlfn.RANK.EQ(datos!BX12,datos!BX$7:BX$88)</f>
        <v>70</v>
      </c>
      <c r="BX12" s="9">
        <f>_xlfn.RANK.EQ(datos!BY12,datos!BY$7:BY$88)</f>
        <v>31</v>
      </c>
      <c r="BY12" s="9">
        <f>_xlfn.RANK.EQ(datos!BZ12,datos!BZ$7:BZ$88)</f>
        <v>68</v>
      </c>
      <c r="BZ12" s="9">
        <f>_xlfn.RANK.EQ(datos!CA12,datos!CA$7:CA$88)</f>
        <v>28</v>
      </c>
      <c r="CA12" s="9">
        <f>_xlfn.RANK.EQ(datos!CB12,datos!CB$7:CB$88)</f>
        <v>16</v>
      </c>
      <c r="CB12" s="9">
        <f>_xlfn.RANK.EQ(datos!CC12,datos!CC$7:CC$88)</f>
        <v>27</v>
      </c>
      <c r="CC12" s="9">
        <f>_xlfn.RANK.EQ(datos!CD12,datos!CD$7:CD$88)</f>
        <v>54</v>
      </c>
      <c r="CD12" s="9">
        <f>_xlfn.RANK.EQ(datos!CE12,datos!CE$7:CE$88)</f>
        <v>37</v>
      </c>
      <c r="CE12" s="9">
        <f>_xlfn.RANK.EQ(datos!CF12,datos!CF$7:CF$88)</f>
        <v>39</v>
      </c>
      <c r="CF12" s="9">
        <f>_xlfn.RANK.EQ(datos!CG12,datos!CG$7:CG$88)</f>
        <v>6</v>
      </c>
      <c r="CG12" s="9">
        <f>_xlfn.RANK.EQ(datos!CH12,datos!CH$7:CH$88)</f>
        <v>47</v>
      </c>
      <c r="CH12" s="9">
        <f>_xlfn.RANK.EQ(datos!CI12,datos!CI$7:CI$88)</f>
        <v>44</v>
      </c>
      <c r="CI12" s="9">
        <f>_xlfn.RANK.EQ(datos!CJ12,datos!CJ$7:CJ$88)</f>
        <v>34</v>
      </c>
      <c r="CJ12" s="9">
        <f>_xlfn.RANK.EQ(datos!CK12,datos!CK$7:CK$88)</f>
        <v>33</v>
      </c>
      <c r="CK12" s="9">
        <f>_xlfn.RANK.EQ(datos!CL12,datos!CL$7:CL$88)</f>
        <v>31</v>
      </c>
      <c r="CL12" s="9">
        <f>_xlfn.RANK.EQ(datos!CM12,datos!CM$7:CM$88)</f>
        <v>26</v>
      </c>
      <c r="CM12" s="9">
        <f>_xlfn.RANK.EQ(datos!CN12,datos!CN$7:CN$88)</f>
        <v>36</v>
      </c>
      <c r="CN12" s="9">
        <f>_xlfn.RANK.EQ(datos!CO12,datos!CO$7:CO$88)</f>
        <v>1</v>
      </c>
      <c r="CO12" s="9">
        <f>_xlfn.RANK.EQ(datos!CP12,datos!CP$7:CP$88)</f>
        <v>1</v>
      </c>
      <c r="CP12" s="9">
        <f>_xlfn.RANK.EQ(datos!CQ12,datos!CQ$7:CQ$88)</f>
        <v>1</v>
      </c>
      <c r="CQ12" s="9">
        <f>_xlfn.RANK.EQ(datos!CR12,datos!CR$7:CR$88)</f>
        <v>1</v>
      </c>
      <c r="CR12" s="9">
        <f>_xlfn.RANK.EQ(datos!CS12,datos!CS$7:CS$88)</f>
        <v>42</v>
      </c>
      <c r="CS12" s="9">
        <f>_xlfn.RANK.EQ(datos!CT12,datos!CT$7:CT$88)</f>
        <v>20</v>
      </c>
      <c r="CT12" s="9">
        <f>_xlfn.RANK.EQ(datos!CU12,datos!CU$7:CU$88)</f>
        <v>9</v>
      </c>
      <c r="CU12" s="9">
        <f>_xlfn.RANK.EQ(datos!CV12,datos!CV$7:CV$88)</f>
        <v>12</v>
      </c>
      <c r="CV12" s="9">
        <f>_xlfn.RANK.EQ(datos!CW12,datos!CW$7:CW$88)</f>
        <v>33</v>
      </c>
      <c r="CW12" s="9">
        <f>_xlfn.RANK.EQ(datos!CX12,datos!CX$7:CX$88)</f>
        <v>39</v>
      </c>
      <c r="CX12" s="9">
        <f>_xlfn.RANK.EQ(datos!CY12,datos!CY$7:CY$88)</f>
        <v>16</v>
      </c>
      <c r="CY12" s="9">
        <f>_xlfn.RANK.EQ(datos!CZ12,datos!CZ$7:CZ$88)</f>
        <v>37</v>
      </c>
      <c r="CZ12" s="9">
        <f>_xlfn.RANK.EQ(datos!DA12,datos!DA$7:DA$88)</f>
        <v>71</v>
      </c>
      <c r="DA12" s="9">
        <f>_xlfn.RANK.EQ(datos!DB12,datos!DB$7:DB$88)</f>
        <v>73</v>
      </c>
      <c r="DB12" s="9">
        <f>_xlfn.RANK.EQ(datos!DC12,datos!DC$7:DC$88)</f>
        <v>67</v>
      </c>
      <c r="DC12" s="9">
        <f>_xlfn.RANK.EQ(datos!DD12,datos!DD$7:DD$88)</f>
        <v>26</v>
      </c>
      <c r="DD12" s="9">
        <f>_xlfn.RANK.EQ(datos!DE12,datos!DE$7:DE$88)</f>
        <v>69</v>
      </c>
      <c r="DE12" s="9">
        <f>_xlfn.RANK.EQ(datos!DF12,datos!DF$7:DF$88)</f>
        <v>76</v>
      </c>
      <c r="DF12" s="9">
        <f>_xlfn.RANK.EQ(datos!DG12,datos!DG$7:DG$88)</f>
        <v>37</v>
      </c>
      <c r="DG12" s="9">
        <f>_xlfn.RANK.EQ(datos!DH12,datos!DH$7:DH$88)</f>
        <v>35</v>
      </c>
      <c r="DH12" s="9">
        <f>_xlfn.RANK.EQ(datos!DI12,datos!DI$7:DI$88)</f>
        <v>44</v>
      </c>
      <c r="DI12" s="9">
        <f>_xlfn.RANK.EQ(datos!DJ12,datos!DJ$7:DJ$88)</f>
        <v>22</v>
      </c>
      <c r="DJ12" s="9">
        <f>_xlfn.RANK.EQ(datos!DK12,datos!DK$7:DK$88)</f>
        <v>31</v>
      </c>
      <c r="DK12" s="9">
        <f>_xlfn.RANK.EQ(datos!DL12,datos!DL$7:DL$88)</f>
        <v>39</v>
      </c>
      <c r="DL12" s="9">
        <f>_xlfn.RANK.EQ(datos!DM12,datos!DM$7:DM$88)</f>
        <v>12</v>
      </c>
      <c r="DM12" s="9">
        <f>_xlfn.RANK.EQ(datos!DN12,datos!DN$7:DN$88)</f>
        <v>41</v>
      </c>
      <c r="DN12" s="9">
        <f>_xlfn.RANK.EQ(datos!DO12,datos!DO$7:DO$88)</f>
        <v>42</v>
      </c>
      <c r="DO12" s="9">
        <f>_xlfn.RANK.EQ(datos!DP12,datos!DP$7:DP$88)</f>
        <v>17</v>
      </c>
      <c r="DP12" s="9">
        <f>_xlfn.RANK.EQ(datos!DQ12,datos!DQ$7:DQ$88)</f>
        <v>74</v>
      </c>
      <c r="DQ12" s="9">
        <f>_xlfn.RANK.EQ(datos!DR12,datos!DR$7:DR$88)</f>
        <v>41</v>
      </c>
      <c r="DR12" s="9">
        <f>_xlfn.RANK.EQ(datos!DS12,datos!DS$7:DS$88)</f>
        <v>60</v>
      </c>
      <c r="DS12" s="9">
        <f>_xlfn.RANK.EQ(datos!DT12,datos!DT$7:DT$88)</f>
        <v>34</v>
      </c>
      <c r="DT12" s="9">
        <f>_xlfn.RANK.EQ(datos!DU12,datos!DU$7:DU$88)</f>
        <v>36</v>
      </c>
      <c r="DU12" s="9">
        <f>_xlfn.RANK.EQ(datos!DV12,datos!DV$7:DV$88)</f>
        <v>52</v>
      </c>
      <c r="DV12" s="9">
        <f>_xlfn.RANK.EQ(datos!DW12,datos!DW$7:DW$88)</f>
        <v>57</v>
      </c>
      <c r="DW12" s="9">
        <f>_xlfn.RANK.EQ(datos!DX12,datos!DX$7:DX$88)</f>
        <v>34</v>
      </c>
      <c r="DX12" s="9">
        <f>_xlfn.RANK.EQ(datos!DY12,datos!DY$7:DY$88)</f>
        <v>52</v>
      </c>
      <c r="DY12" s="9">
        <f>_xlfn.RANK.EQ(datos!DZ12,datos!DZ$7:DZ$88)</f>
        <v>64</v>
      </c>
      <c r="DZ12" s="9">
        <f>_xlfn.RANK.EQ(datos!EA12,datos!EA$7:EA$88)</f>
        <v>45</v>
      </c>
      <c r="EA12" s="9">
        <f>_xlfn.RANK.EQ(datos!EB12,datos!EB$7:EB$88)</f>
        <v>61</v>
      </c>
      <c r="EB12" s="9">
        <f>_xlfn.RANK.EQ(datos!EC12,datos!EC$7:EC$88)</f>
        <v>53</v>
      </c>
      <c r="EC12" s="9">
        <f>_xlfn.RANK.EQ(datos!ED12,datos!ED$7:ED$88)</f>
        <v>66</v>
      </c>
      <c r="ED12" s="9">
        <f>_xlfn.RANK.EQ(datos!EE12,datos!EE$7:EE$88)</f>
        <v>16</v>
      </c>
      <c r="EE12" s="9">
        <f>_xlfn.RANK.EQ(datos!EF12,datos!EF$7:EF$88)</f>
        <v>55</v>
      </c>
      <c r="EF12" s="9">
        <f>_xlfn.RANK.EQ(datos!EG12,datos!EG$7:EG$88)</f>
        <v>68</v>
      </c>
      <c r="EG12" s="9">
        <f>_xlfn.RANK.EQ(datos!EH12,datos!EH$7:EH$88)</f>
        <v>71</v>
      </c>
      <c r="EH12" s="9">
        <f>_xlfn.RANK.EQ(datos!EI12,datos!EI$7:EI$88)</f>
        <v>60</v>
      </c>
      <c r="EI12" s="9">
        <f>_xlfn.RANK.EQ(datos!EJ12,datos!EJ$7:EJ$88)</f>
        <v>33</v>
      </c>
      <c r="EJ12" s="9">
        <f>_xlfn.RANK.EQ(datos!EK12,datos!EK$7:EK$88)</f>
        <v>7</v>
      </c>
      <c r="EK12" s="9">
        <f>_xlfn.RANK.EQ(datos!EL12,datos!EL$7:EL$88)</f>
        <v>24</v>
      </c>
      <c r="EL12" s="9">
        <f>_xlfn.RANK.EQ(datos!EM12,datos!EM$7:EM$88)</f>
        <v>9</v>
      </c>
      <c r="EM12" s="9">
        <f>_xlfn.RANK.EQ(datos!EN12,datos!EN$7:EN$88)</f>
        <v>68</v>
      </c>
      <c r="EN12" s="9">
        <f>_xlfn.RANK.EQ(datos!EO12,datos!EO$7:EO$88)</f>
        <v>42</v>
      </c>
      <c r="EO12" s="9">
        <f>_xlfn.RANK.EQ(datos!EP12,datos!EP$7:EP$88)</f>
        <v>41</v>
      </c>
      <c r="EP12" s="9">
        <f>_xlfn.RANK.EQ(datos!EQ12,datos!EQ$7:EQ$88)</f>
        <v>59</v>
      </c>
      <c r="EQ12" s="9">
        <f>_xlfn.RANK.EQ(datos!ER12,datos!ER$7:ER$88)</f>
        <v>47</v>
      </c>
      <c r="ER12" s="9">
        <f>_xlfn.RANK.EQ(datos!ES12,datos!ES$7:ES$88)</f>
        <v>74</v>
      </c>
      <c r="ES12" s="9">
        <f>_xlfn.RANK.EQ(datos!ET12,datos!ET$7:ET$88)</f>
        <v>65</v>
      </c>
      <c r="ET12" s="9">
        <f>_xlfn.RANK.EQ(datos!EU12,datos!EU$7:EU$88)</f>
        <v>45</v>
      </c>
      <c r="EU12" s="9">
        <f>_xlfn.RANK.EQ(datos!EV12,datos!EV$7:EV$88)</f>
        <v>55</v>
      </c>
      <c r="EV12" s="9">
        <f>_xlfn.RANK.EQ(datos!EW12,datos!EW$7:EW$88)</f>
        <v>22</v>
      </c>
      <c r="EW12" s="9">
        <f>_xlfn.RANK.EQ(datos!EX12,datos!EX$7:EX$88)</f>
        <v>82</v>
      </c>
      <c r="EX12" s="9">
        <f>_xlfn.RANK.EQ(datos!EY12,datos!EY$7:EY$88)</f>
        <v>35</v>
      </c>
      <c r="EY12" s="9">
        <f>_xlfn.RANK.EQ(datos!EZ12,datos!EZ$7:EZ$88)</f>
        <v>69</v>
      </c>
      <c r="EZ12" s="9">
        <f>_xlfn.RANK.EQ(datos!FA12,datos!FA$7:FA$88)</f>
        <v>74</v>
      </c>
      <c r="FA12" s="9">
        <f>_xlfn.RANK.EQ(datos!FB12,datos!FB$7:FB$88)</f>
        <v>56</v>
      </c>
      <c r="FB12" s="9">
        <f>_xlfn.RANK.EQ(datos!FC12,datos!FC$7:FC$88)</f>
        <v>65</v>
      </c>
      <c r="FC12" s="9">
        <f>_xlfn.RANK.EQ(datos!FD12,datos!FD$7:FD$88)</f>
        <v>66</v>
      </c>
      <c r="FD12" s="9">
        <f>_xlfn.RANK.EQ(datos!FE12,datos!FE$7:FE$88)</f>
        <v>67</v>
      </c>
      <c r="FE12" s="9">
        <f>_xlfn.RANK.EQ(datos!FF12,datos!FF$7:FF$88)</f>
        <v>3</v>
      </c>
      <c r="FF12" s="9">
        <f>_xlfn.RANK.EQ(datos!FG12,datos!FG$7:FG$88)</f>
        <v>53</v>
      </c>
      <c r="FG12" s="9">
        <f>_xlfn.RANK.EQ(datos!FH12,datos!FH$7:FH$88)</f>
        <v>1</v>
      </c>
      <c r="FH12" s="9">
        <f>_xlfn.RANK.EQ(datos!FI12,datos!FI$7:FI$88)</f>
        <v>1</v>
      </c>
      <c r="FI12" s="9">
        <f>_xlfn.RANK.EQ(datos!FJ12,datos!FJ$7:FJ$88)</f>
        <v>69</v>
      </c>
      <c r="FJ12" s="9">
        <f>_xlfn.RANK.EQ(datos!FK12,datos!FK$7:FK$88)</f>
        <v>42</v>
      </c>
      <c r="FK12" s="9">
        <f>_xlfn.RANK.EQ(datos!FL12,datos!FL$7:FL$88)</f>
        <v>80</v>
      </c>
      <c r="FL12" s="9">
        <f>_xlfn.RANK.EQ(datos!FM12,datos!FM$7:FM$88)</f>
        <v>80</v>
      </c>
      <c r="FM12" s="9">
        <f>_xlfn.RANK.EQ(datos!FN12,datos!FN$7:FN$88)</f>
        <v>80</v>
      </c>
      <c r="FN12" s="9">
        <f>_xlfn.RANK.EQ(datos!FO12,datos!FO$7:FO$88)</f>
        <v>22</v>
      </c>
      <c r="FO12" s="9">
        <f>_xlfn.RANK.EQ(datos!FP12,datos!FP$7:FP$88)</f>
        <v>65</v>
      </c>
      <c r="FP12" s="9">
        <f>_xlfn.RANK.EQ(datos!FQ12,datos!FQ$7:FQ$88)</f>
        <v>34</v>
      </c>
      <c r="FQ12" s="9">
        <f>_xlfn.RANK.EQ(datos!FR12,datos!FR$7:FR$88)</f>
        <v>38</v>
      </c>
      <c r="FR12" s="9">
        <f>_xlfn.RANK.EQ(datos!FS12,datos!FS$7:FS$88)</f>
        <v>20</v>
      </c>
      <c r="FS12" s="9">
        <f>_xlfn.RANK.EQ(datos!FT12,datos!FT$7:FT$88)</f>
        <v>39</v>
      </c>
    </row>
    <row r="13" spans="1:175" x14ac:dyDescent="0.3">
      <c r="A13" s="2" t="s">
        <v>14</v>
      </c>
      <c r="B13" s="2">
        <v>107</v>
      </c>
      <c r="C13" s="2" t="s">
        <v>15</v>
      </c>
      <c r="D13" s="2" t="s">
        <v>346</v>
      </c>
      <c r="E13" s="2" t="s">
        <v>347</v>
      </c>
      <c r="F13" s="2">
        <v>0</v>
      </c>
      <c r="G13" s="2" t="s">
        <v>344</v>
      </c>
      <c r="H13" s="9">
        <f>_xlfn.RANK.EQ(datos!I13,datos!I$7:I$88)</f>
        <v>25</v>
      </c>
      <c r="I13" s="9">
        <f>_xlfn.RANK.EQ(datos!J13,datos!J$7:J$88)</f>
        <v>64</v>
      </c>
      <c r="J13" s="9">
        <f>_xlfn.RANK.EQ(datos!K13,datos!K$7:K$88)</f>
        <v>49</v>
      </c>
      <c r="K13" s="9">
        <f>_xlfn.RANK.EQ(datos!L13,datos!L$7:L$88)</f>
        <v>29</v>
      </c>
      <c r="L13" s="9">
        <f>_xlfn.RANK.EQ(datos!M13,datos!M$7:M$88)</f>
        <v>6</v>
      </c>
      <c r="M13" s="9">
        <f>_xlfn.RANK.EQ(datos!N13,datos!N$7:N$88)</f>
        <v>9</v>
      </c>
      <c r="N13" s="9">
        <f>_xlfn.RANK.EQ(datos!O13,datos!O$7:O$88)</f>
        <v>68</v>
      </c>
      <c r="O13" s="9">
        <f>_xlfn.RANK.EQ(datos!P13,datos!P$7:P$88)</f>
        <v>14</v>
      </c>
      <c r="P13" s="9">
        <f>_xlfn.RANK.EQ(datos!Q13,datos!Q$7:Q$88)</f>
        <v>32</v>
      </c>
      <c r="Q13" s="9">
        <f>_xlfn.RANK.EQ(datos!R13,datos!R$7:R$88)</f>
        <v>54</v>
      </c>
      <c r="R13" s="9">
        <f>_xlfn.RANK.EQ(datos!S13,datos!S$7:S$88)</f>
        <v>22</v>
      </c>
      <c r="S13" s="9">
        <f>_xlfn.RANK.EQ(datos!T13,datos!T$7:T$88)</f>
        <v>82</v>
      </c>
      <c r="T13" s="9">
        <f>_xlfn.RANK.EQ(datos!U13,datos!U$7:U$88)</f>
        <v>35</v>
      </c>
      <c r="U13" s="9">
        <f>_xlfn.RANK.EQ(datos!V13,datos!V$7:V$88)</f>
        <v>73</v>
      </c>
      <c r="V13" s="9">
        <f>_xlfn.RANK.EQ(datos!W13,datos!W$7:W$88)</f>
        <v>77</v>
      </c>
      <c r="W13" s="9">
        <f>_xlfn.RANK.EQ(datos!X13,datos!X$7:X$88)</f>
        <v>3</v>
      </c>
      <c r="X13" s="9">
        <f>_xlfn.RANK.EQ(datos!Y13,datos!Y$7:Y$88)</f>
        <v>30</v>
      </c>
      <c r="Y13" s="9">
        <f>_xlfn.RANK.EQ(datos!Z13,datos!Z$7:Z$88)</f>
        <v>42</v>
      </c>
      <c r="Z13" s="9">
        <f>_xlfn.RANK.EQ(datos!AA13,datos!AA$7:AA$88)</f>
        <v>38</v>
      </c>
      <c r="AA13" s="9">
        <f>_xlfn.RANK.EQ(datos!AB13,datos!AB$7:AB$88)</f>
        <v>68</v>
      </c>
      <c r="AB13" s="9">
        <f>_xlfn.RANK.EQ(datos!AC13,datos!AC$7:AC$88)</f>
        <v>27</v>
      </c>
      <c r="AC13" s="9">
        <f>_xlfn.RANK.EQ(datos!AD13,datos!AD$7:AD$88)</f>
        <v>27</v>
      </c>
      <c r="AD13" s="9">
        <f>_xlfn.RANK.EQ(datos!AE13,datos!AE$7:AE$88)</f>
        <v>21</v>
      </c>
      <c r="AE13" s="9">
        <f>_xlfn.RANK.EQ(datos!AF13,datos!AF$7:AF$88)</f>
        <v>6</v>
      </c>
      <c r="AF13" s="9">
        <f>_xlfn.RANK.EQ(datos!AG13,datos!AG$7:AG$88)</f>
        <v>11</v>
      </c>
      <c r="AG13" s="9">
        <f>_xlfn.RANK.EQ(datos!AH13,datos!AH$7:AH$88)</f>
        <v>17</v>
      </c>
      <c r="AH13" s="9">
        <f>_xlfn.RANK.EQ(datos!AI13,datos!AI$7:AI$88)</f>
        <v>33</v>
      </c>
      <c r="AI13" s="9">
        <f>_xlfn.RANK.EQ(datos!AJ13,datos!AJ$7:AJ$88)</f>
        <v>4</v>
      </c>
      <c r="AJ13" s="9">
        <f>_xlfn.RANK.EQ(datos!AK13,datos!AK$7:AK$88)</f>
        <v>13</v>
      </c>
      <c r="AK13" s="9">
        <f>_xlfn.RANK.EQ(datos!AL13,datos!AL$7:AL$88)</f>
        <v>32</v>
      </c>
      <c r="AL13" s="9">
        <f>_xlfn.RANK.EQ(datos!AM13,datos!AM$7:AM$88)</f>
        <v>30</v>
      </c>
      <c r="AM13" s="9">
        <f>_xlfn.RANK.EQ(datos!AN13,datos!AN$7:AN$88)</f>
        <v>53</v>
      </c>
      <c r="AN13" s="9">
        <f>_xlfn.RANK.EQ(datos!AO13,datos!AO$7:AO$88)</f>
        <v>51</v>
      </c>
      <c r="AO13" s="9">
        <f>_xlfn.RANK.EQ(datos!AP13,datos!AP$7:AP$88)</f>
        <v>57</v>
      </c>
      <c r="AP13" s="9">
        <f>_xlfn.RANK.EQ(datos!AQ13,datos!AQ$7:AQ$88)</f>
        <v>81</v>
      </c>
      <c r="AQ13" s="9">
        <f>_xlfn.RANK.EQ(datos!AR13,datos!AR$7:AR$88)</f>
        <v>24</v>
      </c>
      <c r="AR13" s="9">
        <f>_xlfn.RANK.EQ(datos!AS13,datos!AS$7:AS$88)</f>
        <v>1</v>
      </c>
      <c r="AS13" s="9">
        <f>_xlfn.RANK.EQ(datos!AT13,datos!AT$7:AT$88)</f>
        <v>24</v>
      </c>
      <c r="AT13" s="9">
        <f>_xlfn.RANK.EQ(datos!AU13,datos!AU$7:AU$88)</f>
        <v>19</v>
      </c>
      <c r="AU13" s="9">
        <f>_xlfn.RANK.EQ(datos!AV13,datos!AV$7:AV$88)</f>
        <v>26</v>
      </c>
      <c r="AV13" s="9">
        <f>_xlfn.RANK.EQ(datos!AW13,datos!AW$7:AW$88)</f>
        <v>29</v>
      </c>
      <c r="AW13" s="9">
        <f>_xlfn.RANK.EQ(datos!AX13,datos!AX$7:AX$88)</f>
        <v>35</v>
      </c>
      <c r="AX13" s="9">
        <f>_xlfn.RANK.EQ(datos!AY13,datos!AY$7:AY$88)</f>
        <v>33</v>
      </c>
      <c r="AY13" s="9">
        <f>_xlfn.RANK.EQ(datos!AZ13,datos!AZ$7:AZ$88)</f>
        <v>15</v>
      </c>
      <c r="AZ13" s="9">
        <f>_xlfn.RANK.EQ(datos!BA13,datos!BA$7:BA$88)</f>
        <v>44</v>
      </c>
      <c r="BA13" s="9">
        <f>_xlfn.RANK.EQ(datos!BB13,datos!BB$7:BB$88)</f>
        <v>42</v>
      </c>
      <c r="BB13" s="9">
        <f>_xlfn.RANK.EQ(datos!BC13,datos!BC$7:BC$88)</f>
        <v>39</v>
      </c>
      <c r="BC13" s="9">
        <f>_xlfn.RANK.EQ(datos!BD13,datos!BD$7:BD$88)</f>
        <v>46</v>
      </c>
      <c r="BD13" s="9">
        <f>_xlfn.RANK.EQ(datos!BE13,datos!BE$7:BE$88)</f>
        <v>68</v>
      </c>
      <c r="BE13" s="9">
        <f>_xlfn.RANK.EQ(datos!BF13,datos!BF$7:BF$88)</f>
        <v>1</v>
      </c>
      <c r="BF13" s="9">
        <f>_xlfn.RANK.EQ(datos!BG13,datos!BG$7:BG$88)</f>
        <v>51</v>
      </c>
      <c r="BG13" s="9">
        <f>_xlfn.RANK.EQ(datos!BH13,datos!BH$7:BH$88)</f>
        <v>24</v>
      </c>
      <c r="BH13" s="9">
        <f>_xlfn.RANK.EQ(datos!BI13,datos!BI$7:BI$88)</f>
        <v>19</v>
      </c>
      <c r="BI13" s="9">
        <f>_xlfn.RANK.EQ(datos!BJ13,datos!BJ$7:BJ$88)</f>
        <v>40</v>
      </c>
      <c r="BJ13" s="9">
        <f>_xlfn.RANK.EQ(datos!BK13,datos!BK$7:BK$88)</f>
        <v>58</v>
      </c>
      <c r="BK13" s="9">
        <f>_xlfn.RANK.EQ(datos!BL13,datos!BL$7:BL$88)</f>
        <v>82</v>
      </c>
      <c r="BL13" s="9">
        <f>_xlfn.RANK.EQ(datos!BM13,datos!BM$7:BM$88)</f>
        <v>78</v>
      </c>
      <c r="BM13" s="9">
        <f>_xlfn.RANK.EQ(datos!BN13,datos!BN$7:BN$88)</f>
        <v>79</v>
      </c>
      <c r="BN13" s="9">
        <f>_xlfn.RANK.EQ(datos!BO13,datos!BO$7:BO$88)</f>
        <v>72</v>
      </c>
      <c r="BO13" s="9">
        <f>_xlfn.RANK.EQ(datos!BP13,datos!BP$7:BP$88)</f>
        <v>60</v>
      </c>
      <c r="BP13" s="9">
        <f>_xlfn.RANK.EQ(datos!BQ13,datos!BQ$7:BQ$88)</f>
        <v>38</v>
      </c>
      <c r="BQ13" s="9">
        <f>_xlfn.RANK.EQ(datos!BR13,datos!BR$7:BR$88)</f>
        <v>34</v>
      </c>
      <c r="BR13" s="9">
        <f>_xlfn.RANK.EQ(datos!BS13,datos!BS$7:BS$88)</f>
        <v>71</v>
      </c>
      <c r="BS13" s="9">
        <f>_xlfn.RANK.EQ(datos!BT13,datos!BT$7:BT$88)</f>
        <v>1</v>
      </c>
      <c r="BT13" s="9">
        <f>_xlfn.RANK.EQ(datos!BU13,datos!BU$7:BU$88)</f>
        <v>49</v>
      </c>
      <c r="BU13" s="9">
        <f>_xlfn.RANK.EQ(datos!BV13,datos!BV$7:BV$88)</f>
        <v>49</v>
      </c>
      <c r="BV13" s="9">
        <f>_xlfn.RANK.EQ(datos!BW13,datos!BW$7:BW$88)</f>
        <v>62</v>
      </c>
      <c r="BW13" s="9">
        <f>_xlfn.RANK.EQ(datos!BX13,datos!BX$7:BX$88)</f>
        <v>66</v>
      </c>
      <c r="BX13" s="9">
        <f>_xlfn.RANK.EQ(datos!BY13,datos!BY$7:BY$88)</f>
        <v>41</v>
      </c>
      <c r="BY13" s="9">
        <f>_xlfn.RANK.EQ(datos!BZ13,datos!BZ$7:BZ$88)</f>
        <v>68</v>
      </c>
      <c r="BZ13" s="9">
        <f>_xlfn.RANK.EQ(datos!CA13,datos!CA$7:CA$88)</f>
        <v>28</v>
      </c>
      <c r="CA13" s="9">
        <f>_xlfn.RANK.EQ(datos!CB13,datos!CB$7:CB$88)</f>
        <v>71</v>
      </c>
      <c r="CB13" s="9">
        <f>_xlfn.RANK.EQ(datos!CC13,datos!CC$7:CC$88)</f>
        <v>20</v>
      </c>
      <c r="CC13" s="9">
        <f>_xlfn.RANK.EQ(datos!CD13,datos!CD$7:CD$88)</f>
        <v>28</v>
      </c>
      <c r="CD13" s="9">
        <f>_xlfn.RANK.EQ(datos!CE13,datos!CE$7:CE$88)</f>
        <v>39</v>
      </c>
      <c r="CE13" s="9">
        <f>_xlfn.RANK.EQ(datos!CF13,datos!CF$7:CF$88)</f>
        <v>11</v>
      </c>
      <c r="CF13" s="9">
        <f>_xlfn.RANK.EQ(datos!CG13,datos!CG$7:CG$88)</f>
        <v>27</v>
      </c>
      <c r="CG13" s="9">
        <f>_xlfn.RANK.EQ(datos!CH13,datos!CH$7:CH$88)</f>
        <v>46</v>
      </c>
      <c r="CH13" s="9">
        <f>_xlfn.RANK.EQ(datos!CI13,datos!CI$7:CI$88)</f>
        <v>22</v>
      </c>
      <c r="CI13" s="9">
        <f>_xlfn.RANK.EQ(datos!CJ13,datos!CJ$7:CJ$88)</f>
        <v>19</v>
      </c>
      <c r="CJ13" s="9">
        <f>_xlfn.RANK.EQ(datos!CK13,datos!CK$7:CK$88)</f>
        <v>38</v>
      </c>
      <c r="CK13" s="9">
        <f>_xlfn.RANK.EQ(datos!CL13,datos!CL$7:CL$88)</f>
        <v>47</v>
      </c>
      <c r="CL13" s="9">
        <f>_xlfn.RANK.EQ(datos!CM13,datos!CM$7:CM$88)</f>
        <v>43</v>
      </c>
      <c r="CM13" s="9">
        <f>_xlfn.RANK.EQ(datos!CN13,datos!CN$7:CN$88)</f>
        <v>35</v>
      </c>
      <c r="CN13" s="9">
        <f>_xlfn.RANK.EQ(datos!CO13,datos!CO$7:CO$88)</f>
        <v>47</v>
      </c>
      <c r="CO13" s="9">
        <f>_xlfn.RANK.EQ(datos!CP13,datos!CP$7:CP$88)</f>
        <v>66</v>
      </c>
      <c r="CP13" s="9">
        <f>_xlfn.RANK.EQ(datos!CQ13,datos!CQ$7:CQ$88)</f>
        <v>1</v>
      </c>
      <c r="CQ13" s="9">
        <f>_xlfn.RANK.EQ(datos!CR13,datos!CR$7:CR$88)</f>
        <v>28</v>
      </c>
      <c r="CR13" s="9">
        <f>_xlfn.RANK.EQ(datos!CS13,datos!CS$7:CS$88)</f>
        <v>47</v>
      </c>
      <c r="CS13" s="9">
        <f>_xlfn.RANK.EQ(datos!CT13,datos!CT$7:CT$88)</f>
        <v>37</v>
      </c>
      <c r="CT13" s="9">
        <f>_xlfn.RANK.EQ(datos!CU13,datos!CU$7:CU$88)</f>
        <v>11</v>
      </c>
      <c r="CU13" s="9">
        <f>_xlfn.RANK.EQ(datos!CV13,datos!CV$7:CV$88)</f>
        <v>28</v>
      </c>
      <c r="CV13" s="9">
        <f>_xlfn.RANK.EQ(datos!CW13,datos!CW$7:CW$88)</f>
        <v>46</v>
      </c>
      <c r="CW13" s="9">
        <f>_xlfn.RANK.EQ(datos!CX13,datos!CX$7:CX$88)</f>
        <v>36</v>
      </c>
      <c r="CX13" s="9">
        <f>_xlfn.RANK.EQ(datos!CY13,datos!CY$7:CY$88)</f>
        <v>51</v>
      </c>
      <c r="CY13" s="9">
        <f>_xlfn.RANK.EQ(datos!CZ13,datos!CZ$7:CZ$88)</f>
        <v>49</v>
      </c>
      <c r="CZ13" s="9">
        <f>_xlfn.RANK.EQ(datos!DA13,datos!DA$7:DA$88)</f>
        <v>43</v>
      </c>
      <c r="DA13" s="9">
        <f>_xlfn.RANK.EQ(datos!DB13,datos!DB$7:DB$88)</f>
        <v>40</v>
      </c>
      <c r="DB13" s="9">
        <f>_xlfn.RANK.EQ(datos!DC13,datos!DC$7:DC$88)</f>
        <v>74</v>
      </c>
      <c r="DC13" s="9">
        <f>_xlfn.RANK.EQ(datos!DD13,datos!DD$7:DD$88)</f>
        <v>67</v>
      </c>
      <c r="DD13" s="9">
        <f>_xlfn.RANK.EQ(datos!DE13,datos!DE$7:DE$88)</f>
        <v>71</v>
      </c>
      <c r="DE13" s="9">
        <f>_xlfn.RANK.EQ(datos!DF13,datos!DF$7:DF$88)</f>
        <v>63</v>
      </c>
      <c r="DF13" s="9">
        <f>_xlfn.RANK.EQ(datos!DG13,datos!DG$7:DG$88)</f>
        <v>14</v>
      </c>
      <c r="DG13" s="9">
        <f>_xlfn.RANK.EQ(datos!DH13,datos!DH$7:DH$88)</f>
        <v>74</v>
      </c>
      <c r="DH13" s="9">
        <f>_xlfn.RANK.EQ(datos!DI13,datos!DI$7:DI$88)</f>
        <v>22</v>
      </c>
      <c r="DI13" s="9">
        <f>_xlfn.RANK.EQ(datos!DJ13,datos!DJ$7:DJ$88)</f>
        <v>16</v>
      </c>
      <c r="DJ13" s="9">
        <f>_xlfn.RANK.EQ(datos!DK13,datos!DK$7:DK$88)</f>
        <v>28</v>
      </c>
      <c r="DK13" s="9">
        <f>_xlfn.RANK.EQ(datos!DL13,datos!DL$7:DL$88)</f>
        <v>50</v>
      </c>
      <c r="DL13" s="9">
        <f>_xlfn.RANK.EQ(datos!DM13,datos!DM$7:DM$88)</f>
        <v>38</v>
      </c>
      <c r="DM13" s="9">
        <f>_xlfn.RANK.EQ(datos!DN13,datos!DN$7:DN$88)</f>
        <v>11</v>
      </c>
      <c r="DN13" s="9">
        <f>_xlfn.RANK.EQ(datos!DO13,datos!DO$7:DO$88)</f>
        <v>46</v>
      </c>
      <c r="DO13" s="9">
        <f>_xlfn.RANK.EQ(datos!DP13,datos!DP$7:DP$88)</f>
        <v>37</v>
      </c>
      <c r="DP13" s="9">
        <f>_xlfn.RANK.EQ(datos!DQ13,datos!DQ$7:DQ$88)</f>
        <v>22</v>
      </c>
      <c r="DQ13" s="9">
        <f>_xlfn.RANK.EQ(datos!DR13,datos!DR$7:DR$88)</f>
        <v>1</v>
      </c>
      <c r="DR13" s="9">
        <f>_xlfn.RANK.EQ(datos!DS13,datos!DS$7:DS$88)</f>
        <v>15</v>
      </c>
      <c r="DS13" s="9">
        <f>_xlfn.RANK.EQ(datos!DT13,datos!DT$7:DT$88)</f>
        <v>12</v>
      </c>
      <c r="DT13" s="9">
        <f>_xlfn.RANK.EQ(datos!DU13,datos!DU$7:DU$88)</f>
        <v>12</v>
      </c>
      <c r="DU13" s="9">
        <f>_xlfn.RANK.EQ(datos!DV13,datos!DV$7:DV$88)</f>
        <v>20</v>
      </c>
      <c r="DV13" s="9">
        <f>_xlfn.RANK.EQ(datos!DW13,datos!DW$7:DW$88)</f>
        <v>50</v>
      </c>
      <c r="DW13" s="9">
        <f>_xlfn.RANK.EQ(datos!DX13,datos!DX$7:DX$88)</f>
        <v>7</v>
      </c>
      <c r="DX13" s="9">
        <f>_xlfn.RANK.EQ(datos!DY13,datos!DY$7:DY$88)</f>
        <v>27</v>
      </c>
      <c r="DY13" s="9">
        <f>_xlfn.RANK.EQ(datos!DZ13,datos!DZ$7:DZ$88)</f>
        <v>30</v>
      </c>
      <c r="DZ13" s="9">
        <f>_xlfn.RANK.EQ(datos!EA13,datos!EA$7:EA$88)</f>
        <v>32</v>
      </c>
      <c r="EA13" s="9">
        <f>_xlfn.RANK.EQ(datos!EB13,datos!EB$7:EB$88)</f>
        <v>23</v>
      </c>
      <c r="EB13" s="9">
        <f>_xlfn.RANK.EQ(datos!EC13,datos!EC$7:EC$88)</f>
        <v>33</v>
      </c>
      <c r="EC13" s="9">
        <f>_xlfn.RANK.EQ(datos!ED13,datos!ED$7:ED$88)</f>
        <v>51</v>
      </c>
      <c r="ED13" s="9">
        <f>_xlfn.RANK.EQ(datos!EE13,datos!EE$7:EE$88)</f>
        <v>70</v>
      </c>
      <c r="EE13" s="9">
        <f>_xlfn.RANK.EQ(datos!EF13,datos!EF$7:EF$88)</f>
        <v>17</v>
      </c>
      <c r="EF13" s="9">
        <f>_xlfn.RANK.EQ(datos!EG13,datos!EG$7:EG$88)</f>
        <v>3</v>
      </c>
      <c r="EG13" s="9">
        <f>_xlfn.RANK.EQ(datos!EH13,datos!EH$7:EH$88)</f>
        <v>26</v>
      </c>
      <c r="EH13" s="9">
        <f>_xlfn.RANK.EQ(datos!EI13,datos!EI$7:EI$88)</f>
        <v>53</v>
      </c>
      <c r="EI13" s="9">
        <f>_xlfn.RANK.EQ(datos!EJ13,datos!EJ$7:EJ$88)</f>
        <v>15</v>
      </c>
      <c r="EJ13" s="9">
        <f>_xlfn.RANK.EQ(datos!EK13,datos!EK$7:EK$88)</f>
        <v>25</v>
      </c>
      <c r="EK13" s="9">
        <f>_xlfn.RANK.EQ(datos!EL13,datos!EL$7:EL$88)</f>
        <v>40</v>
      </c>
      <c r="EL13" s="9">
        <f>_xlfn.RANK.EQ(datos!EM13,datos!EM$7:EM$88)</f>
        <v>42</v>
      </c>
      <c r="EM13" s="9">
        <f>_xlfn.RANK.EQ(datos!EN13,datos!EN$7:EN$88)</f>
        <v>8</v>
      </c>
      <c r="EN13" s="9">
        <f>_xlfn.RANK.EQ(datos!EO13,datos!EO$7:EO$88)</f>
        <v>47</v>
      </c>
      <c r="EO13" s="9">
        <f>_xlfn.RANK.EQ(datos!EP13,datos!EP$7:EP$88)</f>
        <v>1</v>
      </c>
      <c r="EP13" s="9">
        <f>_xlfn.RANK.EQ(datos!EQ13,datos!EQ$7:EQ$88)</f>
        <v>30</v>
      </c>
      <c r="EQ13" s="9">
        <f>_xlfn.RANK.EQ(datos!ER13,datos!ER$7:ER$88)</f>
        <v>39</v>
      </c>
      <c r="ER13" s="9">
        <f>_xlfn.RANK.EQ(datos!ES13,datos!ES$7:ES$88)</f>
        <v>32</v>
      </c>
      <c r="ES13" s="9">
        <f>_xlfn.RANK.EQ(datos!ET13,datos!ET$7:ET$88)</f>
        <v>32</v>
      </c>
      <c r="ET13" s="9">
        <f>_xlfn.RANK.EQ(datos!EU13,datos!EU$7:EU$88)</f>
        <v>22</v>
      </c>
      <c r="EU13" s="9">
        <f>_xlfn.RANK.EQ(datos!EV13,datos!EV$7:EV$88)</f>
        <v>32</v>
      </c>
      <c r="EV13" s="9">
        <f>_xlfn.RANK.EQ(datos!EW13,datos!EW$7:EW$88)</f>
        <v>53</v>
      </c>
      <c r="EW13" s="9">
        <f>_xlfn.RANK.EQ(datos!EX13,datos!EX$7:EX$88)</f>
        <v>48</v>
      </c>
      <c r="EX13" s="9">
        <f>_xlfn.RANK.EQ(datos!EY13,datos!EY$7:EY$88)</f>
        <v>42</v>
      </c>
      <c r="EY13" s="9">
        <f>_xlfn.RANK.EQ(datos!EZ13,datos!EZ$7:EZ$88)</f>
        <v>71</v>
      </c>
      <c r="EZ13" s="9">
        <f>_xlfn.RANK.EQ(datos!FA13,datos!FA$7:FA$88)</f>
        <v>48</v>
      </c>
      <c r="FA13" s="9">
        <f>_xlfn.RANK.EQ(datos!FB13,datos!FB$7:FB$88)</f>
        <v>49</v>
      </c>
      <c r="FB13" s="9">
        <f>_xlfn.RANK.EQ(datos!FC13,datos!FC$7:FC$88)</f>
        <v>29</v>
      </c>
      <c r="FC13" s="9">
        <f>_xlfn.RANK.EQ(datos!FD13,datos!FD$7:FD$88)</f>
        <v>68</v>
      </c>
      <c r="FD13" s="9">
        <f>_xlfn.RANK.EQ(datos!FE13,datos!FE$7:FE$88)</f>
        <v>53</v>
      </c>
      <c r="FE13" s="9">
        <f>_xlfn.RANK.EQ(datos!FF13,datos!FF$7:FF$88)</f>
        <v>13</v>
      </c>
      <c r="FF13" s="9">
        <f>_xlfn.RANK.EQ(datos!FG13,datos!FG$7:FG$88)</f>
        <v>26</v>
      </c>
      <c r="FG13" s="9">
        <f>_xlfn.RANK.EQ(datos!FH13,datos!FH$7:FH$88)</f>
        <v>70</v>
      </c>
      <c r="FH13" s="9">
        <f>_xlfn.RANK.EQ(datos!FI13,datos!FI$7:FI$88)</f>
        <v>74</v>
      </c>
      <c r="FI13" s="9">
        <f>_xlfn.RANK.EQ(datos!FJ13,datos!FJ$7:FJ$88)</f>
        <v>81</v>
      </c>
      <c r="FJ13" s="9">
        <f>_xlfn.RANK.EQ(datos!FK13,datos!FK$7:FK$88)</f>
        <v>78</v>
      </c>
      <c r="FK13" s="9">
        <f>_xlfn.RANK.EQ(datos!FL13,datos!FL$7:FL$88)</f>
        <v>40</v>
      </c>
      <c r="FL13" s="9">
        <f>_xlfn.RANK.EQ(datos!FM13,datos!FM$7:FM$88)</f>
        <v>76</v>
      </c>
      <c r="FM13" s="9">
        <f>_xlfn.RANK.EQ(datos!FN13,datos!FN$7:FN$88)</f>
        <v>76</v>
      </c>
      <c r="FN13" s="9">
        <f>_xlfn.RANK.EQ(datos!FO13,datos!FO$7:FO$88)</f>
        <v>31</v>
      </c>
      <c r="FO13" s="9">
        <f>_xlfn.RANK.EQ(datos!FP13,datos!FP$7:FP$88)</f>
        <v>46</v>
      </c>
      <c r="FP13" s="9">
        <f>_xlfn.RANK.EQ(datos!FQ13,datos!FQ$7:FQ$88)</f>
        <v>39</v>
      </c>
      <c r="FQ13" s="9">
        <f>_xlfn.RANK.EQ(datos!FR13,datos!FR$7:FR$88)</f>
        <v>29</v>
      </c>
      <c r="FR13" s="9">
        <f>_xlfn.RANK.EQ(datos!FS13,datos!FS$7:FS$88)</f>
        <v>24</v>
      </c>
      <c r="FS13" s="9">
        <f>_xlfn.RANK.EQ(datos!FT13,datos!FT$7:FT$88)</f>
        <v>23</v>
      </c>
    </row>
    <row r="14" spans="1:175" x14ac:dyDescent="0.3">
      <c r="A14" s="2" t="s">
        <v>16</v>
      </c>
      <c r="B14" s="2">
        <v>108</v>
      </c>
      <c r="C14" s="2" t="s">
        <v>17</v>
      </c>
      <c r="D14" s="2" t="s">
        <v>346</v>
      </c>
      <c r="E14" s="2" t="s">
        <v>347</v>
      </c>
      <c r="F14" s="2">
        <v>0</v>
      </c>
      <c r="G14" s="2" t="s">
        <v>344</v>
      </c>
      <c r="H14" s="9">
        <f>_xlfn.RANK.EQ(datos!I14,datos!I$7:I$88)</f>
        <v>19</v>
      </c>
      <c r="I14" s="9">
        <f>_xlfn.RANK.EQ(datos!J14,datos!J$7:J$88)</f>
        <v>20</v>
      </c>
      <c r="J14" s="9">
        <f>_xlfn.RANK.EQ(datos!K14,datos!K$7:K$88)</f>
        <v>3</v>
      </c>
      <c r="K14" s="9">
        <f>_xlfn.RANK.EQ(datos!L14,datos!L$7:L$88)</f>
        <v>10</v>
      </c>
      <c r="L14" s="9">
        <f>_xlfn.RANK.EQ(datos!M14,datos!M$7:M$88)</f>
        <v>33</v>
      </c>
      <c r="M14" s="9">
        <f>_xlfn.RANK.EQ(datos!N14,datos!N$7:N$88)</f>
        <v>55</v>
      </c>
      <c r="N14" s="9">
        <f>_xlfn.RANK.EQ(datos!O14,datos!O$7:O$88)</f>
        <v>27</v>
      </c>
      <c r="O14" s="9">
        <f>_xlfn.RANK.EQ(datos!P14,datos!P$7:P$88)</f>
        <v>45</v>
      </c>
      <c r="P14" s="9">
        <f>_xlfn.RANK.EQ(datos!Q14,datos!Q$7:Q$88)</f>
        <v>15</v>
      </c>
      <c r="Q14" s="9">
        <f>_xlfn.RANK.EQ(datos!R14,datos!R$7:R$88)</f>
        <v>29</v>
      </c>
      <c r="R14" s="9">
        <f>_xlfn.RANK.EQ(datos!S14,datos!S$7:S$88)</f>
        <v>30</v>
      </c>
      <c r="S14" s="9">
        <f>_xlfn.RANK.EQ(datos!T14,datos!T$7:T$88)</f>
        <v>17</v>
      </c>
      <c r="T14" s="9">
        <f>_xlfn.RANK.EQ(datos!U14,datos!U$7:U$88)</f>
        <v>55</v>
      </c>
      <c r="U14" s="9">
        <f>_xlfn.RANK.EQ(datos!V14,datos!V$7:V$88)</f>
        <v>41</v>
      </c>
      <c r="V14" s="9">
        <f>_xlfn.RANK.EQ(datos!W14,datos!W$7:W$88)</f>
        <v>4</v>
      </c>
      <c r="W14" s="9">
        <f>_xlfn.RANK.EQ(datos!X14,datos!X$7:X$88)</f>
        <v>42</v>
      </c>
      <c r="X14" s="9">
        <f>_xlfn.RANK.EQ(datos!Y14,datos!Y$7:Y$88)</f>
        <v>32</v>
      </c>
      <c r="Y14" s="9">
        <f>_xlfn.RANK.EQ(datos!Z14,datos!Z$7:Z$88)</f>
        <v>17</v>
      </c>
      <c r="Z14" s="9">
        <f>_xlfn.RANK.EQ(datos!AA14,datos!AA$7:AA$88)</f>
        <v>10</v>
      </c>
      <c r="AA14" s="9">
        <f>_xlfn.RANK.EQ(datos!AB14,datos!AB$7:AB$88)</f>
        <v>13</v>
      </c>
      <c r="AB14" s="9">
        <f>_xlfn.RANK.EQ(datos!AC14,datos!AC$7:AC$88)</f>
        <v>6</v>
      </c>
      <c r="AC14" s="9">
        <f>_xlfn.RANK.EQ(datos!AD14,datos!AD$7:AD$88)</f>
        <v>17</v>
      </c>
      <c r="AD14" s="9">
        <f>_xlfn.RANK.EQ(datos!AE14,datos!AE$7:AE$88)</f>
        <v>26</v>
      </c>
      <c r="AE14" s="9">
        <f>_xlfn.RANK.EQ(datos!AF14,datos!AF$7:AF$88)</f>
        <v>33</v>
      </c>
      <c r="AF14" s="9">
        <f>_xlfn.RANK.EQ(datos!AG14,datos!AG$7:AG$88)</f>
        <v>24</v>
      </c>
      <c r="AG14" s="9">
        <f>_xlfn.RANK.EQ(datos!AH14,datos!AH$7:AH$88)</f>
        <v>36</v>
      </c>
      <c r="AH14" s="9">
        <f>_xlfn.RANK.EQ(datos!AI14,datos!AI$7:AI$88)</f>
        <v>37</v>
      </c>
      <c r="AI14" s="9">
        <f>_xlfn.RANK.EQ(datos!AJ14,datos!AJ$7:AJ$88)</f>
        <v>81</v>
      </c>
      <c r="AJ14" s="9">
        <f>_xlfn.RANK.EQ(datos!AK14,datos!AK$7:AK$88)</f>
        <v>25</v>
      </c>
      <c r="AK14" s="9">
        <f>_xlfn.RANK.EQ(datos!AL14,datos!AL$7:AL$88)</f>
        <v>54</v>
      </c>
      <c r="AL14" s="9">
        <f>_xlfn.RANK.EQ(datos!AM14,datos!AM$7:AM$88)</f>
        <v>8</v>
      </c>
      <c r="AM14" s="9">
        <f>_xlfn.RANK.EQ(datos!AN14,datos!AN$7:AN$88)</f>
        <v>11</v>
      </c>
      <c r="AN14" s="9">
        <f>_xlfn.RANK.EQ(datos!AO14,datos!AO$7:AO$88)</f>
        <v>47</v>
      </c>
      <c r="AO14" s="9">
        <f>_xlfn.RANK.EQ(datos!AP14,datos!AP$7:AP$88)</f>
        <v>67</v>
      </c>
      <c r="AP14" s="9">
        <f>_xlfn.RANK.EQ(datos!AQ14,datos!AQ$7:AQ$88)</f>
        <v>33</v>
      </c>
      <c r="AQ14" s="9">
        <f>_xlfn.RANK.EQ(datos!AR14,datos!AR$7:AR$88)</f>
        <v>10</v>
      </c>
      <c r="AR14" s="9">
        <f>_xlfn.RANK.EQ(datos!AS14,datos!AS$7:AS$88)</f>
        <v>48</v>
      </c>
      <c r="AS14" s="9">
        <f>_xlfn.RANK.EQ(datos!AT14,datos!AT$7:AT$88)</f>
        <v>71</v>
      </c>
      <c r="AT14" s="9">
        <f>_xlfn.RANK.EQ(datos!AU14,datos!AU$7:AU$88)</f>
        <v>31</v>
      </c>
      <c r="AU14" s="9">
        <f>_xlfn.RANK.EQ(datos!AV14,datos!AV$7:AV$88)</f>
        <v>12</v>
      </c>
      <c r="AV14" s="9">
        <f>_xlfn.RANK.EQ(datos!AW14,datos!AW$7:AW$88)</f>
        <v>44</v>
      </c>
      <c r="AW14" s="9">
        <f>_xlfn.RANK.EQ(datos!AX14,datos!AX$7:AX$88)</f>
        <v>62</v>
      </c>
      <c r="AX14" s="9">
        <f>_xlfn.RANK.EQ(datos!AY14,datos!AY$7:AY$88)</f>
        <v>40</v>
      </c>
      <c r="AY14" s="9">
        <f>_xlfn.RANK.EQ(datos!AZ14,datos!AZ$7:AZ$88)</f>
        <v>34</v>
      </c>
      <c r="AZ14" s="9">
        <f>_xlfn.RANK.EQ(datos!BA14,datos!BA$7:BA$88)</f>
        <v>3</v>
      </c>
      <c r="BA14" s="9">
        <f>_xlfn.RANK.EQ(datos!BB14,datos!BB$7:BB$88)</f>
        <v>26</v>
      </c>
      <c r="BB14" s="9">
        <f>_xlfn.RANK.EQ(datos!BC14,datos!BC$7:BC$88)</f>
        <v>32</v>
      </c>
      <c r="BC14" s="9">
        <f>_xlfn.RANK.EQ(datos!BD14,datos!BD$7:BD$88)</f>
        <v>17</v>
      </c>
      <c r="BD14" s="9">
        <f>_xlfn.RANK.EQ(datos!BE14,datos!BE$7:BE$88)</f>
        <v>31</v>
      </c>
      <c r="BE14" s="9">
        <f>_xlfn.RANK.EQ(datos!BF14,datos!BF$7:BF$88)</f>
        <v>1</v>
      </c>
      <c r="BF14" s="9">
        <f>_xlfn.RANK.EQ(datos!BG14,datos!BG$7:BG$88)</f>
        <v>24</v>
      </c>
      <c r="BG14" s="9">
        <f>_xlfn.RANK.EQ(datos!BH14,datos!BH$7:BH$88)</f>
        <v>60</v>
      </c>
      <c r="BH14" s="9">
        <f>_xlfn.RANK.EQ(datos!BI14,datos!BI$7:BI$88)</f>
        <v>12</v>
      </c>
      <c r="BI14" s="9">
        <f>_xlfn.RANK.EQ(datos!BJ14,datos!BJ$7:BJ$88)</f>
        <v>40</v>
      </c>
      <c r="BJ14" s="9">
        <f>_xlfn.RANK.EQ(datos!BK14,datos!BK$7:BK$88)</f>
        <v>54</v>
      </c>
      <c r="BK14" s="9">
        <f>_xlfn.RANK.EQ(datos!BL14,datos!BL$7:BL$88)</f>
        <v>35</v>
      </c>
      <c r="BL14" s="9">
        <f>_xlfn.RANK.EQ(datos!BM14,datos!BM$7:BM$88)</f>
        <v>9</v>
      </c>
      <c r="BM14" s="9">
        <f>_xlfn.RANK.EQ(datos!BN14,datos!BN$7:BN$88)</f>
        <v>54</v>
      </c>
      <c r="BN14" s="9">
        <f>_xlfn.RANK.EQ(datos!BO14,datos!BO$7:BO$88)</f>
        <v>16</v>
      </c>
      <c r="BO14" s="9">
        <f>_xlfn.RANK.EQ(datos!BP14,datos!BP$7:BP$88)</f>
        <v>71</v>
      </c>
      <c r="BP14" s="9">
        <f>_xlfn.RANK.EQ(datos!BQ14,datos!BQ$7:BQ$88)</f>
        <v>64</v>
      </c>
      <c r="BQ14" s="9">
        <f>_xlfn.RANK.EQ(datos!BR14,datos!BR$7:BR$88)</f>
        <v>6</v>
      </c>
      <c r="BR14" s="9">
        <f>_xlfn.RANK.EQ(datos!BS14,datos!BS$7:BS$88)</f>
        <v>70</v>
      </c>
      <c r="BS14" s="9">
        <f>_xlfn.RANK.EQ(datos!BT14,datos!BT$7:BT$88)</f>
        <v>1</v>
      </c>
      <c r="BT14" s="9">
        <f>_xlfn.RANK.EQ(datos!BU14,datos!BU$7:BU$88)</f>
        <v>56</v>
      </c>
      <c r="BU14" s="9">
        <f>_xlfn.RANK.EQ(datos!BV14,datos!BV$7:BV$88)</f>
        <v>39</v>
      </c>
      <c r="BV14" s="9">
        <f>_xlfn.RANK.EQ(datos!BW14,datos!BW$7:BW$88)</f>
        <v>1</v>
      </c>
      <c r="BW14" s="9">
        <f>_xlfn.RANK.EQ(datos!BX14,datos!BX$7:BX$88)</f>
        <v>21</v>
      </c>
      <c r="BX14" s="9">
        <f>_xlfn.RANK.EQ(datos!BY14,datos!BY$7:BY$88)</f>
        <v>28</v>
      </c>
      <c r="BY14" s="9">
        <f>_xlfn.RANK.EQ(datos!BZ14,datos!BZ$7:BZ$88)</f>
        <v>30</v>
      </c>
      <c r="BZ14" s="9">
        <f>_xlfn.RANK.EQ(datos!CA14,datos!CA$7:CA$88)</f>
        <v>1</v>
      </c>
      <c r="CA14" s="9">
        <f>_xlfn.RANK.EQ(datos!CB14,datos!CB$7:CB$88)</f>
        <v>23</v>
      </c>
      <c r="CB14" s="9">
        <f>_xlfn.RANK.EQ(datos!CC14,datos!CC$7:CC$88)</f>
        <v>16</v>
      </c>
      <c r="CC14" s="9">
        <f>_xlfn.RANK.EQ(datos!CD14,datos!CD$7:CD$88)</f>
        <v>45</v>
      </c>
      <c r="CD14" s="9">
        <f>_xlfn.RANK.EQ(datos!CE14,datos!CE$7:CE$88)</f>
        <v>19</v>
      </c>
      <c r="CE14" s="9">
        <f>_xlfn.RANK.EQ(datos!CF14,datos!CF$7:CF$88)</f>
        <v>31</v>
      </c>
      <c r="CF14" s="9">
        <f>_xlfn.RANK.EQ(datos!CG14,datos!CG$7:CG$88)</f>
        <v>19</v>
      </c>
      <c r="CG14" s="9">
        <f>_xlfn.RANK.EQ(datos!CH14,datos!CH$7:CH$88)</f>
        <v>78</v>
      </c>
      <c r="CH14" s="9">
        <f>_xlfn.RANK.EQ(datos!CI14,datos!CI$7:CI$88)</f>
        <v>61</v>
      </c>
      <c r="CI14" s="9">
        <f>_xlfn.RANK.EQ(datos!CJ14,datos!CJ$7:CJ$88)</f>
        <v>15</v>
      </c>
      <c r="CJ14" s="9">
        <f>_xlfn.RANK.EQ(datos!CK14,datos!CK$7:CK$88)</f>
        <v>52</v>
      </c>
      <c r="CK14" s="9">
        <f>_xlfn.RANK.EQ(datos!CL14,datos!CL$7:CL$88)</f>
        <v>60</v>
      </c>
      <c r="CL14" s="9">
        <f>_xlfn.RANK.EQ(datos!CM14,datos!CM$7:CM$88)</f>
        <v>67</v>
      </c>
      <c r="CM14" s="9">
        <f>_xlfn.RANK.EQ(datos!CN14,datos!CN$7:CN$88)</f>
        <v>24</v>
      </c>
      <c r="CN14" s="9">
        <f>_xlfn.RANK.EQ(datos!CO14,datos!CO$7:CO$88)</f>
        <v>26</v>
      </c>
      <c r="CO14" s="9">
        <f>_xlfn.RANK.EQ(datos!CP14,datos!CP$7:CP$88)</f>
        <v>31</v>
      </c>
      <c r="CP14" s="9">
        <f>_xlfn.RANK.EQ(datos!CQ14,datos!CQ$7:CQ$88)</f>
        <v>45</v>
      </c>
      <c r="CQ14" s="9">
        <f>_xlfn.RANK.EQ(datos!CR14,datos!CR$7:CR$88)</f>
        <v>61</v>
      </c>
      <c r="CR14" s="9">
        <f>_xlfn.RANK.EQ(datos!CS14,datos!CS$7:CS$88)</f>
        <v>6</v>
      </c>
      <c r="CS14" s="9">
        <f>_xlfn.RANK.EQ(datos!CT14,datos!CT$7:CT$88)</f>
        <v>27</v>
      </c>
      <c r="CT14" s="9">
        <f>_xlfn.RANK.EQ(datos!CU14,datos!CU$7:CU$88)</f>
        <v>39</v>
      </c>
      <c r="CU14" s="9">
        <f>_xlfn.RANK.EQ(datos!CV14,datos!CV$7:CV$88)</f>
        <v>20</v>
      </c>
      <c r="CV14" s="9">
        <f>_xlfn.RANK.EQ(datos!CW14,datos!CW$7:CW$88)</f>
        <v>35</v>
      </c>
      <c r="CW14" s="9">
        <f>_xlfn.RANK.EQ(datos!CX14,datos!CX$7:CX$88)</f>
        <v>41</v>
      </c>
      <c r="CX14" s="9">
        <f>_xlfn.RANK.EQ(datos!CY14,datos!CY$7:CY$88)</f>
        <v>25</v>
      </c>
      <c r="CY14" s="9">
        <f>_xlfn.RANK.EQ(datos!CZ14,datos!CZ$7:CZ$88)</f>
        <v>28</v>
      </c>
      <c r="CZ14" s="9">
        <f>_xlfn.RANK.EQ(datos!DA14,datos!DA$7:DA$88)</f>
        <v>20</v>
      </c>
      <c r="DA14" s="9">
        <f>_xlfn.RANK.EQ(datos!DB14,datos!DB$7:DB$88)</f>
        <v>32</v>
      </c>
      <c r="DB14" s="9">
        <f>_xlfn.RANK.EQ(datos!DC14,datos!DC$7:DC$88)</f>
        <v>7</v>
      </c>
      <c r="DC14" s="9">
        <f>_xlfn.RANK.EQ(datos!DD14,datos!DD$7:DD$88)</f>
        <v>9</v>
      </c>
      <c r="DD14" s="9">
        <f>_xlfn.RANK.EQ(datos!DE14,datos!DE$7:DE$88)</f>
        <v>21</v>
      </c>
      <c r="DE14" s="9">
        <f>_xlfn.RANK.EQ(datos!DF14,datos!DF$7:DF$88)</f>
        <v>31</v>
      </c>
      <c r="DF14" s="9">
        <f>_xlfn.RANK.EQ(datos!DG14,datos!DG$7:DG$88)</f>
        <v>15</v>
      </c>
      <c r="DG14" s="9">
        <f>_xlfn.RANK.EQ(datos!DH14,datos!DH$7:DH$88)</f>
        <v>47</v>
      </c>
      <c r="DH14" s="9">
        <f>_xlfn.RANK.EQ(datos!DI14,datos!DI$7:DI$88)</f>
        <v>4</v>
      </c>
      <c r="DI14" s="9">
        <f>_xlfn.RANK.EQ(datos!DJ14,datos!DJ$7:DJ$88)</f>
        <v>36</v>
      </c>
      <c r="DJ14" s="9">
        <f>_xlfn.RANK.EQ(datos!DK14,datos!DK$7:DK$88)</f>
        <v>20</v>
      </c>
      <c r="DK14" s="9">
        <f>_xlfn.RANK.EQ(datos!DL14,datos!DL$7:DL$88)</f>
        <v>18</v>
      </c>
      <c r="DL14" s="9">
        <f>_xlfn.RANK.EQ(datos!DM14,datos!DM$7:DM$88)</f>
        <v>46</v>
      </c>
      <c r="DM14" s="9">
        <f>_xlfn.RANK.EQ(datos!DN14,datos!DN$7:DN$88)</f>
        <v>11</v>
      </c>
      <c r="DN14" s="9">
        <f>_xlfn.RANK.EQ(datos!DO14,datos!DO$7:DO$88)</f>
        <v>76</v>
      </c>
      <c r="DO14" s="9">
        <f>_xlfn.RANK.EQ(datos!DP14,datos!DP$7:DP$88)</f>
        <v>32</v>
      </c>
      <c r="DP14" s="9">
        <f>_xlfn.RANK.EQ(datos!DQ14,datos!DQ$7:DQ$88)</f>
        <v>47</v>
      </c>
      <c r="DQ14" s="9">
        <f>_xlfn.RANK.EQ(datos!DR14,datos!DR$7:DR$88)</f>
        <v>29</v>
      </c>
      <c r="DR14" s="9">
        <f>_xlfn.RANK.EQ(datos!DS14,datos!DS$7:DS$88)</f>
        <v>29</v>
      </c>
      <c r="DS14" s="9">
        <f>_xlfn.RANK.EQ(datos!DT14,datos!DT$7:DT$88)</f>
        <v>21</v>
      </c>
      <c r="DT14" s="9">
        <f>_xlfn.RANK.EQ(datos!DU14,datos!DU$7:DU$88)</f>
        <v>31</v>
      </c>
      <c r="DU14" s="9">
        <f>_xlfn.RANK.EQ(datos!DV14,datos!DV$7:DV$88)</f>
        <v>39</v>
      </c>
      <c r="DV14" s="9">
        <f>_xlfn.RANK.EQ(datos!DW14,datos!DW$7:DW$88)</f>
        <v>58</v>
      </c>
      <c r="DW14" s="9">
        <f>_xlfn.RANK.EQ(datos!DX14,datos!DX$7:DX$88)</f>
        <v>27</v>
      </c>
      <c r="DX14" s="9">
        <f>_xlfn.RANK.EQ(datos!DY14,datos!DY$7:DY$88)</f>
        <v>36</v>
      </c>
      <c r="DY14" s="9">
        <f>_xlfn.RANK.EQ(datos!DZ14,datos!DZ$7:DZ$88)</f>
        <v>28</v>
      </c>
      <c r="DZ14" s="9">
        <f>_xlfn.RANK.EQ(datos!EA14,datos!EA$7:EA$88)</f>
        <v>34</v>
      </c>
      <c r="EA14" s="9">
        <f>_xlfn.RANK.EQ(datos!EB14,datos!EB$7:EB$88)</f>
        <v>34</v>
      </c>
      <c r="EB14" s="9">
        <f>_xlfn.RANK.EQ(datos!EC14,datos!EC$7:EC$88)</f>
        <v>32</v>
      </c>
      <c r="EC14" s="9">
        <f>_xlfn.RANK.EQ(datos!ED14,datos!ED$7:ED$88)</f>
        <v>49</v>
      </c>
      <c r="ED14" s="9">
        <f>_xlfn.RANK.EQ(datos!EE14,datos!EE$7:EE$88)</f>
        <v>68</v>
      </c>
      <c r="EE14" s="9">
        <f>_xlfn.RANK.EQ(datos!EF14,datos!EF$7:EF$88)</f>
        <v>79</v>
      </c>
      <c r="EF14" s="9">
        <f>_xlfn.RANK.EQ(datos!EG14,datos!EG$7:EG$88)</f>
        <v>75</v>
      </c>
      <c r="EG14" s="9">
        <f>_xlfn.RANK.EQ(datos!EH14,datos!EH$7:EH$88)</f>
        <v>80</v>
      </c>
      <c r="EH14" s="9">
        <f>_xlfn.RANK.EQ(datos!EI14,datos!EI$7:EI$88)</f>
        <v>63</v>
      </c>
      <c r="EI14" s="9">
        <f>_xlfn.RANK.EQ(datos!EJ14,datos!EJ$7:EJ$88)</f>
        <v>20</v>
      </c>
      <c r="EJ14" s="9">
        <f>_xlfn.RANK.EQ(datos!EK14,datos!EK$7:EK$88)</f>
        <v>46</v>
      </c>
      <c r="EK14" s="9">
        <f>_xlfn.RANK.EQ(datos!EL14,datos!EL$7:EL$88)</f>
        <v>10</v>
      </c>
      <c r="EL14" s="9">
        <f>_xlfn.RANK.EQ(datos!EM14,datos!EM$7:EM$88)</f>
        <v>10</v>
      </c>
      <c r="EM14" s="9">
        <f>_xlfn.RANK.EQ(datos!EN14,datos!EN$7:EN$88)</f>
        <v>29</v>
      </c>
      <c r="EN14" s="9">
        <f>_xlfn.RANK.EQ(datos!EO14,datos!EO$7:EO$88)</f>
        <v>54</v>
      </c>
      <c r="EO14" s="9">
        <f>_xlfn.RANK.EQ(datos!EP14,datos!EP$7:EP$88)</f>
        <v>56</v>
      </c>
      <c r="EP14" s="9">
        <f>_xlfn.RANK.EQ(datos!EQ14,datos!EQ$7:EQ$88)</f>
        <v>73</v>
      </c>
      <c r="EQ14" s="9">
        <f>_xlfn.RANK.EQ(datos!ER14,datos!ER$7:ER$88)</f>
        <v>34</v>
      </c>
      <c r="ER14" s="9">
        <f>_xlfn.RANK.EQ(datos!ES14,datos!ES$7:ES$88)</f>
        <v>56</v>
      </c>
      <c r="ES14" s="9">
        <f>_xlfn.RANK.EQ(datos!ET14,datos!ET$7:ET$88)</f>
        <v>4</v>
      </c>
      <c r="ET14" s="9">
        <f>_xlfn.RANK.EQ(datos!EU14,datos!EU$7:EU$88)</f>
        <v>1</v>
      </c>
      <c r="EU14" s="9">
        <f>_xlfn.RANK.EQ(datos!EV14,datos!EV$7:EV$88)</f>
        <v>9</v>
      </c>
      <c r="EV14" s="9">
        <f>_xlfn.RANK.EQ(datos!EW14,datos!EW$7:EW$88)</f>
        <v>72</v>
      </c>
      <c r="EW14" s="9">
        <f>_xlfn.RANK.EQ(datos!EX14,datos!EX$7:EX$88)</f>
        <v>16</v>
      </c>
      <c r="EX14" s="9">
        <f>_xlfn.RANK.EQ(datos!EY14,datos!EY$7:EY$88)</f>
        <v>9</v>
      </c>
      <c r="EY14" s="9">
        <f>_xlfn.RANK.EQ(datos!EZ14,datos!EZ$7:EZ$88)</f>
        <v>11</v>
      </c>
      <c r="EZ14" s="9">
        <f>_xlfn.RANK.EQ(datos!FA14,datos!FA$7:FA$88)</f>
        <v>59</v>
      </c>
      <c r="FA14" s="9">
        <f>_xlfn.RANK.EQ(datos!FB14,datos!FB$7:FB$88)</f>
        <v>28</v>
      </c>
      <c r="FB14" s="9">
        <f>_xlfn.RANK.EQ(datos!FC14,datos!FC$7:FC$88)</f>
        <v>25</v>
      </c>
      <c r="FC14" s="9">
        <f>_xlfn.RANK.EQ(datos!FD14,datos!FD$7:FD$88)</f>
        <v>57</v>
      </c>
      <c r="FD14" s="9">
        <f>_xlfn.RANK.EQ(datos!FE14,datos!FE$7:FE$88)</f>
        <v>55</v>
      </c>
      <c r="FE14" s="9">
        <f>_xlfn.RANK.EQ(datos!FF14,datos!FF$7:FF$88)</f>
        <v>33</v>
      </c>
      <c r="FF14" s="9">
        <f>_xlfn.RANK.EQ(datos!FG14,datos!FG$7:FG$88)</f>
        <v>42</v>
      </c>
      <c r="FG14" s="9">
        <f>_xlfn.RANK.EQ(datos!FH14,datos!FH$7:FH$88)</f>
        <v>1</v>
      </c>
      <c r="FH14" s="9">
        <f>_xlfn.RANK.EQ(datos!FI14,datos!FI$7:FI$88)</f>
        <v>81</v>
      </c>
      <c r="FI14" s="9">
        <f>_xlfn.RANK.EQ(datos!FJ14,datos!FJ$7:FJ$88)</f>
        <v>42</v>
      </c>
      <c r="FJ14" s="9">
        <f>_xlfn.RANK.EQ(datos!FK14,datos!FK$7:FK$88)</f>
        <v>8</v>
      </c>
      <c r="FK14" s="9">
        <f>_xlfn.RANK.EQ(datos!FL14,datos!FL$7:FL$88)</f>
        <v>19</v>
      </c>
      <c r="FL14" s="9">
        <f>_xlfn.RANK.EQ(datos!FM14,datos!FM$7:FM$88)</f>
        <v>66</v>
      </c>
      <c r="FM14" s="9">
        <f>_xlfn.RANK.EQ(datos!FN14,datos!FN$7:FN$88)</f>
        <v>66</v>
      </c>
      <c r="FN14" s="9">
        <f>_xlfn.RANK.EQ(datos!FO14,datos!FO$7:FO$88)</f>
        <v>52</v>
      </c>
      <c r="FO14" s="9">
        <f>_xlfn.RANK.EQ(datos!FP14,datos!FP$7:FP$88)</f>
        <v>60</v>
      </c>
      <c r="FP14" s="9">
        <f>_xlfn.RANK.EQ(datos!FQ14,datos!FQ$7:FQ$88)</f>
        <v>14</v>
      </c>
      <c r="FQ14" s="9">
        <f>_xlfn.RANK.EQ(datos!FR14,datos!FR$7:FR$88)</f>
        <v>1</v>
      </c>
      <c r="FR14" s="9">
        <f>_xlfn.RANK.EQ(datos!FS14,datos!FS$7:FS$88)</f>
        <v>44</v>
      </c>
      <c r="FS14" s="9">
        <f>_xlfn.RANK.EQ(datos!FT14,datos!FT$7:FT$88)</f>
        <v>49</v>
      </c>
    </row>
    <row r="15" spans="1:175" x14ac:dyDescent="0.3">
      <c r="A15" s="2" t="s">
        <v>18</v>
      </c>
      <c r="B15" s="2">
        <v>109</v>
      </c>
      <c r="C15" s="2" t="s">
        <v>19</v>
      </c>
      <c r="D15" s="2" t="s">
        <v>346</v>
      </c>
      <c r="E15" s="2" t="s">
        <v>347</v>
      </c>
      <c r="F15" s="2">
        <v>0</v>
      </c>
      <c r="G15" s="2" t="s">
        <v>344</v>
      </c>
      <c r="H15" s="9">
        <f>_xlfn.RANK.EQ(datos!I15,datos!I$7:I$88)</f>
        <v>6</v>
      </c>
      <c r="I15" s="9">
        <f>_xlfn.RANK.EQ(datos!J15,datos!J$7:J$88)</f>
        <v>4</v>
      </c>
      <c r="J15" s="9">
        <f>_xlfn.RANK.EQ(datos!K15,datos!K$7:K$88)</f>
        <v>38</v>
      </c>
      <c r="K15" s="9">
        <f>_xlfn.RANK.EQ(datos!L15,datos!L$7:L$88)</f>
        <v>13</v>
      </c>
      <c r="L15" s="9">
        <f>_xlfn.RANK.EQ(datos!M15,datos!M$7:M$88)</f>
        <v>8</v>
      </c>
      <c r="M15" s="9">
        <f>_xlfn.RANK.EQ(datos!N15,datos!N$7:N$88)</f>
        <v>28</v>
      </c>
      <c r="N15" s="9">
        <f>_xlfn.RANK.EQ(datos!O15,datos!O$7:O$88)</f>
        <v>8</v>
      </c>
      <c r="O15" s="9">
        <f>_xlfn.RANK.EQ(datos!P15,datos!P$7:P$88)</f>
        <v>32</v>
      </c>
      <c r="P15" s="9">
        <f>_xlfn.RANK.EQ(datos!Q15,datos!Q$7:Q$88)</f>
        <v>18</v>
      </c>
      <c r="Q15" s="9">
        <f>_xlfn.RANK.EQ(datos!R15,datos!R$7:R$88)</f>
        <v>16</v>
      </c>
      <c r="R15" s="9">
        <f>_xlfn.RANK.EQ(datos!S15,datos!S$7:S$88)</f>
        <v>11</v>
      </c>
      <c r="S15" s="9">
        <f>_xlfn.RANK.EQ(datos!T15,datos!T$7:T$88)</f>
        <v>11</v>
      </c>
      <c r="T15" s="9">
        <f>_xlfn.RANK.EQ(datos!U15,datos!U$7:U$88)</f>
        <v>13</v>
      </c>
      <c r="U15" s="9">
        <f>_xlfn.RANK.EQ(datos!V15,datos!V$7:V$88)</f>
        <v>2</v>
      </c>
      <c r="V15" s="9">
        <f>_xlfn.RANK.EQ(datos!W15,datos!W$7:W$88)</f>
        <v>26</v>
      </c>
      <c r="W15" s="9">
        <f>_xlfn.RANK.EQ(datos!X15,datos!X$7:X$88)</f>
        <v>69</v>
      </c>
      <c r="X15" s="9">
        <f>_xlfn.RANK.EQ(datos!Y15,datos!Y$7:Y$88)</f>
        <v>8</v>
      </c>
      <c r="Y15" s="9">
        <f>_xlfn.RANK.EQ(datos!Z15,datos!Z$7:Z$88)</f>
        <v>46</v>
      </c>
      <c r="Z15" s="9">
        <f>_xlfn.RANK.EQ(datos!AA15,datos!AA$7:AA$88)</f>
        <v>19</v>
      </c>
      <c r="AA15" s="9">
        <f>_xlfn.RANK.EQ(datos!AB15,datos!AB$7:AB$88)</f>
        <v>41</v>
      </c>
      <c r="AB15" s="9">
        <f>_xlfn.RANK.EQ(datos!AC15,datos!AC$7:AC$88)</f>
        <v>5</v>
      </c>
      <c r="AC15" s="9">
        <f>_xlfn.RANK.EQ(datos!AD15,datos!AD$7:AD$88)</f>
        <v>40</v>
      </c>
      <c r="AD15" s="9">
        <f>_xlfn.RANK.EQ(datos!AE15,datos!AE$7:AE$88)</f>
        <v>17</v>
      </c>
      <c r="AE15" s="9">
        <f>_xlfn.RANK.EQ(datos!AF15,datos!AF$7:AF$88)</f>
        <v>8</v>
      </c>
      <c r="AF15" s="9">
        <f>_xlfn.RANK.EQ(datos!AG15,datos!AG$7:AG$88)</f>
        <v>9</v>
      </c>
      <c r="AG15" s="9">
        <f>_xlfn.RANK.EQ(datos!AH15,datos!AH$7:AH$88)</f>
        <v>68</v>
      </c>
      <c r="AH15" s="9">
        <f>_xlfn.RANK.EQ(datos!AI15,datos!AI$7:AI$88)</f>
        <v>22</v>
      </c>
      <c r="AI15" s="9">
        <f>_xlfn.RANK.EQ(datos!AJ15,datos!AJ$7:AJ$88)</f>
        <v>61</v>
      </c>
      <c r="AJ15" s="9">
        <f>_xlfn.RANK.EQ(datos!AK15,datos!AK$7:AK$88)</f>
        <v>19</v>
      </c>
      <c r="AK15" s="9">
        <f>_xlfn.RANK.EQ(datos!AL15,datos!AL$7:AL$88)</f>
        <v>10</v>
      </c>
      <c r="AL15" s="9">
        <f>_xlfn.RANK.EQ(datos!AM15,datos!AM$7:AM$88)</f>
        <v>1</v>
      </c>
      <c r="AM15" s="9">
        <f>_xlfn.RANK.EQ(datos!AN15,datos!AN$7:AN$88)</f>
        <v>7</v>
      </c>
      <c r="AN15" s="9">
        <f>_xlfn.RANK.EQ(datos!AO15,datos!AO$7:AO$88)</f>
        <v>16</v>
      </c>
      <c r="AO15" s="9">
        <f>_xlfn.RANK.EQ(datos!AP15,datos!AP$7:AP$88)</f>
        <v>11</v>
      </c>
      <c r="AP15" s="9">
        <f>_xlfn.RANK.EQ(datos!AQ15,datos!AQ$7:AQ$88)</f>
        <v>42</v>
      </c>
      <c r="AQ15" s="9">
        <f>_xlfn.RANK.EQ(datos!AR15,datos!AR$7:AR$88)</f>
        <v>6</v>
      </c>
      <c r="AR15" s="9">
        <f>_xlfn.RANK.EQ(datos!AS15,datos!AS$7:AS$88)</f>
        <v>20</v>
      </c>
      <c r="AS15" s="9">
        <f>_xlfn.RANK.EQ(datos!AT15,datos!AT$7:AT$88)</f>
        <v>33</v>
      </c>
      <c r="AT15" s="9">
        <f>_xlfn.RANK.EQ(datos!AU15,datos!AU$7:AU$88)</f>
        <v>63</v>
      </c>
      <c r="AU15" s="9">
        <f>_xlfn.RANK.EQ(datos!AV15,datos!AV$7:AV$88)</f>
        <v>16</v>
      </c>
      <c r="AV15" s="9">
        <f>_xlfn.RANK.EQ(datos!AW15,datos!AW$7:AW$88)</f>
        <v>42</v>
      </c>
      <c r="AW15" s="9">
        <f>_xlfn.RANK.EQ(datos!AX15,datos!AX$7:AX$88)</f>
        <v>72</v>
      </c>
      <c r="AX15" s="9">
        <f>_xlfn.RANK.EQ(datos!AY15,datos!AY$7:AY$88)</f>
        <v>20</v>
      </c>
      <c r="AY15" s="9">
        <f>_xlfn.RANK.EQ(datos!AZ15,datos!AZ$7:AZ$88)</f>
        <v>6</v>
      </c>
      <c r="AZ15" s="9">
        <f>_xlfn.RANK.EQ(datos!BA15,datos!BA$7:BA$88)</f>
        <v>46</v>
      </c>
      <c r="BA15" s="9">
        <f>_xlfn.RANK.EQ(datos!BB15,datos!BB$7:BB$88)</f>
        <v>32</v>
      </c>
      <c r="BB15" s="9">
        <f>_xlfn.RANK.EQ(datos!BC15,datos!BC$7:BC$88)</f>
        <v>9</v>
      </c>
      <c r="BC15" s="9">
        <f>_xlfn.RANK.EQ(datos!BD15,datos!BD$7:BD$88)</f>
        <v>34</v>
      </c>
      <c r="BD15" s="9">
        <f>_xlfn.RANK.EQ(datos!BE15,datos!BE$7:BE$88)</f>
        <v>12</v>
      </c>
      <c r="BE15" s="9">
        <f>_xlfn.RANK.EQ(datos!BF15,datos!BF$7:BF$88)</f>
        <v>1</v>
      </c>
      <c r="BF15" s="9">
        <f>_xlfn.RANK.EQ(datos!BG15,datos!BG$7:BG$88)</f>
        <v>24</v>
      </c>
      <c r="BG15" s="9">
        <f>_xlfn.RANK.EQ(datos!BH15,datos!BH$7:BH$88)</f>
        <v>40</v>
      </c>
      <c r="BH15" s="9">
        <f>_xlfn.RANK.EQ(datos!BI15,datos!BI$7:BI$88)</f>
        <v>19</v>
      </c>
      <c r="BI15" s="9">
        <f>_xlfn.RANK.EQ(datos!BJ15,datos!BJ$7:BJ$88)</f>
        <v>40</v>
      </c>
      <c r="BJ15" s="9">
        <f>_xlfn.RANK.EQ(datos!BK15,datos!BK$7:BK$88)</f>
        <v>54</v>
      </c>
      <c r="BK15" s="9">
        <f>_xlfn.RANK.EQ(datos!BL15,datos!BL$7:BL$88)</f>
        <v>11</v>
      </c>
      <c r="BL15" s="9">
        <f>_xlfn.RANK.EQ(datos!BM15,datos!BM$7:BM$88)</f>
        <v>11</v>
      </c>
      <c r="BM15" s="9">
        <f>_xlfn.RANK.EQ(datos!BN15,datos!BN$7:BN$88)</f>
        <v>16</v>
      </c>
      <c r="BN15" s="9">
        <f>_xlfn.RANK.EQ(datos!BO15,datos!BO$7:BO$88)</f>
        <v>9</v>
      </c>
      <c r="BO15" s="9">
        <f>_xlfn.RANK.EQ(datos!BP15,datos!BP$7:BP$88)</f>
        <v>25</v>
      </c>
      <c r="BP15" s="9">
        <f>_xlfn.RANK.EQ(datos!BQ15,datos!BQ$7:BQ$88)</f>
        <v>46</v>
      </c>
      <c r="BQ15" s="9">
        <f>_xlfn.RANK.EQ(datos!BR15,datos!BR$7:BR$88)</f>
        <v>13</v>
      </c>
      <c r="BR15" s="9">
        <f>_xlfn.RANK.EQ(datos!BS15,datos!BS$7:BS$88)</f>
        <v>24</v>
      </c>
      <c r="BS15" s="9">
        <f>_xlfn.RANK.EQ(datos!BT15,datos!BT$7:BT$88)</f>
        <v>1</v>
      </c>
      <c r="BT15" s="9">
        <f>_xlfn.RANK.EQ(datos!BU15,datos!BU$7:BU$88)</f>
        <v>1</v>
      </c>
      <c r="BU15" s="9">
        <f>_xlfn.RANK.EQ(datos!BV15,datos!BV$7:BV$88)</f>
        <v>60</v>
      </c>
      <c r="BV15" s="9">
        <f>_xlfn.RANK.EQ(datos!BW15,datos!BW$7:BW$88)</f>
        <v>1</v>
      </c>
      <c r="BW15" s="9">
        <f>_xlfn.RANK.EQ(datos!BX15,datos!BX$7:BX$88)</f>
        <v>3</v>
      </c>
      <c r="BX15" s="9">
        <f>_xlfn.RANK.EQ(datos!BY15,datos!BY$7:BY$88)</f>
        <v>36</v>
      </c>
      <c r="BY15" s="9">
        <f>_xlfn.RANK.EQ(datos!BZ15,datos!BZ$7:BZ$88)</f>
        <v>10</v>
      </c>
      <c r="BZ15" s="9">
        <f>_xlfn.RANK.EQ(datos!CA15,datos!CA$7:CA$88)</f>
        <v>28</v>
      </c>
      <c r="CA15" s="9">
        <f>_xlfn.RANK.EQ(datos!CB15,datos!CB$7:CB$88)</f>
        <v>36</v>
      </c>
      <c r="CB15" s="9">
        <f>_xlfn.RANK.EQ(datos!CC15,datos!CC$7:CC$88)</f>
        <v>13</v>
      </c>
      <c r="CC15" s="9">
        <f>_xlfn.RANK.EQ(datos!CD15,datos!CD$7:CD$88)</f>
        <v>29</v>
      </c>
      <c r="CD15" s="9">
        <f>_xlfn.RANK.EQ(datos!CE15,datos!CE$7:CE$88)</f>
        <v>36</v>
      </c>
      <c r="CE15" s="9">
        <f>_xlfn.RANK.EQ(datos!CF15,datos!CF$7:CF$88)</f>
        <v>12</v>
      </c>
      <c r="CF15" s="9">
        <f>_xlfn.RANK.EQ(datos!CG15,datos!CG$7:CG$88)</f>
        <v>79</v>
      </c>
      <c r="CG15" s="9">
        <f>_xlfn.RANK.EQ(datos!CH15,datos!CH$7:CH$88)</f>
        <v>66</v>
      </c>
      <c r="CH15" s="9">
        <f>_xlfn.RANK.EQ(datos!CI15,datos!CI$7:CI$88)</f>
        <v>79</v>
      </c>
      <c r="CI15" s="9">
        <f>_xlfn.RANK.EQ(datos!CJ15,datos!CJ$7:CJ$88)</f>
        <v>27</v>
      </c>
      <c r="CJ15" s="9">
        <f>_xlfn.RANK.EQ(datos!CK15,datos!CK$7:CK$88)</f>
        <v>16</v>
      </c>
      <c r="CK15" s="9">
        <f>_xlfn.RANK.EQ(datos!CL15,datos!CL$7:CL$88)</f>
        <v>7</v>
      </c>
      <c r="CL15" s="9">
        <f>_xlfn.RANK.EQ(datos!CM15,datos!CM$7:CM$88)</f>
        <v>11</v>
      </c>
      <c r="CM15" s="9">
        <f>_xlfn.RANK.EQ(datos!CN15,datos!CN$7:CN$88)</f>
        <v>4</v>
      </c>
      <c r="CN15" s="9">
        <f>_xlfn.RANK.EQ(datos!CO15,datos!CO$7:CO$88)</f>
        <v>31</v>
      </c>
      <c r="CO15" s="9">
        <f>_xlfn.RANK.EQ(datos!CP15,datos!CP$7:CP$88)</f>
        <v>35</v>
      </c>
      <c r="CP15" s="9">
        <f>_xlfn.RANK.EQ(datos!CQ15,datos!CQ$7:CQ$88)</f>
        <v>54</v>
      </c>
      <c r="CQ15" s="9">
        <f>_xlfn.RANK.EQ(datos!CR15,datos!CR$7:CR$88)</f>
        <v>61</v>
      </c>
      <c r="CR15" s="9">
        <f>_xlfn.RANK.EQ(datos!CS15,datos!CS$7:CS$88)</f>
        <v>17</v>
      </c>
      <c r="CS15" s="9">
        <f>_xlfn.RANK.EQ(datos!CT15,datos!CT$7:CT$88)</f>
        <v>41</v>
      </c>
      <c r="CT15" s="9">
        <f>_xlfn.RANK.EQ(datos!CU15,datos!CU$7:CU$88)</f>
        <v>20</v>
      </c>
      <c r="CU15" s="9">
        <f>_xlfn.RANK.EQ(datos!CV15,datos!CV$7:CV$88)</f>
        <v>34</v>
      </c>
      <c r="CV15" s="9">
        <f>_xlfn.RANK.EQ(datos!CW15,datos!CW$7:CW$88)</f>
        <v>32</v>
      </c>
      <c r="CW15" s="9">
        <f>_xlfn.RANK.EQ(datos!CX15,datos!CX$7:CX$88)</f>
        <v>44</v>
      </c>
      <c r="CX15" s="9">
        <f>_xlfn.RANK.EQ(datos!CY15,datos!CY$7:CY$88)</f>
        <v>52</v>
      </c>
      <c r="CY15" s="9">
        <f>_xlfn.RANK.EQ(datos!CZ15,datos!CZ$7:CZ$88)</f>
        <v>34</v>
      </c>
      <c r="CZ15" s="9">
        <f>_xlfn.RANK.EQ(datos!DA15,datos!DA$7:DA$88)</f>
        <v>46</v>
      </c>
      <c r="DA15" s="9">
        <f>_xlfn.RANK.EQ(datos!DB15,datos!DB$7:DB$88)</f>
        <v>62</v>
      </c>
      <c r="DB15" s="9">
        <f>_xlfn.RANK.EQ(datos!DC15,datos!DC$7:DC$88)</f>
        <v>12</v>
      </c>
      <c r="DC15" s="9">
        <f>_xlfn.RANK.EQ(datos!DD15,datos!DD$7:DD$88)</f>
        <v>17</v>
      </c>
      <c r="DD15" s="9">
        <f>_xlfn.RANK.EQ(datos!DE15,datos!DE$7:DE$88)</f>
        <v>52</v>
      </c>
      <c r="DE15" s="9">
        <f>_xlfn.RANK.EQ(datos!DF15,datos!DF$7:DF$88)</f>
        <v>33</v>
      </c>
      <c r="DF15" s="9">
        <f>_xlfn.RANK.EQ(datos!DG15,datos!DG$7:DG$88)</f>
        <v>1</v>
      </c>
      <c r="DG15" s="9">
        <f>_xlfn.RANK.EQ(datos!DH15,datos!DH$7:DH$88)</f>
        <v>39</v>
      </c>
      <c r="DH15" s="9">
        <f>_xlfn.RANK.EQ(datos!DI15,datos!DI$7:DI$88)</f>
        <v>8</v>
      </c>
      <c r="DI15" s="9">
        <f>_xlfn.RANK.EQ(datos!DJ15,datos!DJ$7:DJ$88)</f>
        <v>80</v>
      </c>
      <c r="DJ15" s="9">
        <f>_xlfn.RANK.EQ(datos!DK15,datos!DK$7:DK$88)</f>
        <v>13</v>
      </c>
      <c r="DK15" s="9">
        <f>_xlfn.RANK.EQ(datos!DL15,datos!DL$7:DL$88)</f>
        <v>28</v>
      </c>
      <c r="DL15" s="9">
        <f>_xlfn.RANK.EQ(datos!DM15,datos!DM$7:DM$88)</f>
        <v>20</v>
      </c>
      <c r="DM15" s="9">
        <f>_xlfn.RANK.EQ(datos!DN15,datos!DN$7:DN$88)</f>
        <v>19</v>
      </c>
      <c r="DN15" s="9">
        <f>_xlfn.RANK.EQ(datos!DO15,datos!DO$7:DO$88)</f>
        <v>25</v>
      </c>
      <c r="DO15" s="9">
        <f>_xlfn.RANK.EQ(datos!DP15,datos!DP$7:DP$88)</f>
        <v>60</v>
      </c>
      <c r="DP15" s="9">
        <f>_xlfn.RANK.EQ(datos!DQ15,datos!DQ$7:DQ$88)</f>
        <v>20</v>
      </c>
      <c r="DQ15" s="9">
        <f>_xlfn.RANK.EQ(datos!DR15,datos!DR$7:DR$88)</f>
        <v>26</v>
      </c>
      <c r="DR15" s="9">
        <f>_xlfn.RANK.EQ(datos!DS15,datos!DS$7:DS$88)</f>
        <v>5</v>
      </c>
      <c r="DS15" s="9">
        <f>_xlfn.RANK.EQ(datos!DT15,datos!DT$7:DT$88)</f>
        <v>8</v>
      </c>
      <c r="DT15" s="9">
        <f>_xlfn.RANK.EQ(datos!DU15,datos!DU$7:DU$88)</f>
        <v>10</v>
      </c>
      <c r="DU15" s="9">
        <f>_xlfn.RANK.EQ(datos!DV15,datos!DV$7:DV$88)</f>
        <v>54</v>
      </c>
      <c r="DV15" s="9">
        <f>_xlfn.RANK.EQ(datos!DW15,datos!DW$7:DW$88)</f>
        <v>58</v>
      </c>
      <c r="DW15" s="9">
        <f>_xlfn.RANK.EQ(datos!DX15,datos!DX$7:DX$88)</f>
        <v>34</v>
      </c>
      <c r="DX15" s="9">
        <f>_xlfn.RANK.EQ(datos!DY15,datos!DY$7:DY$88)</f>
        <v>64</v>
      </c>
      <c r="DY15" s="9">
        <f>_xlfn.RANK.EQ(datos!DZ15,datos!DZ$7:DZ$88)</f>
        <v>58</v>
      </c>
      <c r="DZ15" s="9">
        <f>_xlfn.RANK.EQ(datos!EA15,datos!EA$7:EA$88)</f>
        <v>18</v>
      </c>
      <c r="EA15" s="9">
        <f>_xlfn.RANK.EQ(datos!EB15,datos!EB$7:EB$88)</f>
        <v>11</v>
      </c>
      <c r="EB15" s="9">
        <f>_xlfn.RANK.EQ(datos!EC15,datos!EC$7:EC$88)</f>
        <v>31</v>
      </c>
      <c r="EC15" s="9">
        <f>_xlfn.RANK.EQ(datos!ED15,datos!ED$7:ED$88)</f>
        <v>33</v>
      </c>
      <c r="ED15" s="9">
        <f>_xlfn.RANK.EQ(datos!EE15,datos!EE$7:EE$88)</f>
        <v>53</v>
      </c>
      <c r="EE15" s="9">
        <f>_xlfn.RANK.EQ(datos!EF15,datos!EF$7:EF$88)</f>
        <v>41</v>
      </c>
      <c r="EF15" s="9">
        <f>_xlfn.RANK.EQ(datos!EG15,datos!EG$7:EG$88)</f>
        <v>50</v>
      </c>
      <c r="EG15" s="9">
        <f>_xlfn.RANK.EQ(datos!EH15,datos!EH$7:EH$88)</f>
        <v>75</v>
      </c>
      <c r="EH15" s="9">
        <f>_xlfn.RANK.EQ(datos!EI15,datos!EI$7:EI$88)</f>
        <v>67</v>
      </c>
      <c r="EI15" s="9">
        <f>_xlfn.RANK.EQ(datos!EJ15,datos!EJ$7:EJ$88)</f>
        <v>18</v>
      </c>
      <c r="EJ15" s="9">
        <f>_xlfn.RANK.EQ(datos!EK15,datos!EK$7:EK$88)</f>
        <v>34</v>
      </c>
      <c r="EK15" s="9">
        <f>_xlfn.RANK.EQ(datos!EL15,datos!EL$7:EL$88)</f>
        <v>60</v>
      </c>
      <c r="EL15" s="9">
        <f>_xlfn.RANK.EQ(datos!EM15,datos!EM$7:EM$88)</f>
        <v>38</v>
      </c>
      <c r="EM15" s="9">
        <f>_xlfn.RANK.EQ(datos!EN15,datos!EN$7:EN$88)</f>
        <v>9</v>
      </c>
      <c r="EN15" s="9">
        <f>_xlfn.RANK.EQ(datos!EO15,datos!EO$7:EO$88)</f>
        <v>6</v>
      </c>
      <c r="EO15" s="9">
        <f>_xlfn.RANK.EQ(datos!EP15,datos!EP$7:EP$88)</f>
        <v>1</v>
      </c>
      <c r="EP15" s="9">
        <f>_xlfn.RANK.EQ(datos!EQ15,datos!EQ$7:EQ$88)</f>
        <v>22</v>
      </c>
      <c r="EQ15" s="9">
        <f>_xlfn.RANK.EQ(datos!ER15,datos!ER$7:ER$88)</f>
        <v>1</v>
      </c>
      <c r="ER15" s="9">
        <f>_xlfn.RANK.EQ(datos!ES15,datos!ES$7:ES$88)</f>
        <v>48</v>
      </c>
      <c r="ES15" s="9">
        <f>_xlfn.RANK.EQ(datos!ET15,datos!ET$7:ET$88)</f>
        <v>1</v>
      </c>
      <c r="ET15" s="9">
        <f>_xlfn.RANK.EQ(datos!EU15,datos!EU$7:EU$88)</f>
        <v>1</v>
      </c>
      <c r="EU15" s="9">
        <f>_xlfn.RANK.EQ(datos!EV15,datos!EV$7:EV$88)</f>
        <v>1</v>
      </c>
      <c r="EV15" s="9">
        <f>_xlfn.RANK.EQ(datos!EW15,datos!EW$7:EW$88)</f>
        <v>80</v>
      </c>
      <c r="EW15" s="9">
        <f>_xlfn.RANK.EQ(datos!EX15,datos!EX$7:EX$88)</f>
        <v>5</v>
      </c>
      <c r="EX15" s="9">
        <f>_xlfn.RANK.EQ(datos!EY15,datos!EY$7:EY$88)</f>
        <v>8</v>
      </c>
      <c r="EY15" s="9">
        <f>_xlfn.RANK.EQ(datos!EZ15,datos!EZ$7:EZ$88)</f>
        <v>14</v>
      </c>
      <c r="EZ15" s="9">
        <f>_xlfn.RANK.EQ(datos!FA15,datos!FA$7:FA$88)</f>
        <v>19</v>
      </c>
      <c r="FA15" s="9">
        <f>_xlfn.RANK.EQ(datos!FB15,datos!FB$7:FB$88)</f>
        <v>17</v>
      </c>
      <c r="FB15" s="9">
        <f>_xlfn.RANK.EQ(datos!FC15,datos!FC$7:FC$88)</f>
        <v>9</v>
      </c>
      <c r="FC15" s="9">
        <f>_xlfn.RANK.EQ(datos!FD15,datos!FD$7:FD$88)</f>
        <v>35</v>
      </c>
      <c r="FD15" s="9">
        <f>_xlfn.RANK.EQ(datos!FE15,datos!FE$7:FE$88)</f>
        <v>8</v>
      </c>
      <c r="FE15" s="9">
        <f>_xlfn.RANK.EQ(datos!FF15,datos!FF$7:FF$88)</f>
        <v>33</v>
      </c>
      <c r="FF15" s="9">
        <f>_xlfn.RANK.EQ(datos!FG15,datos!FG$7:FG$88)</f>
        <v>1</v>
      </c>
      <c r="FG15" s="9">
        <f>_xlfn.RANK.EQ(datos!FH15,datos!FH$7:FH$88)</f>
        <v>69</v>
      </c>
      <c r="FH15" s="9">
        <f>_xlfn.RANK.EQ(datos!FI15,datos!FI$7:FI$88)</f>
        <v>1</v>
      </c>
      <c r="FI15" s="9">
        <f>_xlfn.RANK.EQ(datos!FJ15,datos!FJ$7:FJ$88)</f>
        <v>50</v>
      </c>
      <c r="FJ15" s="9">
        <f>_xlfn.RANK.EQ(datos!FK15,datos!FK$7:FK$88)</f>
        <v>30</v>
      </c>
      <c r="FK15" s="9">
        <f>_xlfn.RANK.EQ(datos!FL15,datos!FL$7:FL$88)</f>
        <v>19</v>
      </c>
      <c r="FL15" s="9">
        <f>_xlfn.RANK.EQ(datos!FM15,datos!FM$7:FM$88)</f>
        <v>66</v>
      </c>
      <c r="FM15" s="9">
        <f>_xlfn.RANK.EQ(datos!FN15,datos!FN$7:FN$88)</f>
        <v>66</v>
      </c>
      <c r="FN15" s="9">
        <f>_xlfn.RANK.EQ(datos!FO15,datos!FO$7:FO$88)</f>
        <v>69</v>
      </c>
      <c r="FO15" s="9">
        <f>_xlfn.RANK.EQ(datos!FP15,datos!FP$7:FP$88)</f>
        <v>82</v>
      </c>
      <c r="FP15" s="9">
        <f>_xlfn.RANK.EQ(datos!FQ15,datos!FQ$7:FQ$88)</f>
        <v>2</v>
      </c>
      <c r="FQ15" s="9">
        <f>_xlfn.RANK.EQ(datos!FR15,datos!FR$7:FR$88)</f>
        <v>6</v>
      </c>
      <c r="FR15" s="9">
        <f>_xlfn.RANK.EQ(datos!FS15,datos!FS$7:FS$88)</f>
        <v>31</v>
      </c>
      <c r="FS15" s="9">
        <f>_xlfn.RANK.EQ(datos!FT15,datos!FT$7:FT$88)</f>
        <v>2</v>
      </c>
    </row>
    <row r="16" spans="1:175" x14ac:dyDescent="0.3">
      <c r="A16" s="2" t="s">
        <v>20</v>
      </c>
      <c r="B16" s="2">
        <v>110</v>
      </c>
      <c r="C16" s="2" t="s">
        <v>21</v>
      </c>
      <c r="D16" s="2" t="s">
        <v>346</v>
      </c>
      <c r="E16" s="2" t="s">
        <v>347</v>
      </c>
      <c r="F16" s="2">
        <v>0</v>
      </c>
      <c r="G16" s="2" t="s">
        <v>344</v>
      </c>
      <c r="H16" s="9">
        <f>_xlfn.RANK.EQ(datos!I16,datos!I$7:I$88)</f>
        <v>43</v>
      </c>
      <c r="I16" s="9">
        <f>_xlfn.RANK.EQ(datos!J16,datos!J$7:J$88)</f>
        <v>18</v>
      </c>
      <c r="J16" s="9">
        <f>_xlfn.RANK.EQ(datos!K16,datos!K$7:K$88)</f>
        <v>34</v>
      </c>
      <c r="K16" s="9">
        <f>_xlfn.RANK.EQ(datos!L16,datos!L$7:L$88)</f>
        <v>33</v>
      </c>
      <c r="L16" s="9">
        <f>_xlfn.RANK.EQ(datos!M16,datos!M$7:M$88)</f>
        <v>50</v>
      </c>
      <c r="M16" s="9">
        <f>_xlfn.RANK.EQ(datos!N16,datos!N$7:N$88)</f>
        <v>73</v>
      </c>
      <c r="N16" s="9">
        <f>_xlfn.RANK.EQ(datos!O16,datos!O$7:O$88)</f>
        <v>49</v>
      </c>
      <c r="O16" s="9">
        <f>_xlfn.RANK.EQ(datos!P16,datos!P$7:P$88)</f>
        <v>26</v>
      </c>
      <c r="P16" s="9">
        <f>_xlfn.RANK.EQ(datos!Q16,datos!Q$7:Q$88)</f>
        <v>8</v>
      </c>
      <c r="Q16" s="9">
        <f>_xlfn.RANK.EQ(datos!R16,datos!R$7:R$88)</f>
        <v>26</v>
      </c>
      <c r="R16" s="9">
        <f>_xlfn.RANK.EQ(datos!S16,datos!S$7:S$88)</f>
        <v>27</v>
      </c>
      <c r="S16" s="9">
        <f>_xlfn.RANK.EQ(datos!T16,datos!T$7:T$88)</f>
        <v>6</v>
      </c>
      <c r="T16" s="9">
        <f>_xlfn.RANK.EQ(datos!U16,datos!U$7:U$88)</f>
        <v>24</v>
      </c>
      <c r="U16" s="9">
        <f>_xlfn.RANK.EQ(datos!V16,datos!V$7:V$88)</f>
        <v>80</v>
      </c>
      <c r="V16" s="9">
        <f>_xlfn.RANK.EQ(datos!W16,datos!W$7:W$88)</f>
        <v>56</v>
      </c>
      <c r="W16" s="9">
        <f>_xlfn.RANK.EQ(datos!X16,datos!X$7:X$88)</f>
        <v>20</v>
      </c>
      <c r="X16" s="9">
        <f>_xlfn.RANK.EQ(datos!Y16,datos!Y$7:Y$88)</f>
        <v>26</v>
      </c>
      <c r="Y16" s="9">
        <f>_xlfn.RANK.EQ(datos!Z16,datos!Z$7:Z$88)</f>
        <v>22</v>
      </c>
      <c r="Z16" s="9">
        <f>_xlfn.RANK.EQ(datos!AA16,datos!AA$7:AA$88)</f>
        <v>41</v>
      </c>
      <c r="AA16" s="9">
        <f>_xlfn.RANK.EQ(datos!AB16,datos!AB$7:AB$88)</f>
        <v>33</v>
      </c>
      <c r="AB16" s="9">
        <f>_xlfn.RANK.EQ(datos!AC16,datos!AC$7:AC$88)</f>
        <v>40</v>
      </c>
      <c r="AC16" s="9">
        <f>_xlfn.RANK.EQ(datos!AD16,datos!AD$7:AD$88)</f>
        <v>28</v>
      </c>
      <c r="AD16" s="9">
        <f>_xlfn.RANK.EQ(datos!AE16,datos!AE$7:AE$88)</f>
        <v>36</v>
      </c>
      <c r="AE16" s="9">
        <f>_xlfn.RANK.EQ(datos!AF16,datos!AF$7:AF$88)</f>
        <v>50</v>
      </c>
      <c r="AF16" s="9">
        <f>_xlfn.RANK.EQ(datos!AG16,datos!AG$7:AG$88)</f>
        <v>48</v>
      </c>
      <c r="AG16" s="9">
        <f>_xlfn.RANK.EQ(datos!AH16,datos!AH$7:AH$88)</f>
        <v>60</v>
      </c>
      <c r="AH16" s="9">
        <f>_xlfn.RANK.EQ(datos!AI16,datos!AI$7:AI$88)</f>
        <v>71</v>
      </c>
      <c r="AI16" s="9">
        <f>_xlfn.RANK.EQ(datos!AJ16,datos!AJ$7:AJ$88)</f>
        <v>82</v>
      </c>
      <c r="AJ16" s="9">
        <f>_xlfn.RANK.EQ(datos!AK16,datos!AK$7:AK$88)</f>
        <v>38</v>
      </c>
      <c r="AK16" s="9">
        <f>_xlfn.RANK.EQ(datos!AL16,datos!AL$7:AL$88)</f>
        <v>41</v>
      </c>
      <c r="AL16" s="9">
        <f>_xlfn.RANK.EQ(datos!AM16,datos!AM$7:AM$88)</f>
        <v>54</v>
      </c>
      <c r="AM16" s="9">
        <f>_xlfn.RANK.EQ(datos!AN16,datos!AN$7:AN$88)</f>
        <v>51</v>
      </c>
      <c r="AN16" s="9">
        <f>_xlfn.RANK.EQ(datos!AO16,datos!AO$7:AO$88)</f>
        <v>81</v>
      </c>
      <c r="AO16" s="9">
        <f>_xlfn.RANK.EQ(datos!AP16,datos!AP$7:AP$88)</f>
        <v>50</v>
      </c>
      <c r="AP16" s="9">
        <f>_xlfn.RANK.EQ(datos!AQ16,datos!AQ$7:AQ$88)</f>
        <v>30</v>
      </c>
      <c r="AQ16" s="9">
        <f>_xlfn.RANK.EQ(datos!AR16,datos!AR$7:AR$88)</f>
        <v>16</v>
      </c>
      <c r="AR16" s="9">
        <f>_xlfn.RANK.EQ(datos!AS16,datos!AS$7:AS$88)</f>
        <v>29</v>
      </c>
      <c r="AS16" s="9">
        <f>_xlfn.RANK.EQ(datos!AT16,datos!AT$7:AT$88)</f>
        <v>60</v>
      </c>
      <c r="AT16" s="9">
        <f>_xlfn.RANK.EQ(datos!AU16,datos!AU$7:AU$88)</f>
        <v>36</v>
      </c>
      <c r="AU16" s="9">
        <f>_xlfn.RANK.EQ(datos!AV16,datos!AV$7:AV$88)</f>
        <v>11</v>
      </c>
      <c r="AV16" s="9">
        <f>_xlfn.RANK.EQ(datos!AW16,datos!AW$7:AW$88)</f>
        <v>50</v>
      </c>
      <c r="AW16" s="9">
        <f>_xlfn.RANK.EQ(datos!AX16,datos!AX$7:AX$88)</f>
        <v>51</v>
      </c>
      <c r="AX16" s="9">
        <f>_xlfn.RANK.EQ(datos!AY16,datos!AY$7:AY$88)</f>
        <v>57</v>
      </c>
      <c r="AY16" s="9">
        <f>_xlfn.RANK.EQ(datos!AZ16,datos!AZ$7:AZ$88)</f>
        <v>25</v>
      </c>
      <c r="AZ16" s="9">
        <f>_xlfn.RANK.EQ(datos!BA16,datos!BA$7:BA$88)</f>
        <v>5</v>
      </c>
      <c r="BA16" s="9">
        <f>_xlfn.RANK.EQ(datos!BB16,datos!BB$7:BB$88)</f>
        <v>9</v>
      </c>
      <c r="BB16" s="9">
        <f>_xlfn.RANK.EQ(datos!BC16,datos!BC$7:BC$88)</f>
        <v>17</v>
      </c>
      <c r="BC16" s="9">
        <f>_xlfn.RANK.EQ(datos!BD16,datos!BD$7:BD$88)</f>
        <v>9</v>
      </c>
      <c r="BD16" s="9">
        <f>_xlfn.RANK.EQ(datos!BE16,datos!BE$7:BE$88)</f>
        <v>52</v>
      </c>
      <c r="BE16" s="9">
        <f>_xlfn.RANK.EQ(datos!BF16,datos!BF$7:BF$88)</f>
        <v>1</v>
      </c>
      <c r="BF16" s="9">
        <f>_xlfn.RANK.EQ(datos!BG16,datos!BG$7:BG$88)</f>
        <v>51</v>
      </c>
      <c r="BG16" s="9">
        <f>_xlfn.RANK.EQ(datos!BH16,datos!BH$7:BH$88)</f>
        <v>1</v>
      </c>
      <c r="BH16" s="9">
        <f>_xlfn.RANK.EQ(datos!BI16,datos!BI$7:BI$88)</f>
        <v>32</v>
      </c>
      <c r="BI16" s="9">
        <f>_xlfn.RANK.EQ(datos!BJ16,datos!BJ$7:BJ$88)</f>
        <v>61</v>
      </c>
      <c r="BJ16" s="9">
        <f>_xlfn.RANK.EQ(datos!BK16,datos!BK$7:BK$88)</f>
        <v>58</v>
      </c>
      <c r="BK16" s="9">
        <f>_xlfn.RANK.EQ(datos!BL16,datos!BL$7:BL$88)</f>
        <v>1</v>
      </c>
      <c r="BL16" s="9">
        <f>_xlfn.RANK.EQ(datos!BM16,datos!BM$7:BM$88)</f>
        <v>8</v>
      </c>
      <c r="BM16" s="9">
        <f>_xlfn.RANK.EQ(datos!BN16,datos!BN$7:BN$88)</f>
        <v>7</v>
      </c>
      <c r="BN16" s="9">
        <f>_xlfn.RANK.EQ(datos!BO16,datos!BO$7:BO$88)</f>
        <v>6</v>
      </c>
      <c r="BO16" s="9">
        <f>_xlfn.RANK.EQ(datos!BP16,datos!BP$7:BP$88)</f>
        <v>31</v>
      </c>
      <c r="BP16" s="9">
        <f>_xlfn.RANK.EQ(datos!BQ16,datos!BQ$7:BQ$88)</f>
        <v>54</v>
      </c>
      <c r="BQ16" s="9">
        <f>_xlfn.RANK.EQ(datos!BR16,datos!BR$7:BR$88)</f>
        <v>29</v>
      </c>
      <c r="BR16" s="9">
        <f>_xlfn.RANK.EQ(datos!BS16,datos!BS$7:BS$88)</f>
        <v>81</v>
      </c>
      <c r="BS16" s="9">
        <f>_xlfn.RANK.EQ(datos!BT16,datos!BT$7:BT$88)</f>
        <v>1</v>
      </c>
      <c r="BT16" s="9">
        <f>_xlfn.RANK.EQ(datos!BU16,datos!BU$7:BU$88)</f>
        <v>69</v>
      </c>
      <c r="BU16" s="9">
        <f>_xlfn.RANK.EQ(datos!BV16,datos!BV$7:BV$88)</f>
        <v>63</v>
      </c>
      <c r="BV16" s="9">
        <f>_xlfn.RANK.EQ(datos!BW16,datos!BW$7:BW$88)</f>
        <v>62</v>
      </c>
      <c r="BW16" s="9">
        <f>_xlfn.RANK.EQ(datos!BX16,datos!BX$7:BX$88)</f>
        <v>78</v>
      </c>
      <c r="BX16" s="9">
        <f>_xlfn.RANK.EQ(datos!BY16,datos!BY$7:BY$88)</f>
        <v>68</v>
      </c>
      <c r="BY16" s="9">
        <f>_xlfn.RANK.EQ(datos!BZ16,datos!BZ$7:BZ$88)</f>
        <v>68</v>
      </c>
      <c r="BZ16" s="9">
        <f>_xlfn.RANK.EQ(datos!CA16,datos!CA$7:CA$88)</f>
        <v>28</v>
      </c>
      <c r="CA16" s="9">
        <f>_xlfn.RANK.EQ(datos!CB16,datos!CB$7:CB$88)</f>
        <v>5</v>
      </c>
      <c r="CB16" s="9">
        <f>_xlfn.RANK.EQ(datos!CC16,datos!CC$7:CC$88)</f>
        <v>14</v>
      </c>
      <c r="CC16" s="9">
        <f>_xlfn.RANK.EQ(datos!CD16,datos!CD$7:CD$88)</f>
        <v>38</v>
      </c>
      <c r="CD16" s="9">
        <f>_xlfn.RANK.EQ(datos!CE16,datos!CE$7:CE$88)</f>
        <v>28</v>
      </c>
      <c r="CE16" s="9">
        <f>_xlfn.RANK.EQ(datos!CF16,datos!CF$7:CF$88)</f>
        <v>22</v>
      </c>
      <c r="CF16" s="9">
        <f>_xlfn.RANK.EQ(datos!CG16,datos!CG$7:CG$88)</f>
        <v>42</v>
      </c>
      <c r="CG16" s="9">
        <f>_xlfn.RANK.EQ(datos!CH16,datos!CH$7:CH$88)</f>
        <v>59</v>
      </c>
      <c r="CH16" s="9">
        <f>_xlfn.RANK.EQ(datos!CI16,datos!CI$7:CI$88)</f>
        <v>53</v>
      </c>
      <c r="CI16" s="9">
        <f>_xlfn.RANK.EQ(datos!CJ16,datos!CJ$7:CJ$88)</f>
        <v>11</v>
      </c>
      <c r="CJ16" s="9">
        <f>_xlfn.RANK.EQ(datos!CK16,datos!CK$7:CK$88)</f>
        <v>59</v>
      </c>
      <c r="CK16" s="9">
        <f>_xlfn.RANK.EQ(datos!CL16,datos!CL$7:CL$88)</f>
        <v>41</v>
      </c>
      <c r="CL16" s="9">
        <f>_xlfn.RANK.EQ(datos!CM16,datos!CM$7:CM$88)</f>
        <v>62</v>
      </c>
      <c r="CM16" s="9">
        <f>_xlfn.RANK.EQ(datos!CN16,datos!CN$7:CN$88)</f>
        <v>19</v>
      </c>
      <c r="CN16" s="9">
        <f>_xlfn.RANK.EQ(datos!CO16,datos!CO$7:CO$88)</f>
        <v>27</v>
      </c>
      <c r="CO16" s="9">
        <f>_xlfn.RANK.EQ(datos!CP16,datos!CP$7:CP$88)</f>
        <v>49</v>
      </c>
      <c r="CP16" s="9">
        <f>_xlfn.RANK.EQ(datos!CQ16,datos!CQ$7:CQ$88)</f>
        <v>1</v>
      </c>
      <c r="CQ16" s="9">
        <f>_xlfn.RANK.EQ(datos!CR16,datos!CR$7:CR$88)</f>
        <v>61</v>
      </c>
      <c r="CR16" s="9">
        <f>_xlfn.RANK.EQ(datos!CS16,datos!CS$7:CS$88)</f>
        <v>33</v>
      </c>
      <c r="CS16" s="9">
        <f>_xlfn.RANK.EQ(datos!CT16,datos!CT$7:CT$88)</f>
        <v>16</v>
      </c>
      <c r="CT16" s="9">
        <f>_xlfn.RANK.EQ(datos!CU16,datos!CU$7:CU$88)</f>
        <v>46</v>
      </c>
      <c r="CU16" s="9">
        <f>_xlfn.RANK.EQ(datos!CV16,datos!CV$7:CV$88)</f>
        <v>58</v>
      </c>
      <c r="CV16" s="9">
        <f>_xlfn.RANK.EQ(datos!CW16,datos!CW$7:CW$88)</f>
        <v>53</v>
      </c>
      <c r="CW16" s="9">
        <f>_xlfn.RANK.EQ(datos!CX16,datos!CX$7:CX$88)</f>
        <v>34</v>
      </c>
      <c r="CX16" s="9">
        <f>_xlfn.RANK.EQ(datos!CY16,datos!CY$7:CY$88)</f>
        <v>40</v>
      </c>
      <c r="CY16" s="9">
        <f>_xlfn.RANK.EQ(datos!CZ16,datos!CZ$7:CZ$88)</f>
        <v>39</v>
      </c>
      <c r="CZ16" s="9">
        <f>_xlfn.RANK.EQ(datos!DA16,datos!DA$7:DA$88)</f>
        <v>34</v>
      </c>
      <c r="DA16" s="9">
        <f>_xlfn.RANK.EQ(datos!DB16,datos!DB$7:DB$88)</f>
        <v>76</v>
      </c>
      <c r="DB16" s="9">
        <f>_xlfn.RANK.EQ(datos!DC16,datos!DC$7:DC$88)</f>
        <v>14</v>
      </c>
      <c r="DC16" s="9">
        <f>_xlfn.RANK.EQ(datos!DD16,datos!DD$7:DD$88)</f>
        <v>11</v>
      </c>
      <c r="DD16" s="9">
        <f>_xlfn.RANK.EQ(datos!DE16,datos!DE$7:DE$88)</f>
        <v>39</v>
      </c>
      <c r="DE16" s="9">
        <f>_xlfn.RANK.EQ(datos!DF16,datos!DF$7:DF$88)</f>
        <v>78</v>
      </c>
      <c r="DF16" s="9">
        <f>_xlfn.RANK.EQ(datos!DG16,datos!DG$7:DG$88)</f>
        <v>55</v>
      </c>
      <c r="DG16" s="9">
        <f>_xlfn.RANK.EQ(datos!DH16,datos!DH$7:DH$88)</f>
        <v>23</v>
      </c>
      <c r="DH16" s="9">
        <f>_xlfn.RANK.EQ(datos!DI16,datos!DI$7:DI$88)</f>
        <v>22</v>
      </c>
      <c r="DI16" s="9">
        <f>_xlfn.RANK.EQ(datos!DJ16,datos!DJ$7:DJ$88)</f>
        <v>20</v>
      </c>
      <c r="DJ16" s="9">
        <f>_xlfn.RANK.EQ(datos!DK16,datos!DK$7:DK$88)</f>
        <v>42</v>
      </c>
      <c r="DK16" s="9">
        <f>_xlfn.RANK.EQ(datos!DL16,datos!DL$7:DL$88)</f>
        <v>31</v>
      </c>
      <c r="DL16" s="9">
        <f>_xlfn.RANK.EQ(datos!DM16,datos!DM$7:DM$88)</f>
        <v>27</v>
      </c>
      <c r="DM16" s="9">
        <f>_xlfn.RANK.EQ(datos!DN16,datos!DN$7:DN$88)</f>
        <v>32</v>
      </c>
      <c r="DN16" s="9">
        <f>_xlfn.RANK.EQ(datos!DO16,datos!DO$7:DO$88)</f>
        <v>54</v>
      </c>
      <c r="DO16" s="9">
        <f>_xlfn.RANK.EQ(datos!DP16,datos!DP$7:DP$88)</f>
        <v>55</v>
      </c>
      <c r="DP16" s="9">
        <f>_xlfn.RANK.EQ(datos!DQ16,datos!DQ$7:DQ$88)</f>
        <v>64</v>
      </c>
      <c r="DQ16" s="9">
        <f>_xlfn.RANK.EQ(datos!DR16,datos!DR$7:DR$88)</f>
        <v>58</v>
      </c>
      <c r="DR16" s="9">
        <f>_xlfn.RANK.EQ(datos!DS16,datos!DS$7:DS$88)</f>
        <v>37</v>
      </c>
      <c r="DS16" s="9">
        <f>_xlfn.RANK.EQ(datos!DT16,datos!DT$7:DT$88)</f>
        <v>45</v>
      </c>
      <c r="DT16" s="9">
        <f>_xlfn.RANK.EQ(datos!DU16,datos!DU$7:DU$88)</f>
        <v>58</v>
      </c>
      <c r="DU16" s="9">
        <f>_xlfn.RANK.EQ(datos!DV16,datos!DV$7:DV$88)</f>
        <v>38</v>
      </c>
      <c r="DV16" s="9">
        <f>_xlfn.RANK.EQ(datos!DW16,datos!DW$7:DW$88)</f>
        <v>58</v>
      </c>
      <c r="DW16" s="9">
        <f>_xlfn.RANK.EQ(datos!DX16,datos!DX$7:DX$88)</f>
        <v>34</v>
      </c>
      <c r="DX16" s="9">
        <f>_xlfn.RANK.EQ(datos!DY16,datos!DY$7:DY$88)</f>
        <v>61</v>
      </c>
      <c r="DY16" s="9">
        <f>_xlfn.RANK.EQ(datos!DZ16,datos!DZ$7:DZ$88)</f>
        <v>51</v>
      </c>
      <c r="DZ16" s="9">
        <f>_xlfn.RANK.EQ(datos!EA16,datos!EA$7:EA$88)</f>
        <v>63</v>
      </c>
      <c r="EA16" s="9">
        <f>_xlfn.RANK.EQ(datos!EB16,datos!EB$7:EB$88)</f>
        <v>70</v>
      </c>
      <c r="EB16" s="9">
        <f>_xlfn.RANK.EQ(datos!EC16,datos!EC$7:EC$88)</f>
        <v>70</v>
      </c>
      <c r="EC16" s="9">
        <f>_xlfn.RANK.EQ(datos!ED16,datos!ED$7:ED$88)</f>
        <v>79</v>
      </c>
      <c r="ED16" s="9">
        <f>_xlfn.RANK.EQ(datos!EE16,datos!EE$7:EE$88)</f>
        <v>8</v>
      </c>
      <c r="EE16" s="9">
        <f>_xlfn.RANK.EQ(datos!EF16,datos!EF$7:EF$88)</f>
        <v>81</v>
      </c>
      <c r="EF16" s="9">
        <f>_xlfn.RANK.EQ(datos!EG16,datos!EG$7:EG$88)</f>
        <v>78</v>
      </c>
      <c r="EG16" s="9">
        <f>_xlfn.RANK.EQ(datos!EH16,datos!EH$7:EH$88)</f>
        <v>69</v>
      </c>
      <c r="EH16" s="9">
        <f>_xlfn.RANK.EQ(datos!EI16,datos!EI$7:EI$88)</f>
        <v>72</v>
      </c>
      <c r="EI16" s="9">
        <f>_xlfn.RANK.EQ(datos!EJ16,datos!EJ$7:EJ$88)</f>
        <v>19</v>
      </c>
      <c r="EJ16" s="9">
        <f>_xlfn.RANK.EQ(datos!EK16,datos!EK$7:EK$88)</f>
        <v>44</v>
      </c>
      <c r="EK16" s="9">
        <f>_xlfn.RANK.EQ(datos!EL16,datos!EL$7:EL$88)</f>
        <v>57</v>
      </c>
      <c r="EL16" s="9">
        <f>_xlfn.RANK.EQ(datos!EM16,datos!EM$7:EM$88)</f>
        <v>28</v>
      </c>
      <c r="EM16" s="9">
        <f>_xlfn.RANK.EQ(datos!EN16,datos!EN$7:EN$88)</f>
        <v>64</v>
      </c>
      <c r="EN16" s="9">
        <f>_xlfn.RANK.EQ(datos!EO16,datos!EO$7:EO$88)</f>
        <v>18</v>
      </c>
      <c r="EO16" s="9">
        <f>_xlfn.RANK.EQ(datos!EP16,datos!EP$7:EP$88)</f>
        <v>1</v>
      </c>
      <c r="EP16" s="9">
        <f>_xlfn.RANK.EQ(datos!EQ16,datos!EQ$7:EQ$88)</f>
        <v>20</v>
      </c>
      <c r="EQ16" s="9">
        <f>_xlfn.RANK.EQ(datos!ER16,datos!ER$7:ER$88)</f>
        <v>75</v>
      </c>
      <c r="ER16" s="9">
        <f>_xlfn.RANK.EQ(datos!ES16,datos!ES$7:ES$88)</f>
        <v>57</v>
      </c>
      <c r="ES16" s="9">
        <f>_xlfn.RANK.EQ(datos!ET16,datos!ET$7:ET$88)</f>
        <v>65</v>
      </c>
      <c r="ET16" s="9">
        <f>_xlfn.RANK.EQ(datos!EU16,datos!EU$7:EU$88)</f>
        <v>37</v>
      </c>
      <c r="EU16" s="9">
        <f>_xlfn.RANK.EQ(datos!EV16,datos!EV$7:EV$88)</f>
        <v>57</v>
      </c>
      <c r="EV16" s="9">
        <f>_xlfn.RANK.EQ(datos!EW16,datos!EW$7:EW$88)</f>
        <v>25</v>
      </c>
      <c r="EW16" s="9">
        <f>_xlfn.RANK.EQ(datos!EX16,datos!EX$7:EX$88)</f>
        <v>79</v>
      </c>
      <c r="EX16" s="9">
        <f>_xlfn.RANK.EQ(datos!EY16,datos!EY$7:EY$88)</f>
        <v>27</v>
      </c>
      <c r="EY16" s="9">
        <f>_xlfn.RANK.EQ(datos!EZ16,datos!EZ$7:EZ$88)</f>
        <v>37</v>
      </c>
      <c r="EZ16" s="9">
        <f>_xlfn.RANK.EQ(datos!FA16,datos!FA$7:FA$88)</f>
        <v>81</v>
      </c>
      <c r="FA16" s="9">
        <f>_xlfn.RANK.EQ(datos!FB16,datos!FB$7:FB$88)</f>
        <v>62</v>
      </c>
      <c r="FB16" s="9">
        <f>_xlfn.RANK.EQ(datos!FC16,datos!FC$7:FC$88)</f>
        <v>66</v>
      </c>
      <c r="FC16" s="9">
        <f>_xlfn.RANK.EQ(datos!FD16,datos!FD$7:FD$88)</f>
        <v>79</v>
      </c>
      <c r="FD16" s="9">
        <f>_xlfn.RANK.EQ(datos!FE16,datos!FE$7:FE$88)</f>
        <v>25</v>
      </c>
      <c r="FE16" s="9">
        <f>_xlfn.RANK.EQ(datos!FF16,datos!FF$7:FF$88)</f>
        <v>1</v>
      </c>
      <c r="FF16" s="9">
        <f>_xlfn.RANK.EQ(datos!FG16,datos!FG$7:FG$88)</f>
        <v>78</v>
      </c>
      <c r="FG16" s="9">
        <f>_xlfn.RANK.EQ(datos!FH16,datos!FH$7:FH$88)</f>
        <v>74</v>
      </c>
      <c r="FH16" s="9">
        <f>_xlfn.RANK.EQ(datos!FI16,datos!FI$7:FI$88)</f>
        <v>70</v>
      </c>
      <c r="FI16" s="9">
        <f>_xlfn.RANK.EQ(datos!FJ16,datos!FJ$7:FJ$88)</f>
        <v>16</v>
      </c>
      <c r="FJ16" s="9">
        <f>_xlfn.RANK.EQ(datos!FK16,datos!FK$7:FK$88)</f>
        <v>24</v>
      </c>
      <c r="FK16" s="9">
        <f>_xlfn.RANK.EQ(datos!FL16,datos!FL$7:FL$88)</f>
        <v>19</v>
      </c>
      <c r="FL16" s="9">
        <f>_xlfn.RANK.EQ(datos!FM16,datos!FM$7:FM$88)</f>
        <v>66</v>
      </c>
      <c r="FM16" s="9">
        <f>_xlfn.RANK.EQ(datos!FN16,datos!FN$7:FN$88)</f>
        <v>66</v>
      </c>
      <c r="FN16" s="9">
        <f>_xlfn.RANK.EQ(datos!FO16,datos!FO$7:FO$88)</f>
        <v>46</v>
      </c>
      <c r="FO16" s="9">
        <f>_xlfn.RANK.EQ(datos!FP16,datos!FP$7:FP$88)</f>
        <v>41</v>
      </c>
      <c r="FP16" s="9">
        <f>_xlfn.RANK.EQ(datos!FQ16,datos!FQ$7:FQ$88)</f>
        <v>40</v>
      </c>
      <c r="FQ16" s="9">
        <f>_xlfn.RANK.EQ(datos!FR16,datos!FR$7:FR$88)</f>
        <v>8</v>
      </c>
      <c r="FR16" s="9">
        <f>_xlfn.RANK.EQ(datos!FS16,datos!FS$7:FS$88)</f>
        <v>49</v>
      </c>
      <c r="FS16" s="9">
        <f>_xlfn.RANK.EQ(datos!FT16,datos!FT$7:FT$88)</f>
        <v>43</v>
      </c>
    </row>
    <row r="17" spans="1:175" x14ac:dyDescent="0.3">
      <c r="A17" s="2" t="s">
        <v>22</v>
      </c>
      <c r="B17" s="2">
        <v>111</v>
      </c>
      <c r="C17" s="2" t="s">
        <v>23</v>
      </c>
      <c r="D17" s="2" t="s">
        <v>346</v>
      </c>
      <c r="E17" s="2" t="s">
        <v>347</v>
      </c>
      <c r="F17" s="2">
        <v>0</v>
      </c>
      <c r="G17" s="2" t="s">
        <v>344</v>
      </c>
      <c r="H17" s="9">
        <f>_xlfn.RANK.EQ(datos!I17,datos!I$7:I$88)</f>
        <v>27</v>
      </c>
      <c r="I17" s="9">
        <f>_xlfn.RANK.EQ(datos!J17,datos!J$7:J$88)</f>
        <v>46</v>
      </c>
      <c r="J17" s="9">
        <f>_xlfn.RANK.EQ(datos!K17,datos!K$7:K$88)</f>
        <v>45</v>
      </c>
      <c r="K17" s="9">
        <f>_xlfn.RANK.EQ(datos!L17,datos!L$7:L$88)</f>
        <v>16</v>
      </c>
      <c r="L17" s="9">
        <f>_xlfn.RANK.EQ(datos!M17,datos!M$7:M$88)</f>
        <v>18</v>
      </c>
      <c r="M17" s="9">
        <f>_xlfn.RANK.EQ(datos!N17,datos!N$7:N$88)</f>
        <v>39</v>
      </c>
      <c r="N17" s="9">
        <f>_xlfn.RANK.EQ(datos!O17,datos!O$7:O$88)</f>
        <v>37</v>
      </c>
      <c r="O17" s="9">
        <f>_xlfn.RANK.EQ(datos!P17,datos!P$7:P$88)</f>
        <v>8</v>
      </c>
      <c r="P17" s="9">
        <f>_xlfn.RANK.EQ(datos!Q17,datos!Q$7:Q$88)</f>
        <v>39</v>
      </c>
      <c r="Q17" s="9">
        <f>_xlfn.RANK.EQ(datos!R17,datos!R$7:R$88)</f>
        <v>52</v>
      </c>
      <c r="R17" s="9">
        <f>_xlfn.RANK.EQ(datos!S17,datos!S$7:S$88)</f>
        <v>77</v>
      </c>
      <c r="S17" s="9">
        <f>_xlfn.RANK.EQ(datos!T17,datos!T$7:T$88)</f>
        <v>18</v>
      </c>
      <c r="T17" s="9">
        <f>_xlfn.RANK.EQ(datos!U17,datos!U$7:U$88)</f>
        <v>44</v>
      </c>
      <c r="U17" s="9">
        <f>_xlfn.RANK.EQ(datos!V17,datos!V$7:V$88)</f>
        <v>62</v>
      </c>
      <c r="V17" s="9">
        <f>_xlfn.RANK.EQ(datos!W17,datos!W$7:W$88)</f>
        <v>59</v>
      </c>
      <c r="W17" s="9">
        <f>_xlfn.RANK.EQ(datos!X17,datos!X$7:X$88)</f>
        <v>55</v>
      </c>
      <c r="X17" s="9">
        <f>_xlfn.RANK.EQ(datos!Y17,datos!Y$7:Y$88)</f>
        <v>31</v>
      </c>
      <c r="Y17" s="9">
        <f>_xlfn.RANK.EQ(datos!Z17,datos!Z$7:Z$88)</f>
        <v>29</v>
      </c>
      <c r="Z17" s="9">
        <f>_xlfn.RANK.EQ(datos!AA17,datos!AA$7:AA$88)</f>
        <v>44</v>
      </c>
      <c r="AA17" s="9">
        <f>_xlfn.RANK.EQ(datos!AB17,datos!AB$7:AB$88)</f>
        <v>12</v>
      </c>
      <c r="AB17" s="9">
        <f>_xlfn.RANK.EQ(datos!AC17,datos!AC$7:AC$88)</f>
        <v>20</v>
      </c>
      <c r="AC17" s="9">
        <f>_xlfn.RANK.EQ(datos!AD17,datos!AD$7:AD$88)</f>
        <v>10</v>
      </c>
      <c r="AD17" s="9">
        <f>_xlfn.RANK.EQ(datos!AE17,datos!AE$7:AE$88)</f>
        <v>16</v>
      </c>
      <c r="AE17" s="9">
        <f>_xlfn.RANK.EQ(datos!AF17,datos!AF$7:AF$88)</f>
        <v>18</v>
      </c>
      <c r="AF17" s="9">
        <f>_xlfn.RANK.EQ(datos!AG17,datos!AG$7:AG$88)</f>
        <v>37</v>
      </c>
      <c r="AG17" s="9">
        <f>_xlfn.RANK.EQ(datos!AH17,datos!AH$7:AH$88)</f>
        <v>73</v>
      </c>
      <c r="AH17" s="9">
        <f>_xlfn.RANK.EQ(datos!AI17,datos!AI$7:AI$88)</f>
        <v>16</v>
      </c>
      <c r="AI17" s="9">
        <f>_xlfn.RANK.EQ(datos!AJ17,datos!AJ$7:AJ$88)</f>
        <v>69</v>
      </c>
      <c r="AJ17" s="9">
        <f>_xlfn.RANK.EQ(datos!AK17,datos!AK$7:AK$88)</f>
        <v>14</v>
      </c>
      <c r="AK17" s="9">
        <f>_xlfn.RANK.EQ(datos!AL17,datos!AL$7:AL$88)</f>
        <v>39</v>
      </c>
      <c r="AL17" s="9">
        <f>_xlfn.RANK.EQ(datos!AM17,datos!AM$7:AM$88)</f>
        <v>32</v>
      </c>
      <c r="AM17" s="9">
        <f>_xlfn.RANK.EQ(datos!AN17,datos!AN$7:AN$88)</f>
        <v>28</v>
      </c>
      <c r="AN17" s="9">
        <f>_xlfn.RANK.EQ(datos!AO17,datos!AO$7:AO$88)</f>
        <v>71</v>
      </c>
      <c r="AO17" s="9">
        <f>_xlfn.RANK.EQ(datos!AP17,datos!AP$7:AP$88)</f>
        <v>35</v>
      </c>
      <c r="AP17" s="9">
        <f>_xlfn.RANK.EQ(datos!AQ17,datos!AQ$7:AQ$88)</f>
        <v>40</v>
      </c>
      <c r="AQ17" s="9">
        <f>_xlfn.RANK.EQ(datos!AR17,datos!AR$7:AR$88)</f>
        <v>21</v>
      </c>
      <c r="AR17" s="9">
        <f>_xlfn.RANK.EQ(datos!AS17,datos!AS$7:AS$88)</f>
        <v>1</v>
      </c>
      <c r="AS17" s="9">
        <f>_xlfn.RANK.EQ(datos!AT17,datos!AT$7:AT$88)</f>
        <v>38</v>
      </c>
      <c r="AT17" s="9">
        <f>_xlfn.RANK.EQ(datos!AU17,datos!AU$7:AU$88)</f>
        <v>8</v>
      </c>
      <c r="AU17" s="9">
        <f>_xlfn.RANK.EQ(datos!AV17,datos!AV$7:AV$88)</f>
        <v>8</v>
      </c>
      <c r="AV17" s="9">
        <f>_xlfn.RANK.EQ(datos!AW17,datos!AW$7:AW$88)</f>
        <v>22</v>
      </c>
      <c r="AW17" s="9">
        <f>_xlfn.RANK.EQ(datos!AX17,datos!AX$7:AX$88)</f>
        <v>55</v>
      </c>
      <c r="AX17" s="9">
        <f>_xlfn.RANK.EQ(datos!AY17,datos!AY$7:AY$88)</f>
        <v>16</v>
      </c>
      <c r="AY17" s="9">
        <f>_xlfn.RANK.EQ(datos!AZ17,datos!AZ$7:AZ$88)</f>
        <v>18</v>
      </c>
      <c r="AZ17" s="9">
        <f>_xlfn.RANK.EQ(datos!BA17,datos!BA$7:BA$88)</f>
        <v>19</v>
      </c>
      <c r="BA17" s="9">
        <f>_xlfn.RANK.EQ(datos!BB17,datos!BB$7:BB$88)</f>
        <v>69</v>
      </c>
      <c r="BB17" s="9">
        <f>_xlfn.RANK.EQ(datos!BC17,datos!BC$7:BC$88)</f>
        <v>56</v>
      </c>
      <c r="BC17" s="9">
        <f>_xlfn.RANK.EQ(datos!BD17,datos!BD$7:BD$88)</f>
        <v>46</v>
      </c>
      <c r="BD17" s="9">
        <f>_xlfn.RANK.EQ(datos!BE17,datos!BE$7:BE$88)</f>
        <v>42</v>
      </c>
      <c r="BE17" s="9">
        <f>_xlfn.RANK.EQ(datos!BF17,datos!BF$7:BF$88)</f>
        <v>54</v>
      </c>
      <c r="BF17" s="9">
        <f>_xlfn.RANK.EQ(datos!BG17,datos!BG$7:BG$88)</f>
        <v>24</v>
      </c>
      <c r="BG17" s="9">
        <f>_xlfn.RANK.EQ(datos!BH17,datos!BH$7:BH$88)</f>
        <v>75</v>
      </c>
      <c r="BH17" s="9">
        <f>_xlfn.RANK.EQ(datos!BI17,datos!BI$7:BI$88)</f>
        <v>34</v>
      </c>
      <c r="BI17" s="9">
        <f>_xlfn.RANK.EQ(datos!BJ17,datos!BJ$7:BJ$88)</f>
        <v>75</v>
      </c>
      <c r="BJ17" s="9">
        <f>_xlfn.RANK.EQ(datos!BK17,datos!BK$7:BK$88)</f>
        <v>11</v>
      </c>
      <c r="BK17" s="9">
        <f>_xlfn.RANK.EQ(datos!BL17,datos!BL$7:BL$88)</f>
        <v>44</v>
      </c>
      <c r="BL17" s="9">
        <f>_xlfn.RANK.EQ(datos!BM17,datos!BM$7:BM$88)</f>
        <v>24</v>
      </c>
      <c r="BM17" s="9">
        <f>_xlfn.RANK.EQ(datos!BN17,datos!BN$7:BN$88)</f>
        <v>38</v>
      </c>
      <c r="BN17" s="9">
        <f>_xlfn.RANK.EQ(datos!BO17,datos!BO$7:BO$88)</f>
        <v>17</v>
      </c>
      <c r="BO17" s="9">
        <f>_xlfn.RANK.EQ(datos!BP17,datos!BP$7:BP$88)</f>
        <v>59</v>
      </c>
      <c r="BP17" s="9">
        <f>_xlfn.RANK.EQ(datos!BQ17,datos!BQ$7:BQ$88)</f>
        <v>59</v>
      </c>
      <c r="BQ17" s="9">
        <f>_xlfn.RANK.EQ(datos!BR17,datos!BR$7:BR$88)</f>
        <v>23</v>
      </c>
      <c r="BR17" s="9">
        <f>_xlfn.RANK.EQ(datos!BS17,datos!BS$7:BS$88)</f>
        <v>75</v>
      </c>
      <c r="BS17" s="9">
        <f>_xlfn.RANK.EQ(datos!BT17,datos!BT$7:BT$88)</f>
        <v>1</v>
      </c>
      <c r="BT17" s="9">
        <f>_xlfn.RANK.EQ(datos!BU17,datos!BU$7:BU$88)</f>
        <v>1</v>
      </c>
      <c r="BU17" s="9">
        <f>_xlfn.RANK.EQ(datos!BV17,datos!BV$7:BV$88)</f>
        <v>46</v>
      </c>
      <c r="BV17" s="9">
        <f>_xlfn.RANK.EQ(datos!BW17,datos!BW$7:BW$88)</f>
        <v>62</v>
      </c>
      <c r="BW17" s="9">
        <f>_xlfn.RANK.EQ(datos!BX17,datos!BX$7:BX$88)</f>
        <v>51</v>
      </c>
      <c r="BX17" s="9">
        <f>_xlfn.RANK.EQ(datos!BY17,datos!BY$7:BY$88)</f>
        <v>43</v>
      </c>
      <c r="BY17" s="9">
        <f>_xlfn.RANK.EQ(datos!BZ17,datos!BZ$7:BZ$88)</f>
        <v>57</v>
      </c>
      <c r="BZ17" s="9">
        <f>_xlfn.RANK.EQ(datos!CA17,datos!CA$7:CA$88)</f>
        <v>28</v>
      </c>
      <c r="CA17" s="9">
        <f>_xlfn.RANK.EQ(datos!CB17,datos!CB$7:CB$88)</f>
        <v>26</v>
      </c>
      <c r="CB17" s="9">
        <f>_xlfn.RANK.EQ(datos!CC17,datos!CC$7:CC$88)</f>
        <v>29</v>
      </c>
      <c r="CC17" s="9">
        <f>_xlfn.RANK.EQ(datos!CD17,datos!CD$7:CD$88)</f>
        <v>58</v>
      </c>
      <c r="CD17" s="9">
        <f>_xlfn.RANK.EQ(datos!CE17,datos!CE$7:CE$88)</f>
        <v>17</v>
      </c>
      <c r="CE17" s="9">
        <f>_xlfn.RANK.EQ(datos!CF17,datos!CF$7:CF$88)</f>
        <v>44</v>
      </c>
      <c r="CF17" s="9">
        <f>_xlfn.RANK.EQ(datos!CG17,datos!CG$7:CG$88)</f>
        <v>75</v>
      </c>
      <c r="CG17" s="9">
        <f>_xlfn.RANK.EQ(datos!CH17,datos!CH$7:CH$88)</f>
        <v>54</v>
      </c>
      <c r="CH17" s="9">
        <f>_xlfn.RANK.EQ(datos!CI17,datos!CI$7:CI$88)</f>
        <v>57</v>
      </c>
      <c r="CI17" s="9">
        <f>_xlfn.RANK.EQ(datos!CJ17,datos!CJ$7:CJ$88)</f>
        <v>20</v>
      </c>
      <c r="CJ17" s="9">
        <f>_xlfn.RANK.EQ(datos!CK17,datos!CK$7:CK$88)</f>
        <v>51</v>
      </c>
      <c r="CK17" s="9">
        <f>_xlfn.RANK.EQ(datos!CL17,datos!CL$7:CL$88)</f>
        <v>50</v>
      </c>
      <c r="CL17" s="9">
        <f>_xlfn.RANK.EQ(datos!CM17,datos!CM$7:CM$88)</f>
        <v>59</v>
      </c>
      <c r="CM17" s="9">
        <f>_xlfn.RANK.EQ(datos!CN17,datos!CN$7:CN$88)</f>
        <v>25</v>
      </c>
      <c r="CN17" s="9">
        <f>_xlfn.RANK.EQ(datos!CO17,datos!CO$7:CO$88)</f>
        <v>56</v>
      </c>
      <c r="CO17" s="9">
        <f>_xlfn.RANK.EQ(datos!CP17,datos!CP$7:CP$88)</f>
        <v>33</v>
      </c>
      <c r="CP17" s="9">
        <f>_xlfn.RANK.EQ(datos!CQ17,datos!CQ$7:CQ$88)</f>
        <v>1</v>
      </c>
      <c r="CQ17" s="9">
        <f>_xlfn.RANK.EQ(datos!CR17,datos!CR$7:CR$88)</f>
        <v>54</v>
      </c>
      <c r="CR17" s="9">
        <f>_xlfn.RANK.EQ(datos!CS17,datos!CS$7:CS$88)</f>
        <v>28</v>
      </c>
      <c r="CS17" s="9">
        <f>_xlfn.RANK.EQ(datos!CT17,datos!CT$7:CT$88)</f>
        <v>61</v>
      </c>
      <c r="CT17" s="9">
        <f>_xlfn.RANK.EQ(datos!CU17,datos!CU$7:CU$88)</f>
        <v>56</v>
      </c>
      <c r="CU17" s="9">
        <f>_xlfn.RANK.EQ(datos!CV17,datos!CV$7:CV$88)</f>
        <v>30</v>
      </c>
      <c r="CV17" s="9">
        <f>_xlfn.RANK.EQ(datos!CW17,datos!CW$7:CW$88)</f>
        <v>63</v>
      </c>
      <c r="CW17" s="9">
        <f>_xlfn.RANK.EQ(datos!CX17,datos!CX$7:CX$88)</f>
        <v>58</v>
      </c>
      <c r="CX17" s="9">
        <f>_xlfn.RANK.EQ(datos!CY17,datos!CY$7:CY$88)</f>
        <v>23</v>
      </c>
      <c r="CY17" s="9">
        <f>_xlfn.RANK.EQ(datos!CZ17,datos!CZ$7:CZ$88)</f>
        <v>77</v>
      </c>
      <c r="CZ17" s="9">
        <f>_xlfn.RANK.EQ(datos!DA17,datos!DA$7:DA$88)</f>
        <v>11</v>
      </c>
      <c r="DA17" s="9">
        <f>_xlfn.RANK.EQ(datos!DB17,datos!DB$7:DB$88)</f>
        <v>38</v>
      </c>
      <c r="DB17" s="9">
        <f>_xlfn.RANK.EQ(datos!DC17,datos!DC$7:DC$88)</f>
        <v>35</v>
      </c>
      <c r="DC17" s="9">
        <f>_xlfn.RANK.EQ(datos!DD17,datos!DD$7:DD$88)</f>
        <v>4</v>
      </c>
      <c r="DD17" s="9">
        <f>_xlfn.RANK.EQ(datos!DE17,datos!DE$7:DE$88)</f>
        <v>13</v>
      </c>
      <c r="DE17" s="9">
        <f>_xlfn.RANK.EQ(datos!DF17,datos!DF$7:DF$88)</f>
        <v>24</v>
      </c>
      <c r="DF17" s="9">
        <f>_xlfn.RANK.EQ(datos!DG17,datos!DG$7:DG$88)</f>
        <v>1</v>
      </c>
      <c r="DG17" s="9">
        <f>_xlfn.RANK.EQ(datos!DH17,datos!DH$7:DH$88)</f>
        <v>63</v>
      </c>
      <c r="DH17" s="9">
        <f>_xlfn.RANK.EQ(datos!DI17,datos!DI$7:DI$88)</f>
        <v>22</v>
      </c>
      <c r="DI17" s="9">
        <f>_xlfn.RANK.EQ(datos!DJ17,datos!DJ$7:DJ$88)</f>
        <v>30</v>
      </c>
      <c r="DJ17" s="9">
        <f>_xlfn.RANK.EQ(datos!DK17,datos!DK$7:DK$88)</f>
        <v>23</v>
      </c>
      <c r="DK17" s="9">
        <f>_xlfn.RANK.EQ(datos!DL17,datos!DL$7:DL$88)</f>
        <v>8</v>
      </c>
      <c r="DL17" s="9">
        <f>_xlfn.RANK.EQ(datos!DM17,datos!DM$7:DM$88)</f>
        <v>11</v>
      </c>
      <c r="DM17" s="9">
        <f>_xlfn.RANK.EQ(datos!DN17,datos!DN$7:DN$88)</f>
        <v>13</v>
      </c>
      <c r="DN17" s="9">
        <f>_xlfn.RANK.EQ(datos!DO17,datos!DO$7:DO$88)</f>
        <v>67</v>
      </c>
      <c r="DO17" s="9">
        <f>_xlfn.RANK.EQ(datos!DP17,datos!DP$7:DP$88)</f>
        <v>60</v>
      </c>
      <c r="DP17" s="9">
        <f>_xlfn.RANK.EQ(datos!DQ17,datos!DQ$7:DQ$88)</f>
        <v>40</v>
      </c>
      <c r="DQ17" s="9">
        <f>_xlfn.RANK.EQ(datos!DR17,datos!DR$7:DR$88)</f>
        <v>48</v>
      </c>
      <c r="DR17" s="9">
        <f>_xlfn.RANK.EQ(datos!DS17,datos!DS$7:DS$88)</f>
        <v>10</v>
      </c>
      <c r="DS17" s="9">
        <f>_xlfn.RANK.EQ(datos!DT17,datos!DT$7:DT$88)</f>
        <v>35</v>
      </c>
      <c r="DT17" s="9">
        <f>_xlfn.RANK.EQ(datos!DU17,datos!DU$7:DU$88)</f>
        <v>43</v>
      </c>
      <c r="DU17" s="9">
        <f>_xlfn.RANK.EQ(datos!DV17,datos!DV$7:DV$88)</f>
        <v>73</v>
      </c>
      <c r="DV17" s="9">
        <f>_xlfn.RANK.EQ(datos!DW17,datos!DW$7:DW$88)</f>
        <v>58</v>
      </c>
      <c r="DW17" s="9">
        <f>_xlfn.RANK.EQ(datos!DX17,datos!DX$7:DX$88)</f>
        <v>34</v>
      </c>
      <c r="DX17" s="9">
        <f>_xlfn.RANK.EQ(datos!DY17,datos!DY$7:DY$88)</f>
        <v>48</v>
      </c>
      <c r="DY17" s="9">
        <f>_xlfn.RANK.EQ(datos!DZ17,datos!DZ$7:DZ$88)</f>
        <v>70</v>
      </c>
      <c r="DZ17" s="9">
        <f>_xlfn.RANK.EQ(datos!EA17,datos!EA$7:EA$88)</f>
        <v>15</v>
      </c>
      <c r="EA17" s="9">
        <f>_xlfn.RANK.EQ(datos!EB17,datos!EB$7:EB$88)</f>
        <v>16</v>
      </c>
      <c r="EB17" s="9">
        <f>_xlfn.RANK.EQ(datos!EC17,datos!EC$7:EC$88)</f>
        <v>14</v>
      </c>
      <c r="EC17" s="9">
        <f>_xlfn.RANK.EQ(datos!ED17,datos!ED$7:ED$88)</f>
        <v>18</v>
      </c>
      <c r="ED17" s="9">
        <f>_xlfn.RANK.EQ(datos!EE17,datos!EE$7:EE$88)</f>
        <v>27</v>
      </c>
      <c r="EE17" s="9">
        <f>_xlfn.RANK.EQ(datos!EF17,datos!EF$7:EF$88)</f>
        <v>59</v>
      </c>
      <c r="EF17" s="9">
        <f>_xlfn.RANK.EQ(datos!EG17,datos!EG$7:EG$88)</f>
        <v>28</v>
      </c>
      <c r="EG17" s="9">
        <f>_xlfn.RANK.EQ(datos!EH17,datos!EH$7:EH$88)</f>
        <v>78</v>
      </c>
      <c r="EH17" s="9">
        <f>_xlfn.RANK.EQ(datos!EI17,datos!EI$7:EI$88)</f>
        <v>76</v>
      </c>
      <c r="EI17" s="9">
        <f>_xlfn.RANK.EQ(datos!EJ17,datos!EJ$7:EJ$88)</f>
        <v>5</v>
      </c>
      <c r="EJ17" s="9">
        <f>_xlfn.RANK.EQ(datos!EK17,datos!EK$7:EK$88)</f>
        <v>70</v>
      </c>
      <c r="EK17" s="9">
        <f>_xlfn.RANK.EQ(datos!EL17,datos!EL$7:EL$88)</f>
        <v>63</v>
      </c>
      <c r="EL17" s="9">
        <f>_xlfn.RANK.EQ(datos!EM17,datos!EM$7:EM$88)</f>
        <v>4</v>
      </c>
      <c r="EM17" s="9">
        <f>_xlfn.RANK.EQ(datos!EN17,datos!EN$7:EN$88)</f>
        <v>12</v>
      </c>
      <c r="EN17" s="9">
        <f>_xlfn.RANK.EQ(datos!EO17,datos!EO$7:EO$88)</f>
        <v>56</v>
      </c>
      <c r="EO17" s="9">
        <f>_xlfn.RANK.EQ(datos!EP17,datos!EP$7:EP$88)</f>
        <v>39</v>
      </c>
      <c r="EP17" s="9">
        <f>_xlfn.RANK.EQ(datos!EQ17,datos!EQ$7:EQ$88)</f>
        <v>42</v>
      </c>
      <c r="EQ17" s="9">
        <f>_xlfn.RANK.EQ(datos!ER17,datos!ER$7:ER$88)</f>
        <v>24</v>
      </c>
      <c r="ER17" s="9">
        <f>_xlfn.RANK.EQ(datos!ES17,datos!ES$7:ES$88)</f>
        <v>42</v>
      </c>
      <c r="ES17" s="9">
        <f>_xlfn.RANK.EQ(datos!ET17,datos!ET$7:ET$88)</f>
        <v>35</v>
      </c>
      <c r="ET17" s="9">
        <f>_xlfn.RANK.EQ(datos!EU17,datos!EU$7:EU$88)</f>
        <v>28</v>
      </c>
      <c r="EU17" s="9">
        <f>_xlfn.RANK.EQ(datos!EV17,datos!EV$7:EV$88)</f>
        <v>33</v>
      </c>
      <c r="EV17" s="9">
        <f>_xlfn.RANK.EQ(datos!EW17,datos!EW$7:EW$88)</f>
        <v>48</v>
      </c>
      <c r="EW17" s="9">
        <f>_xlfn.RANK.EQ(datos!EX17,datos!EX$7:EX$88)</f>
        <v>36</v>
      </c>
      <c r="EX17" s="9">
        <f>_xlfn.RANK.EQ(datos!EY17,datos!EY$7:EY$88)</f>
        <v>23</v>
      </c>
      <c r="EY17" s="9">
        <f>_xlfn.RANK.EQ(datos!EZ17,datos!EZ$7:EZ$88)</f>
        <v>25</v>
      </c>
      <c r="EZ17" s="9">
        <f>_xlfn.RANK.EQ(datos!FA17,datos!FA$7:FA$88)</f>
        <v>73</v>
      </c>
      <c r="FA17" s="9">
        <f>_xlfn.RANK.EQ(datos!FB17,datos!FB$7:FB$88)</f>
        <v>46</v>
      </c>
      <c r="FB17" s="9">
        <f>_xlfn.RANK.EQ(datos!FC17,datos!FC$7:FC$88)</f>
        <v>49</v>
      </c>
      <c r="FC17" s="9">
        <f>_xlfn.RANK.EQ(datos!FD17,datos!FD$7:FD$88)</f>
        <v>70</v>
      </c>
      <c r="FD17" s="9">
        <f>_xlfn.RANK.EQ(datos!FE17,datos!FE$7:FE$88)</f>
        <v>54</v>
      </c>
      <c r="FE17" s="9">
        <f>_xlfn.RANK.EQ(datos!FF17,datos!FF$7:FF$88)</f>
        <v>33</v>
      </c>
      <c r="FF17" s="9">
        <f>_xlfn.RANK.EQ(datos!FG17,datos!FG$7:FG$88)</f>
        <v>1</v>
      </c>
      <c r="FG17" s="9">
        <f>_xlfn.RANK.EQ(datos!FH17,datos!FH$7:FH$88)</f>
        <v>78</v>
      </c>
      <c r="FH17" s="9">
        <f>_xlfn.RANK.EQ(datos!FI17,datos!FI$7:FI$88)</f>
        <v>1</v>
      </c>
      <c r="FI17" s="9">
        <f>_xlfn.RANK.EQ(datos!FJ17,datos!FJ$7:FJ$88)</f>
        <v>55</v>
      </c>
      <c r="FJ17" s="9">
        <f>_xlfn.RANK.EQ(datos!FK17,datos!FK$7:FK$88)</f>
        <v>19</v>
      </c>
      <c r="FK17" s="9">
        <f>_xlfn.RANK.EQ(datos!FL17,datos!FL$7:FL$88)</f>
        <v>19</v>
      </c>
      <c r="FL17" s="9">
        <f>_xlfn.RANK.EQ(datos!FM17,datos!FM$7:FM$88)</f>
        <v>66</v>
      </c>
      <c r="FM17" s="9">
        <f>_xlfn.RANK.EQ(datos!FN17,datos!FN$7:FN$88)</f>
        <v>66</v>
      </c>
      <c r="FN17" s="9">
        <f>_xlfn.RANK.EQ(datos!FO17,datos!FO$7:FO$88)</f>
        <v>64</v>
      </c>
      <c r="FO17" s="9">
        <f>_xlfn.RANK.EQ(datos!FP17,datos!FP$7:FP$88)</f>
        <v>78</v>
      </c>
      <c r="FP17" s="9">
        <f>_xlfn.RANK.EQ(datos!FQ17,datos!FQ$7:FQ$88)</f>
        <v>19</v>
      </c>
      <c r="FQ17" s="9">
        <f>_xlfn.RANK.EQ(datos!FR17,datos!FR$7:FR$88)</f>
        <v>18</v>
      </c>
      <c r="FR17" s="9">
        <f>_xlfn.RANK.EQ(datos!FS17,datos!FS$7:FS$88)</f>
        <v>14</v>
      </c>
      <c r="FS17" s="9">
        <f>_xlfn.RANK.EQ(datos!FT17,datos!FT$7:FT$88)</f>
        <v>40</v>
      </c>
    </row>
    <row r="18" spans="1:175" x14ac:dyDescent="0.3">
      <c r="A18" s="2" t="s">
        <v>24</v>
      </c>
      <c r="B18" s="2">
        <v>112</v>
      </c>
      <c r="C18" s="2" t="s">
        <v>25</v>
      </c>
      <c r="D18" s="2" t="s">
        <v>346</v>
      </c>
      <c r="E18" s="2" t="s">
        <v>347</v>
      </c>
      <c r="F18" s="2">
        <v>0</v>
      </c>
      <c r="G18" s="2" t="s">
        <v>355</v>
      </c>
      <c r="H18" s="9">
        <f>_xlfn.RANK.EQ(datos!I18,datos!I$7:I$88)</f>
        <v>68</v>
      </c>
      <c r="I18" s="9">
        <f>_xlfn.RANK.EQ(datos!J18,datos!J$7:J$88)</f>
        <v>65</v>
      </c>
      <c r="J18" s="9">
        <f>_xlfn.RANK.EQ(datos!K18,datos!K$7:K$88)</f>
        <v>64</v>
      </c>
      <c r="K18" s="9">
        <f>_xlfn.RANK.EQ(datos!L18,datos!L$7:L$88)</f>
        <v>58</v>
      </c>
      <c r="L18" s="9">
        <f>_xlfn.RANK.EQ(datos!M18,datos!M$7:M$88)</f>
        <v>58</v>
      </c>
      <c r="M18" s="9">
        <f>_xlfn.RANK.EQ(datos!N18,datos!N$7:N$88)</f>
        <v>44</v>
      </c>
      <c r="N18" s="9">
        <f>_xlfn.RANK.EQ(datos!O18,datos!O$7:O$88)</f>
        <v>81</v>
      </c>
      <c r="O18" s="9">
        <f>_xlfn.RANK.EQ(datos!P18,datos!P$7:P$88)</f>
        <v>1</v>
      </c>
      <c r="P18" s="9">
        <f>_xlfn.RANK.EQ(datos!Q18,datos!Q$7:Q$88)</f>
        <v>23</v>
      </c>
      <c r="Q18" s="9">
        <f>_xlfn.RANK.EQ(datos!R18,datos!R$7:R$88)</f>
        <v>45</v>
      </c>
      <c r="R18" s="9">
        <f>_xlfn.RANK.EQ(datos!S18,datos!S$7:S$88)</f>
        <v>81</v>
      </c>
      <c r="S18" s="9">
        <f>_xlfn.RANK.EQ(datos!T18,datos!T$7:T$88)</f>
        <v>47</v>
      </c>
      <c r="T18" s="9">
        <f>_xlfn.RANK.EQ(datos!U18,datos!U$7:U$88)</f>
        <v>80</v>
      </c>
      <c r="U18" s="9">
        <f>_xlfn.RANK.EQ(datos!V18,datos!V$7:V$88)</f>
        <v>27</v>
      </c>
      <c r="V18" s="9">
        <f>_xlfn.RANK.EQ(datos!W18,datos!W$7:W$88)</f>
        <v>67</v>
      </c>
      <c r="W18" s="9">
        <f>_xlfn.RANK.EQ(datos!X18,datos!X$7:X$88)</f>
        <v>17</v>
      </c>
      <c r="X18" s="9">
        <f>_xlfn.RANK.EQ(datos!Y18,datos!Y$7:Y$88)</f>
        <v>55</v>
      </c>
      <c r="Y18" s="9">
        <f>_xlfn.RANK.EQ(datos!Z18,datos!Z$7:Z$88)</f>
        <v>67</v>
      </c>
      <c r="Z18" s="9">
        <f>_xlfn.RANK.EQ(datos!AA18,datos!AA$7:AA$88)</f>
        <v>76</v>
      </c>
      <c r="AA18" s="9">
        <f>_xlfn.RANK.EQ(datos!AB18,datos!AB$7:AB$88)</f>
        <v>72</v>
      </c>
      <c r="AB18" s="9">
        <f>_xlfn.RANK.EQ(datos!AC18,datos!AC$7:AC$88)</f>
        <v>53</v>
      </c>
      <c r="AC18" s="9">
        <f>_xlfn.RANK.EQ(datos!AD18,datos!AD$7:AD$88)</f>
        <v>39</v>
      </c>
      <c r="AD18" s="9">
        <f>_xlfn.RANK.EQ(datos!AE18,datos!AE$7:AE$88)</f>
        <v>45</v>
      </c>
      <c r="AE18" s="9">
        <f>_xlfn.RANK.EQ(datos!AF18,datos!AF$7:AF$88)</f>
        <v>58</v>
      </c>
      <c r="AF18" s="9">
        <f>_xlfn.RANK.EQ(datos!AG18,datos!AG$7:AG$88)</f>
        <v>51</v>
      </c>
      <c r="AG18" s="9">
        <f>_xlfn.RANK.EQ(datos!AH18,datos!AH$7:AH$88)</f>
        <v>44</v>
      </c>
      <c r="AH18" s="9">
        <f>_xlfn.RANK.EQ(datos!AI18,datos!AI$7:AI$88)</f>
        <v>55</v>
      </c>
      <c r="AI18" s="9">
        <f>_xlfn.RANK.EQ(datos!AJ18,datos!AJ$7:AJ$88)</f>
        <v>6</v>
      </c>
      <c r="AJ18" s="9">
        <f>_xlfn.RANK.EQ(datos!AK18,datos!AK$7:AK$88)</f>
        <v>43</v>
      </c>
      <c r="AK18" s="9">
        <f>_xlfn.RANK.EQ(datos!AL18,datos!AL$7:AL$88)</f>
        <v>49</v>
      </c>
      <c r="AL18" s="9">
        <f>_xlfn.RANK.EQ(datos!AM18,datos!AM$7:AM$88)</f>
        <v>74</v>
      </c>
      <c r="AM18" s="9">
        <f>_xlfn.RANK.EQ(datos!AN18,datos!AN$7:AN$88)</f>
        <v>80</v>
      </c>
      <c r="AN18" s="9">
        <f>_xlfn.RANK.EQ(datos!AO18,datos!AO$7:AO$88)</f>
        <v>37</v>
      </c>
      <c r="AO18" s="9">
        <f>_xlfn.RANK.EQ(datos!AP18,datos!AP$7:AP$88)</f>
        <v>74</v>
      </c>
      <c r="AP18" s="9">
        <f>_xlfn.RANK.EQ(datos!AQ18,datos!AQ$7:AQ$88)</f>
        <v>82</v>
      </c>
      <c r="AQ18" s="9">
        <f>_xlfn.RANK.EQ(datos!AR18,datos!AR$7:AR$88)</f>
        <v>49</v>
      </c>
      <c r="AR18" s="9">
        <f>_xlfn.RANK.EQ(datos!AS18,datos!AS$7:AS$88)</f>
        <v>1</v>
      </c>
      <c r="AS18" s="9">
        <f>_xlfn.RANK.EQ(datos!AT18,datos!AT$7:AT$88)</f>
        <v>2</v>
      </c>
      <c r="AT18" s="9">
        <f>_xlfn.RANK.EQ(datos!AU18,datos!AU$7:AU$88)</f>
        <v>4</v>
      </c>
      <c r="AU18" s="9">
        <f>_xlfn.RANK.EQ(datos!AV18,datos!AV$7:AV$88)</f>
        <v>17</v>
      </c>
      <c r="AV18" s="9">
        <f>_xlfn.RANK.EQ(datos!AW18,datos!AW$7:AW$88)</f>
        <v>5</v>
      </c>
      <c r="AW18" s="9">
        <f>_xlfn.RANK.EQ(datos!AX18,datos!AX$7:AX$88)</f>
        <v>1</v>
      </c>
      <c r="AX18" s="9">
        <f>_xlfn.RANK.EQ(datos!AY18,datos!AY$7:AY$88)</f>
        <v>39</v>
      </c>
      <c r="AY18" s="9">
        <f>_xlfn.RANK.EQ(datos!AZ18,datos!AZ$7:AZ$88)</f>
        <v>42</v>
      </c>
      <c r="AZ18" s="9">
        <f>_xlfn.RANK.EQ(datos!BA18,datos!BA$7:BA$88)</f>
        <v>51</v>
      </c>
      <c r="BA18" s="9">
        <f>_xlfn.RANK.EQ(datos!BB18,datos!BB$7:BB$88)</f>
        <v>13</v>
      </c>
      <c r="BB18" s="9">
        <f>_xlfn.RANK.EQ(datos!BC18,datos!BC$7:BC$88)</f>
        <v>49</v>
      </c>
      <c r="BC18" s="9">
        <f>_xlfn.RANK.EQ(datos!BD18,datos!BD$7:BD$88)</f>
        <v>39</v>
      </c>
      <c r="BD18" s="9">
        <f>_xlfn.RANK.EQ(datos!BE18,datos!BE$7:BE$88)</f>
        <v>36</v>
      </c>
      <c r="BE18" s="9">
        <f>_xlfn.RANK.EQ(datos!BF18,datos!BF$7:BF$88)</f>
        <v>74</v>
      </c>
      <c r="BF18" s="9">
        <f>_xlfn.RANK.EQ(datos!BG18,datos!BG$7:BG$88)</f>
        <v>70</v>
      </c>
      <c r="BG18" s="9">
        <f>_xlfn.RANK.EQ(datos!BH18,datos!BH$7:BH$88)</f>
        <v>75</v>
      </c>
      <c r="BH18" s="9">
        <f>_xlfn.RANK.EQ(datos!BI18,datos!BI$7:BI$88)</f>
        <v>79</v>
      </c>
      <c r="BI18" s="9">
        <f>_xlfn.RANK.EQ(datos!BJ18,datos!BJ$7:BJ$88)</f>
        <v>31</v>
      </c>
      <c r="BJ18" s="9">
        <f>_xlfn.RANK.EQ(datos!BK18,datos!BK$7:BK$88)</f>
        <v>4</v>
      </c>
      <c r="BK18" s="9">
        <f>_xlfn.RANK.EQ(datos!BL18,datos!BL$7:BL$88)</f>
        <v>51</v>
      </c>
      <c r="BL18" s="9">
        <f>_xlfn.RANK.EQ(datos!BM18,datos!BM$7:BM$88)</f>
        <v>54</v>
      </c>
      <c r="BM18" s="9">
        <f>_xlfn.RANK.EQ(datos!BN18,datos!BN$7:BN$88)</f>
        <v>41</v>
      </c>
      <c r="BN18" s="9">
        <f>_xlfn.RANK.EQ(datos!BO18,datos!BO$7:BO$88)</f>
        <v>49</v>
      </c>
      <c r="BO18" s="9">
        <f>_xlfn.RANK.EQ(datos!BP18,datos!BP$7:BP$88)</f>
        <v>30</v>
      </c>
      <c r="BP18" s="9">
        <f>_xlfn.RANK.EQ(datos!BQ18,datos!BQ$7:BQ$88)</f>
        <v>77</v>
      </c>
      <c r="BQ18" s="9">
        <f>_xlfn.RANK.EQ(datos!BR18,datos!BR$7:BR$88)</f>
        <v>71</v>
      </c>
      <c r="BR18" s="9">
        <f>_xlfn.RANK.EQ(datos!BS18,datos!BS$7:BS$88)</f>
        <v>12</v>
      </c>
      <c r="BS18" s="9">
        <f>_xlfn.RANK.EQ(datos!BT18,datos!BT$7:BT$88)</f>
        <v>49</v>
      </c>
      <c r="BT18" s="9">
        <f>_xlfn.RANK.EQ(datos!BU18,datos!BU$7:BU$88)</f>
        <v>32</v>
      </c>
      <c r="BU18" s="9">
        <f>_xlfn.RANK.EQ(datos!BV18,datos!BV$7:BV$88)</f>
        <v>40</v>
      </c>
      <c r="BV18" s="9">
        <f>_xlfn.RANK.EQ(datos!BW18,datos!BW$7:BW$88)</f>
        <v>1</v>
      </c>
      <c r="BW18" s="9">
        <f>_xlfn.RANK.EQ(datos!BX18,datos!BX$7:BX$88)</f>
        <v>77</v>
      </c>
      <c r="BX18" s="9">
        <f>_xlfn.RANK.EQ(datos!BY18,datos!BY$7:BY$88)</f>
        <v>69</v>
      </c>
      <c r="BY18" s="9">
        <f>_xlfn.RANK.EQ(datos!BZ18,datos!BZ$7:BZ$88)</f>
        <v>50</v>
      </c>
      <c r="BZ18" s="9">
        <f>_xlfn.RANK.EQ(datos!CA18,datos!CA$7:CA$88)</f>
        <v>28</v>
      </c>
      <c r="CA18" s="9">
        <f>_xlfn.RANK.EQ(datos!CB18,datos!CB$7:CB$88)</f>
        <v>33</v>
      </c>
      <c r="CB18" s="9">
        <f>_xlfn.RANK.EQ(datos!CC18,datos!CC$7:CC$88)</f>
        <v>40</v>
      </c>
      <c r="CC18" s="9">
        <f>_xlfn.RANK.EQ(datos!CD18,datos!CD$7:CD$88)</f>
        <v>63</v>
      </c>
      <c r="CD18" s="9">
        <f>_xlfn.RANK.EQ(datos!CE18,datos!CE$7:CE$88)</f>
        <v>44</v>
      </c>
      <c r="CE18" s="9">
        <f>_xlfn.RANK.EQ(datos!CF18,datos!CF$7:CF$88)</f>
        <v>53</v>
      </c>
      <c r="CF18" s="9">
        <f>_xlfn.RANK.EQ(datos!CG18,datos!CG$7:CG$88)</f>
        <v>25</v>
      </c>
      <c r="CG18" s="9">
        <f>_xlfn.RANK.EQ(datos!CH18,datos!CH$7:CH$88)</f>
        <v>24</v>
      </c>
      <c r="CH18" s="9">
        <f>_xlfn.RANK.EQ(datos!CI18,datos!CI$7:CI$88)</f>
        <v>4</v>
      </c>
      <c r="CI18" s="9">
        <f>_xlfn.RANK.EQ(datos!CJ18,datos!CJ$7:CJ$88)</f>
        <v>40</v>
      </c>
      <c r="CJ18" s="9">
        <f>_xlfn.RANK.EQ(datos!CK18,datos!CK$7:CK$88)</f>
        <v>28</v>
      </c>
      <c r="CK18" s="9">
        <f>_xlfn.RANK.EQ(datos!CL18,datos!CL$7:CL$88)</f>
        <v>19</v>
      </c>
      <c r="CL18" s="9">
        <f>_xlfn.RANK.EQ(datos!CM18,datos!CM$7:CM$88)</f>
        <v>29</v>
      </c>
      <c r="CM18" s="9">
        <f>_xlfn.RANK.EQ(datos!CN18,datos!CN$7:CN$88)</f>
        <v>67</v>
      </c>
      <c r="CN18" s="9">
        <f>_xlfn.RANK.EQ(datos!CO18,datos!CO$7:CO$88)</f>
        <v>40</v>
      </c>
      <c r="CO18" s="9">
        <f>_xlfn.RANK.EQ(datos!CP18,datos!CP$7:CP$88)</f>
        <v>55</v>
      </c>
      <c r="CP18" s="9">
        <f>_xlfn.RANK.EQ(datos!CQ18,datos!CQ$7:CQ$88)</f>
        <v>73</v>
      </c>
      <c r="CQ18" s="9">
        <f>_xlfn.RANK.EQ(datos!CR18,datos!CR$7:CR$88)</f>
        <v>12</v>
      </c>
      <c r="CR18" s="9">
        <f>_xlfn.RANK.EQ(datos!CS18,datos!CS$7:CS$88)</f>
        <v>60</v>
      </c>
      <c r="CS18" s="9">
        <f>_xlfn.RANK.EQ(datos!CT18,datos!CT$7:CT$88)</f>
        <v>80</v>
      </c>
      <c r="CT18" s="9">
        <f>_xlfn.RANK.EQ(datos!CU18,datos!CU$7:CU$88)</f>
        <v>6</v>
      </c>
      <c r="CU18" s="9">
        <f>_xlfn.RANK.EQ(datos!CV18,datos!CV$7:CV$88)</f>
        <v>79</v>
      </c>
      <c r="CV18" s="9">
        <f>_xlfn.RANK.EQ(datos!CW18,datos!CW$7:CW$88)</f>
        <v>7</v>
      </c>
      <c r="CW18" s="9">
        <f>_xlfn.RANK.EQ(datos!CX18,datos!CX$7:CX$88)</f>
        <v>82</v>
      </c>
      <c r="CX18" s="9">
        <f>_xlfn.RANK.EQ(datos!CY18,datos!CY$7:CY$88)</f>
        <v>1</v>
      </c>
      <c r="CY18" s="9">
        <f>_xlfn.RANK.EQ(datos!CZ18,datos!CZ$7:CZ$88)</f>
        <v>6</v>
      </c>
      <c r="CZ18" s="9">
        <f>_xlfn.RANK.EQ(datos!DA18,datos!DA$7:DA$88)</f>
        <v>18</v>
      </c>
      <c r="DA18" s="9">
        <f>_xlfn.RANK.EQ(datos!DB18,datos!DB$7:DB$88)</f>
        <v>1</v>
      </c>
      <c r="DB18" s="9">
        <f>_xlfn.RANK.EQ(datos!DC18,datos!DC$7:DC$88)</f>
        <v>78</v>
      </c>
      <c r="DC18" s="9">
        <f>_xlfn.RANK.EQ(datos!DD18,datos!DD$7:DD$88)</f>
        <v>78</v>
      </c>
      <c r="DD18" s="9">
        <f>_xlfn.RANK.EQ(datos!DE18,datos!DE$7:DE$88)</f>
        <v>79</v>
      </c>
      <c r="DE18" s="9">
        <f>_xlfn.RANK.EQ(datos!DF18,datos!DF$7:DF$88)</f>
        <v>35</v>
      </c>
      <c r="DF18" s="9">
        <f>_xlfn.RANK.EQ(datos!DG18,datos!DG$7:DG$88)</f>
        <v>47</v>
      </c>
      <c r="DG18" s="9">
        <f>_xlfn.RANK.EQ(datos!DH18,datos!DH$7:DH$88)</f>
        <v>26</v>
      </c>
      <c r="DH18" s="9">
        <f>_xlfn.RANK.EQ(datos!DI18,datos!DI$7:DI$88)</f>
        <v>70</v>
      </c>
      <c r="DI18" s="9">
        <f>_xlfn.RANK.EQ(datos!DJ18,datos!DJ$7:DJ$88)</f>
        <v>25</v>
      </c>
      <c r="DJ18" s="9">
        <f>_xlfn.RANK.EQ(datos!DK18,datos!DK$7:DK$88)</f>
        <v>38</v>
      </c>
      <c r="DK18" s="9">
        <f>_xlfn.RANK.EQ(datos!DL18,datos!DL$7:DL$88)</f>
        <v>53</v>
      </c>
      <c r="DL18" s="9">
        <f>_xlfn.RANK.EQ(datos!DM18,datos!DM$7:DM$88)</f>
        <v>34</v>
      </c>
      <c r="DM18" s="9">
        <f>_xlfn.RANK.EQ(datos!DN18,datos!DN$7:DN$88)</f>
        <v>76</v>
      </c>
      <c r="DN18" s="9">
        <f>_xlfn.RANK.EQ(datos!DO18,datos!DO$7:DO$88)</f>
        <v>11</v>
      </c>
      <c r="DO18" s="9">
        <f>_xlfn.RANK.EQ(datos!DP18,datos!DP$7:DP$88)</f>
        <v>16</v>
      </c>
      <c r="DP18" s="9">
        <f>_xlfn.RANK.EQ(datos!DQ18,datos!DQ$7:DQ$88)</f>
        <v>73</v>
      </c>
      <c r="DQ18" s="9">
        <f>_xlfn.RANK.EQ(datos!DR18,datos!DR$7:DR$88)</f>
        <v>72</v>
      </c>
      <c r="DR18" s="9">
        <f>_xlfn.RANK.EQ(datos!DS18,datos!DS$7:DS$88)</f>
        <v>32</v>
      </c>
      <c r="DS18" s="9">
        <f>_xlfn.RANK.EQ(datos!DT18,datos!DT$7:DT$88)</f>
        <v>54</v>
      </c>
      <c r="DT18" s="9">
        <f>_xlfn.RANK.EQ(datos!DU18,datos!DU$7:DU$88)</f>
        <v>45</v>
      </c>
      <c r="DU18" s="9">
        <f>_xlfn.RANK.EQ(datos!DV18,datos!DV$7:DV$88)</f>
        <v>32</v>
      </c>
      <c r="DV18" s="9">
        <f>_xlfn.RANK.EQ(datos!DW18,datos!DW$7:DW$88)</f>
        <v>45</v>
      </c>
      <c r="DW18" s="9">
        <f>_xlfn.RANK.EQ(datos!DX18,datos!DX$7:DX$88)</f>
        <v>34</v>
      </c>
      <c r="DX18" s="9">
        <f>_xlfn.RANK.EQ(datos!DY18,datos!DY$7:DY$88)</f>
        <v>20</v>
      </c>
      <c r="DY18" s="9">
        <f>_xlfn.RANK.EQ(datos!DZ18,datos!DZ$7:DZ$88)</f>
        <v>66</v>
      </c>
      <c r="DZ18" s="9">
        <f>_xlfn.RANK.EQ(datos!EA18,datos!EA$7:EA$88)</f>
        <v>62</v>
      </c>
      <c r="EA18" s="9">
        <f>_xlfn.RANK.EQ(datos!EB18,datos!EB$7:EB$88)</f>
        <v>66</v>
      </c>
      <c r="EB18" s="9">
        <f>_xlfn.RANK.EQ(datos!EC18,datos!EC$7:EC$88)</f>
        <v>52</v>
      </c>
      <c r="EC18" s="9">
        <f>_xlfn.RANK.EQ(datos!ED18,datos!ED$7:ED$88)</f>
        <v>38</v>
      </c>
      <c r="ED18" s="9">
        <f>_xlfn.RANK.EQ(datos!EE18,datos!EE$7:EE$88)</f>
        <v>9</v>
      </c>
      <c r="EE18" s="9">
        <f>_xlfn.RANK.EQ(datos!EF18,datos!EF$7:EF$88)</f>
        <v>8</v>
      </c>
      <c r="EF18" s="9">
        <f>_xlfn.RANK.EQ(datos!EG18,datos!EG$7:EG$88)</f>
        <v>16</v>
      </c>
      <c r="EG18" s="9">
        <f>_xlfn.RANK.EQ(datos!EH18,datos!EH$7:EH$88)</f>
        <v>21</v>
      </c>
      <c r="EH18" s="9">
        <f>_xlfn.RANK.EQ(datos!EI18,datos!EI$7:EI$88)</f>
        <v>1</v>
      </c>
      <c r="EI18" s="9">
        <f>_xlfn.RANK.EQ(datos!EJ18,datos!EJ$7:EJ$88)</f>
        <v>53</v>
      </c>
      <c r="EJ18" s="9">
        <f>_xlfn.RANK.EQ(datos!EK18,datos!EK$7:EK$88)</f>
        <v>15</v>
      </c>
      <c r="EK18" s="9">
        <f>_xlfn.RANK.EQ(datos!EL18,datos!EL$7:EL$88)</f>
        <v>69</v>
      </c>
      <c r="EL18" s="9">
        <f>_xlfn.RANK.EQ(datos!EM18,datos!EM$7:EM$88)</f>
        <v>51</v>
      </c>
      <c r="EM18" s="9">
        <f>_xlfn.RANK.EQ(datos!EN18,datos!EN$7:EN$88)</f>
        <v>19</v>
      </c>
      <c r="EN18" s="9">
        <f>_xlfn.RANK.EQ(datos!EO18,datos!EO$7:EO$88)</f>
        <v>45</v>
      </c>
      <c r="EO18" s="9">
        <f>_xlfn.RANK.EQ(datos!EP18,datos!EP$7:EP$88)</f>
        <v>58</v>
      </c>
      <c r="EP18" s="9">
        <f>_xlfn.RANK.EQ(datos!EQ18,datos!EQ$7:EQ$88)</f>
        <v>47</v>
      </c>
      <c r="EQ18" s="9">
        <f>_xlfn.RANK.EQ(datos!ER18,datos!ER$7:ER$88)</f>
        <v>33</v>
      </c>
      <c r="ER18" s="9">
        <f>_xlfn.RANK.EQ(datos!ES18,datos!ES$7:ES$88)</f>
        <v>60</v>
      </c>
      <c r="ES18" s="9">
        <f>_xlfn.RANK.EQ(datos!ET18,datos!ET$7:ET$88)</f>
        <v>75</v>
      </c>
      <c r="ET18" s="9">
        <f>_xlfn.RANK.EQ(datos!EU18,datos!EU$7:EU$88)</f>
        <v>78</v>
      </c>
      <c r="EU18" s="9">
        <f>_xlfn.RANK.EQ(datos!EV18,datos!EV$7:EV$88)</f>
        <v>77</v>
      </c>
      <c r="EV18" s="9">
        <f>_xlfn.RANK.EQ(datos!EW18,datos!EW$7:EW$88)</f>
        <v>2</v>
      </c>
      <c r="EW18" s="9">
        <f>_xlfn.RANK.EQ(datos!EX18,datos!EX$7:EX$88)</f>
        <v>78</v>
      </c>
      <c r="EX18" s="9">
        <f>_xlfn.RANK.EQ(datos!EY18,datos!EY$7:EY$88)</f>
        <v>68</v>
      </c>
      <c r="EY18" s="9">
        <f>_xlfn.RANK.EQ(datos!EZ18,datos!EZ$7:EZ$88)</f>
        <v>77</v>
      </c>
      <c r="EZ18" s="9">
        <f>_xlfn.RANK.EQ(datos!FA18,datos!FA$7:FA$88)</f>
        <v>29</v>
      </c>
      <c r="FA18" s="9">
        <f>_xlfn.RANK.EQ(datos!FB18,datos!FB$7:FB$88)</f>
        <v>53</v>
      </c>
      <c r="FB18" s="9">
        <f>_xlfn.RANK.EQ(datos!FC18,datos!FC$7:FC$88)</f>
        <v>48</v>
      </c>
      <c r="FC18" s="9">
        <f>_xlfn.RANK.EQ(datos!FD18,datos!FD$7:FD$88)</f>
        <v>23</v>
      </c>
      <c r="FD18" s="9">
        <f>_xlfn.RANK.EQ(datos!FE18,datos!FE$7:FE$88)</f>
        <v>74</v>
      </c>
      <c r="FE18" s="9">
        <f>_xlfn.RANK.EQ(datos!FF18,datos!FF$7:FF$88)</f>
        <v>24</v>
      </c>
      <c r="FF18" s="9">
        <f>_xlfn.RANK.EQ(datos!FG18,datos!FG$7:FG$88)</f>
        <v>40</v>
      </c>
      <c r="FG18" s="9">
        <f>_xlfn.RANK.EQ(datos!FH18,datos!FH$7:FH$88)</f>
        <v>78</v>
      </c>
      <c r="FH18" s="9">
        <f>_xlfn.RANK.EQ(datos!FI18,datos!FI$7:FI$88)</f>
        <v>38</v>
      </c>
      <c r="FI18" s="9">
        <f>_xlfn.RANK.EQ(datos!FJ18,datos!FJ$7:FJ$88)</f>
        <v>79</v>
      </c>
      <c r="FJ18" s="9">
        <f>_xlfn.RANK.EQ(datos!FK18,datos!FK$7:FK$88)</f>
        <v>71</v>
      </c>
      <c r="FK18" s="9">
        <f>_xlfn.RANK.EQ(datos!FL18,datos!FL$7:FL$88)</f>
        <v>78</v>
      </c>
      <c r="FL18" s="9">
        <f>_xlfn.RANK.EQ(datos!FM18,datos!FM$7:FM$88)</f>
        <v>78</v>
      </c>
      <c r="FM18" s="9">
        <f>_xlfn.RANK.EQ(datos!FN18,datos!FN$7:FN$88)</f>
        <v>78</v>
      </c>
      <c r="FN18" s="9">
        <f>_xlfn.RANK.EQ(datos!FO18,datos!FO$7:FO$88)</f>
        <v>1</v>
      </c>
      <c r="FO18" s="9">
        <f>_xlfn.RANK.EQ(datos!FP18,datos!FP$7:FP$88)</f>
        <v>10</v>
      </c>
      <c r="FP18" s="9">
        <f>_xlfn.RANK.EQ(datos!FQ18,datos!FQ$7:FQ$88)</f>
        <v>37</v>
      </c>
      <c r="FQ18" s="9">
        <f>_xlfn.RANK.EQ(datos!FR18,datos!FR$7:FR$88)</f>
        <v>71</v>
      </c>
      <c r="FR18" s="9">
        <f>_xlfn.RANK.EQ(datos!FS18,datos!FS$7:FS$88)</f>
        <v>7</v>
      </c>
      <c r="FS18" s="9">
        <f>_xlfn.RANK.EQ(datos!FT18,datos!FT$7:FT$88)</f>
        <v>38</v>
      </c>
    </row>
    <row r="19" spans="1:175" x14ac:dyDescent="0.3">
      <c r="A19" s="2" t="s">
        <v>26</v>
      </c>
      <c r="B19" s="2">
        <v>113</v>
      </c>
      <c r="C19" s="2" t="s">
        <v>27</v>
      </c>
      <c r="D19" s="2" t="s">
        <v>346</v>
      </c>
      <c r="E19" s="2" t="s">
        <v>347</v>
      </c>
      <c r="F19" s="2">
        <v>0</v>
      </c>
      <c r="G19" s="2" t="s">
        <v>344</v>
      </c>
      <c r="H19" s="9">
        <f>_xlfn.RANK.EQ(datos!I19,datos!I$7:I$88)</f>
        <v>24</v>
      </c>
      <c r="I19" s="9">
        <f>_xlfn.RANK.EQ(datos!J19,datos!J$7:J$88)</f>
        <v>38</v>
      </c>
      <c r="J19" s="9">
        <f>_xlfn.RANK.EQ(datos!K19,datos!K$7:K$88)</f>
        <v>47</v>
      </c>
      <c r="K19" s="9">
        <f>_xlfn.RANK.EQ(datos!L19,datos!L$7:L$88)</f>
        <v>15</v>
      </c>
      <c r="L19" s="9">
        <f>_xlfn.RANK.EQ(datos!M19,datos!M$7:M$88)</f>
        <v>30</v>
      </c>
      <c r="M19" s="9">
        <f>_xlfn.RANK.EQ(datos!N19,datos!N$7:N$88)</f>
        <v>29</v>
      </c>
      <c r="N19" s="9">
        <f>_xlfn.RANK.EQ(datos!O19,datos!O$7:O$88)</f>
        <v>21</v>
      </c>
      <c r="O19" s="9">
        <f>_xlfn.RANK.EQ(datos!P19,datos!P$7:P$88)</f>
        <v>49</v>
      </c>
      <c r="P19" s="9">
        <f>_xlfn.RANK.EQ(datos!Q19,datos!Q$7:Q$88)</f>
        <v>5</v>
      </c>
      <c r="Q19" s="9">
        <f>_xlfn.RANK.EQ(datos!R19,datos!R$7:R$88)</f>
        <v>60</v>
      </c>
      <c r="R19" s="9">
        <f>_xlfn.RANK.EQ(datos!S19,datos!S$7:S$88)</f>
        <v>64</v>
      </c>
      <c r="S19" s="9">
        <f>_xlfn.RANK.EQ(datos!T19,datos!T$7:T$88)</f>
        <v>49</v>
      </c>
      <c r="T19" s="9">
        <f>_xlfn.RANK.EQ(datos!U19,datos!U$7:U$88)</f>
        <v>27</v>
      </c>
      <c r="U19" s="9">
        <f>_xlfn.RANK.EQ(datos!V19,datos!V$7:V$88)</f>
        <v>18</v>
      </c>
      <c r="V19" s="9">
        <f>_xlfn.RANK.EQ(datos!W19,datos!W$7:W$88)</f>
        <v>28</v>
      </c>
      <c r="W19" s="9">
        <f>_xlfn.RANK.EQ(datos!X19,datos!X$7:X$88)</f>
        <v>53</v>
      </c>
      <c r="X19" s="9">
        <f>_xlfn.RANK.EQ(datos!Y19,datos!Y$7:Y$88)</f>
        <v>17</v>
      </c>
      <c r="Y19" s="9">
        <f>_xlfn.RANK.EQ(datos!Z19,datos!Z$7:Z$88)</f>
        <v>70</v>
      </c>
      <c r="Z19" s="9">
        <f>_xlfn.RANK.EQ(datos!AA19,datos!AA$7:AA$88)</f>
        <v>3</v>
      </c>
      <c r="AA19" s="9">
        <f>_xlfn.RANK.EQ(datos!AB19,datos!AB$7:AB$88)</f>
        <v>17</v>
      </c>
      <c r="AB19" s="9">
        <f>_xlfn.RANK.EQ(datos!AC19,datos!AC$7:AC$88)</f>
        <v>14</v>
      </c>
      <c r="AC19" s="9">
        <f>_xlfn.RANK.EQ(datos!AD19,datos!AD$7:AD$88)</f>
        <v>29</v>
      </c>
      <c r="AD19" s="9">
        <f>_xlfn.RANK.EQ(datos!AE19,datos!AE$7:AE$88)</f>
        <v>27</v>
      </c>
      <c r="AE19" s="9">
        <f>_xlfn.RANK.EQ(datos!AF19,datos!AF$7:AF$88)</f>
        <v>30</v>
      </c>
      <c r="AF19" s="9">
        <f>_xlfn.RANK.EQ(datos!AG19,datos!AG$7:AG$88)</f>
        <v>4</v>
      </c>
      <c r="AG19" s="9">
        <f>_xlfn.RANK.EQ(datos!AH19,datos!AH$7:AH$88)</f>
        <v>35</v>
      </c>
      <c r="AH19" s="9">
        <f>_xlfn.RANK.EQ(datos!AI19,datos!AI$7:AI$88)</f>
        <v>27</v>
      </c>
      <c r="AI19" s="9">
        <f>_xlfn.RANK.EQ(datos!AJ19,datos!AJ$7:AJ$88)</f>
        <v>79</v>
      </c>
      <c r="AJ19" s="9">
        <f>_xlfn.RANK.EQ(datos!AK19,datos!AK$7:AK$88)</f>
        <v>15</v>
      </c>
      <c r="AK19" s="9">
        <f>_xlfn.RANK.EQ(datos!AL19,datos!AL$7:AL$88)</f>
        <v>60</v>
      </c>
      <c r="AL19" s="9">
        <f>_xlfn.RANK.EQ(datos!AM19,datos!AM$7:AM$88)</f>
        <v>19</v>
      </c>
      <c r="AM19" s="9">
        <f>_xlfn.RANK.EQ(datos!AN19,datos!AN$7:AN$88)</f>
        <v>26</v>
      </c>
      <c r="AN19" s="9">
        <f>_xlfn.RANK.EQ(datos!AO19,datos!AO$7:AO$88)</f>
        <v>48</v>
      </c>
      <c r="AO19" s="9">
        <f>_xlfn.RANK.EQ(datos!AP19,datos!AP$7:AP$88)</f>
        <v>25</v>
      </c>
      <c r="AP19" s="9">
        <f>_xlfn.RANK.EQ(datos!AQ19,datos!AQ$7:AQ$88)</f>
        <v>23</v>
      </c>
      <c r="AQ19" s="9">
        <f>_xlfn.RANK.EQ(datos!AR19,datos!AR$7:AR$88)</f>
        <v>2</v>
      </c>
      <c r="AR19" s="9">
        <f>_xlfn.RANK.EQ(datos!AS19,datos!AS$7:AS$88)</f>
        <v>44</v>
      </c>
      <c r="AS19" s="9">
        <f>_xlfn.RANK.EQ(datos!AT19,datos!AT$7:AT$88)</f>
        <v>67</v>
      </c>
      <c r="AT19" s="9">
        <f>_xlfn.RANK.EQ(datos!AU19,datos!AU$7:AU$88)</f>
        <v>40</v>
      </c>
      <c r="AU19" s="9">
        <f>_xlfn.RANK.EQ(datos!AV19,datos!AV$7:AV$88)</f>
        <v>6</v>
      </c>
      <c r="AV19" s="9">
        <f>_xlfn.RANK.EQ(datos!AW19,datos!AW$7:AW$88)</f>
        <v>60</v>
      </c>
      <c r="AW19" s="9">
        <f>_xlfn.RANK.EQ(datos!AX19,datos!AX$7:AX$88)</f>
        <v>66</v>
      </c>
      <c r="AX19" s="9">
        <f>_xlfn.RANK.EQ(datos!AY19,datos!AY$7:AY$88)</f>
        <v>35</v>
      </c>
      <c r="AY19" s="9">
        <f>_xlfn.RANK.EQ(datos!AZ19,datos!AZ$7:AZ$88)</f>
        <v>30</v>
      </c>
      <c r="AZ19" s="9">
        <f>_xlfn.RANK.EQ(datos!BA19,datos!BA$7:BA$88)</f>
        <v>2</v>
      </c>
      <c r="BA19" s="9">
        <f>_xlfn.RANK.EQ(datos!BB19,datos!BB$7:BB$88)</f>
        <v>11</v>
      </c>
      <c r="BB19" s="9">
        <f>_xlfn.RANK.EQ(datos!BC19,datos!BC$7:BC$88)</f>
        <v>66</v>
      </c>
      <c r="BC19" s="9">
        <f>_xlfn.RANK.EQ(datos!BD19,datos!BD$7:BD$88)</f>
        <v>46</v>
      </c>
      <c r="BD19" s="9">
        <f>_xlfn.RANK.EQ(datos!BE19,datos!BE$7:BE$88)</f>
        <v>52</v>
      </c>
      <c r="BE19" s="9">
        <f>_xlfn.RANK.EQ(datos!BF19,datos!BF$7:BF$88)</f>
        <v>74</v>
      </c>
      <c r="BF19" s="9">
        <f>_xlfn.RANK.EQ(datos!BG19,datos!BG$7:BG$88)</f>
        <v>51</v>
      </c>
      <c r="BG19" s="9">
        <f>_xlfn.RANK.EQ(datos!BH19,datos!BH$7:BH$88)</f>
        <v>1</v>
      </c>
      <c r="BH19" s="9">
        <f>_xlfn.RANK.EQ(datos!BI19,datos!BI$7:BI$88)</f>
        <v>68</v>
      </c>
      <c r="BI19" s="9">
        <f>_xlfn.RANK.EQ(datos!BJ19,datos!BJ$7:BJ$88)</f>
        <v>1</v>
      </c>
      <c r="BJ19" s="9">
        <f>_xlfn.RANK.EQ(datos!BK19,datos!BK$7:BK$88)</f>
        <v>66</v>
      </c>
      <c r="BK19" s="9">
        <f>_xlfn.RANK.EQ(datos!BL19,datos!BL$7:BL$88)</f>
        <v>31</v>
      </c>
      <c r="BL19" s="9">
        <f>_xlfn.RANK.EQ(datos!BM19,datos!BM$7:BM$88)</f>
        <v>40</v>
      </c>
      <c r="BM19" s="9">
        <f>_xlfn.RANK.EQ(datos!BN19,datos!BN$7:BN$88)</f>
        <v>49</v>
      </c>
      <c r="BN19" s="9">
        <f>_xlfn.RANK.EQ(datos!BO19,datos!BO$7:BO$88)</f>
        <v>44</v>
      </c>
      <c r="BO19" s="9">
        <f>_xlfn.RANK.EQ(datos!BP19,datos!BP$7:BP$88)</f>
        <v>64</v>
      </c>
      <c r="BP19" s="9">
        <f>_xlfn.RANK.EQ(datos!BQ19,datos!BQ$7:BQ$88)</f>
        <v>47</v>
      </c>
      <c r="BQ19" s="9">
        <f>_xlfn.RANK.EQ(datos!BR19,datos!BR$7:BR$88)</f>
        <v>11</v>
      </c>
      <c r="BR19" s="9">
        <f>_xlfn.RANK.EQ(datos!BS19,datos!BS$7:BS$88)</f>
        <v>43</v>
      </c>
      <c r="BS19" s="9">
        <f>_xlfn.RANK.EQ(datos!BT19,datos!BT$7:BT$88)</f>
        <v>44</v>
      </c>
      <c r="BT19" s="9">
        <f>_xlfn.RANK.EQ(datos!BU19,datos!BU$7:BU$88)</f>
        <v>27</v>
      </c>
      <c r="BU19" s="9">
        <f>_xlfn.RANK.EQ(datos!BV19,datos!BV$7:BV$88)</f>
        <v>45</v>
      </c>
      <c r="BV19" s="9">
        <f>_xlfn.RANK.EQ(datos!BW19,datos!BW$7:BW$88)</f>
        <v>1</v>
      </c>
      <c r="BW19" s="9">
        <f>_xlfn.RANK.EQ(datos!BX19,datos!BX$7:BX$88)</f>
        <v>37</v>
      </c>
      <c r="BX19" s="9">
        <f>_xlfn.RANK.EQ(datos!BY19,datos!BY$7:BY$88)</f>
        <v>5</v>
      </c>
      <c r="BY19" s="9">
        <f>_xlfn.RANK.EQ(datos!BZ19,datos!BZ$7:BZ$88)</f>
        <v>40</v>
      </c>
      <c r="BZ19" s="9">
        <f>_xlfn.RANK.EQ(datos!CA19,datos!CA$7:CA$88)</f>
        <v>28</v>
      </c>
      <c r="CA19" s="9">
        <f>_xlfn.RANK.EQ(datos!CB19,datos!CB$7:CB$88)</f>
        <v>22</v>
      </c>
      <c r="CB19" s="9">
        <f>_xlfn.RANK.EQ(datos!CC19,datos!CC$7:CC$88)</f>
        <v>12</v>
      </c>
      <c r="CC19" s="9">
        <f>_xlfn.RANK.EQ(datos!CD19,datos!CD$7:CD$88)</f>
        <v>41</v>
      </c>
      <c r="CD19" s="9">
        <f>_xlfn.RANK.EQ(datos!CE19,datos!CE$7:CE$88)</f>
        <v>13</v>
      </c>
      <c r="CE19" s="9">
        <f>_xlfn.RANK.EQ(datos!CF19,datos!CF$7:CF$88)</f>
        <v>27</v>
      </c>
      <c r="CF19" s="9">
        <f>_xlfn.RANK.EQ(datos!CG19,datos!CG$7:CG$88)</f>
        <v>45</v>
      </c>
      <c r="CG19" s="9">
        <f>_xlfn.RANK.EQ(datos!CH19,datos!CH$7:CH$88)</f>
        <v>81</v>
      </c>
      <c r="CH19" s="9">
        <f>_xlfn.RANK.EQ(datos!CI19,datos!CI$7:CI$88)</f>
        <v>73</v>
      </c>
      <c r="CI19" s="9">
        <f>_xlfn.RANK.EQ(datos!CJ19,datos!CJ$7:CJ$88)</f>
        <v>4</v>
      </c>
      <c r="CJ19" s="9">
        <f>_xlfn.RANK.EQ(datos!CK19,datos!CK$7:CK$88)</f>
        <v>36</v>
      </c>
      <c r="CK19" s="9">
        <f>_xlfn.RANK.EQ(datos!CL19,datos!CL$7:CL$88)</f>
        <v>20</v>
      </c>
      <c r="CL19" s="9">
        <f>_xlfn.RANK.EQ(datos!CM19,datos!CM$7:CM$88)</f>
        <v>72</v>
      </c>
      <c r="CM19" s="9">
        <f>_xlfn.RANK.EQ(datos!CN19,datos!CN$7:CN$88)</f>
        <v>22</v>
      </c>
      <c r="CN19" s="9">
        <f>_xlfn.RANK.EQ(datos!CO19,datos!CO$7:CO$88)</f>
        <v>62</v>
      </c>
      <c r="CO19" s="9">
        <f>_xlfn.RANK.EQ(datos!CP19,datos!CP$7:CP$88)</f>
        <v>67</v>
      </c>
      <c r="CP19" s="9">
        <f>_xlfn.RANK.EQ(datos!CQ19,datos!CQ$7:CQ$88)</f>
        <v>53</v>
      </c>
      <c r="CQ19" s="9">
        <f>_xlfn.RANK.EQ(datos!CR19,datos!CR$7:CR$88)</f>
        <v>45</v>
      </c>
      <c r="CR19" s="9">
        <f>_xlfn.RANK.EQ(datos!CS19,datos!CS$7:CS$88)</f>
        <v>3</v>
      </c>
      <c r="CS19" s="9">
        <f>_xlfn.RANK.EQ(datos!CT19,datos!CT$7:CT$88)</f>
        <v>6</v>
      </c>
      <c r="CT19" s="9">
        <f>_xlfn.RANK.EQ(datos!CU19,datos!CU$7:CU$88)</f>
        <v>26</v>
      </c>
      <c r="CU19" s="9">
        <f>_xlfn.RANK.EQ(datos!CV19,datos!CV$7:CV$88)</f>
        <v>10</v>
      </c>
      <c r="CV19" s="9">
        <f>_xlfn.RANK.EQ(datos!CW19,datos!CW$7:CW$88)</f>
        <v>9</v>
      </c>
      <c r="CW19" s="9">
        <f>_xlfn.RANK.EQ(datos!CX19,datos!CX$7:CX$88)</f>
        <v>25</v>
      </c>
      <c r="CX19" s="9">
        <f>_xlfn.RANK.EQ(datos!CY19,datos!CY$7:CY$88)</f>
        <v>31</v>
      </c>
      <c r="CY19" s="9">
        <f>_xlfn.RANK.EQ(datos!CZ19,datos!CZ$7:CZ$88)</f>
        <v>13</v>
      </c>
      <c r="CZ19" s="9">
        <f>_xlfn.RANK.EQ(datos!DA19,datos!DA$7:DA$88)</f>
        <v>23</v>
      </c>
      <c r="DA19" s="9">
        <f>_xlfn.RANK.EQ(datos!DB19,datos!DB$7:DB$88)</f>
        <v>26</v>
      </c>
      <c r="DB19" s="9">
        <f>_xlfn.RANK.EQ(datos!DC19,datos!DC$7:DC$88)</f>
        <v>5</v>
      </c>
      <c r="DC19" s="9">
        <f>_xlfn.RANK.EQ(datos!DD19,datos!DD$7:DD$88)</f>
        <v>13</v>
      </c>
      <c r="DD19" s="9">
        <f>_xlfn.RANK.EQ(datos!DE19,datos!DE$7:DE$88)</f>
        <v>37</v>
      </c>
      <c r="DE19" s="9">
        <f>_xlfn.RANK.EQ(datos!DF19,datos!DF$7:DF$88)</f>
        <v>9</v>
      </c>
      <c r="DF19" s="9">
        <f>_xlfn.RANK.EQ(datos!DG19,datos!DG$7:DG$88)</f>
        <v>21</v>
      </c>
      <c r="DG19" s="9">
        <f>_xlfn.RANK.EQ(datos!DH19,datos!DH$7:DH$88)</f>
        <v>64</v>
      </c>
      <c r="DH19" s="9">
        <f>_xlfn.RANK.EQ(datos!DI19,datos!DI$7:DI$88)</f>
        <v>4</v>
      </c>
      <c r="DI19" s="9">
        <f>_xlfn.RANK.EQ(datos!DJ19,datos!DJ$7:DJ$88)</f>
        <v>77</v>
      </c>
      <c r="DJ19" s="9">
        <f>_xlfn.RANK.EQ(datos!DK19,datos!DK$7:DK$88)</f>
        <v>17</v>
      </c>
      <c r="DK19" s="9">
        <f>_xlfn.RANK.EQ(datos!DL19,datos!DL$7:DL$88)</f>
        <v>15</v>
      </c>
      <c r="DL19" s="9">
        <f>_xlfn.RANK.EQ(datos!DM19,datos!DM$7:DM$88)</f>
        <v>40</v>
      </c>
      <c r="DM19" s="9">
        <f>_xlfn.RANK.EQ(datos!DN19,datos!DN$7:DN$88)</f>
        <v>15</v>
      </c>
      <c r="DN19" s="9">
        <f>_xlfn.RANK.EQ(datos!DO19,datos!DO$7:DO$88)</f>
        <v>69</v>
      </c>
      <c r="DO19" s="9">
        <f>_xlfn.RANK.EQ(datos!DP19,datos!DP$7:DP$88)</f>
        <v>57</v>
      </c>
      <c r="DP19" s="9">
        <f>_xlfn.RANK.EQ(datos!DQ19,datos!DQ$7:DQ$88)</f>
        <v>12</v>
      </c>
      <c r="DQ19" s="9">
        <f>_xlfn.RANK.EQ(datos!DR19,datos!DR$7:DR$88)</f>
        <v>43</v>
      </c>
      <c r="DR19" s="9">
        <f>_xlfn.RANK.EQ(datos!DS19,datos!DS$7:DS$88)</f>
        <v>39</v>
      </c>
      <c r="DS19" s="9">
        <f>_xlfn.RANK.EQ(datos!DT19,datos!DT$7:DT$88)</f>
        <v>4</v>
      </c>
      <c r="DT19" s="9">
        <f>_xlfn.RANK.EQ(datos!DU19,datos!DU$7:DU$88)</f>
        <v>4</v>
      </c>
      <c r="DU19" s="9">
        <f>_xlfn.RANK.EQ(datos!DV19,datos!DV$7:DV$88)</f>
        <v>25</v>
      </c>
      <c r="DV19" s="9">
        <f>_xlfn.RANK.EQ(datos!DW19,datos!DW$7:DW$88)</f>
        <v>58</v>
      </c>
      <c r="DW19" s="9">
        <f>_xlfn.RANK.EQ(datos!DX19,datos!DX$7:DX$88)</f>
        <v>30</v>
      </c>
      <c r="DX19" s="9">
        <f>_xlfn.RANK.EQ(datos!DY19,datos!DY$7:DY$88)</f>
        <v>72</v>
      </c>
      <c r="DY19" s="9">
        <f>_xlfn.RANK.EQ(datos!DZ19,datos!DZ$7:DZ$88)</f>
        <v>5</v>
      </c>
      <c r="DZ19" s="9">
        <f>_xlfn.RANK.EQ(datos!EA19,datos!EA$7:EA$88)</f>
        <v>23</v>
      </c>
      <c r="EA19" s="9">
        <f>_xlfn.RANK.EQ(datos!EB19,datos!EB$7:EB$88)</f>
        <v>13</v>
      </c>
      <c r="EB19" s="9">
        <f>_xlfn.RANK.EQ(datos!EC19,datos!EC$7:EC$88)</f>
        <v>21</v>
      </c>
      <c r="EC19" s="9">
        <f>_xlfn.RANK.EQ(datos!ED19,datos!ED$7:ED$88)</f>
        <v>50</v>
      </c>
      <c r="ED19" s="9">
        <f>_xlfn.RANK.EQ(datos!EE19,datos!EE$7:EE$88)</f>
        <v>33</v>
      </c>
      <c r="EE19" s="9">
        <f>_xlfn.RANK.EQ(datos!EF19,datos!EF$7:EF$88)</f>
        <v>66</v>
      </c>
      <c r="EF19" s="9">
        <f>_xlfn.RANK.EQ(datos!EG19,datos!EG$7:EG$88)</f>
        <v>48</v>
      </c>
      <c r="EG19" s="9">
        <f>_xlfn.RANK.EQ(datos!EH19,datos!EH$7:EH$88)</f>
        <v>81</v>
      </c>
      <c r="EH19" s="9">
        <f>_xlfn.RANK.EQ(datos!EI19,datos!EI$7:EI$88)</f>
        <v>81</v>
      </c>
      <c r="EI19" s="9">
        <f>_xlfn.RANK.EQ(datos!EJ19,datos!EJ$7:EJ$88)</f>
        <v>10</v>
      </c>
      <c r="EJ19" s="9">
        <f>_xlfn.RANK.EQ(datos!EK19,datos!EK$7:EK$88)</f>
        <v>51</v>
      </c>
      <c r="EK19" s="9">
        <f>_xlfn.RANK.EQ(datos!EL19,datos!EL$7:EL$88)</f>
        <v>31</v>
      </c>
      <c r="EL19" s="9">
        <f>_xlfn.RANK.EQ(datos!EM19,datos!EM$7:EM$88)</f>
        <v>19</v>
      </c>
      <c r="EM19" s="9">
        <f>_xlfn.RANK.EQ(datos!EN19,datos!EN$7:EN$88)</f>
        <v>20</v>
      </c>
      <c r="EN19" s="9">
        <f>_xlfn.RANK.EQ(datos!EO19,datos!EO$7:EO$88)</f>
        <v>65</v>
      </c>
      <c r="EO19" s="9">
        <f>_xlfn.RANK.EQ(datos!EP19,datos!EP$7:EP$88)</f>
        <v>1</v>
      </c>
      <c r="EP19" s="9">
        <f>_xlfn.RANK.EQ(datos!EQ19,datos!EQ$7:EQ$88)</f>
        <v>24</v>
      </c>
      <c r="EQ19" s="9">
        <f>_xlfn.RANK.EQ(datos!ER19,datos!ER$7:ER$88)</f>
        <v>25</v>
      </c>
      <c r="ER19" s="9">
        <f>_xlfn.RANK.EQ(datos!ES19,datos!ES$7:ES$88)</f>
        <v>66</v>
      </c>
      <c r="ES19" s="9">
        <f>_xlfn.RANK.EQ(datos!ET19,datos!ET$7:ET$88)</f>
        <v>20</v>
      </c>
      <c r="ET19" s="9">
        <f>_xlfn.RANK.EQ(datos!EU19,datos!EU$7:EU$88)</f>
        <v>1</v>
      </c>
      <c r="EU19" s="9">
        <f>_xlfn.RANK.EQ(datos!EV19,datos!EV$7:EV$88)</f>
        <v>19</v>
      </c>
      <c r="EV19" s="9">
        <f>_xlfn.RANK.EQ(datos!EW19,datos!EW$7:EW$88)</f>
        <v>61</v>
      </c>
      <c r="EW19" s="9">
        <f>_xlfn.RANK.EQ(datos!EX19,datos!EX$7:EX$88)</f>
        <v>39</v>
      </c>
      <c r="EX19" s="9">
        <f>_xlfn.RANK.EQ(datos!EY19,datos!EY$7:EY$88)</f>
        <v>19</v>
      </c>
      <c r="EY19" s="9">
        <f>_xlfn.RANK.EQ(datos!EZ19,datos!EZ$7:EZ$88)</f>
        <v>30</v>
      </c>
      <c r="EZ19" s="9">
        <f>_xlfn.RANK.EQ(datos!FA19,datos!FA$7:FA$88)</f>
        <v>47</v>
      </c>
      <c r="FA19" s="9">
        <f>_xlfn.RANK.EQ(datos!FB19,datos!FB$7:FB$88)</f>
        <v>15</v>
      </c>
      <c r="FB19" s="9">
        <f>_xlfn.RANK.EQ(datos!FC19,datos!FC$7:FC$88)</f>
        <v>33</v>
      </c>
      <c r="FC19" s="9">
        <f>_xlfn.RANK.EQ(datos!FD19,datos!FD$7:FD$88)</f>
        <v>71</v>
      </c>
      <c r="FD19" s="9">
        <f>_xlfn.RANK.EQ(datos!FE19,datos!FE$7:FE$88)</f>
        <v>76</v>
      </c>
      <c r="FE19" s="9">
        <f>_xlfn.RANK.EQ(datos!FF19,datos!FF$7:FF$88)</f>
        <v>33</v>
      </c>
      <c r="FF19" s="9">
        <f>_xlfn.RANK.EQ(datos!FG19,datos!FG$7:FG$88)</f>
        <v>39</v>
      </c>
      <c r="FG19" s="9">
        <f>_xlfn.RANK.EQ(datos!FH19,datos!FH$7:FH$88)</f>
        <v>1</v>
      </c>
      <c r="FH19" s="9">
        <f>_xlfn.RANK.EQ(datos!FI19,datos!FI$7:FI$88)</f>
        <v>1</v>
      </c>
      <c r="FI19" s="9">
        <f>_xlfn.RANK.EQ(datos!FJ19,datos!FJ$7:FJ$88)</f>
        <v>21</v>
      </c>
      <c r="FJ19" s="9">
        <f>_xlfn.RANK.EQ(datos!FK19,datos!FK$7:FK$88)</f>
        <v>10</v>
      </c>
      <c r="FK19" s="9">
        <f>_xlfn.RANK.EQ(datos!FL19,datos!FL$7:FL$88)</f>
        <v>19</v>
      </c>
      <c r="FL19" s="9">
        <f>_xlfn.RANK.EQ(datos!FM19,datos!FM$7:FM$88)</f>
        <v>66</v>
      </c>
      <c r="FM19" s="9">
        <f>_xlfn.RANK.EQ(datos!FN19,datos!FN$7:FN$88)</f>
        <v>66</v>
      </c>
      <c r="FN19" s="9">
        <f>_xlfn.RANK.EQ(datos!FO19,datos!FO$7:FO$88)</f>
        <v>38</v>
      </c>
      <c r="FO19" s="9">
        <f>_xlfn.RANK.EQ(datos!FP19,datos!FP$7:FP$88)</f>
        <v>20</v>
      </c>
      <c r="FP19" s="9">
        <f>_xlfn.RANK.EQ(datos!FQ19,datos!FQ$7:FQ$88)</f>
        <v>6</v>
      </c>
      <c r="FQ19" s="9">
        <f>_xlfn.RANK.EQ(datos!FR19,datos!FR$7:FR$88)</f>
        <v>3</v>
      </c>
      <c r="FR19" s="9">
        <f>_xlfn.RANK.EQ(datos!FS19,datos!FS$7:FS$88)</f>
        <v>39</v>
      </c>
      <c r="FS19" s="9">
        <f>_xlfn.RANK.EQ(datos!FT19,datos!FT$7:FT$88)</f>
        <v>8</v>
      </c>
    </row>
    <row r="20" spans="1:175" x14ac:dyDescent="0.3">
      <c r="A20" s="2" t="s">
        <v>28</v>
      </c>
      <c r="B20" s="2">
        <v>114</v>
      </c>
      <c r="C20" s="2" t="s">
        <v>29</v>
      </c>
      <c r="D20" s="2" t="s">
        <v>346</v>
      </c>
      <c r="E20" s="2" t="s">
        <v>347</v>
      </c>
      <c r="F20" s="2">
        <v>0</v>
      </c>
      <c r="G20" s="2" t="s">
        <v>344</v>
      </c>
      <c r="H20" s="9">
        <f>_xlfn.RANK.EQ(datos!I20,datos!I$7:I$88)</f>
        <v>12</v>
      </c>
      <c r="I20" s="9">
        <f>_xlfn.RANK.EQ(datos!J20,datos!J$7:J$88)</f>
        <v>19</v>
      </c>
      <c r="J20" s="9">
        <f>_xlfn.RANK.EQ(datos!K20,datos!K$7:K$88)</f>
        <v>22</v>
      </c>
      <c r="K20" s="9">
        <f>_xlfn.RANK.EQ(datos!L20,datos!L$7:L$88)</f>
        <v>6</v>
      </c>
      <c r="L20" s="9">
        <f>_xlfn.RANK.EQ(datos!M20,datos!M$7:M$88)</f>
        <v>23</v>
      </c>
      <c r="M20" s="9">
        <f>_xlfn.RANK.EQ(datos!N20,datos!N$7:N$88)</f>
        <v>4</v>
      </c>
      <c r="N20" s="9">
        <f>_xlfn.RANK.EQ(datos!O20,datos!O$7:O$88)</f>
        <v>25</v>
      </c>
      <c r="O20" s="9">
        <f>_xlfn.RANK.EQ(datos!P20,datos!P$7:P$88)</f>
        <v>28</v>
      </c>
      <c r="P20" s="9">
        <f>_xlfn.RANK.EQ(datos!Q20,datos!Q$7:Q$88)</f>
        <v>4</v>
      </c>
      <c r="Q20" s="9">
        <f>_xlfn.RANK.EQ(datos!R20,datos!R$7:R$88)</f>
        <v>7</v>
      </c>
      <c r="R20" s="9">
        <f>_xlfn.RANK.EQ(datos!S20,datos!S$7:S$88)</f>
        <v>62</v>
      </c>
      <c r="S20" s="9">
        <f>_xlfn.RANK.EQ(datos!T20,datos!T$7:T$88)</f>
        <v>45</v>
      </c>
      <c r="T20" s="9">
        <f>_xlfn.RANK.EQ(datos!U20,datos!U$7:U$88)</f>
        <v>12</v>
      </c>
      <c r="U20" s="9">
        <f>_xlfn.RANK.EQ(datos!V20,datos!V$7:V$88)</f>
        <v>69</v>
      </c>
      <c r="V20" s="9">
        <f>_xlfn.RANK.EQ(datos!W20,datos!W$7:W$88)</f>
        <v>25</v>
      </c>
      <c r="W20" s="9">
        <f>_xlfn.RANK.EQ(datos!X20,datos!X$7:X$88)</f>
        <v>30</v>
      </c>
      <c r="X20" s="9">
        <f>_xlfn.RANK.EQ(datos!Y20,datos!Y$7:Y$88)</f>
        <v>13</v>
      </c>
      <c r="Y20" s="9">
        <f>_xlfn.RANK.EQ(datos!Z20,datos!Z$7:Z$88)</f>
        <v>48</v>
      </c>
      <c r="Z20" s="9">
        <f>_xlfn.RANK.EQ(datos!AA20,datos!AA$7:AA$88)</f>
        <v>11</v>
      </c>
      <c r="AA20" s="9">
        <f>_xlfn.RANK.EQ(datos!AB20,datos!AB$7:AB$88)</f>
        <v>16</v>
      </c>
      <c r="AB20" s="9">
        <f>_xlfn.RANK.EQ(datos!AC20,datos!AC$7:AC$88)</f>
        <v>9</v>
      </c>
      <c r="AC20" s="9">
        <f>_xlfn.RANK.EQ(datos!AD20,datos!AD$7:AD$88)</f>
        <v>19</v>
      </c>
      <c r="AD20" s="9">
        <f>_xlfn.RANK.EQ(datos!AE20,datos!AE$7:AE$88)</f>
        <v>6</v>
      </c>
      <c r="AE20" s="9">
        <f>_xlfn.RANK.EQ(datos!AF20,datos!AF$7:AF$88)</f>
        <v>23</v>
      </c>
      <c r="AF20" s="9">
        <f>_xlfn.RANK.EQ(datos!AG20,datos!AG$7:AG$88)</f>
        <v>10</v>
      </c>
      <c r="AG20" s="9">
        <f>_xlfn.RANK.EQ(datos!AH20,datos!AH$7:AH$88)</f>
        <v>62</v>
      </c>
      <c r="AH20" s="9">
        <f>_xlfn.RANK.EQ(datos!AI20,datos!AI$7:AI$88)</f>
        <v>4</v>
      </c>
      <c r="AI20" s="9">
        <f>_xlfn.RANK.EQ(datos!AJ20,datos!AJ$7:AJ$88)</f>
        <v>26</v>
      </c>
      <c r="AJ20" s="9">
        <f>_xlfn.RANK.EQ(datos!AK20,datos!AK$7:AK$88)</f>
        <v>8</v>
      </c>
      <c r="AK20" s="9">
        <f>_xlfn.RANK.EQ(datos!AL20,datos!AL$7:AL$88)</f>
        <v>5</v>
      </c>
      <c r="AL20" s="9">
        <f>_xlfn.RANK.EQ(datos!AM20,datos!AM$7:AM$88)</f>
        <v>7</v>
      </c>
      <c r="AM20" s="9">
        <f>_xlfn.RANK.EQ(datos!AN20,datos!AN$7:AN$88)</f>
        <v>29</v>
      </c>
      <c r="AN20" s="9">
        <f>_xlfn.RANK.EQ(datos!AO20,datos!AO$7:AO$88)</f>
        <v>34</v>
      </c>
      <c r="AO20" s="9">
        <f>_xlfn.RANK.EQ(datos!AP20,datos!AP$7:AP$88)</f>
        <v>63</v>
      </c>
      <c r="AP20" s="9">
        <f>_xlfn.RANK.EQ(datos!AQ20,datos!AQ$7:AQ$88)</f>
        <v>14</v>
      </c>
      <c r="AQ20" s="9">
        <f>_xlfn.RANK.EQ(datos!AR20,datos!AR$7:AR$88)</f>
        <v>13</v>
      </c>
      <c r="AR20" s="9">
        <f>_xlfn.RANK.EQ(datos!AS20,datos!AS$7:AS$88)</f>
        <v>28</v>
      </c>
      <c r="AS20" s="9">
        <f>_xlfn.RANK.EQ(datos!AT20,datos!AT$7:AT$88)</f>
        <v>49</v>
      </c>
      <c r="AT20" s="9">
        <f>_xlfn.RANK.EQ(datos!AU20,datos!AU$7:AU$88)</f>
        <v>27</v>
      </c>
      <c r="AU20" s="9">
        <f>_xlfn.RANK.EQ(datos!AV20,datos!AV$7:AV$88)</f>
        <v>7</v>
      </c>
      <c r="AV20" s="9">
        <f>_xlfn.RANK.EQ(datos!AW20,datos!AW$7:AW$88)</f>
        <v>39</v>
      </c>
      <c r="AW20" s="9">
        <f>_xlfn.RANK.EQ(datos!AX20,datos!AX$7:AX$88)</f>
        <v>74</v>
      </c>
      <c r="AX20" s="9">
        <f>_xlfn.RANK.EQ(datos!AY20,datos!AY$7:AY$88)</f>
        <v>13</v>
      </c>
      <c r="AY20" s="9">
        <f>_xlfn.RANK.EQ(datos!AZ20,datos!AZ$7:AZ$88)</f>
        <v>16</v>
      </c>
      <c r="AZ20" s="9">
        <f>_xlfn.RANK.EQ(datos!BA20,datos!BA$7:BA$88)</f>
        <v>6</v>
      </c>
      <c r="BA20" s="9">
        <f>_xlfn.RANK.EQ(datos!BB20,datos!BB$7:BB$88)</f>
        <v>12</v>
      </c>
      <c r="BB20" s="9">
        <f>_xlfn.RANK.EQ(datos!BC20,datos!BC$7:BC$88)</f>
        <v>7</v>
      </c>
      <c r="BC20" s="9">
        <f>_xlfn.RANK.EQ(datos!BD20,datos!BD$7:BD$88)</f>
        <v>6</v>
      </c>
      <c r="BD20" s="9">
        <f>_xlfn.RANK.EQ(datos!BE20,datos!BE$7:BE$88)</f>
        <v>7</v>
      </c>
      <c r="BE20" s="9">
        <f>_xlfn.RANK.EQ(datos!BF20,datos!BF$7:BF$88)</f>
        <v>1</v>
      </c>
      <c r="BF20" s="9">
        <f>_xlfn.RANK.EQ(datos!BG20,datos!BG$7:BG$88)</f>
        <v>24</v>
      </c>
      <c r="BG20" s="9">
        <f>_xlfn.RANK.EQ(datos!BH20,datos!BH$7:BH$88)</f>
        <v>75</v>
      </c>
      <c r="BH20" s="9">
        <f>_xlfn.RANK.EQ(datos!BI20,datos!BI$7:BI$88)</f>
        <v>71</v>
      </c>
      <c r="BI20" s="9">
        <f>_xlfn.RANK.EQ(datos!BJ20,datos!BJ$7:BJ$88)</f>
        <v>29</v>
      </c>
      <c r="BJ20" s="9">
        <f>_xlfn.RANK.EQ(datos!BK20,datos!BK$7:BK$88)</f>
        <v>51</v>
      </c>
      <c r="BK20" s="9">
        <f>_xlfn.RANK.EQ(datos!BL20,datos!BL$7:BL$88)</f>
        <v>23</v>
      </c>
      <c r="BL20" s="9">
        <f>_xlfn.RANK.EQ(datos!BM20,datos!BM$7:BM$88)</f>
        <v>53</v>
      </c>
      <c r="BM20" s="9">
        <f>_xlfn.RANK.EQ(datos!BN20,datos!BN$7:BN$88)</f>
        <v>25</v>
      </c>
      <c r="BN20" s="9">
        <f>_xlfn.RANK.EQ(datos!BO20,datos!BO$7:BO$88)</f>
        <v>50</v>
      </c>
      <c r="BO20" s="9">
        <f>_xlfn.RANK.EQ(datos!BP20,datos!BP$7:BP$88)</f>
        <v>40</v>
      </c>
      <c r="BP20" s="9">
        <f>_xlfn.RANK.EQ(datos!BQ20,datos!BQ$7:BQ$88)</f>
        <v>25</v>
      </c>
      <c r="BQ20" s="9">
        <f>_xlfn.RANK.EQ(datos!BR20,datos!BR$7:BR$88)</f>
        <v>21</v>
      </c>
      <c r="BR20" s="9">
        <f>_xlfn.RANK.EQ(datos!BS20,datos!BS$7:BS$88)</f>
        <v>57</v>
      </c>
      <c r="BS20" s="9">
        <f>_xlfn.RANK.EQ(datos!BT20,datos!BT$7:BT$88)</f>
        <v>45</v>
      </c>
      <c r="BT20" s="9">
        <f>_xlfn.RANK.EQ(datos!BU20,datos!BU$7:BU$88)</f>
        <v>28</v>
      </c>
      <c r="BU20" s="9">
        <f>_xlfn.RANK.EQ(datos!BV20,datos!BV$7:BV$88)</f>
        <v>68</v>
      </c>
      <c r="BV20" s="9">
        <f>_xlfn.RANK.EQ(datos!BW20,datos!BW$7:BW$88)</f>
        <v>62</v>
      </c>
      <c r="BW20" s="9">
        <f>_xlfn.RANK.EQ(datos!BX20,datos!BX$7:BX$88)</f>
        <v>35</v>
      </c>
      <c r="BX20" s="9">
        <f>_xlfn.RANK.EQ(datos!BY20,datos!BY$7:BY$88)</f>
        <v>10</v>
      </c>
      <c r="BY20" s="9">
        <f>_xlfn.RANK.EQ(datos!BZ20,datos!BZ$7:BZ$88)</f>
        <v>38</v>
      </c>
      <c r="BZ20" s="9">
        <f>_xlfn.RANK.EQ(datos!CA20,datos!CA$7:CA$88)</f>
        <v>28</v>
      </c>
      <c r="CA20" s="9">
        <f>_xlfn.RANK.EQ(datos!CB20,datos!CB$7:CB$88)</f>
        <v>15</v>
      </c>
      <c r="CB20" s="9">
        <f>_xlfn.RANK.EQ(datos!CC20,datos!CC$7:CC$88)</f>
        <v>19</v>
      </c>
      <c r="CC20" s="9">
        <f>_xlfn.RANK.EQ(datos!CD20,datos!CD$7:CD$88)</f>
        <v>52</v>
      </c>
      <c r="CD20" s="9">
        <f>_xlfn.RANK.EQ(datos!CE20,datos!CE$7:CE$88)</f>
        <v>14</v>
      </c>
      <c r="CE20" s="9">
        <f>_xlfn.RANK.EQ(datos!CF20,datos!CF$7:CF$88)</f>
        <v>37</v>
      </c>
      <c r="CF20" s="9">
        <f>_xlfn.RANK.EQ(datos!CG20,datos!CG$7:CG$88)</f>
        <v>20</v>
      </c>
      <c r="CG20" s="9">
        <f>_xlfn.RANK.EQ(datos!CH20,datos!CH$7:CH$88)</f>
        <v>73</v>
      </c>
      <c r="CH20" s="9">
        <f>_xlfn.RANK.EQ(datos!CI20,datos!CI$7:CI$88)</f>
        <v>58</v>
      </c>
      <c r="CI20" s="9">
        <f>_xlfn.RANK.EQ(datos!CJ20,datos!CJ$7:CJ$88)</f>
        <v>16</v>
      </c>
      <c r="CJ20" s="9">
        <f>_xlfn.RANK.EQ(datos!CK20,datos!CK$7:CK$88)</f>
        <v>24</v>
      </c>
      <c r="CK20" s="9">
        <f>_xlfn.RANK.EQ(datos!CL20,datos!CL$7:CL$88)</f>
        <v>44</v>
      </c>
      <c r="CL20" s="9">
        <f>_xlfn.RANK.EQ(datos!CM20,datos!CM$7:CM$88)</f>
        <v>41</v>
      </c>
      <c r="CM20" s="9">
        <f>_xlfn.RANK.EQ(datos!CN20,datos!CN$7:CN$88)</f>
        <v>8</v>
      </c>
      <c r="CN20" s="9">
        <f>_xlfn.RANK.EQ(datos!CO20,datos!CO$7:CO$88)</f>
        <v>42</v>
      </c>
      <c r="CO20" s="9">
        <f>_xlfn.RANK.EQ(datos!CP20,datos!CP$7:CP$88)</f>
        <v>34</v>
      </c>
      <c r="CP20" s="9">
        <f>_xlfn.RANK.EQ(datos!CQ20,datos!CQ$7:CQ$88)</f>
        <v>55</v>
      </c>
      <c r="CQ20" s="9">
        <f>_xlfn.RANK.EQ(datos!CR20,datos!CR$7:CR$88)</f>
        <v>27</v>
      </c>
      <c r="CR20" s="9">
        <f>_xlfn.RANK.EQ(datos!CS20,datos!CS$7:CS$88)</f>
        <v>8</v>
      </c>
      <c r="CS20" s="9">
        <f>_xlfn.RANK.EQ(datos!CT20,datos!CT$7:CT$88)</f>
        <v>9</v>
      </c>
      <c r="CT20" s="9">
        <f>_xlfn.RANK.EQ(datos!CU20,datos!CU$7:CU$88)</f>
        <v>21</v>
      </c>
      <c r="CU20" s="9">
        <f>_xlfn.RANK.EQ(datos!CV20,datos!CV$7:CV$88)</f>
        <v>36</v>
      </c>
      <c r="CV20" s="9">
        <f>_xlfn.RANK.EQ(datos!CW20,datos!CW$7:CW$88)</f>
        <v>28</v>
      </c>
      <c r="CW20" s="9">
        <f>_xlfn.RANK.EQ(datos!CX20,datos!CX$7:CX$88)</f>
        <v>67</v>
      </c>
      <c r="CX20" s="9">
        <f>_xlfn.RANK.EQ(datos!CY20,datos!CY$7:CY$88)</f>
        <v>35</v>
      </c>
      <c r="CY20" s="9">
        <f>_xlfn.RANK.EQ(datos!CZ20,datos!CZ$7:CZ$88)</f>
        <v>14</v>
      </c>
      <c r="CZ20" s="9">
        <f>_xlfn.RANK.EQ(datos!DA20,datos!DA$7:DA$88)</f>
        <v>24</v>
      </c>
      <c r="DA20" s="9">
        <f>_xlfn.RANK.EQ(datos!DB20,datos!DB$7:DB$88)</f>
        <v>21</v>
      </c>
      <c r="DB20" s="9">
        <f>_xlfn.RANK.EQ(datos!DC20,datos!DC$7:DC$88)</f>
        <v>25</v>
      </c>
      <c r="DC20" s="9">
        <f>_xlfn.RANK.EQ(datos!DD20,datos!DD$7:DD$88)</f>
        <v>14</v>
      </c>
      <c r="DD20" s="9">
        <f>_xlfn.RANK.EQ(datos!DE20,datos!DE$7:DE$88)</f>
        <v>26</v>
      </c>
      <c r="DE20" s="9">
        <f>_xlfn.RANK.EQ(datos!DF20,datos!DF$7:DF$88)</f>
        <v>36</v>
      </c>
      <c r="DF20" s="9">
        <f>_xlfn.RANK.EQ(datos!DG20,datos!DG$7:DG$88)</f>
        <v>1</v>
      </c>
      <c r="DG20" s="9">
        <f>_xlfn.RANK.EQ(datos!DH20,datos!DH$7:DH$88)</f>
        <v>38</v>
      </c>
      <c r="DH20" s="9">
        <f>_xlfn.RANK.EQ(datos!DI20,datos!DI$7:DI$88)</f>
        <v>12</v>
      </c>
      <c r="DI20" s="9">
        <f>_xlfn.RANK.EQ(datos!DJ20,datos!DJ$7:DJ$88)</f>
        <v>74</v>
      </c>
      <c r="DJ20" s="9">
        <f>_xlfn.RANK.EQ(datos!DK20,datos!DK$7:DK$88)</f>
        <v>4</v>
      </c>
      <c r="DK20" s="9">
        <f>_xlfn.RANK.EQ(datos!DL20,datos!DL$7:DL$88)</f>
        <v>26</v>
      </c>
      <c r="DL20" s="9">
        <f>_xlfn.RANK.EQ(datos!DM20,datos!DM$7:DM$88)</f>
        <v>29</v>
      </c>
      <c r="DM20" s="9">
        <f>_xlfn.RANK.EQ(datos!DN20,datos!DN$7:DN$88)</f>
        <v>3</v>
      </c>
      <c r="DN20" s="9">
        <f>_xlfn.RANK.EQ(datos!DO20,datos!DO$7:DO$88)</f>
        <v>56</v>
      </c>
      <c r="DO20" s="9">
        <f>_xlfn.RANK.EQ(datos!DP20,datos!DP$7:DP$88)</f>
        <v>19</v>
      </c>
      <c r="DP20" s="9">
        <f>_xlfn.RANK.EQ(datos!DQ20,datos!DQ$7:DQ$88)</f>
        <v>34</v>
      </c>
      <c r="DQ20" s="9">
        <f>_xlfn.RANK.EQ(datos!DR20,datos!DR$7:DR$88)</f>
        <v>71</v>
      </c>
      <c r="DR20" s="9">
        <f>_xlfn.RANK.EQ(datos!DS20,datos!DS$7:DS$88)</f>
        <v>11</v>
      </c>
      <c r="DS20" s="9">
        <f>_xlfn.RANK.EQ(datos!DT20,datos!DT$7:DT$88)</f>
        <v>9</v>
      </c>
      <c r="DT20" s="9">
        <f>_xlfn.RANK.EQ(datos!DU20,datos!DU$7:DU$88)</f>
        <v>11</v>
      </c>
      <c r="DU20" s="9">
        <f>_xlfn.RANK.EQ(datos!DV20,datos!DV$7:DV$88)</f>
        <v>49</v>
      </c>
      <c r="DV20" s="9">
        <f>_xlfn.RANK.EQ(datos!DW20,datos!DW$7:DW$88)</f>
        <v>43</v>
      </c>
      <c r="DW20" s="9">
        <f>_xlfn.RANK.EQ(datos!DX20,datos!DX$7:DX$88)</f>
        <v>34</v>
      </c>
      <c r="DX20" s="9">
        <f>_xlfn.RANK.EQ(datos!DY20,datos!DY$7:DY$88)</f>
        <v>68</v>
      </c>
      <c r="DY20" s="9">
        <f>_xlfn.RANK.EQ(datos!DZ20,datos!DZ$7:DZ$88)</f>
        <v>60</v>
      </c>
      <c r="DZ20" s="9">
        <f>_xlfn.RANK.EQ(datos!EA20,datos!EA$7:EA$88)</f>
        <v>8</v>
      </c>
      <c r="EA20" s="9">
        <f>_xlfn.RANK.EQ(datos!EB20,datos!EB$7:EB$88)</f>
        <v>2</v>
      </c>
      <c r="EB20" s="9">
        <f>_xlfn.RANK.EQ(datos!EC20,datos!EC$7:EC$88)</f>
        <v>9</v>
      </c>
      <c r="EC20" s="9">
        <f>_xlfn.RANK.EQ(datos!ED20,datos!ED$7:ED$88)</f>
        <v>12</v>
      </c>
      <c r="ED20" s="9">
        <f>_xlfn.RANK.EQ(datos!EE20,datos!EE$7:EE$88)</f>
        <v>73</v>
      </c>
      <c r="EE20" s="9">
        <f>_xlfn.RANK.EQ(datos!EF20,datos!EF$7:EF$88)</f>
        <v>24</v>
      </c>
      <c r="EF20" s="9">
        <f>_xlfn.RANK.EQ(datos!EG20,datos!EG$7:EG$88)</f>
        <v>38</v>
      </c>
      <c r="EG20" s="9">
        <f>_xlfn.RANK.EQ(datos!EH20,datos!EH$7:EH$88)</f>
        <v>49</v>
      </c>
      <c r="EH20" s="9">
        <f>_xlfn.RANK.EQ(datos!EI20,datos!EI$7:EI$88)</f>
        <v>1</v>
      </c>
      <c r="EI20" s="9">
        <f>_xlfn.RANK.EQ(datos!EJ20,datos!EJ$7:EJ$88)</f>
        <v>1</v>
      </c>
      <c r="EJ20" s="9">
        <f>_xlfn.RANK.EQ(datos!EK20,datos!EK$7:EK$88)</f>
        <v>24</v>
      </c>
      <c r="EK20" s="9">
        <f>_xlfn.RANK.EQ(datos!EL20,datos!EL$7:EL$88)</f>
        <v>1</v>
      </c>
      <c r="EL20" s="9">
        <f>_xlfn.RANK.EQ(datos!EM20,datos!EM$7:EM$88)</f>
        <v>21</v>
      </c>
      <c r="EM20" s="9">
        <f>_xlfn.RANK.EQ(datos!EN20,datos!EN$7:EN$88)</f>
        <v>32</v>
      </c>
      <c r="EN20" s="9">
        <f>_xlfn.RANK.EQ(datos!EO20,datos!EO$7:EO$88)</f>
        <v>5</v>
      </c>
      <c r="EO20" s="9">
        <f>_xlfn.RANK.EQ(datos!EP20,datos!EP$7:EP$88)</f>
        <v>1</v>
      </c>
      <c r="EP20" s="9">
        <f>_xlfn.RANK.EQ(datos!EQ20,datos!EQ$7:EQ$88)</f>
        <v>1</v>
      </c>
      <c r="EQ20" s="9">
        <f>_xlfn.RANK.EQ(datos!ER20,datos!ER$7:ER$88)</f>
        <v>15</v>
      </c>
      <c r="ER20" s="9">
        <f>_xlfn.RANK.EQ(datos!ES20,datos!ES$7:ES$88)</f>
        <v>19</v>
      </c>
      <c r="ES20" s="9">
        <f>_xlfn.RANK.EQ(datos!ET20,datos!ET$7:ET$88)</f>
        <v>4</v>
      </c>
      <c r="ET20" s="9">
        <f>_xlfn.RANK.EQ(datos!EU20,datos!EU$7:EU$88)</f>
        <v>1</v>
      </c>
      <c r="EU20" s="9">
        <f>_xlfn.RANK.EQ(datos!EV20,datos!EV$7:EV$88)</f>
        <v>7</v>
      </c>
      <c r="EV20" s="9">
        <f>_xlfn.RANK.EQ(datos!EW20,datos!EW$7:EW$88)</f>
        <v>72</v>
      </c>
      <c r="EW20" s="9">
        <f>_xlfn.RANK.EQ(datos!EX20,datos!EX$7:EX$88)</f>
        <v>30</v>
      </c>
      <c r="EX20" s="9">
        <f>_xlfn.RANK.EQ(datos!EY20,datos!EY$7:EY$88)</f>
        <v>21</v>
      </c>
      <c r="EY20" s="9">
        <f>_xlfn.RANK.EQ(datos!EZ20,datos!EZ$7:EZ$88)</f>
        <v>41</v>
      </c>
      <c r="EZ20" s="9">
        <f>_xlfn.RANK.EQ(datos!FA20,datos!FA$7:FA$88)</f>
        <v>39</v>
      </c>
      <c r="FA20" s="9">
        <f>_xlfn.RANK.EQ(datos!FB20,datos!FB$7:FB$88)</f>
        <v>23</v>
      </c>
      <c r="FB20" s="9">
        <f>_xlfn.RANK.EQ(datos!FC20,datos!FC$7:FC$88)</f>
        <v>19</v>
      </c>
      <c r="FC20" s="9">
        <f>_xlfn.RANK.EQ(datos!FD20,datos!FD$7:FD$88)</f>
        <v>56</v>
      </c>
      <c r="FD20" s="9">
        <f>_xlfn.RANK.EQ(datos!FE20,datos!FE$7:FE$88)</f>
        <v>71</v>
      </c>
      <c r="FE20" s="9">
        <f>_xlfn.RANK.EQ(datos!FF20,datos!FF$7:FF$88)</f>
        <v>33</v>
      </c>
      <c r="FF20" s="9">
        <f>_xlfn.RANK.EQ(datos!FG20,datos!FG$7:FG$88)</f>
        <v>82</v>
      </c>
      <c r="FG20" s="9">
        <f>_xlfn.RANK.EQ(datos!FH20,datos!FH$7:FH$88)</f>
        <v>45</v>
      </c>
      <c r="FH20" s="9">
        <f>_xlfn.RANK.EQ(datos!FI20,datos!FI$7:FI$88)</f>
        <v>1</v>
      </c>
      <c r="FI20" s="9">
        <f>_xlfn.RANK.EQ(datos!FJ20,datos!FJ$7:FJ$88)</f>
        <v>11</v>
      </c>
      <c r="FJ20" s="9">
        <f>_xlfn.RANK.EQ(datos!FK20,datos!FK$7:FK$88)</f>
        <v>3</v>
      </c>
      <c r="FK20" s="9">
        <f>_xlfn.RANK.EQ(datos!FL20,datos!FL$7:FL$88)</f>
        <v>15</v>
      </c>
      <c r="FL20" s="9">
        <f>_xlfn.RANK.EQ(datos!FM20,datos!FM$7:FM$88)</f>
        <v>61</v>
      </c>
      <c r="FM20" s="9">
        <f>_xlfn.RANK.EQ(datos!FN20,datos!FN$7:FN$88)</f>
        <v>61</v>
      </c>
      <c r="FN20" s="9">
        <f>_xlfn.RANK.EQ(datos!FO20,datos!FO$7:FO$88)</f>
        <v>66</v>
      </c>
      <c r="FO20" s="9">
        <f>_xlfn.RANK.EQ(datos!FP20,datos!FP$7:FP$88)</f>
        <v>79</v>
      </c>
      <c r="FP20" s="9">
        <f>_xlfn.RANK.EQ(datos!FQ20,datos!FQ$7:FQ$88)</f>
        <v>5</v>
      </c>
      <c r="FQ20" s="9">
        <f>_xlfn.RANK.EQ(datos!FR20,datos!FR$7:FR$88)</f>
        <v>15</v>
      </c>
      <c r="FR20" s="9">
        <f>_xlfn.RANK.EQ(datos!FS20,datos!FS$7:FS$88)</f>
        <v>5</v>
      </c>
      <c r="FS20" s="9">
        <f>_xlfn.RANK.EQ(datos!FT20,datos!FT$7:FT$88)</f>
        <v>15</v>
      </c>
    </row>
    <row r="21" spans="1:175" x14ac:dyDescent="0.3">
      <c r="A21" s="2" t="s">
        <v>30</v>
      </c>
      <c r="B21" s="2">
        <v>115</v>
      </c>
      <c r="C21" s="2" t="s">
        <v>31</v>
      </c>
      <c r="D21" s="2" t="s">
        <v>346</v>
      </c>
      <c r="E21" s="2" t="s">
        <v>347</v>
      </c>
      <c r="F21" s="2">
        <v>0</v>
      </c>
      <c r="G21" s="2" t="s">
        <v>344</v>
      </c>
      <c r="H21" s="9">
        <f>_xlfn.RANK.EQ(datos!I21,datos!I$7:I$88)</f>
        <v>2</v>
      </c>
      <c r="I21" s="9">
        <f>_xlfn.RANK.EQ(datos!J21,datos!J$7:J$88)</f>
        <v>12</v>
      </c>
      <c r="J21" s="9">
        <f>_xlfn.RANK.EQ(datos!K21,datos!K$7:K$88)</f>
        <v>39</v>
      </c>
      <c r="K21" s="9">
        <f>_xlfn.RANK.EQ(datos!L21,datos!L$7:L$88)</f>
        <v>1</v>
      </c>
      <c r="L21" s="9">
        <f>_xlfn.RANK.EQ(datos!M21,datos!M$7:M$88)</f>
        <v>1</v>
      </c>
      <c r="M21" s="9">
        <f>_xlfn.RANK.EQ(datos!N21,datos!N$7:N$88)</f>
        <v>1</v>
      </c>
      <c r="N21" s="9">
        <f>_xlfn.RANK.EQ(datos!O21,datos!O$7:O$88)</f>
        <v>11</v>
      </c>
      <c r="O21" s="9">
        <f>_xlfn.RANK.EQ(datos!P21,datos!P$7:P$88)</f>
        <v>70</v>
      </c>
      <c r="P21" s="9">
        <f>_xlfn.RANK.EQ(datos!Q21,datos!Q$7:Q$88)</f>
        <v>9</v>
      </c>
      <c r="Q21" s="9">
        <f>_xlfn.RANK.EQ(datos!R21,datos!R$7:R$88)</f>
        <v>12</v>
      </c>
      <c r="R21" s="9">
        <f>_xlfn.RANK.EQ(datos!S21,datos!S$7:S$88)</f>
        <v>68</v>
      </c>
      <c r="S21" s="9">
        <f>_xlfn.RANK.EQ(datos!T21,datos!T$7:T$88)</f>
        <v>7</v>
      </c>
      <c r="T21" s="9">
        <f>_xlfn.RANK.EQ(datos!U21,datos!U$7:U$88)</f>
        <v>7</v>
      </c>
      <c r="U21" s="9">
        <f>_xlfn.RANK.EQ(datos!V21,datos!V$7:V$88)</f>
        <v>11</v>
      </c>
      <c r="V21" s="9">
        <f>_xlfn.RANK.EQ(datos!W21,datos!W$7:W$88)</f>
        <v>58</v>
      </c>
      <c r="W21" s="9">
        <f>_xlfn.RANK.EQ(datos!X21,datos!X$7:X$88)</f>
        <v>66</v>
      </c>
      <c r="X21" s="9">
        <f>_xlfn.RANK.EQ(datos!Y21,datos!Y$7:Y$88)</f>
        <v>39</v>
      </c>
      <c r="Y21" s="9">
        <f>_xlfn.RANK.EQ(datos!Z21,datos!Z$7:Z$88)</f>
        <v>5</v>
      </c>
      <c r="Z21" s="9">
        <f>_xlfn.RANK.EQ(datos!AA21,datos!AA$7:AA$88)</f>
        <v>5</v>
      </c>
      <c r="AA21" s="9">
        <f>_xlfn.RANK.EQ(datos!AB21,datos!AB$7:AB$88)</f>
        <v>8</v>
      </c>
      <c r="AB21" s="9">
        <f>_xlfn.RANK.EQ(datos!AC21,datos!AC$7:AC$88)</f>
        <v>8</v>
      </c>
      <c r="AC21" s="9">
        <f>_xlfn.RANK.EQ(datos!AD21,datos!AD$7:AD$88)</f>
        <v>14</v>
      </c>
      <c r="AD21" s="9">
        <f>_xlfn.RANK.EQ(datos!AE21,datos!AE$7:AE$88)</f>
        <v>1</v>
      </c>
      <c r="AE21" s="9">
        <f>_xlfn.RANK.EQ(datos!AF21,datos!AF$7:AF$88)</f>
        <v>1</v>
      </c>
      <c r="AF21" s="9">
        <f>_xlfn.RANK.EQ(datos!AG21,datos!AG$7:AG$88)</f>
        <v>1</v>
      </c>
      <c r="AG21" s="9">
        <f>_xlfn.RANK.EQ(datos!AH21,datos!AH$7:AH$88)</f>
        <v>45</v>
      </c>
      <c r="AH21" s="9">
        <f>_xlfn.RANK.EQ(datos!AI21,datos!AI$7:AI$88)</f>
        <v>1</v>
      </c>
      <c r="AI21" s="9">
        <f>_xlfn.RANK.EQ(datos!AJ21,datos!AJ$7:AJ$88)</f>
        <v>24</v>
      </c>
      <c r="AJ21" s="9">
        <f>_xlfn.RANK.EQ(datos!AK21,datos!AK$7:AK$88)</f>
        <v>3</v>
      </c>
      <c r="AK21" s="9">
        <f>_xlfn.RANK.EQ(datos!AL21,datos!AL$7:AL$88)</f>
        <v>11</v>
      </c>
      <c r="AL21" s="9">
        <f>_xlfn.RANK.EQ(datos!AM21,datos!AM$7:AM$88)</f>
        <v>8</v>
      </c>
      <c r="AM21" s="9">
        <f>_xlfn.RANK.EQ(datos!AN21,datos!AN$7:AN$88)</f>
        <v>8</v>
      </c>
      <c r="AN21" s="9">
        <f>_xlfn.RANK.EQ(datos!AO21,datos!AO$7:AO$88)</f>
        <v>43</v>
      </c>
      <c r="AO21" s="9">
        <f>_xlfn.RANK.EQ(datos!AP21,datos!AP$7:AP$88)</f>
        <v>20</v>
      </c>
      <c r="AP21" s="9">
        <f>_xlfn.RANK.EQ(datos!AQ21,datos!AQ$7:AQ$88)</f>
        <v>37</v>
      </c>
      <c r="AQ21" s="9">
        <f>_xlfn.RANK.EQ(datos!AR21,datos!AR$7:AR$88)</f>
        <v>3</v>
      </c>
      <c r="AR21" s="9">
        <f>_xlfn.RANK.EQ(datos!AS21,datos!AS$7:AS$88)</f>
        <v>15</v>
      </c>
      <c r="AS21" s="9">
        <f>_xlfn.RANK.EQ(datos!AT21,datos!AT$7:AT$88)</f>
        <v>78</v>
      </c>
      <c r="AT21" s="9">
        <f>_xlfn.RANK.EQ(datos!AU21,datos!AU$7:AU$88)</f>
        <v>75</v>
      </c>
      <c r="AU21" s="9">
        <f>_xlfn.RANK.EQ(datos!AV21,datos!AV$7:AV$88)</f>
        <v>40</v>
      </c>
      <c r="AV21" s="9">
        <f>_xlfn.RANK.EQ(datos!AW21,datos!AW$7:AW$88)</f>
        <v>69</v>
      </c>
      <c r="AW21" s="9">
        <f>_xlfn.RANK.EQ(datos!AX21,datos!AX$7:AX$88)</f>
        <v>78</v>
      </c>
      <c r="AX21" s="9">
        <f>_xlfn.RANK.EQ(datos!AY21,datos!AY$7:AY$88)</f>
        <v>12</v>
      </c>
      <c r="AY21" s="9">
        <f>_xlfn.RANK.EQ(datos!AZ21,datos!AZ$7:AZ$88)</f>
        <v>14</v>
      </c>
      <c r="AZ21" s="9">
        <f>_xlfn.RANK.EQ(datos!BA21,datos!BA$7:BA$88)</f>
        <v>8</v>
      </c>
      <c r="BA21" s="9">
        <f>_xlfn.RANK.EQ(datos!BB21,datos!BB$7:BB$88)</f>
        <v>28</v>
      </c>
      <c r="BB21" s="9">
        <f>_xlfn.RANK.EQ(datos!BC21,datos!BC$7:BC$88)</f>
        <v>15</v>
      </c>
      <c r="BC21" s="9">
        <f>_xlfn.RANK.EQ(datos!BD21,datos!BD$7:BD$88)</f>
        <v>17</v>
      </c>
      <c r="BD21" s="9">
        <f>_xlfn.RANK.EQ(datos!BE21,datos!BE$7:BE$88)</f>
        <v>10</v>
      </c>
      <c r="BE21" s="9">
        <f>_xlfn.RANK.EQ(datos!BF21,datos!BF$7:BF$88)</f>
        <v>1</v>
      </c>
      <c r="BF21" s="9">
        <f>_xlfn.RANK.EQ(datos!BG21,datos!BG$7:BG$88)</f>
        <v>5</v>
      </c>
      <c r="BG21" s="9">
        <f>_xlfn.RANK.EQ(datos!BH21,datos!BH$7:BH$88)</f>
        <v>66</v>
      </c>
      <c r="BH21" s="9">
        <f>_xlfn.RANK.EQ(datos!BI21,datos!BI$7:BI$88)</f>
        <v>69</v>
      </c>
      <c r="BI21" s="9">
        <f>_xlfn.RANK.EQ(datos!BJ21,datos!BJ$7:BJ$88)</f>
        <v>82</v>
      </c>
      <c r="BJ21" s="9">
        <f>_xlfn.RANK.EQ(datos!BK21,datos!BK$7:BK$88)</f>
        <v>16</v>
      </c>
      <c r="BK21" s="9">
        <f>_xlfn.RANK.EQ(datos!BL21,datos!BL$7:BL$88)</f>
        <v>2</v>
      </c>
      <c r="BL21" s="9">
        <f>_xlfn.RANK.EQ(datos!BM21,datos!BM$7:BM$88)</f>
        <v>5</v>
      </c>
      <c r="BM21" s="9">
        <f>_xlfn.RANK.EQ(datos!BN21,datos!BN$7:BN$88)</f>
        <v>37</v>
      </c>
      <c r="BN21" s="9">
        <f>_xlfn.RANK.EQ(datos!BO21,datos!BO$7:BO$88)</f>
        <v>8</v>
      </c>
      <c r="BO21" s="9">
        <f>_xlfn.RANK.EQ(datos!BP21,datos!BP$7:BP$88)</f>
        <v>20</v>
      </c>
      <c r="BP21" s="9">
        <f>_xlfn.RANK.EQ(datos!BQ21,datos!BQ$7:BQ$88)</f>
        <v>43</v>
      </c>
      <c r="BQ21" s="9">
        <f>_xlfn.RANK.EQ(datos!BR21,datos!BR$7:BR$88)</f>
        <v>9</v>
      </c>
      <c r="BR21" s="9">
        <f>_xlfn.RANK.EQ(datos!BS21,datos!BS$7:BS$88)</f>
        <v>14</v>
      </c>
      <c r="BS21" s="9">
        <f>_xlfn.RANK.EQ(datos!BT21,datos!BT$7:BT$88)</f>
        <v>1</v>
      </c>
      <c r="BT21" s="9">
        <f>_xlfn.RANK.EQ(datos!BU21,datos!BU$7:BU$88)</f>
        <v>1</v>
      </c>
      <c r="BU21" s="9">
        <f>_xlfn.RANK.EQ(datos!BV21,datos!BV$7:BV$88)</f>
        <v>30</v>
      </c>
      <c r="BV21" s="9">
        <f>_xlfn.RANK.EQ(datos!BW21,datos!BW$7:BW$88)</f>
        <v>1</v>
      </c>
      <c r="BW21" s="9">
        <f>_xlfn.RANK.EQ(datos!BX21,datos!BX$7:BX$88)</f>
        <v>28</v>
      </c>
      <c r="BX21" s="9">
        <f>_xlfn.RANK.EQ(datos!BY21,datos!BY$7:BY$88)</f>
        <v>54</v>
      </c>
      <c r="BY21" s="9">
        <f>_xlfn.RANK.EQ(datos!BZ21,datos!BZ$7:BZ$88)</f>
        <v>40</v>
      </c>
      <c r="BZ21" s="9">
        <f>_xlfn.RANK.EQ(datos!CA21,datos!CA$7:CA$88)</f>
        <v>28</v>
      </c>
      <c r="CA21" s="9">
        <f>_xlfn.RANK.EQ(datos!CB21,datos!CB$7:CB$88)</f>
        <v>31</v>
      </c>
      <c r="CB21" s="9">
        <f>_xlfn.RANK.EQ(datos!CC21,datos!CC$7:CC$88)</f>
        <v>17</v>
      </c>
      <c r="CC21" s="9">
        <f>_xlfn.RANK.EQ(datos!CD21,datos!CD$7:CD$88)</f>
        <v>42</v>
      </c>
      <c r="CD21" s="9">
        <f>_xlfn.RANK.EQ(datos!CE21,datos!CE$7:CE$88)</f>
        <v>20</v>
      </c>
      <c r="CE21" s="9">
        <f>_xlfn.RANK.EQ(datos!CF21,datos!CF$7:CF$88)</f>
        <v>26</v>
      </c>
      <c r="CF21" s="9">
        <f>_xlfn.RANK.EQ(datos!CG21,datos!CG$7:CG$88)</f>
        <v>61</v>
      </c>
      <c r="CG21" s="9">
        <f>_xlfn.RANK.EQ(datos!CH21,datos!CH$7:CH$88)</f>
        <v>77</v>
      </c>
      <c r="CH21" s="9">
        <f>_xlfn.RANK.EQ(datos!CI21,datos!CI$7:CI$88)</f>
        <v>78</v>
      </c>
      <c r="CI21" s="9">
        <f>_xlfn.RANK.EQ(datos!CJ21,datos!CJ$7:CJ$88)</f>
        <v>43</v>
      </c>
      <c r="CJ21" s="9">
        <f>_xlfn.RANK.EQ(datos!CK21,datos!CK$7:CK$88)</f>
        <v>60</v>
      </c>
      <c r="CK21" s="9">
        <f>_xlfn.RANK.EQ(datos!CL21,datos!CL$7:CL$88)</f>
        <v>62</v>
      </c>
      <c r="CL21" s="9">
        <f>_xlfn.RANK.EQ(datos!CM21,datos!CM$7:CM$88)</f>
        <v>58</v>
      </c>
      <c r="CM21" s="9">
        <f>_xlfn.RANK.EQ(datos!CN21,datos!CN$7:CN$88)</f>
        <v>30</v>
      </c>
      <c r="CN21" s="9">
        <f>_xlfn.RANK.EQ(datos!CO21,datos!CO$7:CO$88)</f>
        <v>15</v>
      </c>
      <c r="CO21" s="9">
        <f>_xlfn.RANK.EQ(datos!CP21,datos!CP$7:CP$88)</f>
        <v>26</v>
      </c>
      <c r="CP21" s="9">
        <f>_xlfn.RANK.EQ(datos!CQ21,datos!CQ$7:CQ$88)</f>
        <v>1</v>
      </c>
      <c r="CQ21" s="9">
        <f>_xlfn.RANK.EQ(datos!CR21,datos!CR$7:CR$88)</f>
        <v>31</v>
      </c>
      <c r="CR21" s="9">
        <f>_xlfn.RANK.EQ(datos!CS21,datos!CS$7:CS$88)</f>
        <v>2</v>
      </c>
      <c r="CS21" s="9">
        <f>_xlfn.RANK.EQ(datos!CT21,datos!CT$7:CT$88)</f>
        <v>11</v>
      </c>
      <c r="CT21" s="9">
        <f>_xlfn.RANK.EQ(datos!CU21,datos!CU$7:CU$88)</f>
        <v>50</v>
      </c>
      <c r="CU21" s="9">
        <f>_xlfn.RANK.EQ(datos!CV21,datos!CV$7:CV$88)</f>
        <v>14</v>
      </c>
      <c r="CV21" s="9">
        <f>_xlfn.RANK.EQ(datos!CW21,datos!CW$7:CW$88)</f>
        <v>11</v>
      </c>
      <c r="CW21" s="9">
        <f>_xlfn.RANK.EQ(datos!CX21,datos!CX$7:CX$88)</f>
        <v>18</v>
      </c>
      <c r="CX21" s="9">
        <f>_xlfn.RANK.EQ(datos!CY21,datos!CY$7:CY$88)</f>
        <v>42</v>
      </c>
      <c r="CY21" s="9">
        <f>_xlfn.RANK.EQ(datos!CZ21,datos!CZ$7:CZ$88)</f>
        <v>41</v>
      </c>
      <c r="CZ21" s="9">
        <f>_xlfn.RANK.EQ(datos!DA21,datos!DA$7:DA$88)</f>
        <v>16</v>
      </c>
      <c r="DA21" s="9">
        <f>_xlfn.RANK.EQ(datos!DB21,datos!DB$7:DB$88)</f>
        <v>50</v>
      </c>
      <c r="DB21" s="9">
        <f>_xlfn.RANK.EQ(datos!DC21,datos!DC$7:DC$88)</f>
        <v>4</v>
      </c>
      <c r="DC21" s="9">
        <f>_xlfn.RANK.EQ(datos!DD21,datos!DD$7:DD$88)</f>
        <v>6</v>
      </c>
      <c r="DD21" s="9">
        <f>_xlfn.RANK.EQ(datos!DE21,datos!DE$7:DE$88)</f>
        <v>17</v>
      </c>
      <c r="DE21" s="9">
        <f>_xlfn.RANK.EQ(datos!DF21,datos!DF$7:DF$88)</f>
        <v>15</v>
      </c>
      <c r="DF21" s="9">
        <f>_xlfn.RANK.EQ(datos!DG21,datos!DG$7:DG$88)</f>
        <v>1</v>
      </c>
      <c r="DG21" s="9">
        <f>_xlfn.RANK.EQ(datos!DH21,datos!DH$7:DH$88)</f>
        <v>41</v>
      </c>
      <c r="DH21" s="9">
        <f>_xlfn.RANK.EQ(datos!DI21,datos!DI$7:DI$88)</f>
        <v>11</v>
      </c>
      <c r="DI21" s="9">
        <f>_xlfn.RANK.EQ(datos!DJ21,datos!DJ$7:DJ$88)</f>
        <v>81</v>
      </c>
      <c r="DJ21" s="9">
        <f>_xlfn.RANK.EQ(datos!DK21,datos!DK$7:DK$88)</f>
        <v>3</v>
      </c>
      <c r="DK21" s="9">
        <f>_xlfn.RANK.EQ(datos!DL21,datos!DL$7:DL$88)</f>
        <v>3</v>
      </c>
      <c r="DL21" s="9">
        <f>_xlfn.RANK.EQ(datos!DM21,datos!DM$7:DM$88)</f>
        <v>7</v>
      </c>
      <c r="DM21" s="9">
        <f>_xlfn.RANK.EQ(datos!DN21,datos!DN$7:DN$88)</f>
        <v>1</v>
      </c>
      <c r="DN21" s="9">
        <f>_xlfn.RANK.EQ(datos!DO21,datos!DO$7:DO$88)</f>
        <v>35</v>
      </c>
      <c r="DO21" s="9">
        <f>_xlfn.RANK.EQ(datos!DP21,datos!DP$7:DP$88)</f>
        <v>47</v>
      </c>
      <c r="DP21" s="9">
        <f>_xlfn.RANK.EQ(datos!DQ21,datos!DQ$7:DQ$88)</f>
        <v>2</v>
      </c>
      <c r="DQ21" s="9">
        <f>_xlfn.RANK.EQ(datos!DR21,datos!DR$7:DR$88)</f>
        <v>38</v>
      </c>
      <c r="DR21" s="9">
        <f>_xlfn.RANK.EQ(datos!DS21,datos!DS$7:DS$88)</f>
        <v>2</v>
      </c>
      <c r="DS21" s="9">
        <f>_xlfn.RANK.EQ(datos!DT21,datos!DT$7:DT$88)</f>
        <v>1</v>
      </c>
      <c r="DT21" s="9">
        <f>_xlfn.RANK.EQ(datos!DU21,datos!DU$7:DU$88)</f>
        <v>1</v>
      </c>
      <c r="DU21" s="9">
        <f>_xlfn.RANK.EQ(datos!DV21,datos!DV$7:DV$88)</f>
        <v>69</v>
      </c>
      <c r="DV21" s="9">
        <f>_xlfn.RANK.EQ(datos!DW21,datos!DW$7:DW$88)</f>
        <v>58</v>
      </c>
      <c r="DW21" s="9">
        <f>_xlfn.RANK.EQ(datos!DX21,datos!DX$7:DX$88)</f>
        <v>34</v>
      </c>
      <c r="DX21" s="9">
        <f>_xlfn.RANK.EQ(datos!DY21,datos!DY$7:DY$88)</f>
        <v>74</v>
      </c>
      <c r="DY21" s="9">
        <f>_xlfn.RANK.EQ(datos!DZ21,datos!DZ$7:DZ$88)</f>
        <v>3</v>
      </c>
      <c r="DZ21" s="9">
        <f>_xlfn.RANK.EQ(datos!EA21,datos!EA$7:EA$88)</f>
        <v>3</v>
      </c>
      <c r="EA21" s="9">
        <f>_xlfn.RANK.EQ(datos!EB21,datos!EB$7:EB$88)</f>
        <v>1</v>
      </c>
      <c r="EB21" s="9">
        <f>_xlfn.RANK.EQ(datos!EC21,datos!EC$7:EC$88)</f>
        <v>1</v>
      </c>
      <c r="EC21" s="9">
        <f>_xlfn.RANK.EQ(datos!ED21,datos!ED$7:ED$88)</f>
        <v>4</v>
      </c>
      <c r="ED21" s="9">
        <f>_xlfn.RANK.EQ(datos!EE21,datos!EE$7:EE$88)</f>
        <v>42</v>
      </c>
      <c r="EE21" s="9">
        <f>_xlfn.RANK.EQ(datos!EF21,datos!EF$7:EF$88)</f>
        <v>23</v>
      </c>
      <c r="EF21" s="9">
        <f>_xlfn.RANK.EQ(datos!EG21,datos!EG$7:EG$88)</f>
        <v>20</v>
      </c>
      <c r="EG21" s="9">
        <f>_xlfn.RANK.EQ(datos!EH21,datos!EH$7:EH$88)</f>
        <v>61</v>
      </c>
      <c r="EH21" s="9">
        <f>_xlfn.RANK.EQ(datos!EI21,datos!EI$7:EI$88)</f>
        <v>1</v>
      </c>
      <c r="EI21" s="9">
        <f>_xlfn.RANK.EQ(datos!EJ21,datos!EJ$7:EJ$88)</f>
        <v>4</v>
      </c>
      <c r="EJ21" s="9">
        <f>_xlfn.RANK.EQ(datos!EK21,datos!EK$7:EK$88)</f>
        <v>23</v>
      </c>
      <c r="EK21" s="9">
        <f>_xlfn.RANK.EQ(datos!EL21,datos!EL$7:EL$88)</f>
        <v>1</v>
      </c>
      <c r="EL21" s="9">
        <f>_xlfn.RANK.EQ(datos!EM21,datos!EM$7:EM$88)</f>
        <v>24</v>
      </c>
      <c r="EM21" s="9">
        <f>_xlfn.RANK.EQ(datos!EN21,datos!EN$7:EN$88)</f>
        <v>7</v>
      </c>
      <c r="EN21" s="9">
        <f>_xlfn.RANK.EQ(datos!EO21,datos!EO$7:EO$88)</f>
        <v>4</v>
      </c>
      <c r="EO21" s="9">
        <f>_xlfn.RANK.EQ(datos!EP21,datos!EP$7:EP$88)</f>
        <v>28</v>
      </c>
      <c r="EP21" s="9">
        <f>_xlfn.RANK.EQ(datos!EQ21,datos!EQ$7:EQ$88)</f>
        <v>1</v>
      </c>
      <c r="EQ21" s="9">
        <f>_xlfn.RANK.EQ(datos!ER21,datos!ER$7:ER$88)</f>
        <v>12</v>
      </c>
      <c r="ER21" s="9">
        <f>_xlfn.RANK.EQ(datos!ES21,datos!ES$7:ES$88)</f>
        <v>49</v>
      </c>
      <c r="ES21" s="9">
        <f>_xlfn.RANK.EQ(datos!ET21,datos!ET$7:ET$88)</f>
        <v>4</v>
      </c>
      <c r="ET21" s="9">
        <f>_xlfn.RANK.EQ(datos!EU21,datos!EU$7:EU$88)</f>
        <v>1</v>
      </c>
      <c r="EU21" s="9">
        <f>_xlfn.RANK.EQ(datos!EV21,datos!EV$7:EV$88)</f>
        <v>9</v>
      </c>
      <c r="EV21" s="9">
        <f>_xlfn.RANK.EQ(datos!EW21,datos!EW$7:EW$88)</f>
        <v>72</v>
      </c>
      <c r="EW21" s="9">
        <f>_xlfn.RANK.EQ(datos!EX21,datos!EX$7:EX$88)</f>
        <v>6</v>
      </c>
      <c r="EX21" s="9">
        <f>_xlfn.RANK.EQ(datos!EY21,datos!EY$7:EY$88)</f>
        <v>4</v>
      </c>
      <c r="EY21" s="9">
        <f>_xlfn.RANK.EQ(datos!EZ21,datos!EZ$7:EZ$88)</f>
        <v>29</v>
      </c>
      <c r="EZ21" s="9">
        <f>_xlfn.RANK.EQ(datos!FA21,datos!FA$7:FA$88)</f>
        <v>41</v>
      </c>
      <c r="FA21" s="9">
        <f>_xlfn.RANK.EQ(datos!FB21,datos!FB$7:FB$88)</f>
        <v>19</v>
      </c>
      <c r="FB21" s="9">
        <f>_xlfn.RANK.EQ(datos!FC21,datos!FC$7:FC$88)</f>
        <v>27</v>
      </c>
      <c r="FC21" s="9">
        <f>_xlfn.RANK.EQ(datos!FD21,datos!FD$7:FD$88)</f>
        <v>60</v>
      </c>
      <c r="FD21" s="9">
        <f>_xlfn.RANK.EQ(datos!FE21,datos!FE$7:FE$88)</f>
        <v>45</v>
      </c>
      <c r="FE21" s="9">
        <f>_xlfn.RANK.EQ(datos!FF21,datos!FF$7:FF$88)</f>
        <v>21</v>
      </c>
      <c r="FF21" s="9">
        <f>_xlfn.RANK.EQ(datos!FG21,datos!FG$7:FG$88)</f>
        <v>17</v>
      </c>
      <c r="FG21" s="9">
        <f>_xlfn.RANK.EQ(datos!FH21,datos!FH$7:FH$88)</f>
        <v>45</v>
      </c>
      <c r="FH21" s="9">
        <f>_xlfn.RANK.EQ(datos!FI21,datos!FI$7:FI$88)</f>
        <v>1</v>
      </c>
      <c r="FI21" s="9">
        <f>_xlfn.RANK.EQ(datos!FJ21,datos!FJ$7:FJ$88)</f>
        <v>53</v>
      </c>
      <c r="FJ21" s="9">
        <f>_xlfn.RANK.EQ(datos!FK21,datos!FK$7:FK$88)</f>
        <v>12</v>
      </c>
      <c r="FK21" s="9">
        <f>_xlfn.RANK.EQ(datos!FL21,datos!FL$7:FL$88)</f>
        <v>19</v>
      </c>
      <c r="FL21" s="9">
        <f>_xlfn.RANK.EQ(datos!FM21,datos!FM$7:FM$88)</f>
        <v>66</v>
      </c>
      <c r="FM21" s="9">
        <f>_xlfn.RANK.EQ(datos!FN21,datos!FN$7:FN$88)</f>
        <v>66</v>
      </c>
      <c r="FN21" s="9">
        <f>_xlfn.RANK.EQ(datos!FO21,datos!FO$7:FO$88)</f>
        <v>57</v>
      </c>
      <c r="FO21" s="9">
        <f>_xlfn.RANK.EQ(datos!FP21,datos!FP$7:FP$88)</f>
        <v>76</v>
      </c>
      <c r="FP21" s="9">
        <f>_xlfn.RANK.EQ(datos!FQ21,datos!FQ$7:FQ$88)</f>
        <v>1</v>
      </c>
      <c r="FQ21" s="9">
        <f>_xlfn.RANK.EQ(datos!FR21,datos!FR$7:FR$88)</f>
        <v>4</v>
      </c>
      <c r="FR21" s="9">
        <f>_xlfn.RANK.EQ(datos!FS21,datos!FS$7:FS$88)</f>
        <v>43</v>
      </c>
      <c r="FS21" s="9">
        <f>_xlfn.RANK.EQ(datos!FT21,datos!FT$7:FT$88)</f>
        <v>1</v>
      </c>
    </row>
    <row r="22" spans="1:175" x14ac:dyDescent="0.3">
      <c r="A22" s="2" t="s">
        <v>32</v>
      </c>
      <c r="B22" s="2">
        <v>116</v>
      </c>
      <c r="C22" s="2" t="s">
        <v>33</v>
      </c>
      <c r="D22" s="2" t="s">
        <v>346</v>
      </c>
      <c r="E22" s="2" t="s">
        <v>347</v>
      </c>
      <c r="F22" s="2">
        <v>0</v>
      </c>
      <c r="G22" s="2" t="s">
        <v>355</v>
      </c>
      <c r="H22" s="9">
        <f>_xlfn.RANK.EQ(datos!I22,datos!I$7:I$88)</f>
        <v>72</v>
      </c>
      <c r="I22" s="9">
        <f>_xlfn.RANK.EQ(datos!J22,datos!J$7:J$88)</f>
        <v>77</v>
      </c>
      <c r="J22" s="9">
        <f>_xlfn.RANK.EQ(datos!K22,datos!K$7:K$88)</f>
        <v>62</v>
      </c>
      <c r="K22" s="9">
        <f>_xlfn.RANK.EQ(datos!L22,datos!L$7:L$88)</f>
        <v>74</v>
      </c>
      <c r="L22" s="9">
        <f>_xlfn.RANK.EQ(datos!M22,datos!M$7:M$88)</f>
        <v>29</v>
      </c>
      <c r="M22" s="9">
        <f>_xlfn.RANK.EQ(datos!N22,datos!N$7:N$88)</f>
        <v>67</v>
      </c>
      <c r="N22" s="9">
        <f>_xlfn.RANK.EQ(datos!O22,datos!O$7:O$88)</f>
        <v>80</v>
      </c>
      <c r="O22" s="9">
        <f>_xlfn.RANK.EQ(datos!P22,datos!P$7:P$88)</f>
        <v>74</v>
      </c>
      <c r="P22" s="9">
        <f>_xlfn.RANK.EQ(datos!Q22,datos!Q$7:Q$88)</f>
        <v>79</v>
      </c>
      <c r="Q22" s="9">
        <f>_xlfn.RANK.EQ(datos!R22,datos!R$7:R$88)</f>
        <v>65</v>
      </c>
      <c r="R22" s="9">
        <f>_xlfn.RANK.EQ(datos!S22,datos!S$7:S$88)</f>
        <v>35</v>
      </c>
      <c r="S22" s="9">
        <f>_xlfn.RANK.EQ(datos!T22,datos!T$7:T$88)</f>
        <v>78</v>
      </c>
      <c r="T22" s="9">
        <f>_xlfn.RANK.EQ(datos!U22,datos!U$7:U$88)</f>
        <v>72</v>
      </c>
      <c r="U22" s="9">
        <f>_xlfn.RANK.EQ(datos!V22,datos!V$7:V$88)</f>
        <v>15</v>
      </c>
      <c r="V22" s="9">
        <f>_xlfn.RANK.EQ(datos!W22,datos!W$7:W$88)</f>
        <v>66</v>
      </c>
      <c r="W22" s="9">
        <f>_xlfn.RANK.EQ(datos!X22,datos!X$7:X$88)</f>
        <v>1</v>
      </c>
      <c r="X22" s="9">
        <f>_xlfn.RANK.EQ(datos!Y22,datos!Y$7:Y$88)</f>
        <v>57</v>
      </c>
      <c r="Y22" s="9">
        <f>_xlfn.RANK.EQ(datos!Z22,datos!Z$7:Z$88)</f>
        <v>73</v>
      </c>
      <c r="Z22" s="9">
        <f>_xlfn.RANK.EQ(datos!AA22,datos!AA$7:AA$88)</f>
        <v>22</v>
      </c>
      <c r="AA22" s="9">
        <f>_xlfn.RANK.EQ(datos!AB22,datos!AB$7:AB$88)</f>
        <v>80</v>
      </c>
      <c r="AB22" s="9">
        <f>_xlfn.RANK.EQ(datos!AC22,datos!AC$7:AC$88)</f>
        <v>71</v>
      </c>
      <c r="AC22" s="9">
        <f>_xlfn.RANK.EQ(datos!AD22,datos!AD$7:AD$88)</f>
        <v>79</v>
      </c>
      <c r="AD22" s="9">
        <f>_xlfn.RANK.EQ(datos!AE22,datos!AE$7:AE$88)</f>
        <v>69</v>
      </c>
      <c r="AE22" s="9">
        <f>_xlfn.RANK.EQ(datos!AF22,datos!AF$7:AF$88)</f>
        <v>29</v>
      </c>
      <c r="AF22" s="9">
        <f>_xlfn.RANK.EQ(datos!AG22,datos!AG$7:AG$88)</f>
        <v>58</v>
      </c>
      <c r="AG22" s="9">
        <f>_xlfn.RANK.EQ(datos!AH22,datos!AH$7:AH$88)</f>
        <v>48</v>
      </c>
      <c r="AH22" s="9">
        <f>_xlfn.RANK.EQ(datos!AI22,datos!AI$7:AI$88)</f>
        <v>70</v>
      </c>
      <c r="AI22" s="9">
        <f>_xlfn.RANK.EQ(datos!AJ22,datos!AJ$7:AJ$88)</f>
        <v>1</v>
      </c>
      <c r="AJ22" s="9">
        <f>_xlfn.RANK.EQ(datos!AK22,datos!AK$7:AK$88)</f>
        <v>80</v>
      </c>
      <c r="AK22" s="9">
        <f>_xlfn.RANK.EQ(datos!AL22,datos!AL$7:AL$88)</f>
        <v>29</v>
      </c>
      <c r="AL22" s="9">
        <f>_xlfn.RANK.EQ(datos!AM22,datos!AM$7:AM$88)</f>
        <v>80</v>
      </c>
      <c r="AM22" s="9">
        <f>_xlfn.RANK.EQ(datos!AN22,datos!AN$7:AN$88)</f>
        <v>81</v>
      </c>
      <c r="AN22" s="9">
        <f>_xlfn.RANK.EQ(datos!AO22,datos!AO$7:AO$88)</f>
        <v>82</v>
      </c>
      <c r="AO22" s="9">
        <f>_xlfn.RANK.EQ(datos!AP22,datos!AP$7:AP$88)</f>
        <v>82</v>
      </c>
      <c r="AP22" s="9">
        <f>_xlfn.RANK.EQ(datos!AQ22,datos!AQ$7:AQ$88)</f>
        <v>55</v>
      </c>
      <c r="AQ22" s="9">
        <f>_xlfn.RANK.EQ(datos!AR22,datos!AR$7:AR$88)</f>
        <v>62</v>
      </c>
      <c r="AR22" s="9">
        <f>_xlfn.RANK.EQ(datos!AS22,datos!AS$7:AS$88)</f>
        <v>82</v>
      </c>
      <c r="AS22" s="9">
        <f>_xlfn.RANK.EQ(datos!AT22,datos!AT$7:AT$88)</f>
        <v>1</v>
      </c>
      <c r="AT22" s="9">
        <f>_xlfn.RANK.EQ(datos!AU22,datos!AU$7:AU$88)</f>
        <v>39</v>
      </c>
      <c r="AU22" s="9">
        <f>_xlfn.RANK.EQ(datos!AV22,datos!AV$7:AV$88)</f>
        <v>72</v>
      </c>
      <c r="AV22" s="9">
        <f>_xlfn.RANK.EQ(datos!AW22,datos!AW$7:AW$88)</f>
        <v>66</v>
      </c>
      <c r="AW22" s="9">
        <f>_xlfn.RANK.EQ(datos!AX22,datos!AX$7:AX$88)</f>
        <v>12</v>
      </c>
      <c r="AX22" s="9">
        <f>_xlfn.RANK.EQ(datos!AY22,datos!AY$7:AY$88)</f>
        <v>32</v>
      </c>
      <c r="AY22" s="9">
        <f>_xlfn.RANK.EQ(datos!AZ22,datos!AZ$7:AZ$88)</f>
        <v>73</v>
      </c>
      <c r="AZ22" s="9">
        <f>_xlfn.RANK.EQ(datos!BA22,datos!BA$7:BA$88)</f>
        <v>81</v>
      </c>
      <c r="BA22" s="9">
        <f>_xlfn.RANK.EQ(datos!BB22,datos!BB$7:BB$88)</f>
        <v>74</v>
      </c>
      <c r="BB22" s="9">
        <f>_xlfn.RANK.EQ(datos!BC22,datos!BC$7:BC$88)</f>
        <v>56</v>
      </c>
      <c r="BC22" s="9">
        <f>_xlfn.RANK.EQ(datos!BD22,datos!BD$7:BD$88)</f>
        <v>64</v>
      </c>
      <c r="BD22" s="9">
        <f>_xlfn.RANK.EQ(datos!BE22,datos!BE$7:BE$88)</f>
        <v>52</v>
      </c>
      <c r="BE22" s="9">
        <f>_xlfn.RANK.EQ(datos!BF22,datos!BF$7:BF$88)</f>
        <v>1</v>
      </c>
      <c r="BF22" s="9">
        <f>_xlfn.RANK.EQ(datos!BG22,datos!BG$7:BG$88)</f>
        <v>70</v>
      </c>
      <c r="BG22" s="9">
        <f>_xlfn.RANK.EQ(datos!BH22,datos!BH$7:BH$88)</f>
        <v>1</v>
      </c>
      <c r="BH22" s="9">
        <f>_xlfn.RANK.EQ(datos!BI22,datos!BI$7:BI$88)</f>
        <v>44</v>
      </c>
      <c r="BI22" s="9">
        <f>_xlfn.RANK.EQ(datos!BJ22,datos!BJ$7:BJ$88)</f>
        <v>31</v>
      </c>
      <c r="BJ22" s="9">
        <f>_xlfn.RANK.EQ(datos!BK22,datos!BK$7:BK$88)</f>
        <v>79</v>
      </c>
      <c r="BK22" s="9">
        <f>_xlfn.RANK.EQ(datos!BL22,datos!BL$7:BL$88)</f>
        <v>72</v>
      </c>
      <c r="BL22" s="9">
        <f>_xlfn.RANK.EQ(datos!BM22,datos!BM$7:BM$88)</f>
        <v>68</v>
      </c>
      <c r="BM22" s="9">
        <f>_xlfn.RANK.EQ(datos!BN22,datos!BN$7:BN$88)</f>
        <v>50</v>
      </c>
      <c r="BN22" s="9">
        <f>_xlfn.RANK.EQ(datos!BO22,datos!BO$7:BO$88)</f>
        <v>72</v>
      </c>
      <c r="BO22" s="9">
        <f>_xlfn.RANK.EQ(datos!BP22,datos!BP$7:BP$88)</f>
        <v>4</v>
      </c>
      <c r="BP22" s="9">
        <f>_xlfn.RANK.EQ(datos!BQ22,datos!BQ$7:BQ$88)</f>
        <v>63</v>
      </c>
      <c r="BQ22" s="9">
        <f>_xlfn.RANK.EQ(datos!BR22,datos!BR$7:BR$88)</f>
        <v>80</v>
      </c>
      <c r="BR22" s="9">
        <f>_xlfn.RANK.EQ(datos!BS22,datos!BS$7:BS$88)</f>
        <v>65</v>
      </c>
      <c r="BS22" s="9">
        <f>_xlfn.RANK.EQ(datos!BT22,datos!BT$7:BT$88)</f>
        <v>53</v>
      </c>
      <c r="BT22" s="9">
        <f>_xlfn.RANK.EQ(datos!BU22,datos!BU$7:BU$88)</f>
        <v>34</v>
      </c>
      <c r="BU22" s="9">
        <f>_xlfn.RANK.EQ(datos!BV22,datos!BV$7:BV$88)</f>
        <v>54</v>
      </c>
      <c r="BV22" s="9">
        <f>_xlfn.RANK.EQ(datos!BW22,datos!BW$7:BW$88)</f>
        <v>1</v>
      </c>
      <c r="BW22" s="9">
        <f>_xlfn.RANK.EQ(datos!BX22,datos!BX$7:BX$88)</f>
        <v>7</v>
      </c>
      <c r="BX22" s="9">
        <f>_xlfn.RANK.EQ(datos!BY22,datos!BY$7:BY$88)</f>
        <v>65</v>
      </c>
      <c r="BY22" s="9">
        <f>_xlfn.RANK.EQ(datos!BZ22,datos!BZ$7:BZ$88)</f>
        <v>68</v>
      </c>
      <c r="BZ22" s="9">
        <f>_xlfn.RANK.EQ(datos!CA22,datos!CA$7:CA$88)</f>
        <v>28</v>
      </c>
      <c r="CA22" s="9">
        <f>_xlfn.RANK.EQ(datos!CB22,datos!CB$7:CB$88)</f>
        <v>12</v>
      </c>
      <c r="CB22" s="9">
        <f>_xlfn.RANK.EQ(datos!CC22,datos!CC$7:CC$88)</f>
        <v>34</v>
      </c>
      <c r="CC22" s="9">
        <f>_xlfn.RANK.EQ(datos!CD22,datos!CD$7:CD$88)</f>
        <v>22</v>
      </c>
      <c r="CD22" s="9">
        <f>_xlfn.RANK.EQ(datos!CE22,datos!CE$7:CE$88)</f>
        <v>50</v>
      </c>
      <c r="CE22" s="9">
        <f>_xlfn.RANK.EQ(datos!CF22,datos!CF$7:CF$88)</f>
        <v>7</v>
      </c>
      <c r="CF22" s="9">
        <f>_xlfn.RANK.EQ(datos!CG22,datos!CG$7:CG$88)</f>
        <v>55</v>
      </c>
      <c r="CG22" s="9">
        <f>_xlfn.RANK.EQ(datos!CH22,datos!CH$7:CH$88)</f>
        <v>10</v>
      </c>
      <c r="CH22" s="9">
        <f>_xlfn.RANK.EQ(datos!CI22,datos!CI$7:CI$88)</f>
        <v>7</v>
      </c>
      <c r="CI22" s="9">
        <f>_xlfn.RANK.EQ(datos!CJ22,datos!CJ$7:CJ$88)</f>
        <v>37</v>
      </c>
      <c r="CJ22" s="9">
        <f>_xlfn.RANK.EQ(datos!CK22,datos!CK$7:CK$88)</f>
        <v>50</v>
      </c>
      <c r="CK22" s="9">
        <f>_xlfn.RANK.EQ(datos!CL22,datos!CL$7:CL$88)</f>
        <v>66</v>
      </c>
      <c r="CL22" s="9">
        <f>_xlfn.RANK.EQ(datos!CM22,datos!CM$7:CM$88)</f>
        <v>49</v>
      </c>
      <c r="CM22" s="9">
        <f>_xlfn.RANK.EQ(datos!CN22,datos!CN$7:CN$88)</f>
        <v>60</v>
      </c>
      <c r="CN22" s="9">
        <f>_xlfn.RANK.EQ(datos!CO22,datos!CO$7:CO$88)</f>
        <v>51</v>
      </c>
      <c r="CO22" s="9">
        <f>_xlfn.RANK.EQ(datos!CP22,datos!CP$7:CP$88)</f>
        <v>80</v>
      </c>
      <c r="CP22" s="9">
        <f>_xlfn.RANK.EQ(datos!CQ22,datos!CQ$7:CQ$88)</f>
        <v>1</v>
      </c>
      <c r="CQ22" s="9">
        <f>_xlfn.RANK.EQ(datos!CR22,datos!CR$7:CR$88)</f>
        <v>61</v>
      </c>
      <c r="CR22" s="9">
        <f>_xlfn.RANK.EQ(datos!CS22,datos!CS$7:CS$88)</f>
        <v>76</v>
      </c>
      <c r="CS22" s="9">
        <f>_xlfn.RANK.EQ(datos!CT22,datos!CT$7:CT$88)</f>
        <v>8</v>
      </c>
      <c r="CT22" s="9">
        <f>_xlfn.RANK.EQ(datos!CU22,datos!CU$7:CU$88)</f>
        <v>64</v>
      </c>
      <c r="CU22" s="9">
        <f>_xlfn.RANK.EQ(datos!CV22,datos!CV$7:CV$88)</f>
        <v>2</v>
      </c>
      <c r="CV22" s="9">
        <f>_xlfn.RANK.EQ(datos!CW22,datos!CW$7:CW$88)</f>
        <v>40</v>
      </c>
      <c r="CW22" s="9">
        <f>_xlfn.RANK.EQ(datos!CX22,datos!CX$7:CX$88)</f>
        <v>1</v>
      </c>
      <c r="CX22" s="9">
        <f>_xlfn.RANK.EQ(datos!CY22,datos!CY$7:CY$88)</f>
        <v>81</v>
      </c>
      <c r="CY22" s="9">
        <f>_xlfn.RANK.EQ(datos!CZ22,datos!CZ$7:CZ$88)</f>
        <v>80</v>
      </c>
      <c r="CZ22" s="9">
        <f>_xlfn.RANK.EQ(datos!DA22,datos!DA$7:DA$88)</f>
        <v>10</v>
      </c>
      <c r="DA22" s="9">
        <f>_xlfn.RANK.EQ(datos!DB22,datos!DB$7:DB$88)</f>
        <v>78</v>
      </c>
      <c r="DB22" s="9">
        <f>_xlfn.RANK.EQ(datos!DC22,datos!DC$7:DC$88)</f>
        <v>80</v>
      </c>
      <c r="DC22" s="9">
        <f>_xlfn.RANK.EQ(datos!DD22,datos!DD$7:DD$88)</f>
        <v>81</v>
      </c>
      <c r="DD22" s="9">
        <f>_xlfn.RANK.EQ(datos!DE22,datos!DE$7:DE$88)</f>
        <v>70</v>
      </c>
      <c r="DE22" s="9">
        <f>_xlfn.RANK.EQ(datos!DF22,datos!DF$7:DF$88)</f>
        <v>82</v>
      </c>
      <c r="DF22" s="9">
        <f>_xlfn.RANK.EQ(datos!DG22,datos!DG$7:DG$88)</f>
        <v>53</v>
      </c>
      <c r="DG22" s="9">
        <f>_xlfn.RANK.EQ(datos!DH22,datos!DH$7:DH$88)</f>
        <v>58</v>
      </c>
      <c r="DH22" s="9">
        <f>_xlfn.RANK.EQ(datos!DI22,datos!DI$7:DI$88)</f>
        <v>79</v>
      </c>
      <c r="DI22" s="9">
        <f>_xlfn.RANK.EQ(datos!DJ22,datos!DJ$7:DJ$88)</f>
        <v>68</v>
      </c>
      <c r="DJ22" s="9">
        <f>_xlfn.RANK.EQ(datos!DK22,datos!DK$7:DK$88)</f>
        <v>74</v>
      </c>
      <c r="DK22" s="9">
        <f>_xlfn.RANK.EQ(datos!DL22,datos!DL$7:DL$88)</f>
        <v>81</v>
      </c>
      <c r="DL22" s="9">
        <f>_xlfn.RANK.EQ(datos!DM22,datos!DM$7:DM$88)</f>
        <v>74</v>
      </c>
      <c r="DM22" s="9">
        <f>_xlfn.RANK.EQ(datos!DN22,datos!DN$7:DN$88)</f>
        <v>70</v>
      </c>
      <c r="DN22" s="9">
        <f>_xlfn.RANK.EQ(datos!DO22,datos!DO$7:DO$88)</f>
        <v>26</v>
      </c>
      <c r="DO22" s="9">
        <f>_xlfn.RANK.EQ(datos!DP22,datos!DP$7:DP$88)</f>
        <v>25</v>
      </c>
      <c r="DP22" s="9">
        <f>_xlfn.RANK.EQ(datos!DQ22,datos!DQ$7:DQ$88)</f>
        <v>45</v>
      </c>
      <c r="DQ22" s="9">
        <f>_xlfn.RANK.EQ(datos!DR22,datos!DR$7:DR$88)</f>
        <v>1</v>
      </c>
      <c r="DR22" s="9">
        <f>_xlfn.RANK.EQ(datos!DS22,datos!DS$7:DS$88)</f>
        <v>48</v>
      </c>
      <c r="DS22" s="9">
        <f>_xlfn.RANK.EQ(datos!DT22,datos!DT$7:DT$88)</f>
        <v>59</v>
      </c>
      <c r="DT22" s="9">
        <f>_xlfn.RANK.EQ(datos!DU22,datos!DU$7:DU$88)</f>
        <v>64</v>
      </c>
      <c r="DU22" s="9">
        <f>_xlfn.RANK.EQ(datos!DV22,datos!DV$7:DV$88)</f>
        <v>55</v>
      </c>
      <c r="DV22" s="9">
        <f>_xlfn.RANK.EQ(datos!DW22,datos!DW$7:DW$88)</f>
        <v>26</v>
      </c>
      <c r="DW22" s="9">
        <f>_xlfn.RANK.EQ(datos!DX22,datos!DX$7:DX$88)</f>
        <v>34</v>
      </c>
      <c r="DX22" s="9">
        <f>_xlfn.RANK.EQ(datos!DY22,datos!DY$7:DY$88)</f>
        <v>55</v>
      </c>
      <c r="DY22" s="9">
        <f>_xlfn.RANK.EQ(datos!DZ22,datos!DZ$7:DZ$88)</f>
        <v>36</v>
      </c>
      <c r="DZ22" s="9">
        <f>_xlfn.RANK.EQ(datos!EA22,datos!EA$7:EA$88)</f>
        <v>65</v>
      </c>
      <c r="EA22" s="9">
        <f>_xlfn.RANK.EQ(datos!EB22,datos!EB$7:EB$88)</f>
        <v>67</v>
      </c>
      <c r="EB22" s="9">
        <f>_xlfn.RANK.EQ(datos!EC22,datos!EC$7:EC$88)</f>
        <v>68</v>
      </c>
      <c r="EC22" s="9">
        <f>_xlfn.RANK.EQ(datos!ED22,datos!ED$7:ED$88)</f>
        <v>44</v>
      </c>
      <c r="ED22" s="9">
        <f>_xlfn.RANK.EQ(datos!EE22,datos!EE$7:EE$88)</f>
        <v>81</v>
      </c>
      <c r="EE22" s="9">
        <f>_xlfn.RANK.EQ(datos!EF22,datos!EF$7:EF$88)</f>
        <v>1</v>
      </c>
      <c r="EF22" s="9">
        <f>_xlfn.RANK.EQ(datos!EG22,datos!EG$7:EG$88)</f>
        <v>9</v>
      </c>
      <c r="EG22" s="9">
        <f>_xlfn.RANK.EQ(datos!EH22,datos!EH$7:EH$88)</f>
        <v>1</v>
      </c>
      <c r="EH22" s="9">
        <f>_xlfn.RANK.EQ(datos!EI22,datos!EI$7:EI$88)</f>
        <v>1</v>
      </c>
      <c r="EI22" s="9">
        <f>_xlfn.RANK.EQ(datos!EJ22,datos!EJ$7:EJ$88)</f>
        <v>61</v>
      </c>
      <c r="EJ22" s="9">
        <f>_xlfn.RANK.EQ(datos!EK22,datos!EK$7:EK$88)</f>
        <v>81</v>
      </c>
      <c r="EK22" s="9">
        <f>_xlfn.RANK.EQ(datos!EL22,datos!EL$7:EL$88)</f>
        <v>80</v>
      </c>
      <c r="EL22" s="9">
        <f>_xlfn.RANK.EQ(datos!EM22,datos!EM$7:EM$88)</f>
        <v>80</v>
      </c>
      <c r="EM22" s="9">
        <f>_xlfn.RANK.EQ(datos!EN22,datos!EN$7:EN$88)</f>
        <v>68</v>
      </c>
      <c r="EN22" s="9">
        <f>_xlfn.RANK.EQ(datos!EO22,datos!EO$7:EO$88)</f>
        <v>8</v>
      </c>
      <c r="EO22" s="9">
        <f>_xlfn.RANK.EQ(datos!EP22,datos!EP$7:EP$88)</f>
        <v>1</v>
      </c>
      <c r="EP22" s="9">
        <f>_xlfn.RANK.EQ(datos!EQ22,datos!EQ$7:EQ$88)</f>
        <v>1</v>
      </c>
      <c r="EQ22" s="9">
        <f>_xlfn.RANK.EQ(datos!ER22,datos!ER$7:ER$88)</f>
        <v>71</v>
      </c>
      <c r="ER22" s="9">
        <f>_xlfn.RANK.EQ(datos!ES22,datos!ES$7:ES$88)</f>
        <v>47</v>
      </c>
      <c r="ES22" s="9">
        <f>_xlfn.RANK.EQ(datos!ET22,datos!ET$7:ET$88)</f>
        <v>81</v>
      </c>
      <c r="ET22" s="9">
        <f>_xlfn.RANK.EQ(datos!EU22,datos!EU$7:EU$88)</f>
        <v>82</v>
      </c>
      <c r="EU22" s="9">
        <f>_xlfn.RANK.EQ(datos!EV22,datos!EV$7:EV$88)</f>
        <v>82</v>
      </c>
      <c r="EV22" s="9">
        <f>_xlfn.RANK.EQ(datos!EW22,datos!EW$7:EW$88)</f>
        <v>1</v>
      </c>
      <c r="EW22" s="9">
        <f>_xlfn.RANK.EQ(datos!EX22,datos!EX$7:EX$88)</f>
        <v>68</v>
      </c>
      <c r="EX22" s="9">
        <f>_xlfn.RANK.EQ(datos!EY22,datos!EY$7:EY$88)</f>
        <v>80</v>
      </c>
      <c r="EY22" s="9">
        <f>_xlfn.RANK.EQ(datos!EZ22,datos!EZ$7:EZ$88)</f>
        <v>82</v>
      </c>
      <c r="EZ22" s="9">
        <f>_xlfn.RANK.EQ(datos!FA22,datos!FA$7:FA$88)</f>
        <v>82</v>
      </c>
      <c r="FA22" s="9">
        <f>_xlfn.RANK.EQ(datos!FB22,datos!FB$7:FB$88)</f>
        <v>65</v>
      </c>
      <c r="FB22" s="9">
        <f>_xlfn.RANK.EQ(datos!FC22,datos!FC$7:FC$88)</f>
        <v>66</v>
      </c>
      <c r="FC22" s="9">
        <f>_xlfn.RANK.EQ(datos!FD22,datos!FD$7:FD$88)</f>
        <v>79</v>
      </c>
      <c r="FD22" s="9">
        <f>_xlfn.RANK.EQ(datos!FE22,datos!FE$7:FE$88)</f>
        <v>80</v>
      </c>
      <c r="FE22" s="9">
        <f>_xlfn.RANK.EQ(datos!FF22,datos!FF$7:FF$88)</f>
        <v>33</v>
      </c>
      <c r="FF22" s="9">
        <f>_xlfn.RANK.EQ(datos!FG22,datos!FG$7:FG$88)</f>
        <v>44</v>
      </c>
      <c r="FG22" s="9">
        <f>_xlfn.RANK.EQ(datos!FH22,datos!FH$7:FH$88)</f>
        <v>78</v>
      </c>
      <c r="FH22" s="9">
        <f>_xlfn.RANK.EQ(datos!FI22,datos!FI$7:FI$88)</f>
        <v>68</v>
      </c>
      <c r="FI22" s="9">
        <f>_xlfn.RANK.EQ(datos!FJ22,datos!FJ$7:FJ$88)</f>
        <v>45</v>
      </c>
      <c r="FJ22" s="9">
        <f>_xlfn.RANK.EQ(datos!FK22,datos!FK$7:FK$88)</f>
        <v>59</v>
      </c>
      <c r="FK22" s="9">
        <f>_xlfn.RANK.EQ(datos!FL22,datos!FL$7:FL$88)</f>
        <v>43</v>
      </c>
      <c r="FL22" s="9">
        <f>_xlfn.RANK.EQ(datos!FM22,datos!FM$7:FM$88)</f>
        <v>26</v>
      </c>
      <c r="FM22" s="9">
        <f>_xlfn.RANK.EQ(datos!FN22,datos!FN$7:FN$88)</f>
        <v>26</v>
      </c>
      <c r="FN22" s="9">
        <f>_xlfn.RANK.EQ(datos!FO22,datos!FO$7:FO$88)</f>
        <v>6</v>
      </c>
      <c r="FO22" s="9">
        <f>_xlfn.RANK.EQ(datos!FP22,datos!FP$7:FP$88)</f>
        <v>32</v>
      </c>
      <c r="FP22" s="9">
        <f>_xlfn.RANK.EQ(datos!FQ22,datos!FQ$7:FQ$88)</f>
        <v>65</v>
      </c>
      <c r="FQ22" s="9">
        <f>_xlfn.RANK.EQ(datos!FR22,datos!FR$7:FR$88)</f>
        <v>68</v>
      </c>
      <c r="FR22" s="9">
        <f>_xlfn.RANK.EQ(datos!FS22,datos!FS$7:FS$88)</f>
        <v>29</v>
      </c>
      <c r="FS22" s="9">
        <f>_xlfn.RANK.EQ(datos!FT22,datos!FT$7:FT$88)</f>
        <v>57</v>
      </c>
    </row>
    <row r="23" spans="1:175" x14ac:dyDescent="0.3">
      <c r="A23" s="2" t="s">
        <v>34</v>
      </c>
      <c r="B23" s="2">
        <v>117</v>
      </c>
      <c r="C23" s="2" t="s">
        <v>35</v>
      </c>
      <c r="D23" s="2" t="s">
        <v>346</v>
      </c>
      <c r="E23" s="2" t="s">
        <v>347</v>
      </c>
      <c r="F23" s="2">
        <v>0</v>
      </c>
      <c r="G23" s="2" t="s">
        <v>355</v>
      </c>
      <c r="H23" s="9">
        <f>_xlfn.RANK.EQ(datos!I23,datos!I$7:I$88)</f>
        <v>67</v>
      </c>
      <c r="I23" s="9">
        <f>_xlfn.RANK.EQ(datos!J23,datos!J$7:J$88)</f>
        <v>36</v>
      </c>
      <c r="J23" s="9">
        <f>_xlfn.RANK.EQ(datos!K23,datos!K$7:K$88)</f>
        <v>21</v>
      </c>
      <c r="K23" s="9">
        <f>_xlfn.RANK.EQ(datos!L23,datos!L$7:L$88)</f>
        <v>38</v>
      </c>
      <c r="L23" s="9">
        <f>_xlfn.RANK.EQ(datos!M23,datos!M$7:M$88)</f>
        <v>81</v>
      </c>
      <c r="M23" s="9">
        <f>_xlfn.RANK.EQ(datos!N23,datos!N$7:N$88)</f>
        <v>34</v>
      </c>
      <c r="N23" s="9">
        <f>_xlfn.RANK.EQ(datos!O23,datos!O$7:O$88)</f>
        <v>78</v>
      </c>
      <c r="O23" s="9">
        <f>_xlfn.RANK.EQ(datos!P23,datos!P$7:P$88)</f>
        <v>3</v>
      </c>
      <c r="P23" s="9">
        <f>_xlfn.RANK.EQ(datos!Q23,datos!Q$7:Q$88)</f>
        <v>1</v>
      </c>
      <c r="Q23" s="9">
        <f>_xlfn.RANK.EQ(datos!R23,datos!R$7:R$88)</f>
        <v>48</v>
      </c>
      <c r="R23" s="9">
        <f>_xlfn.RANK.EQ(datos!S23,datos!S$7:S$88)</f>
        <v>41</v>
      </c>
      <c r="S23" s="9">
        <f>_xlfn.RANK.EQ(datos!T23,datos!T$7:T$88)</f>
        <v>73</v>
      </c>
      <c r="T23" s="9">
        <f>_xlfn.RANK.EQ(datos!U23,datos!U$7:U$88)</f>
        <v>20</v>
      </c>
      <c r="U23" s="9">
        <f>_xlfn.RANK.EQ(datos!V23,datos!V$7:V$88)</f>
        <v>74</v>
      </c>
      <c r="V23" s="9">
        <f>_xlfn.RANK.EQ(datos!W23,datos!W$7:W$88)</f>
        <v>5</v>
      </c>
      <c r="W23" s="9">
        <f>_xlfn.RANK.EQ(datos!X23,datos!X$7:X$88)</f>
        <v>65</v>
      </c>
      <c r="X23" s="9">
        <f>_xlfn.RANK.EQ(datos!Y23,datos!Y$7:Y$88)</f>
        <v>66</v>
      </c>
      <c r="Y23" s="9">
        <f>_xlfn.RANK.EQ(datos!Z23,datos!Z$7:Z$88)</f>
        <v>49</v>
      </c>
      <c r="Z23" s="9">
        <f>_xlfn.RANK.EQ(datos!AA23,datos!AA$7:AA$88)</f>
        <v>7</v>
      </c>
      <c r="AA23" s="9">
        <f>_xlfn.RANK.EQ(datos!AB23,datos!AB$7:AB$88)</f>
        <v>77</v>
      </c>
      <c r="AB23" s="9">
        <f>_xlfn.RANK.EQ(datos!AC23,datos!AC$7:AC$88)</f>
        <v>56</v>
      </c>
      <c r="AC23" s="9">
        <f>_xlfn.RANK.EQ(datos!AD23,datos!AD$7:AD$88)</f>
        <v>12</v>
      </c>
      <c r="AD23" s="9">
        <f>_xlfn.RANK.EQ(datos!AE23,datos!AE$7:AE$88)</f>
        <v>41</v>
      </c>
      <c r="AE23" s="9">
        <f>_xlfn.RANK.EQ(datos!AF23,datos!AF$7:AF$88)</f>
        <v>81</v>
      </c>
      <c r="AF23" s="9">
        <f>_xlfn.RANK.EQ(datos!AG23,datos!AG$7:AG$88)</f>
        <v>40</v>
      </c>
      <c r="AG23" s="9">
        <f>_xlfn.RANK.EQ(datos!AH23,datos!AH$7:AH$88)</f>
        <v>30</v>
      </c>
      <c r="AH23" s="9">
        <f>_xlfn.RANK.EQ(datos!AI23,datos!AI$7:AI$88)</f>
        <v>29</v>
      </c>
      <c r="AI23" s="9">
        <f>_xlfn.RANK.EQ(datos!AJ23,datos!AJ$7:AJ$88)</f>
        <v>11</v>
      </c>
      <c r="AJ23" s="9">
        <f>_xlfn.RANK.EQ(datos!AK23,datos!AK$7:AK$88)</f>
        <v>48</v>
      </c>
      <c r="AK23" s="9">
        <f>_xlfn.RANK.EQ(datos!AL23,datos!AL$7:AL$88)</f>
        <v>79</v>
      </c>
      <c r="AL23" s="9">
        <f>_xlfn.RANK.EQ(datos!AM23,datos!AM$7:AM$88)</f>
        <v>76</v>
      </c>
      <c r="AM23" s="9">
        <f>_xlfn.RANK.EQ(datos!AN23,datos!AN$7:AN$88)</f>
        <v>71</v>
      </c>
      <c r="AN23" s="9">
        <f>_xlfn.RANK.EQ(datos!AO23,datos!AO$7:AO$88)</f>
        <v>46</v>
      </c>
      <c r="AO23" s="9">
        <f>_xlfn.RANK.EQ(datos!AP23,datos!AP$7:AP$88)</f>
        <v>53</v>
      </c>
      <c r="AP23" s="9">
        <f>_xlfn.RANK.EQ(datos!AQ23,datos!AQ$7:AQ$88)</f>
        <v>80</v>
      </c>
      <c r="AQ23" s="9">
        <f>_xlfn.RANK.EQ(datos!AR23,datos!AR$7:AR$88)</f>
        <v>58</v>
      </c>
      <c r="AR23" s="9">
        <f>_xlfn.RANK.EQ(datos!AS23,datos!AS$7:AS$88)</f>
        <v>1</v>
      </c>
      <c r="AS23" s="9">
        <f>_xlfn.RANK.EQ(datos!AT23,datos!AT$7:AT$88)</f>
        <v>8</v>
      </c>
      <c r="AT23" s="9">
        <f>_xlfn.RANK.EQ(datos!AU23,datos!AU$7:AU$88)</f>
        <v>10</v>
      </c>
      <c r="AU23" s="9">
        <f>_xlfn.RANK.EQ(datos!AV23,datos!AV$7:AV$88)</f>
        <v>52</v>
      </c>
      <c r="AV23" s="9">
        <f>_xlfn.RANK.EQ(datos!AW23,datos!AW$7:AW$88)</f>
        <v>1</v>
      </c>
      <c r="AW23" s="9">
        <f>_xlfn.RANK.EQ(datos!AX23,datos!AX$7:AX$88)</f>
        <v>11</v>
      </c>
      <c r="AX23" s="9">
        <f>_xlfn.RANK.EQ(datos!AY23,datos!AY$7:AY$88)</f>
        <v>52</v>
      </c>
      <c r="AY23" s="9">
        <f>_xlfn.RANK.EQ(datos!AZ23,datos!AZ$7:AZ$88)</f>
        <v>1</v>
      </c>
      <c r="AZ23" s="9">
        <f>_xlfn.RANK.EQ(datos!BA23,datos!BA$7:BA$88)</f>
        <v>59</v>
      </c>
      <c r="BA23" s="9">
        <f>_xlfn.RANK.EQ(datos!BB23,datos!BB$7:BB$88)</f>
        <v>3</v>
      </c>
      <c r="BB23" s="9">
        <f>_xlfn.RANK.EQ(datos!BC23,datos!BC$7:BC$88)</f>
        <v>49</v>
      </c>
      <c r="BC23" s="9">
        <f>_xlfn.RANK.EQ(datos!BD23,datos!BD$7:BD$88)</f>
        <v>39</v>
      </c>
      <c r="BD23" s="9">
        <f>_xlfn.RANK.EQ(datos!BE23,datos!BE$7:BE$88)</f>
        <v>49</v>
      </c>
      <c r="BE23" s="9">
        <f>_xlfn.RANK.EQ(datos!BF23,datos!BF$7:BF$88)</f>
        <v>54</v>
      </c>
      <c r="BF23" s="9">
        <f>_xlfn.RANK.EQ(datos!BG23,datos!BG$7:BG$88)</f>
        <v>24</v>
      </c>
      <c r="BG23" s="9">
        <f>_xlfn.RANK.EQ(datos!BH23,datos!BH$7:BH$88)</f>
        <v>32</v>
      </c>
      <c r="BH23" s="9">
        <f>_xlfn.RANK.EQ(datos!BI23,datos!BI$7:BI$88)</f>
        <v>34</v>
      </c>
      <c r="BI23" s="9">
        <f>_xlfn.RANK.EQ(datos!BJ23,datos!BJ$7:BJ$88)</f>
        <v>38</v>
      </c>
      <c r="BJ23" s="9">
        <f>_xlfn.RANK.EQ(datos!BK23,datos!BK$7:BK$88)</f>
        <v>1</v>
      </c>
      <c r="BK23" s="9">
        <f>_xlfn.RANK.EQ(datos!BL23,datos!BL$7:BL$88)</f>
        <v>79</v>
      </c>
      <c r="BL23" s="9">
        <f>_xlfn.RANK.EQ(datos!BM23,datos!BM$7:BM$88)</f>
        <v>78</v>
      </c>
      <c r="BM23" s="9">
        <f>_xlfn.RANK.EQ(datos!BN23,datos!BN$7:BN$88)</f>
        <v>59</v>
      </c>
      <c r="BN23" s="9">
        <f>_xlfn.RANK.EQ(datos!BO23,datos!BO$7:BO$88)</f>
        <v>72</v>
      </c>
      <c r="BO23" s="9">
        <f>_xlfn.RANK.EQ(datos!BP23,datos!BP$7:BP$88)</f>
        <v>1</v>
      </c>
      <c r="BP23" s="9">
        <f>_xlfn.RANK.EQ(datos!BQ23,datos!BQ$7:BQ$88)</f>
        <v>5</v>
      </c>
      <c r="BQ23" s="9">
        <f>_xlfn.RANK.EQ(datos!BR23,datos!BR$7:BR$88)</f>
        <v>79</v>
      </c>
      <c r="BR23" s="9">
        <f>_xlfn.RANK.EQ(datos!BS23,datos!BS$7:BS$88)</f>
        <v>7</v>
      </c>
      <c r="BS23" s="9">
        <f>_xlfn.RANK.EQ(datos!BT23,datos!BT$7:BT$88)</f>
        <v>68</v>
      </c>
      <c r="BT23" s="9">
        <f>_xlfn.RANK.EQ(datos!BU23,datos!BU$7:BU$88)</f>
        <v>47</v>
      </c>
      <c r="BU23" s="9">
        <f>_xlfn.RANK.EQ(datos!BV23,datos!BV$7:BV$88)</f>
        <v>41</v>
      </c>
      <c r="BV23" s="9">
        <f>_xlfn.RANK.EQ(datos!BW23,datos!BW$7:BW$88)</f>
        <v>62</v>
      </c>
      <c r="BW23" s="9">
        <f>_xlfn.RANK.EQ(datos!BX23,datos!BX$7:BX$88)</f>
        <v>56</v>
      </c>
      <c r="BX23" s="9">
        <f>_xlfn.RANK.EQ(datos!BY23,datos!BY$7:BY$88)</f>
        <v>23</v>
      </c>
      <c r="BY23" s="9">
        <f>_xlfn.RANK.EQ(datos!BZ23,datos!BZ$7:BZ$88)</f>
        <v>35</v>
      </c>
      <c r="BZ23" s="9">
        <f>_xlfn.RANK.EQ(datos!CA23,datos!CA$7:CA$88)</f>
        <v>1</v>
      </c>
      <c r="CA23" s="9">
        <f>_xlfn.RANK.EQ(datos!CB23,datos!CB$7:CB$88)</f>
        <v>24</v>
      </c>
      <c r="CB23" s="9">
        <f>_xlfn.RANK.EQ(datos!CC23,datos!CC$7:CC$88)</f>
        <v>52</v>
      </c>
      <c r="CC23" s="9">
        <f>_xlfn.RANK.EQ(datos!CD23,datos!CD$7:CD$88)</f>
        <v>70</v>
      </c>
      <c r="CD23" s="9">
        <f>_xlfn.RANK.EQ(datos!CE23,datos!CE$7:CE$88)</f>
        <v>52</v>
      </c>
      <c r="CE23" s="9">
        <f>_xlfn.RANK.EQ(datos!CF23,datos!CF$7:CF$88)</f>
        <v>67</v>
      </c>
      <c r="CF23" s="9">
        <f>_xlfn.RANK.EQ(datos!CG23,datos!CG$7:CG$88)</f>
        <v>58</v>
      </c>
      <c r="CG23" s="9">
        <f>_xlfn.RANK.EQ(datos!CH23,datos!CH$7:CH$88)</f>
        <v>39</v>
      </c>
      <c r="CH23" s="9">
        <f>_xlfn.RANK.EQ(datos!CI23,datos!CI$7:CI$88)</f>
        <v>36</v>
      </c>
      <c r="CI23" s="9">
        <f>_xlfn.RANK.EQ(datos!CJ23,datos!CJ$7:CJ$88)</f>
        <v>81</v>
      </c>
      <c r="CJ23" s="9">
        <f>_xlfn.RANK.EQ(datos!CK23,datos!CK$7:CK$88)</f>
        <v>22</v>
      </c>
      <c r="CK23" s="9">
        <f>_xlfn.RANK.EQ(datos!CL23,datos!CL$7:CL$88)</f>
        <v>52</v>
      </c>
      <c r="CL23" s="9">
        <f>_xlfn.RANK.EQ(datos!CM23,datos!CM$7:CM$88)</f>
        <v>17</v>
      </c>
      <c r="CM23" s="9">
        <f>_xlfn.RANK.EQ(datos!CN23,datos!CN$7:CN$88)</f>
        <v>53</v>
      </c>
      <c r="CN23" s="9">
        <f>_xlfn.RANK.EQ(datos!CO23,datos!CO$7:CO$88)</f>
        <v>78</v>
      </c>
      <c r="CO23" s="9">
        <f>_xlfn.RANK.EQ(datos!CP23,datos!CP$7:CP$88)</f>
        <v>1</v>
      </c>
      <c r="CP23" s="9">
        <f>_xlfn.RANK.EQ(datos!CQ23,datos!CQ$7:CQ$88)</f>
        <v>65</v>
      </c>
      <c r="CQ23" s="9">
        <f>_xlfn.RANK.EQ(datos!CR23,datos!CR$7:CR$88)</f>
        <v>1</v>
      </c>
      <c r="CR23" s="9">
        <f>_xlfn.RANK.EQ(datos!CS23,datos!CS$7:CS$88)</f>
        <v>70</v>
      </c>
      <c r="CS23" s="9">
        <f>_xlfn.RANK.EQ(datos!CT23,datos!CT$7:CT$88)</f>
        <v>73</v>
      </c>
      <c r="CT23" s="9">
        <f>_xlfn.RANK.EQ(datos!CU23,datos!CU$7:CU$88)</f>
        <v>66</v>
      </c>
      <c r="CU23" s="9">
        <f>_xlfn.RANK.EQ(datos!CV23,datos!CV$7:CV$88)</f>
        <v>1</v>
      </c>
      <c r="CV23" s="9">
        <f>_xlfn.RANK.EQ(datos!CW23,datos!CW$7:CW$88)</f>
        <v>1</v>
      </c>
      <c r="CW23" s="9">
        <f>_xlfn.RANK.EQ(datos!CX23,datos!CX$7:CX$88)</f>
        <v>4</v>
      </c>
      <c r="CX23" s="9">
        <f>_xlfn.RANK.EQ(datos!CY23,datos!CY$7:CY$88)</f>
        <v>79</v>
      </c>
      <c r="CY23" s="9">
        <f>_xlfn.RANK.EQ(datos!CZ23,datos!CZ$7:CZ$88)</f>
        <v>81</v>
      </c>
      <c r="CZ23" s="9">
        <f>_xlfn.RANK.EQ(datos!DA23,datos!DA$7:DA$88)</f>
        <v>76</v>
      </c>
      <c r="DA23" s="9">
        <f>_xlfn.RANK.EQ(datos!DB23,datos!DB$7:DB$88)</f>
        <v>1</v>
      </c>
      <c r="DB23" s="9">
        <f>_xlfn.RANK.EQ(datos!DC23,datos!DC$7:DC$88)</f>
        <v>77</v>
      </c>
      <c r="DC23" s="9">
        <f>_xlfn.RANK.EQ(datos!DD23,datos!DD$7:DD$88)</f>
        <v>1</v>
      </c>
      <c r="DD23" s="9">
        <f>_xlfn.RANK.EQ(datos!DE23,datos!DE$7:DE$88)</f>
        <v>68</v>
      </c>
      <c r="DE23" s="9">
        <f>_xlfn.RANK.EQ(datos!DF23,datos!DF$7:DF$88)</f>
        <v>1</v>
      </c>
      <c r="DF23" s="9">
        <f>_xlfn.RANK.EQ(datos!DG23,datos!DG$7:DG$88)</f>
        <v>36</v>
      </c>
      <c r="DG23" s="9">
        <f>_xlfn.RANK.EQ(datos!DH23,datos!DH$7:DH$88)</f>
        <v>13</v>
      </c>
      <c r="DH23" s="9">
        <f>_xlfn.RANK.EQ(datos!DI23,datos!DI$7:DI$88)</f>
        <v>79</v>
      </c>
      <c r="DI23" s="9">
        <f>_xlfn.RANK.EQ(datos!DJ23,datos!DJ$7:DJ$88)</f>
        <v>31</v>
      </c>
      <c r="DJ23" s="9">
        <f>_xlfn.RANK.EQ(datos!DK23,datos!DK$7:DK$88)</f>
        <v>25</v>
      </c>
      <c r="DK23" s="9">
        <f>_xlfn.RANK.EQ(datos!DL23,datos!DL$7:DL$88)</f>
        <v>7</v>
      </c>
      <c r="DL23" s="9">
        <f>_xlfn.RANK.EQ(datos!DM23,datos!DM$7:DM$88)</f>
        <v>26</v>
      </c>
      <c r="DM23" s="9">
        <f>_xlfn.RANK.EQ(datos!DN23,datos!DN$7:DN$88)</f>
        <v>73</v>
      </c>
      <c r="DN23" s="9">
        <f>_xlfn.RANK.EQ(datos!DO23,datos!DO$7:DO$88)</f>
        <v>2</v>
      </c>
      <c r="DO23" s="9">
        <f>_xlfn.RANK.EQ(datos!DP23,datos!DP$7:DP$88)</f>
        <v>21</v>
      </c>
      <c r="DP23" s="9">
        <f>_xlfn.RANK.EQ(datos!DQ23,datos!DQ$7:DQ$88)</f>
        <v>35</v>
      </c>
      <c r="DQ23" s="9">
        <f>_xlfn.RANK.EQ(datos!DR23,datos!DR$7:DR$88)</f>
        <v>82</v>
      </c>
      <c r="DR23" s="9">
        <f>_xlfn.RANK.EQ(datos!DS23,datos!DS$7:DS$88)</f>
        <v>43</v>
      </c>
      <c r="DS23" s="9">
        <f>_xlfn.RANK.EQ(datos!DT23,datos!DT$7:DT$88)</f>
        <v>37</v>
      </c>
      <c r="DT23" s="9">
        <f>_xlfn.RANK.EQ(datos!DU23,datos!DU$7:DU$88)</f>
        <v>46</v>
      </c>
      <c r="DU23" s="9">
        <f>_xlfn.RANK.EQ(datos!DV23,datos!DV$7:DV$88)</f>
        <v>70</v>
      </c>
      <c r="DV23" s="9">
        <f>_xlfn.RANK.EQ(datos!DW23,datos!DW$7:DW$88)</f>
        <v>5</v>
      </c>
      <c r="DW23" s="9">
        <f>_xlfn.RANK.EQ(datos!DX23,datos!DX$7:DX$88)</f>
        <v>34</v>
      </c>
      <c r="DX23" s="9">
        <f>_xlfn.RANK.EQ(datos!DY23,datos!DY$7:DY$88)</f>
        <v>19</v>
      </c>
      <c r="DY23" s="9">
        <f>_xlfn.RANK.EQ(datos!DZ23,datos!DZ$7:DZ$88)</f>
        <v>70</v>
      </c>
      <c r="DZ23" s="9">
        <f>_xlfn.RANK.EQ(datos!EA23,datos!EA$7:EA$88)</f>
        <v>39</v>
      </c>
      <c r="EA23" s="9">
        <f>_xlfn.RANK.EQ(datos!EB23,datos!EB$7:EB$88)</f>
        <v>35</v>
      </c>
      <c r="EB23" s="9">
        <f>_xlfn.RANK.EQ(datos!EC23,datos!EC$7:EC$88)</f>
        <v>40</v>
      </c>
      <c r="EC23" s="9">
        <f>_xlfn.RANK.EQ(datos!ED23,datos!ED$7:ED$88)</f>
        <v>5</v>
      </c>
      <c r="ED23" s="9">
        <f>_xlfn.RANK.EQ(datos!EE23,datos!EE$7:EE$88)</f>
        <v>43</v>
      </c>
      <c r="EE23" s="9">
        <f>_xlfn.RANK.EQ(datos!EF23,datos!EF$7:EF$88)</f>
        <v>21</v>
      </c>
      <c r="EF23" s="9">
        <f>_xlfn.RANK.EQ(datos!EG23,datos!EG$7:EG$88)</f>
        <v>2</v>
      </c>
      <c r="EG23" s="9">
        <f>_xlfn.RANK.EQ(datos!EH23,datos!EH$7:EH$88)</f>
        <v>67</v>
      </c>
      <c r="EH23" s="9">
        <f>_xlfn.RANK.EQ(datos!EI23,datos!EI$7:EI$88)</f>
        <v>1</v>
      </c>
      <c r="EI23" s="9">
        <f>_xlfn.RANK.EQ(datos!EJ23,datos!EJ$7:EJ$88)</f>
        <v>77</v>
      </c>
      <c r="EJ23" s="9">
        <f>_xlfn.RANK.EQ(datos!EK23,datos!EK$7:EK$88)</f>
        <v>10</v>
      </c>
      <c r="EK23" s="9">
        <f>_xlfn.RANK.EQ(datos!EL23,datos!EL$7:EL$88)</f>
        <v>51</v>
      </c>
      <c r="EL23" s="9">
        <f>_xlfn.RANK.EQ(datos!EM23,datos!EM$7:EM$88)</f>
        <v>40</v>
      </c>
      <c r="EM23" s="9">
        <f>_xlfn.RANK.EQ(datos!EN23,datos!EN$7:EN$88)</f>
        <v>53</v>
      </c>
      <c r="EN23" s="9">
        <f>_xlfn.RANK.EQ(datos!EO23,datos!EO$7:EO$88)</f>
        <v>82</v>
      </c>
      <c r="EO23" s="9">
        <f>_xlfn.RANK.EQ(datos!EP23,datos!EP$7:EP$88)</f>
        <v>81</v>
      </c>
      <c r="EP23" s="9">
        <f>_xlfn.RANK.EQ(datos!EQ23,datos!EQ$7:EQ$88)</f>
        <v>1</v>
      </c>
      <c r="EQ23" s="9">
        <f>_xlfn.RANK.EQ(datos!ER23,datos!ER$7:ER$88)</f>
        <v>79</v>
      </c>
      <c r="ER23" s="9">
        <f>_xlfn.RANK.EQ(datos!ES23,datos!ES$7:ES$88)</f>
        <v>10</v>
      </c>
      <c r="ES23" s="9">
        <f>_xlfn.RANK.EQ(datos!ET23,datos!ET$7:ET$88)</f>
        <v>79</v>
      </c>
      <c r="ET23" s="9">
        <f>_xlfn.RANK.EQ(datos!EU23,datos!EU$7:EU$88)</f>
        <v>73</v>
      </c>
      <c r="EU23" s="9">
        <f>_xlfn.RANK.EQ(datos!EV23,datos!EV$7:EV$88)</f>
        <v>71</v>
      </c>
      <c r="EV23" s="9">
        <f>_xlfn.RANK.EQ(datos!EW23,datos!EW$7:EW$88)</f>
        <v>9</v>
      </c>
      <c r="EW23" s="9">
        <f>_xlfn.RANK.EQ(datos!EX23,datos!EX$7:EX$88)</f>
        <v>46</v>
      </c>
      <c r="EX23" s="9">
        <f>_xlfn.RANK.EQ(datos!EY23,datos!EY$7:EY$88)</f>
        <v>78</v>
      </c>
      <c r="EY23" s="9">
        <f>_xlfn.RANK.EQ(datos!EZ23,datos!EZ$7:EZ$88)</f>
        <v>80</v>
      </c>
      <c r="EZ23" s="9">
        <f>_xlfn.RANK.EQ(datos!FA23,datos!FA$7:FA$88)</f>
        <v>31</v>
      </c>
      <c r="FA23" s="9">
        <f>_xlfn.RANK.EQ(datos!FB23,datos!FB$7:FB$88)</f>
        <v>65</v>
      </c>
      <c r="FB23" s="9">
        <f>_xlfn.RANK.EQ(datos!FC23,datos!FC$7:FC$88)</f>
        <v>66</v>
      </c>
      <c r="FC23" s="9">
        <f>_xlfn.RANK.EQ(datos!FD23,datos!FD$7:FD$88)</f>
        <v>36</v>
      </c>
      <c r="FD23" s="9">
        <f>_xlfn.RANK.EQ(datos!FE23,datos!FE$7:FE$88)</f>
        <v>75</v>
      </c>
      <c r="FE23" s="9">
        <f>_xlfn.RANK.EQ(datos!FF23,datos!FF$7:FF$88)</f>
        <v>33</v>
      </c>
      <c r="FF23" s="9">
        <f>_xlfn.RANK.EQ(datos!FG23,datos!FG$7:FG$88)</f>
        <v>43</v>
      </c>
      <c r="FG23" s="9">
        <f>_xlfn.RANK.EQ(datos!FH23,datos!FH$7:FH$88)</f>
        <v>1</v>
      </c>
      <c r="FH23" s="9">
        <f>_xlfn.RANK.EQ(datos!FI23,datos!FI$7:FI$88)</f>
        <v>71</v>
      </c>
      <c r="FI23" s="9">
        <f>_xlfn.RANK.EQ(datos!FJ23,datos!FJ$7:FJ$88)</f>
        <v>65</v>
      </c>
      <c r="FJ23" s="9">
        <f>_xlfn.RANK.EQ(datos!FK23,datos!FK$7:FK$88)</f>
        <v>60</v>
      </c>
      <c r="FK23" s="9">
        <f>_xlfn.RANK.EQ(datos!FL23,datos!FL$7:FL$88)</f>
        <v>80</v>
      </c>
      <c r="FL23" s="9">
        <f>_xlfn.RANK.EQ(datos!FM23,datos!FM$7:FM$88)</f>
        <v>80</v>
      </c>
      <c r="FM23" s="9">
        <f>_xlfn.RANK.EQ(datos!FN23,datos!FN$7:FN$88)</f>
        <v>80</v>
      </c>
      <c r="FN23" s="9">
        <f>_xlfn.RANK.EQ(datos!FO23,datos!FO$7:FO$88)</f>
        <v>14</v>
      </c>
      <c r="FO23" s="9">
        <f>_xlfn.RANK.EQ(datos!FP23,datos!FP$7:FP$88)</f>
        <v>18</v>
      </c>
      <c r="FP23" s="9">
        <f>_xlfn.RANK.EQ(datos!FQ23,datos!FQ$7:FQ$88)</f>
        <v>43</v>
      </c>
      <c r="FQ23" s="9">
        <f>_xlfn.RANK.EQ(datos!FR23,datos!FR$7:FR$88)</f>
        <v>62</v>
      </c>
      <c r="FR23" s="9">
        <f>_xlfn.RANK.EQ(datos!FS23,datos!FS$7:FS$88)</f>
        <v>79</v>
      </c>
      <c r="FS23" s="9">
        <f>_xlfn.RANK.EQ(datos!FT23,datos!FT$7:FT$88)</f>
        <v>14</v>
      </c>
    </row>
    <row r="24" spans="1:175" x14ac:dyDescent="0.3">
      <c r="A24" s="2" t="s">
        <v>36</v>
      </c>
      <c r="B24" s="2">
        <v>118</v>
      </c>
      <c r="C24" s="2" t="s">
        <v>37</v>
      </c>
      <c r="D24" s="2" t="s">
        <v>346</v>
      </c>
      <c r="E24" s="2" t="s">
        <v>347</v>
      </c>
      <c r="F24" s="2">
        <v>0</v>
      </c>
      <c r="G24" s="2" t="s">
        <v>344</v>
      </c>
      <c r="H24" s="9">
        <f>_xlfn.RANK.EQ(datos!I24,datos!I$7:I$88)</f>
        <v>10</v>
      </c>
      <c r="I24" s="9">
        <f>_xlfn.RANK.EQ(datos!J24,datos!J$7:J$88)</f>
        <v>9</v>
      </c>
      <c r="J24" s="9">
        <f>_xlfn.RANK.EQ(datos!K24,datos!K$7:K$88)</f>
        <v>43</v>
      </c>
      <c r="K24" s="9">
        <f>_xlfn.RANK.EQ(datos!L24,datos!L$7:L$88)</f>
        <v>14</v>
      </c>
      <c r="L24" s="9">
        <f>_xlfn.RANK.EQ(datos!M24,datos!M$7:M$88)</f>
        <v>9</v>
      </c>
      <c r="M24" s="9">
        <f>_xlfn.RANK.EQ(datos!N24,datos!N$7:N$88)</f>
        <v>15</v>
      </c>
      <c r="N24" s="9">
        <f>_xlfn.RANK.EQ(datos!O24,datos!O$7:O$88)</f>
        <v>23</v>
      </c>
      <c r="O24" s="9">
        <f>_xlfn.RANK.EQ(datos!P24,datos!P$7:P$88)</f>
        <v>38</v>
      </c>
      <c r="P24" s="9">
        <f>_xlfn.RANK.EQ(datos!Q24,datos!Q$7:Q$88)</f>
        <v>28</v>
      </c>
      <c r="Q24" s="9">
        <f>_xlfn.RANK.EQ(datos!R24,datos!R$7:R$88)</f>
        <v>17</v>
      </c>
      <c r="R24" s="9">
        <f>_xlfn.RANK.EQ(datos!S24,datos!S$7:S$88)</f>
        <v>3</v>
      </c>
      <c r="S24" s="9">
        <f>_xlfn.RANK.EQ(datos!T24,datos!T$7:T$88)</f>
        <v>34</v>
      </c>
      <c r="T24" s="9">
        <f>_xlfn.RANK.EQ(datos!U24,datos!U$7:U$88)</f>
        <v>18</v>
      </c>
      <c r="U24" s="9">
        <f>_xlfn.RANK.EQ(datos!V24,datos!V$7:V$88)</f>
        <v>7</v>
      </c>
      <c r="V24" s="9">
        <f>_xlfn.RANK.EQ(datos!W24,datos!W$7:W$88)</f>
        <v>48</v>
      </c>
      <c r="W24" s="9">
        <f>_xlfn.RANK.EQ(datos!X24,datos!X$7:X$88)</f>
        <v>68</v>
      </c>
      <c r="X24" s="9">
        <f>_xlfn.RANK.EQ(datos!Y24,datos!Y$7:Y$88)</f>
        <v>7</v>
      </c>
      <c r="Y24" s="9">
        <f>_xlfn.RANK.EQ(datos!Z24,datos!Z$7:Z$88)</f>
        <v>34</v>
      </c>
      <c r="Z24" s="9">
        <f>_xlfn.RANK.EQ(datos!AA24,datos!AA$7:AA$88)</f>
        <v>34</v>
      </c>
      <c r="AA24" s="9">
        <f>_xlfn.RANK.EQ(datos!AB24,datos!AB$7:AB$88)</f>
        <v>18</v>
      </c>
      <c r="AB24" s="9">
        <f>_xlfn.RANK.EQ(datos!AC24,datos!AC$7:AC$88)</f>
        <v>15</v>
      </c>
      <c r="AC24" s="9">
        <f>_xlfn.RANK.EQ(datos!AD24,datos!AD$7:AD$88)</f>
        <v>18</v>
      </c>
      <c r="AD24" s="9">
        <f>_xlfn.RANK.EQ(datos!AE24,datos!AE$7:AE$88)</f>
        <v>19</v>
      </c>
      <c r="AE24" s="9">
        <f>_xlfn.RANK.EQ(datos!AF24,datos!AF$7:AF$88)</f>
        <v>9</v>
      </c>
      <c r="AF24" s="9">
        <f>_xlfn.RANK.EQ(datos!AG24,datos!AG$7:AG$88)</f>
        <v>7</v>
      </c>
      <c r="AG24" s="9">
        <f>_xlfn.RANK.EQ(datos!AH24,datos!AH$7:AH$88)</f>
        <v>39</v>
      </c>
      <c r="AH24" s="9">
        <f>_xlfn.RANK.EQ(datos!AI24,datos!AI$7:AI$88)</f>
        <v>8</v>
      </c>
      <c r="AI24" s="9">
        <f>_xlfn.RANK.EQ(datos!AJ24,datos!AJ$7:AJ$88)</f>
        <v>51</v>
      </c>
      <c r="AJ24" s="9">
        <f>_xlfn.RANK.EQ(datos!AK24,datos!AK$7:AK$88)</f>
        <v>26</v>
      </c>
      <c r="AK24" s="9">
        <f>_xlfn.RANK.EQ(datos!AL24,datos!AL$7:AL$88)</f>
        <v>28</v>
      </c>
      <c r="AL24" s="9">
        <f>_xlfn.RANK.EQ(datos!AM24,datos!AM$7:AM$88)</f>
        <v>5</v>
      </c>
      <c r="AM24" s="9">
        <f>_xlfn.RANK.EQ(datos!AN24,datos!AN$7:AN$88)</f>
        <v>13</v>
      </c>
      <c r="AN24" s="9">
        <f>_xlfn.RANK.EQ(datos!AO24,datos!AO$7:AO$88)</f>
        <v>39</v>
      </c>
      <c r="AO24" s="9">
        <f>_xlfn.RANK.EQ(datos!AP24,datos!AP$7:AP$88)</f>
        <v>52</v>
      </c>
      <c r="AP24" s="9">
        <f>_xlfn.RANK.EQ(datos!AQ24,datos!AQ$7:AQ$88)</f>
        <v>29</v>
      </c>
      <c r="AQ24" s="9">
        <f>_xlfn.RANK.EQ(datos!AR24,datos!AR$7:AR$88)</f>
        <v>18</v>
      </c>
      <c r="AR24" s="9">
        <f>_xlfn.RANK.EQ(datos!AS24,datos!AS$7:AS$88)</f>
        <v>22</v>
      </c>
      <c r="AS24" s="9">
        <f>_xlfn.RANK.EQ(datos!AT24,datos!AT$7:AT$88)</f>
        <v>66</v>
      </c>
      <c r="AT24" s="9">
        <f>_xlfn.RANK.EQ(datos!AU24,datos!AU$7:AU$88)</f>
        <v>38</v>
      </c>
      <c r="AU24" s="9">
        <f>_xlfn.RANK.EQ(datos!AV24,datos!AV$7:AV$88)</f>
        <v>10</v>
      </c>
      <c r="AV24" s="9">
        <f>_xlfn.RANK.EQ(datos!AW24,datos!AW$7:AW$88)</f>
        <v>17</v>
      </c>
      <c r="AW24" s="9">
        <f>_xlfn.RANK.EQ(datos!AX24,datos!AX$7:AX$88)</f>
        <v>77</v>
      </c>
      <c r="AX24" s="9">
        <f>_xlfn.RANK.EQ(datos!AY24,datos!AY$7:AY$88)</f>
        <v>22</v>
      </c>
      <c r="AY24" s="9">
        <f>_xlfn.RANK.EQ(datos!AZ24,datos!AZ$7:AZ$88)</f>
        <v>29</v>
      </c>
      <c r="AZ24" s="9">
        <f>_xlfn.RANK.EQ(datos!BA24,datos!BA$7:BA$88)</f>
        <v>11</v>
      </c>
      <c r="BA24" s="9">
        <f>_xlfn.RANK.EQ(datos!BB24,datos!BB$7:BB$88)</f>
        <v>47</v>
      </c>
      <c r="BB24" s="9">
        <f>_xlfn.RANK.EQ(datos!BC24,datos!BC$7:BC$88)</f>
        <v>17</v>
      </c>
      <c r="BC24" s="9">
        <f>_xlfn.RANK.EQ(datos!BD24,datos!BD$7:BD$88)</f>
        <v>9</v>
      </c>
      <c r="BD24" s="9">
        <f>_xlfn.RANK.EQ(datos!BE24,datos!BE$7:BE$88)</f>
        <v>17</v>
      </c>
      <c r="BE24" s="9">
        <f>_xlfn.RANK.EQ(datos!BF24,datos!BF$7:BF$88)</f>
        <v>1</v>
      </c>
      <c r="BF24" s="9">
        <f>_xlfn.RANK.EQ(datos!BG24,datos!BG$7:BG$88)</f>
        <v>1</v>
      </c>
      <c r="BG24" s="9">
        <f>_xlfn.RANK.EQ(datos!BH24,datos!BH$7:BH$88)</f>
        <v>36</v>
      </c>
      <c r="BH24" s="9">
        <f>_xlfn.RANK.EQ(datos!BI24,datos!BI$7:BI$88)</f>
        <v>44</v>
      </c>
      <c r="BI24" s="9">
        <f>_xlfn.RANK.EQ(datos!BJ24,datos!BJ$7:BJ$88)</f>
        <v>19</v>
      </c>
      <c r="BJ24" s="9">
        <f>_xlfn.RANK.EQ(datos!BK24,datos!BK$7:BK$88)</f>
        <v>16</v>
      </c>
      <c r="BK24" s="9">
        <f>_xlfn.RANK.EQ(datos!BL24,datos!BL$7:BL$88)</f>
        <v>27</v>
      </c>
      <c r="BL24" s="9">
        <f>_xlfn.RANK.EQ(datos!BM24,datos!BM$7:BM$88)</f>
        <v>35</v>
      </c>
      <c r="BM24" s="9">
        <f>_xlfn.RANK.EQ(datos!BN24,datos!BN$7:BN$88)</f>
        <v>73</v>
      </c>
      <c r="BN24" s="9">
        <f>_xlfn.RANK.EQ(datos!BO24,datos!BO$7:BO$88)</f>
        <v>39</v>
      </c>
      <c r="BO24" s="9">
        <f>_xlfn.RANK.EQ(datos!BP24,datos!BP$7:BP$88)</f>
        <v>22</v>
      </c>
      <c r="BP24" s="9">
        <f>_xlfn.RANK.EQ(datos!BQ24,datos!BQ$7:BQ$88)</f>
        <v>62</v>
      </c>
      <c r="BQ24" s="9">
        <f>_xlfn.RANK.EQ(datos!BR24,datos!BR$7:BR$88)</f>
        <v>7</v>
      </c>
      <c r="BR24" s="9">
        <f>_xlfn.RANK.EQ(datos!BS24,datos!BS$7:BS$88)</f>
        <v>76</v>
      </c>
      <c r="BS24" s="9">
        <f>_xlfn.RANK.EQ(datos!BT24,datos!BT$7:BT$88)</f>
        <v>1</v>
      </c>
      <c r="BT24" s="9">
        <f>_xlfn.RANK.EQ(datos!BU24,datos!BU$7:BU$88)</f>
        <v>1</v>
      </c>
      <c r="BU24" s="9">
        <f>_xlfn.RANK.EQ(datos!BV24,datos!BV$7:BV$88)</f>
        <v>29</v>
      </c>
      <c r="BV24" s="9">
        <f>_xlfn.RANK.EQ(datos!BW24,datos!BW$7:BW$88)</f>
        <v>1</v>
      </c>
      <c r="BW24" s="9">
        <f>_xlfn.RANK.EQ(datos!BX24,datos!BX$7:BX$88)</f>
        <v>9</v>
      </c>
      <c r="BX24" s="9">
        <f>_xlfn.RANK.EQ(datos!BY24,datos!BY$7:BY$88)</f>
        <v>18</v>
      </c>
      <c r="BY24" s="9">
        <f>_xlfn.RANK.EQ(datos!BZ24,datos!BZ$7:BZ$88)</f>
        <v>68</v>
      </c>
      <c r="BZ24" s="9">
        <f>_xlfn.RANK.EQ(datos!CA24,datos!CA$7:CA$88)</f>
        <v>28</v>
      </c>
      <c r="CA24" s="9">
        <f>_xlfn.RANK.EQ(datos!CB24,datos!CB$7:CB$88)</f>
        <v>30</v>
      </c>
      <c r="CB24" s="9">
        <f>_xlfn.RANK.EQ(datos!CC24,datos!CC$7:CC$88)</f>
        <v>24</v>
      </c>
      <c r="CC24" s="9">
        <f>_xlfn.RANK.EQ(datos!CD24,datos!CD$7:CD$88)</f>
        <v>51</v>
      </c>
      <c r="CD24" s="9">
        <f>_xlfn.RANK.EQ(datos!CE24,datos!CE$7:CE$88)</f>
        <v>25</v>
      </c>
      <c r="CE24" s="9">
        <f>_xlfn.RANK.EQ(datos!CF24,datos!CF$7:CF$88)</f>
        <v>36</v>
      </c>
      <c r="CF24" s="9">
        <f>_xlfn.RANK.EQ(datos!CG24,datos!CG$7:CG$88)</f>
        <v>63</v>
      </c>
      <c r="CG24" s="9">
        <f>_xlfn.RANK.EQ(datos!CH24,datos!CH$7:CH$88)</f>
        <v>76</v>
      </c>
      <c r="CH24" s="9">
        <f>_xlfn.RANK.EQ(datos!CI24,datos!CI$7:CI$88)</f>
        <v>76</v>
      </c>
      <c r="CI24" s="9">
        <f>_xlfn.RANK.EQ(datos!CJ24,datos!CJ$7:CJ$88)</f>
        <v>2</v>
      </c>
      <c r="CJ24" s="9">
        <f>_xlfn.RANK.EQ(datos!CK24,datos!CK$7:CK$88)</f>
        <v>35</v>
      </c>
      <c r="CK24" s="9">
        <f>_xlfn.RANK.EQ(datos!CL24,datos!CL$7:CL$88)</f>
        <v>8</v>
      </c>
      <c r="CL24" s="9">
        <f>_xlfn.RANK.EQ(datos!CM24,datos!CM$7:CM$88)</f>
        <v>48</v>
      </c>
      <c r="CM24" s="9">
        <f>_xlfn.RANK.EQ(datos!CN24,datos!CN$7:CN$88)</f>
        <v>12</v>
      </c>
      <c r="CN24" s="9">
        <f>_xlfn.RANK.EQ(datos!CO24,datos!CO$7:CO$88)</f>
        <v>53</v>
      </c>
      <c r="CO24" s="9">
        <f>_xlfn.RANK.EQ(datos!CP24,datos!CP$7:CP$88)</f>
        <v>48</v>
      </c>
      <c r="CP24" s="9">
        <f>_xlfn.RANK.EQ(datos!CQ24,datos!CQ$7:CQ$88)</f>
        <v>1</v>
      </c>
      <c r="CQ24" s="9">
        <f>_xlfn.RANK.EQ(datos!CR24,datos!CR$7:CR$88)</f>
        <v>43</v>
      </c>
      <c r="CR24" s="9">
        <f>_xlfn.RANK.EQ(datos!CS24,datos!CS$7:CS$88)</f>
        <v>14</v>
      </c>
      <c r="CS24" s="9">
        <f>_xlfn.RANK.EQ(datos!CT24,datos!CT$7:CT$88)</f>
        <v>40</v>
      </c>
      <c r="CT24" s="9">
        <f>_xlfn.RANK.EQ(datos!CU24,datos!CU$7:CU$88)</f>
        <v>37</v>
      </c>
      <c r="CU24" s="9">
        <f>_xlfn.RANK.EQ(datos!CV24,datos!CV$7:CV$88)</f>
        <v>38</v>
      </c>
      <c r="CV24" s="9">
        <f>_xlfn.RANK.EQ(datos!CW24,datos!CW$7:CW$88)</f>
        <v>52</v>
      </c>
      <c r="CW24" s="9">
        <f>_xlfn.RANK.EQ(datos!CX24,datos!CX$7:CX$88)</f>
        <v>57</v>
      </c>
      <c r="CX24" s="9">
        <f>_xlfn.RANK.EQ(datos!CY24,datos!CY$7:CY$88)</f>
        <v>28</v>
      </c>
      <c r="CY24" s="9">
        <f>_xlfn.RANK.EQ(datos!CZ24,datos!CZ$7:CZ$88)</f>
        <v>17</v>
      </c>
      <c r="CZ24" s="9">
        <f>_xlfn.RANK.EQ(datos!DA24,datos!DA$7:DA$88)</f>
        <v>31</v>
      </c>
      <c r="DA24" s="9">
        <f>_xlfn.RANK.EQ(datos!DB24,datos!DB$7:DB$88)</f>
        <v>52</v>
      </c>
      <c r="DB24" s="9">
        <f>_xlfn.RANK.EQ(datos!DC24,datos!DC$7:DC$88)</f>
        <v>15</v>
      </c>
      <c r="DC24" s="9">
        <f>_xlfn.RANK.EQ(datos!DD24,datos!DD$7:DD$88)</f>
        <v>21</v>
      </c>
      <c r="DD24" s="9">
        <f>_xlfn.RANK.EQ(datos!DE24,datos!DE$7:DE$88)</f>
        <v>29</v>
      </c>
      <c r="DE24" s="9">
        <f>_xlfn.RANK.EQ(datos!DF24,datos!DF$7:DF$88)</f>
        <v>10</v>
      </c>
      <c r="DF24" s="9">
        <f>_xlfn.RANK.EQ(datos!DG24,datos!DG$7:DG$88)</f>
        <v>16</v>
      </c>
      <c r="DG24" s="9">
        <f>_xlfn.RANK.EQ(datos!DH24,datos!DH$7:DH$88)</f>
        <v>37</v>
      </c>
      <c r="DH24" s="9">
        <f>_xlfn.RANK.EQ(datos!DI24,datos!DI$7:DI$88)</f>
        <v>13</v>
      </c>
      <c r="DI24" s="9">
        <f>_xlfn.RANK.EQ(datos!DJ24,datos!DJ$7:DJ$88)</f>
        <v>78</v>
      </c>
      <c r="DJ24" s="9">
        <f>_xlfn.RANK.EQ(datos!DK24,datos!DK$7:DK$88)</f>
        <v>9</v>
      </c>
      <c r="DK24" s="9">
        <f>_xlfn.RANK.EQ(datos!DL24,datos!DL$7:DL$88)</f>
        <v>10</v>
      </c>
      <c r="DL24" s="9">
        <f>_xlfn.RANK.EQ(datos!DM24,datos!DM$7:DM$88)</f>
        <v>22</v>
      </c>
      <c r="DM24" s="9">
        <f>_xlfn.RANK.EQ(datos!DN24,datos!DN$7:DN$88)</f>
        <v>6</v>
      </c>
      <c r="DN24" s="9">
        <f>_xlfn.RANK.EQ(datos!DO24,datos!DO$7:DO$88)</f>
        <v>30</v>
      </c>
      <c r="DO24" s="9">
        <f>_xlfn.RANK.EQ(datos!DP24,datos!DP$7:DP$88)</f>
        <v>78</v>
      </c>
      <c r="DP24" s="9">
        <f>_xlfn.RANK.EQ(datos!DQ24,datos!DQ$7:DQ$88)</f>
        <v>4</v>
      </c>
      <c r="DQ24" s="9">
        <f>_xlfn.RANK.EQ(datos!DR24,datos!DR$7:DR$88)</f>
        <v>24</v>
      </c>
      <c r="DR24" s="9">
        <f>_xlfn.RANK.EQ(datos!DS24,datos!DS$7:DS$88)</f>
        <v>17</v>
      </c>
      <c r="DS24" s="9">
        <f>_xlfn.RANK.EQ(datos!DT24,datos!DT$7:DT$88)</f>
        <v>7</v>
      </c>
      <c r="DT24" s="9">
        <f>_xlfn.RANK.EQ(datos!DU24,datos!DU$7:DU$88)</f>
        <v>8</v>
      </c>
      <c r="DU24" s="9">
        <f>_xlfn.RANK.EQ(datos!DV24,datos!DV$7:DV$88)</f>
        <v>27</v>
      </c>
      <c r="DV24" s="9">
        <f>_xlfn.RANK.EQ(datos!DW24,datos!DW$7:DW$88)</f>
        <v>58</v>
      </c>
      <c r="DW24" s="9">
        <f>_xlfn.RANK.EQ(datos!DX24,datos!DX$7:DX$88)</f>
        <v>31</v>
      </c>
      <c r="DX24" s="9">
        <f>_xlfn.RANK.EQ(datos!DY24,datos!DY$7:DY$88)</f>
        <v>40</v>
      </c>
      <c r="DY24" s="9">
        <f>_xlfn.RANK.EQ(datos!DZ24,datos!DZ$7:DZ$88)</f>
        <v>44</v>
      </c>
      <c r="DZ24" s="9">
        <f>_xlfn.RANK.EQ(datos!EA24,datos!EA$7:EA$88)</f>
        <v>13</v>
      </c>
      <c r="EA24" s="9">
        <f>_xlfn.RANK.EQ(datos!EB24,datos!EB$7:EB$88)</f>
        <v>4</v>
      </c>
      <c r="EB24" s="9">
        <f>_xlfn.RANK.EQ(datos!EC24,datos!EC$7:EC$88)</f>
        <v>13</v>
      </c>
      <c r="EC24" s="9">
        <f>_xlfn.RANK.EQ(datos!ED24,datos!ED$7:ED$88)</f>
        <v>16</v>
      </c>
      <c r="ED24" s="9">
        <f>_xlfn.RANK.EQ(datos!EE24,datos!EE$7:EE$88)</f>
        <v>41</v>
      </c>
      <c r="EE24" s="9">
        <f>_xlfn.RANK.EQ(datos!EF24,datos!EF$7:EF$88)</f>
        <v>62</v>
      </c>
      <c r="EF24" s="9">
        <f>_xlfn.RANK.EQ(datos!EG24,datos!EG$7:EG$88)</f>
        <v>34</v>
      </c>
      <c r="EG24" s="9">
        <f>_xlfn.RANK.EQ(datos!EH24,datos!EH$7:EH$88)</f>
        <v>55</v>
      </c>
      <c r="EH24" s="9">
        <f>_xlfn.RANK.EQ(datos!EI24,datos!EI$7:EI$88)</f>
        <v>58</v>
      </c>
      <c r="EI24" s="9">
        <f>_xlfn.RANK.EQ(datos!EJ24,datos!EJ$7:EJ$88)</f>
        <v>6</v>
      </c>
      <c r="EJ24" s="9">
        <f>_xlfn.RANK.EQ(datos!EK24,datos!EK$7:EK$88)</f>
        <v>74</v>
      </c>
      <c r="EK24" s="9">
        <f>_xlfn.RANK.EQ(datos!EL24,datos!EL$7:EL$88)</f>
        <v>28</v>
      </c>
      <c r="EL24" s="9">
        <f>_xlfn.RANK.EQ(datos!EM24,datos!EM$7:EM$88)</f>
        <v>35</v>
      </c>
      <c r="EM24" s="9">
        <f>_xlfn.RANK.EQ(datos!EN24,datos!EN$7:EN$88)</f>
        <v>30</v>
      </c>
      <c r="EN24" s="9">
        <f>_xlfn.RANK.EQ(datos!EO24,datos!EO$7:EO$88)</f>
        <v>67</v>
      </c>
      <c r="EO24" s="9">
        <f>_xlfn.RANK.EQ(datos!EP24,datos!EP$7:EP$88)</f>
        <v>1</v>
      </c>
      <c r="EP24" s="9">
        <f>_xlfn.RANK.EQ(datos!EQ24,datos!EQ$7:EQ$88)</f>
        <v>75</v>
      </c>
      <c r="EQ24" s="9">
        <f>_xlfn.RANK.EQ(datos!ER24,datos!ER$7:ER$88)</f>
        <v>26</v>
      </c>
      <c r="ER24" s="9">
        <f>_xlfn.RANK.EQ(datos!ES24,datos!ES$7:ES$88)</f>
        <v>9</v>
      </c>
      <c r="ES24" s="9">
        <f>_xlfn.RANK.EQ(datos!ET24,datos!ET$7:ET$88)</f>
        <v>4</v>
      </c>
      <c r="ET24" s="9">
        <f>_xlfn.RANK.EQ(datos!EU24,datos!EU$7:EU$88)</f>
        <v>1</v>
      </c>
      <c r="EU24" s="9">
        <f>_xlfn.RANK.EQ(datos!EV24,datos!EV$7:EV$88)</f>
        <v>5</v>
      </c>
      <c r="EV24" s="9">
        <f>_xlfn.RANK.EQ(datos!EW24,datos!EW$7:EW$88)</f>
        <v>72</v>
      </c>
      <c r="EW24" s="9">
        <f>_xlfn.RANK.EQ(datos!EX24,datos!EX$7:EX$88)</f>
        <v>13</v>
      </c>
      <c r="EX24" s="9">
        <f>_xlfn.RANK.EQ(datos!EY24,datos!EY$7:EY$88)</f>
        <v>12</v>
      </c>
      <c r="EY24" s="9">
        <f>_xlfn.RANK.EQ(datos!EZ24,datos!EZ$7:EZ$88)</f>
        <v>20</v>
      </c>
      <c r="EZ24" s="9">
        <f>_xlfn.RANK.EQ(datos!FA24,datos!FA$7:FA$88)</f>
        <v>38</v>
      </c>
      <c r="FA24" s="9">
        <f>_xlfn.RANK.EQ(datos!FB24,datos!FB$7:FB$88)</f>
        <v>12</v>
      </c>
      <c r="FB24" s="9">
        <f>_xlfn.RANK.EQ(datos!FC24,datos!FC$7:FC$88)</f>
        <v>30</v>
      </c>
      <c r="FC24" s="9">
        <f>_xlfn.RANK.EQ(datos!FD24,datos!FD$7:FD$88)</f>
        <v>55</v>
      </c>
      <c r="FD24" s="9">
        <f>_xlfn.RANK.EQ(datos!FE24,datos!FE$7:FE$88)</f>
        <v>21</v>
      </c>
      <c r="FE24" s="9">
        <f>_xlfn.RANK.EQ(datos!FF24,datos!FF$7:FF$88)</f>
        <v>33</v>
      </c>
      <c r="FF24" s="9">
        <f>_xlfn.RANK.EQ(datos!FG24,datos!FG$7:FG$88)</f>
        <v>64</v>
      </c>
      <c r="FG24" s="9">
        <f>_xlfn.RANK.EQ(datos!FH24,datos!FH$7:FH$88)</f>
        <v>53</v>
      </c>
      <c r="FH24" s="9">
        <f>_xlfn.RANK.EQ(datos!FI24,datos!FI$7:FI$88)</f>
        <v>1</v>
      </c>
      <c r="FI24" s="9">
        <f>_xlfn.RANK.EQ(datos!FJ24,datos!FJ$7:FJ$88)</f>
        <v>20</v>
      </c>
      <c r="FJ24" s="9">
        <f>_xlfn.RANK.EQ(datos!FK24,datos!FK$7:FK$88)</f>
        <v>22</v>
      </c>
      <c r="FK24" s="9">
        <f>_xlfn.RANK.EQ(datos!FL24,datos!FL$7:FL$88)</f>
        <v>19</v>
      </c>
      <c r="FL24" s="9">
        <f>_xlfn.RANK.EQ(datos!FM24,datos!FM$7:FM$88)</f>
        <v>66</v>
      </c>
      <c r="FM24" s="9">
        <f>_xlfn.RANK.EQ(datos!FN24,datos!FN$7:FN$88)</f>
        <v>66</v>
      </c>
      <c r="FN24" s="9">
        <f>_xlfn.RANK.EQ(datos!FO24,datos!FO$7:FO$88)</f>
        <v>71</v>
      </c>
      <c r="FO24" s="9">
        <f>_xlfn.RANK.EQ(datos!FP24,datos!FP$7:FP$88)</f>
        <v>77</v>
      </c>
      <c r="FP24" s="9">
        <f>_xlfn.RANK.EQ(datos!FQ24,datos!FQ$7:FQ$88)</f>
        <v>8</v>
      </c>
      <c r="FQ24" s="9">
        <f>_xlfn.RANK.EQ(datos!FR24,datos!FR$7:FR$88)</f>
        <v>12</v>
      </c>
      <c r="FR24" s="9">
        <f>_xlfn.RANK.EQ(datos!FS24,datos!FS$7:FS$88)</f>
        <v>68</v>
      </c>
      <c r="FS24" s="9">
        <f>_xlfn.RANK.EQ(datos!FT24,datos!FT$7:FT$88)</f>
        <v>12</v>
      </c>
    </row>
    <row r="25" spans="1:175" x14ac:dyDescent="0.3">
      <c r="A25" s="2" t="s">
        <v>38</v>
      </c>
      <c r="B25" s="2">
        <v>119</v>
      </c>
      <c r="C25" s="2" t="s">
        <v>39</v>
      </c>
      <c r="D25" s="2" t="s">
        <v>346</v>
      </c>
      <c r="E25" s="2" t="s">
        <v>348</v>
      </c>
      <c r="F25" s="2">
        <v>0</v>
      </c>
      <c r="G25" s="2" t="s">
        <v>355</v>
      </c>
      <c r="H25" s="9">
        <f>_xlfn.RANK.EQ(datos!I25,datos!I$7:I$88)</f>
        <v>35</v>
      </c>
      <c r="I25" s="9">
        <f>_xlfn.RANK.EQ(datos!J25,datos!J$7:J$88)</f>
        <v>35</v>
      </c>
      <c r="J25" s="9">
        <f>_xlfn.RANK.EQ(datos!K25,datos!K$7:K$88)</f>
        <v>66</v>
      </c>
      <c r="K25" s="9">
        <f>_xlfn.RANK.EQ(datos!L25,datos!L$7:L$88)</f>
        <v>31</v>
      </c>
      <c r="L25" s="9">
        <f>_xlfn.RANK.EQ(datos!M25,datos!M$7:M$88)</f>
        <v>25</v>
      </c>
      <c r="M25" s="9">
        <f>_xlfn.RANK.EQ(datos!N25,datos!N$7:N$88)</f>
        <v>26</v>
      </c>
      <c r="N25" s="9">
        <f>_xlfn.RANK.EQ(datos!O25,datos!O$7:O$88)</f>
        <v>31</v>
      </c>
      <c r="O25" s="9">
        <f>_xlfn.RANK.EQ(datos!P25,datos!P$7:P$88)</f>
        <v>40</v>
      </c>
      <c r="P25" s="9">
        <f>_xlfn.RANK.EQ(datos!Q25,datos!Q$7:Q$88)</f>
        <v>42</v>
      </c>
      <c r="Q25" s="9">
        <f>_xlfn.RANK.EQ(datos!R25,datos!R$7:R$88)</f>
        <v>66</v>
      </c>
      <c r="R25" s="9">
        <f>_xlfn.RANK.EQ(datos!S25,datos!S$7:S$88)</f>
        <v>24</v>
      </c>
      <c r="S25" s="9">
        <f>_xlfn.RANK.EQ(datos!T25,datos!T$7:T$88)</f>
        <v>53</v>
      </c>
      <c r="T25" s="9">
        <f>_xlfn.RANK.EQ(datos!U25,datos!U$7:U$88)</f>
        <v>11</v>
      </c>
      <c r="U25" s="9">
        <f>_xlfn.RANK.EQ(datos!V25,datos!V$7:V$88)</f>
        <v>40</v>
      </c>
      <c r="V25" s="9">
        <f>_xlfn.RANK.EQ(datos!W25,datos!W$7:W$88)</f>
        <v>46</v>
      </c>
      <c r="W25" s="9">
        <f>_xlfn.RANK.EQ(datos!X25,datos!X$7:X$88)</f>
        <v>74</v>
      </c>
      <c r="X25" s="9">
        <f>_xlfn.RANK.EQ(datos!Y25,datos!Y$7:Y$88)</f>
        <v>59</v>
      </c>
      <c r="Y25" s="9">
        <f>_xlfn.RANK.EQ(datos!Z25,datos!Z$7:Z$88)</f>
        <v>53</v>
      </c>
      <c r="Z25" s="9">
        <f>_xlfn.RANK.EQ(datos!AA25,datos!AA$7:AA$88)</f>
        <v>45</v>
      </c>
      <c r="AA25" s="9">
        <f>_xlfn.RANK.EQ(datos!AB25,datos!AB$7:AB$88)</f>
        <v>61</v>
      </c>
      <c r="AB25" s="9">
        <f>_xlfn.RANK.EQ(datos!AC25,datos!AC$7:AC$88)</f>
        <v>17</v>
      </c>
      <c r="AC25" s="9">
        <f>_xlfn.RANK.EQ(datos!AD25,datos!AD$7:AD$88)</f>
        <v>43</v>
      </c>
      <c r="AD25" s="9">
        <f>_xlfn.RANK.EQ(datos!AE25,datos!AE$7:AE$88)</f>
        <v>40</v>
      </c>
      <c r="AE25" s="9">
        <f>_xlfn.RANK.EQ(datos!AF25,datos!AF$7:AF$88)</f>
        <v>25</v>
      </c>
      <c r="AF25" s="9">
        <f>_xlfn.RANK.EQ(datos!AG25,datos!AG$7:AG$88)</f>
        <v>34</v>
      </c>
      <c r="AG25" s="9">
        <f>_xlfn.RANK.EQ(datos!AH25,datos!AH$7:AH$88)</f>
        <v>12</v>
      </c>
      <c r="AH25" s="9">
        <f>_xlfn.RANK.EQ(datos!AI25,datos!AI$7:AI$88)</f>
        <v>45</v>
      </c>
      <c r="AI25" s="9">
        <f>_xlfn.RANK.EQ(datos!AJ25,datos!AJ$7:AJ$88)</f>
        <v>12</v>
      </c>
      <c r="AJ25" s="9">
        <f>_xlfn.RANK.EQ(datos!AK25,datos!AK$7:AK$88)</f>
        <v>46</v>
      </c>
      <c r="AK25" s="9">
        <f>_xlfn.RANK.EQ(datos!AL25,datos!AL$7:AL$88)</f>
        <v>15</v>
      </c>
      <c r="AL25" s="9">
        <f>_xlfn.RANK.EQ(datos!AM25,datos!AM$7:AM$88)</f>
        <v>20</v>
      </c>
      <c r="AM25" s="9">
        <f>_xlfn.RANK.EQ(datos!AN25,datos!AN$7:AN$88)</f>
        <v>21</v>
      </c>
      <c r="AN25" s="9">
        <f>_xlfn.RANK.EQ(datos!AO25,datos!AO$7:AO$88)</f>
        <v>42</v>
      </c>
      <c r="AO25" s="9">
        <f>_xlfn.RANK.EQ(datos!AP25,datos!AP$7:AP$88)</f>
        <v>16</v>
      </c>
      <c r="AP25" s="9">
        <f>_xlfn.RANK.EQ(datos!AQ25,datos!AQ$7:AQ$88)</f>
        <v>56</v>
      </c>
      <c r="AQ25" s="9">
        <f>_xlfn.RANK.EQ(datos!AR25,datos!AR$7:AR$88)</f>
        <v>46</v>
      </c>
      <c r="AR25" s="9">
        <f>_xlfn.RANK.EQ(datos!AS25,datos!AS$7:AS$88)</f>
        <v>24</v>
      </c>
      <c r="AS25" s="9">
        <f>_xlfn.RANK.EQ(datos!AT25,datos!AT$7:AT$88)</f>
        <v>48</v>
      </c>
      <c r="AT25" s="9">
        <f>_xlfn.RANK.EQ(datos!AU25,datos!AU$7:AU$88)</f>
        <v>60</v>
      </c>
      <c r="AU25" s="9">
        <f>_xlfn.RANK.EQ(datos!AV25,datos!AV$7:AV$88)</f>
        <v>63</v>
      </c>
      <c r="AV25" s="9">
        <f>_xlfn.RANK.EQ(datos!AW25,datos!AW$7:AW$88)</f>
        <v>25</v>
      </c>
      <c r="AW25" s="9">
        <f>_xlfn.RANK.EQ(datos!AX25,datos!AX$7:AX$88)</f>
        <v>43</v>
      </c>
      <c r="AX25" s="9">
        <f>_xlfn.RANK.EQ(datos!AY25,datos!AY$7:AY$88)</f>
        <v>56</v>
      </c>
      <c r="AY25" s="9">
        <f>_xlfn.RANK.EQ(datos!AZ25,datos!AZ$7:AZ$88)</f>
        <v>24</v>
      </c>
      <c r="AZ25" s="9">
        <f>_xlfn.RANK.EQ(datos!BA25,datos!BA$7:BA$88)</f>
        <v>34</v>
      </c>
      <c r="BA25" s="9">
        <f>_xlfn.RANK.EQ(datos!BB25,datos!BB$7:BB$88)</f>
        <v>51</v>
      </c>
      <c r="BB25" s="9">
        <f>_xlfn.RANK.EQ(datos!BC25,datos!BC$7:BC$88)</f>
        <v>66</v>
      </c>
      <c r="BC25" s="9">
        <f>_xlfn.RANK.EQ(datos!BD25,datos!BD$7:BD$88)</f>
        <v>59</v>
      </c>
      <c r="BD25" s="9">
        <f>_xlfn.RANK.EQ(datos!BE25,datos!BE$7:BE$88)</f>
        <v>52</v>
      </c>
      <c r="BE25" s="9">
        <f>_xlfn.RANK.EQ(datos!BF25,datos!BF$7:BF$88)</f>
        <v>54</v>
      </c>
      <c r="BF25" s="9">
        <f>_xlfn.RANK.EQ(datos!BG25,datos!BG$7:BG$88)</f>
        <v>5</v>
      </c>
      <c r="BG25" s="9">
        <f>_xlfn.RANK.EQ(datos!BH25,datos!BH$7:BH$88)</f>
        <v>25</v>
      </c>
      <c r="BH25" s="9">
        <f>_xlfn.RANK.EQ(datos!BI25,datos!BI$7:BI$88)</f>
        <v>12</v>
      </c>
      <c r="BI25" s="9">
        <f>_xlfn.RANK.EQ(datos!BJ25,datos!BJ$7:BJ$88)</f>
        <v>16</v>
      </c>
      <c r="BJ25" s="9">
        <f>_xlfn.RANK.EQ(datos!BK25,datos!BK$7:BK$88)</f>
        <v>64</v>
      </c>
      <c r="BK25" s="9">
        <f>_xlfn.RANK.EQ(datos!BL25,datos!BL$7:BL$88)</f>
        <v>42</v>
      </c>
      <c r="BL25" s="9">
        <f>_xlfn.RANK.EQ(datos!BM25,datos!BM$7:BM$88)</f>
        <v>35</v>
      </c>
      <c r="BM25" s="9">
        <f>_xlfn.RANK.EQ(datos!BN25,datos!BN$7:BN$88)</f>
        <v>64</v>
      </c>
      <c r="BN25" s="9">
        <f>_xlfn.RANK.EQ(datos!BO25,datos!BO$7:BO$88)</f>
        <v>37</v>
      </c>
      <c r="BO25" s="9">
        <f>_xlfn.RANK.EQ(datos!BP25,datos!BP$7:BP$88)</f>
        <v>8</v>
      </c>
      <c r="BP25" s="9">
        <f>_xlfn.RANK.EQ(datos!BQ25,datos!BQ$7:BQ$88)</f>
        <v>13</v>
      </c>
      <c r="BQ25" s="9">
        <f>_xlfn.RANK.EQ(datos!BR25,datos!BR$7:BR$88)</f>
        <v>54</v>
      </c>
      <c r="BR25" s="9">
        <f>_xlfn.RANK.EQ(datos!BS25,datos!BS$7:BS$88)</f>
        <v>22</v>
      </c>
      <c r="BS25" s="9">
        <f>_xlfn.RANK.EQ(datos!BT25,datos!BT$7:BT$88)</f>
        <v>65</v>
      </c>
      <c r="BT25" s="9">
        <f>_xlfn.RANK.EQ(datos!BU25,datos!BU$7:BU$88)</f>
        <v>45</v>
      </c>
      <c r="BU25" s="9">
        <f>_xlfn.RANK.EQ(datos!BV25,datos!BV$7:BV$88)</f>
        <v>18</v>
      </c>
      <c r="BV25" s="9">
        <f>_xlfn.RANK.EQ(datos!BW25,datos!BW$7:BW$88)</f>
        <v>1</v>
      </c>
      <c r="BW25" s="9">
        <f>_xlfn.RANK.EQ(datos!BX25,datos!BX$7:BX$88)</f>
        <v>31</v>
      </c>
      <c r="BX25" s="9">
        <f>_xlfn.RANK.EQ(datos!BY25,datos!BY$7:BY$88)</f>
        <v>49</v>
      </c>
      <c r="BY25" s="9">
        <f>_xlfn.RANK.EQ(datos!BZ25,datos!BZ$7:BZ$88)</f>
        <v>19</v>
      </c>
      <c r="BZ25" s="9">
        <f>_xlfn.RANK.EQ(datos!CA25,datos!CA$7:CA$88)</f>
        <v>28</v>
      </c>
      <c r="CA25" s="9">
        <f>_xlfn.RANK.EQ(datos!CB25,datos!CB$7:CB$88)</f>
        <v>60</v>
      </c>
      <c r="CB25" s="9">
        <f>_xlfn.RANK.EQ(datos!CC25,datos!CC$7:CC$88)</f>
        <v>68</v>
      </c>
      <c r="CC25" s="9">
        <f>_xlfn.RANK.EQ(datos!CD25,datos!CD$7:CD$88)</f>
        <v>74</v>
      </c>
      <c r="CD25" s="9">
        <f>_xlfn.RANK.EQ(datos!CE25,datos!CE$7:CE$88)</f>
        <v>64</v>
      </c>
      <c r="CE25" s="9">
        <f>_xlfn.RANK.EQ(datos!CF25,datos!CF$7:CF$88)</f>
        <v>72</v>
      </c>
      <c r="CF25" s="9">
        <f>_xlfn.RANK.EQ(datos!CG25,datos!CG$7:CG$88)</f>
        <v>33</v>
      </c>
      <c r="CG25" s="9">
        <f>_xlfn.RANK.EQ(datos!CH25,datos!CH$7:CH$88)</f>
        <v>40</v>
      </c>
      <c r="CH25" s="9">
        <f>_xlfn.RANK.EQ(datos!CI25,datos!CI$7:CI$88)</f>
        <v>38</v>
      </c>
      <c r="CI25" s="9">
        <f>_xlfn.RANK.EQ(datos!CJ25,datos!CJ$7:CJ$88)</f>
        <v>45</v>
      </c>
      <c r="CJ25" s="9">
        <f>_xlfn.RANK.EQ(datos!CK25,datos!CK$7:CK$88)</f>
        <v>13</v>
      </c>
      <c r="CK25" s="9">
        <f>_xlfn.RANK.EQ(datos!CL25,datos!CL$7:CL$88)</f>
        <v>10</v>
      </c>
      <c r="CL25" s="9">
        <f>_xlfn.RANK.EQ(datos!CM25,datos!CM$7:CM$88)</f>
        <v>14</v>
      </c>
      <c r="CM25" s="9">
        <f>_xlfn.RANK.EQ(datos!CN25,datos!CN$7:CN$88)</f>
        <v>72</v>
      </c>
      <c r="CN25" s="9">
        <f>_xlfn.RANK.EQ(datos!CO25,datos!CO$7:CO$88)</f>
        <v>19</v>
      </c>
      <c r="CO25" s="9">
        <f>_xlfn.RANK.EQ(datos!CP25,datos!CP$7:CP$88)</f>
        <v>22</v>
      </c>
      <c r="CP25" s="9">
        <f>_xlfn.RANK.EQ(datos!CQ25,datos!CQ$7:CQ$88)</f>
        <v>70</v>
      </c>
      <c r="CQ25" s="9">
        <f>_xlfn.RANK.EQ(datos!CR25,datos!CR$7:CR$88)</f>
        <v>16</v>
      </c>
      <c r="CR25" s="9">
        <f>_xlfn.RANK.EQ(datos!CS25,datos!CS$7:CS$88)</f>
        <v>24</v>
      </c>
      <c r="CS25" s="9">
        <f>_xlfn.RANK.EQ(datos!CT25,datos!CT$7:CT$88)</f>
        <v>43</v>
      </c>
      <c r="CT25" s="9">
        <f>_xlfn.RANK.EQ(datos!CU25,datos!CU$7:CU$88)</f>
        <v>70</v>
      </c>
      <c r="CU25" s="9">
        <f>_xlfn.RANK.EQ(datos!CV25,datos!CV$7:CV$88)</f>
        <v>66</v>
      </c>
      <c r="CV25" s="9">
        <f>_xlfn.RANK.EQ(datos!CW25,datos!CW$7:CW$88)</f>
        <v>27</v>
      </c>
      <c r="CW25" s="9">
        <f>_xlfn.RANK.EQ(datos!CX25,datos!CX$7:CX$88)</f>
        <v>80</v>
      </c>
      <c r="CX25" s="9">
        <f>_xlfn.RANK.EQ(datos!CY25,datos!CY$7:CY$88)</f>
        <v>57</v>
      </c>
      <c r="CY25" s="9">
        <f>_xlfn.RANK.EQ(datos!CZ25,datos!CZ$7:CZ$88)</f>
        <v>68</v>
      </c>
      <c r="CZ25" s="9">
        <f>_xlfn.RANK.EQ(datos!DA25,datos!DA$7:DA$88)</f>
        <v>68</v>
      </c>
      <c r="DA25" s="9">
        <f>_xlfn.RANK.EQ(datos!DB25,datos!DB$7:DB$88)</f>
        <v>46</v>
      </c>
      <c r="DB25" s="9">
        <f>_xlfn.RANK.EQ(datos!DC25,datos!DC$7:DC$88)</f>
        <v>63</v>
      </c>
      <c r="DC25" s="9">
        <f>_xlfn.RANK.EQ(datos!DD25,datos!DD$7:DD$88)</f>
        <v>41</v>
      </c>
      <c r="DD25" s="9">
        <f>_xlfn.RANK.EQ(datos!DE25,datos!DE$7:DE$88)</f>
        <v>53</v>
      </c>
      <c r="DE25" s="9">
        <f>_xlfn.RANK.EQ(datos!DF25,datos!DF$7:DF$88)</f>
        <v>48</v>
      </c>
      <c r="DF25" s="9">
        <f>_xlfn.RANK.EQ(datos!DG25,datos!DG$7:DG$88)</f>
        <v>42</v>
      </c>
      <c r="DG25" s="9">
        <f>_xlfn.RANK.EQ(datos!DH25,datos!DH$7:DH$88)</f>
        <v>15</v>
      </c>
      <c r="DH25" s="9">
        <f>_xlfn.RANK.EQ(datos!DI25,datos!DI$7:DI$88)</f>
        <v>4</v>
      </c>
      <c r="DI25" s="9">
        <f>_xlfn.RANK.EQ(datos!DJ25,datos!DJ$7:DJ$88)</f>
        <v>5</v>
      </c>
      <c r="DJ25" s="9">
        <f>_xlfn.RANK.EQ(datos!DK25,datos!DK$7:DK$88)</f>
        <v>44</v>
      </c>
      <c r="DK25" s="9">
        <f>_xlfn.RANK.EQ(datos!DL25,datos!DL$7:DL$88)</f>
        <v>67</v>
      </c>
      <c r="DL25" s="9">
        <f>_xlfn.RANK.EQ(datos!DM25,datos!DM$7:DM$88)</f>
        <v>53</v>
      </c>
      <c r="DM25" s="9">
        <f>_xlfn.RANK.EQ(datos!DN25,datos!DN$7:DN$88)</f>
        <v>37</v>
      </c>
      <c r="DN25" s="9">
        <f>_xlfn.RANK.EQ(datos!DO25,datos!DO$7:DO$88)</f>
        <v>24</v>
      </c>
      <c r="DO25" s="9">
        <f>_xlfn.RANK.EQ(datos!DP25,datos!DP$7:DP$88)</f>
        <v>10</v>
      </c>
      <c r="DP25" s="9">
        <f>_xlfn.RANK.EQ(datos!DQ25,datos!DQ$7:DQ$88)</f>
        <v>14</v>
      </c>
      <c r="DQ25" s="9">
        <f>_xlfn.RANK.EQ(datos!DR25,datos!DR$7:DR$88)</f>
        <v>50</v>
      </c>
      <c r="DR25" s="9">
        <f>_xlfn.RANK.EQ(datos!DS25,datos!DS$7:DS$88)</f>
        <v>25</v>
      </c>
      <c r="DS25" s="9">
        <f>_xlfn.RANK.EQ(datos!DT25,datos!DT$7:DT$88)</f>
        <v>32</v>
      </c>
      <c r="DT25" s="9">
        <f>_xlfn.RANK.EQ(datos!DU25,datos!DU$7:DU$88)</f>
        <v>38</v>
      </c>
      <c r="DU25" s="9">
        <f>_xlfn.RANK.EQ(datos!DV25,datos!DV$7:DV$88)</f>
        <v>14</v>
      </c>
      <c r="DV25" s="9">
        <f>_xlfn.RANK.EQ(datos!DW25,datos!DW$7:DW$88)</f>
        <v>8</v>
      </c>
      <c r="DW25" s="9">
        <f>_xlfn.RANK.EQ(datos!DX25,datos!DX$7:DX$88)</f>
        <v>13</v>
      </c>
      <c r="DX25" s="9">
        <f>_xlfn.RANK.EQ(datos!DY25,datos!DY$7:DY$88)</f>
        <v>12</v>
      </c>
      <c r="DY25" s="9">
        <f>_xlfn.RANK.EQ(datos!DZ25,datos!DZ$7:DZ$88)</f>
        <v>15</v>
      </c>
      <c r="DZ25" s="9">
        <f>_xlfn.RANK.EQ(datos!EA25,datos!EA$7:EA$88)</f>
        <v>38</v>
      </c>
      <c r="EA25" s="9">
        <f>_xlfn.RANK.EQ(datos!EB25,datos!EB$7:EB$88)</f>
        <v>43</v>
      </c>
      <c r="EB25" s="9">
        <f>_xlfn.RANK.EQ(datos!EC25,datos!EC$7:EC$88)</f>
        <v>47</v>
      </c>
      <c r="EC25" s="9">
        <f>_xlfn.RANK.EQ(datos!ED25,datos!ED$7:ED$88)</f>
        <v>42</v>
      </c>
      <c r="ED25" s="9">
        <f>_xlfn.RANK.EQ(datos!EE25,datos!EE$7:EE$88)</f>
        <v>51</v>
      </c>
      <c r="EE25" s="9">
        <f>_xlfn.RANK.EQ(datos!EF25,datos!EF$7:EF$88)</f>
        <v>16</v>
      </c>
      <c r="EF25" s="9">
        <f>_xlfn.RANK.EQ(datos!EG25,datos!EG$7:EG$88)</f>
        <v>33</v>
      </c>
      <c r="EG25" s="9">
        <f>_xlfn.RANK.EQ(datos!EH25,datos!EH$7:EH$88)</f>
        <v>1</v>
      </c>
      <c r="EH25" s="9">
        <f>_xlfn.RANK.EQ(datos!EI25,datos!EI$7:EI$88)</f>
        <v>1</v>
      </c>
      <c r="EI25" s="9">
        <f>_xlfn.RANK.EQ(datos!EJ25,datos!EJ$7:EJ$88)</f>
        <v>50</v>
      </c>
      <c r="EJ25" s="9">
        <f>_xlfn.RANK.EQ(datos!EK25,datos!EK$7:EK$88)</f>
        <v>33</v>
      </c>
      <c r="EK25" s="9">
        <f>_xlfn.RANK.EQ(datos!EL25,datos!EL$7:EL$88)</f>
        <v>37</v>
      </c>
      <c r="EL25" s="9">
        <f>_xlfn.RANK.EQ(datos!EM25,datos!EM$7:EM$88)</f>
        <v>46</v>
      </c>
      <c r="EM25" s="9">
        <f>_xlfn.RANK.EQ(datos!EN25,datos!EN$7:EN$88)</f>
        <v>45</v>
      </c>
      <c r="EN25" s="9">
        <f>_xlfn.RANK.EQ(datos!EO25,datos!EO$7:EO$88)</f>
        <v>46</v>
      </c>
      <c r="EO25" s="9">
        <f>_xlfn.RANK.EQ(datos!EP25,datos!EP$7:EP$88)</f>
        <v>36</v>
      </c>
      <c r="EP25" s="9">
        <f>_xlfn.RANK.EQ(datos!EQ25,datos!EQ$7:EQ$88)</f>
        <v>54</v>
      </c>
      <c r="EQ25" s="9">
        <f>_xlfn.RANK.EQ(datos!ER25,datos!ER$7:ER$88)</f>
        <v>13</v>
      </c>
      <c r="ER25" s="9">
        <f>_xlfn.RANK.EQ(datos!ES25,datos!ES$7:ES$88)</f>
        <v>18</v>
      </c>
      <c r="ES25" s="9">
        <f>_xlfn.RANK.EQ(datos!ET25,datos!ET$7:ET$88)</f>
        <v>17</v>
      </c>
      <c r="ET25" s="9">
        <f>_xlfn.RANK.EQ(datos!EU25,datos!EU$7:EU$88)</f>
        <v>22</v>
      </c>
      <c r="EU25" s="9">
        <f>_xlfn.RANK.EQ(datos!EV25,datos!EV$7:EV$88)</f>
        <v>20</v>
      </c>
      <c r="EV25" s="9">
        <f>_xlfn.RANK.EQ(datos!EW25,datos!EW$7:EW$88)</f>
        <v>61</v>
      </c>
      <c r="EW25" s="9">
        <f>_xlfn.RANK.EQ(datos!EX25,datos!EX$7:EX$88)</f>
        <v>54</v>
      </c>
      <c r="EX25" s="9">
        <f>_xlfn.RANK.EQ(datos!EY25,datos!EY$7:EY$88)</f>
        <v>15</v>
      </c>
      <c r="EY25" s="9">
        <f>_xlfn.RANK.EQ(datos!EZ25,datos!EZ$7:EZ$88)</f>
        <v>15</v>
      </c>
      <c r="EZ25" s="9">
        <f>_xlfn.RANK.EQ(datos!FA25,datos!FA$7:FA$88)</f>
        <v>57</v>
      </c>
      <c r="FA25" s="9">
        <f>_xlfn.RANK.EQ(datos!FB25,datos!FB$7:FB$88)</f>
        <v>35</v>
      </c>
      <c r="FB25" s="9">
        <f>_xlfn.RANK.EQ(datos!FC25,datos!FC$7:FC$88)</f>
        <v>54</v>
      </c>
      <c r="FC25" s="9">
        <f>_xlfn.RANK.EQ(datos!FD25,datos!FD$7:FD$88)</f>
        <v>21</v>
      </c>
      <c r="FD25" s="9">
        <f>_xlfn.RANK.EQ(datos!FE25,datos!FE$7:FE$88)</f>
        <v>13</v>
      </c>
      <c r="FE25" s="9">
        <f>_xlfn.RANK.EQ(datos!FF25,datos!FF$7:FF$88)</f>
        <v>19</v>
      </c>
      <c r="FF25" s="9">
        <f>_xlfn.RANK.EQ(datos!FG25,datos!FG$7:FG$88)</f>
        <v>29</v>
      </c>
      <c r="FG25" s="9">
        <f>_xlfn.RANK.EQ(datos!FH25,datos!FH$7:FH$88)</f>
        <v>32</v>
      </c>
      <c r="FH25" s="9">
        <f>_xlfn.RANK.EQ(datos!FI25,datos!FI$7:FI$88)</f>
        <v>34</v>
      </c>
      <c r="FI25" s="9">
        <f>_xlfn.RANK.EQ(datos!FJ25,datos!FJ$7:FJ$88)</f>
        <v>52</v>
      </c>
      <c r="FJ25" s="9">
        <f>_xlfn.RANK.EQ(datos!FK25,datos!FK$7:FK$88)</f>
        <v>56</v>
      </c>
      <c r="FK25" s="9">
        <f>_xlfn.RANK.EQ(datos!FL25,datos!FL$7:FL$88)</f>
        <v>43</v>
      </c>
      <c r="FL25" s="9">
        <f>_xlfn.RANK.EQ(datos!FM25,datos!FM$7:FM$88)</f>
        <v>26</v>
      </c>
      <c r="FM25" s="9">
        <f>_xlfn.RANK.EQ(datos!FN25,datos!FN$7:FN$88)</f>
        <v>26</v>
      </c>
      <c r="FN25" s="9">
        <f>_xlfn.RANK.EQ(datos!FO25,datos!FO$7:FO$88)</f>
        <v>12</v>
      </c>
      <c r="FO25" s="9">
        <f>_xlfn.RANK.EQ(datos!FP25,datos!FP$7:FP$88)</f>
        <v>12</v>
      </c>
      <c r="FP25" s="9">
        <f>_xlfn.RANK.EQ(datos!FQ25,datos!FQ$7:FQ$88)</f>
        <v>24</v>
      </c>
      <c r="FQ25" s="9">
        <f>_xlfn.RANK.EQ(datos!FR25,datos!FR$7:FR$88)</f>
        <v>61</v>
      </c>
      <c r="FR25" s="9">
        <f>_xlfn.RANK.EQ(datos!FS25,datos!FS$7:FS$88)</f>
        <v>69</v>
      </c>
      <c r="FS25" s="9">
        <f>_xlfn.RANK.EQ(datos!FT25,datos!FT$7:FT$88)</f>
        <v>19</v>
      </c>
    </row>
    <row r="26" spans="1:175" x14ac:dyDescent="0.3">
      <c r="A26" s="2" t="s">
        <v>40</v>
      </c>
      <c r="B26" s="2">
        <v>120</v>
      </c>
      <c r="C26" s="2" t="s">
        <v>41</v>
      </c>
      <c r="D26" s="2" t="s">
        <v>346</v>
      </c>
      <c r="E26" s="2" t="s">
        <v>347</v>
      </c>
      <c r="F26" s="2">
        <v>0</v>
      </c>
      <c r="G26" s="2" t="s">
        <v>355</v>
      </c>
      <c r="H26" s="9">
        <f>_xlfn.RANK.EQ(datos!I26,datos!I$7:I$88)</f>
        <v>54</v>
      </c>
      <c r="I26" s="9">
        <f>_xlfn.RANK.EQ(datos!J26,datos!J$7:J$88)</f>
        <v>52</v>
      </c>
      <c r="J26" s="9">
        <f>_xlfn.RANK.EQ(datos!K26,datos!K$7:K$88)</f>
        <v>74</v>
      </c>
      <c r="K26" s="9">
        <f>_xlfn.RANK.EQ(datos!L26,datos!L$7:L$88)</f>
        <v>41</v>
      </c>
      <c r="L26" s="9">
        <f>_xlfn.RANK.EQ(datos!M26,datos!M$7:M$88)</f>
        <v>36</v>
      </c>
      <c r="M26" s="9">
        <f>_xlfn.RANK.EQ(datos!N26,datos!N$7:N$88)</f>
        <v>10</v>
      </c>
      <c r="N26" s="9">
        <f>_xlfn.RANK.EQ(datos!O26,datos!O$7:O$88)</f>
        <v>82</v>
      </c>
      <c r="O26" s="9">
        <f>_xlfn.RANK.EQ(datos!P26,datos!P$7:P$88)</f>
        <v>5</v>
      </c>
      <c r="P26" s="9">
        <f>_xlfn.RANK.EQ(datos!Q26,datos!Q$7:Q$88)</f>
        <v>69</v>
      </c>
      <c r="Q26" s="9">
        <f>_xlfn.RANK.EQ(datos!R26,datos!R$7:R$88)</f>
        <v>77</v>
      </c>
      <c r="R26" s="9">
        <f>_xlfn.RANK.EQ(datos!S26,datos!S$7:S$88)</f>
        <v>32</v>
      </c>
      <c r="S26" s="9">
        <f>_xlfn.RANK.EQ(datos!T26,datos!T$7:T$88)</f>
        <v>70</v>
      </c>
      <c r="T26" s="9">
        <f>_xlfn.RANK.EQ(datos!U26,datos!U$7:U$88)</f>
        <v>63</v>
      </c>
      <c r="U26" s="9">
        <f>_xlfn.RANK.EQ(datos!V26,datos!V$7:V$88)</f>
        <v>3</v>
      </c>
      <c r="V26" s="9">
        <f>_xlfn.RANK.EQ(datos!W26,datos!W$7:W$88)</f>
        <v>54</v>
      </c>
      <c r="W26" s="9">
        <f>_xlfn.RANK.EQ(datos!X26,datos!X$7:X$88)</f>
        <v>50</v>
      </c>
      <c r="X26" s="9">
        <f>_xlfn.RANK.EQ(datos!Y26,datos!Y$7:Y$88)</f>
        <v>54</v>
      </c>
      <c r="Y26" s="9">
        <f>_xlfn.RANK.EQ(datos!Z26,datos!Z$7:Z$88)</f>
        <v>75</v>
      </c>
      <c r="Z26" s="9">
        <f>_xlfn.RANK.EQ(datos!AA26,datos!AA$7:AA$88)</f>
        <v>6</v>
      </c>
      <c r="AA26" s="9">
        <f>_xlfn.RANK.EQ(datos!AB26,datos!AB$7:AB$88)</f>
        <v>76</v>
      </c>
      <c r="AB26" s="9">
        <f>_xlfn.RANK.EQ(datos!AC26,datos!AC$7:AC$88)</f>
        <v>62</v>
      </c>
      <c r="AC26" s="9">
        <f>_xlfn.RANK.EQ(datos!AD26,datos!AD$7:AD$88)</f>
        <v>36</v>
      </c>
      <c r="AD26" s="9">
        <f>_xlfn.RANK.EQ(datos!AE26,datos!AE$7:AE$88)</f>
        <v>29</v>
      </c>
      <c r="AE26" s="9">
        <f>_xlfn.RANK.EQ(datos!AF26,datos!AF$7:AF$88)</f>
        <v>36</v>
      </c>
      <c r="AF26" s="9">
        <f>_xlfn.RANK.EQ(datos!AG26,datos!AG$7:AG$88)</f>
        <v>59</v>
      </c>
      <c r="AG26" s="9">
        <f>_xlfn.RANK.EQ(datos!AH26,datos!AH$7:AH$88)</f>
        <v>1</v>
      </c>
      <c r="AH26" s="9">
        <f>_xlfn.RANK.EQ(datos!AI26,datos!AI$7:AI$88)</f>
        <v>65</v>
      </c>
      <c r="AI26" s="9">
        <f>_xlfn.RANK.EQ(datos!AJ26,datos!AJ$7:AJ$88)</f>
        <v>9</v>
      </c>
      <c r="AJ26" s="9">
        <f>_xlfn.RANK.EQ(datos!AK26,datos!AK$7:AK$88)</f>
        <v>39</v>
      </c>
      <c r="AK26" s="9">
        <f>_xlfn.RANK.EQ(datos!AL26,datos!AL$7:AL$88)</f>
        <v>6</v>
      </c>
      <c r="AL26" s="9">
        <f>_xlfn.RANK.EQ(datos!AM26,datos!AM$7:AM$88)</f>
        <v>82</v>
      </c>
      <c r="AM26" s="9">
        <f>_xlfn.RANK.EQ(datos!AN26,datos!AN$7:AN$88)</f>
        <v>45</v>
      </c>
      <c r="AN26" s="9">
        <f>_xlfn.RANK.EQ(datos!AO26,datos!AO$7:AO$88)</f>
        <v>80</v>
      </c>
      <c r="AO26" s="9">
        <f>_xlfn.RANK.EQ(datos!AP26,datos!AP$7:AP$88)</f>
        <v>55</v>
      </c>
      <c r="AP26" s="9">
        <f>_xlfn.RANK.EQ(datos!AQ26,datos!AQ$7:AQ$88)</f>
        <v>79</v>
      </c>
      <c r="AQ26" s="9">
        <f>_xlfn.RANK.EQ(datos!AR26,datos!AR$7:AR$88)</f>
        <v>74</v>
      </c>
      <c r="AR26" s="9">
        <f>_xlfn.RANK.EQ(datos!AS26,datos!AS$7:AS$88)</f>
        <v>1</v>
      </c>
      <c r="AS26" s="9">
        <f>_xlfn.RANK.EQ(datos!AT26,datos!AT$7:AT$88)</f>
        <v>3</v>
      </c>
      <c r="AT26" s="9">
        <f>_xlfn.RANK.EQ(datos!AU26,datos!AU$7:AU$88)</f>
        <v>37</v>
      </c>
      <c r="AU26" s="9">
        <f>_xlfn.RANK.EQ(datos!AV26,datos!AV$7:AV$88)</f>
        <v>42</v>
      </c>
      <c r="AV26" s="9">
        <f>_xlfn.RANK.EQ(datos!AW26,datos!AW$7:AW$88)</f>
        <v>3</v>
      </c>
      <c r="AW26" s="9">
        <f>_xlfn.RANK.EQ(datos!AX26,datos!AX$7:AX$88)</f>
        <v>20</v>
      </c>
      <c r="AX26" s="9">
        <f>_xlfn.RANK.EQ(datos!AY26,datos!AY$7:AY$88)</f>
        <v>51</v>
      </c>
      <c r="AY26" s="9">
        <f>_xlfn.RANK.EQ(datos!AZ26,datos!AZ$7:AZ$88)</f>
        <v>3</v>
      </c>
      <c r="AZ26" s="9">
        <f>_xlfn.RANK.EQ(datos!BA26,datos!BA$7:BA$88)</f>
        <v>71</v>
      </c>
      <c r="BA26" s="9">
        <f>_xlfn.RANK.EQ(datos!BB26,datos!BB$7:BB$88)</f>
        <v>82</v>
      </c>
      <c r="BB26" s="9">
        <f>_xlfn.RANK.EQ(datos!BC26,datos!BC$7:BC$88)</f>
        <v>74</v>
      </c>
      <c r="BC26" s="9">
        <f>_xlfn.RANK.EQ(datos!BD26,datos!BD$7:BD$88)</f>
        <v>69</v>
      </c>
      <c r="BD26" s="9">
        <f>_xlfn.RANK.EQ(datos!BE26,datos!BE$7:BE$88)</f>
        <v>77</v>
      </c>
      <c r="BE26" s="9">
        <f>_xlfn.RANK.EQ(datos!BF26,datos!BF$7:BF$88)</f>
        <v>1</v>
      </c>
      <c r="BF26" s="9">
        <f>_xlfn.RANK.EQ(datos!BG26,datos!BG$7:BG$88)</f>
        <v>24</v>
      </c>
      <c r="BG26" s="9">
        <f>_xlfn.RANK.EQ(datos!BH26,datos!BH$7:BH$88)</f>
        <v>58</v>
      </c>
      <c r="BH26" s="9">
        <f>_xlfn.RANK.EQ(datos!BI26,datos!BI$7:BI$88)</f>
        <v>71</v>
      </c>
      <c r="BI26" s="9">
        <f>_xlfn.RANK.EQ(datos!BJ26,datos!BJ$7:BJ$88)</f>
        <v>19</v>
      </c>
      <c r="BJ26" s="9">
        <f>_xlfn.RANK.EQ(datos!BK26,datos!BK$7:BK$88)</f>
        <v>16</v>
      </c>
      <c r="BK26" s="9">
        <f>_xlfn.RANK.EQ(datos!BL26,datos!BL$7:BL$88)</f>
        <v>74</v>
      </c>
      <c r="BL26" s="9">
        <f>_xlfn.RANK.EQ(datos!BM26,datos!BM$7:BM$88)</f>
        <v>78</v>
      </c>
      <c r="BM26" s="9">
        <f>_xlfn.RANK.EQ(datos!BN26,datos!BN$7:BN$88)</f>
        <v>59</v>
      </c>
      <c r="BN26" s="9">
        <f>_xlfn.RANK.EQ(datos!BO26,datos!BO$7:BO$88)</f>
        <v>50</v>
      </c>
      <c r="BO26" s="9">
        <f>_xlfn.RANK.EQ(datos!BP26,datos!BP$7:BP$88)</f>
        <v>43</v>
      </c>
      <c r="BP26" s="9">
        <f>_xlfn.RANK.EQ(datos!BQ26,datos!BQ$7:BQ$88)</f>
        <v>27</v>
      </c>
      <c r="BQ26" s="9">
        <f>_xlfn.RANK.EQ(datos!BR26,datos!BR$7:BR$88)</f>
        <v>74</v>
      </c>
      <c r="BR26" s="9">
        <f>_xlfn.RANK.EQ(datos!BS26,datos!BS$7:BS$88)</f>
        <v>9</v>
      </c>
      <c r="BS26" s="9">
        <f>_xlfn.RANK.EQ(datos!BT26,datos!BT$7:BT$88)</f>
        <v>1</v>
      </c>
      <c r="BT26" s="9">
        <f>_xlfn.RANK.EQ(datos!BU26,datos!BU$7:BU$88)</f>
        <v>1</v>
      </c>
      <c r="BU26" s="9">
        <f>_xlfn.RANK.EQ(datos!BV26,datos!BV$7:BV$88)</f>
        <v>11</v>
      </c>
      <c r="BV26" s="9">
        <f>_xlfn.RANK.EQ(datos!BW26,datos!BW$7:BW$88)</f>
        <v>1</v>
      </c>
      <c r="BW26" s="9">
        <f>_xlfn.RANK.EQ(datos!BX26,datos!BX$7:BX$88)</f>
        <v>49</v>
      </c>
      <c r="BX26" s="9">
        <f>_xlfn.RANK.EQ(datos!BY26,datos!BY$7:BY$88)</f>
        <v>78</v>
      </c>
      <c r="BY26" s="9">
        <f>_xlfn.RANK.EQ(datos!BZ26,datos!BZ$7:BZ$88)</f>
        <v>24</v>
      </c>
      <c r="BZ26" s="9">
        <f>_xlfn.RANK.EQ(datos!CA26,datos!CA$7:CA$88)</f>
        <v>28</v>
      </c>
      <c r="CA26" s="9">
        <f>_xlfn.RANK.EQ(datos!CB26,datos!CB$7:CB$88)</f>
        <v>17</v>
      </c>
      <c r="CB26" s="9">
        <f>_xlfn.RANK.EQ(datos!CC26,datos!CC$7:CC$88)</f>
        <v>51</v>
      </c>
      <c r="CC26" s="9">
        <f>_xlfn.RANK.EQ(datos!CD26,datos!CD$7:CD$88)</f>
        <v>69</v>
      </c>
      <c r="CD26" s="9">
        <f>_xlfn.RANK.EQ(datos!CE26,datos!CE$7:CE$88)</f>
        <v>56</v>
      </c>
      <c r="CE26" s="9">
        <f>_xlfn.RANK.EQ(datos!CF26,datos!CF$7:CF$88)</f>
        <v>64</v>
      </c>
      <c r="CF26" s="9">
        <f>_xlfn.RANK.EQ(datos!CG26,datos!CG$7:CG$88)</f>
        <v>30</v>
      </c>
      <c r="CG26" s="9">
        <f>_xlfn.RANK.EQ(datos!CH26,datos!CH$7:CH$88)</f>
        <v>38</v>
      </c>
      <c r="CH26" s="9">
        <f>_xlfn.RANK.EQ(datos!CI26,datos!CI$7:CI$88)</f>
        <v>5</v>
      </c>
      <c r="CI26" s="9">
        <f>_xlfn.RANK.EQ(datos!CJ26,datos!CJ$7:CJ$88)</f>
        <v>57</v>
      </c>
      <c r="CJ26" s="9">
        <f>_xlfn.RANK.EQ(datos!CK26,datos!CK$7:CK$88)</f>
        <v>31</v>
      </c>
      <c r="CK26" s="9">
        <f>_xlfn.RANK.EQ(datos!CL26,datos!CL$7:CL$88)</f>
        <v>16</v>
      </c>
      <c r="CL26" s="9">
        <f>_xlfn.RANK.EQ(datos!CM26,datos!CM$7:CM$88)</f>
        <v>30</v>
      </c>
      <c r="CM26" s="9">
        <f>_xlfn.RANK.EQ(datos!CN26,datos!CN$7:CN$88)</f>
        <v>63</v>
      </c>
      <c r="CN26" s="9">
        <f>_xlfn.RANK.EQ(datos!CO26,datos!CO$7:CO$88)</f>
        <v>78</v>
      </c>
      <c r="CO26" s="9">
        <f>_xlfn.RANK.EQ(datos!CP26,datos!CP$7:CP$88)</f>
        <v>77</v>
      </c>
      <c r="CP26" s="9">
        <f>_xlfn.RANK.EQ(datos!CQ26,datos!CQ$7:CQ$88)</f>
        <v>1</v>
      </c>
      <c r="CQ26" s="9">
        <f>_xlfn.RANK.EQ(datos!CR26,datos!CR$7:CR$88)</f>
        <v>13</v>
      </c>
      <c r="CR26" s="9">
        <f>_xlfn.RANK.EQ(datos!CS26,datos!CS$7:CS$88)</f>
        <v>45</v>
      </c>
      <c r="CS26" s="9">
        <f>_xlfn.RANK.EQ(datos!CT26,datos!CT$7:CT$88)</f>
        <v>31</v>
      </c>
      <c r="CT26" s="9">
        <f>_xlfn.RANK.EQ(datos!CU26,datos!CU$7:CU$88)</f>
        <v>2</v>
      </c>
      <c r="CU26" s="9">
        <f>_xlfn.RANK.EQ(datos!CV26,datos!CV$7:CV$88)</f>
        <v>13</v>
      </c>
      <c r="CV26" s="9">
        <f>_xlfn.RANK.EQ(datos!CW26,datos!CW$7:CW$88)</f>
        <v>3</v>
      </c>
      <c r="CW26" s="9">
        <f>_xlfn.RANK.EQ(datos!CX26,datos!CX$7:CX$88)</f>
        <v>14</v>
      </c>
      <c r="CX26" s="9">
        <f>_xlfn.RANK.EQ(datos!CY26,datos!CY$7:CY$88)</f>
        <v>6</v>
      </c>
      <c r="CY26" s="9">
        <f>_xlfn.RANK.EQ(datos!CZ26,datos!CZ$7:CZ$88)</f>
        <v>5</v>
      </c>
      <c r="CZ26" s="9">
        <f>_xlfn.RANK.EQ(datos!DA26,datos!DA$7:DA$88)</f>
        <v>80</v>
      </c>
      <c r="DA26" s="9">
        <f>_xlfn.RANK.EQ(datos!DB26,datos!DB$7:DB$88)</f>
        <v>6</v>
      </c>
      <c r="DB26" s="9">
        <f>_xlfn.RANK.EQ(datos!DC26,datos!DC$7:DC$88)</f>
        <v>24</v>
      </c>
      <c r="DC26" s="9">
        <f>_xlfn.RANK.EQ(datos!DD26,datos!DD$7:DD$88)</f>
        <v>65</v>
      </c>
      <c r="DD26" s="9">
        <f>_xlfn.RANK.EQ(datos!DE26,datos!DE$7:DE$88)</f>
        <v>76</v>
      </c>
      <c r="DE26" s="9">
        <f>_xlfn.RANK.EQ(datos!DF26,datos!DF$7:DF$88)</f>
        <v>61</v>
      </c>
      <c r="DF26" s="9">
        <f>_xlfn.RANK.EQ(datos!DG26,datos!DG$7:DG$88)</f>
        <v>58</v>
      </c>
      <c r="DG26" s="9">
        <f>_xlfn.RANK.EQ(datos!DH26,datos!DH$7:DH$88)</f>
        <v>6</v>
      </c>
      <c r="DH26" s="9">
        <f>_xlfn.RANK.EQ(datos!DI26,datos!DI$7:DI$88)</f>
        <v>81</v>
      </c>
      <c r="DI26" s="9">
        <f>_xlfn.RANK.EQ(datos!DJ26,datos!DJ$7:DJ$88)</f>
        <v>52</v>
      </c>
      <c r="DJ26" s="9">
        <f>_xlfn.RANK.EQ(datos!DK26,datos!DK$7:DK$88)</f>
        <v>39</v>
      </c>
      <c r="DK26" s="9">
        <f>_xlfn.RANK.EQ(datos!DL26,datos!DL$7:DL$88)</f>
        <v>23</v>
      </c>
      <c r="DL26" s="9">
        <f>_xlfn.RANK.EQ(datos!DM26,datos!DM$7:DM$88)</f>
        <v>13</v>
      </c>
      <c r="DM26" s="9">
        <f>_xlfn.RANK.EQ(datos!DN26,datos!DN$7:DN$88)</f>
        <v>64</v>
      </c>
      <c r="DN26" s="9">
        <f>_xlfn.RANK.EQ(datos!DO26,datos!DO$7:DO$88)</f>
        <v>3</v>
      </c>
      <c r="DO26" s="9">
        <f>_xlfn.RANK.EQ(datos!DP26,datos!DP$7:DP$88)</f>
        <v>9</v>
      </c>
      <c r="DP26" s="9">
        <f>_xlfn.RANK.EQ(datos!DQ26,datos!DQ$7:DQ$88)</f>
        <v>3</v>
      </c>
      <c r="DQ26" s="9">
        <f>_xlfn.RANK.EQ(datos!DR26,datos!DR$7:DR$88)</f>
        <v>81</v>
      </c>
      <c r="DR26" s="9">
        <f>_xlfn.RANK.EQ(datos!DS26,datos!DS$7:DS$88)</f>
        <v>30</v>
      </c>
      <c r="DS26" s="9">
        <f>_xlfn.RANK.EQ(datos!DT26,datos!DT$7:DT$88)</f>
        <v>58</v>
      </c>
      <c r="DT26" s="9">
        <f>_xlfn.RANK.EQ(datos!DU26,datos!DU$7:DU$88)</f>
        <v>67</v>
      </c>
      <c r="DU26" s="9">
        <f>_xlfn.RANK.EQ(datos!DV26,datos!DV$7:DV$88)</f>
        <v>2</v>
      </c>
      <c r="DV26" s="9">
        <f>_xlfn.RANK.EQ(datos!DW26,datos!DW$7:DW$88)</f>
        <v>7</v>
      </c>
      <c r="DW26" s="9">
        <f>_xlfn.RANK.EQ(datos!DX26,datos!DX$7:DX$88)</f>
        <v>1</v>
      </c>
      <c r="DX26" s="9">
        <f>_xlfn.RANK.EQ(datos!DY26,datos!DY$7:DY$88)</f>
        <v>1</v>
      </c>
      <c r="DY26" s="9">
        <f>_xlfn.RANK.EQ(datos!DZ26,datos!DZ$7:DZ$88)</f>
        <v>36</v>
      </c>
      <c r="DZ26" s="9">
        <f>_xlfn.RANK.EQ(datos!EA26,datos!EA$7:EA$88)</f>
        <v>57</v>
      </c>
      <c r="EA26" s="9">
        <f>_xlfn.RANK.EQ(datos!EB26,datos!EB$7:EB$88)</f>
        <v>65</v>
      </c>
      <c r="EB26" s="9">
        <f>_xlfn.RANK.EQ(datos!EC26,datos!EC$7:EC$88)</f>
        <v>46</v>
      </c>
      <c r="EC26" s="9">
        <f>_xlfn.RANK.EQ(datos!ED26,datos!ED$7:ED$88)</f>
        <v>41</v>
      </c>
      <c r="ED26" s="9">
        <f>_xlfn.RANK.EQ(datos!EE26,datos!EE$7:EE$88)</f>
        <v>80</v>
      </c>
      <c r="EE26" s="9">
        <f>_xlfn.RANK.EQ(datos!EF26,datos!EF$7:EF$88)</f>
        <v>6</v>
      </c>
      <c r="EF26" s="9">
        <f>_xlfn.RANK.EQ(datos!EG26,datos!EG$7:EG$88)</f>
        <v>6</v>
      </c>
      <c r="EG26" s="9">
        <f>_xlfn.RANK.EQ(datos!EH26,datos!EH$7:EH$88)</f>
        <v>68</v>
      </c>
      <c r="EH26" s="9">
        <f>_xlfn.RANK.EQ(datos!EI26,datos!EI$7:EI$88)</f>
        <v>1</v>
      </c>
      <c r="EI26" s="9">
        <f>_xlfn.RANK.EQ(datos!EJ26,datos!EJ$7:EJ$88)</f>
        <v>32</v>
      </c>
      <c r="EJ26" s="9">
        <f>_xlfn.RANK.EQ(datos!EK26,datos!EK$7:EK$88)</f>
        <v>19</v>
      </c>
      <c r="EK26" s="9">
        <f>_xlfn.RANK.EQ(datos!EL26,datos!EL$7:EL$88)</f>
        <v>47</v>
      </c>
      <c r="EL26" s="9">
        <f>_xlfn.RANK.EQ(datos!EM26,datos!EM$7:EM$88)</f>
        <v>57</v>
      </c>
      <c r="EM26" s="9">
        <f>_xlfn.RANK.EQ(datos!EN26,datos!EN$7:EN$88)</f>
        <v>36</v>
      </c>
      <c r="EN26" s="9">
        <f>_xlfn.RANK.EQ(datos!EO26,datos!EO$7:EO$88)</f>
        <v>15</v>
      </c>
      <c r="EO26" s="9">
        <f>_xlfn.RANK.EQ(datos!EP26,datos!EP$7:EP$88)</f>
        <v>1</v>
      </c>
      <c r="EP26" s="9">
        <f>_xlfn.RANK.EQ(datos!EQ26,datos!EQ$7:EQ$88)</f>
        <v>45</v>
      </c>
      <c r="EQ26" s="9">
        <f>_xlfn.RANK.EQ(datos!ER26,datos!ER$7:ER$88)</f>
        <v>41</v>
      </c>
      <c r="ER26" s="9">
        <f>_xlfn.RANK.EQ(datos!ES26,datos!ES$7:ES$88)</f>
        <v>6</v>
      </c>
      <c r="ES26" s="9">
        <f>_xlfn.RANK.EQ(datos!ET26,datos!ET$7:ET$88)</f>
        <v>82</v>
      </c>
      <c r="ET26" s="9">
        <f>_xlfn.RANK.EQ(datos!EU26,datos!EU$7:EU$88)</f>
        <v>81</v>
      </c>
      <c r="EU26" s="9">
        <f>_xlfn.RANK.EQ(datos!EV26,datos!EV$7:EV$88)</f>
        <v>81</v>
      </c>
      <c r="EV26" s="9">
        <f>_xlfn.RANK.EQ(datos!EW26,datos!EW$7:EW$88)</f>
        <v>3</v>
      </c>
      <c r="EW26" s="9">
        <f>_xlfn.RANK.EQ(datos!EX26,datos!EX$7:EX$88)</f>
        <v>20</v>
      </c>
      <c r="EX26" s="9">
        <f>_xlfn.RANK.EQ(datos!EY26,datos!EY$7:EY$88)</f>
        <v>75</v>
      </c>
      <c r="EY26" s="9">
        <f>_xlfn.RANK.EQ(datos!EZ26,datos!EZ$7:EZ$88)</f>
        <v>56</v>
      </c>
      <c r="EZ26" s="9">
        <f>_xlfn.RANK.EQ(datos!FA26,datos!FA$7:FA$88)</f>
        <v>80</v>
      </c>
      <c r="FA26" s="9">
        <f>_xlfn.RANK.EQ(datos!FB26,datos!FB$7:FB$88)</f>
        <v>65</v>
      </c>
      <c r="FB26" s="9">
        <f>_xlfn.RANK.EQ(datos!FC26,datos!FC$7:FC$88)</f>
        <v>66</v>
      </c>
      <c r="FC26" s="9">
        <f>_xlfn.RANK.EQ(datos!FD26,datos!FD$7:FD$88)</f>
        <v>76</v>
      </c>
      <c r="FD26" s="9">
        <f>_xlfn.RANK.EQ(datos!FE26,datos!FE$7:FE$88)</f>
        <v>82</v>
      </c>
      <c r="FE26" s="9">
        <f>_xlfn.RANK.EQ(datos!FF26,datos!FF$7:FF$88)</f>
        <v>22</v>
      </c>
      <c r="FF26" s="9">
        <f>_xlfn.RANK.EQ(datos!FG26,datos!FG$7:FG$88)</f>
        <v>80</v>
      </c>
      <c r="FG26" s="9">
        <f>_xlfn.RANK.EQ(datos!FH26,datos!FH$7:FH$88)</f>
        <v>1</v>
      </c>
      <c r="FH26" s="9">
        <f>_xlfn.RANK.EQ(datos!FI26,datos!FI$7:FI$88)</f>
        <v>48</v>
      </c>
      <c r="FI26" s="9">
        <f>_xlfn.RANK.EQ(datos!FJ26,datos!FJ$7:FJ$88)</f>
        <v>46</v>
      </c>
      <c r="FJ26" s="9">
        <f>_xlfn.RANK.EQ(datos!FK26,datos!FK$7:FK$88)</f>
        <v>37</v>
      </c>
      <c r="FK26" s="9">
        <f>_xlfn.RANK.EQ(datos!FL26,datos!FL$7:FL$88)</f>
        <v>82</v>
      </c>
      <c r="FL26" s="9">
        <f>_xlfn.RANK.EQ(datos!FM26,datos!FM$7:FM$88)</f>
        <v>82</v>
      </c>
      <c r="FM26" s="9">
        <f>_xlfn.RANK.EQ(datos!FN26,datos!FN$7:FN$88)</f>
        <v>82</v>
      </c>
      <c r="FN26" s="9">
        <f>_xlfn.RANK.EQ(datos!FO26,datos!FO$7:FO$88)</f>
        <v>2</v>
      </c>
      <c r="FO26" s="9">
        <f>_xlfn.RANK.EQ(datos!FP26,datos!FP$7:FP$88)</f>
        <v>4</v>
      </c>
      <c r="FP26" s="9">
        <f>_xlfn.RANK.EQ(datos!FQ26,datos!FQ$7:FQ$88)</f>
        <v>68</v>
      </c>
      <c r="FQ26" s="9">
        <f>_xlfn.RANK.EQ(datos!FR26,datos!FR$7:FR$88)</f>
        <v>79</v>
      </c>
      <c r="FR26" s="9">
        <f>_xlfn.RANK.EQ(datos!FS26,datos!FS$7:FS$88)</f>
        <v>77</v>
      </c>
      <c r="FS26" s="9">
        <f>_xlfn.RANK.EQ(datos!FT26,datos!FT$7:FT$88)</f>
        <v>33</v>
      </c>
    </row>
    <row r="27" spans="1:175" x14ac:dyDescent="0.3">
      <c r="A27" s="2" t="s">
        <v>42</v>
      </c>
      <c r="B27" s="2">
        <v>201</v>
      </c>
      <c r="C27" s="2" t="s">
        <v>43</v>
      </c>
      <c r="D27" s="2" t="s">
        <v>43</v>
      </c>
      <c r="E27" s="2" t="s">
        <v>347</v>
      </c>
      <c r="F27" s="2">
        <v>0</v>
      </c>
      <c r="G27" s="2" t="s">
        <v>344</v>
      </c>
      <c r="H27" s="9">
        <f>_xlfn.RANK.EQ(datos!I27,datos!I$7:I$88)</f>
        <v>15</v>
      </c>
      <c r="I27" s="9">
        <f>_xlfn.RANK.EQ(datos!J27,datos!J$7:J$88)</f>
        <v>27</v>
      </c>
      <c r="J27" s="9">
        <f>_xlfn.RANK.EQ(datos!K27,datos!K$7:K$88)</f>
        <v>53</v>
      </c>
      <c r="K27" s="9">
        <f>_xlfn.RANK.EQ(datos!L27,datos!L$7:L$88)</f>
        <v>3</v>
      </c>
      <c r="L27" s="9">
        <f>_xlfn.RANK.EQ(datos!M27,datos!M$7:M$88)</f>
        <v>44</v>
      </c>
      <c r="M27" s="9">
        <f>_xlfn.RANK.EQ(datos!N27,datos!N$7:N$88)</f>
        <v>49</v>
      </c>
      <c r="N27" s="9">
        <f>_xlfn.RANK.EQ(datos!O27,datos!O$7:O$88)</f>
        <v>1</v>
      </c>
      <c r="O27" s="9">
        <f>_xlfn.RANK.EQ(datos!P27,datos!P$7:P$88)</f>
        <v>68</v>
      </c>
      <c r="P27" s="9">
        <f>_xlfn.RANK.EQ(datos!Q27,datos!Q$7:Q$88)</f>
        <v>25</v>
      </c>
      <c r="Q27" s="9">
        <f>_xlfn.RANK.EQ(datos!R27,datos!R$7:R$88)</f>
        <v>14</v>
      </c>
      <c r="R27" s="9">
        <f>_xlfn.RANK.EQ(datos!S27,datos!S$7:S$88)</f>
        <v>25</v>
      </c>
      <c r="S27" s="9">
        <f>_xlfn.RANK.EQ(datos!T27,datos!T$7:T$88)</f>
        <v>37</v>
      </c>
      <c r="T27" s="9">
        <f>_xlfn.RANK.EQ(datos!U27,datos!U$7:U$88)</f>
        <v>58</v>
      </c>
      <c r="U27" s="9">
        <f>_xlfn.RANK.EQ(datos!V27,datos!V$7:V$88)</f>
        <v>65</v>
      </c>
      <c r="V27" s="9">
        <f>_xlfn.RANK.EQ(datos!W27,datos!W$7:W$88)</f>
        <v>43</v>
      </c>
      <c r="W27" s="9">
        <f>_xlfn.RANK.EQ(datos!X27,datos!X$7:X$88)</f>
        <v>64</v>
      </c>
      <c r="X27" s="9">
        <f>_xlfn.RANK.EQ(datos!Y27,datos!Y$7:Y$88)</f>
        <v>33</v>
      </c>
      <c r="Y27" s="9">
        <f>_xlfn.RANK.EQ(datos!Z27,datos!Z$7:Z$88)</f>
        <v>57</v>
      </c>
      <c r="Z27" s="9">
        <f>_xlfn.RANK.EQ(datos!AA27,datos!AA$7:AA$88)</f>
        <v>16</v>
      </c>
      <c r="AA27" s="9">
        <f>_xlfn.RANK.EQ(datos!AB27,datos!AB$7:AB$88)</f>
        <v>3</v>
      </c>
      <c r="AB27" s="9">
        <f>_xlfn.RANK.EQ(datos!AC27,datos!AC$7:AC$88)</f>
        <v>1</v>
      </c>
      <c r="AC27" s="9">
        <f>_xlfn.RANK.EQ(datos!AD27,datos!AD$7:AD$88)</f>
        <v>23</v>
      </c>
      <c r="AD27" s="9">
        <f>_xlfn.RANK.EQ(datos!AE27,datos!AE$7:AE$88)</f>
        <v>22</v>
      </c>
      <c r="AE27" s="9">
        <f>_xlfn.RANK.EQ(datos!AF27,datos!AF$7:AF$88)</f>
        <v>44</v>
      </c>
      <c r="AF27" s="9">
        <f>_xlfn.RANK.EQ(datos!AG27,datos!AG$7:AG$88)</f>
        <v>60</v>
      </c>
      <c r="AG27" s="9">
        <f>_xlfn.RANK.EQ(datos!AH27,datos!AH$7:AH$88)</f>
        <v>28</v>
      </c>
      <c r="AH27" s="9">
        <f>_xlfn.RANK.EQ(datos!AI27,datos!AI$7:AI$88)</f>
        <v>43</v>
      </c>
      <c r="AI27" s="9">
        <f>_xlfn.RANK.EQ(datos!AJ27,datos!AJ$7:AJ$88)</f>
        <v>65</v>
      </c>
      <c r="AJ27" s="9">
        <f>_xlfn.RANK.EQ(datos!AK27,datos!AK$7:AK$88)</f>
        <v>30</v>
      </c>
      <c r="AK27" s="9">
        <f>_xlfn.RANK.EQ(datos!AL27,datos!AL$7:AL$88)</f>
        <v>13</v>
      </c>
      <c r="AL27" s="9">
        <f>_xlfn.RANK.EQ(datos!AM27,datos!AM$7:AM$88)</f>
        <v>8</v>
      </c>
      <c r="AM27" s="9">
        <f>_xlfn.RANK.EQ(datos!AN27,datos!AN$7:AN$88)</f>
        <v>2</v>
      </c>
      <c r="AN27" s="9">
        <f>_xlfn.RANK.EQ(datos!AO27,datos!AO$7:AO$88)</f>
        <v>1</v>
      </c>
      <c r="AO27" s="9">
        <f>_xlfn.RANK.EQ(datos!AP27,datos!AP$7:AP$88)</f>
        <v>33</v>
      </c>
      <c r="AP27" s="9">
        <f>_xlfn.RANK.EQ(datos!AQ27,datos!AQ$7:AQ$88)</f>
        <v>28</v>
      </c>
      <c r="AQ27" s="9">
        <f>_xlfn.RANK.EQ(datos!AR27,datos!AR$7:AR$88)</f>
        <v>23</v>
      </c>
      <c r="AR27" s="9">
        <f>_xlfn.RANK.EQ(datos!AS27,datos!AS$7:AS$88)</f>
        <v>57</v>
      </c>
      <c r="AS27" s="9">
        <f>_xlfn.RANK.EQ(datos!AT27,datos!AT$7:AT$88)</f>
        <v>69</v>
      </c>
      <c r="AT27" s="9">
        <f>_xlfn.RANK.EQ(datos!AU27,datos!AU$7:AU$88)</f>
        <v>55</v>
      </c>
      <c r="AU27" s="9">
        <f>_xlfn.RANK.EQ(datos!AV27,datos!AV$7:AV$88)</f>
        <v>38</v>
      </c>
      <c r="AV27" s="9">
        <f>_xlfn.RANK.EQ(datos!AW27,datos!AW$7:AW$88)</f>
        <v>81</v>
      </c>
      <c r="AW27" s="9">
        <f>_xlfn.RANK.EQ(datos!AX27,datos!AX$7:AX$88)</f>
        <v>59</v>
      </c>
      <c r="AX27" s="9">
        <f>_xlfn.RANK.EQ(datos!AY27,datos!AY$7:AY$88)</f>
        <v>45</v>
      </c>
      <c r="AY27" s="9">
        <f>_xlfn.RANK.EQ(datos!AZ27,datos!AZ$7:AZ$88)</f>
        <v>37</v>
      </c>
      <c r="AZ27" s="9">
        <f>_xlfn.RANK.EQ(datos!BA27,datos!BA$7:BA$88)</f>
        <v>9</v>
      </c>
      <c r="BA27" s="9">
        <f>_xlfn.RANK.EQ(datos!BB27,datos!BB$7:BB$88)</f>
        <v>36</v>
      </c>
      <c r="BB27" s="9">
        <f>_xlfn.RANK.EQ(datos!BC27,datos!BC$7:BC$88)</f>
        <v>7</v>
      </c>
      <c r="BC27" s="9">
        <f>_xlfn.RANK.EQ(datos!BD27,datos!BD$7:BD$88)</f>
        <v>24</v>
      </c>
      <c r="BD27" s="9">
        <f>_xlfn.RANK.EQ(datos!BE27,datos!BE$7:BE$88)</f>
        <v>15</v>
      </c>
      <c r="BE27" s="9">
        <f>_xlfn.RANK.EQ(datos!BF27,datos!BF$7:BF$88)</f>
        <v>35</v>
      </c>
      <c r="BF27" s="9">
        <f>_xlfn.RANK.EQ(datos!BG27,datos!BG$7:BG$88)</f>
        <v>24</v>
      </c>
      <c r="BG27" s="9">
        <f>_xlfn.RANK.EQ(datos!BH27,datos!BH$7:BH$88)</f>
        <v>27</v>
      </c>
      <c r="BH27" s="9">
        <f>_xlfn.RANK.EQ(datos!BI27,datos!BI$7:BI$88)</f>
        <v>44</v>
      </c>
      <c r="BI27" s="9">
        <f>_xlfn.RANK.EQ(datos!BJ27,datos!BJ$7:BJ$88)</f>
        <v>19</v>
      </c>
      <c r="BJ27" s="9">
        <f>_xlfn.RANK.EQ(datos!BK27,datos!BK$7:BK$88)</f>
        <v>72</v>
      </c>
      <c r="BK27" s="9">
        <f>_xlfn.RANK.EQ(datos!BL27,datos!BL$7:BL$88)</f>
        <v>34</v>
      </c>
      <c r="BL27" s="9">
        <f>_xlfn.RANK.EQ(datos!BM27,datos!BM$7:BM$88)</f>
        <v>21</v>
      </c>
      <c r="BM27" s="9">
        <f>_xlfn.RANK.EQ(datos!BN27,datos!BN$7:BN$88)</f>
        <v>57</v>
      </c>
      <c r="BN27" s="9">
        <f>_xlfn.RANK.EQ(datos!BO27,datos!BO$7:BO$88)</f>
        <v>34</v>
      </c>
      <c r="BO27" s="9">
        <f>_xlfn.RANK.EQ(datos!BP27,datos!BP$7:BP$88)</f>
        <v>52</v>
      </c>
      <c r="BP27" s="9">
        <f>_xlfn.RANK.EQ(datos!BQ27,datos!BQ$7:BQ$88)</f>
        <v>74</v>
      </c>
      <c r="BQ27" s="9">
        <f>_xlfn.RANK.EQ(datos!BR27,datos!BR$7:BR$88)</f>
        <v>5</v>
      </c>
      <c r="BR27" s="9">
        <f>_xlfn.RANK.EQ(datos!BS27,datos!BS$7:BS$88)</f>
        <v>62</v>
      </c>
      <c r="BS27" s="9">
        <f>_xlfn.RANK.EQ(datos!BT27,datos!BT$7:BT$88)</f>
        <v>1</v>
      </c>
      <c r="BT27" s="9">
        <f>_xlfn.RANK.EQ(datos!BU27,datos!BU$7:BU$88)</f>
        <v>1</v>
      </c>
      <c r="BU27" s="9">
        <f>_xlfn.RANK.EQ(datos!BV27,datos!BV$7:BV$88)</f>
        <v>62</v>
      </c>
      <c r="BV27" s="9">
        <f>_xlfn.RANK.EQ(datos!BW27,datos!BW$7:BW$88)</f>
        <v>62</v>
      </c>
      <c r="BW27" s="9">
        <f>_xlfn.RANK.EQ(datos!BX27,datos!BX$7:BX$88)</f>
        <v>44</v>
      </c>
      <c r="BX27" s="9">
        <f>_xlfn.RANK.EQ(datos!BY27,datos!BY$7:BY$88)</f>
        <v>7</v>
      </c>
      <c r="BY27" s="9">
        <f>_xlfn.RANK.EQ(datos!BZ27,datos!BZ$7:BZ$88)</f>
        <v>68</v>
      </c>
      <c r="BZ27" s="9">
        <f>_xlfn.RANK.EQ(datos!CA27,datos!CA$7:CA$88)</f>
        <v>28</v>
      </c>
      <c r="CA27" s="9">
        <f>_xlfn.RANK.EQ(datos!CB27,datos!CB$7:CB$88)</f>
        <v>54</v>
      </c>
      <c r="CB27" s="9">
        <f>_xlfn.RANK.EQ(datos!CC27,datos!CC$7:CC$88)</f>
        <v>1</v>
      </c>
      <c r="CC27" s="9">
        <f>_xlfn.RANK.EQ(datos!CD27,datos!CD$7:CD$88)</f>
        <v>31</v>
      </c>
      <c r="CD27" s="9">
        <f>_xlfn.RANK.EQ(datos!CE27,datos!CE$7:CE$88)</f>
        <v>38</v>
      </c>
      <c r="CE27" s="9">
        <f>_xlfn.RANK.EQ(datos!CF27,datos!CF$7:CF$88)</f>
        <v>15</v>
      </c>
      <c r="CF27" s="9">
        <f>_xlfn.RANK.EQ(datos!CG27,datos!CG$7:CG$88)</f>
        <v>74</v>
      </c>
      <c r="CG27" s="9">
        <f>_xlfn.RANK.EQ(datos!CH27,datos!CH$7:CH$88)</f>
        <v>68</v>
      </c>
      <c r="CH27" s="9">
        <f>_xlfn.RANK.EQ(datos!CI27,datos!CI$7:CI$88)</f>
        <v>77</v>
      </c>
      <c r="CI27" s="9">
        <f>_xlfn.RANK.EQ(datos!CJ27,datos!CJ$7:CJ$88)</f>
        <v>50</v>
      </c>
      <c r="CJ27" s="9">
        <f>_xlfn.RANK.EQ(datos!CK27,datos!CK$7:CK$88)</f>
        <v>41</v>
      </c>
      <c r="CK27" s="9">
        <f>_xlfn.RANK.EQ(datos!CL27,datos!CL$7:CL$88)</f>
        <v>43</v>
      </c>
      <c r="CL27" s="9">
        <f>_xlfn.RANK.EQ(datos!CM27,datos!CM$7:CM$88)</f>
        <v>35</v>
      </c>
      <c r="CM27" s="9">
        <f>_xlfn.RANK.EQ(datos!CN27,datos!CN$7:CN$88)</f>
        <v>23</v>
      </c>
      <c r="CN27" s="9">
        <f>_xlfn.RANK.EQ(datos!CO27,datos!CO$7:CO$88)</f>
        <v>71</v>
      </c>
      <c r="CO27" s="9">
        <f>_xlfn.RANK.EQ(datos!CP27,datos!CP$7:CP$88)</f>
        <v>65</v>
      </c>
      <c r="CP27" s="9">
        <f>_xlfn.RANK.EQ(datos!CQ27,datos!CQ$7:CQ$88)</f>
        <v>1</v>
      </c>
      <c r="CQ27" s="9">
        <f>_xlfn.RANK.EQ(datos!CR27,datos!CR$7:CR$88)</f>
        <v>35</v>
      </c>
      <c r="CR27" s="9">
        <f>_xlfn.RANK.EQ(datos!CS27,datos!CS$7:CS$88)</f>
        <v>23</v>
      </c>
      <c r="CS27" s="9">
        <f>_xlfn.RANK.EQ(datos!CT27,datos!CT$7:CT$88)</f>
        <v>1</v>
      </c>
      <c r="CT27" s="9">
        <f>_xlfn.RANK.EQ(datos!CU27,datos!CU$7:CU$88)</f>
        <v>59</v>
      </c>
      <c r="CU27" s="9">
        <f>_xlfn.RANK.EQ(datos!CV27,datos!CV$7:CV$88)</f>
        <v>40</v>
      </c>
      <c r="CV27" s="9">
        <f>_xlfn.RANK.EQ(datos!CW27,datos!CW$7:CW$88)</f>
        <v>22</v>
      </c>
      <c r="CW27" s="9">
        <f>_xlfn.RANK.EQ(datos!CX27,datos!CX$7:CX$88)</f>
        <v>52</v>
      </c>
      <c r="CX27" s="9">
        <f>_xlfn.RANK.EQ(datos!CY27,datos!CY$7:CY$88)</f>
        <v>18</v>
      </c>
      <c r="CY27" s="9">
        <f>_xlfn.RANK.EQ(datos!CZ27,datos!CZ$7:CZ$88)</f>
        <v>22</v>
      </c>
      <c r="CZ27" s="9">
        <f>_xlfn.RANK.EQ(datos!DA27,datos!DA$7:DA$88)</f>
        <v>3</v>
      </c>
      <c r="DA27" s="9">
        <f>_xlfn.RANK.EQ(datos!DB27,datos!DB$7:DB$88)</f>
        <v>35</v>
      </c>
      <c r="DB27" s="9">
        <f>_xlfn.RANK.EQ(datos!DC27,datos!DC$7:DC$88)</f>
        <v>8</v>
      </c>
      <c r="DC27" s="9">
        <f>_xlfn.RANK.EQ(datos!DD27,datos!DD$7:DD$88)</f>
        <v>18</v>
      </c>
      <c r="DD27" s="9">
        <f>_xlfn.RANK.EQ(datos!DE27,datos!DE$7:DE$88)</f>
        <v>16</v>
      </c>
      <c r="DE27" s="9">
        <f>_xlfn.RANK.EQ(datos!DF27,datos!DF$7:DF$88)</f>
        <v>14</v>
      </c>
      <c r="DF27" s="9">
        <f>_xlfn.RANK.EQ(datos!DG27,datos!DG$7:DG$88)</f>
        <v>1</v>
      </c>
      <c r="DG27" s="9">
        <f>_xlfn.RANK.EQ(datos!DH27,datos!DH$7:DH$88)</f>
        <v>29</v>
      </c>
      <c r="DH27" s="9">
        <f>_xlfn.RANK.EQ(datos!DI27,datos!DI$7:DI$88)</f>
        <v>2</v>
      </c>
      <c r="DI27" s="9">
        <f>_xlfn.RANK.EQ(datos!DJ27,datos!DJ$7:DJ$88)</f>
        <v>51</v>
      </c>
      <c r="DJ27" s="9">
        <f>_xlfn.RANK.EQ(datos!DK27,datos!DK$7:DK$88)</f>
        <v>32</v>
      </c>
      <c r="DK27" s="9">
        <f>_xlfn.RANK.EQ(datos!DL27,datos!DL$7:DL$88)</f>
        <v>17</v>
      </c>
      <c r="DL27" s="9">
        <f>_xlfn.RANK.EQ(datos!DM27,datos!DM$7:DM$88)</f>
        <v>25</v>
      </c>
      <c r="DM27" s="9">
        <f>_xlfn.RANK.EQ(datos!DN27,datos!DN$7:DN$88)</f>
        <v>7</v>
      </c>
      <c r="DN27" s="9">
        <f>_xlfn.RANK.EQ(datos!DO27,datos!DO$7:DO$88)</f>
        <v>71</v>
      </c>
      <c r="DO27" s="9">
        <f>_xlfn.RANK.EQ(datos!DP27,datos!DP$7:DP$88)</f>
        <v>69</v>
      </c>
      <c r="DP27" s="9">
        <f>_xlfn.RANK.EQ(datos!DQ27,datos!DQ$7:DQ$88)</f>
        <v>38</v>
      </c>
      <c r="DQ27" s="9">
        <f>_xlfn.RANK.EQ(datos!DR27,datos!DR$7:DR$88)</f>
        <v>55</v>
      </c>
      <c r="DR27" s="9">
        <f>_xlfn.RANK.EQ(datos!DS27,datos!DS$7:DS$88)</f>
        <v>44</v>
      </c>
      <c r="DS27" s="9">
        <f>_xlfn.RANK.EQ(datos!DT27,datos!DT$7:DT$88)</f>
        <v>64</v>
      </c>
      <c r="DT27" s="9">
        <f>_xlfn.RANK.EQ(datos!DU27,datos!DU$7:DU$88)</f>
        <v>54</v>
      </c>
      <c r="DU27" s="9">
        <f>_xlfn.RANK.EQ(datos!DV27,datos!DV$7:DV$88)</f>
        <v>23</v>
      </c>
      <c r="DV27" s="9">
        <f>_xlfn.RANK.EQ(datos!DW27,datos!DW$7:DW$88)</f>
        <v>41</v>
      </c>
      <c r="DW27" s="9">
        <f>_xlfn.RANK.EQ(datos!DX27,datos!DX$7:DX$88)</f>
        <v>22</v>
      </c>
      <c r="DX27" s="9">
        <f>_xlfn.RANK.EQ(datos!DY27,datos!DY$7:DY$88)</f>
        <v>17</v>
      </c>
      <c r="DY27" s="9">
        <f>_xlfn.RANK.EQ(datos!DZ27,datos!DZ$7:DZ$88)</f>
        <v>40</v>
      </c>
      <c r="DZ27" s="9">
        <f>_xlfn.RANK.EQ(datos!EA27,datos!EA$7:EA$88)</f>
        <v>35</v>
      </c>
      <c r="EA27" s="9">
        <f>_xlfn.RANK.EQ(datos!EB27,datos!EB$7:EB$88)</f>
        <v>42</v>
      </c>
      <c r="EB27" s="9">
        <f>_xlfn.RANK.EQ(datos!EC27,datos!EC$7:EC$88)</f>
        <v>30</v>
      </c>
      <c r="EC27" s="9">
        <f>_xlfn.RANK.EQ(datos!ED27,datos!ED$7:ED$88)</f>
        <v>57</v>
      </c>
      <c r="ED27" s="9">
        <f>_xlfn.RANK.EQ(datos!EE27,datos!EE$7:EE$88)</f>
        <v>43</v>
      </c>
      <c r="EE27" s="9">
        <f>_xlfn.RANK.EQ(datos!EF27,datos!EF$7:EF$88)</f>
        <v>74</v>
      </c>
      <c r="EF27" s="9">
        <f>_xlfn.RANK.EQ(datos!EG27,datos!EG$7:EG$88)</f>
        <v>71</v>
      </c>
      <c r="EG27" s="9">
        <f>_xlfn.RANK.EQ(datos!EH27,datos!EH$7:EH$88)</f>
        <v>36</v>
      </c>
      <c r="EH27" s="9">
        <f>_xlfn.RANK.EQ(datos!EI27,datos!EI$7:EI$88)</f>
        <v>1</v>
      </c>
      <c r="EI27" s="9">
        <f>_xlfn.RANK.EQ(datos!EJ27,datos!EJ$7:EJ$88)</f>
        <v>38</v>
      </c>
      <c r="EJ27" s="9">
        <f>_xlfn.RANK.EQ(datos!EK27,datos!EK$7:EK$88)</f>
        <v>20</v>
      </c>
      <c r="EK27" s="9">
        <f>_xlfn.RANK.EQ(datos!EL27,datos!EL$7:EL$88)</f>
        <v>22</v>
      </c>
      <c r="EL27" s="9">
        <f>_xlfn.RANK.EQ(datos!EM27,datos!EM$7:EM$88)</f>
        <v>23</v>
      </c>
      <c r="EM27" s="9">
        <f>_xlfn.RANK.EQ(datos!EN27,datos!EN$7:EN$88)</f>
        <v>43</v>
      </c>
      <c r="EN27" s="9">
        <f>_xlfn.RANK.EQ(datos!EO27,datos!EO$7:EO$88)</f>
        <v>24</v>
      </c>
      <c r="EO27" s="9">
        <f>_xlfn.RANK.EQ(datos!EP27,datos!EP$7:EP$88)</f>
        <v>28</v>
      </c>
      <c r="EP27" s="9">
        <f>_xlfn.RANK.EQ(datos!EQ27,datos!EQ$7:EQ$88)</f>
        <v>44</v>
      </c>
      <c r="EQ27" s="9">
        <f>_xlfn.RANK.EQ(datos!ER27,datos!ER$7:ER$88)</f>
        <v>16</v>
      </c>
      <c r="ER27" s="9">
        <f>_xlfn.RANK.EQ(datos!ES27,datos!ES$7:ES$88)</f>
        <v>27</v>
      </c>
      <c r="ES27" s="9">
        <f>_xlfn.RANK.EQ(datos!ET27,datos!ET$7:ET$88)</f>
        <v>4</v>
      </c>
      <c r="ET27" s="9">
        <f>_xlfn.RANK.EQ(datos!EU27,datos!EU$7:EU$88)</f>
        <v>1</v>
      </c>
      <c r="EU27" s="9">
        <f>_xlfn.RANK.EQ(datos!EV27,datos!EV$7:EV$88)</f>
        <v>9</v>
      </c>
      <c r="EV27" s="9">
        <f>_xlfn.RANK.EQ(datos!EW27,datos!EW$7:EW$88)</f>
        <v>72</v>
      </c>
      <c r="EW27" s="9">
        <f>_xlfn.RANK.EQ(datos!EX27,datos!EX$7:EX$88)</f>
        <v>7</v>
      </c>
      <c r="EX27" s="9">
        <f>_xlfn.RANK.EQ(datos!EY27,datos!EY$7:EY$88)</f>
        <v>2</v>
      </c>
      <c r="EY27" s="9">
        <f>_xlfn.RANK.EQ(datos!EZ27,datos!EZ$7:EZ$88)</f>
        <v>1</v>
      </c>
      <c r="EZ27" s="9">
        <f>_xlfn.RANK.EQ(datos!FA27,datos!FA$7:FA$88)</f>
        <v>3</v>
      </c>
      <c r="FA27" s="9">
        <f>_xlfn.RANK.EQ(datos!FB27,datos!FB$7:FB$88)</f>
        <v>1</v>
      </c>
      <c r="FB27" s="9">
        <f>_xlfn.RANK.EQ(datos!FC27,datos!FC$7:FC$88)</f>
        <v>5</v>
      </c>
      <c r="FC27" s="9">
        <f>_xlfn.RANK.EQ(datos!FD27,datos!FD$7:FD$88)</f>
        <v>1</v>
      </c>
      <c r="FD27" s="9">
        <f>_xlfn.RANK.EQ(datos!FE27,datos!FE$7:FE$88)</f>
        <v>1</v>
      </c>
      <c r="FE27" s="9">
        <f>_xlfn.RANK.EQ(datos!FF27,datos!FF$7:FF$88)</f>
        <v>33</v>
      </c>
      <c r="FF27" s="9">
        <f>_xlfn.RANK.EQ(datos!FG27,datos!FG$7:FG$88)</f>
        <v>54</v>
      </c>
      <c r="FG27" s="9">
        <f>_xlfn.RANK.EQ(datos!FH27,datos!FH$7:FH$88)</f>
        <v>54</v>
      </c>
      <c r="FH27" s="9">
        <f>_xlfn.RANK.EQ(datos!FI27,datos!FI$7:FI$88)</f>
        <v>59</v>
      </c>
      <c r="FI27" s="9">
        <f>_xlfn.RANK.EQ(datos!FJ27,datos!FJ$7:FJ$88)</f>
        <v>8</v>
      </c>
      <c r="FJ27" s="9">
        <f>_xlfn.RANK.EQ(datos!FK27,datos!FK$7:FK$88)</f>
        <v>27</v>
      </c>
      <c r="FK27" s="9">
        <f>_xlfn.RANK.EQ(datos!FL27,datos!FL$7:FL$88)</f>
        <v>35</v>
      </c>
      <c r="FL27" s="9">
        <f>_xlfn.RANK.EQ(datos!FM27,datos!FM$7:FM$88)</f>
        <v>64</v>
      </c>
      <c r="FM27" s="9">
        <f>_xlfn.RANK.EQ(datos!FN27,datos!FN$7:FN$88)</f>
        <v>64</v>
      </c>
      <c r="FN27" s="9">
        <f>_xlfn.RANK.EQ(datos!FO27,datos!FO$7:FO$88)</f>
        <v>37</v>
      </c>
      <c r="FO27" s="9">
        <f>_xlfn.RANK.EQ(datos!FP27,datos!FP$7:FP$88)</f>
        <v>59</v>
      </c>
      <c r="FP27" s="9">
        <f>_xlfn.RANK.EQ(datos!FQ27,datos!FQ$7:FQ$88)</f>
        <v>25</v>
      </c>
      <c r="FQ27" s="9">
        <f>_xlfn.RANK.EQ(datos!FR27,datos!FR$7:FR$88)</f>
        <v>26</v>
      </c>
      <c r="FR27" s="9">
        <f>_xlfn.RANK.EQ(datos!FS27,datos!FS$7:FS$88)</f>
        <v>13</v>
      </c>
      <c r="FS27" s="9">
        <f>_xlfn.RANK.EQ(datos!FT27,datos!FT$7:FT$88)</f>
        <v>31</v>
      </c>
    </row>
    <row r="28" spans="1:175" x14ac:dyDescent="0.3">
      <c r="A28" s="2" t="s">
        <v>44</v>
      </c>
      <c r="B28" s="2">
        <v>202</v>
      </c>
      <c r="C28" s="2" t="s">
        <v>45</v>
      </c>
      <c r="D28" s="2" t="s">
        <v>43</v>
      </c>
      <c r="E28" s="2" t="s">
        <v>347</v>
      </c>
      <c r="F28" s="2">
        <v>0</v>
      </c>
      <c r="G28" s="2" t="s">
        <v>356</v>
      </c>
      <c r="H28" s="9">
        <f>_xlfn.RANK.EQ(datos!I28,datos!I$7:I$88)</f>
        <v>32</v>
      </c>
      <c r="I28" s="9">
        <f>_xlfn.RANK.EQ(datos!J28,datos!J$7:J$88)</f>
        <v>45</v>
      </c>
      <c r="J28" s="9">
        <f>_xlfn.RANK.EQ(datos!K28,datos!K$7:K$88)</f>
        <v>35</v>
      </c>
      <c r="K28" s="9">
        <f>_xlfn.RANK.EQ(datos!L28,datos!L$7:L$88)</f>
        <v>35</v>
      </c>
      <c r="L28" s="9">
        <f>_xlfn.RANK.EQ(datos!M28,datos!M$7:M$88)</f>
        <v>38</v>
      </c>
      <c r="M28" s="9">
        <f>_xlfn.RANK.EQ(datos!N28,datos!N$7:N$88)</f>
        <v>17</v>
      </c>
      <c r="N28" s="9">
        <f>_xlfn.RANK.EQ(datos!O28,datos!O$7:O$88)</f>
        <v>32</v>
      </c>
      <c r="O28" s="9">
        <f>_xlfn.RANK.EQ(datos!P28,datos!P$7:P$88)</f>
        <v>61</v>
      </c>
      <c r="P28" s="9">
        <f>_xlfn.RANK.EQ(datos!Q28,datos!Q$7:Q$88)</f>
        <v>31</v>
      </c>
      <c r="Q28" s="9">
        <f>_xlfn.RANK.EQ(datos!R28,datos!R$7:R$88)</f>
        <v>31</v>
      </c>
      <c r="R28" s="9">
        <f>_xlfn.RANK.EQ(datos!S28,datos!S$7:S$88)</f>
        <v>63</v>
      </c>
      <c r="S28" s="9">
        <f>_xlfn.RANK.EQ(datos!T28,datos!T$7:T$88)</f>
        <v>58</v>
      </c>
      <c r="T28" s="9">
        <f>_xlfn.RANK.EQ(datos!U28,datos!U$7:U$88)</f>
        <v>28</v>
      </c>
      <c r="U28" s="9">
        <f>_xlfn.RANK.EQ(datos!V28,datos!V$7:V$88)</f>
        <v>68</v>
      </c>
      <c r="V28" s="9">
        <f>_xlfn.RANK.EQ(datos!W28,datos!W$7:W$88)</f>
        <v>76</v>
      </c>
      <c r="W28" s="9">
        <f>_xlfn.RANK.EQ(datos!X28,datos!X$7:X$88)</f>
        <v>7</v>
      </c>
      <c r="X28" s="9">
        <f>_xlfn.RANK.EQ(datos!Y28,datos!Y$7:Y$88)</f>
        <v>20</v>
      </c>
      <c r="Y28" s="9">
        <f>_xlfn.RANK.EQ(datos!Z28,datos!Z$7:Z$88)</f>
        <v>11</v>
      </c>
      <c r="Z28" s="9">
        <f>_xlfn.RANK.EQ(datos!AA28,datos!AA$7:AA$88)</f>
        <v>61</v>
      </c>
      <c r="AA28" s="9">
        <f>_xlfn.RANK.EQ(datos!AB28,datos!AB$7:AB$88)</f>
        <v>60</v>
      </c>
      <c r="AB28" s="9">
        <f>_xlfn.RANK.EQ(datos!AC28,datos!AC$7:AC$88)</f>
        <v>26</v>
      </c>
      <c r="AC28" s="9">
        <f>_xlfn.RANK.EQ(datos!AD28,datos!AD$7:AD$88)</f>
        <v>44</v>
      </c>
      <c r="AD28" s="9">
        <f>_xlfn.RANK.EQ(datos!AE28,datos!AE$7:AE$88)</f>
        <v>37</v>
      </c>
      <c r="AE28" s="9">
        <f>_xlfn.RANK.EQ(datos!AF28,datos!AF$7:AF$88)</f>
        <v>38</v>
      </c>
      <c r="AF28" s="9">
        <f>_xlfn.RANK.EQ(datos!AG28,datos!AG$7:AG$88)</f>
        <v>30</v>
      </c>
      <c r="AG28" s="9">
        <f>_xlfn.RANK.EQ(datos!AH28,datos!AH$7:AH$88)</f>
        <v>21</v>
      </c>
      <c r="AH28" s="9">
        <f>_xlfn.RANK.EQ(datos!AI28,datos!AI$7:AI$88)</f>
        <v>12</v>
      </c>
      <c r="AI28" s="9">
        <f>_xlfn.RANK.EQ(datos!AJ28,datos!AJ$7:AJ$88)</f>
        <v>23</v>
      </c>
      <c r="AJ28" s="9">
        <f>_xlfn.RANK.EQ(datos!AK28,datos!AK$7:AK$88)</f>
        <v>33</v>
      </c>
      <c r="AK28" s="9">
        <f>_xlfn.RANK.EQ(datos!AL28,datos!AL$7:AL$88)</f>
        <v>55</v>
      </c>
      <c r="AL28" s="9">
        <f>_xlfn.RANK.EQ(datos!AM28,datos!AM$7:AM$88)</f>
        <v>16</v>
      </c>
      <c r="AM28" s="9">
        <f>_xlfn.RANK.EQ(datos!AN28,datos!AN$7:AN$88)</f>
        <v>24</v>
      </c>
      <c r="AN28" s="9">
        <f>_xlfn.RANK.EQ(datos!AO28,datos!AO$7:AO$88)</f>
        <v>45</v>
      </c>
      <c r="AO28" s="9">
        <f>_xlfn.RANK.EQ(datos!AP28,datos!AP$7:AP$88)</f>
        <v>51</v>
      </c>
      <c r="AP28" s="9">
        <f>_xlfn.RANK.EQ(datos!AQ28,datos!AQ$7:AQ$88)</f>
        <v>20</v>
      </c>
      <c r="AQ28" s="9">
        <f>_xlfn.RANK.EQ(datos!AR28,datos!AR$7:AR$88)</f>
        <v>36</v>
      </c>
      <c r="AR28" s="9">
        <f>_xlfn.RANK.EQ(datos!AS28,datos!AS$7:AS$88)</f>
        <v>60</v>
      </c>
      <c r="AS28" s="9">
        <f>_xlfn.RANK.EQ(datos!AT28,datos!AT$7:AT$88)</f>
        <v>62</v>
      </c>
      <c r="AT28" s="9">
        <f>_xlfn.RANK.EQ(datos!AU28,datos!AU$7:AU$88)</f>
        <v>54</v>
      </c>
      <c r="AU28" s="9">
        <f>_xlfn.RANK.EQ(datos!AV28,datos!AV$7:AV$88)</f>
        <v>66</v>
      </c>
      <c r="AV28" s="9">
        <f>_xlfn.RANK.EQ(datos!AW28,datos!AW$7:AW$88)</f>
        <v>33</v>
      </c>
      <c r="AW28" s="9">
        <f>_xlfn.RANK.EQ(datos!AX28,datos!AX$7:AX$88)</f>
        <v>57</v>
      </c>
      <c r="AX28" s="9">
        <f>_xlfn.RANK.EQ(datos!AY28,datos!AY$7:AY$88)</f>
        <v>26</v>
      </c>
      <c r="AY28" s="9">
        <f>_xlfn.RANK.EQ(datos!AZ28,datos!AZ$7:AZ$88)</f>
        <v>54</v>
      </c>
      <c r="AZ28" s="9">
        <f>_xlfn.RANK.EQ(datos!BA28,datos!BA$7:BA$88)</f>
        <v>28</v>
      </c>
      <c r="BA28" s="9">
        <f>_xlfn.RANK.EQ(datos!BB28,datos!BB$7:BB$88)</f>
        <v>24</v>
      </c>
      <c r="BB28" s="9">
        <f>_xlfn.RANK.EQ(datos!BC28,datos!BC$7:BC$88)</f>
        <v>32</v>
      </c>
      <c r="BC28" s="9">
        <f>_xlfn.RANK.EQ(datos!BD28,datos!BD$7:BD$88)</f>
        <v>17</v>
      </c>
      <c r="BD28" s="9">
        <f>_xlfn.RANK.EQ(datos!BE28,datos!BE$7:BE$88)</f>
        <v>42</v>
      </c>
      <c r="BE28" s="9">
        <f>_xlfn.RANK.EQ(datos!BF28,datos!BF$7:BF$88)</f>
        <v>1</v>
      </c>
      <c r="BF28" s="9">
        <f>_xlfn.RANK.EQ(datos!BG28,datos!BG$7:BG$88)</f>
        <v>51</v>
      </c>
      <c r="BG28" s="9">
        <f>_xlfn.RANK.EQ(datos!BH28,datos!BH$7:BH$88)</f>
        <v>72</v>
      </c>
      <c r="BH28" s="9">
        <f>_xlfn.RANK.EQ(datos!BI28,datos!BI$7:BI$88)</f>
        <v>44</v>
      </c>
      <c r="BI28" s="9">
        <f>_xlfn.RANK.EQ(datos!BJ28,datos!BJ$7:BJ$88)</f>
        <v>40</v>
      </c>
      <c r="BJ28" s="9">
        <f>_xlfn.RANK.EQ(datos!BK28,datos!BK$7:BK$88)</f>
        <v>30</v>
      </c>
      <c r="BK28" s="9">
        <f>_xlfn.RANK.EQ(datos!BL28,datos!BL$7:BL$88)</f>
        <v>48</v>
      </c>
      <c r="BL28" s="9">
        <f>_xlfn.RANK.EQ(datos!BM28,datos!BM$7:BM$88)</f>
        <v>65</v>
      </c>
      <c r="BM28" s="9">
        <f>_xlfn.RANK.EQ(datos!BN28,datos!BN$7:BN$88)</f>
        <v>75</v>
      </c>
      <c r="BN28" s="9">
        <f>_xlfn.RANK.EQ(datos!BO28,datos!BO$7:BO$88)</f>
        <v>39</v>
      </c>
      <c r="BO28" s="9">
        <f>_xlfn.RANK.EQ(datos!BP28,datos!BP$7:BP$88)</f>
        <v>38</v>
      </c>
      <c r="BP28" s="9">
        <f>_xlfn.RANK.EQ(datos!BQ28,datos!BQ$7:BQ$88)</f>
        <v>50</v>
      </c>
      <c r="BQ28" s="9">
        <f>_xlfn.RANK.EQ(datos!BR28,datos!BR$7:BR$88)</f>
        <v>38</v>
      </c>
      <c r="BR28" s="9">
        <f>_xlfn.RANK.EQ(datos!BS28,datos!BS$7:BS$88)</f>
        <v>68</v>
      </c>
      <c r="BS28" s="9">
        <f>_xlfn.RANK.EQ(datos!BT28,datos!BT$7:BT$88)</f>
        <v>1</v>
      </c>
      <c r="BT28" s="9">
        <f>_xlfn.RANK.EQ(datos!BU28,datos!BU$7:BU$88)</f>
        <v>1</v>
      </c>
      <c r="BU28" s="9">
        <f>_xlfn.RANK.EQ(datos!BV28,datos!BV$7:BV$88)</f>
        <v>69</v>
      </c>
      <c r="BV28" s="9">
        <f>_xlfn.RANK.EQ(datos!BW28,datos!BW$7:BW$88)</f>
        <v>62</v>
      </c>
      <c r="BW28" s="9">
        <f>_xlfn.RANK.EQ(datos!BX28,datos!BX$7:BX$88)</f>
        <v>39</v>
      </c>
      <c r="BX28" s="9">
        <f>_xlfn.RANK.EQ(datos!BY28,datos!BY$7:BY$88)</f>
        <v>57</v>
      </c>
      <c r="BY28" s="9">
        <f>_xlfn.RANK.EQ(datos!BZ28,datos!BZ$7:BZ$88)</f>
        <v>68</v>
      </c>
      <c r="BZ28" s="9">
        <f>_xlfn.RANK.EQ(datos!CA28,datos!CA$7:CA$88)</f>
        <v>28</v>
      </c>
      <c r="CA28" s="9">
        <f>_xlfn.RANK.EQ(datos!CB28,datos!CB$7:CB$88)</f>
        <v>59</v>
      </c>
      <c r="CB28" s="9">
        <f>_xlfn.RANK.EQ(datos!CC28,datos!CC$7:CC$88)</f>
        <v>31</v>
      </c>
      <c r="CC28" s="9">
        <f>_xlfn.RANK.EQ(datos!CD28,datos!CD$7:CD$88)</f>
        <v>19</v>
      </c>
      <c r="CD28" s="9">
        <f>_xlfn.RANK.EQ(datos!CE28,datos!CE$7:CE$88)</f>
        <v>53</v>
      </c>
      <c r="CE28" s="9">
        <f>_xlfn.RANK.EQ(datos!CF28,datos!CF$7:CF$88)</f>
        <v>9</v>
      </c>
      <c r="CF28" s="9">
        <f>_xlfn.RANK.EQ(datos!CG28,datos!CG$7:CG$88)</f>
        <v>37</v>
      </c>
      <c r="CG28" s="9">
        <f>_xlfn.RANK.EQ(datos!CH28,datos!CH$7:CH$88)</f>
        <v>44</v>
      </c>
      <c r="CH28" s="9">
        <f>_xlfn.RANK.EQ(datos!CI28,datos!CI$7:CI$88)</f>
        <v>41</v>
      </c>
      <c r="CI28" s="9">
        <f>_xlfn.RANK.EQ(datos!CJ28,datos!CJ$7:CJ$88)</f>
        <v>18</v>
      </c>
      <c r="CJ28" s="9">
        <f>_xlfn.RANK.EQ(datos!CK28,datos!CK$7:CK$88)</f>
        <v>32</v>
      </c>
      <c r="CK28" s="9">
        <f>_xlfn.RANK.EQ(datos!CL28,datos!CL$7:CL$88)</f>
        <v>33</v>
      </c>
      <c r="CL28" s="9">
        <f>_xlfn.RANK.EQ(datos!CM28,datos!CM$7:CM$88)</f>
        <v>13</v>
      </c>
      <c r="CM28" s="9">
        <f>_xlfn.RANK.EQ(datos!CN28,datos!CN$7:CN$88)</f>
        <v>40</v>
      </c>
      <c r="CN28" s="9">
        <f>_xlfn.RANK.EQ(datos!CO28,datos!CO$7:CO$88)</f>
        <v>36</v>
      </c>
      <c r="CO28" s="9">
        <f>_xlfn.RANK.EQ(datos!CP28,datos!CP$7:CP$88)</f>
        <v>9</v>
      </c>
      <c r="CP28" s="9">
        <f>_xlfn.RANK.EQ(datos!CQ28,datos!CQ$7:CQ$88)</f>
        <v>1</v>
      </c>
      <c r="CQ28" s="9">
        <f>_xlfn.RANK.EQ(datos!CR28,datos!CR$7:CR$88)</f>
        <v>56</v>
      </c>
      <c r="CR28" s="9">
        <f>_xlfn.RANK.EQ(datos!CS28,datos!CS$7:CS$88)</f>
        <v>71</v>
      </c>
      <c r="CS28" s="9">
        <f>_xlfn.RANK.EQ(datos!CT28,datos!CT$7:CT$88)</f>
        <v>29</v>
      </c>
      <c r="CT28" s="9">
        <f>_xlfn.RANK.EQ(datos!CU28,datos!CU$7:CU$88)</f>
        <v>44</v>
      </c>
      <c r="CU28" s="9">
        <f>_xlfn.RANK.EQ(datos!CV28,datos!CV$7:CV$88)</f>
        <v>57</v>
      </c>
      <c r="CV28" s="9">
        <f>_xlfn.RANK.EQ(datos!CW28,datos!CW$7:CW$88)</f>
        <v>51</v>
      </c>
      <c r="CW28" s="9">
        <f>_xlfn.RANK.EQ(datos!CX28,datos!CX$7:CX$88)</f>
        <v>64</v>
      </c>
      <c r="CX28" s="9">
        <f>_xlfn.RANK.EQ(datos!CY28,datos!CY$7:CY$88)</f>
        <v>67</v>
      </c>
      <c r="CY28" s="9">
        <f>_xlfn.RANK.EQ(datos!CZ28,datos!CZ$7:CZ$88)</f>
        <v>55</v>
      </c>
      <c r="CZ28" s="9">
        <f>_xlfn.RANK.EQ(datos!DA28,datos!DA$7:DA$88)</f>
        <v>48</v>
      </c>
      <c r="DA28" s="9">
        <f>_xlfn.RANK.EQ(datos!DB28,datos!DB$7:DB$88)</f>
        <v>25</v>
      </c>
      <c r="DB28" s="9">
        <f>_xlfn.RANK.EQ(datos!DC28,datos!DC$7:DC$88)</f>
        <v>69</v>
      </c>
      <c r="DC28" s="9">
        <f>_xlfn.RANK.EQ(datos!DD28,datos!DD$7:DD$88)</f>
        <v>47</v>
      </c>
      <c r="DD28" s="9">
        <f>_xlfn.RANK.EQ(datos!DE28,datos!DE$7:DE$88)</f>
        <v>57</v>
      </c>
      <c r="DE28" s="9">
        <f>_xlfn.RANK.EQ(datos!DF28,datos!DF$7:DF$88)</f>
        <v>64</v>
      </c>
      <c r="DF28" s="9">
        <f>_xlfn.RANK.EQ(datos!DG28,datos!DG$7:DG$88)</f>
        <v>23</v>
      </c>
      <c r="DG28" s="9">
        <f>_xlfn.RANK.EQ(datos!DH28,datos!DH$7:DH$88)</f>
        <v>49</v>
      </c>
      <c r="DH28" s="9">
        <f>_xlfn.RANK.EQ(datos!DI28,datos!DI$7:DI$88)</f>
        <v>22</v>
      </c>
      <c r="DI28" s="9">
        <f>_xlfn.RANK.EQ(datos!DJ28,datos!DJ$7:DJ$88)</f>
        <v>55</v>
      </c>
      <c r="DJ28" s="9">
        <f>_xlfn.RANK.EQ(datos!DK28,datos!DK$7:DK$88)</f>
        <v>34</v>
      </c>
      <c r="DK28" s="9">
        <f>_xlfn.RANK.EQ(datos!DL28,datos!DL$7:DL$88)</f>
        <v>49</v>
      </c>
      <c r="DL28" s="9">
        <f>_xlfn.RANK.EQ(datos!DM28,datos!DM$7:DM$88)</f>
        <v>37</v>
      </c>
      <c r="DM28" s="9">
        <f>_xlfn.RANK.EQ(datos!DN28,datos!DN$7:DN$88)</f>
        <v>38</v>
      </c>
      <c r="DN28" s="9">
        <f>_xlfn.RANK.EQ(datos!DO28,datos!DO$7:DO$88)</f>
        <v>32</v>
      </c>
      <c r="DO28" s="9">
        <f>_xlfn.RANK.EQ(datos!DP28,datos!DP$7:DP$88)</f>
        <v>28</v>
      </c>
      <c r="DP28" s="9">
        <f>_xlfn.RANK.EQ(datos!DQ28,datos!DQ$7:DQ$88)</f>
        <v>37</v>
      </c>
      <c r="DQ28" s="9">
        <f>_xlfn.RANK.EQ(datos!DR28,datos!DR$7:DR$88)</f>
        <v>49</v>
      </c>
      <c r="DR28" s="9">
        <f>_xlfn.RANK.EQ(datos!DS28,datos!DS$7:DS$88)</f>
        <v>31</v>
      </c>
      <c r="DS28" s="9">
        <f>_xlfn.RANK.EQ(datos!DT28,datos!DT$7:DT$88)</f>
        <v>33</v>
      </c>
      <c r="DT28" s="9">
        <f>_xlfn.RANK.EQ(datos!DU28,datos!DU$7:DU$88)</f>
        <v>24</v>
      </c>
      <c r="DU28" s="9">
        <f>_xlfn.RANK.EQ(datos!DV28,datos!DV$7:DV$88)</f>
        <v>18</v>
      </c>
      <c r="DV28" s="9">
        <f>_xlfn.RANK.EQ(datos!DW28,datos!DW$7:DW$88)</f>
        <v>54</v>
      </c>
      <c r="DW28" s="9">
        <f>_xlfn.RANK.EQ(datos!DX28,datos!DX$7:DX$88)</f>
        <v>12</v>
      </c>
      <c r="DX28" s="9">
        <f>_xlfn.RANK.EQ(datos!DY28,datos!DY$7:DY$88)</f>
        <v>33</v>
      </c>
      <c r="DY28" s="9">
        <f>_xlfn.RANK.EQ(datos!DZ28,datos!DZ$7:DZ$88)</f>
        <v>11</v>
      </c>
      <c r="DZ28" s="9">
        <f>_xlfn.RANK.EQ(datos!EA28,datos!EA$7:EA$88)</f>
        <v>21</v>
      </c>
      <c r="EA28" s="9">
        <f>_xlfn.RANK.EQ(datos!EB28,datos!EB$7:EB$88)</f>
        <v>22</v>
      </c>
      <c r="EB28" s="9">
        <f>_xlfn.RANK.EQ(datos!EC28,datos!EC$7:EC$88)</f>
        <v>4</v>
      </c>
      <c r="EC28" s="9">
        <f>_xlfn.RANK.EQ(datos!ED28,datos!ED$7:ED$88)</f>
        <v>14</v>
      </c>
      <c r="ED28" s="9">
        <f>_xlfn.RANK.EQ(datos!EE28,datos!EE$7:EE$88)</f>
        <v>23</v>
      </c>
      <c r="EE28" s="9">
        <f>_xlfn.RANK.EQ(datos!EF28,datos!EF$7:EF$88)</f>
        <v>36</v>
      </c>
      <c r="EF28" s="9">
        <f>_xlfn.RANK.EQ(datos!EG28,datos!EG$7:EG$88)</f>
        <v>30</v>
      </c>
      <c r="EG28" s="9">
        <f>_xlfn.RANK.EQ(datos!EH28,datos!EH$7:EH$88)</f>
        <v>1</v>
      </c>
      <c r="EH28" s="9">
        <f>_xlfn.RANK.EQ(datos!EI28,datos!EI$7:EI$88)</f>
        <v>1</v>
      </c>
      <c r="EI28" s="9">
        <f>_xlfn.RANK.EQ(datos!EJ28,datos!EJ$7:EJ$88)</f>
        <v>17</v>
      </c>
      <c r="EJ28" s="9">
        <f>_xlfn.RANK.EQ(datos!EK28,datos!EK$7:EK$88)</f>
        <v>31</v>
      </c>
      <c r="EK28" s="9">
        <f>_xlfn.RANK.EQ(datos!EL28,datos!EL$7:EL$88)</f>
        <v>32</v>
      </c>
      <c r="EL28" s="9">
        <f>_xlfn.RANK.EQ(datos!EM28,datos!EM$7:EM$88)</f>
        <v>26</v>
      </c>
      <c r="EM28" s="9">
        <f>_xlfn.RANK.EQ(datos!EN28,datos!EN$7:EN$88)</f>
        <v>62</v>
      </c>
      <c r="EN28" s="9">
        <f>_xlfn.RANK.EQ(datos!EO28,datos!EO$7:EO$88)</f>
        <v>40</v>
      </c>
      <c r="EO28" s="9">
        <f>_xlfn.RANK.EQ(datos!EP28,datos!EP$7:EP$88)</f>
        <v>32</v>
      </c>
      <c r="EP28" s="9">
        <f>_xlfn.RANK.EQ(datos!EQ28,datos!EQ$7:EQ$88)</f>
        <v>27</v>
      </c>
      <c r="EQ28" s="9">
        <f>_xlfn.RANK.EQ(datos!ER28,datos!ER$7:ER$88)</f>
        <v>51</v>
      </c>
      <c r="ER28" s="9">
        <f>_xlfn.RANK.EQ(datos!ES28,datos!ES$7:ES$88)</f>
        <v>64</v>
      </c>
      <c r="ES28" s="9">
        <f>_xlfn.RANK.EQ(datos!ET28,datos!ET$7:ET$88)</f>
        <v>17</v>
      </c>
      <c r="ET28" s="9">
        <f>_xlfn.RANK.EQ(datos!EU28,datos!EU$7:EU$88)</f>
        <v>1</v>
      </c>
      <c r="EU28" s="9">
        <f>_xlfn.RANK.EQ(datos!EV28,datos!EV$7:EV$88)</f>
        <v>16</v>
      </c>
      <c r="EV28" s="9">
        <f>_xlfn.RANK.EQ(datos!EW28,datos!EW$7:EW$88)</f>
        <v>65</v>
      </c>
      <c r="EW28" s="9">
        <f>_xlfn.RANK.EQ(datos!EX28,datos!EX$7:EX$88)</f>
        <v>44</v>
      </c>
      <c r="EX28" s="9">
        <f>_xlfn.RANK.EQ(datos!EY28,datos!EY$7:EY$88)</f>
        <v>20</v>
      </c>
      <c r="EY28" s="9">
        <f>_xlfn.RANK.EQ(datos!EZ28,datos!EZ$7:EZ$88)</f>
        <v>23</v>
      </c>
      <c r="EZ28" s="9">
        <f>_xlfn.RANK.EQ(datos!FA28,datos!FA$7:FA$88)</f>
        <v>51</v>
      </c>
      <c r="FA28" s="9">
        <f>_xlfn.RANK.EQ(datos!FB28,datos!FB$7:FB$88)</f>
        <v>21</v>
      </c>
      <c r="FB28" s="9">
        <f>_xlfn.RANK.EQ(datos!FC28,datos!FC$7:FC$88)</f>
        <v>53</v>
      </c>
      <c r="FC28" s="9">
        <f>_xlfn.RANK.EQ(datos!FD28,datos!FD$7:FD$88)</f>
        <v>25</v>
      </c>
      <c r="FD28" s="9">
        <f>_xlfn.RANK.EQ(datos!FE28,datos!FE$7:FE$88)</f>
        <v>19</v>
      </c>
      <c r="FE28" s="9">
        <f>_xlfn.RANK.EQ(datos!FF28,datos!FF$7:FF$88)</f>
        <v>28</v>
      </c>
      <c r="FF28" s="9">
        <f>_xlfn.RANK.EQ(datos!FG28,datos!FG$7:FG$88)</f>
        <v>58</v>
      </c>
      <c r="FG28" s="9">
        <f>_xlfn.RANK.EQ(datos!FH28,datos!FH$7:FH$88)</f>
        <v>62</v>
      </c>
      <c r="FH28" s="9">
        <f>_xlfn.RANK.EQ(datos!FI28,datos!FI$7:FI$88)</f>
        <v>26</v>
      </c>
      <c r="FI28" s="9">
        <f>_xlfn.RANK.EQ(datos!FJ28,datos!FJ$7:FJ$88)</f>
        <v>25</v>
      </c>
      <c r="FJ28" s="9">
        <f>_xlfn.RANK.EQ(datos!FK28,datos!FK$7:FK$88)</f>
        <v>29</v>
      </c>
      <c r="FK28" s="9">
        <f>_xlfn.RANK.EQ(datos!FL28,datos!FL$7:FL$88)</f>
        <v>34</v>
      </c>
      <c r="FL28" s="9">
        <f>_xlfn.RANK.EQ(datos!FM28,datos!FM$7:FM$88)</f>
        <v>21</v>
      </c>
      <c r="FM28" s="9">
        <f>_xlfn.RANK.EQ(datos!FN28,datos!FN$7:FN$88)</f>
        <v>20</v>
      </c>
      <c r="FN28" s="9">
        <f>_xlfn.RANK.EQ(datos!FO28,datos!FO$7:FO$88)</f>
        <v>53</v>
      </c>
      <c r="FO28" s="9">
        <f>_xlfn.RANK.EQ(datos!FP28,datos!FP$7:FP$88)</f>
        <v>37</v>
      </c>
      <c r="FP28" s="9">
        <f>_xlfn.RANK.EQ(datos!FQ28,datos!FQ$7:FQ$88)</f>
        <v>52</v>
      </c>
      <c r="FQ28" s="9">
        <f>_xlfn.RANK.EQ(datos!FR28,datos!FR$7:FR$88)</f>
        <v>32</v>
      </c>
      <c r="FR28" s="9">
        <f>_xlfn.RANK.EQ(datos!FS28,datos!FS$7:FS$88)</f>
        <v>47</v>
      </c>
      <c r="FS28" s="9">
        <f>_xlfn.RANK.EQ(datos!FT28,datos!FT$7:FT$88)</f>
        <v>53</v>
      </c>
    </row>
    <row r="29" spans="1:175" x14ac:dyDescent="0.3">
      <c r="A29" s="2" t="s">
        <v>46</v>
      </c>
      <c r="B29" s="2">
        <v>203</v>
      </c>
      <c r="C29" s="2" t="s">
        <v>47</v>
      </c>
      <c r="D29" s="2" t="s">
        <v>43</v>
      </c>
      <c r="E29" s="2" t="s">
        <v>347</v>
      </c>
      <c r="F29" s="2">
        <v>0</v>
      </c>
      <c r="G29" s="2" t="s">
        <v>356</v>
      </c>
      <c r="H29" s="9">
        <f>_xlfn.RANK.EQ(datos!I29,datos!I$7:I$88)</f>
        <v>18</v>
      </c>
      <c r="I29" s="9">
        <f>_xlfn.RANK.EQ(datos!J29,datos!J$7:J$88)</f>
        <v>30</v>
      </c>
      <c r="J29" s="9">
        <f>_xlfn.RANK.EQ(datos!K29,datos!K$7:K$88)</f>
        <v>13</v>
      </c>
      <c r="K29" s="9">
        <f>_xlfn.RANK.EQ(datos!L29,datos!L$7:L$88)</f>
        <v>19</v>
      </c>
      <c r="L29" s="9">
        <f>_xlfn.RANK.EQ(datos!M29,datos!M$7:M$88)</f>
        <v>26</v>
      </c>
      <c r="M29" s="9">
        <f>_xlfn.RANK.EQ(datos!N29,datos!N$7:N$88)</f>
        <v>24</v>
      </c>
      <c r="N29" s="9">
        <f>_xlfn.RANK.EQ(datos!O29,datos!O$7:O$88)</f>
        <v>13</v>
      </c>
      <c r="O29" s="9">
        <f>_xlfn.RANK.EQ(datos!P29,datos!P$7:P$88)</f>
        <v>55</v>
      </c>
      <c r="P29" s="9">
        <f>_xlfn.RANK.EQ(datos!Q29,datos!Q$7:Q$88)</f>
        <v>11</v>
      </c>
      <c r="Q29" s="9">
        <f>_xlfn.RANK.EQ(datos!R29,datos!R$7:R$88)</f>
        <v>33</v>
      </c>
      <c r="R29" s="9">
        <f>_xlfn.RANK.EQ(datos!S29,datos!S$7:S$88)</f>
        <v>78</v>
      </c>
      <c r="S29" s="9">
        <f>_xlfn.RANK.EQ(datos!T29,datos!T$7:T$88)</f>
        <v>27</v>
      </c>
      <c r="T29" s="9">
        <f>_xlfn.RANK.EQ(datos!U29,datos!U$7:U$88)</f>
        <v>1</v>
      </c>
      <c r="U29" s="9">
        <f>_xlfn.RANK.EQ(datos!V29,datos!V$7:V$88)</f>
        <v>43</v>
      </c>
      <c r="V29" s="9">
        <f>_xlfn.RANK.EQ(datos!W29,datos!W$7:W$88)</f>
        <v>10</v>
      </c>
      <c r="W29" s="9">
        <f>_xlfn.RANK.EQ(datos!X29,datos!X$7:X$88)</f>
        <v>40</v>
      </c>
      <c r="X29" s="9">
        <f>_xlfn.RANK.EQ(datos!Y29,datos!Y$7:Y$88)</f>
        <v>27</v>
      </c>
      <c r="Y29" s="9">
        <f>_xlfn.RANK.EQ(datos!Z29,datos!Z$7:Z$88)</f>
        <v>44</v>
      </c>
      <c r="Z29" s="9">
        <f>_xlfn.RANK.EQ(datos!AA29,datos!AA$7:AA$88)</f>
        <v>35</v>
      </c>
      <c r="AA29" s="9">
        <f>_xlfn.RANK.EQ(datos!AB29,datos!AB$7:AB$88)</f>
        <v>11</v>
      </c>
      <c r="AB29" s="9">
        <f>_xlfn.RANK.EQ(datos!AC29,datos!AC$7:AC$88)</f>
        <v>30</v>
      </c>
      <c r="AC29" s="9">
        <f>_xlfn.RANK.EQ(datos!AD29,datos!AD$7:AD$88)</f>
        <v>26</v>
      </c>
      <c r="AD29" s="9">
        <f>_xlfn.RANK.EQ(datos!AE29,datos!AE$7:AE$88)</f>
        <v>15</v>
      </c>
      <c r="AE29" s="9">
        <f>_xlfn.RANK.EQ(datos!AF29,datos!AF$7:AF$88)</f>
        <v>26</v>
      </c>
      <c r="AF29" s="9">
        <f>_xlfn.RANK.EQ(datos!AG29,datos!AG$7:AG$88)</f>
        <v>33</v>
      </c>
      <c r="AG29" s="9">
        <f>_xlfn.RANK.EQ(datos!AH29,datos!AH$7:AH$88)</f>
        <v>23</v>
      </c>
      <c r="AH29" s="9">
        <f>_xlfn.RANK.EQ(datos!AI29,datos!AI$7:AI$88)</f>
        <v>28</v>
      </c>
      <c r="AI29" s="9">
        <f>_xlfn.RANK.EQ(datos!AJ29,datos!AJ$7:AJ$88)</f>
        <v>59</v>
      </c>
      <c r="AJ29" s="9">
        <f>_xlfn.RANK.EQ(datos!AK29,datos!AK$7:AK$88)</f>
        <v>9</v>
      </c>
      <c r="AK29" s="9">
        <f>_xlfn.RANK.EQ(datos!AL29,datos!AL$7:AL$88)</f>
        <v>17</v>
      </c>
      <c r="AL29" s="9">
        <f>_xlfn.RANK.EQ(datos!AM29,datos!AM$7:AM$88)</f>
        <v>12</v>
      </c>
      <c r="AM29" s="9">
        <f>_xlfn.RANK.EQ(datos!AN29,datos!AN$7:AN$88)</f>
        <v>20</v>
      </c>
      <c r="AN29" s="9">
        <f>_xlfn.RANK.EQ(datos!AO29,datos!AO$7:AO$88)</f>
        <v>26</v>
      </c>
      <c r="AO29" s="9">
        <f>_xlfn.RANK.EQ(datos!AP29,datos!AP$7:AP$88)</f>
        <v>6</v>
      </c>
      <c r="AP29" s="9">
        <f>_xlfn.RANK.EQ(datos!AQ29,datos!AQ$7:AQ$88)</f>
        <v>27</v>
      </c>
      <c r="AQ29" s="9">
        <f>_xlfn.RANK.EQ(datos!AR29,datos!AR$7:AR$88)</f>
        <v>38</v>
      </c>
      <c r="AR29" s="9">
        <f>_xlfn.RANK.EQ(datos!AS29,datos!AS$7:AS$88)</f>
        <v>34</v>
      </c>
      <c r="AS29" s="9">
        <f>_xlfn.RANK.EQ(datos!AT29,datos!AT$7:AT$88)</f>
        <v>30</v>
      </c>
      <c r="AT29" s="9">
        <f>_xlfn.RANK.EQ(datos!AU29,datos!AU$7:AU$88)</f>
        <v>24</v>
      </c>
      <c r="AU29" s="9">
        <f>_xlfn.RANK.EQ(datos!AV29,datos!AV$7:AV$88)</f>
        <v>27</v>
      </c>
      <c r="AV29" s="9">
        <f>_xlfn.RANK.EQ(datos!AW29,datos!AW$7:AW$88)</f>
        <v>80</v>
      </c>
      <c r="AW29" s="9">
        <f>_xlfn.RANK.EQ(datos!AX29,datos!AX$7:AX$88)</f>
        <v>23</v>
      </c>
      <c r="AX29" s="9">
        <f>_xlfn.RANK.EQ(datos!AY29,datos!AY$7:AY$88)</f>
        <v>18</v>
      </c>
      <c r="AY29" s="9">
        <f>_xlfn.RANK.EQ(datos!AZ29,datos!AZ$7:AZ$88)</f>
        <v>7</v>
      </c>
      <c r="AZ29" s="9">
        <f>_xlfn.RANK.EQ(datos!BA29,datos!BA$7:BA$88)</f>
        <v>30</v>
      </c>
      <c r="BA29" s="9">
        <f>_xlfn.RANK.EQ(datos!BB29,datos!BB$7:BB$88)</f>
        <v>18</v>
      </c>
      <c r="BB29" s="9">
        <f>_xlfn.RANK.EQ(datos!BC29,datos!BC$7:BC$88)</f>
        <v>32</v>
      </c>
      <c r="BC29" s="9">
        <f>_xlfn.RANK.EQ(datos!BD29,datos!BD$7:BD$88)</f>
        <v>9</v>
      </c>
      <c r="BD29" s="9">
        <f>_xlfn.RANK.EQ(datos!BE29,datos!BE$7:BE$88)</f>
        <v>52</v>
      </c>
      <c r="BE29" s="9">
        <f>_xlfn.RANK.EQ(datos!BF29,datos!BF$7:BF$88)</f>
        <v>54</v>
      </c>
      <c r="BF29" s="9">
        <f>_xlfn.RANK.EQ(datos!BG29,datos!BG$7:BG$88)</f>
        <v>51</v>
      </c>
      <c r="BG29" s="9">
        <f>_xlfn.RANK.EQ(datos!BH29,datos!BH$7:BH$88)</f>
        <v>73</v>
      </c>
      <c r="BH29" s="9">
        <f>_xlfn.RANK.EQ(datos!BI29,datos!BI$7:BI$88)</f>
        <v>3</v>
      </c>
      <c r="BI29" s="9">
        <f>_xlfn.RANK.EQ(datos!BJ29,datos!BJ$7:BJ$88)</f>
        <v>75</v>
      </c>
      <c r="BJ29" s="9">
        <f>_xlfn.RANK.EQ(datos!BK29,datos!BK$7:BK$88)</f>
        <v>66</v>
      </c>
      <c r="BK29" s="9">
        <f>_xlfn.RANK.EQ(datos!BL29,datos!BL$7:BL$88)</f>
        <v>26</v>
      </c>
      <c r="BL29" s="9">
        <f>_xlfn.RANK.EQ(datos!BM29,datos!BM$7:BM$88)</f>
        <v>31</v>
      </c>
      <c r="BM29" s="9">
        <f>_xlfn.RANK.EQ(datos!BN29,datos!BN$7:BN$88)</f>
        <v>16</v>
      </c>
      <c r="BN29" s="9">
        <f>_xlfn.RANK.EQ(datos!BO29,datos!BO$7:BO$88)</f>
        <v>28</v>
      </c>
      <c r="BO29" s="9">
        <f>_xlfn.RANK.EQ(datos!BP29,datos!BP$7:BP$88)</f>
        <v>17</v>
      </c>
      <c r="BP29" s="9">
        <f>_xlfn.RANK.EQ(datos!BQ29,datos!BQ$7:BQ$88)</f>
        <v>7</v>
      </c>
      <c r="BQ29" s="9">
        <f>_xlfn.RANK.EQ(datos!BR29,datos!BR$7:BR$88)</f>
        <v>27</v>
      </c>
      <c r="BR29" s="9">
        <f>_xlfn.RANK.EQ(datos!BS29,datos!BS$7:BS$88)</f>
        <v>44</v>
      </c>
      <c r="BS29" s="9">
        <f>_xlfn.RANK.EQ(datos!BT29,datos!BT$7:BT$88)</f>
        <v>1</v>
      </c>
      <c r="BT29" s="9">
        <f>_xlfn.RANK.EQ(datos!BU29,datos!BU$7:BU$88)</f>
        <v>58</v>
      </c>
      <c r="BU29" s="9">
        <f>_xlfn.RANK.EQ(datos!BV29,datos!BV$7:BV$88)</f>
        <v>16</v>
      </c>
      <c r="BV29" s="9">
        <f>_xlfn.RANK.EQ(datos!BW29,datos!BW$7:BW$88)</f>
        <v>1</v>
      </c>
      <c r="BW29" s="9">
        <f>_xlfn.RANK.EQ(datos!BX29,datos!BX$7:BX$88)</f>
        <v>46</v>
      </c>
      <c r="BX29" s="9">
        <f>_xlfn.RANK.EQ(datos!BY29,datos!BY$7:BY$88)</f>
        <v>29</v>
      </c>
      <c r="BY29" s="9">
        <f>_xlfn.RANK.EQ(datos!BZ29,datos!BZ$7:BZ$88)</f>
        <v>60</v>
      </c>
      <c r="BZ29" s="9">
        <f>_xlfn.RANK.EQ(datos!CA29,datos!CA$7:CA$88)</f>
        <v>1</v>
      </c>
      <c r="CA29" s="9">
        <f>_xlfn.RANK.EQ(datos!CB29,datos!CB$7:CB$88)</f>
        <v>25</v>
      </c>
      <c r="CB29" s="9">
        <f>_xlfn.RANK.EQ(datos!CC29,datos!CC$7:CC$88)</f>
        <v>23</v>
      </c>
      <c r="CC29" s="9">
        <f>_xlfn.RANK.EQ(datos!CD29,datos!CD$7:CD$88)</f>
        <v>27</v>
      </c>
      <c r="CD29" s="9">
        <f>_xlfn.RANK.EQ(datos!CE29,datos!CE$7:CE$88)</f>
        <v>43</v>
      </c>
      <c r="CE29" s="9">
        <f>_xlfn.RANK.EQ(datos!CF29,datos!CF$7:CF$88)</f>
        <v>18</v>
      </c>
      <c r="CF29" s="9">
        <f>_xlfn.RANK.EQ(datos!CG29,datos!CG$7:CG$88)</f>
        <v>71</v>
      </c>
      <c r="CG29" s="9">
        <f>_xlfn.RANK.EQ(datos!CH29,datos!CH$7:CH$88)</f>
        <v>61</v>
      </c>
      <c r="CH29" s="9">
        <f>_xlfn.RANK.EQ(datos!CI29,datos!CI$7:CI$88)</f>
        <v>46</v>
      </c>
      <c r="CI29" s="9">
        <f>_xlfn.RANK.EQ(datos!CJ29,datos!CJ$7:CJ$88)</f>
        <v>22</v>
      </c>
      <c r="CJ29" s="9">
        <f>_xlfn.RANK.EQ(datos!CK29,datos!CK$7:CK$88)</f>
        <v>14</v>
      </c>
      <c r="CK29" s="9">
        <f>_xlfn.RANK.EQ(datos!CL29,datos!CL$7:CL$88)</f>
        <v>45</v>
      </c>
      <c r="CL29" s="9">
        <f>_xlfn.RANK.EQ(datos!CM29,datos!CM$7:CM$88)</f>
        <v>15</v>
      </c>
      <c r="CM29" s="9">
        <f>_xlfn.RANK.EQ(datos!CN29,datos!CN$7:CN$88)</f>
        <v>41</v>
      </c>
      <c r="CN29" s="9">
        <f>_xlfn.RANK.EQ(datos!CO29,datos!CO$7:CO$88)</f>
        <v>74</v>
      </c>
      <c r="CO29" s="9">
        <f>_xlfn.RANK.EQ(datos!CP29,datos!CP$7:CP$88)</f>
        <v>44</v>
      </c>
      <c r="CP29" s="9">
        <f>_xlfn.RANK.EQ(datos!CQ29,datos!CQ$7:CQ$88)</f>
        <v>1</v>
      </c>
      <c r="CQ29" s="9">
        <f>_xlfn.RANK.EQ(datos!CR29,datos!CR$7:CR$88)</f>
        <v>17</v>
      </c>
      <c r="CR29" s="9">
        <f>_xlfn.RANK.EQ(datos!CS29,datos!CS$7:CS$88)</f>
        <v>30</v>
      </c>
      <c r="CS29" s="9">
        <f>_xlfn.RANK.EQ(datos!CT29,datos!CT$7:CT$88)</f>
        <v>3</v>
      </c>
      <c r="CT29" s="9">
        <f>_xlfn.RANK.EQ(datos!CU29,datos!CU$7:CU$88)</f>
        <v>68</v>
      </c>
      <c r="CU29" s="9">
        <f>_xlfn.RANK.EQ(datos!CV29,datos!CV$7:CV$88)</f>
        <v>67</v>
      </c>
      <c r="CV29" s="9">
        <f>_xlfn.RANK.EQ(datos!CW29,datos!CW$7:CW$88)</f>
        <v>24</v>
      </c>
      <c r="CW29" s="9">
        <f>_xlfn.RANK.EQ(datos!CX29,datos!CX$7:CX$88)</f>
        <v>53</v>
      </c>
      <c r="CX29" s="9">
        <f>_xlfn.RANK.EQ(datos!CY29,datos!CY$7:CY$88)</f>
        <v>50</v>
      </c>
      <c r="CY29" s="9">
        <f>_xlfn.RANK.EQ(datos!CZ29,datos!CZ$7:CZ$88)</f>
        <v>30</v>
      </c>
      <c r="CZ29" s="9">
        <f>_xlfn.RANK.EQ(datos!DA29,datos!DA$7:DA$88)</f>
        <v>15</v>
      </c>
      <c r="DA29" s="9">
        <f>_xlfn.RANK.EQ(datos!DB29,datos!DB$7:DB$88)</f>
        <v>28</v>
      </c>
      <c r="DB29" s="9">
        <f>_xlfn.RANK.EQ(datos!DC29,datos!DC$7:DC$88)</f>
        <v>55</v>
      </c>
      <c r="DC29" s="9">
        <f>_xlfn.RANK.EQ(datos!DD29,datos!DD$7:DD$88)</f>
        <v>57</v>
      </c>
      <c r="DD29" s="9">
        <f>_xlfn.RANK.EQ(datos!DE29,datos!DE$7:DE$88)</f>
        <v>9</v>
      </c>
      <c r="DE29" s="9">
        <f>_xlfn.RANK.EQ(datos!DF29,datos!DF$7:DF$88)</f>
        <v>44</v>
      </c>
      <c r="DF29" s="9">
        <f>_xlfn.RANK.EQ(datos!DG29,datos!DG$7:DG$88)</f>
        <v>25</v>
      </c>
      <c r="DG29" s="9">
        <f>_xlfn.RANK.EQ(datos!DH29,datos!DH$7:DH$88)</f>
        <v>55</v>
      </c>
      <c r="DH29" s="9">
        <f>_xlfn.RANK.EQ(datos!DI29,datos!DI$7:DI$88)</f>
        <v>30</v>
      </c>
      <c r="DI29" s="9">
        <f>_xlfn.RANK.EQ(datos!DJ29,datos!DJ$7:DJ$88)</f>
        <v>35</v>
      </c>
      <c r="DJ29" s="9">
        <f>_xlfn.RANK.EQ(datos!DK29,datos!DK$7:DK$88)</f>
        <v>30</v>
      </c>
      <c r="DK29" s="9">
        <f>_xlfn.RANK.EQ(datos!DL29,datos!DL$7:DL$88)</f>
        <v>27</v>
      </c>
      <c r="DL29" s="9">
        <f>_xlfn.RANK.EQ(datos!DM29,datos!DM$7:DM$88)</f>
        <v>32</v>
      </c>
      <c r="DM29" s="9">
        <f>_xlfn.RANK.EQ(datos!DN29,datos!DN$7:DN$88)</f>
        <v>18</v>
      </c>
      <c r="DN29" s="9">
        <f>_xlfn.RANK.EQ(datos!DO29,datos!DO$7:DO$88)</f>
        <v>61</v>
      </c>
      <c r="DO29" s="9">
        <f>_xlfn.RANK.EQ(datos!DP29,datos!DP$7:DP$88)</f>
        <v>13</v>
      </c>
      <c r="DP29" s="9">
        <f>_xlfn.RANK.EQ(datos!DQ29,datos!DQ$7:DQ$88)</f>
        <v>29</v>
      </c>
      <c r="DQ29" s="9">
        <f>_xlfn.RANK.EQ(datos!DR29,datos!DR$7:DR$88)</f>
        <v>34</v>
      </c>
      <c r="DR29" s="9">
        <f>_xlfn.RANK.EQ(datos!DS29,datos!DS$7:DS$88)</f>
        <v>27</v>
      </c>
      <c r="DS29" s="9">
        <f>_xlfn.RANK.EQ(datos!DT29,datos!DT$7:DT$88)</f>
        <v>39</v>
      </c>
      <c r="DT29" s="9">
        <f>_xlfn.RANK.EQ(datos!DU29,datos!DU$7:DU$88)</f>
        <v>26</v>
      </c>
      <c r="DU29" s="9">
        <f>_xlfn.RANK.EQ(datos!DV29,datos!DV$7:DV$88)</f>
        <v>22</v>
      </c>
      <c r="DV29" s="9">
        <f>_xlfn.RANK.EQ(datos!DW29,datos!DW$7:DW$88)</f>
        <v>47</v>
      </c>
      <c r="DW29" s="9">
        <f>_xlfn.RANK.EQ(datos!DX29,datos!DX$7:DX$88)</f>
        <v>10</v>
      </c>
      <c r="DX29" s="9">
        <f>_xlfn.RANK.EQ(datos!DY29,datos!DY$7:DY$88)</f>
        <v>41</v>
      </c>
      <c r="DY29" s="9">
        <f>_xlfn.RANK.EQ(datos!DZ29,datos!DZ$7:DZ$88)</f>
        <v>27</v>
      </c>
      <c r="DZ29" s="9">
        <f>_xlfn.RANK.EQ(datos!EA29,datos!EA$7:EA$88)</f>
        <v>24</v>
      </c>
      <c r="EA29" s="9">
        <f>_xlfn.RANK.EQ(datos!EB29,datos!EB$7:EB$88)</f>
        <v>27</v>
      </c>
      <c r="EB29" s="9">
        <f>_xlfn.RANK.EQ(datos!EC29,datos!EC$7:EC$88)</f>
        <v>15</v>
      </c>
      <c r="EC29" s="9">
        <f>_xlfn.RANK.EQ(datos!ED29,datos!ED$7:ED$88)</f>
        <v>40</v>
      </c>
      <c r="ED29" s="9">
        <f>_xlfn.RANK.EQ(datos!EE29,datos!EE$7:EE$88)</f>
        <v>57</v>
      </c>
      <c r="EE29" s="9">
        <f>_xlfn.RANK.EQ(datos!EF29,datos!EF$7:EF$88)</f>
        <v>42</v>
      </c>
      <c r="EF29" s="9">
        <f>_xlfn.RANK.EQ(datos!EG29,datos!EG$7:EG$88)</f>
        <v>55</v>
      </c>
      <c r="EG29" s="9">
        <f>_xlfn.RANK.EQ(datos!EH29,datos!EH$7:EH$88)</f>
        <v>73</v>
      </c>
      <c r="EH29" s="9">
        <f>_xlfn.RANK.EQ(datos!EI29,datos!EI$7:EI$88)</f>
        <v>64</v>
      </c>
      <c r="EI29" s="9">
        <f>_xlfn.RANK.EQ(datos!EJ29,datos!EJ$7:EJ$88)</f>
        <v>28</v>
      </c>
      <c r="EJ29" s="9">
        <f>_xlfn.RANK.EQ(datos!EK29,datos!EK$7:EK$88)</f>
        <v>1</v>
      </c>
      <c r="EK29" s="9">
        <f>_xlfn.RANK.EQ(datos!EL29,datos!EL$7:EL$88)</f>
        <v>1</v>
      </c>
      <c r="EL29" s="9">
        <f>_xlfn.RANK.EQ(datos!EM29,datos!EM$7:EM$88)</f>
        <v>2</v>
      </c>
      <c r="EM29" s="9">
        <f>_xlfn.RANK.EQ(datos!EN29,datos!EN$7:EN$88)</f>
        <v>18</v>
      </c>
      <c r="EN29" s="9">
        <f>_xlfn.RANK.EQ(datos!EO29,datos!EO$7:EO$88)</f>
        <v>21</v>
      </c>
      <c r="EO29" s="9">
        <f>_xlfn.RANK.EQ(datos!EP29,datos!EP$7:EP$88)</f>
        <v>34</v>
      </c>
      <c r="EP29" s="9">
        <f>_xlfn.RANK.EQ(datos!EQ29,datos!EQ$7:EQ$88)</f>
        <v>21</v>
      </c>
      <c r="EQ29" s="9">
        <f>_xlfn.RANK.EQ(datos!ER29,datos!ER$7:ER$88)</f>
        <v>30</v>
      </c>
      <c r="ER29" s="9">
        <f>_xlfn.RANK.EQ(datos!ES29,datos!ES$7:ES$88)</f>
        <v>36</v>
      </c>
      <c r="ES29" s="9">
        <f>_xlfn.RANK.EQ(datos!ET29,datos!ET$7:ET$88)</f>
        <v>12</v>
      </c>
      <c r="ET29" s="9">
        <f>_xlfn.RANK.EQ(datos!EU29,datos!EU$7:EU$88)</f>
        <v>1</v>
      </c>
      <c r="EU29" s="9">
        <f>_xlfn.RANK.EQ(datos!EV29,datos!EV$7:EV$88)</f>
        <v>8</v>
      </c>
      <c r="EV29" s="9">
        <f>_xlfn.RANK.EQ(datos!EW29,datos!EW$7:EW$88)</f>
        <v>68</v>
      </c>
      <c r="EW29" s="9">
        <f>_xlfn.RANK.EQ(datos!EX29,datos!EX$7:EX$88)</f>
        <v>22</v>
      </c>
      <c r="EX29" s="9">
        <f>_xlfn.RANK.EQ(datos!EY29,datos!EY$7:EY$88)</f>
        <v>22</v>
      </c>
      <c r="EY29" s="9">
        <f>_xlfn.RANK.EQ(datos!EZ29,datos!EZ$7:EZ$88)</f>
        <v>18</v>
      </c>
      <c r="EZ29" s="9">
        <f>_xlfn.RANK.EQ(datos!FA29,datos!FA$7:FA$88)</f>
        <v>23</v>
      </c>
      <c r="FA29" s="9">
        <f>_xlfn.RANK.EQ(datos!FB29,datos!FB$7:FB$88)</f>
        <v>7</v>
      </c>
      <c r="FB29" s="9">
        <f>_xlfn.RANK.EQ(datos!FC29,datos!FC$7:FC$88)</f>
        <v>35</v>
      </c>
      <c r="FC29" s="9">
        <f>_xlfn.RANK.EQ(datos!FD29,datos!FD$7:FD$88)</f>
        <v>44</v>
      </c>
      <c r="FD29" s="9">
        <f>_xlfn.RANK.EQ(datos!FE29,datos!FE$7:FE$88)</f>
        <v>11</v>
      </c>
      <c r="FE29" s="9">
        <f>_xlfn.RANK.EQ(datos!FF29,datos!FF$7:FF$88)</f>
        <v>14</v>
      </c>
      <c r="FF29" s="9">
        <f>_xlfn.RANK.EQ(datos!FG29,datos!FG$7:FG$88)</f>
        <v>62</v>
      </c>
      <c r="FG29" s="9">
        <f>_xlfn.RANK.EQ(datos!FH29,datos!FH$7:FH$88)</f>
        <v>1</v>
      </c>
      <c r="FH29" s="9">
        <f>_xlfn.RANK.EQ(datos!FI29,datos!FI$7:FI$88)</f>
        <v>1</v>
      </c>
      <c r="FI29" s="9">
        <f>_xlfn.RANK.EQ(datos!FJ29,datos!FJ$7:FJ$88)</f>
        <v>12</v>
      </c>
      <c r="FJ29" s="9">
        <f>_xlfn.RANK.EQ(datos!FK29,datos!FK$7:FK$88)</f>
        <v>21</v>
      </c>
      <c r="FK29" s="9">
        <f>_xlfn.RANK.EQ(datos!FL29,datos!FL$7:FL$88)</f>
        <v>43</v>
      </c>
      <c r="FL29" s="9">
        <f>_xlfn.RANK.EQ(datos!FM29,datos!FM$7:FM$88)</f>
        <v>26</v>
      </c>
      <c r="FM29" s="9">
        <f>_xlfn.RANK.EQ(datos!FN29,datos!FN$7:FN$88)</f>
        <v>26</v>
      </c>
      <c r="FN29" s="9">
        <f>_xlfn.RANK.EQ(datos!FO29,datos!FO$7:FO$88)</f>
        <v>32</v>
      </c>
      <c r="FO29" s="9">
        <f>_xlfn.RANK.EQ(datos!FP29,datos!FP$7:FP$88)</f>
        <v>28</v>
      </c>
      <c r="FP29" s="9">
        <f>_xlfn.RANK.EQ(datos!FQ29,datos!FQ$7:FQ$88)</f>
        <v>29</v>
      </c>
      <c r="FQ29" s="9">
        <f>_xlfn.RANK.EQ(datos!FR29,datos!FR$7:FR$88)</f>
        <v>44</v>
      </c>
      <c r="FR29" s="9">
        <f>_xlfn.RANK.EQ(datos!FS29,datos!FS$7:FS$88)</f>
        <v>54</v>
      </c>
      <c r="FS29" s="9">
        <f>_xlfn.RANK.EQ(datos!FT29,datos!FT$7:FT$88)</f>
        <v>35</v>
      </c>
    </row>
    <row r="30" spans="1:175" x14ac:dyDescent="0.3">
      <c r="A30" s="2" t="s">
        <v>48</v>
      </c>
      <c r="B30" s="2">
        <v>204</v>
      </c>
      <c r="C30" s="2" t="s">
        <v>49</v>
      </c>
      <c r="D30" s="2" t="s">
        <v>43</v>
      </c>
      <c r="E30" s="2" t="s">
        <v>349</v>
      </c>
      <c r="F30" s="2">
        <v>0</v>
      </c>
      <c r="G30" s="2" t="s">
        <v>355</v>
      </c>
      <c r="H30" s="9">
        <f>_xlfn.RANK.EQ(datos!I30,datos!I$7:I$88)</f>
        <v>39</v>
      </c>
      <c r="I30" s="9">
        <f>_xlfn.RANK.EQ(datos!J30,datos!J$7:J$88)</f>
        <v>59</v>
      </c>
      <c r="J30" s="9">
        <f>_xlfn.RANK.EQ(datos!K30,datos!K$7:K$88)</f>
        <v>44</v>
      </c>
      <c r="K30" s="9">
        <f>_xlfn.RANK.EQ(datos!L30,datos!L$7:L$88)</f>
        <v>40</v>
      </c>
      <c r="L30" s="9">
        <f>_xlfn.RANK.EQ(datos!M30,datos!M$7:M$88)</f>
        <v>7</v>
      </c>
      <c r="M30" s="9">
        <f>_xlfn.RANK.EQ(datos!N30,datos!N$7:N$88)</f>
        <v>45</v>
      </c>
      <c r="N30" s="9">
        <f>_xlfn.RANK.EQ(datos!O30,datos!O$7:O$88)</f>
        <v>67</v>
      </c>
      <c r="O30" s="9">
        <f>_xlfn.RANK.EQ(datos!P30,datos!P$7:P$88)</f>
        <v>43</v>
      </c>
      <c r="P30" s="9">
        <f>_xlfn.RANK.EQ(datos!Q30,datos!Q$7:Q$88)</f>
        <v>37</v>
      </c>
      <c r="Q30" s="9">
        <f>_xlfn.RANK.EQ(datos!R30,datos!R$7:R$88)</f>
        <v>71</v>
      </c>
      <c r="R30" s="9">
        <f>_xlfn.RANK.EQ(datos!S30,datos!S$7:S$88)</f>
        <v>69</v>
      </c>
      <c r="S30" s="9">
        <f>_xlfn.RANK.EQ(datos!T30,datos!T$7:T$88)</f>
        <v>31</v>
      </c>
      <c r="T30" s="9">
        <f>_xlfn.RANK.EQ(datos!U30,datos!U$7:U$88)</f>
        <v>66</v>
      </c>
      <c r="U30" s="9">
        <f>_xlfn.RANK.EQ(datos!V30,datos!V$7:V$88)</f>
        <v>29</v>
      </c>
      <c r="V30" s="9">
        <f>_xlfn.RANK.EQ(datos!W30,datos!W$7:W$88)</f>
        <v>70</v>
      </c>
      <c r="W30" s="9">
        <f>_xlfn.RANK.EQ(datos!X30,datos!X$7:X$88)</f>
        <v>2</v>
      </c>
      <c r="X30" s="9">
        <f>_xlfn.RANK.EQ(datos!Y30,datos!Y$7:Y$88)</f>
        <v>56</v>
      </c>
      <c r="Y30" s="9">
        <f>_xlfn.RANK.EQ(datos!Z30,datos!Z$7:Z$88)</f>
        <v>35</v>
      </c>
      <c r="Z30" s="9">
        <f>_xlfn.RANK.EQ(datos!AA30,datos!AA$7:AA$88)</f>
        <v>4</v>
      </c>
      <c r="AA30" s="9">
        <f>_xlfn.RANK.EQ(datos!AB30,datos!AB$7:AB$88)</f>
        <v>44</v>
      </c>
      <c r="AB30" s="9">
        <f>_xlfn.RANK.EQ(datos!AC30,datos!AC$7:AC$88)</f>
        <v>33</v>
      </c>
      <c r="AC30" s="9">
        <f>_xlfn.RANK.EQ(datos!AD30,datos!AD$7:AD$88)</f>
        <v>78</v>
      </c>
      <c r="AD30" s="9">
        <f>_xlfn.RANK.EQ(datos!AE30,datos!AE$7:AE$88)</f>
        <v>42</v>
      </c>
      <c r="AE30" s="9">
        <f>_xlfn.RANK.EQ(datos!AF30,datos!AF$7:AF$88)</f>
        <v>7</v>
      </c>
      <c r="AF30" s="9">
        <f>_xlfn.RANK.EQ(datos!AG30,datos!AG$7:AG$88)</f>
        <v>32</v>
      </c>
      <c r="AG30" s="9">
        <f>_xlfn.RANK.EQ(datos!AH30,datos!AH$7:AH$88)</f>
        <v>34</v>
      </c>
      <c r="AH30" s="9">
        <f>_xlfn.RANK.EQ(datos!AI30,datos!AI$7:AI$88)</f>
        <v>42</v>
      </c>
      <c r="AI30" s="9">
        <f>_xlfn.RANK.EQ(datos!AJ30,datos!AJ$7:AJ$88)</f>
        <v>21</v>
      </c>
      <c r="AJ30" s="9">
        <f>_xlfn.RANK.EQ(datos!AK30,datos!AK$7:AK$88)</f>
        <v>65</v>
      </c>
      <c r="AK30" s="9">
        <f>_xlfn.RANK.EQ(datos!AL30,datos!AL$7:AL$88)</f>
        <v>34</v>
      </c>
      <c r="AL30" s="9">
        <f>_xlfn.RANK.EQ(datos!AM30,datos!AM$7:AM$88)</f>
        <v>77</v>
      </c>
      <c r="AM30" s="9">
        <f>_xlfn.RANK.EQ(datos!AN30,datos!AN$7:AN$88)</f>
        <v>56</v>
      </c>
      <c r="AN30" s="9">
        <f>_xlfn.RANK.EQ(datos!AO30,datos!AO$7:AO$88)</f>
        <v>79</v>
      </c>
      <c r="AO30" s="9">
        <f>_xlfn.RANK.EQ(datos!AP30,datos!AP$7:AP$88)</f>
        <v>31</v>
      </c>
      <c r="AP30" s="9">
        <f>_xlfn.RANK.EQ(datos!AQ30,datos!AQ$7:AQ$88)</f>
        <v>47</v>
      </c>
      <c r="AQ30" s="9">
        <f>_xlfn.RANK.EQ(datos!AR30,datos!AR$7:AR$88)</f>
        <v>67</v>
      </c>
      <c r="AR30" s="9">
        <f>_xlfn.RANK.EQ(datos!AS30,datos!AS$7:AS$88)</f>
        <v>1</v>
      </c>
      <c r="AS30" s="9">
        <f>_xlfn.RANK.EQ(datos!AT30,datos!AT$7:AT$88)</f>
        <v>18</v>
      </c>
      <c r="AT30" s="9">
        <f>_xlfn.RANK.EQ(datos!AU30,datos!AU$7:AU$88)</f>
        <v>29</v>
      </c>
      <c r="AU30" s="9">
        <f>_xlfn.RANK.EQ(datos!AV30,datos!AV$7:AV$88)</f>
        <v>57</v>
      </c>
      <c r="AV30" s="9">
        <f>_xlfn.RANK.EQ(datos!AW30,datos!AW$7:AW$88)</f>
        <v>74</v>
      </c>
      <c r="AW30" s="9">
        <f>_xlfn.RANK.EQ(datos!AX30,datos!AX$7:AX$88)</f>
        <v>1</v>
      </c>
      <c r="AX30" s="9">
        <f>_xlfn.RANK.EQ(datos!AY30,datos!AY$7:AY$88)</f>
        <v>43</v>
      </c>
      <c r="AY30" s="9">
        <f>_xlfn.RANK.EQ(datos!AZ30,datos!AZ$7:AZ$88)</f>
        <v>71</v>
      </c>
      <c r="AZ30" s="9">
        <f>_xlfn.RANK.EQ(datos!BA30,datos!BA$7:BA$88)</f>
        <v>77</v>
      </c>
      <c r="BA30" s="9">
        <f>_xlfn.RANK.EQ(datos!BB30,datos!BB$7:BB$88)</f>
        <v>2</v>
      </c>
      <c r="BB30" s="9">
        <f>_xlfn.RANK.EQ(datos!BC30,datos!BC$7:BC$88)</f>
        <v>70</v>
      </c>
      <c r="BC30" s="9">
        <f>_xlfn.RANK.EQ(datos!BD30,datos!BD$7:BD$88)</f>
        <v>69</v>
      </c>
      <c r="BD30" s="9">
        <f>_xlfn.RANK.EQ(datos!BE30,datos!BE$7:BE$88)</f>
        <v>63</v>
      </c>
      <c r="BE30" s="9">
        <f>_xlfn.RANK.EQ(datos!BF30,datos!BF$7:BF$88)</f>
        <v>54</v>
      </c>
      <c r="BF30" s="9">
        <f>_xlfn.RANK.EQ(datos!BG30,datos!BG$7:BG$88)</f>
        <v>24</v>
      </c>
      <c r="BG30" s="9">
        <f>_xlfn.RANK.EQ(datos!BH30,datos!BH$7:BH$88)</f>
        <v>62</v>
      </c>
      <c r="BH30" s="9">
        <f>_xlfn.RANK.EQ(datos!BI30,datos!BI$7:BI$88)</f>
        <v>79</v>
      </c>
      <c r="BI30" s="9">
        <f>_xlfn.RANK.EQ(datos!BJ30,datos!BJ$7:BJ$88)</f>
        <v>6</v>
      </c>
      <c r="BJ30" s="9">
        <f>_xlfn.RANK.EQ(datos!BK30,datos!BK$7:BK$88)</f>
        <v>23</v>
      </c>
      <c r="BK30" s="9">
        <f>_xlfn.RANK.EQ(datos!BL30,datos!BL$7:BL$88)</f>
        <v>61</v>
      </c>
      <c r="BL30" s="9">
        <f>_xlfn.RANK.EQ(datos!BM30,datos!BM$7:BM$88)</f>
        <v>27</v>
      </c>
      <c r="BM30" s="9">
        <f>_xlfn.RANK.EQ(datos!BN30,datos!BN$7:BN$88)</f>
        <v>64</v>
      </c>
      <c r="BN30" s="9">
        <f>_xlfn.RANK.EQ(datos!BO30,datos!BO$7:BO$88)</f>
        <v>26</v>
      </c>
      <c r="BO30" s="9">
        <f>_xlfn.RANK.EQ(datos!BP30,datos!BP$7:BP$88)</f>
        <v>49</v>
      </c>
      <c r="BP30" s="9">
        <f>_xlfn.RANK.EQ(datos!BQ30,datos!BQ$7:BQ$88)</f>
        <v>61</v>
      </c>
      <c r="BQ30" s="9">
        <f>_xlfn.RANK.EQ(datos!BR30,datos!BR$7:BR$88)</f>
        <v>55</v>
      </c>
      <c r="BR30" s="9">
        <f>_xlfn.RANK.EQ(datos!BS30,datos!BS$7:BS$88)</f>
        <v>55</v>
      </c>
      <c r="BS30" s="9">
        <f>_xlfn.RANK.EQ(datos!BT30,datos!BT$7:BT$88)</f>
        <v>1</v>
      </c>
      <c r="BT30" s="9">
        <f>_xlfn.RANK.EQ(datos!BU30,datos!BU$7:BU$88)</f>
        <v>37</v>
      </c>
      <c r="BU30" s="9">
        <f>_xlfn.RANK.EQ(datos!BV30,datos!BV$7:BV$88)</f>
        <v>42</v>
      </c>
      <c r="BV30" s="9">
        <f>_xlfn.RANK.EQ(datos!BW30,datos!BW$7:BW$88)</f>
        <v>1</v>
      </c>
      <c r="BW30" s="9">
        <f>_xlfn.RANK.EQ(datos!BX30,datos!BX$7:BX$88)</f>
        <v>54</v>
      </c>
      <c r="BX30" s="9">
        <f>_xlfn.RANK.EQ(datos!BY30,datos!BY$7:BY$88)</f>
        <v>67</v>
      </c>
      <c r="BY30" s="9">
        <f>_xlfn.RANK.EQ(datos!BZ30,datos!BZ$7:BZ$88)</f>
        <v>25</v>
      </c>
      <c r="BZ30" s="9">
        <f>_xlfn.RANK.EQ(datos!CA30,datos!CA$7:CA$88)</f>
        <v>28</v>
      </c>
      <c r="CA30" s="9">
        <f>_xlfn.RANK.EQ(datos!CB30,datos!CB$7:CB$88)</f>
        <v>77</v>
      </c>
      <c r="CB30" s="9">
        <f>_xlfn.RANK.EQ(datos!CC30,datos!CC$7:CC$88)</f>
        <v>33</v>
      </c>
      <c r="CC30" s="9">
        <f>_xlfn.RANK.EQ(datos!CD30,datos!CD$7:CD$88)</f>
        <v>17</v>
      </c>
      <c r="CD30" s="9">
        <f>_xlfn.RANK.EQ(datos!CE30,datos!CE$7:CE$88)</f>
        <v>51</v>
      </c>
      <c r="CE30" s="9">
        <f>_xlfn.RANK.EQ(datos!CF30,datos!CF$7:CF$88)</f>
        <v>4</v>
      </c>
      <c r="CF30" s="9">
        <f>_xlfn.RANK.EQ(datos!CG30,datos!CG$7:CG$88)</f>
        <v>26</v>
      </c>
      <c r="CG30" s="9">
        <f>_xlfn.RANK.EQ(datos!CH30,datos!CH$7:CH$88)</f>
        <v>51</v>
      </c>
      <c r="CH30" s="9">
        <f>_xlfn.RANK.EQ(datos!CI30,datos!CI$7:CI$88)</f>
        <v>19</v>
      </c>
      <c r="CI30" s="9">
        <f>_xlfn.RANK.EQ(datos!CJ30,datos!CJ$7:CJ$88)</f>
        <v>60</v>
      </c>
      <c r="CJ30" s="9">
        <f>_xlfn.RANK.EQ(datos!CK30,datos!CK$7:CK$88)</f>
        <v>65</v>
      </c>
      <c r="CK30" s="9">
        <f>_xlfn.RANK.EQ(datos!CL30,datos!CL$7:CL$88)</f>
        <v>72</v>
      </c>
      <c r="CL30" s="9">
        <f>_xlfn.RANK.EQ(datos!CM30,datos!CM$7:CM$88)</f>
        <v>68</v>
      </c>
      <c r="CM30" s="9">
        <f>_xlfn.RANK.EQ(datos!CN30,datos!CN$7:CN$88)</f>
        <v>49</v>
      </c>
      <c r="CN30" s="9">
        <f>_xlfn.RANK.EQ(datos!CO30,datos!CO$7:CO$88)</f>
        <v>73</v>
      </c>
      <c r="CO30" s="9">
        <f>_xlfn.RANK.EQ(datos!CP30,datos!CP$7:CP$88)</f>
        <v>8</v>
      </c>
      <c r="CP30" s="9">
        <f>_xlfn.RANK.EQ(datos!CQ30,datos!CQ$7:CQ$88)</f>
        <v>1</v>
      </c>
      <c r="CQ30" s="9">
        <f>_xlfn.RANK.EQ(datos!CR30,datos!CR$7:CR$88)</f>
        <v>49</v>
      </c>
      <c r="CR30" s="9">
        <f>_xlfn.RANK.EQ(datos!CS30,datos!CS$7:CS$88)</f>
        <v>41</v>
      </c>
      <c r="CS30" s="9">
        <f>_xlfn.RANK.EQ(datos!CT30,datos!CT$7:CT$88)</f>
        <v>62</v>
      </c>
      <c r="CT30" s="9">
        <f>_xlfn.RANK.EQ(datos!CU30,datos!CU$7:CU$88)</f>
        <v>4</v>
      </c>
      <c r="CU30" s="9">
        <f>_xlfn.RANK.EQ(datos!CV30,datos!CV$7:CV$88)</f>
        <v>5</v>
      </c>
      <c r="CV30" s="9">
        <f>_xlfn.RANK.EQ(datos!CW30,datos!CW$7:CW$88)</f>
        <v>4</v>
      </c>
      <c r="CW30" s="9">
        <f>_xlfn.RANK.EQ(datos!CX30,datos!CX$7:CX$88)</f>
        <v>10</v>
      </c>
      <c r="CX30" s="9">
        <f>_xlfn.RANK.EQ(datos!CY30,datos!CY$7:CY$88)</f>
        <v>8</v>
      </c>
      <c r="CY30" s="9">
        <f>_xlfn.RANK.EQ(datos!CZ30,datos!CZ$7:CZ$88)</f>
        <v>16</v>
      </c>
      <c r="CZ30" s="9">
        <f>_xlfn.RANK.EQ(datos!DA30,datos!DA$7:DA$88)</f>
        <v>37</v>
      </c>
      <c r="DA30" s="9">
        <f>_xlfn.RANK.EQ(datos!DB30,datos!DB$7:DB$88)</f>
        <v>23</v>
      </c>
      <c r="DB30" s="9">
        <f>_xlfn.RANK.EQ(datos!DC30,datos!DC$7:DC$88)</f>
        <v>19</v>
      </c>
      <c r="DC30" s="9">
        <f>_xlfn.RANK.EQ(datos!DD30,datos!DD$7:DD$88)</f>
        <v>36</v>
      </c>
      <c r="DD30" s="9">
        <f>_xlfn.RANK.EQ(datos!DE30,datos!DE$7:DE$88)</f>
        <v>64</v>
      </c>
      <c r="DE30" s="9">
        <f>_xlfn.RANK.EQ(datos!DF30,datos!DF$7:DF$88)</f>
        <v>8</v>
      </c>
      <c r="DF30" s="9">
        <f>_xlfn.RANK.EQ(datos!DG30,datos!DG$7:DG$88)</f>
        <v>1</v>
      </c>
      <c r="DG30" s="9">
        <f>_xlfn.RANK.EQ(datos!DH30,datos!DH$7:DH$88)</f>
        <v>40</v>
      </c>
      <c r="DH30" s="9">
        <f>_xlfn.RANK.EQ(datos!DI30,datos!DI$7:DI$88)</f>
        <v>72</v>
      </c>
      <c r="DI30" s="9">
        <f>_xlfn.RANK.EQ(datos!DJ30,datos!DJ$7:DJ$88)</f>
        <v>63</v>
      </c>
      <c r="DJ30" s="9">
        <f>_xlfn.RANK.EQ(datos!DK30,datos!DK$7:DK$88)</f>
        <v>78</v>
      </c>
      <c r="DK30" s="9">
        <f>_xlfn.RANK.EQ(datos!DL30,datos!DL$7:DL$88)</f>
        <v>79</v>
      </c>
      <c r="DL30" s="9">
        <f>_xlfn.RANK.EQ(datos!DM30,datos!DM$7:DM$88)</f>
        <v>44</v>
      </c>
      <c r="DM30" s="9">
        <f>_xlfn.RANK.EQ(datos!DN30,datos!DN$7:DN$88)</f>
        <v>59</v>
      </c>
      <c r="DN30" s="9">
        <f>_xlfn.RANK.EQ(datos!DO30,datos!DO$7:DO$88)</f>
        <v>28</v>
      </c>
      <c r="DO30" s="9">
        <f>_xlfn.RANK.EQ(datos!DP30,datos!DP$7:DP$88)</f>
        <v>1</v>
      </c>
      <c r="DP30" s="9">
        <f>_xlfn.RANK.EQ(datos!DQ30,datos!DQ$7:DQ$88)</f>
        <v>1</v>
      </c>
      <c r="DQ30" s="9">
        <f>_xlfn.RANK.EQ(datos!DR30,datos!DR$7:DR$88)</f>
        <v>77</v>
      </c>
      <c r="DR30" s="9">
        <f>_xlfn.RANK.EQ(datos!DS30,datos!DS$7:DS$88)</f>
        <v>18</v>
      </c>
      <c r="DS30" s="9">
        <f>_xlfn.RANK.EQ(datos!DT30,datos!DT$7:DT$88)</f>
        <v>30</v>
      </c>
      <c r="DT30" s="9">
        <f>_xlfn.RANK.EQ(datos!DU30,datos!DU$7:DU$88)</f>
        <v>41</v>
      </c>
      <c r="DU30" s="9">
        <f>_xlfn.RANK.EQ(datos!DV30,datos!DV$7:DV$88)</f>
        <v>35</v>
      </c>
      <c r="DV30" s="9">
        <f>_xlfn.RANK.EQ(datos!DW30,datos!DW$7:DW$88)</f>
        <v>24</v>
      </c>
      <c r="DW30" s="9">
        <f>_xlfn.RANK.EQ(datos!DX30,datos!DX$7:DX$88)</f>
        <v>34</v>
      </c>
      <c r="DX30" s="9">
        <f>_xlfn.RANK.EQ(datos!DY30,datos!DY$7:DY$88)</f>
        <v>28</v>
      </c>
      <c r="DY30" s="9">
        <f>_xlfn.RANK.EQ(datos!DZ30,datos!DZ$7:DZ$88)</f>
        <v>17</v>
      </c>
      <c r="DZ30" s="9">
        <f>_xlfn.RANK.EQ(datos!EA30,datos!EA$7:EA$88)</f>
        <v>43</v>
      </c>
      <c r="EA30" s="9">
        <f>_xlfn.RANK.EQ(datos!EB30,datos!EB$7:EB$88)</f>
        <v>38</v>
      </c>
      <c r="EB30" s="9">
        <f>_xlfn.RANK.EQ(datos!EC30,datos!EC$7:EC$88)</f>
        <v>48</v>
      </c>
      <c r="EC30" s="9">
        <f>_xlfn.RANK.EQ(datos!ED30,datos!ED$7:ED$88)</f>
        <v>26</v>
      </c>
      <c r="ED30" s="9">
        <f>_xlfn.RANK.EQ(datos!EE30,datos!EE$7:EE$88)</f>
        <v>58</v>
      </c>
      <c r="EE30" s="9">
        <f>_xlfn.RANK.EQ(datos!EF30,datos!EF$7:EF$88)</f>
        <v>44</v>
      </c>
      <c r="EF30" s="9">
        <f>_xlfn.RANK.EQ(datos!EG30,datos!EG$7:EG$88)</f>
        <v>10</v>
      </c>
      <c r="EG30" s="9">
        <f>_xlfn.RANK.EQ(datos!EH30,datos!EH$7:EH$88)</f>
        <v>24</v>
      </c>
      <c r="EH30" s="9">
        <f>_xlfn.RANK.EQ(datos!EI30,datos!EI$7:EI$88)</f>
        <v>1</v>
      </c>
      <c r="EI30" s="9">
        <f>_xlfn.RANK.EQ(datos!EJ30,datos!EJ$7:EJ$88)</f>
        <v>77</v>
      </c>
      <c r="EJ30" s="9">
        <f>_xlfn.RANK.EQ(datos!EK30,datos!EK$7:EK$88)</f>
        <v>71</v>
      </c>
      <c r="EK30" s="9">
        <f>_xlfn.RANK.EQ(datos!EL30,datos!EL$7:EL$88)</f>
        <v>54</v>
      </c>
      <c r="EL30" s="9">
        <f>_xlfn.RANK.EQ(datos!EM30,datos!EM$7:EM$88)</f>
        <v>62</v>
      </c>
      <c r="EM30" s="9">
        <f>_xlfn.RANK.EQ(datos!EN30,datos!EN$7:EN$88)</f>
        <v>22</v>
      </c>
      <c r="EN30" s="9">
        <f>_xlfn.RANK.EQ(datos!EO30,datos!EO$7:EO$88)</f>
        <v>70</v>
      </c>
      <c r="EO30" s="9">
        <f>_xlfn.RANK.EQ(datos!EP30,datos!EP$7:EP$88)</f>
        <v>1</v>
      </c>
      <c r="EP30" s="9">
        <f>_xlfn.RANK.EQ(datos!EQ30,datos!EQ$7:EQ$88)</f>
        <v>1</v>
      </c>
      <c r="EQ30" s="9">
        <f>_xlfn.RANK.EQ(datos!ER30,datos!ER$7:ER$88)</f>
        <v>65</v>
      </c>
      <c r="ER30" s="9">
        <f>_xlfn.RANK.EQ(datos!ES30,datos!ES$7:ES$88)</f>
        <v>11</v>
      </c>
      <c r="ES30" s="9">
        <f>_xlfn.RANK.EQ(datos!ET30,datos!ET$7:ET$88)</f>
        <v>76</v>
      </c>
      <c r="ET30" s="9">
        <f>_xlfn.RANK.EQ(datos!EU30,datos!EU$7:EU$88)</f>
        <v>75</v>
      </c>
      <c r="EU30" s="9">
        <f>_xlfn.RANK.EQ(datos!EV30,datos!EV$7:EV$88)</f>
        <v>78</v>
      </c>
      <c r="EV30" s="9">
        <f>_xlfn.RANK.EQ(datos!EW30,datos!EW$7:EW$88)</f>
        <v>6</v>
      </c>
      <c r="EW30" s="9">
        <f>_xlfn.RANK.EQ(datos!EX30,datos!EX$7:EX$88)</f>
        <v>26</v>
      </c>
      <c r="EX30" s="9">
        <f>_xlfn.RANK.EQ(datos!EY30,datos!EY$7:EY$88)</f>
        <v>79</v>
      </c>
      <c r="EY30" s="9">
        <f>_xlfn.RANK.EQ(datos!EZ30,datos!EZ$7:EZ$88)</f>
        <v>76</v>
      </c>
      <c r="EZ30" s="9">
        <f>_xlfn.RANK.EQ(datos!FA30,datos!FA$7:FA$88)</f>
        <v>79</v>
      </c>
      <c r="FA30" s="9">
        <f>_xlfn.RANK.EQ(datos!FB30,datos!FB$7:FB$88)</f>
        <v>65</v>
      </c>
      <c r="FB30" s="9">
        <f>_xlfn.RANK.EQ(datos!FC30,datos!FC$7:FC$88)</f>
        <v>66</v>
      </c>
      <c r="FC30" s="9">
        <f>_xlfn.RANK.EQ(datos!FD30,datos!FD$7:FD$88)</f>
        <v>78</v>
      </c>
      <c r="FD30" s="9">
        <f>_xlfn.RANK.EQ(datos!FE30,datos!FE$7:FE$88)</f>
        <v>47</v>
      </c>
      <c r="FE30" s="9">
        <f>_xlfn.RANK.EQ(datos!FF30,datos!FF$7:FF$88)</f>
        <v>33</v>
      </c>
      <c r="FF30" s="9">
        <f>_xlfn.RANK.EQ(datos!FG30,datos!FG$7:FG$88)</f>
        <v>33</v>
      </c>
      <c r="FG30" s="9">
        <f>_xlfn.RANK.EQ(datos!FH30,datos!FH$7:FH$88)</f>
        <v>1</v>
      </c>
      <c r="FH30" s="9">
        <f>_xlfn.RANK.EQ(datos!FI30,datos!FI$7:FI$88)</f>
        <v>36</v>
      </c>
      <c r="FI30" s="9">
        <f>_xlfn.RANK.EQ(datos!FJ30,datos!FJ$7:FJ$88)</f>
        <v>39</v>
      </c>
      <c r="FJ30" s="9">
        <f>_xlfn.RANK.EQ(datos!FK30,datos!FK$7:FK$88)</f>
        <v>50</v>
      </c>
      <c r="FK30" s="9">
        <f>_xlfn.RANK.EQ(datos!FL30,datos!FL$7:FL$88)</f>
        <v>43</v>
      </c>
      <c r="FL30" s="9">
        <f>_xlfn.RANK.EQ(datos!FM30,datos!FM$7:FM$88)</f>
        <v>26</v>
      </c>
      <c r="FM30" s="9">
        <f>_xlfn.RANK.EQ(datos!FN30,datos!FN$7:FN$88)</f>
        <v>26</v>
      </c>
      <c r="FN30" s="9">
        <f>_xlfn.RANK.EQ(datos!FO30,datos!FO$7:FO$88)</f>
        <v>27</v>
      </c>
      <c r="FO30" s="9">
        <f>_xlfn.RANK.EQ(datos!FP30,datos!FP$7:FP$88)</f>
        <v>66</v>
      </c>
      <c r="FP30" s="9">
        <f>_xlfn.RANK.EQ(datos!FQ30,datos!FQ$7:FQ$88)</f>
        <v>53</v>
      </c>
      <c r="FQ30" s="9">
        <f>_xlfn.RANK.EQ(datos!FR30,datos!FR$7:FR$88)</f>
        <v>69</v>
      </c>
      <c r="FR30" s="9">
        <f>_xlfn.RANK.EQ(datos!FS30,datos!FS$7:FS$88)</f>
        <v>46</v>
      </c>
      <c r="FS30" s="9">
        <f>_xlfn.RANK.EQ(datos!FT30,datos!FT$7:FT$88)</f>
        <v>59</v>
      </c>
    </row>
    <row r="31" spans="1:175" x14ac:dyDescent="0.3">
      <c r="A31" s="2" t="s">
        <v>50</v>
      </c>
      <c r="B31" s="2">
        <v>205</v>
      </c>
      <c r="C31" s="2" t="s">
        <v>51</v>
      </c>
      <c r="D31" s="2" t="s">
        <v>43</v>
      </c>
      <c r="E31" s="2" t="s">
        <v>347</v>
      </c>
      <c r="F31" s="2">
        <v>0</v>
      </c>
      <c r="G31" s="2" t="s">
        <v>344</v>
      </c>
      <c r="H31" s="9">
        <f>_xlfn.RANK.EQ(datos!I31,datos!I$7:I$88)</f>
        <v>17</v>
      </c>
      <c r="I31" s="9">
        <f>_xlfn.RANK.EQ(datos!J31,datos!J$7:J$88)</f>
        <v>55</v>
      </c>
      <c r="J31" s="9">
        <f>_xlfn.RANK.EQ(datos!K31,datos!K$7:K$88)</f>
        <v>10</v>
      </c>
      <c r="K31" s="9">
        <f>_xlfn.RANK.EQ(datos!L31,datos!L$7:L$88)</f>
        <v>34</v>
      </c>
      <c r="L31" s="9">
        <f>_xlfn.RANK.EQ(datos!M31,datos!M$7:M$88)</f>
        <v>4</v>
      </c>
      <c r="M31" s="9">
        <f>_xlfn.RANK.EQ(datos!N31,datos!N$7:N$88)</f>
        <v>13</v>
      </c>
      <c r="N31" s="9">
        <f>_xlfn.RANK.EQ(datos!O31,datos!O$7:O$88)</f>
        <v>46</v>
      </c>
      <c r="O31" s="9">
        <f>_xlfn.RANK.EQ(datos!P31,datos!P$7:P$88)</f>
        <v>58</v>
      </c>
      <c r="P31" s="9">
        <f>_xlfn.RANK.EQ(datos!Q31,datos!Q$7:Q$88)</f>
        <v>16</v>
      </c>
      <c r="Q31" s="9">
        <f>_xlfn.RANK.EQ(datos!R31,datos!R$7:R$88)</f>
        <v>67</v>
      </c>
      <c r="R31" s="9">
        <f>_xlfn.RANK.EQ(datos!S31,datos!S$7:S$88)</f>
        <v>76</v>
      </c>
      <c r="S31" s="9">
        <f>_xlfn.RANK.EQ(datos!T31,datos!T$7:T$88)</f>
        <v>57</v>
      </c>
      <c r="T31" s="9">
        <f>_xlfn.RANK.EQ(datos!U31,datos!U$7:U$88)</f>
        <v>19</v>
      </c>
      <c r="U31" s="9">
        <f>_xlfn.RANK.EQ(datos!V31,datos!V$7:V$88)</f>
        <v>12</v>
      </c>
      <c r="V31" s="9">
        <f>_xlfn.RANK.EQ(datos!W31,datos!W$7:W$88)</f>
        <v>18</v>
      </c>
      <c r="W31" s="9">
        <f>_xlfn.RANK.EQ(datos!X31,datos!X$7:X$88)</f>
        <v>25</v>
      </c>
      <c r="X31" s="9">
        <f>_xlfn.RANK.EQ(datos!Y31,datos!Y$7:Y$88)</f>
        <v>38</v>
      </c>
      <c r="Y31" s="9">
        <f>_xlfn.RANK.EQ(datos!Z31,datos!Z$7:Z$88)</f>
        <v>9</v>
      </c>
      <c r="Z31" s="9">
        <f>_xlfn.RANK.EQ(datos!AA31,datos!AA$7:AA$88)</f>
        <v>48</v>
      </c>
      <c r="AA31" s="9">
        <f>_xlfn.RANK.EQ(datos!AB31,datos!AB$7:AB$88)</f>
        <v>74</v>
      </c>
      <c r="AB31" s="9">
        <f>_xlfn.RANK.EQ(datos!AC31,datos!AC$7:AC$88)</f>
        <v>38</v>
      </c>
      <c r="AC31" s="9">
        <f>_xlfn.RANK.EQ(datos!AD31,datos!AD$7:AD$88)</f>
        <v>9</v>
      </c>
      <c r="AD31" s="9">
        <f>_xlfn.RANK.EQ(datos!AE31,datos!AE$7:AE$88)</f>
        <v>38</v>
      </c>
      <c r="AE31" s="9">
        <f>_xlfn.RANK.EQ(datos!AF31,datos!AF$7:AF$88)</f>
        <v>4</v>
      </c>
      <c r="AF31" s="9">
        <f>_xlfn.RANK.EQ(datos!AG31,datos!AG$7:AG$88)</f>
        <v>23</v>
      </c>
      <c r="AG31" s="9">
        <f>_xlfn.RANK.EQ(datos!AH31,datos!AH$7:AH$88)</f>
        <v>42</v>
      </c>
      <c r="AH31" s="9">
        <f>_xlfn.RANK.EQ(datos!AI31,datos!AI$7:AI$88)</f>
        <v>6</v>
      </c>
      <c r="AI31" s="9">
        <f>_xlfn.RANK.EQ(datos!AJ31,datos!AJ$7:AJ$88)</f>
        <v>15</v>
      </c>
      <c r="AJ31" s="9">
        <f>_xlfn.RANK.EQ(datos!AK31,datos!AK$7:AK$88)</f>
        <v>28</v>
      </c>
      <c r="AK31" s="9">
        <f>_xlfn.RANK.EQ(datos!AL31,datos!AL$7:AL$88)</f>
        <v>16</v>
      </c>
      <c r="AL31" s="9">
        <f>_xlfn.RANK.EQ(datos!AM31,datos!AM$7:AM$88)</f>
        <v>44</v>
      </c>
      <c r="AM31" s="9">
        <f>_xlfn.RANK.EQ(datos!AN31,datos!AN$7:AN$88)</f>
        <v>60</v>
      </c>
      <c r="AN31" s="9">
        <f>_xlfn.RANK.EQ(datos!AO31,datos!AO$7:AO$88)</f>
        <v>63</v>
      </c>
      <c r="AO31" s="9">
        <f>_xlfn.RANK.EQ(datos!AP31,datos!AP$7:AP$88)</f>
        <v>30</v>
      </c>
      <c r="AP31" s="9">
        <f>_xlfn.RANK.EQ(datos!AQ31,datos!AQ$7:AQ$88)</f>
        <v>45</v>
      </c>
      <c r="AQ31" s="9">
        <f>_xlfn.RANK.EQ(datos!AR31,datos!AR$7:AR$88)</f>
        <v>27</v>
      </c>
      <c r="AR31" s="9">
        <f>_xlfn.RANK.EQ(datos!AS31,datos!AS$7:AS$88)</f>
        <v>45</v>
      </c>
      <c r="AS31" s="9">
        <f>_xlfn.RANK.EQ(datos!AT31,datos!AT$7:AT$88)</f>
        <v>6</v>
      </c>
      <c r="AT31" s="9">
        <f>_xlfn.RANK.EQ(datos!AU31,datos!AU$7:AU$88)</f>
        <v>44</v>
      </c>
      <c r="AU31" s="9">
        <f>_xlfn.RANK.EQ(datos!AV31,datos!AV$7:AV$88)</f>
        <v>47</v>
      </c>
      <c r="AV31" s="9">
        <f>_xlfn.RANK.EQ(datos!AW31,datos!AW$7:AW$88)</f>
        <v>76</v>
      </c>
      <c r="AW31" s="9">
        <f>_xlfn.RANK.EQ(datos!AX31,datos!AX$7:AX$88)</f>
        <v>58</v>
      </c>
      <c r="AX31" s="9">
        <f>_xlfn.RANK.EQ(datos!AY31,datos!AY$7:AY$88)</f>
        <v>10</v>
      </c>
      <c r="AY31" s="9">
        <f>_xlfn.RANK.EQ(datos!AZ31,datos!AZ$7:AZ$88)</f>
        <v>55</v>
      </c>
      <c r="AZ31" s="9">
        <f>_xlfn.RANK.EQ(datos!BA31,datos!BA$7:BA$88)</f>
        <v>60</v>
      </c>
      <c r="BA31" s="9">
        <f>_xlfn.RANK.EQ(datos!BB31,datos!BB$7:BB$88)</f>
        <v>4</v>
      </c>
      <c r="BB31" s="9">
        <f>_xlfn.RANK.EQ(datos!BC31,datos!BC$7:BC$88)</f>
        <v>49</v>
      </c>
      <c r="BC31" s="9">
        <f>_xlfn.RANK.EQ(datos!BD31,datos!BD$7:BD$88)</f>
        <v>64</v>
      </c>
      <c r="BD31" s="9">
        <f>_xlfn.RANK.EQ(datos!BE31,datos!BE$7:BE$88)</f>
        <v>68</v>
      </c>
      <c r="BE31" s="9">
        <f>_xlfn.RANK.EQ(datos!BF31,datos!BF$7:BF$88)</f>
        <v>54</v>
      </c>
      <c r="BF31" s="9">
        <f>_xlfn.RANK.EQ(datos!BG31,datos!BG$7:BG$88)</f>
        <v>51</v>
      </c>
      <c r="BG31" s="9">
        <f>_xlfn.RANK.EQ(datos!BH31,datos!BH$7:BH$88)</f>
        <v>75</v>
      </c>
      <c r="BH31" s="9">
        <f>_xlfn.RANK.EQ(datos!BI31,datos!BI$7:BI$88)</f>
        <v>44</v>
      </c>
      <c r="BI31" s="9">
        <f>_xlfn.RANK.EQ(datos!BJ31,datos!BJ$7:BJ$88)</f>
        <v>19</v>
      </c>
      <c r="BJ31" s="9">
        <f>_xlfn.RANK.EQ(datos!BK31,datos!BK$7:BK$88)</f>
        <v>39</v>
      </c>
      <c r="BK31" s="9">
        <f>_xlfn.RANK.EQ(datos!BL31,datos!BL$7:BL$88)</f>
        <v>67</v>
      </c>
      <c r="BL31" s="9">
        <f>_xlfn.RANK.EQ(datos!BM31,datos!BM$7:BM$88)</f>
        <v>55</v>
      </c>
      <c r="BM31" s="9">
        <f>_xlfn.RANK.EQ(datos!BN31,datos!BN$7:BN$88)</f>
        <v>14</v>
      </c>
      <c r="BN31" s="9">
        <f>_xlfn.RANK.EQ(datos!BO31,datos!BO$7:BO$88)</f>
        <v>50</v>
      </c>
      <c r="BO31" s="9">
        <f>_xlfn.RANK.EQ(datos!BP31,datos!BP$7:BP$88)</f>
        <v>16</v>
      </c>
      <c r="BP31" s="9">
        <f>_xlfn.RANK.EQ(datos!BQ31,datos!BQ$7:BQ$88)</f>
        <v>33</v>
      </c>
      <c r="BQ31" s="9">
        <f>_xlfn.RANK.EQ(datos!BR31,datos!BR$7:BR$88)</f>
        <v>48</v>
      </c>
      <c r="BR31" s="9">
        <f>_xlfn.RANK.EQ(datos!BS31,datos!BS$7:BS$88)</f>
        <v>13</v>
      </c>
      <c r="BS31" s="9">
        <f>_xlfn.RANK.EQ(datos!BT31,datos!BT$7:BT$88)</f>
        <v>1</v>
      </c>
      <c r="BT31" s="9">
        <f>_xlfn.RANK.EQ(datos!BU31,datos!BU$7:BU$88)</f>
        <v>1</v>
      </c>
      <c r="BU31" s="9">
        <f>_xlfn.RANK.EQ(datos!BV31,datos!BV$7:BV$88)</f>
        <v>33</v>
      </c>
      <c r="BV31" s="9">
        <f>_xlfn.RANK.EQ(datos!BW31,datos!BW$7:BW$88)</f>
        <v>1</v>
      </c>
      <c r="BW31" s="9">
        <f>_xlfn.RANK.EQ(datos!BX31,datos!BX$7:BX$88)</f>
        <v>33</v>
      </c>
      <c r="BX31" s="9">
        <f>_xlfn.RANK.EQ(datos!BY31,datos!BY$7:BY$88)</f>
        <v>15</v>
      </c>
      <c r="BY31" s="9">
        <f>_xlfn.RANK.EQ(datos!BZ31,datos!BZ$7:BZ$88)</f>
        <v>15</v>
      </c>
      <c r="BZ31" s="9">
        <f>_xlfn.RANK.EQ(datos!CA31,datos!CA$7:CA$88)</f>
        <v>28</v>
      </c>
      <c r="CA31" s="9">
        <f>_xlfn.RANK.EQ(datos!CB31,datos!CB$7:CB$88)</f>
        <v>21</v>
      </c>
      <c r="CB31" s="9">
        <f>_xlfn.RANK.EQ(datos!CC31,datos!CC$7:CC$88)</f>
        <v>18</v>
      </c>
      <c r="CC31" s="9">
        <f>_xlfn.RANK.EQ(datos!CD31,datos!CD$7:CD$88)</f>
        <v>21</v>
      </c>
      <c r="CD31" s="9">
        <f>_xlfn.RANK.EQ(datos!CE31,datos!CE$7:CE$88)</f>
        <v>41</v>
      </c>
      <c r="CE31" s="9">
        <f>_xlfn.RANK.EQ(datos!CF31,datos!CF$7:CF$88)</f>
        <v>6</v>
      </c>
      <c r="CF31" s="9">
        <f>_xlfn.RANK.EQ(datos!CG31,datos!CG$7:CG$88)</f>
        <v>69</v>
      </c>
      <c r="CG31" s="9">
        <f>_xlfn.RANK.EQ(datos!CH31,datos!CH$7:CH$88)</f>
        <v>70</v>
      </c>
      <c r="CH31" s="9">
        <f>_xlfn.RANK.EQ(datos!CI31,datos!CI$7:CI$88)</f>
        <v>42</v>
      </c>
      <c r="CI31" s="9">
        <f>_xlfn.RANK.EQ(datos!CJ31,datos!CJ$7:CJ$88)</f>
        <v>66</v>
      </c>
      <c r="CJ31" s="9">
        <f>_xlfn.RANK.EQ(datos!CK31,datos!CK$7:CK$88)</f>
        <v>34</v>
      </c>
      <c r="CK31" s="9">
        <f>_xlfn.RANK.EQ(datos!CL31,datos!CL$7:CL$88)</f>
        <v>21</v>
      </c>
      <c r="CL31" s="9">
        <f>_xlfn.RANK.EQ(datos!CM31,datos!CM$7:CM$88)</f>
        <v>8</v>
      </c>
      <c r="CM31" s="9">
        <f>_xlfn.RANK.EQ(datos!CN31,datos!CN$7:CN$88)</f>
        <v>33</v>
      </c>
      <c r="CN31" s="9">
        <f>_xlfn.RANK.EQ(datos!CO31,datos!CO$7:CO$88)</f>
        <v>46</v>
      </c>
      <c r="CO31" s="9">
        <f>_xlfn.RANK.EQ(datos!CP31,datos!CP$7:CP$88)</f>
        <v>5</v>
      </c>
      <c r="CP31" s="9">
        <f>_xlfn.RANK.EQ(datos!CQ31,datos!CQ$7:CQ$88)</f>
        <v>1</v>
      </c>
      <c r="CQ31" s="9">
        <f>_xlfn.RANK.EQ(datos!CR31,datos!CR$7:CR$88)</f>
        <v>34</v>
      </c>
      <c r="CR31" s="9">
        <f>_xlfn.RANK.EQ(datos!CS31,datos!CS$7:CS$88)</f>
        <v>25</v>
      </c>
      <c r="CS31" s="9">
        <f>_xlfn.RANK.EQ(datos!CT31,datos!CT$7:CT$88)</f>
        <v>56</v>
      </c>
      <c r="CT31" s="9">
        <f>_xlfn.RANK.EQ(datos!CU31,datos!CU$7:CU$88)</f>
        <v>42</v>
      </c>
      <c r="CU31" s="9">
        <f>_xlfn.RANK.EQ(datos!CV31,datos!CV$7:CV$88)</f>
        <v>71</v>
      </c>
      <c r="CV31" s="9">
        <f>_xlfn.RANK.EQ(datos!CW31,datos!CW$7:CW$88)</f>
        <v>38</v>
      </c>
      <c r="CW31" s="9">
        <f>_xlfn.RANK.EQ(datos!CX31,datos!CX$7:CX$88)</f>
        <v>51</v>
      </c>
      <c r="CX31" s="9">
        <f>_xlfn.RANK.EQ(datos!CY31,datos!CY$7:CY$88)</f>
        <v>77</v>
      </c>
      <c r="CY31" s="9">
        <f>_xlfn.RANK.EQ(datos!CZ31,datos!CZ$7:CZ$88)</f>
        <v>75</v>
      </c>
      <c r="CZ31" s="9">
        <f>_xlfn.RANK.EQ(datos!DA31,datos!DA$7:DA$88)</f>
        <v>69</v>
      </c>
      <c r="DA31" s="9">
        <f>_xlfn.RANK.EQ(datos!DB31,datos!DB$7:DB$88)</f>
        <v>80</v>
      </c>
      <c r="DB31" s="9">
        <f>_xlfn.RANK.EQ(datos!DC31,datos!DC$7:DC$88)</f>
        <v>76</v>
      </c>
      <c r="DC31" s="9">
        <f>_xlfn.RANK.EQ(datos!DD31,datos!DD$7:DD$88)</f>
        <v>58</v>
      </c>
      <c r="DD31" s="9">
        <f>_xlfn.RANK.EQ(datos!DE31,datos!DE$7:DE$88)</f>
        <v>55</v>
      </c>
      <c r="DE31" s="9">
        <f>_xlfn.RANK.EQ(datos!DF31,datos!DF$7:DF$88)</f>
        <v>69</v>
      </c>
      <c r="DF31" s="9">
        <f>_xlfn.RANK.EQ(datos!DG31,datos!DG$7:DG$88)</f>
        <v>30</v>
      </c>
      <c r="DG31" s="9">
        <f>_xlfn.RANK.EQ(datos!DH31,datos!DH$7:DH$88)</f>
        <v>30</v>
      </c>
      <c r="DH31" s="9">
        <f>_xlfn.RANK.EQ(datos!DI31,datos!DI$7:DI$88)</f>
        <v>53</v>
      </c>
      <c r="DI31" s="9">
        <f>_xlfn.RANK.EQ(datos!DJ31,datos!DJ$7:DJ$88)</f>
        <v>47</v>
      </c>
      <c r="DJ31" s="9">
        <f>_xlfn.RANK.EQ(datos!DK31,datos!DK$7:DK$88)</f>
        <v>12</v>
      </c>
      <c r="DK31" s="9">
        <f>_xlfn.RANK.EQ(datos!DL31,datos!DL$7:DL$88)</f>
        <v>12</v>
      </c>
      <c r="DL31" s="9">
        <f>_xlfn.RANK.EQ(datos!DM31,datos!DM$7:DM$88)</f>
        <v>19</v>
      </c>
      <c r="DM31" s="9">
        <f>_xlfn.RANK.EQ(datos!DN31,datos!DN$7:DN$88)</f>
        <v>58</v>
      </c>
      <c r="DN31" s="9">
        <f>_xlfn.RANK.EQ(datos!DO31,datos!DO$7:DO$88)</f>
        <v>37</v>
      </c>
      <c r="DO31" s="9">
        <f>_xlfn.RANK.EQ(datos!DP31,datos!DP$7:DP$88)</f>
        <v>11</v>
      </c>
      <c r="DP31" s="9">
        <f>_xlfn.RANK.EQ(datos!DQ31,datos!DQ$7:DQ$88)</f>
        <v>28</v>
      </c>
      <c r="DQ31" s="9">
        <f>_xlfn.RANK.EQ(datos!DR31,datos!DR$7:DR$88)</f>
        <v>1</v>
      </c>
      <c r="DR31" s="9">
        <f>_xlfn.RANK.EQ(datos!DS31,datos!DS$7:DS$88)</f>
        <v>8</v>
      </c>
      <c r="DS31" s="9">
        <f>_xlfn.RANK.EQ(datos!DT31,datos!DT$7:DT$88)</f>
        <v>26</v>
      </c>
      <c r="DT31" s="9">
        <f>_xlfn.RANK.EQ(datos!DU31,datos!DU$7:DU$88)</f>
        <v>21</v>
      </c>
      <c r="DU31" s="9">
        <f>_xlfn.RANK.EQ(datos!DV31,datos!DV$7:DV$88)</f>
        <v>45</v>
      </c>
      <c r="DV31" s="9">
        <f>_xlfn.RANK.EQ(datos!DW31,datos!DW$7:DW$88)</f>
        <v>58</v>
      </c>
      <c r="DW31" s="9">
        <f>_xlfn.RANK.EQ(datos!DX31,datos!DX$7:DX$88)</f>
        <v>34</v>
      </c>
      <c r="DX31" s="9">
        <f>_xlfn.RANK.EQ(datos!DY31,datos!DY$7:DY$88)</f>
        <v>13</v>
      </c>
      <c r="DY31" s="9">
        <f>_xlfn.RANK.EQ(datos!DZ31,datos!DZ$7:DZ$88)</f>
        <v>57</v>
      </c>
      <c r="DZ31" s="9">
        <f>_xlfn.RANK.EQ(datos!EA31,datos!EA$7:EA$88)</f>
        <v>6</v>
      </c>
      <c r="EA31" s="9">
        <f>_xlfn.RANK.EQ(datos!EB31,datos!EB$7:EB$88)</f>
        <v>5</v>
      </c>
      <c r="EB31" s="9">
        <f>_xlfn.RANK.EQ(datos!EC31,datos!EC$7:EC$88)</f>
        <v>16</v>
      </c>
      <c r="EC31" s="9">
        <f>_xlfn.RANK.EQ(datos!ED31,datos!ED$7:ED$88)</f>
        <v>9</v>
      </c>
      <c r="ED31" s="9">
        <f>_xlfn.RANK.EQ(datos!EE31,datos!EE$7:EE$88)</f>
        <v>54</v>
      </c>
      <c r="EE31" s="9">
        <f>_xlfn.RANK.EQ(datos!EF31,datos!EF$7:EF$88)</f>
        <v>13</v>
      </c>
      <c r="EF31" s="9">
        <f>_xlfn.RANK.EQ(datos!EG31,datos!EG$7:EG$88)</f>
        <v>42</v>
      </c>
      <c r="EG31" s="9">
        <f>_xlfn.RANK.EQ(datos!EH31,datos!EH$7:EH$88)</f>
        <v>1</v>
      </c>
      <c r="EH31" s="9">
        <f>_xlfn.RANK.EQ(datos!EI31,datos!EI$7:EI$88)</f>
        <v>1</v>
      </c>
      <c r="EI31" s="9">
        <f>_xlfn.RANK.EQ(datos!EJ31,datos!EJ$7:EJ$88)</f>
        <v>29</v>
      </c>
      <c r="EJ31" s="9">
        <f>_xlfn.RANK.EQ(datos!EK31,datos!EK$7:EK$88)</f>
        <v>53</v>
      </c>
      <c r="EK31" s="9">
        <f>_xlfn.RANK.EQ(datos!EL31,datos!EL$7:EL$88)</f>
        <v>18</v>
      </c>
      <c r="EL31" s="9">
        <f>_xlfn.RANK.EQ(datos!EM31,datos!EM$7:EM$88)</f>
        <v>32</v>
      </c>
      <c r="EM31" s="9">
        <f>_xlfn.RANK.EQ(datos!EN31,datos!EN$7:EN$88)</f>
        <v>15</v>
      </c>
      <c r="EN31" s="9">
        <f>_xlfn.RANK.EQ(datos!EO31,datos!EO$7:EO$88)</f>
        <v>23</v>
      </c>
      <c r="EO31" s="9">
        <f>_xlfn.RANK.EQ(datos!EP31,datos!EP$7:EP$88)</f>
        <v>55</v>
      </c>
      <c r="EP31" s="9">
        <f>_xlfn.RANK.EQ(datos!EQ31,datos!EQ$7:EQ$88)</f>
        <v>1</v>
      </c>
      <c r="EQ31" s="9">
        <f>_xlfn.RANK.EQ(datos!ER31,datos!ER$7:ER$88)</f>
        <v>58</v>
      </c>
      <c r="ER31" s="9">
        <f>_xlfn.RANK.EQ(datos!ES31,datos!ES$7:ES$88)</f>
        <v>22</v>
      </c>
      <c r="ES31" s="9">
        <f>_xlfn.RANK.EQ(datos!ET31,datos!ET$7:ET$88)</f>
        <v>35</v>
      </c>
      <c r="ET31" s="9">
        <f>_xlfn.RANK.EQ(datos!EU31,datos!EU$7:EU$88)</f>
        <v>42</v>
      </c>
      <c r="EU31" s="9">
        <f>_xlfn.RANK.EQ(datos!EV31,datos!EV$7:EV$88)</f>
        <v>44</v>
      </c>
      <c r="EV31" s="9">
        <f>_xlfn.RANK.EQ(datos!EW31,datos!EW$7:EW$88)</f>
        <v>52</v>
      </c>
      <c r="EW31" s="9">
        <f>_xlfn.RANK.EQ(datos!EX31,datos!EX$7:EX$88)</f>
        <v>53</v>
      </c>
      <c r="EX31" s="9">
        <f>_xlfn.RANK.EQ(datos!EY31,datos!EY$7:EY$88)</f>
        <v>58</v>
      </c>
      <c r="EY31" s="9">
        <f>_xlfn.RANK.EQ(datos!EZ31,datos!EZ$7:EZ$88)</f>
        <v>54</v>
      </c>
      <c r="EZ31" s="9">
        <f>_xlfn.RANK.EQ(datos!FA31,datos!FA$7:FA$88)</f>
        <v>63</v>
      </c>
      <c r="FA31" s="9">
        <f>_xlfn.RANK.EQ(datos!FB31,datos!FB$7:FB$88)</f>
        <v>45</v>
      </c>
      <c r="FB31" s="9">
        <f>_xlfn.RANK.EQ(datos!FC31,datos!FC$7:FC$88)</f>
        <v>50</v>
      </c>
      <c r="FC31" s="9">
        <f>_xlfn.RANK.EQ(datos!FD31,datos!FD$7:FD$88)</f>
        <v>52</v>
      </c>
      <c r="FD31" s="9">
        <f>_xlfn.RANK.EQ(datos!FE31,datos!FE$7:FE$88)</f>
        <v>28</v>
      </c>
      <c r="FE31" s="9">
        <f>_xlfn.RANK.EQ(datos!FF31,datos!FF$7:FF$88)</f>
        <v>5</v>
      </c>
      <c r="FF31" s="9">
        <f>_xlfn.RANK.EQ(datos!FG31,datos!FG$7:FG$88)</f>
        <v>28</v>
      </c>
      <c r="FG31" s="9">
        <f>_xlfn.RANK.EQ(datos!FH31,datos!FH$7:FH$88)</f>
        <v>40</v>
      </c>
      <c r="FH31" s="9">
        <f>_xlfn.RANK.EQ(datos!FI31,datos!FI$7:FI$88)</f>
        <v>79</v>
      </c>
      <c r="FI31" s="9">
        <f>_xlfn.RANK.EQ(datos!FJ31,datos!FJ$7:FJ$88)</f>
        <v>36</v>
      </c>
      <c r="FJ31" s="9">
        <f>_xlfn.RANK.EQ(datos!FK31,datos!FK$7:FK$88)</f>
        <v>49</v>
      </c>
      <c r="FK31" s="9">
        <f>_xlfn.RANK.EQ(datos!FL31,datos!FL$7:FL$88)</f>
        <v>43</v>
      </c>
      <c r="FL31" s="9">
        <f>_xlfn.RANK.EQ(datos!FM31,datos!FM$7:FM$88)</f>
        <v>26</v>
      </c>
      <c r="FM31" s="9">
        <f>_xlfn.RANK.EQ(datos!FN31,datos!FN$7:FN$88)</f>
        <v>26</v>
      </c>
      <c r="FN31" s="9">
        <f>_xlfn.RANK.EQ(datos!FO31,datos!FO$7:FO$88)</f>
        <v>39</v>
      </c>
      <c r="FO31" s="9">
        <f>_xlfn.RANK.EQ(datos!FP31,datos!FP$7:FP$88)</f>
        <v>21</v>
      </c>
      <c r="FP31" s="9">
        <f>_xlfn.RANK.EQ(datos!FQ31,datos!FQ$7:FQ$88)</f>
        <v>18</v>
      </c>
      <c r="FQ31" s="9">
        <f>_xlfn.RANK.EQ(datos!FR31,datos!FR$7:FR$88)</f>
        <v>46</v>
      </c>
      <c r="FR31" s="9">
        <f>_xlfn.RANK.EQ(datos!FS31,datos!FS$7:FS$88)</f>
        <v>26</v>
      </c>
      <c r="FS31" s="9">
        <f>_xlfn.RANK.EQ(datos!FT31,datos!FT$7:FT$88)</f>
        <v>18</v>
      </c>
    </row>
    <row r="32" spans="1:175" x14ac:dyDescent="0.3">
      <c r="A32" s="2" t="s">
        <v>52</v>
      </c>
      <c r="B32" s="2">
        <v>206</v>
      </c>
      <c r="C32" s="2" t="s">
        <v>53</v>
      </c>
      <c r="D32" s="2" t="s">
        <v>43</v>
      </c>
      <c r="E32" s="2" t="s">
        <v>347</v>
      </c>
      <c r="F32" s="2">
        <v>0</v>
      </c>
      <c r="G32" s="2" t="s">
        <v>356</v>
      </c>
      <c r="H32" s="9">
        <f>_xlfn.RANK.EQ(datos!I32,datos!I$7:I$88)</f>
        <v>33</v>
      </c>
      <c r="I32" s="9">
        <f>_xlfn.RANK.EQ(datos!J32,datos!J$7:J$88)</f>
        <v>49</v>
      </c>
      <c r="J32" s="9">
        <f>_xlfn.RANK.EQ(datos!K32,datos!K$7:K$88)</f>
        <v>28</v>
      </c>
      <c r="K32" s="9">
        <f>_xlfn.RANK.EQ(datos!L32,datos!L$7:L$88)</f>
        <v>49</v>
      </c>
      <c r="L32" s="9">
        <f>_xlfn.RANK.EQ(datos!M32,datos!M$7:M$88)</f>
        <v>27</v>
      </c>
      <c r="M32" s="9">
        <f>_xlfn.RANK.EQ(datos!N32,datos!N$7:N$88)</f>
        <v>6</v>
      </c>
      <c r="N32" s="9">
        <f>_xlfn.RANK.EQ(datos!O32,datos!O$7:O$88)</f>
        <v>48</v>
      </c>
      <c r="O32" s="9">
        <f>_xlfn.RANK.EQ(datos!P32,datos!P$7:P$88)</f>
        <v>22</v>
      </c>
      <c r="P32" s="9">
        <f>_xlfn.RANK.EQ(datos!Q32,datos!Q$7:Q$88)</f>
        <v>22</v>
      </c>
      <c r="Q32" s="9">
        <f>_xlfn.RANK.EQ(datos!R32,datos!R$7:R$88)</f>
        <v>78</v>
      </c>
      <c r="R32" s="9">
        <f>_xlfn.RANK.EQ(datos!S32,datos!S$7:S$88)</f>
        <v>59</v>
      </c>
      <c r="S32" s="9">
        <f>_xlfn.RANK.EQ(datos!T32,datos!T$7:T$88)</f>
        <v>44</v>
      </c>
      <c r="T32" s="9">
        <f>_xlfn.RANK.EQ(datos!U32,datos!U$7:U$88)</f>
        <v>5</v>
      </c>
      <c r="U32" s="9">
        <f>_xlfn.RANK.EQ(datos!V32,datos!V$7:V$88)</f>
        <v>55</v>
      </c>
      <c r="V32" s="9">
        <f>_xlfn.RANK.EQ(datos!W32,datos!W$7:W$88)</f>
        <v>32</v>
      </c>
      <c r="W32" s="9">
        <f>_xlfn.RANK.EQ(datos!X32,datos!X$7:X$88)</f>
        <v>8</v>
      </c>
      <c r="X32" s="9">
        <f>_xlfn.RANK.EQ(datos!Y32,datos!Y$7:Y$88)</f>
        <v>16</v>
      </c>
      <c r="Y32" s="9">
        <f>_xlfn.RANK.EQ(datos!Z32,datos!Z$7:Z$88)</f>
        <v>58</v>
      </c>
      <c r="Z32" s="9">
        <f>_xlfn.RANK.EQ(datos!AA32,datos!AA$7:AA$88)</f>
        <v>77</v>
      </c>
      <c r="AA32" s="9">
        <f>_xlfn.RANK.EQ(datos!AB32,datos!AB$7:AB$88)</f>
        <v>52</v>
      </c>
      <c r="AB32" s="9">
        <f>_xlfn.RANK.EQ(datos!AC32,datos!AC$7:AC$88)</f>
        <v>52</v>
      </c>
      <c r="AC32" s="9">
        <f>_xlfn.RANK.EQ(datos!AD32,datos!AD$7:AD$88)</f>
        <v>32</v>
      </c>
      <c r="AD32" s="9">
        <f>_xlfn.RANK.EQ(datos!AE32,datos!AE$7:AE$88)</f>
        <v>30</v>
      </c>
      <c r="AE32" s="9">
        <f>_xlfn.RANK.EQ(datos!AF32,datos!AF$7:AF$88)</f>
        <v>27</v>
      </c>
      <c r="AF32" s="9">
        <f>_xlfn.RANK.EQ(datos!AG32,datos!AG$7:AG$88)</f>
        <v>47</v>
      </c>
      <c r="AG32" s="9">
        <f>_xlfn.RANK.EQ(datos!AH32,datos!AH$7:AH$88)</f>
        <v>3</v>
      </c>
      <c r="AH32" s="9">
        <f>_xlfn.RANK.EQ(datos!AI32,datos!AI$7:AI$88)</f>
        <v>25</v>
      </c>
      <c r="AI32" s="9">
        <f>_xlfn.RANK.EQ(datos!AJ32,datos!AJ$7:AJ$88)</f>
        <v>35</v>
      </c>
      <c r="AJ32" s="9">
        <f>_xlfn.RANK.EQ(datos!AK32,datos!AK$7:AK$88)</f>
        <v>24</v>
      </c>
      <c r="AK32" s="9">
        <f>_xlfn.RANK.EQ(datos!AL32,datos!AL$7:AL$88)</f>
        <v>7</v>
      </c>
      <c r="AL32" s="9">
        <f>_xlfn.RANK.EQ(datos!AM32,datos!AM$7:AM$88)</f>
        <v>27</v>
      </c>
      <c r="AM32" s="9">
        <f>_xlfn.RANK.EQ(datos!AN32,datos!AN$7:AN$88)</f>
        <v>52</v>
      </c>
      <c r="AN32" s="9">
        <f>_xlfn.RANK.EQ(datos!AO32,datos!AO$7:AO$88)</f>
        <v>56</v>
      </c>
      <c r="AO32" s="9">
        <f>_xlfn.RANK.EQ(datos!AP32,datos!AP$7:AP$88)</f>
        <v>75</v>
      </c>
      <c r="AP32" s="9">
        <f>_xlfn.RANK.EQ(datos!AQ32,datos!AQ$7:AQ$88)</f>
        <v>16</v>
      </c>
      <c r="AQ32" s="9">
        <f>_xlfn.RANK.EQ(datos!AR32,datos!AR$7:AR$88)</f>
        <v>41</v>
      </c>
      <c r="AR32" s="9">
        <f>_xlfn.RANK.EQ(datos!AS32,datos!AS$7:AS$88)</f>
        <v>32</v>
      </c>
      <c r="AS32" s="9">
        <f>_xlfn.RANK.EQ(datos!AT32,datos!AT$7:AT$88)</f>
        <v>15</v>
      </c>
      <c r="AT32" s="9">
        <f>_xlfn.RANK.EQ(datos!AU32,datos!AU$7:AU$88)</f>
        <v>5</v>
      </c>
      <c r="AU32" s="9">
        <f>_xlfn.RANK.EQ(datos!AV32,datos!AV$7:AV$88)</f>
        <v>18</v>
      </c>
      <c r="AV32" s="9">
        <f>_xlfn.RANK.EQ(datos!AW32,datos!AW$7:AW$88)</f>
        <v>58</v>
      </c>
      <c r="AW32" s="9">
        <f>_xlfn.RANK.EQ(datos!AX32,datos!AX$7:AX$88)</f>
        <v>10</v>
      </c>
      <c r="AX32" s="9">
        <f>_xlfn.RANK.EQ(datos!AY32,datos!AY$7:AY$88)</f>
        <v>28</v>
      </c>
      <c r="AY32" s="9">
        <f>_xlfn.RANK.EQ(datos!AZ32,datos!AZ$7:AZ$88)</f>
        <v>39</v>
      </c>
      <c r="AZ32" s="9">
        <f>_xlfn.RANK.EQ(datos!BA32,datos!BA$7:BA$88)</f>
        <v>41</v>
      </c>
      <c r="BA32" s="9">
        <f>_xlfn.RANK.EQ(datos!BB32,datos!BB$7:BB$88)</f>
        <v>16</v>
      </c>
      <c r="BB32" s="9">
        <f>_xlfn.RANK.EQ(datos!BC32,datos!BC$7:BC$88)</f>
        <v>74</v>
      </c>
      <c r="BC32" s="9">
        <f>_xlfn.RANK.EQ(datos!BD32,datos!BD$7:BD$88)</f>
        <v>74</v>
      </c>
      <c r="BD32" s="9">
        <f>_xlfn.RANK.EQ(datos!BE32,datos!BE$7:BE$88)</f>
        <v>77</v>
      </c>
      <c r="BE32" s="9">
        <f>_xlfn.RANK.EQ(datos!BF32,datos!BF$7:BF$88)</f>
        <v>54</v>
      </c>
      <c r="BF32" s="9">
        <f>_xlfn.RANK.EQ(datos!BG32,datos!BG$7:BG$88)</f>
        <v>51</v>
      </c>
      <c r="BG32" s="9">
        <f>_xlfn.RANK.EQ(datos!BH32,datos!BH$7:BH$88)</f>
        <v>1</v>
      </c>
      <c r="BH32" s="9">
        <f>_xlfn.RANK.EQ(datos!BI32,datos!BI$7:BI$88)</f>
        <v>44</v>
      </c>
      <c r="BI32" s="9">
        <f>_xlfn.RANK.EQ(datos!BJ32,datos!BJ$7:BJ$88)</f>
        <v>40</v>
      </c>
      <c r="BJ32" s="9">
        <f>_xlfn.RANK.EQ(datos!BK32,datos!BK$7:BK$88)</f>
        <v>43</v>
      </c>
      <c r="BK32" s="9">
        <f>_xlfn.RANK.EQ(datos!BL32,datos!BL$7:BL$88)</f>
        <v>32</v>
      </c>
      <c r="BL32" s="9">
        <f>_xlfn.RANK.EQ(datos!BM32,datos!BM$7:BM$88)</f>
        <v>52</v>
      </c>
      <c r="BM32" s="9">
        <f>_xlfn.RANK.EQ(datos!BN32,datos!BN$7:BN$88)</f>
        <v>25</v>
      </c>
      <c r="BN32" s="9">
        <f>_xlfn.RANK.EQ(datos!BO32,datos!BO$7:BO$88)</f>
        <v>50</v>
      </c>
      <c r="BO32" s="9">
        <f>_xlfn.RANK.EQ(datos!BP32,datos!BP$7:BP$88)</f>
        <v>15</v>
      </c>
      <c r="BP32" s="9">
        <f>_xlfn.RANK.EQ(datos!BQ32,datos!BQ$7:BQ$88)</f>
        <v>14</v>
      </c>
      <c r="BQ32" s="9">
        <f>_xlfn.RANK.EQ(datos!BR32,datos!BR$7:BR$88)</f>
        <v>42</v>
      </c>
      <c r="BR32" s="9">
        <f>_xlfn.RANK.EQ(datos!BS32,datos!BS$7:BS$88)</f>
        <v>54</v>
      </c>
      <c r="BS32" s="9">
        <f>_xlfn.RANK.EQ(datos!BT32,datos!BT$7:BT$88)</f>
        <v>1</v>
      </c>
      <c r="BT32" s="9">
        <f>_xlfn.RANK.EQ(datos!BU32,datos!BU$7:BU$88)</f>
        <v>1</v>
      </c>
      <c r="BU32" s="9">
        <f>_xlfn.RANK.EQ(datos!BV32,datos!BV$7:BV$88)</f>
        <v>19</v>
      </c>
      <c r="BV32" s="9">
        <f>_xlfn.RANK.EQ(datos!BW32,datos!BW$7:BW$88)</f>
        <v>62</v>
      </c>
      <c r="BW32" s="9">
        <f>_xlfn.RANK.EQ(datos!BX32,datos!BX$7:BX$88)</f>
        <v>76</v>
      </c>
      <c r="BX32" s="9">
        <f>_xlfn.RANK.EQ(datos!BY32,datos!BY$7:BY$88)</f>
        <v>17</v>
      </c>
      <c r="BY32" s="9">
        <f>_xlfn.RANK.EQ(datos!BZ32,datos!BZ$7:BZ$88)</f>
        <v>35</v>
      </c>
      <c r="BZ32" s="9">
        <f>_xlfn.RANK.EQ(datos!CA32,datos!CA$7:CA$88)</f>
        <v>27</v>
      </c>
      <c r="CA32" s="9">
        <f>_xlfn.RANK.EQ(datos!CB32,datos!CB$7:CB$88)</f>
        <v>34</v>
      </c>
      <c r="CB32" s="9">
        <f>_xlfn.RANK.EQ(datos!CC32,datos!CC$7:CC$88)</f>
        <v>25</v>
      </c>
      <c r="CC32" s="9">
        <f>_xlfn.RANK.EQ(datos!CD32,datos!CD$7:CD$88)</f>
        <v>24</v>
      </c>
      <c r="CD32" s="9">
        <f>_xlfn.RANK.EQ(datos!CE32,datos!CE$7:CE$88)</f>
        <v>45</v>
      </c>
      <c r="CE32" s="9">
        <f>_xlfn.RANK.EQ(datos!CF32,datos!CF$7:CF$88)</f>
        <v>20</v>
      </c>
      <c r="CF32" s="9">
        <f>_xlfn.RANK.EQ(datos!CG32,datos!CG$7:CG$88)</f>
        <v>12</v>
      </c>
      <c r="CG32" s="9">
        <f>_xlfn.RANK.EQ(datos!CH32,datos!CH$7:CH$88)</f>
        <v>53</v>
      </c>
      <c r="CH32" s="9">
        <f>_xlfn.RANK.EQ(datos!CI32,datos!CI$7:CI$88)</f>
        <v>35</v>
      </c>
      <c r="CI32" s="9">
        <f>_xlfn.RANK.EQ(datos!CJ32,datos!CJ$7:CJ$88)</f>
        <v>38</v>
      </c>
      <c r="CJ32" s="9">
        <f>_xlfn.RANK.EQ(datos!CK32,datos!CK$7:CK$88)</f>
        <v>18</v>
      </c>
      <c r="CK32" s="9">
        <f>_xlfn.RANK.EQ(datos!CL32,datos!CL$7:CL$88)</f>
        <v>17</v>
      </c>
      <c r="CL32" s="9">
        <f>_xlfn.RANK.EQ(datos!CM32,datos!CM$7:CM$88)</f>
        <v>23</v>
      </c>
      <c r="CM32" s="9">
        <f>_xlfn.RANK.EQ(datos!CN32,datos!CN$7:CN$88)</f>
        <v>28</v>
      </c>
      <c r="CN32" s="9">
        <f>_xlfn.RANK.EQ(datos!CO32,datos!CO$7:CO$88)</f>
        <v>21</v>
      </c>
      <c r="CO32" s="9">
        <f>_xlfn.RANK.EQ(datos!CP32,datos!CP$7:CP$88)</f>
        <v>63</v>
      </c>
      <c r="CP32" s="9">
        <f>_xlfn.RANK.EQ(datos!CQ32,datos!CQ$7:CQ$88)</f>
        <v>57</v>
      </c>
      <c r="CQ32" s="9">
        <f>_xlfn.RANK.EQ(datos!CR32,datos!CR$7:CR$88)</f>
        <v>51</v>
      </c>
      <c r="CR32" s="9">
        <f>_xlfn.RANK.EQ(datos!CS32,datos!CS$7:CS$88)</f>
        <v>66</v>
      </c>
      <c r="CS32" s="9">
        <f>_xlfn.RANK.EQ(datos!CT32,datos!CT$7:CT$88)</f>
        <v>38</v>
      </c>
      <c r="CT32" s="9">
        <f>_xlfn.RANK.EQ(datos!CU32,datos!CU$7:CU$88)</f>
        <v>43</v>
      </c>
      <c r="CU32" s="9">
        <f>_xlfn.RANK.EQ(datos!CV32,datos!CV$7:CV$88)</f>
        <v>77</v>
      </c>
      <c r="CV32" s="9">
        <f>_xlfn.RANK.EQ(datos!CW32,datos!CW$7:CW$88)</f>
        <v>66</v>
      </c>
      <c r="CW32" s="9">
        <f>_xlfn.RANK.EQ(datos!CX32,datos!CX$7:CX$88)</f>
        <v>76</v>
      </c>
      <c r="CX32" s="9">
        <f>_xlfn.RANK.EQ(datos!CY32,datos!CY$7:CY$88)</f>
        <v>65</v>
      </c>
      <c r="CY32" s="9">
        <f>_xlfn.RANK.EQ(datos!CZ32,datos!CZ$7:CZ$88)</f>
        <v>78</v>
      </c>
      <c r="CZ32" s="9">
        <f>_xlfn.RANK.EQ(datos!DA32,datos!DA$7:DA$88)</f>
        <v>51</v>
      </c>
      <c r="DA32" s="9">
        <f>_xlfn.RANK.EQ(datos!DB32,datos!DB$7:DB$88)</f>
        <v>67</v>
      </c>
      <c r="DB32" s="9">
        <f>_xlfn.RANK.EQ(datos!DC32,datos!DC$7:DC$88)</f>
        <v>52</v>
      </c>
      <c r="DC32" s="9">
        <f>_xlfn.RANK.EQ(datos!DD32,datos!DD$7:DD$88)</f>
        <v>70</v>
      </c>
      <c r="DD32" s="9">
        <f>_xlfn.RANK.EQ(datos!DE32,datos!DE$7:DE$88)</f>
        <v>40</v>
      </c>
      <c r="DE32" s="9">
        <f>_xlfn.RANK.EQ(datos!DF32,datos!DF$7:DF$88)</f>
        <v>72</v>
      </c>
      <c r="DF32" s="9">
        <f>_xlfn.RANK.EQ(datos!DG32,datos!DG$7:DG$88)</f>
        <v>45</v>
      </c>
      <c r="DG32" s="9">
        <f>_xlfn.RANK.EQ(datos!DH32,datos!DH$7:DH$88)</f>
        <v>69</v>
      </c>
      <c r="DH32" s="9">
        <f>_xlfn.RANK.EQ(datos!DI32,datos!DI$7:DI$88)</f>
        <v>38</v>
      </c>
      <c r="DI32" s="9">
        <f>_xlfn.RANK.EQ(datos!DJ32,datos!DJ$7:DJ$88)</f>
        <v>41</v>
      </c>
      <c r="DJ32" s="9">
        <f>_xlfn.RANK.EQ(datos!DK32,datos!DK$7:DK$88)</f>
        <v>33</v>
      </c>
      <c r="DK32" s="9">
        <f>_xlfn.RANK.EQ(datos!DL32,datos!DL$7:DL$88)</f>
        <v>38</v>
      </c>
      <c r="DL32" s="9">
        <f>_xlfn.RANK.EQ(datos!DM32,datos!DM$7:DM$88)</f>
        <v>28</v>
      </c>
      <c r="DM32" s="9">
        <f>_xlfn.RANK.EQ(datos!DN32,datos!DN$7:DN$88)</f>
        <v>43</v>
      </c>
      <c r="DN32" s="9">
        <f>_xlfn.RANK.EQ(datos!DO32,datos!DO$7:DO$88)</f>
        <v>47</v>
      </c>
      <c r="DO32" s="9">
        <f>_xlfn.RANK.EQ(datos!DP32,datos!DP$7:DP$88)</f>
        <v>1</v>
      </c>
      <c r="DP32" s="9">
        <f>_xlfn.RANK.EQ(datos!DQ32,datos!DQ$7:DQ$88)</f>
        <v>5</v>
      </c>
      <c r="DQ32" s="9">
        <f>_xlfn.RANK.EQ(datos!DR32,datos!DR$7:DR$88)</f>
        <v>37</v>
      </c>
      <c r="DR32" s="9">
        <f>_xlfn.RANK.EQ(datos!DS32,datos!DS$7:DS$88)</f>
        <v>45</v>
      </c>
      <c r="DS32" s="9">
        <f>_xlfn.RANK.EQ(datos!DT32,datos!DT$7:DT$88)</f>
        <v>47</v>
      </c>
      <c r="DT32" s="9">
        <f>_xlfn.RANK.EQ(datos!DU32,datos!DU$7:DU$88)</f>
        <v>37</v>
      </c>
      <c r="DU32" s="9">
        <f>_xlfn.RANK.EQ(datos!DV32,datos!DV$7:DV$88)</f>
        <v>1</v>
      </c>
      <c r="DV32" s="9">
        <f>_xlfn.RANK.EQ(datos!DW32,datos!DW$7:DW$88)</f>
        <v>39</v>
      </c>
      <c r="DW32" s="9">
        <f>_xlfn.RANK.EQ(datos!DX32,datos!DX$7:DX$88)</f>
        <v>1</v>
      </c>
      <c r="DX32" s="9">
        <f>_xlfn.RANK.EQ(datos!DY32,datos!DY$7:DY$88)</f>
        <v>8</v>
      </c>
      <c r="DY32" s="9">
        <f>_xlfn.RANK.EQ(datos!DZ32,datos!DZ$7:DZ$88)</f>
        <v>13</v>
      </c>
      <c r="DZ32" s="9">
        <f>_xlfn.RANK.EQ(datos!EA32,datos!EA$7:EA$88)</f>
        <v>27</v>
      </c>
      <c r="EA32" s="9">
        <f>_xlfn.RANK.EQ(datos!EB32,datos!EB$7:EB$88)</f>
        <v>32</v>
      </c>
      <c r="EB32" s="9">
        <f>_xlfn.RANK.EQ(datos!EC32,datos!EC$7:EC$88)</f>
        <v>17</v>
      </c>
      <c r="EC32" s="9">
        <f>_xlfn.RANK.EQ(datos!ED32,datos!ED$7:ED$88)</f>
        <v>28</v>
      </c>
      <c r="ED32" s="9">
        <f>_xlfn.RANK.EQ(datos!EE32,datos!EE$7:EE$88)</f>
        <v>40</v>
      </c>
      <c r="EE32" s="9">
        <f>_xlfn.RANK.EQ(datos!EF32,datos!EF$7:EF$88)</f>
        <v>38</v>
      </c>
      <c r="EF32" s="9">
        <f>_xlfn.RANK.EQ(datos!EG32,datos!EG$7:EG$88)</f>
        <v>43</v>
      </c>
      <c r="EG32" s="9">
        <f>_xlfn.RANK.EQ(datos!EH32,datos!EH$7:EH$88)</f>
        <v>40</v>
      </c>
      <c r="EH32" s="9">
        <f>_xlfn.RANK.EQ(datos!EI32,datos!EI$7:EI$88)</f>
        <v>1</v>
      </c>
      <c r="EI32" s="9">
        <f>_xlfn.RANK.EQ(datos!EJ32,datos!EJ$7:EJ$88)</f>
        <v>40</v>
      </c>
      <c r="EJ32" s="9">
        <f>_xlfn.RANK.EQ(datos!EK32,datos!EK$7:EK$88)</f>
        <v>8</v>
      </c>
      <c r="EK32" s="9">
        <f>_xlfn.RANK.EQ(datos!EL32,datos!EL$7:EL$88)</f>
        <v>1</v>
      </c>
      <c r="EL32" s="9">
        <f>_xlfn.RANK.EQ(datos!EM32,datos!EM$7:EM$88)</f>
        <v>6</v>
      </c>
      <c r="EM32" s="9">
        <f>_xlfn.RANK.EQ(datos!EN32,datos!EN$7:EN$88)</f>
        <v>56</v>
      </c>
      <c r="EN32" s="9">
        <f>_xlfn.RANK.EQ(datos!EO32,datos!EO$7:EO$88)</f>
        <v>30</v>
      </c>
      <c r="EO32" s="9">
        <f>_xlfn.RANK.EQ(datos!EP32,datos!EP$7:EP$88)</f>
        <v>1</v>
      </c>
      <c r="EP32" s="9">
        <f>_xlfn.RANK.EQ(datos!EQ32,datos!EQ$7:EQ$88)</f>
        <v>31</v>
      </c>
      <c r="EQ32" s="9">
        <f>_xlfn.RANK.EQ(datos!ER32,datos!ER$7:ER$88)</f>
        <v>31</v>
      </c>
      <c r="ER32" s="9">
        <f>_xlfn.RANK.EQ(datos!ES32,datos!ES$7:ES$88)</f>
        <v>5</v>
      </c>
      <c r="ES32" s="9">
        <f>_xlfn.RANK.EQ(datos!ET32,datos!ET$7:ET$88)</f>
        <v>27</v>
      </c>
      <c r="ET32" s="9">
        <f>_xlfn.RANK.EQ(datos!EU32,datos!EU$7:EU$88)</f>
        <v>22</v>
      </c>
      <c r="EU32" s="9">
        <f>_xlfn.RANK.EQ(datos!EV32,datos!EV$7:EV$88)</f>
        <v>29</v>
      </c>
      <c r="EV32" s="9">
        <f>_xlfn.RANK.EQ(datos!EW32,datos!EW$7:EW$88)</f>
        <v>55</v>
      </c>
      <c r="EW32" s="9">
        <f>_xlfn.RANK.EQ(datos!EX32,datos!EX$7:EX$88)</f>
        <v>60</v>
      </c>
      <c r="EX32" s="9">
        <f>_xlfn.RANK.EQ(datos!EY32,datos!EY$7:EY$88)</f>
        <v>45</v>
      </c>
      <c r="EY32" s="9">
        <f>_xlfn.RANK.EQ(datos!EZ32,datos!EZ$7:EZ$88)</f>
        <v>40</v>
      </c>
      <c r="EZ32" s="9">
        <f>_xlfn.RANK.EQ(datos!FA32,datos!FA$7:FA$88)</f>
        <v>56</v>
      </c>
      <c r="FA32" s="9">
        <f>_xlfn.RANK.EQ(datos!FB32,datos!FB$7:FB$88)</f>
        <v>29</v>
      </c>
      <c r="FB32" s="9">
        <f>_xlfn.RANK.EQ(datos!FC32,datos!FC$7:FC$88)</f>
        <v>40</v>
      </c>
      <c r="FC32" s="9">
        <f>_xlfn.RANK.EQ(datos!FD32,datos!FD$7:FD$88)</f>
        <v>42</v>
      </c>
      <c r="FD32" s="9">
        <f>_xlfn.RANK.EQ(datos!FE32,datos!FE$7:FE$88)</f>
        <v>36</v>
      </c>
      <c r="FE32" s="9">
        <f>_xlfn.RANK.EQ(datos!FF32,datos!FF$7:FF$88)</f>
        <v>18</v>
      </c>
      <c r="FF32" s="9">
        <f>_xlfn.RANK.EQ(datos!FG32,datos!FG$7:FG$88)</f>
        <v>74</v>
      </c>
      <c r="FG32" s="9">
        <f>_xlfn.RANK.EQ(datos!FH32,datos!FH$7:FH$88)</f>
        <v>73</v>
      </c>
      <c r="FH32" s="9">
        <f>_xlfn.RANK.EQ(datos!FI32,datos!FI$7:FI$88)</f>
        <v>75</v>
      </c>
      <c r="FI32" s="9">
        <f>_xlfn.RANK.EQ(datos!FJ32,datos!FJ$7:FJ$88)</f>
        <v>18</v>
      </c>
      <c r="FJ32" s="9">
        <f>_xlfn.RANK.EQ(datos!FK32,datos!FK$7:FK$88)</f>
        <v>23</v>
      </c>
      <c r="FK32" s="9">
        <f>_xlfn.RANK.EQ(datos!FL32,datos!FL$7:FL$88)</f>
        <v>30</v>
      </c>
      <c r="FL32" s="9">
        <f>_xlfn.RANK.EQ(datos!FM32,datos!FM$7:FM$88)</f>
        <v>19</v>
      </c>
      <c r="FM32" s="9">
        <f>_xlfn.RANK.EQ(datos!FN32,datos!FN$7:FN$88)</f>
        <v>24</v>
      </c>
      <c r="FN32" s="9">
        <f>_xlfn.RANK.EQ(datos!FO32,datos!FO$7:FO$88)</f>
        <v>25</v>
      </c>
      <c r="FO32" s="9">
        <f>_xlfn.RANK.EQ(datos!FP32,datos!FP$7:FP$88)</f>
        <v>26</v>
      </c>
      <c r="FP32" s="9">
        <f>_xlfn.RANK.EQ(datos!FQ32,datos!FQ$7:FQ$88)</f>
        <v>38</v>
      </c>
      <c r="FQ32" s="9">
        <f>_xlfn.RANK.EQ(datos!FR32,datos!FR$7:FR$88)</f>
        <v>43</v>
      </c>
      <c r="FR32" s="9">
        <f>_xlfn.RANK.EQ(datos!FS32,datos!FS$7:FS$88)</f>
        <v>55</v>
      </c>
      <c r="FS32" s="9">
        <f>_xlfn.RANK.EQ(datos!FT32,datos!FT$7:FT$88)</f>
        <v>48</v>
      </c>
    </row>
    <row r="33" spans="1:175" x14ac:dyDescent="0.3">
      <c r="A33" s="2" t="s">
        <v>54</v>
      </c>
      <c r="B33" s="2">
        <v>207</v>
      </c>
      <c r="C33" s="2" t="s">
        <v>55</v>
      </c>
      <c r="D33" s="2" t="s">
        <v>43</v>
      </c>
      <c r="E33" s="2" t="s">
        <v>347</v>
      </c>
      <c r="F33" s="2">
        <v>0</v>
      </c>
      <c r="G33" s="2" t="s">
        <v>356</v>
      </c>
      <c r="H33" s="9">
        <f>_xlfn.RANK.EQ(datos!I33,datos!I$7:I$88)</f>
        <v>21</v>
      </c>
      <c r="I33" s="9">
        <f>_xlfn.RANK.EQ(datos!J33,datos!J$7:J$88)</f>
        <v>5</v>
      </c>
      <c r="J33" s="9">
        <f>_xlfn.RANK.EQ(datos!K33,datos!K$7:K$88)</f>
        <v>19</v>
      </c>
      <c r="K33" s="9">
        <f>_xlfn.RANK.EQ(datos!L33,datos!L$7:L$88)</f>
        <v>28</v>
      </c>
      <c r="L33" s="9">
        <f>_xlfn.RANK.EQ(datos!M33,datos!M$7:M$88)</f>
        <v>46</v>
      </c>
      <c r="M33" s="9">
        <f>_xlfn.RANK.EQ(datos!N33,datos!N$7:N$88)</f>
        <v>18</v>
      </c>
      <c r="N33" s="9">
        <f>_xlfn.RANK.EQ(datos!O33,datos!O$7:O$88)</f>
        <v>40</v>
      </c>
      <c r="O33" s="9">
        <f>_xlfn.RANK.EQ(datos!P33,datos!P$7:P$88)</f>
        <v>11</v>
      </c>
      <c r="P33" s="9">
        <f>_xlfn.RANK.EQ(datos!Q33,datos!Q$7:Q$88)</f>
        <v>43</v>
      </c>
      <c r="Q33" s="9">
        <f>_xlfn.RANK.EQ(datos!R33,datos!R$7:R$88)</f>
        <v>2</v>
      </c>
      <c r="R33" s="9">
        <f>_xlfn.RANK.EQ(datos!S33,datos!S$7:S$88)</f>
        <v>20</v>
      </c>
      <c r="S33" s="9">
        <f>_xlfn.RANK.EQ(datos!T33,datos!T$7:T$88)</f>
        <v>16</v>
      </c>
      <c r="T33" s="9">
        <f>_xlfn.RANK.EQ(datos!U33,datos!U$7:U$88)</f>
        <v>32</v>
      </c>
      <c r="U33" s="9">
        <f>_xlfn.RANK.EQ(datos!V33,datos!V$7:V$88)</f>
        <v>28</v>
      </c>
      <c r="V33" s="9">
        <f>_xlfn.RANK.EQ(datos!W33,datos!W$7:W$88)</f>
        <v>12</v>
      </c>
      <c r="W33" s="9">
        <f>_xlfn.RANK.EQ(datos!X33,datos!X$7:X$88)</f>
        <v>15</v>
      </c>
      <c r="X33" s="9">
        <f>_xlfn.RANK.EQ(datos!Y33,datos!Y$7:Y$88)</f>
        <v>34</v>
      </c>
      <c r="Y33" s="9">
        <f>_xlfn.RANK.EQ(datos!Z33,datos!Z$7:Z$88)</f>
        <v>69</v>
      </c>
      <c r="Z33" s="9">
        <f>_xlfn.RANK.EQ(datos!AA33,datos!AA$7:AA$88)</f>
        <v>18</v>
      </c>
      <c r="AA33" s="9">
        <f>_xlfn.RANK.EQ(datos!AB33,datos!AB$7:AB$88)</f>
        <v>26</v>
      </c>
      <c r="AB33" s="9">
        <f>_xlfn.RANK.EQ(datos!AC33,datos!AC$7:AC$88)</f>
        <v>46</v>
      </c>
      <c r="AC33" s="9">
        <f>_xlfn.RANK.EQ(datos!AD33,datos!AD$7:AD$88)</f>
        <v>35</v>
      </c>
      <c r="AD33" s="9">
        <f>_xlfn.RANK.EQ(datos!AE33,datos!AE$7:AE$88)</f>
        <v>10</v>
      </c>
      <c r="AE33" s="9">
        <f>_xlfn.RANK.EQ(datos!AF33,datos!AF$7:AF$88)</f>
        <v>46</v>
      </c>
      <c r="AF33" s="9">
        <f>_xlfn.RANK.EQ(datos!AG33,datos!AG$7:AG$88)</f>
        <v>42</v>
      </c>
      <c r="AG33" s="9">
        <f>_xlfn.RANK.EQ(datos!AH33,datos!AH$7:AH$88)</f>
        <v>72</v>
      </c>
      <c r="AH33" s="9">
        <f>_xlfn.RANK.EQ(datos!AI33,datos!AI$7:AI$88)</f>
        <v>7</v>
      </c>
      <c r="AI33" s="9">
        <f>_xlfn.RANK.EQ(datos!AJ33,datos!AJ$7:AJ$88)</f>
        <v>22</v>
      </c>
      <c r="AJ33" s="9">
        <f>_xlfn.RANK.EQ(datos!AK33,datos!AK$7:AK$88)</f>
        <v>6</v>
      </c>
      <c r="AK33" s="9">
        <f>_xlfn.RANK.EQ(datos!AL33,datos!AL$7:AL$88)</f>
        <v>67</v>
      </c>
      <c r="AL33" s="9">
        <f>_xlfn.RANK.EQ(datos!AM33,datos!AM$7:AM$88)</f>
        <v>18</v>
      </c>
      <c r="AM33" s="9">
        <f>_xlfn.RANK.EQ(datos!AN33,datos!AN$7:AN$88)</f>
        <v>49</v>
      </c>
      <c r="AN33" s="9">
        <f>_xlfn.RANK.EQ(datos!AO33,datos!AO$7:AO$88)</f>
        <v>52</v>
      </c>
      <c r="AO33" s="9">
        <f>_xlfn.RANK.EQ(datos!AP33,datos!AP$7:AP$88)</f>
        <v>73</v>
      </c>
      <c r="AP33" s="9">
        <f>_xlfn.RANK.EQ(datos!AQ33,datos!AQ$7:AQ$88)</f>
        <v>32</v>
      </c>
      <c r="AQ33" s="9">
        <f>_xlfn.RANK.EQ(datos!AR33,datos!AR$7:AR$88)</f>
        <v>19</v>
      </c>
      <c r="AR33" s="9">
        <f>_xlfn.RANK.EQ(datos!AS33,datos!AS$7:AS$88)</f>
        <v>17</v>
      </c>
      <c r="AS33" s="9">
        <f>_xlfn.RANK.EQ(datos!AT33,datos!AT$7:AT$88)</f>
        <v>26</v>
      </c>
      <c r="AT33" s="9">
        <f>_xlfn.RANK.EQ(datos!AU33,datos!AU$7:AU$88)</f>
        <v>9</v>
      </c>
      <c r="AU33" s="9">
        <f>_xlfn.RANK.EQ(datos!AV33,datos!AV$7:AV$88)</f>
        <v>34</v>
      </c>
      <c r="AV33" s="9">
        <f>_xlfn.RANK.EQ(datos!AW33,datos!AW$7:AW$88)</f>
        <v>15</v>
      </c>
      <c r="AW33" s="9">
        <f>_xlfn.RANK.EQ(datos!AX33,datos!AX$7:AX$88)</f>
        <v>42</v>
      </c>
      <c r="AX33" s="9">
        <f>_xlfn.RANK.EQ(datos!AY33,datos!AY$7:AY$88)</f>
        <v>7</v>
      </c>
      <c r="AY33" s="9">
        <f>_xlfn.RANK.EQ(datos!AZ33,datos!AZ$7:AZ$88)</f>
        <v>51</v>
      </c>
      <c r="AZ33" s="9">
        <f>_xlfn.RANK.EQ(datos!BA33,datos!BA$7:BA$88)</f>
        <v>56</v>
      </c>
      <c r="BA33" s="9">
        <f>_xlfn.RANK.EQ(datos!BB33,datos!BB$7:BB$88)</f>
        <v>37</v>
      </c>
      <c r="BB33" s="9">
        <f>_xlfn.RANK.EQ(datos!BC33,datos!BC$7:BC$88)</f>
        <v>3</v>
      </c>
      <c r="BC33" s="9">
        <f>_xlfn.RANK.EQ(datos!BD33,datos!BD$7:BD$88)</f>
        <v>2</v>
      </c>
      <c r="BD33" s="9">
        <f>_xlfn.RANK.EQ(datos!BE33,datos!BE$7:BE$88)</f>
        <v>2</v>
      </c>
      <c r="BE33" s="9">
        <f>_xlfn.RANK.EQ(datos!BF33,datos!BF$7:BF$88)</f>
        <v>1</v>
      </c>
      <c r="BF33" s="9">
        <f>_xlfn.RANK.EQ(datos!BG33,datos!BG$7:BG$88)</f>
        <v>5</v>
      </c>
      <c r="BG33" s="9">
        <f>_xlfn.RANK.EQ(datos!BH33,datos!BH$7:BH$88)</f>
        <v>1</v>
      </c>
      <c r="BH33" s="9">
        <f>_xlfn.RANK.EQ(datos!BI33,datos!BI$7:BI$88)</f>
        <v>44</v>
      </c>
      <c r="BI33" s="9">
        <f>_xlfn.RANK.EQ(datos!BJ33,datos!BJ$7:BJ$88)</f>
        <v>77</v>
      </c>
      <c r="BJ33" s="9">
        <f>_xlfn.RANK.EQ(datos!BK33,datos!BK$7:BK$88)</f>
        <v>51</v>
      </c>
      <c r="BK33" s="9">
        <f>_xlfn.RANK.EQ(datos!BL33,datos!BL$7:BL$88)</f>
        <v>14</v>
      </c>
      <c r="BL33" s="9">
        <f>_xlfn.RANK.EQ(datos!BM33,datos!BM$7:BM$88)</f>
        <v>41</v>
      </c>
      <c r="BM33" s="9">
        <f>_xlfn.RANK.EQ(datos!BN33,datos!BN$7:BN$88)</f>
        <v>39</v>
      </c>
      <c r="BN33" s="9">
        <f>_xlfn.RANK.EQ(datos!BO33,datos!BO$7:BO$88)</f>
        <v>12</v>
      </c>
      <c r="BO33" s="9">
        <f>_xlfn.RANK.EQ(datos!BP33,datos!BP$7:BP$88)</f>
        <v>63</v>
      </c>
      <c r="BP33" s="9">
        <f>_xlfn.RANK.EQ(datos!BQ33,datos!BQ$7:BQ$88)</f>
        <v>44</v>
      </c>
      <c r="BQ33" s="9">
        <f>_xlfn.RANK.EQ(datos!BR33,datos!BR$7:BR$88)</f>
        <v>25</v>
      </c>
      <c r="BR33" s="9">
        <f>_xlfn.RANK.EQ(datos!BS33,datos!BS$7:BS$88)</f>
        <v>66</v>
      </c>
      <c r="BS33" s="9">
        <f>_xlfn.RANK.EQ(datos!BT33,datos!BT$7:BT$88)</f>
        <v>1</v>
      </c>
      <c r="BT33" s="9">
        <f>_xlfn.RANK.EQ(datos!BU33,datos!BU$7:BU$88)</f>
        <v>1</v>
      </c>
      <c r="BU33" s="9">
        <f>_xlfn.RANK.EQ(datos!BV33,datos!BV$7:BV$88)</f>
        <v>71</v>
      </c>
      <c r="BV33" s="9">
        <f>_xlfn.RANK.EQ(datos!BW33,datos!BW$7:BW$88)</f>
        <v>1</v>
      </c>
      <c r="BW33" s="9">
        <f>_xlfn.RANK.EQ(datos!BX33,datos!BX$7:BX$88)</f>
        <v>50</v>
      </c>
      <c r="BX33" s="9">
        <f>_xlfn.RANK.EQ(datos!BY33,datos!BY$7:BY$88)</f>
        <v>59</v>
      </c>
      <c r="BY33" s="9">
        <f>_xlfn.RANK.EQ(datos!BZ33,datos!BZ$7:BZ$88)</f>
        <v>1</v>
      </c>
      <c r="BZ33" s="9">
        <f>_xlfn.RANK.EQ(datos!CA33,datos!CA$7:CA$88)</f>
        <v>20</v>
      </c>
      <c r="CA33" s="9">
        <f>_xlfn.RANK.EQ(datos!CB33,datos!CB$7:CB$88)</f>
        <v>9</v>
      </c>
      <c r="CB33" s="9">
        <f>_xlfn.RANK.EQ(datos!CC33,datos!CC$7:CC$88)</f>
        <v>28</v>
      </c>
      <c r="CC33" s="9">
        <f>_xlfn.RANK.EQ(datos!CD33,datos!CD$7:CD$88)</f>
        <v>20</v>
      </c>
      <c r="CD33" s="9">
        <f>_xlfn.RANK.EQ(datos!CE33,datos!CE$7:CE$88)</f>
        <v>49</v>
      </c>
      <c r="CE33" s="9">
        <f>_xlfn.RANK.EQ(datos!CF33,datos!CF$7:CF$88)</f>
        <v>13</v>
      </c>
      <c r="CF33" s="9">
        <f>_xlfn.RANK.EQ(datos!CG33,datos!CG$7:CG$88)</f>
        <v>21</v>
      </c>
      <c r="CG33" s="9">
        <f>_xlfn.RANK.EQ(datos!CH33,datos!CH$7:CH$88)</f>
        <v>71</v>
      </c>
      <c r="CH33" s="9">
        <f>_xlfn.RANK.EQ(datos!CI33,datos!CI$7:CI$88)</f>
        <v>20</v>
      </c>
      <c r="CI33" s="9">
        <f>_xlfn.RANK.EQ(datos!CJ33,datos!CJ$7:CJ$88)</f>
        <v>65</v>
      </c>
      <c r="CJ33" s="9">
        <f>_xlfn.RANK.EQ(datos!CK33,datos!CK$7:CK$88)</f>
        <v>19</v>
      </c>
      <c r="CK33" s="9">
        <f>_xlfn.RANK.EQ(datos!CL33,datos!CL$7:CL$88)</f>
        <v>18</v>
      </c>
      <c r="CL33" s="9">
        <f>_xlfn.RANK.EQ(datos!CM33,datos!CM$7:CM$88)</f>
        <v>12</v>
      </c>
      <c r="CM33" s="9">
        <f>_xlfn.RANK.EQ(datos!CN33,datos!CN$7:CN$88)</f>
        <v>26</v>
      </c>
      <c r="CN33" s="9">
        <f>_xlfn.RANK.EQ(datos!CO33,datos!CO$7:CO$88)</f>
        <v>54</v>
      </c>
      <c r="CO33" s="9">
        <f>_xlfn.RANK.EQ(datos!CP33,datos!CP$7:CP$88)</f>
        <v>76</v>
      </c>
      <c r="CP33" s="9">
        <f>_xlfn.RANK.EQ(datos!CQ33,datos!CQ$7:CQ$88)</f>
        <v>1</v>
      </c>
      <c r="CQ33" s="9">
        <f>_xlfn.RANK.EQ(datos!CR33,datos!CR$7:CR$88)</f>
        <v>61</v>
      </c>
      <c r="CR33" s="9">
        <f>_xlfn.RANK.EQ(datos!CS33,datos!CS$7:CS$88)</f>
        <v>16</v>
      </c>
      <c r="CS33" s="9">
        <f>_xlfn.RANK.EQ(datos!CT33,datos!CT$7:CT$88)</f>
        <v>7</v>
      </c>
      <c r="CT33" s="9">
        <f>_xlfn.RANK.EQ(datos!CU33,datos!CU$7:CU$88)</f>
        <v>41</v>
      </c>
      <c r="CU33" s="9">
        <f>_xlfn.RANK.EQ(datos!CV33,datos!CV$7:CV$88)</f>
        <v>9</v>
      </c>
      <c r="CV33" s="9">
        <f>_xlfn.RANK.EQ(datos!CW33,datos!CW$7:CW$88)</f>
        <v>71</v>
      </c>
      <c r="CW33" s="9">
        <f>_xlfn.RANK.EQ(datos!CX33,datos!CX$7:CX$88)</f>
        <v>7</v>
      </c>
      <c r="CX33" s="9">
        <f>_xlfn.RANK.EQ(datos!CY33,datos!CY$7:CY$88)</f>
        <v>49</v>
      </c>
      <c r="CY33" s="9">
        <f>_xlfn.RANK.EQ(datos!CZ33,datos!CZ$7:CZ$88)</f>
        <v>29</v>
      </c>
      <c r="CZ33" s="9">
        <f>_xlfn.RANK.EQ(datos!DA33,datos!DA$7:DA$88)</f>
        <v>59</v>
      </c>
      <c r="DA33" s="9">
        <f>_xlfn.RANK.EQ(datos!DB33,datos!DB$7:DB$88)</f>
        <v>30</v>
      </c>
      <c r="DB33" s="9">
        <f>_xlfn.RANK.EQ(datos!DC33,datos!DC$7:DC$88)</f>
        <v>22</v>
      </c>
      <c r="DC33" s="9">
        <f>_xlfn.RANK.EQ(datos!DD33,datos!DD$7:DD$88)</f>
        <v>8</v>
      </c>
      <c r="DD33" s="9">
        <f>_xlfn.RANK.EQ(datos!DE33,datos!DE$7:DE$88)</f>
        <v>24</v>
      </c>
      <c r="DE33" s="9">
        <f>_xlfn.RANK.EQ(datos!DF33,datos!DF$7:DF$88)</f>
        <v>60</v>
      </c>
      <c r="DF33" s="9">
        <f>_xlfn.RANK.EQ(datos!DG33,datos!DG$7:DG$88)</f>
        <v>33</v>
      </c>
      <c r="DG33" s="9">
        <f>_xlfn.RANK.EQ(datos!DH33,datos!DH$7:DH$88)</f>
        <v>34</v>
      </c>
      <c r="DH33" s="9">
        <f>_xlfn.RANK.EQ(datos!DI33,datos!DI$7:DI$88)</f>
        <v>53</v>
      </c>
      <c r="DI33" s="9">
        <f>_xlfn.RANK.EQ(datos!DJ33,datos!DJ$7:DJ$88)</f>
        <v>73</v>
      </c>
      <c r="DJ33" s="9">
        <f>_xlfn.RANK.EQ(datos!DK33,datos!DK$7:DK$88)</f>
        <v>24</v>
      </c>
      <c r="DK33" s="9">
        <f>_xlfn.RANK.EQ(datos!DL33,datos!DL$7:DL$88)</f>
        <v>20</v>
      </c>
      <c r="DL33" s="9">
        <f>_xlfn.RANK.EQ(datos!DM33,datos!DM$7:DM$88)</f>
        <v>9</v>
      </c>
      <c r="DM33" s="9">
        <f>_xlfn.RANK.EQ(datos!DN33,datos!DN$7:DN$88)</f>
        <v>25</v>
      </c>
      <c r="DN33" s="9">
        <f>_xlfn.RANK.EQ(datos!DO33,datos!DO$7:DO$88)</f>
        <v>57</v>
      </c>
      <c r="DO33" s="9">
        <f>_xlfn.RANK.EQ(datos!DP33,datos!DP$7:DP$88)</f>
        <v>37</v>
      </c>
      <c r="DP33" s="9">
        <f>_xlfn.RANK.EQ(datos!DQ33,datos!DQ$7:DQ$88)</f>
        <v>24</v>
      </c>
      <c r="DQ33" s="9">
        <f>_xlfn.RANK.EQ(datos!DR33,datos!DR$7:DR$88)</f>
        <v>79</v>
      </c>
      <c r="DR33" s="9">
        <f>_xlfn.RANK.EQ(datos!DS33,datos!DS$7:DS$88)</f>
        <v>24</v>
      </c>
      <c r="DS33" s="9">
        <f>_xlfn.RANK.EQ(datos!DT33,datos!DT$7:DT$88)</f>
        <v>48</v>
      </c>
      <c r="DT33" s="9">
        <f>_xlfn.RANK.EQ(datos!DU33,datos!DU$7:DU$88)</f>
        <v>23</v>
      </c>
      <c r="DU33" s="9">
        <f>_xlfn.RANK.EQ(datos!DV33,datos!DV$7:DV$88)</f>
        <v>66</v>
      </c>
      <c r="DV33" s="9">
        <f>_xlfn.RANK.EQ(datos!DW33,datos!DW$7:DW$88)</f>
        <v>46</v>
      </c>
      <c r="DW33" s="9">
        <f>_xlfn.RANK.EQ(datos!DX33,datos!DX$7:DX$88)</f>
        <v>34</v>
      </c>
      <c r="DX33" s="9">
        <f>_xlfn.RANK.EQ(datos!DY33,datos!DY$7:DY$88)</f>
        <v>70</v>
      </c>
      <c r="DY33" s="9">
        <f>_xlfn.RANK.EQ(datos!DZ33,datos!DZ$7:DZ$88)</f>
        <v>70</v>
      </c>
      <c r="DZ33" s="9">
        <f>_xlfn.RANK.EQ(datos!EA33,datos!EA$7:EA$88)</f>
        <v>2</v>
      </c>
      <c r="EA33" s="9">
        <f>_xlfn.RANK.EQ(datos!EB33,datos!EB$7:EB$88)</f>
        <v>10</v>
      </c>
      <c r="EB33" s="9">
        <f>_xlfn.RANK.EQ(datos!EC33,datos!EC$7:EC$88)</f>
        <v>3</v>
      </c>
      <c r="EC33" s="9">
        <f>_xlfn.RANK.EQ(datos!ED33,datos!ED$7:ED$88)</f>
        <v>36</v>
      </c>
      <c r="ED33" s="9">
        <f>_xlfn.RANK.EQ(datos!EE33,datos!EE$7:EE$88)</f>
        <v>63</v>
      </c>
      <c r="EE33" s="9">
        <f>_xlfn.RANK.EQ(datos!EF33,datos!EF$7:EF$88)</f>
        <v>33</v>
      </c>
      <c r="EF33" s="9">
        <f>_xlfn.RANK.EQ(datos!EG33,datos!EG$7:EG$88)</f>
        <v>12</v>
      </c>
      <c r="EG33" s="9">
        <f>_xlfn.RANK.EQ(datos!EH33,datos!EH$7:EH$88)</f>
        <v>47</v>
      </c>
      <c r="EH33" s="9">
        <f>_xlfn.RANK.EQ(datos!EI33,datos!EI$7:EI$88)</f>
        <v>1</v>
      </c>
      <c r="EI33" s="9">
        <f>_xlfn.RANK.EQ(datos!EJ33,datos!EJ$7:EJ$88)</f>
        <v>8</v>
      </c>
      <c r="EJ33" s="9">
        <f>_xlfn.RANK.EQ(datos!EK33,datos!EK$7:EK$88)</f>
        <v>4</v>
      </c>
      <c r="EK33" s="9">
        <f>_xlfn.RANK.EQ(datos!EL33,datos!EL$7:EL$88)</f>
        <v>15</v>
      </c>
      <c r="EL33" s="9">
        <f>_xlfn.RANK.EQ(datos!EM33,datos!EM$7:EM$88)</f>
        <v>34</v>
      </c>
      <c r="EM33" s="9">
        <f>_xlfn.RANK.EQ(datos!EN33,datos!EN$7:EN$88)</f>
        <v>17</v>
      </c>
      <c r="EN33" s="9">
        <f>_xlfn.RANK.EQ(datos!EO33,datos!EO$7:EO$88)</f>
        <v>73</v>
      </c>
      <c r="EO33" s="9">
        <f>_xlfn.RANK.EQ(datos!EP33,datos!EP$7:EP$88)</f>
        <v>31</v>
      </c>
      <c r="EP33" s="9">
        <f>_xlfn.RANK.EQ(datos!EQ33,datos!EQ$7:EQ$88)</f>
        <v>70</v>
      </c>
      <c r="EQ33" s="9">
        <f>_xlfn.RANK.EQ(datos!ER33,datos!ER$7:ER$88)</f>
        <v>5</v>
      </c>
      <c r="ER33" s="9">
        <f>_xlfn.RANK.EQ(datos!ES33,datos!ES$7:ES$88)</f>
        <v>65</v>
      </c>
      <c r="ES33" s="9">
        <f>_xlfn.RANK.EQ(datos!ET33,datos!ET$7:ET$88)</f>
        <v>20</v>
      </c>
      <c r="ET33" s="9">
        <f>_xlfn.RANK.EQ(datos!EU33,datos!EU$7:EU$88)</f>
        <v>22</v>
      </c>
      <c r="EU33" s="9">
        <f>_xlfn.RANK.EQ(datos!EV33,datos!EV$7:EV$88)</f>
        <v>18</v>
      </c>
      <c r="EV33" s="9">
        <f>_xlfn.RANK.EQ(datos!EW33,datos!EW$7:EW$88)</f>
        <v>58</v>
      </c>
      <c r="EW33" s="9">
        <f>_xlfn.RANK.EQ(datos!EX33,datos!EX$7:EX$88)</f>
        <v>50</v>
      </c>
      <c r="EX33" s="9">
        <f>_xlfn.RANK.EQ(datos!EY33,datos!EY$7:EY$88)</f>
        <v>46</v>
      </c>
      <c r="EY33" s="9">
        <f>_xlfn.RANK.EQ(datos!EZ33,datos!EZ$7:EZ$88)</f>
        <v>45</v>
      </c>
      <c r="EZ33" s="9">
        <f>_xlfn.RANK.EQ(datos!FA33,datos!FA$7:FA$88)</f>
        <v>50</v>
      </c>
      <c r="FA33" s="9">
        <f>_xlfn.RANK.EQ(datos!FB33,datos!FB$7:FB$88)</f>
        <v>32</v>
      </c>
      <c r="FB33" s="9">
        <f>_xlfn.RANK.EQ(datos!FC33,datos!FC$7:FC$88)</f>
        <v>42</v>
      </c>
      <c r="FC33" s="9">
        <f>_xlfn.RANK.EQ(datos!FD33,datos!FD$7:FD$88)</f>
        <v>33</v>
      </c>
      <c r="FD33" s="9">
        <f>_xlfn.RANK.EQ(datos!FE33,datos!FE$7:FE$88)</f>
        <v>48</v>
      </c>
      <c r="FE33" s="9">
        <f>_xlfn.RANK.EQ(datos!FF33,datos!FF$7:FF$88)</f>
        <v>33</v>
      </c>
      <c r="FF33" s="9">
        <f>_xlfn.RANK.EQ(datos!FG33,datos!FG$7:FG$88)</f>
        <v>75</v>
      </c>
      <c r="FG33" s="9">
        <f>_xlfn.RANK.EQ(datos!FH33,datos!FH$7:FH$88)</f>
        <v>42</v>
      </c>
      <c r="FH33" s="9">
        <f>_xlfn.RANK.EQ(datos!FI33,datos!FI$7:FI$88)</f>
        <v>50</v>
      </c>
      <c r="FI33" s="9">
        <f>_xlfn.RANK.EQ(datos!FJ33,datos!FJ$7:FJ$88)</f>
        <v>17</v>
      </c>
      <c r="FJ33" s="9">
        <f>_xlfn.RANK.EQ(datos!FK33,datos!FK$7:FK$88)</f>
        <v>31</v>
      </c>
      <c r="FK33" s="9">
        <f>_xlfn.RANK.EQ(datos!FL33,datos!FL$7:FL$88)</f>
        <v>43</v>
      </c>
      <c r="FL33" s="9">
        <f>_xlfn.RANK.EQ(datos!FM33,datos!FM$7:FM$88)</f>
        <v>26</v>
      </c>
      <c r="FM33" s="9">
        <f>_xlfn.RANK.EQ(datos!FN33,datos!FN$7:FN$88)</f>
        <v>26</v>
      </c>
      <c r="FN33" s="9">
        <f>_xlfn.RANK.EQ(datos!FO33,datos!FO$7:FO$88)</f>
        <v>41</v>
      </c>
      <c r="FO33" s="9">
        <f>_xlfn.RANK.EQ(datos!FP33,datos!FP$7:FP$88)</f>
        <v>64</v>
      </c>
      <c r="FP33" s="9">
        <f>_xlfn.RANK.EQ(datos!FQ33,datos!FQ$7:FQ$88)</f>
        <v>26</v>
      </c>
      <c r="FQ33" s="9">
        <f>_xlfn.RANK.EQ(datos!FR33,datos!FR$7:FR$88)</f>
        <v>36</v>
      </c>
      <c r="FR33" s="9">
        <f>_xlfn.RANK.EQ(datos!FS33,datos!FS$7:FS$88)</f>
        <v>1</v>
      </c>
      <c r="FS33" s="9">
        <f>_xlfn.RANK.EQ(datos!FT33,datos!FT$7:FT$88)</f>
        <v>6</v>
      </c>
    </row>
    <row r="34" spans="1:175" x14ac:dyDescent="0.3">
      <c r="A34" s="2" t="s">
        <v>56</v>
      </c>
      <c r="B34" s="2">
        <v>208</v>
      </c>
      <c r="C34" s="2" t="s">
        <v>57</v>
      </c>
      <c r="D34" s="2" t="s">
        <v>43</v>
      </c>
      <c r="E34" s="2" t="s">
        <v>347</v>
      </c>
      <c r="F34" s="2">
        <v>0</v>
      </c>
      <c r="G34" s="2" t="s">
        <v>344</v>
      </c>
      <c r="H34" s="9">
        <f>_xlfn.RANK.EQ(datos!I34,datos!I$7:I$88)</f>
        <v>34</v>
      </c>
      <c r="I34" s="9">
        <f>_xlfn.RANK.EQ(datos!J34,datos!J$7:J$88)</f>
        <v>54</v>
      </c>
      <c r="J34" s="9">
        <f>_xlfn.RANK.EQ(datos!K34,datos!K$7:K$88)</f>
        <v>12</v>
      </c>
      <c r="K34" s="9">
        <f>_xlfn.RANK.EQ(datos!L34,datos!L$7:L$88)</f>
        <v>26</v>
      </c>
      <c r="L34" s="9">
        <f>_xlfn.RANK.EQ(datos!M34,datos!M$7:M$88)</f>
        <v>28</v>
      </c>
      <c r="M34" s="9">
        <f>_xlfn.RANK.EQ(datos!N34,datos!N$7:N$88)</f>
        <v>50</v>
      </c>
      <c r="N34" s="9">
        <f>_xlfn.RANK.EQ(datos!O34,datos!O$7:O$88)</f>
        <v>41</v>
      </c>
      <c r="O34" s="9">
        <f>_xlfn.RANK.EQ(datos!P34,datos!P$7:P$88)</f>
        <v>46</v>
      </c>
      <c r="P34" s="9">
        <f>_xlfn.RANK.EQ(datos!Q34,datos!Q$7:Q$88)</f>
        <v>26</v>
      </c>
      <c r="Q34" s="9">
        <f>_xlfn.RANK.EQ(datos!R34,datos!R$7:R$88)</f>
        <v>80</v>
      </c>
      <c r="R34" s="9">
        <f>_xlfn.RANK.EQ(datos!S34,datos!S$7:S$88)</f>
        <v>65</v>
      </c>
      <c r="S34" s="9">
        <f>_xlfn.RANK.EQ(datos!T34,datos!T$7:T$88)</f>
        <v>35</v>
      </c>
      <c r="T34" s="9">
        <f>_xlfn.RANK.EQ(datos!U34,datos!U$7:U$88)</f>
        <v>26</v>
      </c>
      <c r="U34" s="9">
        <f>_xlfn.RANK.EQ(datos!V34,datos!V$7:V$88)</f>
        <v>30</v>
      </c>
      <c r="V34" s="9">
        <f>_xlfn.RANK.EQ(datos!W34,datos!W$7:W$88)</f>
        <v>22</v>
      </c>
      <c r="W34" s="9">
        <f>_xlfn.RANK.EQ(datos!X34,datos!X$7:X$88)</f>
        <v>6</v>
      </c>
      <c r="X34" s="9">
        <f>_xlfn.RANK.EQ(datos!Y34,datos!Y$7:Y$88)</f>
        <v>3</v>
      </c>
      <c r="Y34" s="9">
        <f>_xlfn.RANK.EQ(datos!Z34,datos!Z$7:Z$88)</f>
        <v>30</v>
      </c>
      <c r="Z34" s="9">
        <f>_xlfn.RANK.EQ(datos!AA34,datos!AA$7:AA$88)</f>
        <v>33</v>
      </c>
      <c r="AA34" s="9">
        <f>_xlfn.RANK.EQ(datos!AB34,datos!AB$7:AB$88)</f>
        <v>45</v>
      </c>
      <c r="AB34" s="9">
        <f>_xlfn.RANK.EQ(datos!AC34,datos!AC$7:AC$88)</f>
        <v>29</v>
      </c>
      <c r="AC34" s="9">
        <f>_xlfn.RANK.EQ(datos!AD34,datos!AD$7:AD$88)</f>
        <v>41</v>
      </c>
      <c r="AD34" s="9">
        <f>_xlfn.RANK.EQ(datos!AE34,datos!AE$7:AE$88)</f>
        <v>8</v>
      </c>
      <c r="AE34" s="9">
        <f>_xlfn.RANK.EQ(datos!AF34,datos!AF$7:AF$88)</f>
        <v>28</v>
      </c>
      <c r="AF34" s="9">
        <f>_xlfn.RANK.EQ(datos!AG34,datos!AG$7:AG$88)</f>
        <v>66</v>
      </c>
      <c r="AG34" s="9">
        <f>_xlfn.RANK.EQ(datos!AH34,datos!AH$7:AH$88)</f>
        <v>74</v>
      </c>
      <c r="AH34" s="9">
        <f>_xlfn.RANK.EQ(datos!AI34,datos!AI$7:AI$88)</f>
        <v>34</v>
      </c>
      <c r="AI34" s="9">
        <f>_xlfn.RANK.EQ(datos!AJ34,datos!AJ$7:AJ$88)</f>
        <v>45</v>
      </c>
      <c r="AJ34" s="9">
        <f>_xlfn.RANK.EQ(datos!AK34,datos!AK$7:AK$88)</f>
        <v>20</v>
      </c>
      <c r="AK34" s="9">
        <f>_xlfn.RANK.EQ(datos!AL34,datos!AL$7:AL$88)</f>
        <v>21</v>
      </c>
      <c r="AL34" s="9">
        <f>_xlfn.RANK.EQ(datos!AM34,datos!AM$7:AM$88)</f>
        <v>38</v>
      </c>
      <c r="AM34" s="9">
        <f>_xlfn.RANK.EQ(datos!AN34,datos!AN$7:AN$88)</f>
        <v>50</v>
      </c>
      <c r="AN34" s="9">
        <f>_xlfn.RANK.EQ(datos!AO34,datos!AO$7:AO$88)</f>
        <v>59</v>
      </c>
      <c r="AO34" s="9">
        <f>_xlfn.RANK.EQ(datos!AP34,datos!AP$7:AP$88)</f>
        <v>47</v>
      </c>
      <c r="AP34" s="9">
        <f>_xlfn.RANK.EQ(datos!AQ34,datos!AQ$7:AQ$88)</f>
        <v>22</v>
      </c>
      <c r="AQ34" s="9">
        <f>_xlfn.RANK.EQ(datos!AR34,datos!AR$7:AR$88)</f>
        <v>35</v>
      </c>
      <c r="AR34" s="9">
        <f>_xlfn.RANK.EQ(datos!AS34,datos!AS$7:AS$88)</f>
        <v>58</v>
      </c>
      <c r="AS34" s="9">
        <f>_xlfn.RANK.EQ(datos!AT34,datos!AT$7:AT$88)</f>
        <v>23</v>
      </c>
      <c r="AT34" s="9">
        <f>_xlfn.RANK.EQ(datos!AU34,datos!AU$7:AU$88)</f>
        <v>6</v>
      </c>
      <c r="AU34" s="9">
        <f>_xlfn.RANK.EQ(datos!AV34,datos!AV$7:AV$88)</f>
        <v>19</v>
      </c>
      <c r="AV34" s="9">
        <f>_xlfn.RANK.EQ(datos!AW34,datos!AW$7:AW$88)</f>
        <v>73</v>
      </c>
      <c r="AW34" s="9">
        <f>_xlfn.RANK.EQ(datos!AX34,datos!AX$7:AX$88)</f>
        <v>29</v>
      </c>
      <c r="AX34" s="9">
        <f>_xlfn.RANK.EQ(datos!AY34,datos!AY$7:AY$88)</f>
        <v>11</v>
      </c>
      <c r="AY34" s="9">
        <f>_xlfn.RANK.EQ(datos!AZ34,datos!AZ$7:AZ$88)</f>
        <v>41</v>
      </c>
      <c r="AZ34" s="9">
        <f>_xlfn.RANK.EQ(datos!BA34,datos!BA$7:BA$88)</f>
        <v>43</v>
      </c>
      <c r="BA34" s="9">
        <f>_xlfn.RANK.EQ(datos!BB34,datos!BB$7:BB$88)</f>
        <v>27</v>
      </c>
      <c r="BB34" s="9">
        <f>_xlfn.RANK.EQ(datos!BC34,datos!BC$7:BC$88)</f>
        <v>74</v>
      </c>
      <c r="BC34" s="9">
        <f>_xlfn.RANK.EQ(datos!BD34,datos!BD$7:BD$88)</f>
        <v>77</v>
      </c>
      <c r="BD34" s="9">
        <f>_xlfn.RANK.EQ(datos!BE34,datos!BE$7:BE$88)</f>
        <v>77</v>
      </c>
      <c r="BE34" s="9">
        <f>_xlfn.RANK.EQ(datos!BF34,datos!BF$7:BF$88)</f>
        <v>54</v>
      </c>
      <c r="BF34" s="9">
        <f>_xlfn.RANK.EQ(datos!BG34,datos!BG$7:BG$88)</f>
        <v>70</v>
      </c>
      <c r="BG34" s="9">
        <f>_xlfn.RANK.EQ(datos!BH34,datos!BH$7:BH$88)</f>
        <v>1</v>
      </c>
      <c r="BH34" s="9">
        <f>_xlfn.RANK.EQ(datos!BI34,datos!BI$7:BI$88)</f>
        <v>44</v>
      </c>
      <c r="BI34" s="9">
        <f>_xlfn.RANK.EQ(datos!BJ34,datos!BJ$7:BJ$88)</f>
        <v>31</v>
      </c>
      <c r="BJ34" s="9">
        <f>_xlfn.RANK.EQ(datos!BK34,datos!BK$7:BK$88)</f>
        <v>30</v>
      </c>
      <c r="BK34" s="9">
        <f>_xlfn.RANK.EQ(datos!BL34,datos!BL$7:BL$88)</f>
        <v>39</v>
      </c>
      <c r="BL34" s="9">
        <f>_xlfn.RANK.EQ(datos!BM34,datos!BM$7:BM$88)</f>
        <v>26</v>
      </c>
      <c r="BM34" s="9">
        <f>_xlfn.RANK.EQ(datos!BN34,datos!BN$7:BN$88)</f>
        <v>64</v>
      </c>
      <c r="BN34" s="9">
        <f>_xlfn.RANK.EQ(datos!BO34,datos!BO$7:BO$88)</f>
        <v>46</v>
      </c>
      <c r="BO34" s="9">
        <f>_xlfn.RANK.EQ(datos!BP34,datos!BP$7:BP$88)</f>
        <v>73</v>
      </c>
      <c r="BP34" s="9">
        <f>_xlfn.RANK.EQ(datos!BQ34,datos!BQ$7:BQ$88)</f>
        <v>11</v>
      </c>
      <c r="BQ34" s="9">
        <f>_xlfn.RANK.EQ(datos!BR34,datos!BR$7:BR$88)</f>
        <v>32</v>
      </c>
      <c r="BR34" s="9">
        <f>_xlfn.RANK.EQ(datos!BS34,datos!BS$7:BS$88)</f>
        <v>18</v>
      </c>
      <c r="BS34" s="9">
        <f>_xlfn.RANK.EQ(datos!BT34,datos!BT$7:BT$88)</f>
        <v>1</v>
      </c>
      <c r="BT34" s="9">
        <f>_xlfn.RANK.EQ(datos!BU34,datos!BU$7:BU$88)</f>
        <v>31</v>
      </c>
      <c r="BU34" s="9">
        <f>_xlfn.RANK.EQ(datos!BV34,datos!BV$7:BV$88)</f>
        <v>71</v>
      </c>
      <c r="BV34" s="9">
        <f>_xlfn.RANK.EQ(datos!BW34,datos!BW$7:BW$88)</f>
        <v>1</v>
      </c>
      <c r="BW34" s="9">
        <f>_xlfn.RANK.EQ(datos!BX34,datos!BX$7:BX$88)</f>
        <v>73</v>
      </c>
      <c r="BX34" s="9">
        <f>_xlfn.RANK.EQ(datos!BY34,datos!BY$7:BY$88)</f>
        <v>22</v>
      </c>
      <c r="BY34" s="9">
        <f>_xlfn.RANK.EQ(datos!BZ34,datos!BZ$7:BZ$88)</f>
        <v>38</v>
      </c>
      <c r="BZ34" s="9">
        <f>_xlfn.RANK.EQ(datos!CA34,datos!CA$7:CA$88)</f>
        <v>28</v>
      </c>
      <c r="CA34" s="9">
        <f>_xlfn.RANK.EQ(datos!CB34,datos!CB$7:CB$88)</f>
        <v>4</v>
      </c>
      <c r="CB34" s="9">
        <f>_xlfn.RANK.EQ(datos!CC34,datos!CC$7:CC$88)</f>
        <v>15</v>
      </c>
      <c r="CC34" s="9">
        <f>_xlfn.RANK.EQ(datos!CD34,datos!CD$7:CD$88)</f>
        <v>44</v>
      </c>
      <c r="CD34" s="9">
        <f>_xlfn.RANK.EQ(datos!CE34,datos!CE$7:CE$88)</f>
        <v>42</v>
      </c>
      <c r="CE34" s="9">
        <f>_xlfn.RANK.EQ(datos!CF34,datos!CF$7:CF$88)</f>
        <v>30</v>
      </c>
      <c r="CF34" s="9">
        <f>_xlfn.RANK.EQ(datos!CG34,datos!CG$7:CG$88)</f>
        <v>2</v>
      </c>
      <c r="CG34" s="9">
        <f>_xlfn.RANK.EQ(datos!CH34,datos!CH$7:CH$88)</f>
        <v>52</v>
      </c>
      <c r="CH34" s="9">
        <f>_xlfn.RANK.EQ(datos!CI34,datos!CI$7:CI$88)</f>
        <v>25</v>
      </c>
      <c r="CI34" s="9">
        <f>_xlfn.RANK.EQ(datos!CJ34,datos!CJ$7:CJ$88)</f>
        <v>3</v>
      </c>
      <c r="CJ34" s="9">
        <f>_xlfn.RANK.EQ(datos!CK34,datos!CK$7:CK$88)</f>
        <v>11</v>
      </c>
      <c r="CK34" s="9">
        <f>_xlfn.RANK.EQ(datos!CL34,datos!CL$7:CL$88)</f>
        <v>11</v>
      </c>
      <c r="CL34" s="9">
        <f>_xlfn.RANK.EQ(datos!CM34,datos!CM$7:CM$88)</f>
        <v>10</v>
      </c>
      <c r="CM34" s="9">
        <f>_xlfn.RANK.EQ(datos!CN34,datos!CN$7:CN$88)</f>
        <v>18</v>
      </c>
      <c r="CN34" s="9">
        <f>_xlfn.RANK.EQ(datos!CO34,datos!CO$7:CO$88)</f>
        <v>66</v>
      </c>
      <c r="CO34" s="9">
        <f>_xlfn.RANK.EQ(datos!CP34,datos!CP$7:CP$88)</f>
        <v>21</v>
      </c>
      <c r="CP34" s="9">
        <f>_xlfn.RANK.EQ(datos!CQ34,datos!CQ$7:CQ$88)</f>
        <v>1</v>
      </c>
      <c r="CQ34" s="9">
        <f>_xlfn.RANK.EQ(datos!CR34,datos!CR$7:CR$88)</f>
        <v>61</v>
      </c>
      <c r="CR34" s="9">
        <f>_xlfn.RANK.EQ(datos!CS34,datos!CS$7:CS$88)</f>
        <v>38</v>
      </c>
      <c r="CS34" s="9">
        <f>_xlfn.RANK.EQ(datos!CT34,datos!CT$7:CT$88)</f>
        <v>5</v>
      </c>
      <c r="CT34" s="9">
        <f>_xlfn.RANK.EQ(datos!CU34,datos!CU$7:CU$88)</f>
        <v>17</v>
      </c>
      <c r="CU34" s="9">
        <f>_xlfn.RANK.EQ(datos!CV34,datos!CV$7:CV$88)</f>
        <v>61</v>
      </c>
      <c r="CV34" s="9">
        <f>_xlfn.RANK.EQ(datos!CW34,datos!CW$7:CW$88)</f>
        <v>37</v>
      </c>
      <c r="CW34" s="9">
        <f>_xlfn.RANK.EQ(datos!CX34,datos!CX$7:CX$88)</f>
        <v>21</v>
      </c>
      <c r="CX34" s="9">
        <f>_xlfn.RANK.EQ(datos!CY34,datos!CY$7:CY$88)</f>
        <v>53</v>
      </c>
      <c r="CY34" s="9">
        <f>_xlfn.RANK.EQ(datos!CZ34,datos!CZ$7:CZ$88)</f>
        <v>32</v>
      </c>
      <c r="CZ34" s="9">
        <f>_xlfn.RANK.EQ(datos!DA34,datos!DA$7:DA$88)</f>
        <v>30</v>
      </c>
      <c r="DA34" s="9">
        <f>_xlfn.RANK.EQ(datos!DB34,datos!DB$7:DB$88)</f>
        <v>19</v>
      </c>
      <c r="DB34" s="9">
        <f>_xlfn.RANK.EQ(datos!DC34,datos!DC$7:DC$88)</f>
        <v>50</v>
      </c>
      <c r="DC34" s="9">
        <f>_xlfn.RANK.EQ(datos!DD34,datos!DD$7:DD$88)</f>
        <v>71</v>
      </c>
      <c r="DD34" s="9">
        <f>_xlfn.RANK.EQ(datos!DE34,datos!DE$7:DE$88)</f>
        <v>50</v>
      </c>
      <c r="DE34" s="9">
        <f>_xlfn.RANK.EQ(datos!DF34,datos!DF$7:DF$88)</f>
        <v>13</v>
      </c>
      <c r="DF34" s="9">
        <f>_xlfn.RANK.EQ(datos!DG34,datos!DG$7:DG$88)</f>
        <v>61</v>
      </c>
      <c r="DG34" s="9">
        <f>_xlfn.RANK.EQ(datos!DH34,datos!DH$7:DH$88)</f>
        <v>2</v>
      </c>
      <c r="DH34" s="9">
        <f>_xlfn.RANK.EQ(datos!DI34,datos!DI$7:DI$88)</f>
        <v>38</v>
      </c>
      <c r="DI34" s="9">
        <f>_xlfn.RANK.EQ(datos!DJ34,datos!DJ$7:DJ$88)</f>
        <v>39</v>
      </c>
      <c r="DJ34" s="9">
        <f>_xlfn.RANK.EQ(datos!DK34,datos!DK$7:DK$88)</f>
        <v>40</v>
      </c>
      <c r="DK34" s="9">
        <f>_xlfn.RANK.EQ(datos!DL34,datos!DL$7:DL$88)</f>
        <v>44</v>
      </c>
      <c r="DL34" s="9">
        <f>_xlfn.RANK.EQ(datos!DM34,datos!DM$7:DM$88)</f>
        <v>16</v>
      </c>
      <c r="DM34" s="9">
        <f>_xlfn.RANK.EQ(datos!DN34,datos!DN$7:DN$88)</f>
        <v>8</v>
      </c>
      <c r="DN34" s="9">
        <f>_xlfn.RANK.EQ(datos!DO34,datos!DO$7:DO$88)</f>
        <v>65</v>
      </c>
      <c r="DO34" s="9">
        <f>_xlfn.RANK.EQ(datos!DP34,datos!DP$7:DP$88)</f>
        <v>27</v>
      </c>
      <c r="DP34" s="9">
        <f>_xlfn.RANK.EQ(datos!DQ34,datos!DQ$7:DQ$88)</f>
        <v>44</v>
      </c>
      <c r="DQ34" s="9">
        <f>_xlfn.RANK.EQ(datos!DR34,datos!DR$7:DR$88)</f>
        <v>51</v>
      </c>
      <c r="DR34" s="9">
        <f>_xlfn.RANK.EQ(datos!DS34,datos!DS$7:DS$88)</f>
        <v>19</v>
      </c>
      <c r="DS34" s="9">
        <f>_xlfn.RANK.EQ(datos!DT34,datos!DT$7:DT$88)</f>
        <v>67</v>
      </c>
      <c r="DT34" s="9">
        <f>_xlfn.RANK.EQ(datos!DU34,datos!DU$7:DU$88)</f>
        <v>60</v>
      </c>
      <c r="DU34" s="9">
        <f>_xlfn.RANK.EQ(datos!DV34,datos!DV$7:DV$88)</f>
        <v>63</v>
      </c>
      <c r="DV34" s="9">
        <f>_xlfn.RANK.EQ(datos!DW34,datos!DW$7:DW$88)</f>
        <v>58</v>
      </c>
      <c r="DW34" s="9">
        <f>_xlfn.RANK.EQ(datos!DX34,datos!DX$7:DX$88)</f>
        <v>34</v>
      </c>
      <c r="DX34" s="9">
        <f>_xlfn.RANK.EQ(datos!DY34,datos!DY$7:DY$88)</f>
        <v>69</v>
      </c>
      <c r="DY34" s="9">
        <f>_xlfn.RANK.EQ(datos!DZ34,datos!DZ$7:DZ$88)</f>
        <v>69</v>
      </c>
      <c r="DZ34" s="9">
        <f>_xlfn.RANK.EQ(datos!EA34,datos!EA$7:EA$88)</f>
        <v>40</v>
      </c>
      <c r="EA34" s="9">
        <f>_xlfn.RANK.EQ(datos!EB34,datos!EB$7:EB$88)</f>
        <v>48</v>
      </c>
      <c r="EB34" s="9">
        <f>_xlfn.RANK.EQ(datos!EC34,datos!EC$7:EC$88)</f>
        <v>19</v>
      </c>
      <c r="EC34" s="9">
        <f>_xlfn.RANK.EQ(datos!ED34,datos!ED$7:ED$88)</f>
        <v>43</v>
      </c>
      <c r="ED34" s="9">
        <f>_xlfn.RANK.EQ(datos!EE34,datos!EE$7:EE$88)</f>
        <v>22</v>
      </c>
      <c r="EE34" s="9">
        <f>_xlfn.RANK.EQ(datos!EF34,datos!EF$7:EF$88)</f>
        <v>51</v>
      </c>
      <c r="EF34" s="9">
        <f>_xlfn.RANK.EQ(datos!EG34,datos!EG$7:EG$88)</f>
        <v>57</v>
      </c>
      <c r="EG34" s="9">
        <f>_xlfn.RANK.EQ(datos!EH34,datos!EH$7:EH$88)</f>
        <v>30</v>
      </c>
      <c r="EH34" s="9">
        <f>_xlfn.RANK.EQ(datos!EI34,datos!EI$7:EI$88)</f>
        <v>1</v>
      </c>
      <c r="EI34" s="9">
        <f>_xlfn.RANK.EQ(datos!EJ34,datos!EJ$7:EJ$88)</f>
        <v>42</v>
      </c>
      <c r="EJ34" s="9">
        <f>_xlfn.RANK.EQ(datos!EK34,datos!EK$7:EK$88)</f>
        <v>6</v>
      </c>
      <c r="EK34" s="9">
        <f>_xlfn.RANK.EQ(datos!EL34,datos!EL$7:EL$88)</f>
        <v>13</v>
      </c>
      <c r="EL34" s="9">
        <f>_xlfn.RANK.EQ(datos!EM34,datos!EM$7:EM$88)</f>
        <v>12</v>
      </c>
      <c r="EM34" s="9">
        <f>_xlfn.RANK.EQ(datos!EN34,datos!EN$7:EN$88)</f>
        <v>40</v>
      </c>
      <c r="EN34" s="9">
        <f>_xlfn.RANK.EQ(datos!EO34,datos!EO$7:EO$88)</f>
        <v>26</v>
      </c>
      <c r="EO34" s="9">
        <f>_xlfn.RANK.EQ(datos!EP34,datos!EP$7:EP$88)</f>
        <v>1</v>
      </c>
      <c r="EP34" s="9">
        <f>_xlfn.RANK.EQ(datos!EQ34,datos!EQ$7:EQ$88)</f>
        <v>28</v>
      </c>
      <c r="EQ34" s="9">
        <f>_xlfn.RANK.EQ(datos!ER34,datos!ER$7:ER$88)</f>
        <v>19</v>
      </c>
      <c r="ER34" s="9">
        <f>_xlfn.RANK.EQ(datos!ES34,datos!ES$7:ES$88)</f>
        <v>35</v>
      </c>
      <c r="ES34" s="9">
        <f>_xlfn.RANK.EQ(datos!ET34,datos!ET$7:ET$88)</f>
        <v>50</v>
      </c>
      <c r="ET34" s="9">
        <f>_xlfn.RANK.EQ(datos!EU34,datos!EU$7:EU$88)</f>
        <v>31</v>
      </c>
      <c r="EU34" s="9">
        <f>_xlfn.RANK.EQ(datos!EV34,datos!EV$7:EV$88)</f>
        <v>37</v>
      </c>
      <c r="EV34" s="9">
        <f>_xlfn.RANK.EQ(datos!EW34,datos!EW$7:EW$88)</f>
        <v>38</v>
      </c>
      <c r="EW34" s="9">
        <f>_xlfn.RANK.EQ(datos!EX34,datos!EX$7:EX$88)</f>
        <v>47</v>
      </c>
      <c r="EX34" s="9">
        <f>_xlfn.RANK.EQ(datos!EY34,datos!EY$7:EY$88)</f>
        <v>59</v>
      </c>
      <c r="EY34" s="9">
        <f>_xlfn.RANK.EQ(datos!EZ34,datos!EZ$7:EZ$88)</f>
        <v>38</v>
      </c>
      <c r="EZ34" s="9">
        <f>_xlfn.RANK.EQ(datos!FA34,datos!FA$7:FA$88)</f>
        <v>58</v>
      </c>
      <c r="FA34" s="9">
        <f>_xlfn.RANK.EQ(datos!FB34,datos!FB$7:FB$88)</f>
        <v>39</v>
      </c>
      <c r="FB34" s="9">
        <f>_xlfn.RANK.EQ(datos!FC34,datos!FC$7:FC$88)</f>
        <v>45</v>
      </c>
      <c r="FC34" s="9">
        <f>_xlfn.RANK.EQ(datos!FD34,datos!FD$7:FD$88)</f>
        <v>46</v>
      </c>
      <c r="FD34" s="9">
        <f>_xlfn.RANK.EQ(datos!FE34,datos!FE$7:FE$88)</f>
        <v>46</v>
      </c>
      <c r="FE34" s="9">
        <f>_xlfn.RANK.EQ(datos!FF34,datos!FF$7:FF$88)</f>
        <v>33</v>
      </c>
      <c r="FF34" s="9">
        <f>_xlfn.RANK.EQ(datos!FG34,datos!FG$7:FG$88)</f>
        <v>25</v>
      </c>
      <c r="FG34" s="9">
        <f>_xlfn.RANK.EQ(datos!FH34,datos!FH$7:FH$88)</f>
        <v>35</v>
      </c>
      <c r="FH34" s="9">
        <f>_xlfn.RANK.EQ(datos!FI34,datos!FI$7:FI$88)</f>
        <v>43</v>
      </c>
      <c r="FI34" s="9">
        <f>_xlfn.RANK.EQ(datos!FJ34,datos!FJ$7:FJ$88)</f>
        <v>9</v>
      </c>
      <c r="FJ34" s="9">
        <f>_xlfn.RANK.EQ(datos!FK34,datos!FK$7:FK$88)</f>
        <v>25</v>
      </c>
      <c r="FK34" s="9">
        <f>_xlfn.RANK.EQ(datos!FL34,datos!FL$7:FL$88)</f>
        <v>43</v>
      </c>
      <c r="FL34" s="9">
        <f>_xlfn.RANK.EQ(datos!FM34,datos!FM$7:FM$88)</f>
        <v>26</v>
      </c>
      <c r="FM34" s="9">
        <f>_xlfn.RANK.EQ(datos!FN34,datos!FN$7:FN$88)</f>
        <v>26</v>
      </c>
      <c r="FN34" s="9">
        <f>_xlfn.RANK.EQ(datos!FO34,datos!FO$7:FO$88)</f>
        <v>18</v>
      </c>
      <c r="FO34" s="9">
        <f>_xlfn.RANK.EQ(datos!FP34,datos!FP$7:FP$88)</f>
        <v>17</v>
      </c>
      <c r="FP34" s="9">
        <f>_xlfn.RANK.EQ(datos!FQ34,datos!FQ$7:FQ$88)</f>
        <v>28</v>
      </c>
      <c r="FQ34" s="9">
        <f>_xlfn.RANK.EQ(datos!FR34,datos!FR$7:FR$88)</f>
        <v>41</v>
      </c>
      <c r="FR34" s="9">
        <f>_xlfn.RANK.EQ(datos!FS34,datos!FS$7:FS$88)</f>
        <v>61</v>
      </c>
      <c r="FS34" s="9">
        <f>_xlfn.RANK.EQ(datos!FT34,datos!FT$7:FT$88)</f>
        <v>37</v>
      </c>
    </row>
    <row r="35" spans="1:175" x14ac:dyDescent="0.3">
      <c r="A35" s="2" t="s">
        <v>58</v>
      </c>
      <c r="B35" s="2">
        <v>209</v>
      </c>
      <c r="C35" s="2" t="s">
        <v>59</v>
      </c>
      <c r="D35" s="2" t="s">
        <v>43</v>
      </c>
      <c r="E35" s="2" t="s">
        <v>349</v>
      </c>
      <c r="F35" s="2">
        <v>0</v>
      </c>
      <c r="G35" s="2" t="s">
        <v>355</v>
      </c>
      <c r="H35" s="9">
        <f>_xlfn.RANK.EQ(datos!I35,datos!I$7:I$88)</f>
        <v>55</v>
      </c>
      <c r="I35" s="9">
        <f>_xlfn.RANK.EQ(datos!J35,datos!J$7:J$88)</f>
        <v>29</v>
      </c>
      <c r="J35" s="9">
        <f>_xlfn.RANK.EQ(datos!K35,datos!K$7:K$88)</f>
        <v>59</v>
      </c>
      <c r="K35" s="9">
        <f>_xlfn.RANK.EQ(datos!L35,datos!L$7:L$88)</f>
        <v>46</v>
      </c>
      <c r="L35" s="9">
        <f>_xlfn.RANK.EQ(datos!M35,datos!M$7:M$88)</f>
        <v>49</v>
      </c>
      <c r="M35" s="9">
        <f>_xlfn.RANK.EQ(datos!N35,datos!N$7:N$88)</f>
        <v>52</v>
      </c>
      <c r="N35" s="9">
        <f>_xlfn.RANK.EQ(datos!O35,datos!O$7:O$88)</f>
        <v>56</v>
      </c>
      <c r="O35" s="9">
        <f>_xlfn.RANK.EQ(datos!P35,datos!P$7:P$88)</f>
        <v>75</v>
      </c>
      <c r="P35" s="9">
        <f>_xlfn.RANK.EQ(datos!Q35,datos!Q$7:Q$88)</f>
        <v>46</v>
      </c>
      <c r="Q35" s="9">
        <f>_xlfn.RANK.EQ(datos!R35,datos!R$7:R$88)</f>
        <v>19</v>
      </c>
      <c r="R35" s="9">
        <f>_xlfn.RANK.EQ(datos!S35,datos!S$7:S$88)</f>
        <v>29</v>
      </c>
      <c r="S35" s="9">
        <f>_xlfn.RANK.EQ(datos!T35,datos!T$7:T$88)</f>
        <v>28</v>
      </c>
      <c r="T35" s="9">
        <f>_xlfn.RANK.EQ(datos!U35,datos!U$7:U$88)</f>
        <v>34</v>
      </c>
      <c r="U35" s="9">
        <f>_xlfn.RANK.EQ(datos!V35,datos!V$7:V$88)</f>
        <v>49</v>
      </c>
      <c r="V35" s="9">
        <f>_xlfn.RANK.EQ(datos!W35,datos!W$7:W$88)</f>
        <v>53</v>
      </c>
      <c r="W35" s="9">
        <f>_xlfn.RANK.EQ(datos!X35,datos!X$7:X$88)</f>
        <v>60</v>
      </c>
      <c r="X35" s="9">
        <f>_xlfn.RANK.EQ(datos!Y35,datos!Y$7:Y$88)</f>
        <v>15</v>
      </c>
      <c r="Y35" s="9">
        <f>_xlfn.RANK.EQ(datos!Z35,datos!Z$7:Z$88)</f>
        <v>68</v>
      </c>
      <c r="Z35" s="9">
        <f>_xlfn.RANK.EQ(datos!AA35,datos!AA$7:AA$88)</f>
        <v>63</v>
      </c>
      <c r="AA35" s="9">
        <f>_xlfn.RANK.EQ(datos!AB35,datos!AB$7:AB$88)</f>
        <v>49</v>
      </c>
      <c r="AB35" s="9">
        <f>_xlfn.RANK.EQ(datos!AC35,datos!AC$7:AC$88)</f>
        <v>23</v>
      </c>
      <c r="AC35" s="9">
        <f>_xlfn.RANK.EQ(datos!AD35,datos!AD$7:AD$88)</f>
        <v>75</v>
      </c>
      <c r="AD35" s="9">
        <f>_xlfn.RANK.EQ(datos!AE35,datos!AE$7:AE$88)</f>
        <v>53</v>
      </c>
      <c r="AE35" s="9">
        <f>_xlfn.RANK.EQ(datos!AF35,datos!AF$7:AF$88)</f>
        <v>49</v>
      </c>
      <c r="AF35" s="9">
        <f>_xlfn.RANK.EQ(datos!AG35,datos!AG$7:AG$88)</f>
        <v>25</v>
      </c>
      <c r="AG35" s="9">
        <f>_xlfn.RANK.EQ(datos!AH35,datos!AH$7:AH$88)</f>
        <v>9</v>
      </c>
      <c r="AH35" s="9">
        <f>_xlfn.RANK.EQ(datos!AI35,datos!AI$7:AI$88)</f>
        <v>46</v>
      </c>
      <c r="AI35" s="9">
        <f>_xlfn.RANK.EQ(datos!AJ35,datos!AJ$7:AJ$88)</f>
        <v>77</v>
      </c>
      <c r="AJ35" s="9">
        <f>_xlfn.RANK.EQ(datos!AK35,datos!AK$7:AK$88)</f>
        <v>59</v>
      </c>
      <c r="AK35" s="9">
        <f>_xlfn.RANK.EQ(datos!AL35,datos!AL$7:AL$88)</f>
        <v>77</v>
      </c>
      <c r="AL35" s="9">
        <f>_xlfn.RANK.EQ(datos!AM35,datos!AM$7:AM$88)</f>
        <v>56</v>
      </c>
      <c r="AM35" s="9">
        <f>_xlfn.RANK.EQ(datos!AN35,datos!AN$7:AN$88)</f>
        <v>63</v>
      </c>
      <c r="AN35" s="9">
        <f>_xlfn.RANK.EQ(datos!AO35,datos!AO$7:AO$88)</f>
        <v>18</v>
      </c>
      <c r="AO35" s="9">
        <f>_xlfn.RANK.EQ(datos!AP35,datos!AP$7:AP$88)</f>
        <v>66</v>
      </c>
      <c r="AP35" s="9">
        <f>_xlfn.RANK.EQ(datos!AQ35,datos!AQ$7:AQ$88)</f>
        <v>58</v>
      </c>
      <c r="AQ35" s="9">
        <f>_xlfn.RANK.EQ(datos!AR35,datos!AR$7:AR$88)</f>
        <v>28</v>
      </c>
      <c r="AR35" s="9">
        <f>_xlfn.RANK.EQ(datos!AS35,datos!AS$7:AS$88)</f>
        <v>38</v>
      </c>
      <c r="AS35" s="9">
        <f>_xlfn.RANK.EQ(datos!AT35,datos!AT$7:AT$88)</f>
        <v>65</v>
      </c>
      <c r="AT35" s="9">
        <f>_xlfn.RANK.EQ(datos!AU35,datos!AU$7:AU$88)</f>
        <v>69</v>
      </c>
      <c r="AU35" s="9">
        <f>_xlfn.RANK.EQ(datos!AV35,datos!AV$7:AV$88)</f>
        <v>80</v>
      </c>
      <c r="AV35" s="9">
        <f>_xlfn.RANK.EQ(datos!AW35,datos!AW$7:AW$88)</f>
        <v>75</v>
      </c>
      <c r="AW35" s="9">
        <f>_xlfn.RANK.EQ(datos!AX35,datos!AX$7:AX$88)</f>
        <v>75</v>
      </c>
      <c r="AX35" s="9">
        <f>_xlfn.RANK.EQ(datos!AY35,datos!AY$7:AY$88)</f>
        <v>55</v>
      </c>
      <c r="AY35" s="9">
        <f>_xlfn.RANK.EQ(datos!AZ35,datos!AZ$7:AZ$88)</f>
        <v>78</v>
      </c>
      <c r="AZ35" s="9">
        <f>_xlfn.RANK.EQ(datos!BA35,datos!BA$7:BA$88)</f>
        <v>45</v>
      </c>
      <c r="BA35" s="9">
        <f>_xlfn.RANK.EQ(datos!BB35,datos!BB$7:BB$88)</f>
        <v>6</v>
      </c>
      <c r="BB35" s="9">
        <f>_xlfn.RANK.EQ(datos!BC35,datos!BC$7:BC$88)</f>
        <v>24</v>
      </c>
      <c r="BC35" s="9">
        <f>_xlfn.RANK.EQ(datos!BD35,datos!BD$7:BD$88)</f>
        <v>5</v>
      </c>
      <c r="BD35" s="9">
        <f>_xlfn.RANK.EQ(datos!BE35,datos!BE$7:BE$88)</f>
        <v>17</v>
      </c>
      <c r="BE35" s="9">
        <f>_xlfn.RANK.EQ(datos!BF35,datos!BF$7:BF$88)</f>
        <v>1</v>
      </c>
      <c r="BF35" s="9">
        <f>_xlfn.RANK.EQ(datos!BG35,datos!BG$7:BG$88)</f>
        <v>5</v>
      </c>
      <c r="BG35" s="9">
        <f>_xlfn.RANK.EQ(datos!BH35,datos!BH$7:BH$88)</f>
        <v>67</v>
      </c>
      <c r="BH35" s="9">
        <f>_xlfn.RANK.EQ(datos!BI35,datos!BI$7:BI$88)</f>
        <v>44</v>
      </c>
      <c r="BI35" s="9">
        <f>_xlfn.RANK.EQ(datos!BJ35,datos!BJ$7:BJ$88)</f>
        <v>16</v>
      </c>
      <c r="BJ35" s="9">
        <f>_xlfn.RANK.EQ(datos!BK35,datos!BK$7:BK$88)</f>
        <v>48</v>
      </c>
      <c r="BK35" s="9">
        <f>_xlfn.RANK.EQ(datos!BL35,datos!BL$7:BL$88)</f>
        <v>20</v>
      </c>
      <c r="BL35" s="9">
        <f>_xlfn.RANK.EQ(datos!BM35,datos!BM$7:BM$88)</f>
        <v>17</v>
      </c>
      <c r="BM35" s="9">
        <f>_xlfn.RANK.EQ(datos!BN35,datos!BN$7:BN$88)</f>
        <v>54</v>
      </c>
      <c r="BN35" s="9">
        <f>_xlfn.RANK.EQ(datos!BO35,datos!BO$7:BO$88)</f>
        <v>38</v>
      </c>
      <c r="BO35" s="9">
        <f>_xlfn.RANK.EQ(datos!BP35,datos!BP$7:BP$88)</f>
        <v>61</v>
      </c>
      <c r="BP35" s="9">
        <f>_xlfn.RANK.EQ(datos!BQ35,datos!BQ$7:BQ$88)</f>
        <v>35</v>
      </c>
      <c r="BQ35" s="9">
        <f>_xlfn.RANK.EQ(datos!BR35,datos!BR$7:BR$88)</f>
        <v>35</v>
      </c>
      <c r="BR35" s="9">
        <f>_xlfn.RANK.EQ(datos!BS35,datos!BS$7:BS$88)</f>
        <v>39</v>
      </c>
      <c r="BS35" s="9">
        <f>_xlfn.RANK.EQ(datos!BT35,datos!BT$7:BT$88)</f>
        <v>58</v>
      </c>
      <c r="BT35" s="9">
        <f>_xlfn.RANK.EQ(datos!BU35,datos!BU$7:BU$88)</f>
        <v>57</v>
      </c>
      <c r="BU35" s="9">
        <f>_xlfn.RANK.EQ(datos!BV35,datos!BV$7:BV$88)</f>
        <v>52</v>
      </c>
      <c r="BV35" s="9">
        <f>_xlfn.RANK.EQ(datos!BW35,datos!BW$7:BW$88)</f>
        <v>1</v>
      </c>
      <c r="BW35" s="9">
        <f>_xlfn.RANK.EQ(datos!BX35,datos!BX$7:BX$88)</f>
        <v>63</v>
      </c>
      <c r="BX35" s="9">
        <f>_xlfn.RANK.EQ(datos!BY35,datos!BY$7:BY$88)</f>
        <v>42</v>
      </c>
      <c r="BY35" s="9">
        <f>_xlfn.RANK.EQ(datos!BZ35,datos!BZ$7:BZ$88)</f>
        <v>20</v>
      </c>
      <c r="BZ35" s="9">
        <f>_xlfn.RANK.EQ(datos!CA35,datos!CA$7:CA$88)</f>
        <v>28</v>
      </c>
      <c r="CA35" s="9">
        <f>_xlfn.RANK.EQ(datos!CB35,datos!CB$7:CB$88)</f>
        <v>69</v>
      </c>
      <c r="CB35" s="9">
        <f>_xlfn.RANK.EQ(datos!CC35,datos!CC$7:CC$88)</f>
        <v>32</v>
      </c>
      <c r="CC35" s="9">
        <f>_xlfn.RANK.EQ(datos!CD35,datos!CD$7:CD$88)</f>
        <v>18</v>
      </c>
      <c r="CD35" s="9">
        <f>_xlfn.RANK.EQ(datos!CE35,datos!CE$7:CE$88)</f>
        <v>48</v>
      </c>
      <c r="CE35" s="9">
        <f>_xlfn.RANK.EQ(datos!CF35,datos!CF$7:CF$88)</f>
        <v>3</v>
      </c>
      <c r="CF35" s="9">
        <f>_xlfn.RANK.EQ(datos!CG35,datos!CG$7:CG$88)</f>
        <v>80</v>
      </c>
      <c r="CG35" s="9">
        <f>_xlfn.RANK.EQ(datos!CH35,datos!CH$7:CH$88)</f>
        <v>58</v>
      </c>
      <c r="CH35" s="9">
        <f>_xlfn.RANK.EQ(datos!CI35,datos!CI$7:CI$88)</f>
        <v>60</v>
      </c>
      <c r="CI35" s="9">
        <f>_xlfn.RANK.EQ(datos!CJ35,datos!CJ$7:CJ$88)</f>
        <v>5</v>
      </c>
      <c r="CJ35" s="9">
        <f>_xlfn.RANK.EQ(datos!CK35,datos!CK$7:CK$88)</f>
        <v>30</v>
      </c>
      <c r="CK35" s="9">
        <f>_xlfn.RANK.EQ(datos!CL35,datos!CL$7:CL$88)</f>
        <v>26</v>
      </c>
      <c r="CL35" s="9">
        <f>_xlfn.RANK.EQ(datos!CM35,datos!CM$7:CM$88)</f>
        <v>25</v>
      </c>
      <c r="CM35" s="9">
        <f>_xlfn.RANK.EQ(datos!CN35,datos!CN$7:CN$88)</f>
        <v>34</v>
      </c>
      <c r="CN35" s="9">
        <f>_xlfn.RANK.EQ(datos!CO35,datos!CO$7:CO$88)</f>
        <v>59</v>
      </c>
      <c r="CO35" s="9">
        <f>_xlfn.RANK.EQ(datos!CP35,datos!CP$7:CP$88)</f>
        <v>28</v>
      </c>
      <c r="CP35" s="9">
        <f>_xlfn.RANK.EQ(datos!CQ35,datos!CQ$7:CQ$88)</f>
        <v>61</v>
      </c>
      <c r="CQ35" s="9">
        <f>_xlfn.RANK.EQ(datos!CR35,datos!CR$7:CR$88)</f>
        <v>61</v>
      </c>
      <c r="CR35" s="9">
        <f>_xlfn.RANK.EQ(datos!CS35,datos!CS$7:CS$88)</f>
        <v>56</v>
      </c>
      <c r="CS35" s="9">
        <f>_xlfn.RANK.EQ(datos!CT35,datos!CT$7:CT$88)</f>
        <v>65</v>
      </c>
      <c r="CT35" s="9">
        <f>_xlfn.RANK.EQ(datos!CU35,datos!CU$7:CU$88)</f>
        <v>75</v>
      </c>
      <c r="CU35" s="9">
        <f>_xlfn.RANK.EQ(datos!CV35,datos!CV$7:CV$88)</f>
        <v>31</v>
      </c>
      <c r="CV35" s="9">
        <f>_xlfn.RANK.EQ(datos!CW35,datos!CW$7:CW$88)</f>
        <v>67</v>
      </c>
      <c r="CW35" s="9">
        <f>_xlfn.RANK.EQ(datos!CX35,datos!CX$7:CX$88)</f>
        <v>74</v>
      </c>
      <c r="CX35" s="9">
        <f>_xlfn.RANK.EQ(datos!CY35,datos!CY$7:CY$88)</f>
        <v>69</v>
      </c>
      <c r="CY35" s="9">
        <f>_xlfn.RANK.EQ(datos!CZ35,datos!CZ$7:CZ$88)</f>
        <v>50</v>
      </c>
      <c r="CZ35" s="9">
        <f>_xlfn.RANK.EQ(datos!DA35,datos!DA$7:DA$88)</f>
        <v>50</v>
      </c>
      <c r="DA35" s="9">
        <f>_xlfn.RANK.EQ(datos!DB35,datos!DB$7:DB$88)</f>
        <v>59</v>
      </c>
      <c r="DB35" s="9">
        <f>_xlfn.RANK.EQ(datos!DC35,datos!DC$7:DC$88)</f>
        <v>59</v>
      </c>
      <c r="DC35" s="9">
        <f>_xlfn.RANK.EQ(datos!DD35,datos!DD$7:DD$88)</f>
        <v>60</v>
      </c>
      <c r="DD35" s="9">
        <f>_xlfn.RANK.EQ(datos!DE35,datos!DE$7:DE$88)</f>
        <v>35</v>
      </c>
      <c r="DE35" s="9">
        <f>_xlfn.RANK.EQ(datos!DF35,datos!DF$7:DF$88)</f>
        <v>77</v>
      </c>
      <c r="DF35" s="9">
        <f>_xlfn.RANK.EQ(datos!DG35,datos!DG$7:DG$88)</f>
        <v>28</v>
      </c>
      <c r="DG35" s="9">
        <f>_xlfn.RANK.EQ(datos!DH35,datos!DH$7:DH$88)</f>
        <v>14</v>
      </c>
      <c r="DH35" s="9">
        <f>_xlfn.RANK.EQ(datos!DI35,datos!DI$7:DI$88)</f>
        <v>22</v>
      </c>
      <c r="DI35" s="9">
        <f>_xlfn.RANK.EQ(datos!DJ35,datos!DJ$7:DJ$88)</f>
        <v>66</v>
      </c>
      <c r="DJ35" s="9">
        <f>_xlfn.RANK.EQ(datos!DK35,datos!DK$7:DK$88)</f>
        <v>67</v>
      </c>
      <c r="DK35" s="9">
        <f>_xlfn.RANK.EQ(datos!DL35,datos!DL$7:DL$88)</f>
        <v>72</v>
      </c>
      <c r="DL35" s="9">
        <f>_xlfn.RANK.EQ(datos!DM35,datos!DM$7:DM$88)</f>
        <v>47</v>
      </c>
      <c r="DM35" s="9">
        <f>_xlfn.RANK.EQ(datos!DN35,datos!DN$7:DN$88)</f>
        <v>48</v>
      </c>
      <c r="DN35" s="9">
        <f>_xlfn.RANK.EQ(datos!DO35,datos!DO$7:DO$88)</f>
        <v>73</v>
      </c>
      <c r="DO35" s="9">
        <f>_xlfn.RANK.EQ(datos!DP35,datos!DP$7:DP$88)</f>
        <v>29</v>
      </c>
      <c r="DP35" s="9">
        <f>_xlfn.RANK.EQ(datos!DQ35,datos!DQ$7:DQ$88)</f>
        <v>42</v>
      </c>
      <c r="DQ35" s="9">
        <f>_xlfn.RANK.EQ(datos!DR35,datos!DR$7:DR$88)</f>
        <v>64</v>
      </c>
      <c r="DR35" s="9">
        <f>_xlfn.RANK.EQ(datos!DS35,datos!DS$7:DS$88)</f>
        <v>46</v>
      </c>
      <c r="DS35" s="9">
        <f>_xlfn.RANK.EQ(datos!DT35,datos!DT$7:DT$88)</f>
        <v>24</v>
      </c>
      <c r="DT35" s="9">
        <f>_xlfn.RANK.EQ(datos!DU35,datos!DU$7:DU$88)</f>
        <v>32</v>
      </c>
      <c r="DU35" s="9">
        <f>_xlfn.RANK.EQ(datos!DV35,datos!DV$7:DV$88)</f>
        <v>9</v>
      </c>
      <c r="DV35" s="9">
        <f>_xlfn.RANK.EQ(datos!DW35,datos!DW$7:DW$88)</f>
        <v>11</v>
      </c>
      <c r="DW35" s="9">
        <f>_xlfn.RANK.EQ(datos!DX35,datos!DX$7:DX$88)</f>
        <v>16</v>
      </c>
      <c r="DX35" s="9">
        <f>_xlfn.RANK.EQ(datos!DY35,datos!DY$7:DY$88)</f>
        <v>6</v>
      </c>
      <c r="DY35" s="9">
        <f>_xlfn.RANK.EQ(datos!DZ35,datos!DZ$7:DZ$88)</f>
        <v>29</v>
      </c>
      <c r="DZ35" s="9">
        <f>_xlfn.RANK.EQ(datos!EA35,datos!EA$7:EA$88)</f>
        <v>46</v>
      </c>
      <c r="EA35" s="9">
        <f>_xlfn.RANK.EQ(datos!EB35,datos!EB$7:EB$88)</f>
        <v>40</v>
      </c>
      <c r="EB35" s="9">
        <f>_xlfn.RANK.EQ(datos!EC35,datos!EC$7:EC$88)</f>
        <v>45</v>
      </c>
      <c r="EC35" s="9">
        <f>_xlfn.RANK.EQ(datos!ED35,datos!ED$7:ED$88)</f>
        <v>37</v>
      </c>
      <c r="ED35" s="9">
        <f>_xlfn.RANK.EQ(datos!EE35,datos!EE$7:EE$88)</f>
        <v>52</v>
      </c>
      <c r="EE35" s="9">
        <f>_xlfn.RANK.EQ(datos!EF35,datos!EF$7:EF$88)</f>
        <v>75</v>
      </c>
      <c r="EF35" s="9">
        <f>_xlfn.RANK.EQ(datos!EG35,datos!EG$7:EG$88)</f>
        <v>81</v>
      </c>
      <c r="EG35" s="9">
        <f>_xlfn.RANK.EQ(datos!EH35,datos!EH$7:EH$88)</f>
        <v>16</v>
      </c>
      <c r="EH35" s="9">
        <f>_xlfn.RANK.EQ(datos!EI35,datos!EI$7:EI$88)</f>
        <v>1</v>
      </c>
      <c r="EI35" s="9">
        <f>_xlfn.RANK.EQ(datos!EJ35,datos!EJ$7:EJ$88)</f>
        <v>71</v>
      </c>
      <c r="EJ35" s="9">
        <f>_xlfn.RANK.EQ(datos!EK35,datos!EK$7:EK$88)</f>
        <v>75</v>
      </c>
      <c r="EK35" s="9">
        <f>_xlfn.RANK.EQ(datos!EL35,datos!EL$7:EL$88)</f>
        <v>49</v>
      </c>
      <c r="EL35" s="9">
        <f>_xlfn.RANK.EQ(datos!EM35,datos!EM$7:EM$88)</f>
        <v>53</v>
      </c>
      <c r="EM35" s="9">
        <f>_xlfn.RANK.EQ(datos!EN35,datos!EN$7:EN$88)</f>
        <v>16</v>
      </c>
      <c r="EN35" s="9">
        <f>_xlfn.RANK.EQ(datos!EO35,datos!EO$7:EO$88)</f>
        <v>81</v>
      </c>
      <c r="EO35" s="9">
        <f>_xlfn.RANK.EQ(datos!EP35,datos!EP$7:EP$88)</f>
        <v>75</v>
      </c>
      <c r="EP35" s="9">
        <f>_xlfn.RANK.EQ(datos!EQ35,datos!EQ$7:EQ$88)</f>
        <v>80</v>
      </c>
      <c r="EQ35" s="9">
        <f>_xlfn.RANK.EQ(datos!ER35,datos!ER$7:ER$88)</f>
        <v>42</v>
      </c>
      <c r="ER35" s="9">
        <f>_xlfn.RANK.EQ(datos!ES35,datos!ES$7:ES$88)</f>
        <v>15</v>
      </c>
      <c r="ES35" s="9">
        <f>_xlfn.RANK.EQ(datos!ET35,datos!ET$7:ET$88)</f>
        <v>50</v>
      </c>
      <c r="ET35" s="9">
        <f>_xlfn.RANK.EQ(datos!EU35,datos!EU$7:EU$88)</f>
        <v>55</v>
      </c>
      <c r="EU35" s="9">
        <f>_xlfn.RANK.EQ(datos!EV35,datos!EV$7:EV$88)</f>
        <v>51</v>
      </c>
      <c r="EV35" s="9">
        <f>_xlfn.RANK.EQ(datos!EW35,datos!EW$7:EW$88)</f>
        <v>33</v>
      </c>
      <c r="EW35" s="9">
        <f>_xlfn.RANK.EQ(datos!EX35,datos!EX$7:EX$88)</f>
        <v>52</v>
      </c>
      <c r="EX35" s="9">
        <f>_xlfn.RANK.EQ(datos!EY35,datos!EY$7:EY$88)</f>
        <v>62</v>
      </c>
      <c r="EY35" s="9">
        <f>_xlfn.RANK.EQ(datos!EZ35,datos!EZ$7:EZ$88)</f>
        <v>63</v>
      </c>
      <c r="EZ35" s="9">
        <f>_xlfn.RANK.EQ(datos!FA35,datos!FA$7:FA$88)</f>
        <v>11</v>
      </c>
      <c r="FA35" s="9">
        <f>_xlfn.RANK.EQ(datos!FB35,datos!FB$7:FB$88)</f>
        <v>8</v>
      </c>
      <c r="FB35" s="9">
        <f>_xlfn.RANK.EQ(datos!FC35,datos!FC$7:FC$88)</f>
        <v>36</v>
      </c>
      <c r="FC35" s="9">
        <f>_xlfn.RANK.EQ(datos!FD35,datos!FD$7:FD$88)</f>
        <v>34</v>
      </c>
      <c r="FD35" s="9">
        <f>_xlfn.RANK.EQ(datos!FE35,datos!FE$7:FE$88)</f>
        <v>31</v>
      </c>
      <c r="FE35" s="9">
        <f>_xlfn.RANK.EQ(datos!FF35,datos!FF$7:FF$88)</f>
        <v>17</v>
      </c>
      <c r="FF35" s="9">
        <f>_xlfn.RANK.EQ(datos!FG35,datos!FG$7:FG$88)</f>
        <v>60</v>
      </c>
      <c r="FG35" s="9">
        <f>_xlfn.RANK.EQ(datos!FH35,datos!FH$7:FH$88)</f>
        <v>55</v>
      </c>
      <c r="FH35" s="9">
        <f>_xlfn.RANK.EQ(datos!FI35,datos!FI$7:FI$88)</f>
        <v>69</v>
      </c>
      <c r="FI35" s="9">
        <f>_xlfn.RANK.EQ(datos!FJ35,datos!FJ$7:FJ$88)</f>
        <v>56</v>
      </c>
      <c r="FJ35" s="9">
        <f>_xlfn.RANK.EQ(datos!FK35,datos!FK$7:FK$88)</f>
        <v>62</v>
      </c>
      <c r="FK35" s="9">
        <f>_xlfn.RANK.EQ(datos!FL35,datos!FL$7:FL$88)</f>
        <v>43</v>
      </c>
      <c r="FL35" s="9">
        <f>_xlfn.RANK.EQ(datos!FM35,datos!FM$7:FM$88)</f>
        <v>26</v>
      </c>
      <c r="FM35" s="9">
        <f>_xlfn.RANK.EQ(datos!FN35,datos!FN$7:FN$88)</f>
        <v>26</v>
      </c>
      <c r="FN35" s="9">
        <f>_xlfn.RANK.EQ(datos!FO35,datos!FO$7:FO$88)</f>
        <v>54</v>
      </c>
      <c r="FO35" s="9">
        <f>_xlfn.RANK.EQ(datos!FP35,datos!FP$7:FP$88)</f>
        <v>53</v>
      </c>
      <c r="FP35" s="9">
        <f>_xlfn.RANK.EQ(datos!FQ35,datos!FQ$7:FQ$88)</f>
        <v>46</v>
      </c>
      <c r="FQ35" s="9">
        <f>_xlfn.RANK.EQ(datos!FR35,datos!FR$7:FR$88)</f>
        <v>34</v>
      </c>
      <c r="FR35" s="9">
        <f>_xlfn.RANK.EQ(datos!FS35,datos!FS$7:FS$88)</f>
        <v>28</v>
      </c>
      <c r="FS35" s="9">
        <f>_xlfn.RANK.EQ(datos!FT35,datos!FT$7:FT$88)</f>
        <v>27</v>
      </c>
    </row>
    <row r="36" spans="1:175" x14ac:dyDescent="0.3">
      <c r="A36" s="2" t="s">
        <v>60</v>
      </c>
      <c r="B36" s="2">
        <v>210</v>
      </c>
      <c r="C36" s="2" t="s">
        <v>61</v>
      </c>
      <c r="D36" s="2" t="s">
        <v>43</v>
      </c>
      <c r="E36" s="2" t="s">
        <v>350</v>
      </c>
      <c r="F36" s="2">
        <v>1</v>
      </c>
      <c r="G36" s="2" t="s">
        <v>355</v>
      </c>
      <c r="H36" s="9">
        <f>_xlfn.RANK.EQ(datos!I36,datos!I$7:I$88)</f>
        <v>22</v>
      </c>
      <c r="I36" s="9">
        <f>_xlfn.RANK.EQ(datos!J36,datos!J$7:J$88)</f>
        <v>7</v>
      </c>
      <c r="J36" s="9">
        <f>_xlfn.RANK.EQ(datos!K36,datos!K$7:K$88)</f>
        <v>4</v>
      </c>
      <c r="K36" s="9">
        <f>_xlfn.RANK.EQ(datos!L36,datos!L$7:L$88)</f>
        <v>42</v>
      </c>
      <c r="L36" s="9">
        <f>_xlfn.RANK.EQ(datos!M36,datos!M$7:M$88)</f>
        <v>65</v>
      </c>
      <c r="M36" s="9">
        <f>_xlfn.RANK.EQ(datos!N36,datos!N$7:N$88)</f>
        <v>51</v>
      </c>
      <c r="N36" s="9">
        <f>_xlfn.RANK.EQ(datos!O36,datos!O$7:O$88)</f>
        <v>7</v>
      </c>
      <c r="O36" s="9">
        <f>_xlfn.RANK.EQ(datos!P36,datos!P$7:P$88)</f>
        <v>31</v>
      </c>
      <c r="P36" s="9">
        <f>_xlfn.RANK.EQ(datos!Q36,datos!Q$7:Q$88)</f>
        <v>52</v>
      </c>
      <c r="Q36" s="9">
        <f>_xlfn.RANK.EQ(datos!R36,datos!R$7:R$88)</f>
        <v>5</v>
      </c>
      <c r="R36" s="9">
        <f>_xlfn.RANK.EQ(datos!S36,datos!S$7:S$88)</f>
        <v>2</v>
      </c>
      <c r="S36" s="9">
        <f>_xlfn.RANK.EQ(datos!T36,datos!T$7:T$88)</f>
        <v>22</v>
      </c>
      <c r="T36" s="9">
        <f>_xlfn.RANK.EQ(datos!U36,datos!U$7:U$88)</f>
        <v>4</v>
      </c>
      <c r="U36" s="9">
        <f>_xlfn.RANK.EQ(datos!V36,datos!V$7:V$88)</f>
        <v>53</v>
      </c>
      <c r="V36" s="9">
        <f>_xlfn.RANK.EQ(datos!W36,datos!W$7:W$88)</f>
        <v>9</v>
      </c>
      <c r="W36" s="9">
        <f>_xlfn.RANK.EQ(datos!X36,datos!X$7:X$88)</f>
        <v>18</v>
      </c>
      <c r="X36" s="9">
        <f>_xlfn.RANK.EQ(datos!Y36,datos!Y$7:Y$88)</f>
        <v>58</v>
      </c>
      <c r="Y36" s="9">
        <f>_xlfn.RANK.EQ(datos!Z36,datos!Z$7:Z$88)</f>
        <v>6</v>
      </c>
      <c r="Z36" s="9">
        <f>_xlfn.RANK.EQ(datos!AA36,datos!AA$7:AA$88)</f>
        <v>55</v>
      </c>
      <c r="AA36" s="9">
        <f>_xlfn.RANK.EQ(datos!AB36,datos!AB$7:AB$88)</f>
        <v>54</v>
      </c>
      <c r="AB36" s="9">
        <f>_xlfn.RANK.EQ(datos!AC36,datos!AC$7:AC$88)</f>
        <v>36</v>
      </c>
      <c r="AC36" s="9">
        <f>_xlfn.RANK.EQ(datos!AD36,datos!AD$7:AD$88)</f>
        <v>45</v>
      </c>
      <c r="AD36" s="9">
        <f>_xlfn.RANK.EQ(datos!AE36,datos!AE$7:AE$88)</f>
        <v>50</v>
      </c>
      <c r="AE36" s="9">
        <f>_xlfn.RANK.EQ(datos!AF36,datos!AF$7:AF$88)</f>
        <v>65</v>
      </c>
      <c r="AF36" s="9">
        <f>_xlfn.RANK.EQ(datos!AG36,datos!AG$7:AG$88)</f>
        <v>67</v>
      </c>
      <c r="AG36" s="9">
        <f>_xlfn.RANK.EQ(datos!AH36,datos!AH$7:AH$88)</f>
        <v>14</v>
      </c>
      <c r="AH36" s="9">
        <f>_xlfn.RANK.EQ(datos!AI36,datos!AI$7:AI$88)</f>
        <v>51</v>
      </c>
      <c r="AI36" s="9">
        <f>_xlfn.RANK.EQ(datos!AJ36,datos!AJ$7:AJ$88)</f>
        <v>41</v>
      </c>
      <c r="AJ36" s="9">
        <f>_xlfn.RANK.EQ(datos!AK36,datos!AK$7:AK$88)</f>
        <v>56</v>
      </c>
      <c r="AK36" s="9">
        <f>_xlfn.RANK.EQ(datos!AL36,datos!AL$7:AL$88)</f>
        <v>51</v>
      </c>
      <c r="AL36" s="9">
        <f>_xlfn.RANK.EQ(datos!AM36,datos!AM$7:AM$88)</f>
        <v>13</v>
      </c>
      <c r="AM36" s="9">
        <f>_xlfn.RANK.EQ(datos!AN36,datos!AN$7:AN$88)</f>
        <v>9</v>
      </c>
      <c r="AN36" s="9">
        <f>_xlfn.RANK.EQ(datos!AO36,datos!AO$7:AO$88)</f>
        <v>5</v>
      </c>
      <c r="AO36" s="9">
        <f>_xlfn.RANK.EQ(datos!AP36,datos!AP$7:AP$88)</f>
        <v>13</v>
      </c>
      <c r="AP36" s="9">
        <f>_xlfn.RANK.EQ(datos!AQ36,datos!AQ$7:AQ$88)</f>
        <v>34</v>
      </c>
      <c r="AQ36" s="9">
        <f>_xlfn.RANK.EQ(datos!AR36,datos!AR$7:AR$88)</f>
        <v>65</v>
      </c>
      <c r="AR36" s="9">
        <f>_xlfn.RANK.EQ(datos!AS36,datos!AS$7:AS$88)</f>
        <v>39</v>
      </c>
      <c r="AS36" s="9">
        <f>_xlfn.RANK.EQ(datos!AT36,datos!AT$7:AT$88)</f>
        <v>45</v>
      </c>
      <c r="AT36" s="9">
        <f>_xlfn.RANK.EQ(datos!AU36,datos!AU$7:AU$88)</f>
        <v>51</v>
      </c>
      <c r="AU36" s="9">
        <f>_xlfn.RANK.EQ(datos!AV36,datos!AV$7:AV$88)</f>
        <v>44</v>
      </c>
      <c r="AV36" s="9">
        <f>_xlfn.RANK.EQ(datos!AW36,datos!AW$7:AW$88)</f>
        <v>36</v>
      </c>
      <c r="AW36" s="9">
        <f>_xlfn.RANK.EQ(datos!AX36,datos!AX$7:AX$88)</f>
        <v>46</v>
      </c>
      <c r="AX36" s="9">
        <f>_xlfn.RANK.EQ(datos!AY36,datos!AY$7:AY$88)</f>
        <v>37</v>
      </c>
      <c r="AY36" s="9">
        <f>_xlfn.RANK.EQ(datos!AZ36,datos!AZ$7:AZ$88)</f>
        <v>38</v>
      </c>
      <c r="AZ36" s="9">
        <f>_xlfn.RANK.EQ(datos!BA36,datos!BA$7:BA$88)</f>
        <v>42</v>
      </c>
      <c r="BA36" s="9">
        <f>_xlfn.RANK.EQ(datos!BB36,datos!BB$7:BB$88)</f>
        <v>55</v>
      </c>
      <c r="BB36" s="9">
        <f>_xlfn.RANK.EQ(datos!BC36,datos!BC$7:BC$88)</f>
        <v>15</v>
      </c>
      <c r="BC36" s="9">
        <f>_xlfn.RANK.EQ(datos!BD36,datos!BD$7:BD$88)</f>
        <v>9</v>
      </c>
      <c r="BD36" s="9">
        <f>_xlfn.RANK.EQ(datos!BE36,datos!BE$7:BE$88)</f>
        <v>2</v>
      </c>
      <c r="BE36" s="9">
        <f>_xlfn.RANK.EQ(datos!BF36,datos!BF$7:BF$88)</f>
        <v>1</v>
      </c>
      <c r="BF36" s="9">
        <f>_xlfn.RANK.EQ(datos!BG36,datos!BG$7:BG$88)</f>
        <v>5</v>
      </c>
      <c r="BG36" s="9">
        <f>_xlfn.RANK.EQ(datos!BH36,datos!BH$7:BH$88)</f>
        <v>1</v>
      </c>
      <c r="BH36" s="9">
        <f>_xlfn.RANK.EQ(datos!BI36,datos!BI$7:BI$88)</f>
        <v>5</v>
      </c>
      <c r="BI36" s="9">
        <f>_xlfn.RANK.EQ(datos!BJ36,datos!BJ$7:BJ$88)</f>
        <v>2</v>
      </c>
      <c r="BJ36" s="9">
        <f>_xlfn.RANK.EQ(datos!BK36,datos!BK$7:BK$88)</f>
        <v>30</v>
      </c>
      <c r="BK36" s="9">
        <f>_xlfn.RANK.EQ(datos!BL36,datos!BL$7:BL$88)</f>
        <v>22</v>
      </c>
      <c r="BL36" s="9">
        <f>_xlfn.RANK.EQ(datos!BM36,datos!BM$7:BM$88)</f>
        <v>14</v>
      </c>
      <c r="BM36" s="9">
        <f>_xlfn.RANK.EQ(datos!BN36,datos!BN$7:BN$88)</f>
        <v>64</v>
      </c>
      <c r="BN36" s="9">
        <f>_xlfn.RANK.EQ(datos!BO36,datos!BO$7:BO$88)</f>
        <v>33</v>
      </c>
      <c r="BO36" s="9">
        <f>_xlfn.RANK.EQ(datos!BP36,datos!BP$7:BP$88)</f>
        <v>18</v>
      </c>
      <c r="BP36" s="9">
        <f>_xlfn.RANK.EQ(datos!BQ36,datos!BQ$7:BQ$88)</f>
        <v>6</v>
      </c>
      <c r="BQ36" s="9">
        <f>_xlfn.RANK.EQ(datos!BR36,datos!BR$7:BR$88)</f>
        <v>43</v>
      </c>
      <c r="BR36" s="9">
        <f>_xlfn.RANK.EQ(datos!BS36,datos!BS$7:BS$88)</f>
        <v>10</v>
      </c>
      <c r="BS36" s="9">
        <f>_xlfn.RANK.EQ(datos!BT36,datos!BT$7:BT$88)</f>
        <v>71</v>
      </c>
      <c r="BT36" s="9">
        <f>_xlfn.RANK.EQ(datos!BU36,datos!BU$7:BU$88)</f>
        <v>53</v>
      </c>
      <c r="BU36" s="9">
        <f>_xlfn.RANK.EQ(datos!BV36,datos!BV$7:BV$88)</f>
        <v>56</v>
      </c>
      <c r="BV36" s="9">
        <f>_xlfn.RANK.EQ(datos!BW36,datos!BW$7:BW$88)</f>
        <v>1</v>
      </c>
      <c r="BW36" s="9">
        <f>_xlfn.RANK.EQ(datos!BX36,datos!BX$7:BX$88)</f>
        <v>30</v>
      </c>
      <c r="BX36" s="9">
        <f>_xlfn.RANK.EQ(datos!BY36,datos!BY$7:BY$88)</f>
        <v>20</v>
      </c>
      <c r="BY36" s="9">
        <f>_xlfn.RANK.EQ(datos!BZ36,datos!BZ$7:BZ$88)</f>
        <v>29</v>
      </c>
      <c r="BZ36" s="9">
        <f>_xlfn.RANK.EQ(datos!CA36,datos!CA$7:CA$88)</f>
        <v>1</v>
      </c>
      <c r="CA36" s="9">
        <f>_xlfn.RANK.EQ(datos!CB36,datos!CB$7:CB$88)</f>
        <v>75</v>
      </c>
      <c r="CB36" s="9">
        <f>_xlfn.RANK.EQ(datos!CC36,datos!CC$7:CC$88)</f>
        <v>48</v>
      </c>
      <c r="CC36" s="9">
        <f>_xlfn.RANK.EQ(datos!CD36,datos!CD$7:CD$88)</f>
        <v>35</v>
      </c>
      <c r="CD36" s="9">
        <f>_xlfn.RANK.EQ(datos!CE36,datos!CE$7:CE$88)</f>
        <v>40</v>
      </c>
      <c r="CE36" s="9">
        <f>_xlfn.RANK.EQ(datos!CF36,datos!CF$7:CF$88)</f>
        <v>56</v>
      </c>
      <c r="CF36" s="9">
        <f>_xlfn.RANK.EQ(datos!CG36,datos!CG$7:CG$88)</f>
        <v>17</v>
      </c>
      <c r="CG36" s="9">
        <f>_xlfn.RANK.EQ(datos!CH36,datos!CH$7:CH$88)</f>
        <v>30</v>
      </c>
      <c r="CH36" s="9">
        <f>_xlfn.RANK.EQ(datos!CI36,datos!CI$7:CI$88)</f>
        <v>34</v>
      </c>
      <c r="CI36" s="9">
        <f>_xlfn.RANK.EQ(datos!CJ36,datos!CJ$7:CJ$88)</f>
        <v>33</v>
      </c>
      <c r="CJ36" s="9">
        <f>_xlfn.RANK.EQ(datos!CK36,datos!CK$7:CK$88)</f>
        <v>45</v>
      </c>
      <c r="CK36" s="9">
        <f>_xlfn.RANK.EQ(datos!CL36,datos!CL$7:CL$88)</f>
        <v>48</v>
      </c>
      <c r="CL36" s="9">
        <f>_xlfn.RANK.EQ(datos!CM36,datos!CM$7:CM$88)</f>
        <v>45</v>
      </c>
      <c r="CM36" s="9">
        <f>_xlfn.RANK.EQ(datos!CN36,datos!CN$7:CN$88)</f>
        <v>66</v>
      </c>
      <c r="CN36" s="9">
        <f>_xlfn.RANK.EQ(datos!CO36,datos!CO$7:CO$88)</f>
        <v>24</v>
      </c>
      <c r="CO36" s="9">
        <f>_xlfn.RANK.EQ(datos!CP36,datos!CP$7:CP$88)</f>
        <v>23</v>
      </c>
      <c r="CP36" s="9">
        <f>_xlfn.RANK.EQ(datos!CQ36,datos!CQ$7:CQ$88)</f>
        <v>1</v>
      </c>
      <c r="CQ36" s="9">
        <f>_xlfn.RANK.EQ(datos!CR36,datos!CR$7:CR$88)</f>
        <v>24</v>
      </c>
      <c r="CR36" s="9">
        <f>_xlfn.RANK.EQ(datos!CS36,datos!CS$7:CS$88)</f>
        <v>49</v>
      </c>
      <c r="CS36" s="9">
        <f>_xlfn.RANK.EQ(datos!CT36,datos!CT$7:CT$88)</f>
        <v>68</v>
      </c>
      <c r="CT36" s="9">
        <f>_xlfn.RANK.EQ(datos!CU36,datos!CU$7:CU$88)</f>
        <v>45</v>
      </c>
      <c r="CU36" s="9">
        <f>_xlfn.RANK.EQ(datos!CV36,datos!CV$7:CV$88)</f>
        <v>56</v>
      </c>
      <c r="CV36" s="9">
        <f>_xlfn.RANK.EQ(datos!CW36,datos!CW$7:CW$88)</f>
        <v>26</v>
      </c>
      <c r="CW36" s="9">
        <f>_xlfn.RANK.EQ(datos!CX36,datos!CX$7:CX$88)</f>
        <v>75</v>
      </c>
      <c r="CX36" s="9">
        <f>_xlfn.RANK.EQ(datos!CY36,datos!CY$7:CY$88)</f>
        <v>14</v>
      </c>
      <c r="CY36" s="9">
        <f>_xlfn.RANK.EQ(datos!CZ36,datos!CZ$7:CZ$88)</f>
        <v>63</v>
      </c>
      <c r="CZ36" s="9">
        <f>_xlfn.RANK.EQ(datos!DA36,datos!DA$7:DA$88)</f>
        <v>40</v>
      </c>
      <c r="DA36" s="9">
        <f>_xlfn.RANK.EQ(datos!DB36,datos!DB$7:DB$88)</f>
        <v>17</v>
      </c>
      <c r="DB36" s="9">
        <f>_xlfn.RANK.EQ(datos!DC36,datos!DC$7:DC$88)</f>
        <v>41</v>
      </c>
      <c r="DC36" s="9">
        <f>_xlfn.RANK.EQ(datos!DD36,datos!DD$7:DD$88)</f>
        <v>49</v>
      </c>
      <c r="DD36" s="9">
        <f>_xlfn.RANK.EQ(datos!DE36,datos!DE$7:DE$88)</f>
        <v>67</v>
      </c>
      <c r="DE36" s="9">
        <f>_xlfn.RANK.EQ(datos!DF36,datos!DF$7:DF$88)</f>
        <v>37</v>
      </c>
      <c r="DF36" s="9">
        <f>_xlfn.RANK.EQ(datos!DG36,datos!DG$7:DG$88)</f>
        <v>50</v>
      </c>
      <c r="DG36" s="9">
        <f>_xlfn.RANK.EQ(datos!DH36,datos!DH$7:DH$88)</f>
        <v>19</v>
      </c>
      <c r="DH36" s="9">
        <f>_xlfn.RANK.EQ(datos!DI36,datos!DI$7:DI$88)</f>
        <v>22</v>
      </c>
      <c r="DI36" s="9">
        <f>_xlfn.RANK.EQ(datos!DJ36,datos!DJ$7:DJ$88)</f>
        <v>24</v>
      </c>
      <c r="DJ36" s="9">
        <f>_xlfn.RANK.EQ(datos!DK36,datos!DK$7:DK$88)</f>
        <v>49</v>
      </c>
      <c r="DK36" s="9">
        <f>_xlfn.RANK.EQ(datos!DL36,datos!DL$7:DL$88)</f>
        <v>36</v>
      </c>
      <c r="DL36" s="9">
        <f>_xlfn.RANK.EQ(datos!DM36,datos!DM$7:DM$88)</f>
        <v>50</v>
      </c>
      <c r="DM36" s="9">
        <f>_xlfn.RANK.EQ(datos!DN36,datos!DN$7:DN$88)</f>
        <v>63</v>
      </c>
      <c r="DN36" s="9">
        <f>_xlfn.RANK.EQ(datos!DO36,datos!DO$7:DO$88)</f>
        <v>12</v>
      </c>
      <c r="DO36" s="9">
        <f>_xlfn.RANK.EQ(datos!DP36,datos!DP$7:DP$88)</f>
        <v>20</v>
      </c>
      <c r="DP36" s="9">
        <f>_xlfn.RANK.EQ(datos!DQ36,datos!DQ$7:DQ$88)</f>
        <v>55</v>
      </c>
      <c r="DQ36" s="9">
        <f>_xlfn.RANK.EQ(datos!DR36,datos!DR$7:DR$88)</f>
        <v>46</v>
      </c>
      <c r="DR36" s="9">
        <f>_xlfn.RANK.EQ(datos!DS36,datos!DS$7:DS$88)</f>
        <v>68</v>
      </c>
      <c r="DS36" s="9">
        <f>_xlfn.RANK.EQ(datos!DT36,datos!DT$7:DT$88)</f>
        <v>65</v>
      </c>
      <c r="DT36" s="9">
        <f>_xlfn.RANK.EQ(datos!DU36,datos!DU$7:DU$88)</f>
        <v>65</v>
      </c>
      <c r="DU36" s="9">
        <f>_xlfn.RANK.EQ(datos!DV36,datos!DV$7:DV$88)</f>
        <v>13</v>
      </c>
      <c r="DV36" s="9">
        <f>_xlfn.RANK.EQ(datos!DW36,datos!DW$7:DW$88)</f>
        <v>18</v>
      </c>
      <c r="DW36" s="9">
        <f>_xlfn.RANK.EQ(datos!DX36,datos!DX$7:DX$88)</f>
        <v>14</v>
      </c>
      <c r="DX36" s="9">
        <f>_xlfn.RANK.EQ(datos!DY36,datos!DY$7:DY$88)</f>
        <v>7</v>
      </c>
      <c r="DY36" s="9">
        <f>_xlfn.RANK.EQ(datos!DZ36,datos!DZ$7:DZ$88)</f>
        <v>21</v>
      </c>
      <c r="DZ36" s="9">
        <f>_xlfn.RANK.EQ(datos!EA36,datos!EA$7:EA$88)</f>
        <v>61</v>
      </c>
      <c r="EA36" s="9">
        <f>_xlfn.RANK.EQ(datos!EB36,datos!EB$7:EB$88)</f>
        <v>59</v>
      </c>
      <c r="EB36" s="9">
        <f>_xlfn.RANK.EQ(datos!EC36,datos!EC$7:EC$88)</f>
        <v>50</v>
      </c>
      <c r="EC36" s="9">
        <f>_xlfn.RANK.EQ(datos!ED36,datos!ED$7:ED$88)</f>
        <v>29</v>
      </c>
      <c r="ED36" s="9">
        <f>_xlfn.RANK.EQ(datos!EE36,datos!EE$7:EE$88)</f>
        <v>25</v>
      </c>
      <c r="EE36" s="9">
        <f>_xlfn.RANK.EQ(datos!EF36,datos!EF$7:EF$88)</f>
        <v>65</v>
      </c>
      <c r="EF36" s="9">
        <f>_xlfn.RANK.EQ(datos!EG36,datos!EG$7:EG$88)</f>
        <v>45</v>
      </c>
      <c r="EG36" s="9">
        <f>_xlfn.RANK.EQ(datos!EH36,datos!EH$7:EH$88)</f>
        <v>17</v>
      </c>
      <c r="EH36" s="9">
        <f>_xlfn.RANK.EQ(datos!EI36,datos!EI$7:EI$88)</f>
        <v>1</v>
      </c>
      <c r="EI36" s="9">
        <f>_xlfn.RANK.EQ(datos!EJ36,datos!EJ$7:EJ$88)</f>
        <v>46</v>
      </c>
      <c r="EJ36" s="9">
        <f>_xlfn.RANK.EQ(datos!EK36,datos!EK$7:EK$88)</f>
        <v>50</v>
      </c>
      <c r="EK36" s="9">
        <f>_xlfn.RANK.EQ(datos!EL36,datos!EL$7:EL$88)</f>
        <v>46</v>
      </c>
      <c r="EL36" s="9">
        <f>_xlfn.RANK.EQ(datos!EM36,datos!EM$7:EM$88)</f>
        <v>55</v>
      </c>
      <c r="EM36" s="9">
        <f>_xlfn.RANK.EQ(datos!EN36,datos!EN$7:EN$88)</f>
        <v>48</v>
      </c>
      <c r="EN36" s="9">
        <f>_xlfn.RANK.EQ(datos!EO36,datos!EO$7:EO$88)</f>
        <v>49</v>
      </c>
      <c r="EO36" s="9">
        <f>_xlfn.RANK.EQ(datos!EP36,datos!EP$7:EP$88)</f>
        <v>41</v>
      </c>
      <c r="EP36" s="9">
        <f>_xlfn.RANK.EQ(datos!EQ36,datos!EQ$7:EQ$88)</f>
        <v>34</v>
      </c>
      <c r="EQ36" s="9">
        <f>_xlfn.RANK.EQ(datos!ER36,datos!ER$7:ER$88)</f>
        <v>63</v>
      </c>
      <c r="ER36" s="9">
        <f>_xlfn.RANK.EQ(datos!ES36,datos!ES$7:ES$88)</f>
        <v>55</v>
      </c>
      <c r="ES36" s="9">
        <f>_xlfn.RANK.EQ(datos!ET36,datos!ET$7:ET$88)</f>
        <v>12</v>
      </c>
      <c r="ET36" s="9">
        <f>_xlfn.RANK.EQ(datos!EU36,datos!EU$7:EU$88)</f>
        <v>1</v>
      </c>
      <c r="EU36" s="9">
        <f>_xlfn.RANK.EQ(datos!EV36,datos!EV$7:EV$88)</f>
        <v>13</v>
      </c>
      <c r="EV36" s="9">
        <f>_xlfn.RANK.EQ(datos!EW36,datos!EW$7:EW$88)</f>
        <v>68</v>
      </c>
      <c r="EW36" s="9">
        <f>_xlfn.RANK.EQ(datos!EX36,datos!EX$7:EX$88)</f>
        <v>32</v>
      </c>
      <c r="EX36" s="9">
        <f>_xlfn.RANK.EQ(datos!EY36,datos!EY$7:EY$88)</f>
        <v>11</v>
      </c>
      <c r="EY36" s="9">
        <f>_xlfn.RANK.EQ(datos!EZ36,datos!EZ$7:EZ$88)</f>
        <v>5</v>
      </c>
      <c r="EZ36" s="9">
        <f>_xlfn.RANK.EQ(datos!FA36,datos!FA$7:FA$88)</f>
        <v>13</v>
      </c>
      <c r="FA36" s="9">
        <f>_xlfn.RANK.EQ(datos!FB36,datos!FB$7:FB$88)</f>
        <v>41</v>
      </c>
      <c r="FB36" s="9">
        <f>_xlfn.RANK.EQ(datos!FC36,datos!FC$7:FC$88)</f>
        <v>7</v>
      </c>
      <c r="FC36" s="9">
        <f>_xlfn.RANK.EQ(datos!FD36,datos!FD$7:FD$88)</f>
        <v>1</v>
      </c>
      <c r="FD36" s="9">
        <f>_xlfn.RANK.EQ(datos!FE36,datos!FE$7:FE$88)</f>
        <v>6</v>
      </c>
      <c r="FE36" s="9">
        <f>_xlfn.RANK.EQ(datos!FF36,datos!FF$7:FF$88)</f>
        <v>7</v>
      </c>
      <c r="FF36" s="9">
        <f>_xlfn.RANK.EQ(datos!FG36,datos!FG$7:FG$88)</f>
        <v>77</v>
      </c>
      <c r="FG36" s="9">
        <f>_xlfn.RANK.EQ(datos!FH36,datos!FH$7:FH$88)</f>
        <v>1</v>
      </c>
      <c r="FH36" s="9">
        <f>_xlfn.RANK.EQ(datos!FI36,datos!FI$7:FI$88)</f>
        <v>45</v>
      </c>
      <c r="FI36" s="9">
        <f>_xlfn.RANK.EQ(datos!FJ36,datos!FJ$7:FJ$88)</f>
        <v>35</v>
      </c>
      <c r="FJ36" s="9">
        <f>_xlfn.RANK.EQ(datos!FK36,datos!FK$7:FK$88)</f>
        <v>53</v>
      </c>
      <c r="FK36" s="9">
        <f>_xlfn.RANK.EQ(datos!FL36,datos!FL$7:FL$88)</f>
        <v>38</v>
      </c>
      <c r="FL36" s="9">
        <f>_xlfn.RANK.EQ(datos!FM36,datos!FM$7:FM$88)</f>
        <v>12</v>
      </c>
      <c r="FM36" s="9">
        <f>_xlfn.RANK.EQ(datos!FN36,datos!FN$7:FN$88)</f>
        <v>13</v>
      </c>
      <c r="FN36" s="9">
        <f>_xlfn.RANK.EQ(datos!FO36,datos!FO$7:FO$88)</f>
        <v>80</v>
      </c>
      <c r="FO36" s="9">
        <f>_xlfn.RANK.EQ(datos!FP36,datos!FP$7:FP$88)</f>
        <v>34</v>
      </c>
      <c r="FP36" s="9">
        <f>_xlfn.RANK.EQ(datos!FQ36,datos!FQ$7:FQ$88)</f>
        <v>44</v>
      </c>
      <c r="FQ36" s="9">
        <f>_xlfn.RANK.EQ(datos!FR36,datos!FR$7:FR$88)</f>
        <v>73</v>
      </c>
      <c r="FR36" s="9">
        <f>_xlfn.RANK.EQ(datos!FS36,datos!FS$7:FS$88)</f>
        <v>66</v>
      </c>
      <c r="FS36" s="9">
        <f>_xlfn.RANK.EQ(datos!FT36,datos!FT$7:FT$88)</f>
        <v>45</v>
      </c>
    </row>
    <row r="37" spans="1:175" x14ac:dyDescent="0.3">
      <c r="A37" s="2" t="s">
        <v>62</v>
      </c>
      <c r="B37" s="2">
        <v>211</v>
      </c>
      <c r="C37" s="2" t="s">
        <v>63</v>
      </c>
      <c r="D37" s="2" t="s">
        <v>43</v>
      </c>
      <c r="E37" s="2" t="s">
        <v>347</v>
      </c>
      <c r="F37" s="2">
        <v>0</v>
      </c>
      <c r="G37" s="2" t="s">
        <v>355</v>
      </c>
      <c r="H37" s="9">
        <f>_xlfn.RANK.EQ(datos!I37,datos!I$7:I$88)</f>
        <v>42</v>
      </c>
      <c r="I37" s="9">
        <f>_xlfn.RANK.EQ(datos!J37,datos!J$7:J$88)</f>
        <v>57</v>
      </c>
      <c r="J37" s="9">
        <f>_xlfn.RANK.EQ(datos!K37,datos!K$7:K$88)</f>
        <v>67</v>
      </c>
      <c r="K37" s="9">
        <f>_xlfn.RANK.EQ(datos!L37,datos!L$7:L$88)</f>
        <v>44</v>
      </c>
      <c r="L37" s="9">
        <f>_xlfn.RANK.EQ(datos!M37,datos!M$7:M$88)</f>
        <v>20</v>
      </c>
      <c r="M37" s="9">
        <f>_xlfn.RANK.EQ(datos!N37,datos!N$7:N$88)</f>
        <v>19</v>
      </c>
      <c r="N37" s="9">
        <f>_xlfn.RANK.EQ(datos!O37,datos!O$7:O$88)</f>
        <v>51</v>
      </c>
      <c r="O37" s="9">
        <f>_xlfn.RANK.EQ(datos!P37,datos!P$7:P$88)</f>
        <v>6</v>
      </c>
      <c r="P37" s="9">
        <f>_xlfn.RANK.EQ(datos!Q37,datos!Q$7:Q$88)</f>
        <v>58</v>
      </c>
      <c r="Q37" s="9">
        <f>_xlfn.RANK.EQ(datos!R37,datos!R$7:R$88)</f>
        <v>69</v>
      </c>
      <c r="R37" s="9">
        <f>_xlfn.RANK.EQ(datos!S37,datos!S$7:S$88)</f>
        <v>54</v>
      </c>
      <c r="S37" s="9">
        <f>_xlfn.RANK.EQ(datos!T37,datos!T$7:T$88)</f>
        <v>42</v>
      </c>
      <c r="T37" s="9">
        <f>_xlfn.RANK.EQ(datos!U37,datos!U$7:U$88)</f>
        <v>42</v>
      </c>
      <c r="U37" s="9">
        <f>_xlfn.RANK.EQ(datos!V37,datos!V$7:V$88)</f>
        <v>58</v>
      </c>
      <c r="V37" s="9">
        <f>_xlfn.RANK.EQ(datos!W37,datos!W$7:W$88)</f>
        <v>41</v>
      </c>
      <c r="W37" s="9">
        <f>_xlfn.RANK.EQ(datos!X37,datos!X$7:X$88)</f>
        <v>19</v>
      </c>
      <c r="X37" s="9">
        <f>_xlfn.RANK.EQ(datos!Y37,datos!Y$7:Y$88)</f>
        <v>4</v>
      </c>
      <c r="Y37" s="9">
        <f>_xlfn.RANK.EQ(datos!Z37,datos!Z$7:Z$88)</f>
        <v>80</v>
      </c>
      <c r="Z37" s="9">
        <f>_xlfn.RANK.EQ(datos!AA37,datos!AA$7:AA$88)</f>
        <v>66</v>
      </c>
      <c r="AA37" s="9">
        <f>_xlfn.RANK.EQ(datos!AB37,datos!AB$7:AB$88)</f>
        <v>64</v>
      </c>
      <c r="AB37" s="9">
        <f>_xlfn.RANK.EQ(datos!AC37,datos!AC$7:AC$88)</f>
        <v>37</v>
      </c>
      <c r="AC37" s="9">
        <f>_xlfn.RANK.EQ(datos!AD37,datos!AD$7:AD$88)</f>
        <v>38</v>
      </c>
      <c r="AD37" s="9">
        <f>_xlfn.RANK.EQ(datos!AE37,datos!AE$7:AE$88)</f>
        <v>51</v>
      </c>
      <c r="AE37" s="9">
        <f>_xlfn.RANK.EQ(datos!AF37,datos!AF$7:AF$88)</f>
        <v>20</v>
      </c>
      <c r="AF37" s="9">
        <f>_xlfn.RANK.EQ(datos!AG37,datos!AG$7:AG$88)</f>
        <v>68</v>
      </c>
      <c r="AG37" s="9">
        <f>_xlfn.RANK.EQ(datos!AH37,datos!AH$7:AH$88)</f>
        <v>70</v>
      </c>
      <c r="AH37" s="9">
        <f>_xlfn.RANK.EQ(datos!AI37,datos!AI$7:AI$88)</f>
        <v>20</v>
      </c>
      <c r="AI37" s="9">
        <f>_xlfn.RANK.EQ(datos!AJ37,datos!AJ$7:AJ$88)</f>
        <v>5</v>
      </c>
      <c r="AJ37" s="9">
        <f>_xlfn.RANK.EQ(datos!AK37,datos!AK$7:AK$88)</f>
        <v>5</v>
      </c>
      <c r="AK37" s="9">
        <f>_xlfn.RANK.EQ(datos!AL37,datos!AL$7:AL$88)</f>
        <v>2</v>
      </c>
      <c r="AL37" s="9">
        <f>_xlfn.RANK.EQ(datos!AM37,datos!AM$7:AM$88)</f>
        <v>40</v>
      </c>
      <c r="AM37" s="9">
        <f>_xlfn.RANK.EQ(datos!AN37,datos!AN$7:AN$88)</f>
        <v>35</v>
      </c>
      <c r="AN37" s="9">
        <f>_xlfn.RANK.EQ(datos!AO37,datos!AO$7:AO$88)</f>
        <v>75</v>
      </c>
      <c r="AO37" s="9">
        <f>_xlfn.RANK.EQ(datos!AP37,datos!AP$7:AP$88)</f>
        <v>72</v>
      </c>
      <c r="AP37" s="9">
        <f>_xlfn.RANK.EQ(datos!AQ37,datos!AQ$7:AQ$88)</f>
        <v>13</v>
      </c>
      <c r="AQ37" s="9">
        <f>_xlfn.RANK.EQ(datos!AR37,datos!AR$7:AR$88)</f>
        <v>44</v>
      </c>
      <c r="AR37" s="9">
        <f>_xlfn.RANK.EQ(datos!AS37,datos!AS$7:AS$88)</f>
        <v>36</v>
      </c>
      <c r="AS37" s="9">
        <f>_xlfn.RANK.EQ(datos!AT37,datos!AT$7:AT$88)</f>
        <v>14</v>
      </c>
      <c r="AT37" s="9">
        <f>_xlfn.RANK.EQ(datos!AU37,datos!AU$7:AU$88)</f>
        <v>1</v>
      </c>
      <c r="AU37" s="9">
        <f>_xlfn.RANK.EQ(datos!AV37,datos!AV$7:AV$88)</f>
        <v>2</v>
      </c>
      <c r="AV37" s="9">
        <f>_xlfn.RANK.EQ(datos!AW37,datos!AW$7:AW$88)</f>
        <v>38</v>
      </c>
      <c r="AW37" s="9">
        <f>_xlfn.RANK.EQ(datos!AX37,datos!AX$7:AX$88)</f>
        <v>27</v>
      </c>
      <c r="AX37" s="9">
        <f>_xlfn.RANK.EQ(datos!AY37,datos!AY$7:AY$88)</f>
        <v>1</v>
      </c>
      <c r="AY37" s="9">
        <f>_xlfn.RANK.EQ(datos!AZ37,datos!AZ$7:AZ$88)</f>
        <v>17</v>
      </c>
      <c r="AZ37" s="9">
        <f>_xlfn.RANK.EQ(datos!BA37,datos!BA$7:BA$88)</f>
        <v>72</v>
      </c>
      <c r="BA37" s="9">
        <f>_xlfn.RANK.EQ(datos!BB37,datos!BB$7:BB$88)</f>
        <v>76</v>
      </c>
      <c r="BB37" s="9">
        <f>_xlfn.RANK.EQ(datos!BC37,datos!BC$7:BC$88)</f>
        <v>56</v>
      </c>
      <c r="BC37" s="9">
        <f>_xlfn.RANK.EQ(datos!BD37,datos!BD$7:BD$88)</f>
        <v>77</v>
      </c>
      <c r="BD37" s="9">
        <f>_xlfn.RANK.EQ(datos!BE37,datos!BE$7:BE$88)</f>
        <v>52</v>
      </c>
      <c r="BE37" s="9">
        <f>_xlfn.RANK.EQ(datos!BF37,datos!BF$7:BF$88)</f>
        <v>35</v>
      </c>
      <c r="BF37" s="9">
        <f>_xlfn.RANK.EQ(datos!BG37,datos!BG$7:BG$88)</f>
        <v>70</v>
      </c>
      <c r="BG37" s="9">
        <f>_xlfn.RANK.EQ(datos!BH37,datos!BH$7:BH$88)</f>
        <v>1</v>
      </c>
      <c r="BH37" s="9">
        <f>_xlfn.RANK.EQ(datos!BI37,datos!BI$7:BI$88)</f>
        <v>44</v>
      </c>
      <c r="BI37" s="9">
        <f>_xlfn.RANK.EQ(datos!BJ37,datos!BJ$7:BJ$88)</f>
        <v>40</v>
      </c>
      <c r="BJ37" s="9">
        <f>_xlfn.RANK.EQ(datos!BK37,datos!BK$7:BK$88)</f>
        <v>23</v>
      </c>
      <c r="BK37" s="9">
        <f>_xlfn.RANK.EQ(datos!BL37,datos!BL$7:BL$88)</f>
        <v>40</v>
      </c>
      <c r="BL37" s="9">
        <f>_xlfn.RANK.EQ(datos!BM37,datos!BM$7:BM$88)</f>
        <v>59</v>
      </c>
      <c r="BM37" s="9">
        <f>_xlfn.RANK.EQ(datos!BN37,datos!BN$7:BN$88)</f>
        <v>16</v>
      </c>
      <c r="BN37" s="9">
        <f>_xlfn.RANK.EQ(datos!BO37,datos!BO$7:BO$88)</f>
        <v>50</v>
      </c>
      <c r="BO37" s="9">
        <f>_xlfn.RANK.EQ(datos!BP37,datos!BP$7:BP$88)</f>
        <v>75</v>
      </c>
      <c r="BP37" s="9">
        <f>_xlfn.RANK.EQ(datos!BQ37,datos!BQ$7:BQ$88)</f>
        <v>17</v>
      </c>
      <c r="BQ37" s="9">
        <f>_xlfn.RANK.EQ(datos!BR37,datos!BR$7:BR$88)</f>
        <v>41</v>
      </c>
      <c r="BR37" s="9">
        <f>_xlfn.RANK.EQ(datos!BS37,datos!BS$7:BS$88)</f>
        <v>41</v>
      </c>
      <c r="BS37" s="9">
        <f>_xlfn.RANK.EQ(datos!BT37,datos!BT$7:BT$88)</f>
        <v>1</v>
      </c>
      <c r="BT37" s="9">
        <f>_xlfn.RANK.EQ(datos!BU37,datos!BU$7:BU$88)</f>
        <v>1</v>
      </c>
      <c r="BU37" s="9">
        <f>_xlfn.RANK.EQ(datos!BV37,datos!BV$7:BV$88)</f>
        <v>28</v>
      </c>
      <c r="BV37" s="9">
        <f>_xlfn.RANK.EQ(datos!BW37,datos!BW$7:BW$88)</f>
        <v>62</v>
      </c>
      <c r="BW37" s="9">
        <f>_xlfn.RANK.EQ(datos!BX37,datos!BX$7:BX$88)</f>
        <v>48</v>
      </c>
      <c r="BX37" s="9">
        <f>_xlfn.RANK.EQ(datos!BY37,datos!BY$7:BY$88)</f>
        <v>40</v>
      </c>
      <c r="BY37" s="9">
        <f>_xlfn.RANK.EQ(datos!BZ37,datos!BZ$7:BZ$88)</f>
        <v>68</v>
      </c>
      <c r="BZ37" s="9">
        <f>_xlfn.RANK.EQ(datos!CA37,datos!CA$7:CA$88)</f>
        <v>18</v>
      </c>
      <c r="CA37" s="9">
        <f>_xlfn.RANK.EQ(datos!CB37,datos!CB$7:CB$88)</f>
        <v>18</v>
      </c>
      <c r="CB37" s="9">
        <f>_xlfn.RANK.EQ(datos!CC37,datos!CC$7:CC$88)</f>
        <v>36</v>
      </c>
      <c r="CC37" s="9">
        <f>_xlfn.RANK.EQ(datos!CD37,datos!CD$7:CD$88)</f>
        <v>32</v>
      </c>
      <c r="CD37" s="9">
        <f>_xlfn.RANK.EQ(datos!CE37,datos!CE$7:CE$88)</f>
        <v>57</v>
      </c>
      <c r="CE37" s="9">
        <f>_xlfn.RANK.EQ(datos!CF37,datos!CF$7:CF$88)</f>
        <v>43</v>
      </c>
      <c r="CF37" s="9">
        <f>_xlfn.RANK.EQ(datos!CG37,datos!CG$7:CG$88)</f>
        <v>46</v>
      </c>
      <c r="CG37" s="9">
        <f>_xlfn.RANK.EQ(datos!CH37,datos!CH$7:CH$88)</f>
        <v>12</v>
      </c>
      <c r="CH37" s="9">
        <f>_xlfn.RANK.EQ(datos!CI37,datos!CI$7:CI$88)</f>
        <v>56</v>
      </c>
      <c r="CI37" s="9">
        <f>_xlfn.RANK.EQ(datos!CJ37,datos!CJ$7:CJ$88)</f>
        <v>10</v>
      </c>
      <c r="CJ37" s="9">
        <f>_xlfn.RANK.EQ(datos!CK37,datos!CK$7:CK$88)</f>
        <v>4</v>
      </c>
      <c r="CK37" s="9">
        <f>_xlfn.RANK.EQ(datos!CL37,datos!CL$7:CL$88)</f>
        <v>4</v>
      </c>
      <c r="CL37" s="9">
        <f>_xlfn.RANK.EQ(datos!CM37,datos!CM$7:CM$88)</f>
        <v>1</v>
      </c>
      <c r="CM37" s="9">
        <f>_xlfn.RANK.EQ(datos!CN37,datos!CN$7:CN$88)</f>
        <v>31</v>
      </c>
      <c r="CN37" s="9">
        <f>_xlfn.RANK.EQ(datos!CO37,datos!CO$7:CO$88)</f>
        <v>48</v>
      </c>
      <c r="CO37" s="9">
        <f>_xlfn.RANK.EQ(datos!CP37,datos!CP$7:CP$88)</f>
        <v>73</v>
      </c>
      <c r="CP37" s="9">
        <f>_xlfn.RANK.EQ(datos!CQ37,datos!CQ$7:CQ$88)</f>
        <v>75</v>
      </c>
      <c r="CQ37" s="9">
        <f>_xlfn.RANK.EQ(datos!CR37,datos!CR$7:CR$88)</f>
        <v>48</v>
      </c>
      <c r="CR37" s="9">
        <f>_xlfn.RANK.EQ(datos!CS37,datos!CS$7:CS$88)</f>
        <v>61</v>
      </c>
      <c r="CS37" s="9">
        <f>_xlfn.RANK.EQ(datos!CT37,datos!CT$7:CT$88)</f>
        <v>44</v>
      </c>
      <c r="CT37" s="9">
        <f>_xlfn.RANK.EQ(datos!CU37,datos!CU$7:CU$88)</f>
        <v>34</v>
      </c>
      <c r="CU37" s="9">
        <f>_xlfn.RANK.EQ(datos!CV37,datos!CV$7:CV$88)</f>
        <v>75</v>
      </c>
      <c r="CV37" s="9">
        <f>_xlfn.RANK.EQ(datos!CW37,datos!CW$7:CW$88)</f>
        <v>31</v>
      </c>
      <c r="CW37" s="9">
        <f>_xlfn.RANK.EQ(datos!CX37,datos!CX$7:CX$88)</f>
        <v>33</v>
      </c>
      <c r="CX37" s="9">
        <f>_xlfn.RANK.EQ(datos!CY37,datos!CY$7:CY$88)</f>
        <v>29</v>
      </c>
      <c r="CY37" s="9">
        <f>_xlfn.RANK.EQ(datos!CZ37,datos!CZ$7:CZ$88)</f>
        <v>82</v>
      </c>
      <c r="CZ37" s="9">
        <f>_xlfn.RANK.EQ(datos!DA37,datos!DA$7:DA$88)</f>
        <v>73</v>
      </c>
      <c r="DA37" s="9">
        <f>_xlfn.RANK.EQ(datos!DB37,datos!DB$7:DB$88)</f>
        <v>31</v>
      </c>
      <c r="DB37" s="9">
        <f>_xlfn.RANK.EQ(datos!DC37,datos!DC$7:DC$88)</f>
        <v>56</v>
      </c>
      <c r="DC37" s="9">
        <f>_xlfn.RANK.EQ(datos!DD37,datos!DD$7:DD$88)</f>
        <v>19</v>
      </c>
      <c r="DD37" s="9">
        <f>_xlfn.RANK.EQ(datos!DE37,datos!DE$7:DE$88)</f>
        <v>56</v>
      </c>
      <c r="DE37" s="9">
        <f>_xlfn.RANK.EQ(datos!DF37,datos!DF$7:DF$88)</f>
        <v>12</v>
      </c>
      <c r="DF37" s="9">
        <f>_xlfn.RANK.EQ(datos!DG37,datos!DG$7:DG$88)</f>
        <v>35</v>
      </c>
      <c r="DG37" s="9">
        <f>_xlfn.RANK.EQ(datos!DH37,datos!DH$7:DH$88)</f>
        <v>1</v>
      </c>
      <c r="DH37" s="9">
        <f>_xlfn.RANK.EQ(datos!DI37,datos!DI$7:DI$88)</f>
        <v>72</v>
      </c>
      <c r="DI37" s="9">
        <f>_xlfn.RANK.EQ(datos!DJ37,datos!DJ$7:DJ$88)</f>
        <v>72</v>
      </c>
      <c r="DJ37" s="9">
        <f>_xlfn.RANK.EQ(datos!DK37,datos!DK$7:DK$88)</f>
        <v>26</v>
      </c>
      <c r="DK37" s="9">
        <f>_xlfn.RANK.EQ(datos!DL37,datos!DL$7:DL$88)</f>
        <v>24</v>
      </c>
      <c r="DL37" s="9">
        <f>_xlfn.RANK.EQ(datos!DM37,datos!DM$7:DM$88)</f>
        <v>43</v>
      </c>
      <c r="DM37" s="9">
        <f>_xlfn.RANK.EQ(datos!DN37,datos!DN$7:DN$88)</f>
        <v>48</v>
      </c>
      <c r="DN37" s="9">
        <f>_xlfn.RANK.EQ(datos!DO37,datos!DO$7:DO$88)</f>
        <v>70</v>
      </c>
      <c r="DO37" s="9">
        <f>_xlfn.RANK.EQ(datos!DP37,datos!DP$7:DP$88)</f>
        <v>29</v>
      </c>
      <c r="DP37" s="9">
        <f>_xlfn.RANK.EQ(datos!DQ37,datos!DQ$7:DQ$88)</f>
        <v>7</v>
      </c>
      <c r="DQ37" s="9">
        <f>_xlfn.RANK.EQ(datos!DR37,datos!DR$7:DR$88)</f>
        <v>19</v>
      </c>
      <c r="DR37" s="9">
        <f>_xlfn.RANK.EQ(datos!DS37,datos!DS$7:DS$88)</f>
        <v>38</v>
      </c>
      <c r="DS37" s="9">
        <f>_xlfn.RANK.EQ(datos!DT37,datos!DT$7:DT$88)</f>
        <v>71</v>
      </c>
      <c r="DT37" s="9">
        <f>_xlfn.RANK.EQ(datos!DU37,datos!DU$7:DU$88)</f>
        <v>49</v>
      </c>
      <c r="DU37" s="9">
        <f>_xlfn.RANK.EQ(datos!DV37,datos!DV$7:DV$88)</f>
        <v>56</v>
      </c>
      <c r="DV37" s="9">
        <f>_xlfn.RANK.EQ(datos!DW37,datos!DW$7:DW$88)</f>
        <v>58</v>
      </c>
      <c r="DW37" s="9">
        <f>_xlfn.RANK.EQ(datos!DX37,datos!DX$7:DX$88)</f>
        <v>34</v>
      </c>
      <c r="DX37" s="9">
        <f>_xlfn.RANK.EQ(datos!DY37,datos!DY$7:DY$88)</f>
        <v>51</v>
      </c>
      <c r="DY37" s="9">
        <f>_xlfn.RANK.EQ(datos!DZ37,datos!DZ$7:DZ$88)</f>
        <v>67</v>
      </c>
      <c r="DZ37" s="9">
        <f>_xlfn.RANK.EQ(datos!EA37,datos!EA$7:EA$88)</f>
        <v>36</v>
      </c>
      <c r="EA37" s="9">
        <f>_xlfn.RANK.EQ(datos!EB37,datos!EB$7:EB$88)</f>
        <v>24</v>
      </c>
      <c r="EB37" s="9">
        <f>_xlfn.RANK.EQ(datos!EC37,datos!EC$7:EC$88)</f>
        <v>27</v>
      </c>
      <c r="EC37" s="9">
        <f>_xlfn.RANK.EQ(datos!ED37,datos!ED$7:ED$88)</f>
        <v>6</v>
      </c>
      <c r="ED37" s="9">
        <f>_xlfn.RANK.EQ(datos!EE37,datos!EE$7:EE$88)</f>
        <v>58</v>
      </c>
      <c r="EE37" s="9">
        <f>_xlfn.RANK.EQ(datos!EF37,datos!EF$7:EF$88)</f>
        <v>19</v>
      </c>
      <c r="EF37" s="9">
        <f>_xlfn.RANK.EQ(datos!EG37,datos!EG$7:EG$88)</f>
        <v>4</v>
      </c>
      <c r="EG37" s="9">
        <f>_xlfn.RANK.EQ(datos!EH37,datos!EH$7:EH$88)</f>
        <v>22</v>
      </c>
      <c r="EH37" s="9">
        <f>_xlfn.RANK.EQ(datos!EI37,datos!EI$7:EI$88)</f>
        <v>1</v>
      </c>
      <c r="EI37" s="9">
        <f>_xlfn.RANK.EQ(datos!EJ37,datos!EJ$7:EJ$88)</f>
        <v>13</v>
      </c>
      <c r="EJ37" s="9">
        <f>_xlfn.RANK.EQ(datos!EK37,datos!EK$7:EK$88)</f>
        <v>27</v>
      </c>
      <c r="EK37" s="9">
        <f>_xlfn.RANK.EQ(datos!EL37,datos!EL$7:EL$88)</f>
        <v>30</v>
      </c>
      <c r="EL37" s="9">
        <f>_xlfn.RANK.EQ(datos!EM37,datos!EM$7:EM$88)</f>
        <v>16</v>
      </c>
      <c r="EM37" s="9">
        <f>_xlfn.RANK.EQ(datos!EN37,datos!EN$7:EN$88)</f>
        <v>5</v>
      </c>
      <c r="EN37" s="9">
        <f>_xlfn.RANK.EQ(datos!EO37,datos!EO$7:EO$88)</f>
        <v>3</v>
      </c>
      <c r="EO37" s="9">
        <f>_xlfn.RANK.EQ(datos!EP37,datos!EP$7:EP$88)</f>
        <v>1</v>
      </c>
      <c r="EP37" s="9">
        <f>_xlfn.RANK.EQ(datos!EQ37,datos!EQ$7:EQ$88)</f>
        <v>1</v>
      </c>
      <c r="EQ37" s="9">
        <f>_xlfn.RANK.EQ(datos!ER37,datos!ER$7:ER$88)</f>
        <v>14</v>
      </c>
      <c r="ER37" s="9">
        <f>_xlfn.RANK.EQ(datos!ES37,datos!ES$7:ES$88)</f>
        <v>7</v>
      </c>
      <c r="ES37" s="9">
        <f>_xlfn.RANK.EQ(datos!ET37,datos!ET$7:ET$88)</f>
        <v>46</v>
      </c>
      <c r="ET37" s="9">
        <f>_xlfn.RANK.EQ(datos!EU37,datos!EU$7:EU$88)</f>
        <v>31</v>
      </c>
      <c r="EU37" s="9">
        <f>_xlfn.RANK.EQ(datos!EV37,datos!EV$7:EV$88)</f>
        <v>42</v>
      </c>
      <c r="EV37" s="9">
        <f>_xlfn.RANK.EQ(datos!EW37,datos!EW$7:EW$88)</f>
        <v>46</v>
      </c>
      <c r="EW37" s="9">
        <f>_xlfn.RANK.EQ(datos!EX37,datos!EX$7:EX$88)</f>
        <v>15</v>
      </c>
      <c r="EX37" s="9">
        <f>_xlfn.RANK.EQ(datos!EY37,datos!EY$7:EY$88)</f>
        <v>65</v>
      </c>
      <c r="EY37" s="9">
        <f>_xlfn.RANK.EQ(datos!EZ37,datos!EZ$7:EZ$88)</f>
        <v>53</v>
      </c>
      <c r="EZ37" s="9">
        <f>_xlfn.RANK.EQ(datos!FA37,datos!FA$7:FA$88)</f>
        <v>75</v>
      </c>
      <c r="FA37" s="9">
        <f>_xlfn.RANK.EQ(datos!FB37,datos!FB$7:FB$88)</f>
        <v>63</v>
      </c>
      <c r="FB37" s="9">
        <f>_xlfn.RANK.EQ(datos!FC37,datos!FC$7:FC$88)</f>
        <v>56</v>
      </c>
      <c r="FC37" s="9">
        <f>_xlfn.RANK.EQ(datos!FD37,datos!FD$7:FD$88)</f>
        <v>75</v>
      </c>
      <c r="FD37" s="9">
        <f>_xlfn.RANK.EQ(datos!FE37,datos!FE$7:FE$88)</f>
        <v>79</v>
      </c>
      <c r="FE37" s="9">
        <f>_xlfn.RANK.EQ(datos!FF37,datos!FF$7:FF$88)</f>
        <v>33</v>
      </c>
      <c r="FF37" s="9">
        <f>_xlfn.RANK.EQ(datos!FG37,datos!FG$7:FG$88)</f>
        <v>63</v>
      </c>
      <c r="FG37" s="9">
        <f>_xlfn.RANK.EQ(datos!FH37,datos!FH$7:FH$88)</f>
        <v>78</v>
      </c>
      <c r="FH37" s="9">
        <f>_xlfn.RANK.EQ(datos!FI37,datos!FI$7:FI$88)</f>
        <v>1</v>
      </c>
      <c r="FI37" s="9">
        <f>_xlfn.RANK.EQ(datos!FJ37,datos!FJ$7:FJ$88)</f>
        <v>27</v>
      </c>
      <c r="FJ37" s="9">
        <f>_xlfn.RANK.EQ(datos!FK37,datos!FK$7:FK$88)</f>
        <v>44</v>
      </c>
      <c r="FK37" s="9">
        <f>_xlfn.RANK.EQ(datos!FL37,datos!FL$7:FL$88)</f>
        <v>6</v>
      </c>
      <c r="FL37" s="9">
        <f>_xlfn.RANK.EQ(datos!FM37,datos!FM$7:FM$88)</f>
        <v>10</v>
      </c>
      <c r="FM37" s="9">
        <f>_xlfn.RANK.EQ(datos!FN37,datos!FN$7:FN$88)</f>
        <v>16</v>
      </c>
      <c r="FN37" s="9">
        <f>_xlfn.RANK.EQ(datos!FO37,datos!FO$7:FO$88)</f>
        <v>29</v>
      </c>
      <c r="FO37" s="9">
        <f>_xlfn.RANK.EQ(datos!FP37,datos!FP$7:FP$88)</f>
        <v>9</v>
      </c>
      <c r="FP37" s="9">
        <f>_xlfn.RANK.EQ(datos!FQ37,datos!FQ$7:FQ$88)</f>
        <v>31</v>
      </c>
      <c r="FQ37" s="9">
        <f>_xlfn.RANK.EQ(datos!FR37,datos!FR$7:FR$88)</f>
        <v>70</v>
      </c>
      <c r="FR37" s="9">
        <f>_xlfn.RANK.EQ(datos!FS37,datos!FS$7:FS$88)</f>
        <v>4</v>
      </c>
      <c r="FS37" s="9">
        <f>_xlfn.RANK.EQ(datos!FT37,datos!FT$7:FT$88)</f>
        <v>24</v>
      </c>
    </row>
    <row r="38" spans="1:175" x14ac:dyDescent="0.3">
      <c r="A38" s="2" t="s">
        <v>64</v>
      </c>
      <c r="B38" s="2">
        <v>212</v>
      </c>
      <c r="C38" s="2" t="s">
        <v>65</v>
      </c>
      <c r="D38" s="2" t="s">
        <v>43</v>
      </c>
      <c r="E38" s="2" t="s">
        <v>347</v>
      </c>
      <c r="F38" s="2">
        <v>0</v>
      </c>
      <c r="G38" s="2" t="s">
        <v>356</v>
      </c>
      <c r="H38" s="9">
        <f>_xlfn.RANK.EQ(datos!I38,datos!I$7:I$88)</f>
        <v>31</v>
      </c>
      <c r="I38" s="9">
        <f>_xlfn.RANK.EQ(datos!J38,datos!J$7:J$88)</f>
        <v>61</v>
      </c>
      <c r="J38" s="9">
        <f>_xlfn.RANK.EQ(datos!K38,datos!K$7:K$88)</f>
        <v>15</v>
      </c>
      <c r="K38" s="9">
        <f>_xlfn.RANK.EQ(datos!L38,datos!L$7:L$88)</f>
        <v>57</v>
      </c>
      <c r="L38" s="9">
        <f>_xlfn.RANK.EQ(datos!M38,datos!M$7:M$88)</f>
        <v>19</v>
      </c>
      <c r="M38" s="9">
        <f>_xlfn.RANK.EQ(datos!N38,datos!N$7:N$88)</f>
        <v>16</v>
      </c>
      <c r="N38" s="9">
        <f>_xlfn.RANK.EQ(datos!O38,datos!O$7:O$88)</f>
        <v>39</v>
      </c>
      <c r="O38" s="9">
        <f>_xlfn.RANK.EQ(datos!P38,datos!P$7:P$88)</f>
        <v>17</v>
      </c>
      <c r="P38" s="9">
        <f>_xlfn.RANK.EQ(datos!Q38,datos!Q$7:Q$88)</f>
        <v>62</v>
      </c>
      <c r="Q38" s="9">
        <f>_xlfn.RANK.EQ(datos!R38,datos!R$7:R$88)</f>
        <v>29</v>
      </c>
      <c r="R38" s="9">
        <f>_xlfn.RANK.EQ(datos!S38,datos!S$7:S$88)</f>
        <v>56</v>
      </c>
      <c r="S38" s="9">
        <f>_xlfn.RANK.EQ(datos!T38,datos!T$7:T$88)</f>
        <v>52</v>
      </c>
      <c r="T38" s="9">
        <f>_xlfn.RANK.EQ(datos!U38,datos!U$7:U$88)</f>
        <v>14</v>
      </c>
      <c r="U38" s="9">
        <f>_xlfn.RANK.EQ(datos!V38,datos!V$7:V$88)</f>
        <v>81</v>
      </c>
      <c r="V38" s="9">
        <f>_xlfn.RANK.EQ(datos!W38,datos!W$7:W$88)</f>
        <v>31</v>
      </c>
      <c r="W38" s="9">
        <f>_xlfn.RANK.EQ(datos!X38,datos!X$7:X$88)</f>
        <v>9</v>
      </c>
      <c r="X38" s="9">
        <f>_xlfn.RANK.EQ(datos!Y38,datos!Y$7:Y$88)</f>
        <v>6</v>
      </c>
      <c r="Y38" s="9">
        <f>_xlfn.RANK.EQ(datos!Z38,datos!Z$7:Z$88)</f>
        <v>37</v>
      </c>
      <c r="Z38" s="9">
        <f>_xlfn.RANK.EQ(datos!AA38,datos!AA$7:AA$88)</f>
        <v>37</v>
      </c>
      <c r="AA38" s="9">
        <f>_xlfn.RANK.EQ(datos!AB38,datos!AB$7:AB$88)</f>
        <v>40</v>
      </c>
      <c r="AB38" s="9">
        <f>_xlfn.RANK.EQ(datos!AC38,datos!AC$7:AC$88)</f>
        <v>79</v>
      </c>
      <c r="AC38" s="9">
        <f>_xlfn.RANK.EQ(datos!AD38,datos!AD$7:AD$88)</f>
        <v>34</v>
      </c>
      <c r="AD38" s="9">
        <f>_xlfn.RANK.EQ(datos!AE38,datos!AE$7:AE$88)</f>
        <v>14</v>
      </c>
      <c r="AE38" s="9">
        <f>_xlfn.RANK.EQ(datos!AF38,datos!AF$7:AF$88)</f>
        <v>19</v>
      </c>
      <c r="AF38" s="9">
        <f>_xlfn.RANK.EQ(datos!AG38,datos!AG$7:AG$88)</f>
        <v>53</v>
      </c>
      <c r="AG38" s="9">
        <f>_xlfn.RANK.EQ(datos!AH38,datos!AH$7:AH$88)</f>
        <v>7</v>
      </c>
      <c r="AH38" s="9">
        <f>_xlfn.RANK.EQ(datos!AI38,datos!AI$7:AI$88)</f>
        <v>47</v>
      </c>
      <c r="AI38" s="9">
        <f>_xlfn.RANK.EQ(datos!AJ38,datos!AJ$7:AJ$88)</f>
        <v>31</v>
      </c>
      <c r="AJ38" s="9">
        <f>_xlfn.RANK.EQ(datos!AK38,datos!AK$7:AK$88)</f>
        <v>2</v>
      </c>
      <c r="AK38" s="9">
        <f>_xlfn.RANK.EQ(datos!AL38,datos!AL$7:AL$88)</f>
        <v>58</v>
      </c>
      <c r="AL38" s="9">
        <f>_xlfn.RANK.EQ(datos!AM38,datos!AM$7:AM$88)</f>
        <v>52</v>
      </c>
      <c r="AM38" s="9">
        <f>_xlfn.RANK.EQ(datos!AN38,datos!AN$7:AN$88)</f>
        <v>57</v>
      </c>
      <c r="AN38" s="9">
        <f>_xlfn.RANK.EQ(datos!AO38,datos!AO$7:AO$88)</f>
        <v>35</v>
      </c>
      <c r="AO38" s="9">
        <f>_xlfn.RANK.EQ(datos!AP38,datos!AP$7:AP$88)</f>
        <v>48</v>
      </c>
      <c r="AP38" s="9">
        <f>_xlfn.RANK.EQ(datos!AQ38,datos!AQ$7:AQ$88)</f>
        <v>12</v>
      </c>
      <c r="AQ38" s="9">
        <f>_xlfn.RANK.EQ(datos!AR38,datos!AR$7:AR$88)</f>
        <v>39</v>
      </c>
      <c r="AR38" s="9">
        <f>_xlfn.RANK.EQ(datos!AS38,datos!AS$7:AS$88)</f>
        <v>41</v>
      </c>
      <c r="AS38" s="9">
        <f>_xlfn.RANK.EQ(datos!AT38,datos!AT$7:AT$88)</f>
        <v>10</v>
      </c>
      <c r="AT38" s="9">
        <f>_xlfn.RANK.EQ(datos!AU38,datos!AU$7:AU$88)</f>
        <v>3</v>
      </c>
      <c r="AU38" s="9">
        <f>_xlfn.RANK.EQ(datos!AV38,datos!AV$7:AV$88)</f>
        <v>35</v>
      </c>
      <c r="AV38" s="9">
        <f>_xlfn.RANK.EQ(datos!AW38,datos!AW$7:AW$88)</f>
        <v>41</v>
      </c>
      <c r="AW38" s="9">
        <f>_xlfn.RANK.EQ(datos!AX38,datos!AX$7:AX$88)</f>
        <v>1</v>
      </c>
      <c r="AX38" s="9">
        <f>_xlfn.RANK.EQ(datos!AY38,datos!AY$7:AY$88)</f>
        <v>38</v>
      </c>
      <c r="AY38" s="9">
        <f>_xlfn.RANK.EQ(datos!AZ38,datos!AZ$7:AZ$88)</f>
        <v>45</v>
      </c>
      <c r="AZ38" s="9">
        <f>_xlfn.RANK.EQ(datos!BA38,datos!BA$7:BA$88)</f>
        <v>68</v>
      </c>
      <c r="BA38" s="9">
        <f>_xlfn.RANK.EQ(datos!BB38,datos!BB$7:BB$88)</f>
        <v>71</v>
      </c>
      <c r="BB38" s="9">
        <f>_xlfn.RANK.EQ(datos!BC38,datos!BC$7:BC$88)</f>
        <v>32</v>
      </c>
      <c r="BC38" s="9">
        <f>_xlfn.RANK.EQ(datos!BD38,datos!BD$7:BD$88)</f>
        <v>22</v>
      </c>
      <c r="BD38" s="9">
        <f>_xlfn.RANK.EQ(datos!BE38,datos!BE$7:BE$88)</f>
        <v>23</v>
      </c>
      <c r="BE38" s="9">
        <f>_xlfn.RANK.EQ(datos!BF38,datos!BF$7:BF$88)</f>
        <v>35</v>
      </c>
      <c r="BF38" s="9">
        <f>_xlfn.RANK.EQ(datos!BG38,datos!BG$7:BG$88)</f>
        <v>24</v>
      </c>
      <c r="BG38" s="9">
        <f>_xlfn.RANK.EQ(datos!BH38,datos!BH$7:BH$88)</f>
        <v>59</v>
      </c>
      <c r="BH38" s="9">
        <f>_xlfn.RANK.EQ(datos!BI38,datos!BI$7:BI$88)</f>
        <v>71</v>
      </c>
      <c r="BI38" s="9">
        <f>_xlfn.RANK.EQ(datos!BJ38,datos!BJ$7:BJ$88)</f>
        <v>67</v>
      </c>
      <c r="BJ38" s="9">
        <f>_xlfn.RANK.EQ(datos!BK38,datos!BK$7:BK$88)</f>
        <v>49</v>
      </c>
      <c r="BK38" s="9">
        <f>_xlfn.RANK.EQ(datos!BL38,datos!BL$7:BL$88)</f>
        <v>38</v>
      </c>
      <c r="BL38" s="9">
        <f>_xlfn.RANK.EQ(datos!BM38,datos!BM$7:BM$88)</f>
        <v>63</v>
      </c>
      <c r="BM38" s="9">
        <f>_xlfn.RANK.EQ(datos!BN38,datos!BN$7:BN$88)</f>
        <v>25</v>
      </c>
      <c r="BN38" s="9">
        <f>_xlfn.RANK.EQ(datos!BO38,datos!BO$7:BO$88)</f>
        <v>50</v>
      </c>
      <c r="BO38" s="9">
        <f>_xlfn.RANK.EQ(datos!BP38,datos!BP$7:BP$88)</f>
        <v>50</v>
      </c>
      <c r="BP38" s="9">
        <f>_xlfn.RANK.EQ(datos!BQ38,datos!BQ$7:BQ$88)</f>
        <v>9</v>
      </c>
      <c r="BQ38" s="9">
        <f>_xlfn.RANK.EQ(datos!BR38,datos!BR$7:BR$88)</f>
        <v>40</v>
      </c>
      <c r="BR38" s="9">
        <f>_xlfn.RANK.EQ(datos!BS38,datos!BS$7:BS$88)</f>
        <v>30</v>
      </c>
      <c r="BS38" s="9">
        <f>_xlfn.RANK.EQ(datos!BT38,datos!BT$7:BT$88)</f>
        <v>78</v>
      </c>
      <c r="BT38" s="9">
        <f>_xlfn.RANK.EQ(datos!BU38,datos!BU$7:BU$88)</f>
        <v>66</v>
      </c>
      <c r="BU38" s="9">
        <f>_xlfn.RANK.EQ(datos!BV38,datos!BV$7:BV$88)</f>
        <v>27</v>
      </c>
      <c r="BV38" s="9">
        <f>_xlfn.RANK.EQ(datos!BW38,datos!BW$7:BW$88)</f>
        <v>62</v>
      </c>
      <c r="BW38" s="9">
        <f>_xlfn.RANK.EQ(datos!BX38,datos!BX$7:BX$88)</f>
        <v>27</v>
      </c>
      <c r="BX38" s="9">
        <f>_xlfn.RANK.EQ(datos!BY38,datos!BY$7:BY$88)</f>
        <v>33</v>
      </c>
      <c r="BY38" s="9">
        <f>_xlfn.RANK.EQ(datos!BZ38,datos!BZ$7:BZ$88)</f>
        <v>68</v>
      </c>
      <c r="BZ38" s="9">
        <f>_xlfn.RANK.EQ(datos!CA38,datos!CA$7:CA$88)</f>
        <v>22</v>
      </c>
      <c r="CA38" s="9">
        <f>_xlfn.RANK.EQ(datos!CB38,datos!CB$7:CB$88)</f>
        <v>2</v>
      </c>
      <c r="CB38" s="9">
        <f>_xlfn.RANK.EQ(datos!CC38,datos!CC$7:CC$88)</f>
        <v>26</v>
      </c>
      <c r="CC38" s="9">
        <f>_xlfn.RANK.EQ(datos!CD38,datos!CD$7:CD$88)</f>
        <v>25</v>
      </c>
      <c r="CD38" s="9">
        <f>_xlfn.RANK.EQ(datos!CE38,datos!CE$7:CE$88)</f>
        <v>46</v>
      </c>
      <c r="CE38" s="9">
        <f>_xlfn.RANK.EQ(datos!CF38,datos!CF$7:CF$88)</f>
        <v>28</v>
      </c>
      <c r="CF38" s="9">
        <f>_xlfn.RANK.EQ(datos!CG38,datos!CG$7:CG$88)</f>
        <v>3</v>
      </c>
      <c r="CG38" s="9">
        <f>_xlfn.RANK.EQ(datos!CH38,datos!CH$7:CH$88)</f>
        <v>64</v>
      </c>
      <c r="CH38" s="9">
        <f>_xlfn.RANK.EQ(datos!CI38,datos!CI$7:CI$88)</f>
        <v>17</v>
      </c>
      <c r="CI38" s="9">
        <f>_xlfn.RANK.EQ(datos!CJ38,datos!CJ$7:CJ$88)</f>
        <v>14</v>
      </c>
      <c r="CJ38" s="9">
        <f>_xlfn.RANK.EQ(datos!CK38,datos!CK$7:CK$88)</f>
        <v>15</v>
      </c>
      <c r="CK38" s="9">
        <f>_xlfn.RANK.EQ(datos!CL38,datos!CL$7:CL$88)</f>
        <v>14</v>
      </c>
      <c r="CL38" s="9">
        <f>_xlfn.RANK.EQ(datos!CM38,datos!CM$7:CM$88)</f>
        <v>28</v>
      </c>
      <c r="CM38" s="9">
        <f>_xlfn.RANK.EQ(datos!CN38,datos!CN$7:CN$88)</f>
        <v>20</v>
      </c>
      <c r="CN38" s="9">
        <f>_xlfn.RANK.EQ(datos!CO38,datos!CO$7:CO$88)</f>
        <v>60</v>
      </c>
      <c r="CO38" s="9">
        <f>_xlfn.RANK.EQ(datos!CP38,datos!CP$7:CP$88)</f>
        <v>46</v>
      </c>
      <c r="CP38" s="9">
        <f>_xlfn.RANK.EQ(datos!CQ38,datos!CQ$7:CQ$88)</f>
        <v>1</v>
      </c>
      <c r="CQ38" s="9">
        <f>_xlfn.RANK.EQ(datos!CR38,datos!CR$7:CR$88)</f>
        <v>37</v>
      </c>
      <c r="CR38" s="9">
        <f>_xlfn.RANK.EQ(datos!CS38,datos!CS$7:CS$88)</f>
        <v>27</v>
      </c>
      <c r="CS38" s="9">
        <f>_xlfn.RANK.EQ(datos!CT38,datos!CT$7:CT$88)</f>
        <v>57</v>
      </c>
      <c r="CT38" s="9">
        <f>_xlfn.RANK.EQ(datos!CU38,datos!CU$7:CU$88)</f>
        <v>5</v>
      </c>
      <c r="CU38" s="9">
        <f>_xlfn.RANK.EQ(datos!CV38,datos!CV$7:CV$88)</f>
        <v>60</v>
      </c>
      <c r="CV38" s="9">
        <f>_xlfn.RANK.EQ(datos!CW38,datos!CW$7:CW$88)</f>
        <v>23</v>
      </c>
      <c r="CW38" s="9">
        <f>_xlfn.RANK.EQ(datos!CX38,datos!CX$7:CX$88)</f>
        <v>13</v>
      </c>
      <c r="CX38" s="9">
        <f>_xlfn.RANK.EQ(datos!CY38,datos!CY$7:CY$88)</f>
        <v>33</v>
      </c>
      <c r="CY38" s="9">
        <f>_xlfn.RANK.EQ(datos!CZ38,datos!CZ$7:CZ$88)</f>
        <v>61</v>
      </c>
      <c r="CZ38" s="9">
        <f>_xlfn.RANK.EQ(datos!DA38,datos!DA$7:DA$88)</f>
        <v>62</v>
      </c>
      <c r="DA38" s="9">
        <f>_xlfn.RANK.EQ(datos!DB38,datos!DB$7:DB$88)</f>
        <v>22</v>
      </c>
      <c r="DB38" s="9">
        <f>_xlfn.RANK.EQ(datos!DC38,datos!DC$7:DC$88)</f>
        <v>28</v>
      </c>
      <c r="DC38" s="9">
        <f>_xlfn.RANK.EQ(datos!DD38,datos!DD$7:DD$88)</f>
        <v>25</v>
      </c>
      <c r="DD38" s="9">
        <f>_xlfn.RANK.EQ(datos!DE38,datos!DE$7:DE$88)</f>
        <v>45</v>
      </c>
      <c r="DE38" s="9">
        <f>_xlfn.RANK.EQ(datos!DF38,datos!DF$7:DF$88)</f>
        <v>57</v>
      </c>
      <c r="DF38" s="9">
        <f>_xlfn.RANK.EQ(datos!DG38,datos!DG$7:DG$88)</f>
        <v>76</v>
      </c>
      <c r="DG38" s="9">
        <f>_xlfn.RANK.EQ(datos!DH38,datos!DH$7:DH$88)</f>
        <v>79</v>
      </c>
      <c r="DH38" s="9">
        <f>_xlfn.RANK.EQ(datos!DI38,datos!DI$7:DI$88)</f>
        <v>72</v>
      </c>
      <c r="DI38" s="9">
        <f>_xlfn.RANK.EQ(datos!DJ38,datos!DJ$7:DJ$88)</f>
        <v>8</v>
      </c>
      <c r="DJ38" s="9">
        <f>_xlfn.RANK.EQ(datos!DK38,datos!DK$7:DK$88)</f>
        <v>47</v>
      </c>
      <c r="DK38" s="9">
        <f>_xlfn.RANK.EQ(datos!DL38,datos!DL$7:DL$88)</f>
        <v>40</v>
      </c>
      <c r="DL38" s="9">
        <f>_xlfn.RANK.EQ(datos!DM38,datos!DM$7:DM$88)</f>
        <v>30</v>
      </c>
      <c r="DM38" s="9">
        <f>_xlfn.RANK.EQ(datos!DN38,datos!DN$7:DN$88)</f>
        <v>19</v>
      </c>
      <c r="DN38" s="9">
        <f>_xlfn.RANK.EQ(datos!DO38,datos!DO$7:DO$88)</f>
        <v>17</v>
      </c>
      <c r="DO38" s="9">
        <f>_xlfn.RANK.EQ(datos!DP38,datos!DP$7:DP$88)</f>
        <v>37</v>
      </c>
      <c r="DP38" s="9">
        <f>_xlfn.RANK.EQ(datos!DQ38,datos!DQ$7:DQ$88)</f>
        <v>59</v>
      </c>
      <c r="DQ38" s="9">
        <f>_xlfn.RANK.EQ(datos!DR38,datos!DR$7:DR$88)</f>
        <v>1</v>
      </c>
      <c r="DR38" s="9">
        <f>_xlfn.RANK.EQ(datos!DS38,datos!DS$7:DS$88)</f>
        <v>26</v>
      </c>
      <c r="DS38" s="9">
        <f>_xlfn.RANK.EQ(datos!DT38,datos!DT$7:DT$88)</f>
        <v>57</v>
      </c>
      <c r="DT38" s="9">
        <f>_xlfn.RANK.EQ(datos!DU38,datos!DU$7:DU$88)</f>
        <v>48</v>
      </c>
      <c r="DU38" s="9">
        <f>_xlfn.RANK.EQ(datos!DV38,datos!DV$7:DV$88)</f>
        <v>4</v>
      </c>
      <c r="DV38" s="9">
        <f>_xlfn.RANK.EQ(datos!DW38,datos!DW$7:DW$88)</f>
        <v>40</v>
      </c>
      <c r="DW38" s="9">
        <f>_xlfn.RANK.EQ(datos!DX38,datos!DX$7:DX$88)</f>
        <v>4</v>
      </c>
      <c r="DX38" s="9">
        <f>_xlfn.RANK.EQ(datos!DY38,datos!DY$7:DY$88)</f>
        <v>4</v>
      </c>
      <c r="DY38" s="9">
        <f>_xlfn.RANK.EQ(datos!DZ38,datos!DZ$7:DZ$88)</f>
        <v>16</v>
      </c>
      <c r="DZ38" s="9">
        <f>_xlfn.RANK.EQ(datos!EA38,datos!EA$7:EA$88)</f>
        <v>44</v>
      </c>
      <c r="EA38" s="9">
        <f>_xlfn.RANK.EQ(datos!EB38,datos!EB$7:EB$88)</f>
        <v>51</v>
      </c>
      <c r="EB38" s="9">
        <f>_xlfn.RANK.EQ(datos!EC38,datos!EC$7:EC$88)</f>
        <v>26</v>
      </c>
      <c r="EC38" s="9">
        <f>_xlfn.RANK.EQ(datos!ED38,datos!ED$7:ED$88)</f>
        <v>52</v>
      </c>
      <c r="ED38" s="9">
        <f>_xlfn.RANK.EQ(datos!EE38,datos!EE$7:EE$88)</f>
        <v>37</v>
      </c>
      <c r="EE38" s="9">
        <f>_xlfn.RANK.EQ(datos!EF38,datos!EF$7:EF$88)</f>
        <v>22</v>
      </c>
      <c r="EF38" s="9">
        <f>_xlfn.RANK.EQ(datos!EG38,datos!EG$7:EG$88)</f>
        <v>24</v>
      </c>
      <c r="EG38" s="9">
        <f>_xlfn.RANK.EQ(datos!EH38,datos!EH$7:EH$88)</f>
        <v>65</v>
      </c>
      <c r="EH38" s="9">
        <f>_xlfn.RANK.EQ(datos!EI38,datos!EI$7:EI$88)</f>
        <v>55</v>
      </c>
      <c r="EI38" s="9">
        <f>_xlfn.RANK.EQ(datos!EJ38,datos!EJ$7:EJ$88)</f>
        <v>16</v>
      </c>
      <c r="EJ38" s="9">
        <f>_xlfn.RANK.EQ(datos!EK38,datos!EK$7:EK$88)</f>
        <v>18</v>
      </c>
      <c r="EK38" s="9">
        <f>_xlfn.RANK.EQ(datos!EL38,datos!EL$7:EL$88)</f>
        <v>1</v>
      </c>
      <c r="EL38" s="9">
        <f>_xlfn.RANK.EQ(datos!EM38,datos!EM$7:EM$88)</f>
        <v>5</v>
      </c>
      <c r="EM38" s="9">
        <f>_xlfn.RANK.EQ(datos!EN38,datos!EN$7:EN$88)</f>
        <v>3</v>
      </c>
      <c r="EN38" s="9">
        <f>_xlfn.RANK.EQ(datos!EO38,datos!EO$7:EO$88)</f>
        <v>36</v>
      </c>
      <c r="EO38" s="9">
        <f>_xlfn.RANK.EQ(datos!EP38,datos!EP$7:EP$88)</f>
        <v>1</v>
      </c>
      <c r="EP38" s="9">
        <f>_xlfn.RANK.EQ(datos!EQ38,datos!EQ$7:EQ$88)</f>
        <v>68</v>
      </c>
      <c r="EQ38" s="9">
        <f>_xlfn.RANK.EQ(datos!ER38,datos!ER$7:ER$88)</f>
        <v>7</v>
      </c>
      <c r="ER38" s="9">
        <f>_xlfn.RANK.EQ(datos!ES38,datos!ES$7:ES$88)</f>
        <v>72</v>
      </c>
      <c r="ES38" s="9">
        <f>_xlfn.RANK.EQ(datos!ET38,datos!ET$7:ET$88)</f>
        <v>63</v>
      </c>
      <c r="ET38" s="9">
        <f>_xlfn.RANK.EQ(datos!EU38,datos!EU$7:EU$88)</f>
        <v>45</v>
      </c>
      <c r="EU38" s="9">
        <f>_xlfn.RANK.EQ(datos!EV38,datos!EV$7:EV$88)</f>
        <v>54</v>
      </c>
      <c r="EV38" s="9">
        <f>_xlfn.RANK.EQ(datos!EW38,datos!EW$7:EW$88)</f>
        <v>17</v>
      </c>
      <c r="EW38" s="9">
        <f>_xlfn.RANK.EQ(datos!EX38,datos!EX$7:EX$88)</f>
        <v>45</v>
      </c>
      <c r="EX38" s="9">
        <f>_xlfn.RANK.EQ(datos!EY38,datos!EY$7:EY$88)</f>
        <v>61</v>
      </c>
      <c r="EY38" s="9">
        <f>_xlfn.RANK.EQ(datos!EZ38,datos!EZ$7:EZ$88)</f>
        <v>65</v>
      </c>
      <c r="EZ38" s="9">
        <f>_xlfn.RANK.EQ(datos!FA38,datos!FA$7:FA$88)</f>
        <v>28</v>
      </c>
      <c r="FA38" s="9">
        <f>_xlfn.RANK.EQ(datos!FB38,datos!FB$7:FB$88)</f>
        <v>44</v>
      </c>
      <c r="FB38" s="9">
        <f>_xlfn.RANK.EQ(datos!FC38,datos!FC$7:FC$88)</f>
        <v>62</v>
      </c>
      <c r="FC38" s="9">
        <f>_xlfn.RANK.EQ(datos!FD38,datos!FD$7:FD$88)</f>
        <v>22</v>
      </c>
      <c r="FD38" s="9">
        <f>_xlfn.RANK.EQ(datos!FE38,datos!FE$7:FE$88)</f>
        <v>63</v>
      </c>
      <c r="FE38" s="9">
        <f>_xlfn.RANK.EQ(datos!FF38,datos!FF$7:FF$88)</f>
        <v>33</v>
      </c>
      <c r="FF38" s="9">
        <f>_xlfn.RANK.EQ(datos!FG38,datos!FG$7:FG$88)</f>
        <v>48</v>
      </c>
      <c r="FG38" s="9">
        <f>_xlfn.RANK.EQ(datos!FH38,datos!FH$7:FH$88)</f>
        <v>1</v>
      </c>
      <c r="FH38" s="9">
        <f>_xlfn.RANK.EQ(datos!FI38,datos!FI$7:FI$88)</f>
        <v>46</v>
      </c>
      <c r="FI38" s="9">
        <f>_xlfn.RANK.EQ(datos!FJ38,datos!FJ$7:FJ$88)</f>
        <v>24</v>
      </c>
      <c r="FJ38" s="9">
        <f>_xlfn.RANK.EQ(datos!FK38,datos!FK$7:FK$88)</f>
        <v>40</v>
      </c>
      <c r="FK38" s="9">
        <f>_xlfn.RANK.EQ(datos!FL38,datos!FL$7:FL$88)</f>
        <v>9</v>
      </c>
      <c r="FL38" s="9">
        <f>_xlfn.RANK.EQ(datos!FM38,datos!FM$7:FM$88)</f>
        <v>11</v>
      </c>
      <c r="FM38" s="9">
        <f>_xlfn.RANK.EQ(datos!FN38,datos!FN$7:FN$88)</f>
        <v>15</v>
      </c>
      <c r="FN38" s="9">
        <f>_xlfn.RANK.EQ(datos!FO38,datos!FO$7:FO$88)</f>
        <v>40</v>
      </c>
      <c r="FO38" s="9">
        <f>_xlfn.RANK.EQ(datos!FP38,datos!FP$7:FP$88)</f>
        <v>58</v>
      </c>
      <c r="FP38" s="9">
        <f>_xlfn.RANK.EQ(datos!FQ38,datos!FQ$7:FQ$88)</f>
        <v>45</v>
      </c>
      <c r="FQ38" s="9">
        <f>_xlfn.RANK.EQ(datos!FR38,datos!FR$7:FR$88)</f>
        <v>27</v>
      </c>
      <c r="FR38" s="9">
        <f>_xlfn.RANK.EQ(datos!FS38,datos!FS$7:FS$88)</f>
        <v>67</v>
      </c>
      <c r="FS38" s="9">
        <f>_xlfn.RANK.EQ(datos!FT38,datos!FT$7:FT$88)</f>
        <v>46</v>
      </c>
    </row>
    <row r="39" spans="1:175" x14ac:dyDescent="0.3">
      <c r="A39" s="2" t="s">
        <v>66</v>
      </c>
      <c r="B39" s="2">
        <v>213</v>
      </c>
      <c r="C39" s="2" t="s">
        <v>67</v>
      </c>
      <c r="D39" s="2" t="s">
        <v>43</v>
      </c>
      <c r="E39" s="2" t="s">
        <v>350</v>
      </c>
      <c r="F39" s="2">
        <v>1</v>
      </c>
      <c r="G39" s="2" t="s">
        <v>355</v>
      </c>
      <c r="H39" s="9">
        <f>_xlfn.RANK.EQ(datos!I39,datos!I$7:I$88)</f>
        <v>74</v>
      </c>
      <c r="I39" s="9">
        <f>_xlfn.RANK.EQ(datos!J39,datos!J$7:J$88)</f>
        <v>62</v>
      </c>
      <c r="J39" s="9">
        <f>_xlfn.RANK.EQ(datos!K39,datos!K$7:K$88)</f>
        <v>73</v>
      </c>
      <c r="K39" s="9">
        <f>_xlfn.RANK.EQ(datos!L39,datos!L$7:L$88)</f>
        <v>78</v>
      </c>
      <c r="L39" s="9">
        <f>_xlfn.RANK.EQ(datos!M39,datos!M$7:M$88)</f>
        <v>68</v>
      </c>
      <c r="M39" s="9">
        <f>_xlfn.RANK.EQ(datos!N39,datos!N$7:N$88)</f>
        <v>72</v>
      </c>
      <c r="N39" s="9">
        <f>_xlfn.RANK.EQ(datos!O39,datos!O$7:O$88)</f>
        <v>59</v>
      </c>
      <c r="O39" s="9">
        <f>_xlfn.RANK.EQ(datos!P39,datos!P$7:P$88)</f>
        <v>56</v>
      </c>
      <c r="P39" s="9">
        <f>_xlfn.RANK.EQ(datos!Q39,datos!Q$7:Q$88)</f>
        <v>67</v>
      </c>
      <c r="Q39" s="9">
        <f>_xlfn.RANK.EQ(datos!R39,datos!R$7:R$88)</f>
        <v>38</v>
      </c>
      <c r="R39" s="9">
        <f>_xlfn.RANK.EQ(datos!S39,datos!S$7:S$88)</f>
        <v>52</v>
      </c>
      <c r="S39" s="9">
        <f>_xlfn.RANK.EQ(datos!T39,datos!T$7:T$88)</f>
        <v>69</v>
      </c>
      <c r="T39" s="9">
        <f>_xlfn.RANK.EQ(datos!U39,datos!U$7:U$88)</f>
        <v>54</v>
      </c>
      <c r="U39" s="9">
        <f>_xlfn.RANK.EQ(datos!V39,datos!V$7:V$88)</f>
        <v>48</v>
      </c>
      <c r="V39" s="9">
        <f>_xlfn.RANK.EQ(datos!W39,datos!W$7:W$88)</f>
        <v>79</v>
      </c>
      <c r="W39" s="9">
        <f>_xlfn.RANK.EQ(datos!X39,datos!X$7:X$88)</f>
        <v>49</v>
      </c>
      <c r="X39" s="9">
        <f>_xlfn.RANK.EQ(datos!Y39,datos!Y$7:Y$88)</f>
        <v>79</v>
      </c>
      <c r="Y39" s="9">
        <f>_xlfn.RANK.EQ(datos!Z39,datos!Z$7:Z$88)</f>
        <v>27</v>
      </c>
      <c r="Z39" s="9">
        <f>_xlfn.RANK.EQ(datos!AA39,datos!AA$7:AA$88)</f>
        <v>73</v>
      </c>
      <c r="AA39" s="9">
        <f>_xlfn.RANK.EQ(datos!AB39,datos!AB$7:AB$88)</f>
        <v>79</v>
      </c>
      <c r="AB39" s="9">
        <f>_xlfn.RANK.EQ(datos!AC39,datos!AC$7:AC$88)</f>
        <v>76</v>
      </c>
      <c r="AC39" s="9">
        <f>_xlfn.RANK.EQ(datos!AD39,datos!AD$7:AD$88)</f>
        <v>69</v>
      </c>
      <c r="AD39" s="9">
        <f>_xlfn.RANK.EQ(datos!AE39,datos!AE$7:AE$88)</f>
        <v>74</v>
      </c>
      <c r="AE39" s="9">
        <f>_xlfn.RANK.EQ(datos!AF39,datos!AF$7:AF$88)</f>
        <v>68</v>
      </c>
      <c r="AF39" s="9">
        <f>_xlfn.RANK.EQ(datos!AG39,datos!AG$7:AG$88)</f>
        <v>77</v>
      </c>
      <c r="AG39" s="9">
        <f>_xlfn.RANK.EQ(datos!AH39,datos!AH$7:AH$88)</f>
        <v>20</v>
      </c>
      <c r="AH39" s="9">
        <f>_xlfn.RANK.EQ(datos!AI39,datos!AI$7:AI$88)</f>
        <v>72</v>
      </c>
      <c r="AI39" s="9">
        <f>_xlfn.RANK.EQ(datos!AJ39,datos!AJ$7:AJ$88)</f>
        <v>44</v>
      </c>
      <c r="AJ39" s="9">
        <f>_xlfn.RANK.EQ(datos!AK39,datos!AK$7:AK$88)</f>
        <v>76</v>
      </c>
      <c r="AK39" s="9">
        <f>_xlfn.RANK.EQ(datos!AL39,datos!AL$7:AL$88)</f>
        <v>76</v>
      </c>
      <c r="AL39" s="9">
        <f>_xlfn.RANK.EQ(datos!AM39,datos!AM$7:AM$88)</f>
        <v>65</v>
      </c>
      <c r="AM39" s="9">
        <f>_xlfn.RANK.EQ(datos!AN39,datos!AN$7:AN$88)</f>
        <v>58</v>
      </c>
      <c r="AN39" s="9">
        <f>_xlfn.RANK.EQ(datos!AO39,datos!AO$7:AO$88)</f>
        <v>32</v>
      </c>
      <c r="AO39" s="9">
        <f>_xlfn.RANK.EQ(datos!AP39,datos!AP$7:AP$88)</f>
        <v>17</v>
      </c>
      <c r="AP39" s="9">
        <f>_xlfn.RANK.EQ(datos!AQ39,datos!AQ$7:AQ$88)</f>
        <v>65</v>
      </c>
      <c r="AQ39" s="9">
        <f>_xlfn.RANK.EQ(datos!AR39,datos!AR$7:AR$88)</f>
        <v>80</v>
      </c>
      <c r="AR39" s="9">
        <f>_xlfn.RANK.EQ(datos!AS39,datos!AS$7:AS$88)</f>
        <v>21</v>
      </c>
      <c r="AS39" s="9">
        <f>_xlfn.RANK.EQ(datos!AT39,datos!AT$7:AT$88)</f>
        <v>35</v>
      </c>
      <c r="AT39" s="9">
        <f>_xlfn.RANK.EQ(datos!AU39,datos!AU$7:AU$88)</f>
        <v>61</v>
      </c>
      <c r="AU39" s="9">
        <f>_xlfn.RANK.EQ(datos!AV39,datos!AV$7:AV$88)</f>
        <v>60</v>
      </c>
      <c r="AV39" s="9">
        <f>_xlfn.RANK.EQ(datos!AW39,datos!AW$7:AW$88)</f>
        <v>64</v>
      </c>
      <c r="AW39" s="9">
        <f>_xlfn.RANK.EQ(datos!AX39,datos!AX$7:AX$88)</f>
        <v>16</v>
      </c>
      <c r="AX39" s="9">
        <f>_xlfn.RANK.EQ(datos!AY39,datos!AY$7:AY$88)</f>
        <v>71</v>
      </c>
      <c r="AY39" s="9">
        <f>_xlfn.RANK.EQ(datos!AZ39,datos!AZ$7:AZ$88)</f>
        <v>69</v>
      </c>
      <c r="AZ39" s="9">
        <f>_xlfn.RANK.EQ(datos!BA39,datos!BA$7:BA$88)</f>
        <v>55</v>
      </c>
      <c r="BA39" s="9">
        <f>_xlfn.RANK.EQ(datos!BB39,datos!BB$7:BB$88)</f>
        <v>57</v>
      </c>
      <c r="BB39" s="9">
        <f>_xlfn.RANK.EQ(datos!BC39,datos!BC$7:BC$88)</f>
        <v>24</v>
      </c>
      <c r="BC39" s="9">
        <f>_xlfn.RANK.EQ(datos!BD39,datos!BD$7:BD$88)</f>
        <v>59</v>
      </c>
      <c r="BD39" s="9">
        <f>_xlfn.RANK.EQ(datos!BE39,datos!BE$7:BE$88)</f>
        <v>23</v>
      </c>
      <c r="BE39" s="9">
        <f>_xlfn.RANK.EQ(datos!BF39,datos!BF$7:BF$88)</f>
        <v>54</v>
      </c>
      <c r="BF39" s="9">
        <f>_xlfn.RANK.EQ(datos!BG39,datos!BG$7:BG$88)</f>
        <v>24</v>
      </c>
      <c r="BG39" s="9">
        <f>_xlfn.RANK.EQ(datos!BH39,datos!BH$7:BH$88)</f>
        <v>44</v>
      </c>
      <c r="BH39" s="9">
        <f>_xlfn.RANK.EQ(datos!BI39,datos!BI$7:BI$88)</f>
        <v>44</v>
      </c>
      <c r="BI39" s="9">
        <f>_xlfn.RANK.EQ(datos!BJ39,datos!BJ$7:BJ$88)</f>
        <v>40</v>
      </c>
      <c r="BJ39" s="9">
        <f>_xlfn.RANK.EQ(datos!BK39,datos!BK$7:BK$88)</f>
        <v>30</v>
      </c>
      <c r="BK39" s="9">
        <f>_xlfn.RANK.EQ(datos!BL39,datos!BL$7:BL$88)</f>
        <v>54</v>
      </c>
      <c r="BL39" s="9">
        <f>_xlfn.RANK.EQ(datos!BM39,datos!BM$7:BM$88)</f>
        <v>66</v>
      </c>
      <c r="BM39" s="9">
        <f>_xlfn.RANK.EQ(datos!BN39,datos!BN$7:BN$88)</f>
        <v>79</v>
      </c>
      <c r="BN39" s="9">
        <f>_xlfn.RANK.EQ(datos!BO39,datos!BO$7:BO$88)</f>
        <v>42</v>
      </c>
      <c r="BO39" s="9">
        <f>_xlfn.RANK.EQ(datos!BP39,datos!BP$7:BP$88)</f>
        <v>35</v>
      </c>
      <c r="BP39" s="9">
        <f>_xlfn.RANK.EQ(datos!BQ39,datos!BQ$7:BQ$88)</f>
        <v>48</v>
      </c>
      <c r="BQ39" s="9">
        <f>_xlfn.RANK.EQ(datos!BR39,datos!BR$7:BR$88)</f>
        <v>59</v>
      </c>
      <c r="BR39" s="9">
        <f>_xlfn.RANK.EQ(datos!BS39,datos!BS$7:BS$88)</f>
        <v>40</v>
      </c>
      <c r="BS39" s="9">
        <f>_xlfn.RANK.EQ(datos!BT39,datos!BT$7:BT$88)</f>
        <v>67</v>
      </c>
      <c r="BT39" s="9">
        <f>_xlfn.RANK.EQ(datos!BU39,datos!BU$7:BU$88)</f>
        <v>46</v>
      </c>
      <c r="BU39" s="9">
        <f>_xlfn.RANK.EQ(datos!BV39,datos!BV$7:BV$88)</f>
        <v>61</v>
      </c>
      <c r="BV39" s="9">
        <f>_xlfn.RANK.EQ(datos!BW39,datos!BW$7:BW$88)</f>
        <v>1</v>
      </c>
      <c r="BW39" s="9">
        <f>_xlfn.RANK.EQ(datos!BX39,datos!BX$7:BX$88)</f>
        <v>42</v>
      </c>
      <c r="BX39" s="9">
        <f>_xlfn.RANK.EQ(datos!BY39,datos!BY$7:BY$88)</f>
        <v>79</v>
      </c>
      <c r="BY39" s="9">
        <f>_xlfn.RANK.EQ(datos!BZ39,datos!BZ$7:BZ$88)</f>
        <v>65</v>
      </c>
      <c r="BZ39" s="9">
        <f>_xlfn.RANK.EQ(datos!CA39,datos!CA$7:CA$88)</f>
        <v>28</v>
      </c>
      <c r="CA39" s="9">
        <f>_xlfn.RANK.EQ(datos!CB39,datos!CB$7:CB$88)</f>
        <v>39</v>
      </c>
      <c r="CB39" s="9">
        <f>_xlfn.RANK.EQ(datos!CC39,datos!CC$7:CC$88)</f>
        <v>75</v>
      </c>
      <c r="CC39" s="9">
        <f>_xlfn.RANK.EQ(datos!CD39,datos!CD$7:CD$88)</f>
        <v>12</v>
      </c>
      <c r="CD39" s="9">
        <f>_xlfn.RANK.EQ(datos!CE39,datos!CE$7:CE$88)</f>
        <v>63</v>
      </c>
      <c r="CE39" s="9">
        <f>_xlfn.RANK.EQ(datos!CF39,datos!CF$7:CF$88)</f>
        <v>60</v>
      </c>
      <c r="CF39" s="9">
        <f>_xlfn.RANK.EQ(datos!CG39,datos!CG$7:CG$88)</f>
        <v>57</v>
      </c>
      <c r="CG39" s="9">
        <f>_xlfn.RANK.EQ(datos!CH39,datos!CH$7:CH$88)</f>
        <v>11</v>
      </c>
      <c r="CH39" s="9">
        <f>_xlfn.RANK.EQ(datos!CI39,datos!CI$7:CI$88)</f>
        <v>12</v>
      </c>
      <c r="CI39" s="9">
        <f>_xlfn.RANK.EQ(datos!CJ39,datos!CJ$7:CJ$88)</f>
        <v>25</v>
      </c>
      <c r="CJ39" s="9">
        <f>_xlfn.RANK.EQ(datos!CK39,datos!CK$7:CK$88)</f>
        <v>68</v>
      </c>
      <c r="CK39" s="9">
        <f>_xlfn.RANK.EQ(datos!CL39,datos!CL$7:CL$88)</f>
        <v>71</v>
      </c>
      <c r="CL39" s="9">
        <f>_xlfn.RANK.EQ(datos!CM39,datos!CM$7:CM$88)</f>
        <v>74</v>
      </c>
      <c r="CM39" s="9">
        <f>_xlfn.RANK.EQ(datos!CN39,datos!CN$7:CN$88)</f>
        <v>81</v>
      </c>
      <c r="CN39" s="9">
        <f>_xlfn.RANK.EQ(datos!CO39,datos!CO$7:CO$88)</f>
        <v>57</v>
      </c>
      <c r="CO39" s="9">
        <f>_xlfn.RANK.EQ(datos!CP39,datos!CP$7:CP$88)</f>
        <v>39</v>
      </c>
      <c r="CP39" s="9">
        <f>_xlfn.RANK.EQ(datos!CQ39,datos!CQ$7:CQ$88)</f>
        <v>1</v>
      </c>
      <c r="CQ39" s="9">
        <f>_xlfn.RANK.EQ(datos!CR39,datos!CR$7:CR$88)</f>
        <v>40</v>
      </c>
      <c r="CR39" s="9">
        <f>_xlfn.RANK.EQ(datos!CS39,datos!CS$7:CS$88)</f>
        <v>63</v>
      </c>
      <c r="CS39" s="9">
        <f>_xlfn.RANK.EQ(datos!CT39,datos!CT$7:CT$88)</f>
        <v>72</v>
      </c>
      <c r="CT39" s="9">
        <f>_xlfn.RANK.EQ(datos!CU39,datos!CU$7:CU$88)</f>
        <v>24</v>
      </c>
      <c r="CU39" s="9">
        <f>_xlfn.RANK.EQ(datos!CV39,datos!CV$7:CV$88)</f>
        <v>69</v>
      </c>
      <c r="CV39" s="9">
        <f>_xlfn.RANK.EQ(datos!CW39,datos!CW$7:CW$88)</f>
        <v>70</v>
      </c>
      <c r="CW39" s="9">
        <f>_xlfn.RANK.EQ(datos!CX39,datos!CX$7:CX$88)</f>
        <v>55</v>
      </c>
      <c r="CX39" s="9">
        <f>_xlfn.RANK.EQ(datos!CY39,datos!CY$7:CY$88)</f>
        <v>10</v>
      </c>
      <c r="CY39" s="9">
        <f>_xlfn.RANK.EQ(datos!CZ39,datos!CZ$7:CZ$88)</f>
        <v>43</v>
      </c>
      <c r="CZ39" s="9">
        <f>_xlfn.RANK.EQ(datos!DA39,datos!DA$7:DA$88)</f>
        <v>81</v>
      </c>
      <c r="DA39" s="9">
        <f>_xlfn.RANK.EQ(datos!DB39,datos!DB$7:DB$88)</f>
        <v>77</v>
      </c>
      <c r="DB39" s="9">
        <f>_xlfn.RANK.EQ(datos!DC39,datos!DC$7:DC$88)</f>
        <v>42</v>
      </c>
      <c r="DC39" s="9">
        <f>_xlfn.RANK.EQ(datos!DD39,datos!DD$7:DD$88)</f>
        <v>69</v>
      </c>
      <c r="DD39" s="9">
        <f>_xlfn.RANK.EQ(datos!DE39,datos!DE$7:DE$88)</f>
        <v>72</v>
      </c>
      <c r="DE39" s="9">
        <f>_xlfn.RANK.EQ(datos!DF39,datos!DF$7:DF$88)</f>
        <v>75</v>
      </c>
      <c r="DF39" s="9">
        <f>_xlfn.RANK.EQ(datos!DG39,datos!DG$7:DG$88)</f>
        <v>81</v>
      </c>
      <c r="DG39" s="9">
        <f>_xlfn.RANK.EQ(datos!DH39,datos!DH$7:DH$88)</f>
        <v>62</v>
      </c>
      <c r="DH39" s="9">
        <f>_xlfn.RANK.EQ(datos!DI39,datos!DI$7:DI$88)</f>
        <v>53</v>
      </c>
      <c r="DI39" s="9">
        <f>_xlfn.RANK.EQ(datos!DJ39,datos!DJ$7:DJ$88)</f>
        <v>14</v>
      </c>
      <c r="DJ39" s="9">
        <f>_xlfn.RANK.EQ(datos!DK39,datos!DK$7:DK$88)</f>
        <v>77</v>
      </c>
      <c r="DK39" s="9">
        <f>_xlfn.RANK.EQ(datos!DL39,datos!DL$7:DL$88)</f>
        <v>78</v>
      </c>
      <c r="DL39" s="9">
        <f>_xlfn.RANK.EQ(datos!DM39,datos!DM$7:DM$88)</f>
        <v>75</v>
      </c>
      <c r="DM39" s="9">
        <f>_xlfn.RANK.EQ(datos!DN39,datos!DN$7:DN$88)</f>
        <v>66</v>
      </c>
      <c r="DN39" s="9">
        <f>_xlfn.RANK.EQ(datos!DO39,datos!DO$7:DO$88)</f>
        <v>38</v>
      </c>
      <c r="DO39" s="9">
        <f>_xlfn.RANK.EQ(datos!DP39,datos!DP$7:DP$88)</f>
        <v>51</v>
      </c>
      <c r="DP39" s="9">
        <f>_xlfn.RANK.EQ(datos!DQ39,datos!DQ$7:DQ$88)</f>
        <v>31</v>
      </c>
      <c r="DQ39" s="9">
        <f>_xlfn.RANK.EQ(datos!DR39,datos!DR$7:DR$88)</f>
        <v>53</v>
      </c>
      <c r="DR39" s="9">
        <f>_xlfn.RANK.EQ(datos!DS39,datos!DS$7:DS$88)</f>
        <v>77</v>
      </c>
      <c r="DS39" s="9">
        <f>_xlfn.RANK.EQ(datos!DT39,datos!DT$7:DT$88)</f>
        <v>78</v>
      </c>
      <c r="DT39" s="9">
        <f>_xlfn.RANK.EQ(datos!DU39,datos!DU$7:DU$88)</f>
        <v>77</v>
      </c>
      <c r="DU39" s="9">
        <f>_xlfn.RANK.EQ(datos!DV39,datos!DV$7:DV$88)</f>
        <v>19</v>
      </c>
      <c r="DV39" s="9">
        <f>_xlfn.RANK.EQ(datos!DW39,datos!DW$7:DW$88)</f>
        <v>19</v>
      </c>
      <c r="DW39" s="9">
        <f>_xlfn.RANK.EQ(datos!DX39,datos!DX$7:DX$88)</f>
        <v>21</v>
      </c>
      <c r="DX39" s="9">
        <f>_xlfn.RANK.EQ(datos!DY39,datos!DY$7:DY$88)</f>
        <v>15</v>
      </c>
      <c r="DY39" s="9">
        <f>_xlfn.RANK.EQ(datos!DZ39,datos!DZ$7:DZ$88)</f>
        <v>8</v>
      </c>
      <c r="DZ39" s="9">
        <f>_xlfn.RANK.EQ(datos!EA39,datos!EA$7:EA$88)</f>
        <v>74</v>
      </c>
      <c r="EA39" s="9">
        <f>_xlfn.RANK.EQ(datos!EB39,datos!EB$7:EB$88)</f>
        <v>69</v>
      </c>
      <c r="EB39" s="9">
        <f>_xlfn.RANK.EQ(datos!EC39,datos!EC$7:EC$88)</f>
        <v>77</v>
      </c>
      <c r="EC39" s="9">
        <f>_xlfn.RANK.EQ(datos!ED39,datos!ED$7:ED$88)</f>
        <v>63</v>
      </c>
      <c r="ED39" s="9">
        <f>_xlfn.RANK.EQ(datos!EE39,datos!EE$7:EE$88)</f>
        <v>20</v>
      </c>
      <c r="EE39" s="9">
        <f>_xlfn.RANK.EQ(datos!EF39,datos!EF$7:EF$88)</f>
        <v>70</v>
      </c>
      <c r="EF39" s="9">
        <f>_xlfn.RANK.EQ(datos!EG39,datos!EG$7:EG$88)</f>
        <v>18</v>
      </c>
      <c r="EG39" s="9">
        <f>_xlfn.RANK.EQ(datos!EH39,datos!EH$7:EH$88)</f>
        <v>1</v>
      </c>
      <c r="EH39" s="9">
        <f>_xlfn.RANK.EQ(datos!EI39,datos!EI$7:EI$88)</f>
        <v>65</v>
      </c>
      <c r="EI39" s="9">
        <f>_xlfn.RANK.EQ(datos!EJ39,datos!EJ$7:EJ$88)</f>
        <v>72</v>
      </c>
      <c r="EJ39" s="9">
        <f>_xlfn.RANK.EQ(datos!EK39,datos!EK$7:EK$88)</f>
        <v>64</v>
      </c>
      <c r="EK39" s="9">
        <f>_xlfn.RANK.EQ(datos!EL39,datos!EL$7:EL$88)</f>
        <v>77</v>
      </c>
      <c r="EL39" s="9">
        <f>_xlfn.RANK.EQ(datos!EM39,datos!EM$7:EM$88)</f>
        <v>69</v>
      </c>
      <c r="EM39" s="9">
        <f>_xlfn.RANK.EQ(datos!EN39,datos!EN$7:EN$88)</f>
        <v>68</v>
      </c>
      <c r="EN39" s="9">
        <f>_xlfn.RANK.EQ(datos!EO39,datos!EO$7:EO$88)</f>
        <v>63</v>
      </c>
      <c r="EO39" s="9">
        <f>_xlfn.RANK.EQ(datos!EP39,datos!EP$7:EP$88)</f>
        <v>69</v>
      </c>
      <c r="EP39" s="9">
        <f>_xlfn.RANK.EQ(datos!EQ39,datos!EQ$7:EQ$88)</f>
        <v>62</v>
      </c>
      <c r="EQ39" s="9">
        <f>_xlfn.RANK.EQ(datos!ER39,datos!ER$7:ER$88)</f>
        <v>59</v>
      </c>
      <c r="ER39" s="9">
        <f>_xlfn.RANK.EQ(datos!ES39,datos!ES$7:ES$88)</f>
        <v>73</v>
      </c>
      <c r="ES39" s="9">
        <f>_xlfn.RANK.EQ(datos!ET39,datos!ET$7:ET$88)</f>
        <v>61</v>
      </c>
      <c r="ET39" s="9">
        <f>_xlfn.RANK.EQ(datos!EU39,datos!EU$7:EU$88)</f>
        <v>61</v>
      </c>
      <c r="EU39" s="9">
        <f>_xlfn.RANK.EQ(datos!EV39,datos!EV$7:EV$88)</f>
        <v>65</v>
      </c>
      <c r="EV39" s="9">
        <f>_xlfn.RANK.EQ(datos!EW39,datos!EW$7:EW$88)</f>
        <v>19</v>
      </c>
      <c r="EW39" s="9">
        <f>_xlfn.RANK.EQ(datos!EX39,datos!EX$7:EX$88)</f>
        <v>72</v>
      </c>
      <c r="EX39" s="9">
        <f>_xlfn.RANK.EQ(datos!EY39,datos!EY$7:EY$88)</f>
        <v>52</v>
      </c>
      <c r="EY39" s="9">
        <f>_xlfn.RANK.EQ(datos!EZ39,datos!EZ$7:EZ$88)</f>
        <v>36</v>
      </c>
      <c r="EZ39" s="9">
        <f>_xlfn.RANK.EQ(datos!FA39,datos!FA$7:FA$88)</f>
        <v>37</v>
      </c>
      <c r="FA39" s="9">
        <f>_xlfn.RANK.EQ(datos!FB39,datos!FB$7:FB$88)</f>
        <v>65</v>
      </c>
      <c r="FB39" s="9">
        <f>_xlfn.RANK.EQ(datos!FC39,datos!FC$7:FC$88)</f>
        <v>58</v>
      </c>
      <c r="FC39" s="9">
        <f>_xlfn.RANK.EQ(datos!FD39,datos!FD$7:FD$88)</f>
        <v>18</v>
      </c>
      <c r="FD39" s="9">
        <f>_xlfn.RANK.EQ(datos!FE39,datos!FE$7:FE$88)</f>
        <v>30</v>
      </c>
      <c r="FE39" s="9">
        <f>_xlfn.RANK.EQ(datos!FF39,datos!FF$7:FF$88)</f>
        <v>12</v>
      </c>
      <c r="FF39" s="9">
        <f>_xlfn.RANK.EQ(datos!FG39,datos!FG$7:FG$88)</f>
        <v>30</v>
      </c>
      <c r="FG39" s="9">
        <f>_xlfn.RANK.EQ(datos!FH39,datos!FH$7:FH$88)</f>
        <v>44</v>
      </c>
      <c r="FH39" s="9">
        <f>_xlfn.RANK.EQ(datos!FI39,datos!FI$7:FI$88)</f>
        <v>1</v>
      </c>
      <c r="FI39" s="9">
        <f>_xlfn.RANK.EQ(datos!FJ39,datos!FJ$7:FJ$88)</f>
        <v>72</v>
      </c>
      <c r="FJ39" s="9">
        <f>_xlfn.RANK.EQ(datos!FK39,datos!FK$7:FK$88)</f>
        <v>69</v>
      </c>
      <c r="FK39" s="9">
        <f>_xlfn.RANK.EQ(datos!FL39,datos!FL$7:FL$88)</f>
        <v>43</v>
      </c>
      <c r="FL39" s="9">
        <f>_xlfn.RANK.EQ(datos!FM39,datos!FM$7:FM$88)</f>
        <v>26</v>
      </c>
      <c r="FM39" s="9">
        <f>_xlfn.RANK.EQ(datos!FN39,datos!FN$7:FN$88)</f>
        <v>26</v>
      </c>
      <c r="FN39" s="9">
        <f>_xlfn.RANK.EQ(datos!FO39,datos!FO$7:FO$88)</f>
        <v>70</v>
      </c>
      <c r="FO39" s="9">
        <f>_xlfn.RANK.EQ(datos!FP39,datos!FP$7:FP$88)</f>
        <v>22</v>
      </c>
      <c r="FP39" s="9">
        <f>_xlfn.RANK.EQ(datos!FQ39,datos!FQ$7:FQ$88)</f>
        <v>77</v>
      </c>
      <c r="FQ39" s="9">
        <f>_xlfn.RANK.EQ(datos!FR39,datos!FR$7:FR$88)</f>
        <v>77</v>
      </c>
      <c r="FR39" s="9">
        <f>_xlfn.RANK.EQ(datos!FS39,datos!FS$7:FS$88)</f>
        <v>76</v>
      </c>
      <c r="FS39" s="9">
        <f>_xlfn.RANK.EQ(datos!FT39,datos!FT$7:FT$88)</f>
        <v>81</v>
      </c>
    </row>
    <row r="40" spans="1:175" x14ac:dyDescent="0.3">
      <c r="A40" s="2" t="s">
        <v>68</v>
      </c>
      <c r="B40" s="2">
        <v>214</v>
      </c>
      <c r="C40" s="2" t="s">
        <v>69</v>
      </c>
      <c r="D40" s="2" t="s">
        <v>43</v>
      </c>
      <c r="E40" s="2" t="s">
        <v>350</v>
      </c>
      <c r="F40" s="2">
        <v>1</v>
      </c>
      <c r="G40" s="2" t="s">
        <v>355</v>
      </c>
      <c r="H40" s="9">
        <f>_xlfn.RANK.EQ(datos!I40,datos!I$7:I$88)</f>
        <v>80</v>
      </c>
      <c r="I40" s="9">
        <f>_xlfn.RANK.EQ(datos!J40,datos!J$7:J$88)</f>
        <v>41</v>
      </c>
      <c r="J40" s="9">
        <f>_xlfn.RANK.EQ(datos!K40,datos!K$7:K$88)</f>
        <v>80</v>
      </c>
      <c r="K40" s="9">
        <f>_xlfn.RANK.EQ(datos!L40,datos!L$7:L$88)</f>
        <v>81</v>
      </c>
      <c r="L40" s="9">
        <f>_xlfn.RANK.EQ(datos!M40,datos!M$7:M$88)</f>
        <v>72</v>
      </c>
      <c r="M40" s="9">
        <f>_xlfn.RANK.EQ(datos!N40,datos!N$7:N$88)</f>
        <v>81</v>
      </c>
      <c r="N40" s="9">
        <f>_xlfn.RANK.EQ(datos!O40,datos!O$7:O$88)</f>
        <v>55</v>
      </c>
      <c r="O40" s="9">
        <f>_xlfn.RANK.EQ(datos!P40,datos!P$7:P$88)</f>
        <v>50</v>
      </c>
      <c r="P40" s="9">
        <f>_xlfn.RANK.EQ(datos!Q40,datos!Q$7:Q$88)</f>
        <v>82</v>
      </c>
      <c r="Q40" s="9">
        <f>_xlfn.RANK.EQ(datos!R40,datos!R$7:R$88)</f>
        <v>57</v>
      </c>
      <c r="R40" s="9">
        <f>_xlfn.RANK.EQ(datos!S40,datos!S$7:S$88)</f>
        <v>38</v>
      </c>
      <c r="S40" s="9">
        <f>_xlfn.RANK.EQ(datos!T40,datos!T$7:T$88)</f>
        <v>3</v>
      </c>
      <c r="T40" s="9">
        <f>_xlfn.RANK.EQ(datos!U40,datos!U$7:U$88)</f>
        <v>68</v>
      </c>
      <c r="U40" s="9">
        <f>_xlfn.RANK.EQ(datos!V40,datos!V$7:V$88)</f>
        <v>66</v>
      </c>
      <c r="V40" s="9">
        <f>_xlfn.RANK.EQ(datos!W40,datos!W$7:W$88)</f>
        <v>68</v>
      </c>
      <c r="W40" s="9">
        <f>_xlfn.RANK.EQ(datos!X40,datos!X$7:X$88)</f>
        <v>56</v>
      </c>
      <c r="X40" s="9">
        <f>_xlfn.RANK.EQ(datos!Y40,datos!Y$7:Y$88)</f>
        <v>81</v>
      </c>
      <c r="Y40" s="9">
        <f>_xlfn.RANK.EQ(datos!Z40,datos!Z$7:Z$88)</f>
        <v>77</v>
      </c>
      <c r="Z40" s="9">
        <f>_xlfn.RANK.EQ(datos!AA40,datos!AA$7:AA$88)</f>
        <v>71</v>
      </c>
      <c r="AA40" s="9">
        <f>_xlfn.RANK.EQ(datos!AB40,datos!AB$7:AB$88)</f>
        <v>71</v>
      </c>
      <c r="AB40" s="9">
        <f>_xlfn.RANK.EQ(datos!AC40,datos!AC$7:AC$88)</f>
        <v>80</v>
      </c>
      <c r="AC40" s="9">
        <f>_xlfn.RANK.EQ(datos!AD40,datos!AD$7:AD$88)</f>
        <v>81</v>
      </c>
      <c r="AD40" s="9">
        <f>_xlfn.RANK.EQ(datos!AE40,datos!AE$7:AE$88)</f>
        <v>75</v>
      </c>
      <c r="AE40" s="9">
        <f>_xlfn.RANK.EQ(datos!AF40,datos!AF$7:AF$88)</f>
        <v>72</v>
      </c>
      <c r="AF40" s="9">
        <f>_xlfn.RANK.EQ(datos!AG40,datos!AG$7:AG$88)</f>
        <v>82</v>
      </c>
      <c r="AG40" s="9">
        <f>_xlfn.RANK.EQ(datos!AH40,datos!AH$7:AH$88)</f>
        <v>71</v>
      </c>
      <c r="AH40" s="9">
        <f>_xlfn.RANK.EQ(datos!AI40,datos!AI$7:AI$88)</f>
        <v>66</v>
      </c>
      <c r="AI40" s="9">
        <f>_xlfn.RANK.EQ(datos!AJ40,datos!AJ$7:AJ$88)</f>
        <v>68</v>
      </c>
      <c r="AJ40" s="9">
        <f>_xlfn.RANK.EQ(datos!AK40,datos!AK$7:AK$88)</f>
        <v>81</v>
      </c>
      <c r="AK40" s="9">
        <f>_xlfn.RANK.EQ(datos!AL40,datos!AL$7:AL$88)</f>
        <v>78</v>
      </c>
      <c r="AL40" s="9">
        <f>_xlfn.RANK.EQ(datos!AM40,datos!AM$7:AM$88)</f>
        <v>73</v>
      </c>
      <c r="AM40" s="9">
        <f>_xlfn.RANK.EQ(datos!AN40,datos!AN$7:AN$88)</f>
        <v>65</v>
      </c>
      <c r="AN40" s="9">
        <f>_xlfn.RANK.EQ(datos!AO40,datos!AO$7:AO$88)</f>
        <v>17</v>
      </c>
      <c r="AO40" s="9">
        <f>_xlfn.RANK.EQ(datos!AP40,datos!AP$7:AP$88)</f>
        <v>5</v>
      </c>
      <c r="AP40" s="9">
        <f>_xlfn.RANK.EQ(datos!AQ40,datos!AQ$7:AQ$88)</f>
        <v>60</v>
      </c>
      <c r="AQ40" s="9">
        <f>_xlfn.RANK.EQ(datos!AR40,datos!AR$7:AR$88)</f>
        <v>81</v>
      </c>
      <c r="AR40" s="9">
        <f>_xlfn.RANK.EQ(datos!AS40,datos!AS$7:AS$88)</f>
        <v>49</v>
      </c>
      <c r="AS40" s="9">
        <f>_xlfn.RANK.EQ(datos!AT40,datos!AT$7:AT$88)</f>
        <v>46</v>
      </c>
      <c r="AT40" s="9">
        <f>_xlfn.RANK.EQ(datos!AU40,datos!AU$7:AU$88)</f>
        <v>49</v>
      </c>
      <c r="AU40" s="9">
        <f>_xlfn.RANK.EQ(datos!AV40,datos!AV$7:AV$88)</f>
        <v>67</v>
      </c>
      <c r="AV40" s="9">
        <f>_xlfn.RANK.EQ(datos!AW40,datos!AW$7:AW$88)</f>
        <v>32</v>
      </c>
      <c r="AW40" s="9">
        <f>_xlfn.RANK.EQ(datos!AX40,datos!AX$7:AX$88)</f>
        <v>13</v>
      </c>
      <c r="AX40" s="9">
        <f>_xlfn.RANK.EQ(datos!AY40,datos!AY$7:AY$88)</f>
        <v>65</v>
      </c>
      <c r="AY40" s="9">
        <f>_xlfn.RANK.EQ(datos!AZ40,datos!AZ$7:AZ$88)</f>
        <v>80</v>
      </c>
      <c r="AZ40" s="9">
        <f>_xlfn.RANK.EQ(datos!BA40,datos!BA$7:BA$88)</f>
        <v>63</v>
      </c>
      <c r="BA40" s="9">
        <f>_xlfn.RANK.EQ(datos!BB40,datos!BB$7:BB$88)</f>
        <v>81</v>
      </c>
      <c r="BB40" s="9">
        <f>_xlfn.RANK.EQ(datos!BC40,datos!BC$7:BC$88)</f>
        <v>56</v>
      </c>
      <c r="BC40" s="9">
        <f>_xlfn.RANK.EQ(datos!BD40,datos!BD$7:BD$88)</f>
        <v>64</v>
      </c>
      <c r="BD40" s="9">
        <f>_xlfn.RANK.EQ(datos!BE40,datos!BE$7:BE$88)</f>
        <v>42</v>
      </c>
      <c r="BE40" s="9">
        <f>_xlfn.RANK.EQ(datos!BF40,datos!BF$7:BF$88)</f>
        <v>1</v>
      </c>
      <c r="BF40" s="9">
        <f>_xlfn.RANK.EQ(datos!BG40,datos!BG$7:BG$88)</f>
        <v>70</v>
      </c>
      <c r="BG40" s="9">
        <f>_xlfn.RANK.EQ(datos!BH40,datos!BH$7:BH$88)</f>
        <v>29</v>
      </c>
      <c r="BH40" s="9">
        <f>_xlfn.RANK.EQ(datos!BI40,datos!BI$7:BI$88)</f>
        <v>44</v>
      </c>
      <c r="BI40" s="9">
        <f>_xlfn.RANK.EQ(datos!BJ40,datos!BJ$7:BJ$88)</f>
        <v>40</v>
      </c>
      <c r="BJ40" s="9">
        <f>_xlfn.RANK.EQ(datos!BK40,datos!BK$7:BK$88)</f>
        <v>30</v>
      </c>
      <c r="BK40" s="9">
        <f>_xlfn.RANK.EQ(datos!BL40,datos!BL$7:BL$88)</f>
        <v>5</v>
      </c>
      <c r="BL40" s="9">
        <f>_xlfn.RANK.EQ(datos!BM40,datos!BM$7:BM$88)</f>
        <v>13</v>
      </c>
      <c r="BM40" s="9">
        <f>_xlfn.RANK.EQ(datos!BN40,datos!BN$7:BN$88)</f>
        <v>1</v>
      </c>
      <c r="BN40" s="9">
        <f>_xlfn.RANK.EQ(datos!BO40,datos!BO$7:BO$88)</f>
        <v>1</v>
      </c>
      <c r="BO40" s="9">
        <f>_xlfn.RANK.EQ(datos!BP40,datos!BP$7:BP$88)</f>
        <v>54</v>
      </c>
      <c r="BP40" s="9">
        <f>_xlfn.RANK.EQ(datos!BQ40,datos!BQ$7:BQ$88)</f>
        <v>2</v>
      </c>
      <c r="BQ40" s="9">
        <f>_xlfn.RANK.EQ(datos!BR40,datos!BR$7:BR$88)</f>
        <v>82</v>
      </c>
      <c r="BR40" s="9">
        <f>_xlfn.RANK.EQ(datos!BS40,datos!BS$7:BS$88)</f>
        <v>11</v>
      </c>
      <c r="BS40" s="9">
        <f>_xlfn.RANK.EQ(datos!BT40,datos!BT$7:BT$88)</f>
        <v>75</v>
      </c>
      <c r="BT40" s="9">
        <f>_xlfn.RANK.EQ(datos!BU40,datos!BU$7:BU$88)</f>
        <v>52</v>
      </c>
      <c r="BU40" s="9">
        <f>_xlfn.RANK.EQ(datos!BV40,datos!BV$7:BV$88)</f>
        <v>71</v>
      </c>
      <c r="BV40" s="9">
        <f>_xlfn.RANK.EQ(datos!BW40,datos!BW$7:BW$88)</f>
        <v>1</v>
      </c>
      <c r="BW40" s="9">
        <f>_xlfn.RANK.EQ(datos!BX40,datos!BX$7:BX$88)</f>
        <v>41</v>
      </c>
      <c r="BX40" s="9">
        <f>_xlfn.RANK.EQ(datos!BY40,datos!BY$7:BY$88)</f>
        <v>30</v>
      </c>
      <c r="BY40" s="9">
        <f>_xlfn.RANK.EQ(datos!BZ40,datos!BZ$7:BZ$88)</f>
        <v>63</v>
      </c>
      <c r="BZ40" s="9">
        <f>_xlfn.RANK.EQ(datos!CA40,datos!CA$7:CA$88)</f>
        <v>28</v>
      </c>
      <c r="CA40" s="9">
        <f>_xlfn.RANK.EQ(datos!CB40,datos!CB$7:CB$88)</f>
        <v>73</v>
      </c>
      <c r="CB40" s="9">
        <f>_xlfn.RANK.EQ(datos!CC40,datos!CC$7:CC$88)</f>
        <v>71</v>
      </c>
      <c r="CC40" s="9">
        <f>_xlfn.RANK.EQ(datos!CD40,datos!CD$7:CD$88)</f>
        <v>26</v>
      </c>
      <c r="CD40" s="9">
        <f>_xlfn.RANK.EQ(datos!CE40,datos!CE$7:CE$88)</f>
        <v>58</v>
      </c>
      <c r="CE40" s="9">
        <f>_xlfn.RANK.EQ(datos!CF40,datos!CF$7:CF$88)</f>
        <v>75</v>
      </c>
      <c r="CF40" s="9">
        <f>_xlfn.RANK.EQ(datos!CG40,datos!CG$7:CG$88)</f>
        <v>28</v>
      </c>
      <c r="CG40" s="9">
        <f>_xlfn.RANK.EQ(datos!CH40,datos!CH$7:CH$88)</f>
        <v>2</v>
      </c>
      <c r="CH40" s="9">
        <f>_xlfn.RANK.EQ(datos!CI40,datos!CI$7:CI$88)</f>
        <v>8</v>
      </c>
      <c r="CI40" s="9">
        <f>_xlfn.RANK.EQ(datos!CJ40,datos!CJ$7:CJ$88)</f>
        <v>68</v>
      </c>
      <c r="CJ40" s="9">
        <f>_xlfn.RANK.EQ(datos!CK40,datos!CK$7:CK$88)</f>
        <v>81</v>
      </c>
      <c r="CK40" s="9">
        <f>_xlfn.RANK.EQ(datos!CL40,datos!CL$7:CL$88)</f>
        <v>81</v>
      </c>
      <c r="CL40" s="9">
        <f>_xlfn.RANK.EQ(datos!CM40,datos!CM$7:CM$88)</f>
        <v>81</v>
      </c>
      <c r="CM40" s="9">
        <f>_xlfn.RANK.EQ(datos!CN40,datos!CN$7:CN$88)</f>
        <v>82</v>
      </c>
      <c r="CN40" s="9">
        <f>_xlfn.RANK.EQ(datos!CO40,datos!CO$7:CO$88)</f>
        <v>33</v>
      </c>
      <c r="CO40" s="9">
        <f>_xlfn.RANK.EQ(datos!CP40,datos!CP$7:CP$88)</f>
        <v>78</v>
      </c>
      <c r="CP40" s="9">
        <f>_xlfn.RANK.EQ(datos!CQ40,datos!CQ$7:CQ$88)</f>
        <v>58</v>
      </c>
      <c r="CQ40" s="9">
        <f>_xlfn.RANK.EQ(datos!CR40,datos!CR$7:CR$88)</f>
        <v>61</v>
      </c>
      <c r="CR40" s="9">
        <f>_xlfn.RANK.EQ(datos!CS40,datos!CS$7:CS$88)</f>
        <v>69</v>
      </c>
      <c r="CS40" s="9">
        <f>_xlfn.RANK.EQ(datos!CT40,datos!CT$7:CT$88)</f>
        <v>78</v>
      </c>
      <c r="CT40" s="9">
        <f>_xlfn.RANK.EQ(datos!CU40,datos!CU$7:CU$88)</f>
        <v>49</v>
      </c>
      <c r="CU40" s="9">
        <f>_xlfn.RANK.EQ(datos!CV40,datos!CV$7:CV$88)</f>
        <v>70</v>
      </c>
      <c r="CV40" s="9">
        <f>_xlfn.RANK.EQ(datos!CW40,datos!CW$7:CW$88)</f>
        <v>42</v>
      </c>
      <c r="CW40" s="9">
        <f>_xlfn.RANK.EQ(datos!CX40,datos!CX$7:CX$88)</f>
        <v>12</v>
      </c>
      <c r="CX40" s="9">
        <f>_xlfn.RANK.EQ(datos!CY40,datos!CY$7:CY$88)</f>
        <v>5</v>
      </c>
      <c r="CY40" s="9">
        <f>_xlfn.RANK.EQ(datos!CZ40,datos!CZ$7:CZ$88)</f>
        <v>4</v>
      </c>
      <c r="CZ40" s="9">
        <f>_xlfn.RANK.EQ(datos!DA40,datos!DA$7:DA$88)</f>
        <v>78</v>
      </c>
      <c r="DA40" s="9">
        <f>_xlfn.RANK.EQ(datos!DB40,datos!DB$7:DB$88)</f>
        <v>5</v>
      </c>
      <c r="DB40" s="9">
        <f>_xlfn.RANK.EQ(datos!DC40,datos!DC$7:DC$88)</f>
        <v>34</v>
      </c>
      <c r="DC40" s="9">
        <f>_xlfn.RANK.EQ(datos!DD40,datos!DD$7:DD$88)</f>
        <v>30</v>
      </c>
      <c r="DD40" s="9">
        <f>_xlfn.RANK.EQ(datos!DE40,datos!DE$7:DE$88)</f>
        <v>75</v>
      </c>
      <c r="DE40" s="9">
        <f>_xlfn.RANK.EQ(datos!DF40,datos!DF$7:DF$88)</f>
        <v>7</v>
      </c>
      <c r="DF40" s="9">
        <f>_xlfn.RANK.EQ(datos!DG40,datos!DG$7:DG$88)</f>
        <v>82</v>
      </c>
      <c r="DG40" s="9">
        <f>_xlfn.RANK.EQ(datos!DH40,datos!DH$7:DH$88)</f>
        <v>70</v>
      </c>
      <c r="DH40" s="9">
        <f>_xlfn.RANK.EQ(datos!DI40,datos!DI$7:DI$88)</f>
        <v>72</v>
      </c>
      <c r="DI40" s="9">
        <f>_xlfn.RANK.EQ(datos!DJ40,datos!DJ$7:DJ$88)</f>
        <v>50</v>
      </c>
      <c r="DJ40" s="9">
        <f>_xlfn.RANK.EQ(datos!DK40,datos!DK$7:DK$88)</f>
        <v>81</v>
      </c>
      <c r="DK40" s="9">
        <f>_xlfn.RANK.EQ(datos!DL40,datos!DL$7:DL$88)</f>
        <v>82</v>
      </c>
      <c r="DL40" s="9">
        <f>_xlfn.RANK.EQ(datos!DM40,datos!DM$7:DM$88)</f>
        <v>80</v>
      </c>
      <c r="DM40" s="9">
        <f>_xlfn.RANK.EQ(datos!DN40,datos!DN$7:DN$88)</f>
        <v>42</v>
      </c>
      <c r="DN40" s="9">
        <f>_xlfn.RANK.EQ(datos!DO40,datos!DO$7:DO$88)</f>
        <v>33</v>
      </c>
      <c r="DO40" s="9">
        <f>_xlfn.RANK.EQ(datos!DP40,datos!DP$7:DP$88)</f>
        <v>72</v>
      </c>
      <c r="DP40" s="9">
        <f>_xlfn.RANK.EQ(datos!DQ40,datos!DQ$7:DQ$88)</f>
        <v>10</v>
      </c>
      <c r="DQ40" s="9">
        <f>_xlfn.RANK.EQ(datos!DR40,datos!DR$7:DR$88)</f>
        <v>18</v>
      </c>
      <c r="DR40" s="9">
        <f>_xlfn.RANK.EQ(datos!DS40,datos!DS$7:DS$88)</f>
        <v>82</v>
      </c>
      <c r="DS40" s="9">
        <f>_xlfn.RANK.EQ(datos!DT40,datos!DT$7:DT$88)</f>
        <v>82</v>
      </c>
      <c r="DT40" s="9">
        <f>_xlfn.RANK.EQ(datos!DU40,datos!DU$7:DU$88)</f>
        <v>82</v>
      </c>
      <c r="DU40" s="9">
        <f>_xlfn.RANK.EQ(datos!DV40,datos!DV$7:DV$88)</f>
        <v>74</v>
      </c>
      <c r="DV40" s="9">
        <f>_xlfn.RANK.EQ(datos!DW40,datos!DW$7:DW$88)</f>
        <v>44</v>
      </c>
      <c r="DW40" s="9">
        <f>_xlfn.RANK.EQ(datos!DX40,datos!DX$7:DX$88)</f>
        <v>34</v>
      </c>
      <c r="DX40" s="9">
        <f>_xlfn.RANK.EQ(datos!DY40,datos!DY$7:DY$88)</f>
        <v>54</v>
      </c>
      <c r="DY40" s="9">
        <f>_xlfn.RANK.EQ(datos!DZ40,datos!DZ$7:DZ$88)</f>
        <v>70</v>
      </c>
      <c r="DZ40" s="9">
        <f>_xlfn.RANK.EQ(datos!EA40,datos!EA$7:EA$88)</f>
        <v>78</v>
      </c>
      <c r="EA40" s="9">
        <f>_xlfn.RANK.EQ(datos!EB40,datos!EB$7:EB$88)</f>
        <v>71</v>
      </c>
      <c r="EB40" s="9">
        <f>_xlfn.RANK.EQ(datos!EC40,datos!EC$7:EC$88)</f>
        <v>80</v>
      </c>
      <c r="EC40" s="9">
        <f>_xlfn.RANK.EQ(datos!ED40,datos!ED$7:ED$88)</f>
        <v>71</v>
      </c>
      <c r="ED40" s="9">
        <f>_xlfn.RANK.EQ(datos!EE40,datos!EE$7:EE$88)</f>
        <v>2</v>
      </c>
      <c r="EE40" s="9">
        <f>_xlfn.RANK.EQ(datos!EF40,datos!EF$7:EF$88)</f>
        <v>77</v>
      </c>
      <c r="EF40" s="9">
        <f>_xlfn.RANK.EQ(datos!EG40,datos!EG$7:EG$88)</f>
        <v>31</v>
      </c>
      <c r="EG40" s="9">
        <f>_xlfn.RANK.EQ(datos!EH40,datos!EH$7:EH$88)</f>
        <v>27</v>
      </c>
      <c r="EH40" s="9">
        <f>_xlfn.RANK.EQ(datos!EI40,datos!EI$7:EI$88)</f>
        <v>73</v>
      </c>
      <c r="EI40" s="9">
        <f>_xlfn.RANK.EQ(datos!EJ40,datos!EJ$7:EJ$88)</f>
        <v>64</v>
      </c>
      <c r="EJ40" s="9">
        <f>_xlfn.RANK.EQ(datos!EK40,datos!EK$7:EK$88)</f>
        <v>77</v>
      </c>
      <c r="EK40" s="9">
        <f>_xlfn.RANK.EQ(datos!EL40,datos!EL$7:EL$88)</f>
        <v>78</v>
      </c>
      <c r="EL40" s="9">
        <f>_xlfn.RANK.EQ(datos!EM40,datos!EM$7:EM$88)</f>
        <v>81</v>
      </c>
      <c r="EM40" s="9">
        <f>_xlfn.RANK.EQ(datos!EN40,datos!EN$7:EN$88)</f>
        <v>68</v>
      </c>
      <c r="EN40" s="9">
        <f>_xlfn.RANK.EQ(datos!EO40,datos!EO$7:EO$88)</f>
        <v>62</v>
      </c>
      <c r="EO40" s="9">
        <f>_xlfn.RANK.EQ(datos!EP40,datos!EP$7:EP$88)</f>
        <v>60</v>
      </c>
      <c r="EP40" s="9">
        <f>_xlfn.RANK.EQ(datos!EQ40,datos!EQ$7:EQ$88)</f>
        <v>57</v>
      </c>
      <c r="EQ40" s="9">
        <f>_xlfn.RANK.EQ(datos!ER40,datos!ER$7:ER$88)</f>
        <v>80</v>
      </c>
      <c r="ER40" s="9">
        <f>_xlfn.RANK.EQ(datos!ES40,datos!ES$7:ES$88)</f>
        <v>69</v>
      </c>
      <c r="ES40" s="9">
        <f>_xlfn.RANK.EQ(datos!ET40,datos!ET$7:ET$88)</f>
        <v>70</v>
      </c>
      <c r="ET40" s="9">
        <f>_xlfn.RANK.EQ(datos!EU40,datos!EU$7:EU$88)</f>
        <v>72</v>
      </c>
      <c r="EU40" s="9">
        <f>_xlfn.RANK.EQ(datos!EV40,datos!EV$7:EV$88)</f>
        <v>75</v>
      </c>
      <c r="EV40" s="9">
        <f>_xlfn.RANK.EQ(datos!EW40,datos!EW$7:EW$88)</f>
        <v>14</v>
      </c>
      <c r="EW40" s="9">
        <f>_xlfn.RANK.EQ(datos!EX40,datos!EX$7:EX$88)</f>
        <v>63</v>
      </c>
      <c r="EX40" s="9">
        <f>_xlfn.RANK.EQ(datos!EY40,datos!EY$7:EY$88)</f>
        <v>63</v>
      </c>
      <c r="EY40" s="9">
        <f>_xlfn.RANK.EQ(datos!EZ40,datos!EZ$7:EZ$88)</f>
        <v>48</v>
      </c>
      <c r="EZ40" s="9">
        <f>_xlfn.RANK.EQ(datos!FA40,datos!FA$7:FA$88)</f>
        <v>17</v>
      </c>
      <c r="FA40" s="9">
        <f>_xlfn.RANK.EQ(datos!FB40,datos!FB$7:FB$88)</f>
        <v>65</v>
      </c>
      <c r="FB40" s="9">
        <f>_xlfn.RANK.EQ(datos!FC40,datos!FC$7:FC$88)</f>
        <v>63</v>
      </c>
      <c r="FC40" s="9">
        <f>_xlfn.RANK.EQ(datos!FD40,datos!FD$7:FD$88)</f>
        <v>7</v>
      </c>
      <c r="FD40" s="9">
        <f>_xlfn.RANK.EQ(datos!FE40,datos!FE$7:FE$88)</f>
        <v>66</v>
      </c>
      <c r="FE40" s="9">
        <f>_xlfn.RANK.EQ(datos!FF40,datos!FF$7:FF$88)</f>
        <v>8</v>
      </c>
      <c r="FF40" s="9">
        <f>_xlfn.RANK.EQ(datos!FG40,datos!FG$7:FG$88)</f>
        <v>35</v>
      </c>
      <c r="FG40" s="9">
        <f>_xlfn.RANK.EQ(datos!FH40,datos!FH$7:FH$88)</f>
        <v>1</v>
      </c>
      <c r="FH40" s="9">
        <f>_xlfn.RANK.EQ(datos!FI40,datos!FI$7:FI$88)</f>
        <v>24</v>
      </c>
      <c r="FI40" s="9">
        <f>_xlfn.RANK.EQ(datos!FJ40,datos!FJ$7:FJ$88)</f>
        <v>67</v>
      </c>
      <c r="FJ40" s="9">
        <f>_xlfn.RANK.EQ(datos!FK40,datos!FK$7:FK$88)</f>
        <v>65</v>
      </c>
      <c r="FK40" s="9">
        <f>_xlfn.RANK.EQ(datos!FL40,datos!FL$7:FL$88)</f>
        <v>42</v>
      </c>
      <c r="FL40" s="9">
        <f>_xlfn.RANK.EQ(datos!FM40,datos!FM$7:FM$88)</f>
        <v>23</v>
      </c>
      <c r="FM40" s="9">
        <f>_xlfn.RANK.EQ(datos!FN40,datos!FN$7:FN$88)</f>
        <v>25</v>
      </c>
      <c r="FN40" s="9">
        <f>_xlfn.RANK.EQ(datos!FO40,datos!FO$7:FO$88)</f>
        <v>50</v>
      </c>
      <c r="FO40" s="9">
        <f>_xlfn.RANK.EQ(datos!FP40,datos!FP$7:FP$88)</f>
        <v>16</v>
      </c>
      <c r="FP40" s="9">
        <f>_xlfn.RANK.EQ(datos!FQ40,datos!FQ$7:FQ$88)</f>
        <v>81</v>
      </c>
      <c r="FQ40" s="9">
        <f>_xlfn.RANK.EQ(datos!FR40,datos!FR$7:FR$88)</f>
        <v>80</v>
      </c>
      <c r="FR40" s="9">
        <f>_xlfn.RANK.EQ(datos!FS40,datos!FS$7:FS$88)</f>
        <v>81</v>
      </c>
      <c r="FS40" s="9">
        <f>_xlfn.RANK.EQ(datos!FT40,datos!FT$7:FT$88)</f>
        <v>64</v>
      </c>
    </row>
    <row r="41" spans="1:175" x14ac:dyDescent="0.3">
      <c r="A41" s="2" t="s">
        <v>70</v>
      </c>
      <c r="B41" s="2">
        <v>215</v>
      </c>
      <c r="C41" s="2" t="s">
        <v>71</v>
      </c>
      <c r="D41" s="2" t="s">
        <v>43</v>
      </c>
      <c r="E41" s="2" t="s">
        <v>350</v>
      </c>
      <c r="F41" s="2">
        <v>0</v>
      </c>
      <c r="G41" s="2" t="s">
        <v>355</v>
      </c>
      <c r="H41" s="9">
        <f>_xlfn.RANK.EQ(datos!I41,datos!I$7:I$88)</f>
        <v>78</v>
      </c>
      <c r="I41" s="9">
        <f>_xlfn.RANK.EQ(datos!J41,datos!J$7:J$88)</f>
        <v>75</v>
      </c>
      <c r="J41" s="9">
        <f>_xlfn.RANK.EQ(datos!K41,datos!K$7:K$88)</f>
        <v>70</v>
      </c>
      <c r="K41" s="9">
        <f>_xlfn.RANK.EQ(datos!L41,datos!L$7:L$88)</f>
        <v>80</v>
      </c>
      <c r="L41" s="9">
        <f>_xlfn.RANK.EQ(datos!M41,datos!M$7:M$88)</f>
        <v>55</v>
      </c>
      <c r="M41" s="9">
        <f>_xlfn.RANK.EQ(datos!N41,datos!N$7:N$88)</f>
        <v>78</v>
      </c>
      <c r="N41" s="9">
        <f>_xlfn.RANK.EQ(datos!O41,datos!O$7:O$88)</f>
        <v>79</v>
      </c>
      <c r="O41" s="9">
        <f>_xlfn.RANK.EQ(datos!P41,datos!P$7:P$88)</f>
        <v>18</v>
      </c>
      <c r="P41" s="9">
        <f>_xlfn.RANK.EQ(datos!Q41,datos!Q$7:Q$88)</f>
        <v>60</v>
      </c>
      <c r="Q41" s="9">
        <f>_xlfn.RANK.EQ(datos!R41,datos!R$7:R$88)</f>
        <v>76</v>
      </c>
      <c r="R41" s="9">
        <f>_xlfn.RANK.EQ(datos!S41,datos!S$7:S$88)</f>
        <v>51</v>
      </c>
      <c r="S41" s="9">
        <f>_xlfn.RANK.EQ(datos!T41,datos!T$7:T$88)</f>
        <v>12</v>
      </c>
      <c r="T41" s="9">
        <f>_xlfn.RANK.EQ(datos!U41,datos!U$7:U$88)</f>
        <v>77</v>
      </c>
      <c r="U41" s="9">
        <f>_xlfn.RANK.EQ(datos!V41,datos!V$7:V$88)</f>
        <v>82</v>
      </c>
      <c r="V41" s="9">
        <f>_xlfn.RANK.EQ(datos!W41,datos!W$7:W$88)</f>
        <v>60</v>
      </c>
      <c r="W41" s="9">
        <f>_xlfn.RANK.EQ(datos!X41,datos!X$7:X$88)</f>
        <v>33</v>
      </c>
      <c r="X41" s="9">
        <f>_xlfn.RANK.EQ(datos!Y41,datos!Y$7:Y$88)</f>
        <v>72</v>
      </c>
      <c r="Y41" s="9">
        <f>_xlfn.RANK.EQ(datos!Z41,datos!Z$7:Z$88)</f>
        <v>63</v>
      </c>
      <c r="Z41" s="9">
        <f>_xlfn.RANK.EQ(datos!AA41,datos!AA$7:AA$88)</f>
        <v>81</v>
      </c>
      <c r="AA41" s="9">
        <f>_xlfn.RANK.EQ(datos!AB41,datos!AB$7:AB$88)</f>
        <v>78</v>
      </c>
      <c r="AB41" s="9">
        <f>_xlfn.RANK.EQ(datos!AC41,datos!AC$7:AC$88)</f>
        <v>77</v>
      </c>
      <c r="AC41" s="9">
        <f>_xlfn.RANK.EQ(datos!AD41,datos!AD$7:AD$88)</f>
        <v>77</v>
      </c>
      <c r="AD41" s="9">
        <f>_xlfn.RANK.EQ(datos!AE41,datos!AE$7:AE$88)</f>
        <v>71</v>
      </c>
      <c r="AE41" s="9">
        <f>_xlfn.RANK.EQ(datos!AF41,datos!AF$7:AF$88)</f>
        <v>55</v>
      </c>
      <c r="AF41" s="9">
        <f>_xlfn.RANK.EQ(datos!AG41,datos!AG$7:AG$88)</f>
        <v>80</v>
      </c>
      <c r="AG41" s="9">
        <f>_xlfn.RANK.EQ(datos!AH41,datos!AH$7:AH$88)</f>
        <v>18</v>
      </c>
      <c r="AH41" s="9">
        <f>_xlfn.RANK.EQ(datos!AI41,datos!AI$7:AI$88)</f>
        <v>77</v>
      </c>
      <c r="AI41" s="9">
        <f>_xlfn.RANK.EQ(datos!AJ41,datos!AJ$7:AJ$88)</f>
        <v>47</v>
      </c>
      <c r="AJ41" s="9">
        <f>_xlfn.RANK.EQ(datos!AK41,datos!AK$7:AK$88)</f>
        <v>82</v>
      </c>
      <c r="AK41" s="9">
        <f>_xlfn.RANK.EQ(datos!AL41,datos!AL$7:AL$88)</f>
        <v>57</v>
      </c>
      <c r="AL41" s="9">
        <f>_xlfn.RANK.EQ(datos!AM41,datos!AM$7:AM$88)</f>
        <v>71</v>
      </c>
      <c r="AM41" s="9">
        <f>_xlfn.RANK.EQ(datos!AN41,datos!AN$7:AN$88)</f>
        <v>77</v>
      </c>
      <c r="AN41" s="9">
        <f>_xlfn.RANK.EQ(datos!AO41,datos!AO$7:AO$88)</f>
        <v>61</v>
      </c>
      <c r="AO41" s="9">
        <f>_xlfn.RANK.EQ(datos!AP41,datos!AP$7:AP$88)</f>
        <v>44</v>
      </c>
      <c r="AP41" s="9">
        <f>_xlfn.RANK.EQ(datos!AQ41,datos!AQ$7:AQ$88)</f>
        <v>75</v>
      </c>
      <c r="AQ41" s="9">
        <f>_xlfn.RANK.EQ(datos!AR41,datos!AR$7:AR$88)</f>
        <v>82</v>
      </c>
      <c r="AR41" s="9">
        <f>_xlfn.RANK.EQ(datos!AS41,datos!AS$7:AS$88)</f>
        <v>1</v>
      </c>
      <c r="AS41" s="9">
        <f>_xlfn.RANK.EQ(datos!AT41,datos!AT$7:AT$88)</f>
        <v>21</v>
      </c>
      <c r="AT41" s="9">
        <f>_xlfn.RANK.EQ(datos!AU41,datos!AU$7:AU$88)</f>
        <v>62</v>
      </c>
      <c r="AU41" s="9">
        <f>_xlfn.RANK.EQ(datos!AV41,datos!AV$7:AV$88)</f>
        <v>31</v>
      </c>
      <c r="AV41" s="9">
        <f>_xlfn.RANK.EQ(datos!AW41,datos!AW$7:AW$88)</f>
        <v>24</v>
      </c>
      <c r="AW41" s="9">
        <f>_xlfn.RANK.EQ(datos!AX41,datos!AX$7:AX$88)</f>
        <v>1</v>
      </c>
      <c r="AX41" s="9">
        <f>_xlfn.RANK.EQ(datos!AY41,datos!AY$7:AY$88)</f>
        <v>58</v>
      </c>
      <c r="AY41" s="9">
        <f>_xlfn.RANK.EQ(datos!AZ41,datos!AZ$7:AZ$88)</f>
        <v>50</v>
      </c>
      <c r="AZ41" s="9">
        <f>_xlfn.RANK.EQ(datos!BA41,datos!BA$7:BA$88)</f>
        <v>64</v>
      </c>
      <c r="BA41" s="9">
        <f>_xlfn.RANK.EQ(datos!BB41,datos!BB$7:BB$88)</f>
        <v>50</v>
      </c>
      <c r="BB41" s="9">
        <f>_xlfn.RANK.EQ(datos!BC41,datos!BC$7:BC$88)</f>
        <v>70</v>
      </c>
      <c r="BC41" s="9">
        <f>_xlfn.RANK.EQ(datos!BD41,datos!BD$7:BD$88)</f>
        <v>77</v>
      </c>
      <c r="BD41" s="9">
        <f>_xlfn.RANK.EQ(datos!BE41,datos!BE$7:BE$88)</f>
        <v>68</v>
      </c>
      <c r="BE41" s="9">
        <f>_xlfn.RANK.EQ(datos!BF41,datos!BF$7:BF$88)</f>
        <v>35</v>
      </c>
      <c r="BF41" s="9">
        <f>_xlfn.RANK.EQ(datos!BG41,datos!BG$7:BG$88)</f>
        <v>70</v>
      </c>
      <c r="BG41" s="9">
        <f>_xlfn.RANK.EQ(datos!BH41,datos!BH$7:BH$88)</f>
        <v>1</v>
      </c>
      <c r="BH41" s="9">
        <f>_xlfn.RANK.EQ(datos!BI41,datos!BI$7:BI$88)</f>
        <v>71</v>
      </c>
      <c r="BI41" s="9">
        <f>_xlfn.RANK.EQ(datos!BJ41,datos!BJ$7:BJ$88)</f>
        <v>16</v>
      </c>
      <c r="BJ41" s="9">
        <f>_xlfn.RANK.EQ(datos!BK41,datos!BK$7:BK$88)</f>
        <v>25</v>
      </c>
      <c r="BK41" s="9">
        <f>_xlfn.RANK.EQ(datos!BL41,datos!BL$7:BL$88)</f>
        <v>9</v>
      </c>
      <c r="BL41" s="9">
        <f>_xlfn.RANK.EQ(datos!BM41,datos!BM$7:BM$88)</f>
        <v>15</v>
      </c>
      <c r="BM41" s="9">
        <f>_xlfn.RANK.EQ(datos!BN41,datos!BN$7:BN$88)</f>
        <v>47</v>
      </c>
      <c r="BN41" s="9">
        <f>_xlfn.RANK.EQ(datos!BO41,datos!BO$7:BO$88)</f>
        <v>14</v>
      </c>
      <c r="BO41" s="9">
        <f>_xlfn.RANK.EQ(datos!BP41,datos!BP$7:BP$88)</f>
        <v>5</v>
      </c>
      <c r="BP41" s="9">
        <f>_xlfn.RANK.EQ(datos!BQ41,datos!BQ$7:BQ$88)</f>
        <v>70</v>
      </c>
      <c r="BQ41" s="9">
        <f>_xlfn.RANK.EQ(datos!BR41,datos!BR$7:BR$88)</f>
        <v>81</v>
      </c>
      <c r="BR41" s="9">
        <f>_xlfn.RANK.EQ(datos!BS41,datos!BS$7:BS$88)</f>
        <v>36</v>
      </c>
      <c r="BS41" s="9">
        <f>_xlfn.RANK.EQ(datos!BT41,datos!BT$7:BT$88)</f>
        <v>79</v>
      </c>
      <c r="BT41" s="9">
        <f>_xlfn.RANK.EQ(datos!BU41,datos!BU$7:BU$88)</f>
        <v>72</v>
      </c>
      <c r="BU41" s="9">
        <f>_xlfn.RANK.EQ(datos!BV41,datos!BV$7:BV$88)</f>
        <v>71</v>
      </c>
      <c r="BV41" s="9">
        <f>_xlfn.RANK.EQ(datos!BW41,datos!BW$7:BW$88)</f>
        <v>62</v>
      </c>
      <c r="BW41" s="9">
        <f>_xlfn.RANK.EQ(datos!BX41,datos!BX$7:BX$88)</f>
        <v>57</v>
      </c>
      <c r="BX41" s="9">
        <f>_xlfn.RANK.EQ(datos!BY41,datos!BY$7:BY$88)</f>
        <v>47</v>
      </c>
      <c r="BY41" s="9">
        <f>_xlfn.RANK.EQ(datos!BZ41,datos!BZ$7:BZ$88)</f>
        <v>56</v>
      </c>
      <c r="BZ41" s="9">
        <f>_xlfn.RANK.EQ(datos!CA41,datos!CA$7:CA$88)</f>
        <v>28</v>
      </c>
      <c r="CA41" s="9">
        <f>_xlfn.RANK.EQ(datos!CB41,datos!CB$7:CB$88)</f>
        <v>35</v>
      </c>
      <c r="CB41" s="9">
        <f>_xlfn.RANK.EQ(datos!CC41,datos!CC$7:CC$88)</f>
        <v>65</v>
      </c>
      <c r="CC41" s="9">
        <f>_xlfn.RANK.EQ(datos!CD41,datos!CD$7:CD$88)</f>
        <v>13</v>
      </c>
      <c r="CD41" s="9">
        <f>_xlfn.RANK.EQ(datos!CE41,datos!CE$7:CE$88)</f>
        <v>54</v>
      </c>
      <c r="CE41" s="9">
        <f>_xlfn.RANK.EQ(datos!CF41,datos!CF$7:CF$88)</f>
        <v>66</v>
      </c>
      <c r="CF41" s="9">
        <f>_xlfn.RANK.EQ(datos!CG41,datos!CG$7:CG$88)</f>
        <v>40</v>
      </c>
      <c r="CG41" s="9">
        <f>_xlfn.RANK.EQ(datos!CH41,datos!CH$7:CH$88)</f>
        <v>9</v>
      </c>
      <c r="CH41" s="9">
        <f>_xlfn.RANK.EQ(datos!CI41,datos!CI$7:CI$88)</f>
        <v>16</v>
      </c>
      <c r="CI41" s="9">
        <f>_xlfn.RANK.EQ(datos!CJ41,datos!CJ$7:CJ$88)</f>
        <v>9</v>
      </c>
      <c r="CJ41" s="9">
        <f>_xlfn.RANK.EQ(datos!CK41,datos!CK$7:CK$88)</f>
        <v>40</v>
      </c>
      <c r="CK41" s="9">
        <f>_xlfn.RANK.EQ(datos!CL41,datos!CL$7:CL$88)</f>
        <v>65</v>
      </c>
      <c r="CL41" s="9">
        <f>_xlfn.RANK.EQ(datos!CM41,datos!CM$7:CM$88)</f>
        <v>55</v>
      </c>
      <c r="CM41" s="9">
        <f>_xlfn.RANK.EQ(datos!CN41,datos!CN$7:CN$88)</f>
        <v>77</v>
      </c>
      <c r="CN41" s="9">
        <f>_xlfn.RANK.EQ(datos!CO41,datos!CO$7:CO$88)</f>
        <v>1</v>
      </c>
      <c r="CO41" s="9">
        <f>_xlfn.RANK.EQ(datos!CP41,datos!CP$7:CP$88)</f>
        <v>19</v>
      </c>
      <c r="CP41" s="9">
        <f>_xlfn.RANK.EQ(datos!CQ41,datos!CQ$7:CQ$88)</f>
        <v>77</v>
      </c>
      <c r="CQ41" s="9">
        <f>_xlfn.RANK.EQ(datos!CR41,datos!CR$7:CR$88)</f>
        <v>61</v>
      </c>
      <c r="CR41" s="9">
        <f>_xlfn.RANK.EQ(datos!CS41,datos!CS$7:CS$88)</f>
        <v>81</v>
      </c>
      <c r="CS41" s="9">
        <f>_xlfn.RANK.EQ(datos!CT41,datos!CT$7:CT$88)</f>
        <v>82</v>
      </c>
      <c r="CT41" s="9">
        <f>_xlfn.RANK.EQ(datos!CU41,datos!CU$7:CU$88)</f>
        <v>8</v>
      </c>
      <c r="CU41" s="9">
        <f>_xlfn.RANK.EQ(datos!CV41,datos!CV$7:CV$88)</f>
        <v>80</v>
      </c>
      <c r="CV41" s="9">
        <f>_xlfn.RANK.EQ(datos!CW41,datos!CW$7:CW$88)</f>
        <v>60</v>
      </c>
      <c r="CW41" s="9">
        <f>_xlfn.RANK.EQ(datos!CX41,datos!CX$7:CX$88)</f>
        <v>62</v>
      </c>
      <c r="CX41" s="9">
        <f>_xlfn.RANK.EQ(datos!CY41,datos!CY$7:CY$88)</f>
        <v>7</v>
      </c>
      <c r="CY41" s="9">
        <f>_xlfn.RANK.EQ(datos!CZ41,datos!CZ$7:CZ$88)</f>
        <v>58</v>
      </c>
      <c r="CZ41" s="9">
        <f>_xlfn.RANK.EQ(datos!DA41,datos!DA$7:DA$88)</f>
        <v>56</v>
      </c>
      <c r="DA41" s="9">
        <f>_xlfn.RANK.EQ(datos!DB41,datos!DB$7:DB$88)</f>
        <v>13</v>
      </c>
      <c r="DB41" s="9">
        <f>_xlfn.RANK.EQ(datos!DC41,datos!DC$7:DC$88)</f>
        <v>81</v>
      </c>
      <c r="DC41" s="9">
        <f>_xlfn.RANK.EQ(datos!DD41,datos!DD$7:DD$88)</f>
        <v>77</v>
      </c>
      <c r="DD41" s="9">
        <f>_xlfn.RANK.EQ(datos!DE41,datos!DE$7:DE$88)</f>
        <v>78</v>
      </c>
      <c r="DE41" s="9">
        <f>_xlfn.RANK.EQ(datos!DF41,datos!DF$7:DF$88)</f>
        <v>80</v>
      </c>
      <c r="DF41" s="9">
        <f>_xlfn.RANK.EQ(datos!DG41,datos!DG$7:DG$88)</f>
        <v>77</v>
      </c>
      <c r="DG41" s="9">
        <f>_xlfn.RANK.EQ(datos!DH41,datos!DH$7:DH$88)</f>
        <v>43</v>
      </c>
      <c r="DH41" s="9">
        <f>_xlfn.RANK.EQ(datos!DI41,datos!DI$7:DI$88)</f>
        <v>72</v>
      </c>
      <c r="DI41" s="9">
        <f>_xlfn.RANK.EQ(datos!DJ41,datos!DJ$7:DJ$88)</f>
        <v>40</v>
      </c>
      <c r="DJ41" s="9">
        <f>_xlfn.RANK.EQ(datos!DK41,datos!DK$7:DK$88)</f>
        <v>79</v>
      </c>
      <c r="DK41" s="9">
        <f>_xlfn.RANK.EQ(datos!DL41,datos!DL$7:DL$88)</f>
        <v>80</v>
      </c>
      <c r="DL41" s="9">
        <f>_xlfn.RANK.EQ(datos!DM41,datos!DM$7:DM$88)</f>
        <v>71</v>
      </c>
      <c r="DM41" s="9">
        <f>_xlfn.RANK.EQ(datos!DN41,datos!DN$7:DN$88)</f>
        <v>36</v>
      </c>
      <c r="DN41" s="9">
        <f>_xlfn.RANK.EQ(datos!DO41,datos!DO$7:DO$88)</f>
        <v>9</v>
      </c>
      <c r="DO41" s="9">
        <f>_xlfn.RANK.EQ(datos!DP41,datos!DP$7:DP$88)</f>
        <v>81</v>
      </c>
      <c r="DP41" s="9">
        <f>_xlfn.RANK.EQ(datos!DQ41,datos!DQ$7:DQ$88)</f>
        <v>43</v>
      </c>
      <c r="DQ41" s="9">
        <f>_xlfn.RANK.EQ(datos!DR41,datos!DR$7:DR$88)</f>
        <v>45</v>
      </c>
      <c r="DR41" s="9">
        <f>_xlfn.RANK.EQ(datos!DS41,datos!DS$7:DS$88)</f>
        <v>61</v>
      </c>
      <c r="DS41" s="9">
        <f>_xlfn.RANK.EQ(datos!DT41,datos!DT$7:DT$88)</f>
        <v>79</v>
      </c>
      <c r="DT41" s="9">
        <f>_xlfn.RANK.EQ(datos!DU41,datos!DU$7:DU$88)</f>
        <v>79</v>
      </c>
      <c r="DU41" s="9">
        <f>_xlfn.RANK.EQ(datos!DV41,datos!DV$7:DV$88)</f>
        <v>59</v>
      </c>
      <c r="DV41" s="9">
        <f>_xlfn.RANK.EQ(datos!DW41,datos!DW$7:DW$88)</f>
        <v>58</v>
      </c>
      <c r="DW41" s="9">
        <f>_xlfn.RANK.EQ(datos!DX41,datos!DX$7:DX$88)</f>
        <v>34</v>
      </c>
      <c r="DX41" s="9">
        <f>_xlfn.RANK.EQ(datos!DY41,datos!DY$7:DY$88)</f>
        <v>37</v>
      </c>
      <c r="DY41" s="9">
        <f>_xlfn.RANK.EQ(datos!DZ41,datos!DZ$7:DZ$88)</f>
        <v>1</v>
      </c>
      <c r="DZ41" s="9">
        <f>_xlfn.RANK.EQ(datos!EA41,datos!EA$7:EA$88)</f>
        <v>80</v>
      </c>
      <c r="EA41" s="9">
        <f>_xlfn.RANK.EQ(datos!EB41,datos!EB$7:EB$88)</f>
        <v>80</v>
      </c>
      <c r="EB41" s="9">
        <f>_xlfn.RANK.EQ(datos!EC41,datos!EC$7:EC$88)</f>
        <v>81</v>
      </c>
      <c r="EC41" s="9">
        <f>_xlfn.RANK.EQ(datos!ED41,datos!ED$7:ED$88)</f>
        <v>60</v>
      </c>
      <c r="ED41" s="9">
        <f>_xlfn.RANK.EQ(datos!EE41,datos!EE$7:EE$88)</f>
        <v>9</v>
      </c>
      <c r="EE41" s="9">
        <f>_xlfn.RANK.EQ(datos!EF41,datos!EF$7:EF$88)</f>
        <v>64</v>
      </c>
      <c r="EF41" s="9">
        <f>_xlfn.RANK.EQ(datos!EG41,datos!EG$7:EG$88)</f>
        <v>49</v>
      </c>
      <c r="EG41" s="9">
        <f>_xlfn.RANK.EQ(datos!EH41,datos!EH$7:EH$88)</f>
        <v>20</v>
      </c>
      <c r="EH41" s="9">
        <f>_xlfn.RANK.EQ(datos!EI41,datos!EI$7:EI$88)</f>
        <v>56</v>
      </c>
      <c r="EI41" s="9">
        <f>_xlfn.RANK.EQ(datos!EJ41,datos!EJ$7:EJ$88)</f>
        <v>63</v>
      </c>
      <c r="EJ41" s="9">
        <f>_xlfn.RANK.EQ(datos!EK41,datos!EK$7:EK$88)</f>
        <v>82</v>
      </c>
      <c r="EK41" s="9">
        <f>_xlfn.RANK.EQ(datos!EL41,datos!EL$7:EL$88)</f>
        <v>82</v>
      </c>
      <c r="EL41" s="9">
        <f>_xlfn.RANK.EQ(datos!EM41,datos!EM$7:EM$88)</f>
        <v>82</v>
      </c>
      <c r="EM41" s="9">
        <f>_xlfn.RANK.EQ(datos!EN41,datos!EN$7:EN$88)</f>
        <v>68</v>
      </c>
      <c r="EN41" s="9">
        <f>_xlfn.RANK.EQ(datos!EO41,datos!EO$7:EO$88)</f>
        <v>7</v>
      </c>
      <c r="EO41" s="9">
        <f>_xlfn.RANK.EQ(datos!EP41,datos!EP$7:EP$88)</f>
        <v>72</v>
      </c>
      <c r="EP41" s="9">
        <f>_xlfn.RANK.EQ(datos!EQ41,datos!EQ$7:EQ$88)</f>
        <v>1</v>
      </c>
      <c r="EQ41" s="9">
        <f>_xlfn.RANK.EQ(datos!ER41,datos!ER$7:ER$88)</f>
        <v>27</v>
      </c>
      <c r="ER41" s="9">
        <f>_xlfn.RANK.EQ(datos!ES41,datos!ES$7:ES$88)</f>
        <v>78</v>
      </c>
      <c r="ES41" s="9">
        <f>_xlfn.RANK.EQ(datos!ET41,datos!ET$7:ET$88)</f>
        <v>65</v>
      </c>
      <c r="ET41" s="9">
        <f>_xlfn.RANK.EQ(datos!EU41,datos!EU$7:EU$88)</f>
        <v>69</v>
      </c>
      <c r="EU41" s="9">
        <f>_xlfn.RANK.EQ(datos!EV41,datos!EV$7:EV$88)</f>
        <v>72</v>
      </c>
      <c r="EV41" s="9">
        <f>_xlfn.RANK.EQ(datos!EW41,datos!EW$7:EW$88)</f>
        <v>21</v>
      </c>
      <c r="EW41" s="9">
        <f>_xlfn.RANK.EQ(datos!EX41,datos!EX$7:EX$88)</f>
        <v>73</v>
      </c>
      <c r="EX41" s="9">
        <f>_xlfn.RANK.EQ(datos!EY41,datos!EY$7:EY$88)</f>
        <v>73</v>
      </c>
      <c r="EY41" s="9">
        <f>_xlfn.RANK.EQ(datos!EZ41,datos!EZ$7:EZ$88)</f>
        <v>73</v>
      </c>
      <c r="EZ41" s="9">
        <f>_xlfn.RANK.EQ(datos!FA41,datos!FA$7:FA$88)</f>
        <v>60</v>
      </c>
      <c r="FA41" s="9">
        <f>_xlfn.RANK.EQ(datos!FB41,datos!FB$7:FB$88)</f>
        <v>57</v>
      </c>
      <c r="FB41" s="9">
        <f>_xlfn.RANK.EQ(datos!FC41,datos!FC$7:FC$88)</f>
        <v>66</v>
      </c>
      <c r="FC41" s="9">
        <f>_xlfn.RANK.EQ(datos!FD41,datos!FD$7:FD$88)</f>
        <v>48</v>
      </c>
      <c r="FD41" s="9">
        <f>_xlfn.RANK.EQ(datos!FE41,datos!FE$7:FE$88)</f>
        <v>69</v>
      </c>
      <c r="FE41" s="9">
        <f>_xlfn.RANK.EQ(datos!FF41,datos!FF$7:FF$88)</f>
        <v>20</v>
      </c>
      <c r="FF41" s="9">
        <f>_xlfn.RANK.EQ(datos!FG41,datos!FG$7:FG$88)</f>
        <v>16</v>
      </c>
      <c r="FG41" s="9">
        <f>_xlfn.RANK.EQ(datos!FH41,datos!FH$7:FH$88)</f>
        <v>65</v>
      </c>
      <c r="FH41" s="9">
        <f>_xlfn.RANK.EQ(datos!FI41,datos!FI$7:FI$88)</f>
        <v>42</v>
      </c>
      <c r="FI41" s="9">
        <f>_xlfn.RANK.EQ(datos!FJ41,datos!FJ$7:FJ$88)</f>
        <v>78</v>
      </c>
      <c r="FJ41" s="9">
        <f>_xlfn.RANK.EQ(datos!FK41,datos!FK$7:FK$88)</f>
        <v>81</v>
      </c>
      <c r="FK41" s="9">
        <f>_xlfn.RANK.EQ(datos!FL41,datos!FL$7:FL$88)</f>
        <v>43</v>
      </c>
      <c r="FL41" s="9">
        <f>_xlfn.RANK.EQ(datos!FM41,datos!FM$7:FM$88)</f>
        <v>26</v>
      </c>
      <c r="FM41" s="9">
        <f>_xlfn.RANK.EQ(datos!FN41,datos!FN$7:FN$88)</f>
        <v>26</v>
      </c>
      <c r="FN41" s="9">
        <f>_xlfn.RANK.EQ(datos!FO41,datos!FO$7:FO$88)</f>
        <v>43</v>
      </c>
      <c r="FO41" s="9">
        <f>_xlfn.RANK.EQ(datos!FP41,datos!FP$7:FP$88)</f>
        <v>43</v>
      </c>
      <c r="FP41" s="9">
        <f>_xlfn.RANK.EQ(datos!FQ41,datos!FQ$7:FQ$88)</f>
        <v>80</v>
      </c>
      <c r="FQ41" s="9">
        <f>_xlfn.RANK.EQ(datos!FR41,datos!FR$7:FR$88)</f>
        <v>82</v>
      </c>
      <c r="FR41" s="9">
        <f>_xlfn.RANK.EQ(datos!FS41,datos!FS$7:FS$88)</f>
        <v>78</v>
      </c>
      <c r="FS41" s="9">
        <f>_xlfn.RANK.EQ(datos!FT41,datos!FT$7:FT$88)</f>
        <v>75</v>
      </c>
    </row>
    <row r="42" spans="1:175" x14ac:dyDescent="0.3">
      <c r="A42" s="2" t="s">
        <v>72</v>
      </c>
      <c r="B42" s="2">
        <v>216</v>
      </c>
      <c r="C42" s="2" t="s">
        <v>73</v>
      </c>
      <c r="D42" s="2" t="s">
        <v>43</v>
      </c>
      <c r="E42" s="2" t="s">
        <v>350</v>
      </c>
      <c r="F42" s="2">
        <v>0</v>
      </c>
      <c r="G42" s="2" t="s">
        <v>355</v>
      </c>
      <c r="H42" s="9">
        <f>_xlfn.RANK.EQ(datos!I42,datos!I$7:I$88)</f>
        <v>75</v>
      </c>
      <c r="I42" s="9">
        <f>_xlfn.RANK.EQ(datos!J42,datos!J$7:J$88)</f>
        <v>53</v>
      </c>
      <c r="J42" s="9">
        <f>_xlfn.RANK.EQ(datos!K42,datos!K$7:K$88)</f>
        <v>58</v>
      </c>
      <c r="K42" s="9">
        <f>_xlfn.RANK.EQ(datos!L42,datos!L$7:L$88)</f>
        <v>82</v>
      </c>
      <c r="L42" s="9">
        <f>_xlfn.RANK.EQ(datos!M42,datos!M$7:M$88)</f>
        <v>69</v>
      </c>
      <c r="M42" s="9">
        <f>_xlfn.RANK.EQ(datos!N42,datos!N$7:N$88)</f>
        <v>82</v>
      </c>
      <c r="N42" s="9">
        <f>_xlfn.RANK.EQ(datos!O42,datos!O$7:O$88)</f>
        <v>29</v>
      </c>
      <c r="O42" s="9">
        <f>_xlfn.RANK.EQ(datos!P42,datos!P$7:P$88)</f>
        <v>41</v>
      </c>
      <c r="P42" s="9">
        <f>_xlfn.RANK.EQ(datos!Q42,datos!Q$7:Q$88)</f>
        <v>55</v>
      </c>
      <c r="Q42" s="9">
        <f>_xlfn.RANK.EQ(datos!R42,datos!R$7:R$88)</f>
        <v>62</v>
      </c>
      <c r="R42" s="9">
        <f>_xlfn.RANK.EQ(datos!S42,datos!S$7:S$88)</f>
        <v>19</v>
      </c>
      <c r="S42" s="9">
        <f>_xlfn.RANK.EQ(datos!T42,datos!T$7:T$88)</f>
        <v>23</v>
      </c>
      <c r="T42" s="9">
        <f>_xlfn.RANK.EQ(datos!U42,datos!U$7:U$88)</f>
        <v>59</v>
      </c>
      <c r="U42" s="9">
        <f>_xlfn.RANK.EQ(datos!V42,datos!V$7:V$88)</f>
        <v>76</v>
      </c>
      <c r="V42" s="9">
        <f>_xlfn.RANK.EQ(datos!W42,datos!W$7:W$88)</f>
        <v>13</v>
      </c>
      <c r="W42" s="9">
        <f>_xlfn.RANK.EQ(datos!X42,datos!X$7:X$88)</f>
        <v>32</v>
      </c>
      <c r="X42" s="9">
        <f>_xlfn.RANK.EQ(datos!Y42,datos!Y$7:Y$88)</f>
        <v>68</v>
      </c>
      <c r="Y42" s="9">
        <f>_xlfn.RANK.EQ(datos!Z42,datos!Z$7:Z$88)</f>
        <v>81</v>
      </c>
      <c r="Z42" s="9">
        <f>_xlfn.RANK.EQ(datos!AA42,datos!AA$7:AA$88)</f>
        <v>82</v>
      </c>
      <c r="AA42" s="9">
        <f>_xlfn.RANK.EQ(datos!AB42,datos!AB$7:AB$88)</f>
        <v>82</v>
      </c>
      <c r="AB42" s="9">
        <f>_xlfn.RANK.EQ(datos!AC42,datos!AC$7:AC$88)</f>
        <v>82</v>
      </c>
      <c r="AC42" s="9">
        <f>_xlfn.RANK.EQ(datos!AD42,datos!AD$7:AD$88)</f>
        <v>42</v>
      </c>
      <c r="AD42" s="9">
        <f>_xlfn.RANK.EQ(datos!AE42,datos!AE$7:AE$88)</f>
        <v>82</v>
      </c>
      <c r="AE42" s="9">
        <f>_xlfn.RANK.EQ(datos!AF42,datos!AF$7:AF$88)</f>
        <v>69</v>
      </c>
      <c r="AF42" s="9">
        <f>_xlfn.RANK.EQ(datos!AG42,datos!AG$7:AG$88)</f>
        <v>78</v>
      </c>
      <c r="AG42" s="9">
        <f>_xlfn.RANK.EQ(datos!AH42,datos!AH$7:AH$88)</f>
        <v>76</v>
      </c>
      <c r="AH42" s="9">
        <f>_xlfn.RANK.EQ(datos!AI42,datos!AI$7:AI$88)</f>
        <v>82</v>
      </c>
      <c r="AI42" s="9">
        <f>_xlfn.RANK.EQ(datos!AJ42,datos!AJ$7:AJ$88)</f>
        <v>75</v>
      </c>
      <c r="AJ42" s="9">
        <f>_xlfn.RANK.EQ(datos!AK42,datos!AK$7:AK$88)</f>
        <v>70</v>
      </c>
      <c r="AK42" s="9">
        <f>_xlfn.RANK.EQ(datos!AL42,datos!AL$7:AL$88)</f>
        <v>42</v>
      </c>
      <c r="AL42" s="9">
        <f>_xlfn.RANK.EQ(datos!AM42,datos!AM$7:AM$88)</f>
        <v>41</v>
      </c>
      <c r="AM42" s="9">
        <f>_xlfn.RANK.EQ(datos!AN42,datos!AN$7:AN$88)</f>
        <v>59</v>
      </c>
      <c r="AN42" s="9">
        <f>_xlfn.RANK.EQ(datos!AO42,datos!AO$7:AO$88)</f>
        <v>14</v>
      </c>
      <c r="AO42" s="9">
        <f>_xlfn.RANK.EQ(datos!AP42,datos!AP$7:AP$88)</f>
        <v>14</v>
      </c>
      <c r="AP42" s="9">
        <f>_xlfn.RANK.EQ(datos!AQ42,datos!AQ$7:AQ$88)</f>
        <v>31</v>
      </c>
      <c r="AQ42" s="9">
        <f>_xlfn.RANK.EQ(datos!AR42,datos!AR$7:AR$88)</f>
        <v>66</v>
      </c>
      <c r="AR42" s="9">
        <f>_xlfn.RANK.EQ(datos!AS42,datos!AS$7:AS$88)</f>
        <v>69</v>
      </c>
      <c r="AS42" s="9">
        <f>_xlfn.RANK.EQ(datos!AT42,datos!AT$7:AT$88)</f>
        <v>41</v>
      </c>
      <c r="AT42" s="9">
        <f>_xlfn.RANK.EQ(datos!AU42,datos!AU$7:AU$88)</f>
        <v>2</v>
      </c>
      <c r="AU42" s="9">
        <f>_xlfn.RANK.EQ(datos!AV42,datos!AV$7:AV$88)</f>
        <v>3</v>
      </c>
      <c r="AV42" s="9">
        <f>_xlfn.RANK.EQ(datos!AW42,datos!AW$7:AW$88)</f>
        <v>71</v>
      </c>
      <c r="AW42" s="9">
        <f>_xlfn.RANK.EQ(datos!AX42,datos!AX$7:AX$88)</f>
        <v>54</v>
      </c>
      <c r="AX42" s="9">
        <f>_xlfn.RANK.EQ(datos!AY42,datos!AY$7:AY$88)</f>
        <v>18</v>
      </c>
      <c r="AY42" s="9">
        <f>_xlfn.RANK.EQ(datos!AZ42,datos!AZ$7:AZ$88)</f>
        <v>7</v>
      </c>
      <c r="AZ42" s="9">
        <f>_xlfn.RANK.EQ(datos!BA42,datos!BA$7:BA$88)</f>
        <v>53</v>
      </c>
      <c r="BA42" s="9">
        <f>_xlfn.RANK.EQ(datos!BB42,datos!BB$7:BB$88)</f>
        <v>77</v>
      </c>
      <c r="BB42" s="9">
        <f>_xlfn.RANK.EQ(datos!BC42,datos!BC$7:BC$88)</f>
        <v>56</v>
      </c>
      <c r="BC42" s="9">
        <f>_xlfn.RANK.EQ(datos!BD42,datos!BD$7:BD$88)</f>
        <v>59</v>
      </c>
      <c r="BD42" s="9">
        <f>_xlfn.RANK.EQ(datos!BE42,datos!BE$7:BE$88)</f>
        <v>52</v>
      </c>
      <c r="BE42" s="9">
        <f>_xlfn.RANK.EQ(datos!BF42,datos!BF$7:BF$88)</f>
        <v>1</v>
      </c>
      <c r="BF42" s="9">
        <f>_xlfn.RANK.EQ(datos!BG42,datos!BG$7:BG$88)</f>
        <v>51</v>
      </c>
      <c r="BG42" s="9">
        <f>_xlfn.RANK.EQ(datos!BH42,datos!BH$7:BH$88)</f>
        <v>42</v>
      </c>
      <c r="BH42" s="9">
        <f>_xlfn.RANK.EQ(datos!BI42,datos!BI$7:BI$88)</f>
        <v>5</v>
      </c>
      <c r="BI42" s="9">
        <f>_xlfn.RANK.EQ(datos!BJ42,datos!BJ$7:BJ$88)</f>
        <v>19</v>
      </c>
      <c r="BJ42" s="9">
        <f>_xlfn.RANK.EQ(datos!BK42,datos!BK$7:BK$88)</f>
        <v>1</v>
      </c>
      <c r="BK42" s="9">
        <f>_xlfn.RANK.EQ(datos!BL42,datos!BL$7:BL$88)</f>
        <v>29</v>
      </c>
      <c r="BL42" s="9">
        <f>_xlfn.RANK.EQ(datos!BM42,datos!BM$7:BM$88)</f>
        <v>33</v>
      </c>
      <c r="BM42" s="9">
        <f>_xlfn.RANK.EQ(datos!BN42,datos!BN$7:BN$88)</f>
        <v>46</v>
      </c>
      <c r="BN42" s="9">
        <f>_xlfn.RANK.EQ(datos!BO42,datos!BO$7:BO$88)</f>
        <v>32</v>
      </c>
      <c r="BO42" s="9">
        <f>_xlfn.RANK.EQ(datos!BP42,datos!BP$7:BP$88)</f>
        <v>74</v>
      </c>
      <c r="BP42" s="9">
        <f>_xlfn.RANK.EQ(datos!BQ42,datos!BQ$7:BQ$88)</f>
        <v>1</v>
      </c>
      <c r="BQ42" s="9">
        <f>_xlfn.RANK.EQ(datos!BR42,datos!BR$7:BR$88)</f>
        <v>75</v>
      </c>
      <c r="BR42" s="9">
        <f>_xlfn.RANK.EQ(datos!BS42,datos!BS$7:BS$88)</f>
        <v>1</v>
      </c>
      <c r="BS42" s="9">
        <f>_xlfn.RANK.EQ(datos!BT42,datos!BT$7:BT$88)</f>
        <v>79</v>
      </c>
      <c r="BT42" s="9">
        <f>_xlfn.RANK.EQ(datos!BU42,datos!BU$7:BU$88)</f>
        <v>72</v>
      </c>
      <c r="BU42" s="9">
        <f>_xlfn.RANK.EQ(datos!BV42,datos!BV$7:BV$88)</f>
        <v>71</v>
      </c>
      <c r="BV42" s="9">
        <f>_xlfn.RANK.EQ(datos!BW42,datos!BW$7:BW$88)</f>
        <v>1</v>
      </c>
      <c r="BW42" s="9">
        <f>_xlfn.RANK.EQ(datos!BX42,datos!BX$7:BX$88)</f>
        <v>68</v>
      </c>
      <c r="BX42" s="9">
        <f>_xlfn.RANK.EQ(datos!BY42,datos!BY$7:BY$88)</f>
        <v>72</v>
      </c>
      <c r="BY42" s="9">
        <f>_xlfn.RANK.EQ(datos!BZ42,datos!BZ$7:BZ$88)</f>
        <v>34</v>
      </c>
      <c r="BZ42" s="9">
        <f>_xlfn.RANK.EQ(datos!CA42,datos!CA$7:CA$88)</f>
        <v>1</v>
      </c>
      <c r="CA42" s="9">
        <f>_xlfn.RANK.EQ(datos!CB42,datos!CB$7:CB$88)</f>
        <v>7</v>
      </c>
      <c r="CB42" s="9">
        <f>_xlfn.RANK.EQ(datos!CC42,datos!CC$7:CC$88)</f>
        <v>46</v>
      </c>
      <c r="CC42" s="9">
        <f>_xlfn.RANK.EQ(datos!CD42,datos!CD$7:CD$88)</f>
        <v>53</v>
      </c>
      <c r="CD42" s="9">
        <f>_xlfn.RANK.EQ(datos!CE42,datos!CE$7:CE$88)</f>
        <v>29</v>
      </c>
      <c r="CE42" s="9">
        <f>_xlfn.RANK.EQ(datos!CF42,datos!CF$7:CF$88)</f>
        <v>61</v>
      </c>
      <c r="CF42" s="9">
        <f>_xlfn.RANK.EQ(datos!CG42,datos!CG$7:CG$88)</f>
        <v>49</v>
      </c>
      <c r="CG42" s="9">
        <f>_xlfn.RANK.EQ(datos!CH42,datos!CH$7:CH$88)</f>
        <v>42</v>
      </c>
      <c r="CH42" s="9">
        <f>_xlfn.RANK.EQ(datos!CI42,datos!CI$7:CI$88)</f>
        <v>14</v>
      </c>
      <c r="CI42" s="9">
        <f>_xlfn.RANK.EQ(datos!CJ42,datos!CJ$7:CJ$88)</f>
        <v>13</v>
      </c>
      <c r="CJ42" s="9">
        <f>_xlfn.RANK.EQ(datos!CK42,datos!CK$7:CK$88)</f>
        <v>53</v>
      </c>
      <c r="CK42" s="9">
        <f>_xlfn.RANK.EQ(datos!CL42,datos!CL$7:CL$88)</f>
        <v>55</v>
      </c>
      <c r="CL42" s="9">
        <f>_xlfn.RANK.EQ(datos!CM42,datos!CM$7:CM$88)</f>
        <v>57</v>
      </c>
      <c r="CM42" s="9">
        <f>_xlfn.RANK.EQ(datos!CN42,datos!CN$7:CN$88)</f>
        <v>76</v>
      </c>
      <c r="CN42" s="9">
        <f>_xlfn.RANK.EQ(datos!CO42,datos!CO$7:CO$88)</f>
        <v>76</v>
      </c>
      <c r="CO42" s="9">
        <f>_xlfn.RANK.EQ(datos!CP42,datos!CP$7:CP$88)</f>
        <v>17</v>
      </c>
      <c r="CP42" s="9">
        <f>_xlfn.RANK.EQ(datos!CQ42,datos!CQ$7:CQ$88)</f>
        <v>77</v>
      </c>
      <c r="CQ42" s="9">
        <f>_xlfn.RANK.EQ(datos!CR42,datos!CR$7:CR$88)</f>
        <v>61</v>
      </c>
      <c r="CR42" s="9">
        <f>_xlfn.RANK.EQ(datos!CS42,datos!CS$7:CS$88)</f>
        <v>82</v>
      </c>
      <c r="CS42" s="9">
        <f>_xlfn.RANK.EQ(datos!CT42,datos!CT$7:CT$88)</f>
        <v>81</v>
      </c>
      <c r="CT42" s="9">
        <f>_xlfn.RANK.EQ(datos!CU42,datos!CU$7:CU$88)</f>
        <v>82</v>
      </c>
      <c r="CU42" s="9">
        <f>_xlfn.RANK.EQ(datos!CV42,datos!CV$7:CV$88)</f>
        <v>82</v>
      </c>
      <c r="CV42" s="9">
        <f>_xlfn.RANK.EQ(datos!CW42,datos!CW$7:CW$88)</f>
        <v>82</v>
      </c>
      <c r="CW42" s="9">
        <f>_xlfn.RANK.EQ(datos!CX42,datos!CX$7:CX$88)</f>
        <v>1</v>
      </c>
      <c r="CX42" s="9">
        <f>_xlfn.RANK.EQ(datos!CY42,datos!CY$7:CY$88)</f>
        <v>1</v>
      </c>
      <c r="CY42" s="9">
        <f>_xlfn.RANK.EQ(datos!CZ42,datos!CZ$7:CZ$88)</f>
        <v>1</v>
      </c>
      <c r="CZ42" s="9">
        <f>_xlfn.RANK.EQ(datos!DA42,datos!DA$7:DA$88)</f>
        <v>79</v>
      </c>
      <c r="DA42" s="9">
        <f>_xlfn.RANK.EQ(datos!DB42,datos!DB$7:DB$88)</f>
        <v>82</v>
      </c>
      <c r="DB42" s="9">
        <f>_xlfn.RANK.EQ(datos!DC42,datos!DC$7:DC$88)</f>
        <v>82</v>
      </c>
      <c r="DC42" s="9">
        <f>_xlfn.RANK.EQ(datos!DD42,datos!DD$7:DD$88)</f>
        <v>1</v>
      </c>
      <c r="DD42" s="9">
        <f>_xlfn.RANK.EQ(datos!DE42,datos!DE$7:DE$88)</f>
        <v>82</v>
      </c>
      <c r="DE42" s="9">
        <f>_xlfn.RANK.EQ(datos!DF42,datos!DF$7:DF$88)</f>
        <v>1</v>
      </c>
      <c r="DF42" s="9">
        <f>_xlfn.RANK.EQ(datos!DG42,datos!DG$7:DG$88)</f>
        <v>54</v>
      </c>
      <c r="DG42" s="9">
        <f>_xlfn.RANK.EQ(datos!DH42,datos!DH$7:DH$88)</f>
        <v>82</v>
      </c>
      <c r="DH42" s="9">
        <f>_xlfn.RANK.EQ(datos!DI42,datos!DI$7:DI$88)</f>
        <v>81</v>
      </c>
      <c r="DI42" s="9">
        <f>_xlfn.RANK.EQ(datos!DJ42,datos!DJ$7:DJ$88)</f>
        <v>6</v>
      </c>
      <c r="DJ42" s="9">
        <f>_xlfn.RANK.EQ(datos!DK42,datos!DK$7:DK$88)</f>
        <v>66</v>
      </c>
      <c r="DK42" s="9">
        <f>_xlfn.RANK.EQ(datos!DL42,datos!DL$7:DL$88)</f>
        <v>22</v>
      </c>
      <c r="DL42" s="9">
        <f>_xlfn.RANK.EQ(datos!DM42,datos!DM$7:DM$88)</f>
        <v>78</v>
      </c>
      <c r="DM42" s="9">
        <f>_xlfn.RANK.EQ(datos!DN42,datos!DN$7:DN$88)</f>
        <v>35</v>
      </c>
      <c r="DN42" s="9">
        <f>_xlfn.RANK.EQ(datos!DO42,datos!DO$7:DO$88)</f>
        <v>74</v>
      </c>
      <c r="DO42" s="9">
        <f>_xlfn.RANK.EQ(datos!DP42,datos!DP$7:DP$88)</f>
        <v>82</v>
      </c>
      <c r="DP42" s="9">
        <f>_xlfn.RANK.EQ(datos!DQ42,datos!DQ$7:DQ$88)</f>
        <v>15</v>
      </c>
      <c r="DQ42" s="9">
        <f>_xlfn.RANK.EQ(datos!DR42,datos!DR$7:DR$88)</f>
        <v>14</v>
      </c>
      <c r="DR42" s="9">
        <f>_xlfn.RANK.EQ(datos!DS42,datos!DS$7:DS$88)</f>
        <v>81</v>
      </c>
      <c r="DS42" s="9">
        <f>_xlfn.RANK.EQ(datos!DT42,datos!DT$7:DT$88)</f>
        <v>77</v>
      </c>
      <c r="DT42" s="9">
        <f>_xlfn.RANK.EQ(datos!DU42,datos!DU$7:DU$88)</f>
        <v>80</v>
      </c>
      <c r="DU42" s="9">
        <f>_xlfn.RANK.EQ(datos!DV42,datos!DV$7:DV$88)</f>
        <v>74</v>
      </c>
      <c r="DV42" s="9">
        <f>_xlfn.RANK.EQ(datos!DW42,datos!DW$7:DW$88)</f>
        <v>58</v>
      </c>
      <c r="DW42" s="9">
        <f>_xlfn.RANK.EQ(datos!DX42,datos!DX$7:DX$88)</f>
        <v>34</v>
      </c>
      <c r="DX42" s="9">
        <f>_xlfn.RANK.EQ(datos!DY42,datos!DY$7:DY$88)</f>
        <v>76</v>
      </c>
      <c r="DY42" s="9">
        <f>_xlfn.RANK.EQ(datos!DZ42,datos!DZ$7:DZ$88)</f>
        <v>70</v>
      </c>
      <c r="DZ42" s="9">
        <f>_xlfn.RANK.EQ(datos!EA42,datos!EA$7:EA$88)</f>
        <v>82</v>
      </c>
      <c r="EA42" s="9">
        <f>_xlfn.RANK.EQ(datos!EB42,datos!EB$7:EB$88)</f>
        <v>82</v>
      </c>
      <c r="EB42" s="9">
        <f>_xlfn.RANK.EQ(datos!EC42,datos!EC$7:EC$88)</f>
        <v>82</v>
      </c>
      <c r="EC42" s="9">
        <f>_xlfn.RANK.EQ(datos!ED42,datos!ED$7:ED$88)</f>
        <v>82</v>
      </c>
      <c r="ED42" s="9">
        <f>_xlfn.RANK.EQ(datos!EE42,datos!EE$7:EE$88)</f>
        <v>81</v>
      </c>
      <c r="EE42" s="9">
        <f>_xlfn.RANK.EQ(datos!EF42,datos!EF$7:EF$88)</f>
        <v>78</v>
      </c>
      <c r="EF42" s="9">
        <f>_xlfn.RANK.EQ(datos!EG42,datos!EG$7:EG$88)</f>
        <v>53</v>
      </c>
      <c r="EG42" s="9">
        <f>_xlfn.RANK.EQ(datos!EH42,datos!EH$7:EH$88)</f>
        <v>39</v>
      </c>
      <c r="EH42" s="9">
        <f>_xlfn.RANK.EQ(datos!EI42,datos!EI$7:EI$88)</f>
        <v>74</v>
      </c>
      <c r="EI42" s="9">
        <f>_xlfn.RANK.EQ(datos!EJ42,datos!EJ$7:EJ$88)</f>
        <v>54</v>
      </c>
      <c r="EJ42" s="9">
        <f>_xlfn.RANK.EQ(datos!EK42,datos!EK$7:EK$88)</f>
        <v>68</v>
      </c>
      <c r="EK42" s="9">
        <f>_xlfn.RANK.EQ(datos!EL42,datos!EL$7:EL$88)</f>
        <v>58</v>
      </c>
      <c r="EL42" s="9">
        <f>_xlfn.RANK.EQ(datos!EM42,datos!EM$7:EM$88)</f>
        <v>74</v>
      </c>
      <c r="EM42" s="9">
        <f>_xlfn.RANK.EQ(datos!EN42,datos!EN$7:EN$88)</f>
        <v>68</v>
      </c>
      <c r="EN42" s="9">
        <f>_xlfn.RANK.EQ(datos!EO42,datos!EO$7:EO$88)</f>
        <v>76</v>
      </c>
      <c r="EO42" s="9">
        <f>_xlfn.RANK.EQ(datos!EP42,datos!EP$7:EP$88)</f>
        <v>1</v>
      </c>
      <c r="EP42" s="9">
        <f>_xlfn.RANK.EQ(datos!EQ42,datos!EQ$7:EQ$88)</f>
        <v>55</v>
      </c>
      <c r="EQ42" s="9">
        <f>_xlfn.RANK.EQ(datos!ER42,datos!ER$7:ER$88)</f>
        <v>2</v>
      </c>
      <c r="ER42" s="9">
        <f>_xlfn.RANK.EQ(datos!ES42,datos!ES$7:ES$88)</f>
        <v>21</v>
      </c>
      <c r="ES42" s="9">
        <f>_xlfn.RANK.EQ(datos!ET42,datos!ET$7:ET$88)</f>
        <v>45</v>
      </c>
      <c r="ET42" s="9">
        <f>_xlfn.RANK.EQ(datos!EU42,datos!EU$7:EU$88)</f>
        <v>50</v>
      </c>
      <c r="EU42" s="9">
        <f>_xlfn.RANK.EQ(datos!EV42,datos!EV$7:EV$88)</f>
        <v>34</v>
      </c>
      <c r="EV42" s="9">
        <f>_xlfn.RANK.EQ(datos!EW42,datos!EW$7:EW$88)</f>
        <v>36</v>
      </c>
      <c r="EW42" s="9">
        <f>_xlfn.RANK.EQ(datos!EX42,datos!EX$7:EX$88)</f>
        <v>38</v>
      </c>
      <c r="EX42" s="9">
        <f>_xlfn.RANK.EQ(datos!EY42,datos!EY$7:EY$88)</f>
        <v>82</v>
      </c>
      <c r="EY42" s="9">
        <f>_xlfn.RANK.EQ(datos!EZ42,datos!EZ$7:EZ$88)</f>
        <v>62</v>
      </c>
      <c r="EZ42" s="9">
        <f>_xlfn.RANK.EQ(datos!FA42,datos!FA$7:FA$88)</f>
        <v>7</v>
      </c>
      <c r="FA42" s="9">
        <f>_xlfn.RANK.EQ(datos!FB42,datos!FB$7:FB$88)</f>
        <v>59</v>
      </c>
      <c r="FB42" s="9">
        <f>_xlfn.RANK.EQ(datos!FC42,datos!FC$7:FC$88)</f>
        <v>31</v>
      </c>
      <c r="FC42" s="9">
        <f>_xlfn.RANK.EQ(datos!FD42,datos!FD$7:FD$88)</f>
        <v>8</v>
      </c>
      <c r="FD42" s="9">
        <f>_xlfn.RANK.EQ(datos!FE42,datos!FE$7:FE$88)</f>
        <v>60</v>
      </c>
      <c r="FE42" s="9">
        <f>_xlfn.RANK.EQ(datos!FF42,datos!FF$7:FF$88)</f>
        <v>33</v>
      </c>
      <c r="FF42" s="9">
        <f>_xlfn.RANK.EQ(datos!FG42,datos!FG$7:FG$88)</f>
        <v>1</v>
      </c>
      <c r="FG42" s="9">
        <f>_xlfn.RANK.EQ(datos!FH42,datos!FH$7:FH$88)</f>
        <v>1</v>
      </c>
      <c r="FH42" s="9">
        <f>_xlfn.RANK.EQ(datos!FI42,datos!FI$7:FI$88)</f>
        <v>35</v>
      </c>
      <c r="FI42" s="9">
        <f>_xlfn.RANK.EQ(datos!FJ42,datos!FJ$7:FJ$88)</f>
        <v>29</v>
      </c>
      <c r="FJ42" s="9">
        <f>_xlfn.RANK.EQ(datos!FK42,datos!FK$7:FK$88)</f>
        <v>52</v>
      </c>
      <c r="FK42" s="9">
        <f>_xlfn.RANK.EQ(datos!FL42,datos!FL$7:FL$88)</f>
        <v>38</v>
      </c>
      <c r="FL42" s="9">
        <f>_xlfn.RANK.EQ(datos!FM42,datos!FM$7:FM$88)</f>
        <v>12</v>
      </c>
      <c r="FM42" s="9">
        <f>_xlfn.RANK.EQ(datos!FN42,datos!FN$7:FN$88)</f>
        <v>13</v>
      </c>
      <c r="FN42" s="9">
        <f>_xlfn.RANK.EQ(datos!FO42,datos!FO$7:FO$88)</f>
        <v>7</v>
      </c>
      <c r="FO42" s="9">
        <f>_xlfn.RANK.EQ(datos!FP42,datos!FP$7:FP$88)</f>
        <v>5</v>
      </c>
      <c r="FP42" s="9">
        <f>_xlfn.RANK.EQ(datos!FQ42,datos!FQ$7:FQ$88)</f>
        <v>62</v>
      </c>
      <c r="FQ42" s="9">
        <f>_xlfn.RANK.EQ(datos!FR42,datos!FR$7:FR$88)</f>
        <v>57</v>
      </c>
      <c r="FR42" s="9">
        <f>_xlfn.RANK.EQ(datos!FS42,datos!FS$7:FS$88)</f>
        <v>62</v>
      </c>
      <c r="FS42" s="9">
        <f>_xlfn.RANK.EQ(datos!FT42,datos!FT$7:FT$88)</f>
        <v>80</v>
      </c>
    </row>
    <row r="43" spans="1:175" x14ac:dyDescent="0.3">
      <c r="A43" s="2" t="s">
        <v>74</v>
      </c>
      <c r="B43" s="2">
        <v>301</v>
      </c>
      <c r="C43" s="2" t="s">
        <v>75</v>
      </c>
      <c r="D43" s="2" t="s">
        <v>75</v>
      </c>
      <c r="E43" s="2" t="s">
        <v>347</v>
      </c>
      <c r="F43" s="2">
        <v>0</v>
      </c>
      <c r="G43" s="2" t="s">
        <v>344</v>
      </c>
      <c r="H43" s="9">
        <f>_xlfn.RANK.EQ(datos!I43,datos!I$7:I$88)</f>
        <v>4</v>
      </c>
      <c r="I43" s="9">
        <f>_xlfn.RANK.EQ(datos!J43,datos!J$7:J$88)</f>
        <v>6</v>
      </c>
      <c r="J43" s="9">
        <f>_xlfn.RANK.EQ(datos!K43,datos!K$7:K$88)</f>
        <v>8</v>
      </c>
      <c r="K43" s="9">
        <f>_xlfn.RANK.EQ(datos!L43,datos!L$7:L$88)</f>
        <v>7</v>
      </c>
      <c r="L43" s="9">
        <f>_xlfn.RANK.EQ(datos!M43,datos!M$7:M$88)</f>
        <v>35</v>
      </c>
      <c r="M43" s="9">
        <f>_xlfn.RANK.EQ(datos!N43,datos!N$7:N$88)</f>
        <v>7</v>
      </c>
      <c r="N43" s="9">
        <f>_xlfn.RANK.EQ(datos!O43,datos!O$7:O$88)</f>
        <v>5</v>
      </c>
      <c r="O43" s="9">
        <f>_xlfn.RANK.EQ(datos!P43,datos!P$7:P$88)</f>
        <v>57</v>
      </c>
      <c r="P43" s="9">
        <f>_xlfn.RANK.EQ(datos!Q43,datos!Q$7:Q$88)</f>
        <v>3</v>
      </c>
      <c r="Q43" s="9">
        <f>_xlfn.RANK.EQ(datos!R43,datos!R$7:R$88)</f>
        <v>4</v>
      </c>
      <c r="R43" s="9">
        <f>_xlfn.RANK.EQ(datos!S43,datos!S$7:S$88)</f>
        <v>16</v>
      </c>
      <c r="S43" s="9">
        <f>_xlfn.RANK.EQ(datos!T43,datos!T$7:T$88)</f>
        <v>26</v>
      </c>
      <c r="T43" s="9">
        <f>_xlfn.RANK.EQ(datos!U43,datos!U$7:U$88)</f>
        <v>16</v>
      </c>
      <c r="U43" s="9">
        <f>_xlfn.RANK.EQ(datos!V43,datos!V$7:V$88)</f>
        <v>32</v>
      </c>
      <c r="V43" s="9">
        <f>_xlfn.RANK.EQ(datos!W43,datos!W$7:W$88)</f>
        <v>14</v>
      </c>
      <c r="W43" s="9">
        <f>_xlfn.RANK.EQ(datos!X43,datos!X$7:X$88)</f>
        <v>26</v>
      </c>
      <c r="X43" s="9">
        <f>_xlfn.RANK.EQ(datos!Y43,datos!Y$7:Y$88)</f>
        <v>25</v>
      </c>
      <c r="Y43" s="9">
        <f>_xlfn.RANK.EQ(datos!Z43,datos!Z$7:Z$88)</f>
        <v>13</v>
      </c>
      <c r="Z43" s="9">
        <f>_xlfn.RANK.EQ(datos!AA43,datos!AA$7:AA$88)</f>
        <v>9</v>
      </c>
      <c r="AA43" s="9">
        <f>_xlfn.RANK.EQ(datos!AB43,datos!AB$7:AB$88)</f>
        <v>28</v>
      </c>
      <c r="AB43" s="9">
        <f>_xlfn.RANK.EQ(datos!AC43,datos!AC$7:AC$88)</f>
        <v>13</v>
      </c>
      <c r="AC43" s="9">
        <f>_xlfn.RANK.EQ(datos!AD43,datos!AD$7:AD$88)</f>
        <v>11</v>
      </c>
      <c r="AD43" s="9">
        <f>_xlfn.RANK.EQ(datos!AE43,datos!AE$7:AE$88)</f>
        <v>9</v>
      </c>
      <c r="AE43" s="9">
        <f>_xlfn.RANK.EQ(datos!AF43,datos!AF$7:AF$88)</f>
        <v>35</v>
      </c>
      <c r="AF43" s="9">
        <f>_xlfn.RANK.EQ(datos!AG43,datos!AG$7:AG$88)</f>
        <v>17</v>
      </c>
      <c r="AG43" s="9">
        <f>_xlfn.RANK.EQ(datos!AH43,datos!AH$7:AH$88)</f>
        <v>10</v>
      </c>
      <c r="AH43" s="9">
        <f>_xlfn.RANK.EQ(datos!AI43,datos!AI$7:AI$88)</f>
        <v>13</v>
      </c>
      <c r="AI43" s="9">
        <f>_xlfn.RANK.EQ(datos!AJ43,datos!AJ$7:AJ$88)</f>
        <v>39</v>
      </c>
      <c r="AJ43" s="9">
        <f>_xlfn.RANK.EQ(datos!AK43,datos!AK$7:AK$88)</f>
        <v>29</v>
      </c>
      <c r="AK43" s="9">
        <f>_xlfn.RANK.EQ(datos!AL43,datos!AL$7:AL$88)</f>
        <v>14</v>
      </c>
      <c r="AL43" s="9">
        <f>_xlfn.RANK.EQ(datos!AM43,datos!AM$7:AM$88)</f>
        <v>8</v>
      </c>
      <c r="AM43" s="9">
        <f>_xlfn.RANK.EQ(datos!AN43,datos!AN$7:AN$88)</f>
        <v>6</v>
      </c>
      <c r="AN43" s="9">
        <f>_xlfn.RANK.EQ(datos!AO43,datos!AO$7:AO$88)</f>
        <v>4</v>
      </c>
      <c r="AO43" s="9">
        <f>_xlfn.RANK.EQ(datos!AP43,datos!AP$7:AP$88)</f>
        <v>42</v>
      </c>
      <c r="AP43" s="9">
        <f>_xlfn.RANK.EQ(datos!AQ43,datos!AQ$7:AQ$88)</f>
        <v>4</v>
      </c>
      <c r="AQ43" s="9">
        <f>_xlfn.RANK.EQ(datos!AR43,datos!AR$7:AR$88)</f>
        <v>25</v>
      </c>
      <c r="AR43" s="9">
        <f>_xlfn.RANK.EQ(datos!AS43,datos!AS$7:AS$88)</f>
        <v>43</v>
      </c>
      <c r="AS43" s="9">
        <f>_xlfn.RANK.EQ(datos!AT43,datos!AT$7:AT$88)</f>
        <v>70</v>
      </c>
      <c r="AT43" s="9">
        <f>_xlfn.RANK.EQ(datos!AU43,datos!AU$7:AU$88)</f>
        <v>52</v>
      </c>
      <c r="AU43" s="9">
        <f>_xlfn.RANK.EQ(datos!AV43,datos!AV$7:AV$88)</f>
        <v>45</v>
      </c>
      <c r="AV43" s="9">
        <f>_xlfn.RANK.EQ(datos!AW43,datos!AW$7:AW$88)</f>
        <v>43</v>
      </c>
      <c r="AW43" s="9">
        <f>_xlfn.RANK.EQ(datos!AX43,datos!AX$7:AX$88)</f>
        <v>56</v>
      </c>
      <c r="AX43" s="9">
        <f>_xlfn.RANK.EQ(datos!AY43,datos!AY$7:AY$88)</f>
        <v>4</v>
      </c>
      <c r="AY43" s="9">
        <f>_xlfn.RANK.EQ(datos!AZ43,datos!AZ$7:AZ$88)</f>
        <v>62</v>
      </c>
      <c r="AZ43" s="9">
        <f>_xlfn.RANK.EQ(datos!BA43,datos!BA$7:BA$88)</f>
        <v>12</v>
      </c>
      <c r="BA43" s="9">
        <f>_xlfn.RANK.EQ(datos!BB43,datos!BB$7:BB$88)</f>
        <v>1</v>
      </c>
      <c r="BB43" s="9">
        <f>_xlfn.RANK.EQ(datos!BC43,datos!BC$7:BC$88)</f>
        <v>2</v>
      </c>
      <c r="BC43" s="9">
        <f>_xlfn.RANK.EQ(datos!BD43,datos!BD$7:BD$88)</f>
        <v>9</v>
      </c>
      <c r="BD43" s="9">
        <f>_xlfn.RANK.EQ(datos!BE43,datos!BE$7:BE$88)</f>
        <v>4</v>
      </c>
      <c r="BE43" s="9">
        <f>_xlfn.RANK.EQ(datos!BF43,datos!BF$7:BF$88)</f>
        <v>35</v>
      </c>
      <c r="BF43" s="9">
        <f>_xlfn.RANK.EQ(datos!BG43,datos!BG$7:BG$88)</f>
        <v>5</v>
      </c>
      <c r="BG43" s="9">
        <f>_xlfn.RANK.EQ(datos!BH43,datos!BH$7:BH$88)</f>
        <v>51</v>
      </c>
      <c r="BH43" s="9">
        <f>_xlfn.RANK.EQ(datos!BI43,datos!BI$7:BI$88)</f>
        <v>19</v>
      </c>
      <c r="BI43" s="9">
        <f>_xlfn.RANK.EQ(datos!BJ43,datos!BJ$7:BJ$88)</f>
        <v>19</v>
      </c>
      <c r="BJ43" s="9">
        <f>_xlfn.RANK.EQ(datos!BK43,datos!BK$7:BK$88)</f>
        <v>70</v>
      </c>
      <c r="BK43" s="9">
        <f>_xlfn.RANK.EQ(datos!BL43,datos!BL$7:BL$88)</f>
        <v>16</v>
      </c>
      <c r="BL43" s="9">
        <f>_xlfn.RANK.EQ(datos!BM43,datos!BM$7:BM$88)</f>
        <v>16</v>
      </c>
      <c r="BM43" s="9">
        <f>_xlfn.RANK.EQ(datos!BN43,datos!BN$7:BN$88)</f>
        <v>58</v>
      </c>
      <c r="BN43" s="9">
        <f>_xlfn.RANK.EQ(datos!BO43,datos!BO$7:BO$88)</f>
        <v>29</v>
      </c>
      <c r="BO43" s="9">
        <f>_xlfn.RANK.EQ(datos!BP43,datos!BP$7:BP$88)</f>
        <v>53</v>
      </c>
      <c r="BP43" s="9">
        <f>_xlfn.RANK.EQ(datos!BQ43,datos!BQ$7:BQ$88)</f>
        <v>31</v>
      </c>
      <c r="BQ43" s="9">
        <f>_xlfn.RANK.EQ(datos!BR43,datos!BR$7:BR$88)</f>
        <v>14</v>
      </c>
      <c r="BR43" s="9">
        <f>_xlfn.RANK.EQ(datos!BS43,datos!BS$7:BS$88)</f>
        <v>79</v>
      </c>
      <c r="BS43" s="9">
        <f>_xlfn.RANK.EQ(datos!BT43,datos!BT$7:BT$88)</f>
        <v>1</v>
      </c>
      <c r="BT43" s="9">
        <f>_xlfn.RANK.EQ(datos!BU43,datos!BU$7:BU$88)</f>
        <v>68</v>
      </c>
      <c r="BU43" s="9">
        <f>_xlfn.RANK.EQ(datos!BV43,datos!BV$7:BV$88)</f>
        <v>9</v>
      </c>
      <c r="BV43" s="9">
        <f>_xlfn.RANK.EQ(datos!BW43,datos!BW$7:BW$88)</f>
        <v>1</v>
      </c>
      <c r="BW43" s="9">
        <f>_xlfn.RANK.EQ(datos!BX43,datos!BX$7:BX$88)</f>
        <v>5</v>
      </c>
      <c r="BX43" s="9">
        <f>_xlfn.RANK.EQ(datos!BY43,datos!BY$7:BY$88)</f>
        <v>25</v>
      </c>
      <c r="BY43" s="9">
        <f>_xlfn.RANK.EQ(datos!BZ43,datos!BZ$7:BZ$88)</f>
        <v>6</v>
      </c>
      <c r="BZ43" s="9">
        <f>_xlfn.RANK.EQ(datos!CA43,datos!CA$7:CA$88)</f>
        <v>21</v>
      </c>
      <c r="CA43" s="9">
        <f>_xlfn.RANK.EQ(datos!CB43,datos!CB$7:CB$88)</f>
        <v>50</v>
      </c>
      <c r="CB43" s="9">
        <f>_xlfn.RANK.EQ(datos!CC43,datos!CC$7:CC$88)</f>
        <v>35</v>
      </c>
      <c r="CC43" s="9">
        <f>_xlfn.RANK.EQ(datos!CD43,datos!CD$7:CD$88)</f>
        <v>60</v>
      </c>
      <c r="CD43" s="9">
        <f>_xlfn.RANK.EQ(datos!CE43,datos!CE$7:CE$88)</f>
        <v>24</v>
      </c>
      <c r="CE43" s="9">
        <f>_xlfn.RANK.EQ(datos!CF43,datos!CF$7:CF$88)</f>
        <v>46</v>
      </c>
      <c r="CF43" s="9">
        <f>_xlfn.RANK.EQ(datos!CG43,datos!CG$7:CG$88)</f>
        <v>59</v>
      </c>
      <c r="CG43" s="9">
        <f>_xlfn.RANK.EQ(datos!CH43,datos!CH$7:CH$88)</f>
        <v>17</v>
      </c>
      <c r="CH43" s="9">
        <f>_xlfn.RANK.EQ(datos!CI43,datos!CI$7:CI$88)</f>
        <v>51</v>
      </c>
      <c r="CI43" s="9">
        <f>_xlfn.RANK.EQ(datos!CJ43,datos!CJ$7:CJ$88)</f>
        <v>56</v>
      </c>
      <c r="CJ43" s="9">
        <f>_xlfn.RANK.EQ(datos!CK43,datos!CK$7:CK$88)</f>
        <v>7</v>
      </c>
      <c r="CK43" s="9">
        <f>_xlfn.RANK.EQ(datos!CL43,datos!CL$7:CL$88)</f>
        <v>61</v>
      </c>
      <c r="CL43" s="9">
        <f>_xlfn.RANK.EQ(datos!CM43,datos!CM$7:CM$88)</f>
        <v>16</v>
      </c>
      <c r="CM43" s="9">
        <f>_xlfn.RANK.EQ(datos!CN43,datos!CN$7:CN$88)</f>
        <v>21</v>
      </c>
      <c r="CN43" s="9">
        <f>_xlfn.RANK.EQ(datos!CO43,datos!CO$7:CO$88)</f>
        <v>41</v>
      </c>
      <c r="CO43" s="9">
        <f>_xlfn.RANK.EQ(datos!CP43,datos!CP$7:CP$88)</f>
        <v>41</v>
      </c>
      <c r="CP43" s="9">
        <f>_xlfn.RANK.EQ(datos!CQ43,datos!CQ$7:CQ$88)</f>
        <v>1</v>
      </c>
      <c r="CQ43" s="9">
        <f>_xlfn.RANK.EQ(datos!CR43,datos!CR$7:CR$88)</f>
        <v>19</v>
      </c>
      <c r="CR43" s="9">
        <f>_xlfn.RANK.EQ(datos!CS43,datos!CS$7:CS$88)</f>
        <v>29</v>
      </c>
      <c r="CS43" s="9">
        <f>_xlfn.RANK.EQ(datos!CT43,datos!CT$7:CT$88)</f>
        <v>10</v>
      </c>
      <c r="CT43" s="9">
        <f>_xlfn.RANK.EQ(datos!CU43,datos!CU$7:CU$88)</f>
        <v>22</v>
      </c>
      <c r="CU43" s="9">
        <f>_xlfn.RANK.EQ(datos!CV43,datos!CV$7:CV$88)</f>
        <v>26</v>
      </c>
      <c r="CV43" s="9">
        <f>_xlfn.RANK.EQ(datos!CW43,datos!CW$7:CW$88)</f>
        <v>10</v>
      </c>
      <c r="CW43" s="9">
        <f>_xlfn.RANK.EQ(datos!CX43,datos!CX$7:CX$88)</f>
        <v>19</v>
      </c>
      <c r="CX43" s="9">
        <f>_xlfn.RANK.EQ(datos!CY43,datos!CY$7:CY$88)</f>
        <v>24</v>
      </c>
      <c r="CY43" s="9">
        <f>_xlfn.RANK.EQ(datos!CZ43,datos!CZ$7:CZ$88)</f>
        <v>26</v>
      </c>
      <c r="CZ43" s="9">
        <f>_xlfn.RANK.EQ(datos!DA43,datos!DA$7:DA$88)</f>
        <v>47</v>
      </c>
      <c r="DA43" s="9">
        <f>_xlfn.RANK.EQ(datos!DB43,datos!DB$7:DB$88)</f>
        <v>47</v>
      </c>
      <c r="DB43" s="9">
        <f>_xlfn.RANK.EQ(datos!DC43,datos!DC$7:DC$88)</f>
        <v>10</v>
      </c>
      <c r="DC43" s="9">
        <f>_xlfn.RANK.EQ(datos!DD43,datos!DD$7:DD$88)</f>
        <v>32</v>
      </c>
      <c r="DD43" s="9">
        <f>_xlfn.RANK.EQ(datos!DE43,datos!DE$7:DE$88)</f>
        <v>42</v>
      </c>
      <c r="DE43" s="9">
        <f>_xlfn.RANK.EQ(datos!DF43,datos!DF$7:DF$88)</f>
        <v>11</v>
      </c>
      <c r="DF43" s="9">
        <f>_xlfn.RANK.EQ(datos!DG43,datos!DG$7:DG$88)</f>
        <v>22</v>
      </c>
      <c r="DG43" s="9">
        <f>_xlfn.RANK.EQ(datos!DH43,datos!DH$7:DH$88)</f>
        <v>46</v>
      </c>
      <c r="DH43" s="9">
        <f>_xlfn.RANK.EQ(datos!DI43,datos!DI$7:DI$88)</f>
        <v>8</v>
      </c>
      <c r="DI43" s="9">
        <f>_xlfn.RANK.EQ(datos!DJ43,datos!DJ$7:DJ$88)</f>
        <v>18</v>
      </c>
      <c r="DJ43" s="9">
        <f>_xlfn.RANK.EQ(datos!DK43,datos!DK$7:DK$88)</f>
        <v>10</v>
      </c>
      <c r="DK43" s="9">
        <f>_xlfn.RANK.EQ(datos!DL43,datos!DL$7:DL$88)</f>
        <v>30</v>
      </c>
      <c r="DL43" s="9">
        <f>_xlfn.RANK.EQ(datos!DM43,datos!DM$7:DM$88)</f>
        <v>8</v>
      </c>
      <c r="DM43" s="9">
        <f>_xlfn.RANK.EQ(datos!DN43,datos!DN$7:DN$88)</f>
        <v>23</v>
      </c>
      <c r="DN43" s="9">
        <f>_xlfn.RANK.EQ(datos!DO43,datos!DO$7:DO$88)</f>
        <v>53</v>
      </c>
      <c r="DO43" s="9">
        <f>_xlfn.RANK.EQ(datos!DP43,datos!DP$7:DP$88)</f>
        <v>53</v>
      </c>
      <c r="DP43" s="9">
        <f>_xlfn.RANK.EQ(datos!DQ43,datos!DQ$7:DQ$88)</f>
        <v>54</v>
      </c>
      <c r="DQ43" s="9">
        <f>_xlfn.RANK.EQ(datos!DR43,datos!DR$7:DR$88)</f>
        <v>56</v>
      </c>
      <c r="DR43" s="9">
        <f>_xlfn.RANK.EQ(datos!DS43,datos!DS$7:DS$88)</f>
        <v>20</v>
      </c>
      <c r="DS43" s="9">
        <f>_xlfn.RANK.EQ(datos!DT43,datos!DT$7:DT$88)</f>
        <v>14</v>
      </c>
      <c r="DT43" s="9">
        <f>_xlfn.RANK.EQ(datos!DU43,datos!DU$7:DU$88)</f>
        <v>17</v>
      </c>
      <c r="DU43" s="9">
        <f>_xlfn.RANK.EQ(datos!DV43,datos!DV$7:DV$88)</f>
        <v>12</v>
      </c>
      <c r="DV43" s="9">
        <f>_xlfn.RANK.EQ(datos!DW43,datos!DW$7:DW$88)</f>
        <v>33</v>
      </c>
      <c r="DW43" s="9">
        <f>_xlfn.RANK.EQ(datos!DX43,datos!DX$7:DX$88)</f>
        <v>6</v>
      </c>
      <c r="DX43" s="9">
        <f>_xlfn.RANK.EQ(datos!DY43,datos!DY$7:DY$88)</f>
        <v>10</v>
      </c>
      <c r="DY43" s="9">
        <f>_xlfn.RANK.EQ(datos!DZ43,datos!DZ$7:DZ$88)</f>
        <v>32</v>
      </c>
      <c r="DZ43" s="9">
        <f>_xlfn.RANK.EQ(datos!EA43,datos!EA$7:EA$88)</f>
        <v>11</v>
      </c>
      <c r="EA43" s="9">
        <f>_xlfn.RANK.EQ(datos!EB43,datos!EB$7:EB$88)</f>
        <v>20</v>
      </c>
      <c r="EB43" s="9">
        <f>_xlfn.RANK.EQ(datos!EC43,datos!EC$7:EC$88)</f>
        <v>24</v>
      </c>
      <c r="EC43" s="9">
        <f>_xlfn.RANK.EQ(datos!ED43,datos!ED$7:ED$88)</f>
        <v>8</v>
      </c>
      <c r="ED43" s="9">
        <f>_xlfn.RANK.EQ(datos!EE43,datos!EE$7:EE$88)</f>
        <v>30</v>
      </c>
      <c r="EE43" s="9">
        <f>_xlfn.RANK.EQ(datos!EF43,datos!EF$7:EF$88)</f>
        <v>49</v>
      </c>
      <c r="EF43" s="9">
        <f>_xlfn.RANK.EQ(datos!EG43,datos!EG$7:EG$88)</f>
        <v>62</v>
      </c>
      <c r="EG43" s="9">
        <f>_xlfn.RANK.EQ(datos!EH43,datos!EH$7:EH$88)</f>
        <v>15</v>
      </c>
      <c r="EH43" s="9">
        <f>_xlfn.RANK.EQ(datos!EI43,datos!EI$7:EI$88)</f>
        <v>1</v>
      </c>
      <c r="EI43" s="9">
        <f>_xlfn.RANK.EQ(datos!EJ43,datos!EJ$7:EJ$88)</f>
        <v>37</v>
      </c>
      <c r="EJ43" s="9">
        <f>_xlfn.RANK.EQ(datos!EK43,datos!EK$7:EK$88)</f>
        <v>12</v>
      </c>
      <c r="EK43" s="9">
        <f>_xlfn.RANK.EQ(datos!EL43,datos!EL$7:EL$88)</f>
        <v>67</v>
      </c>
      <c r="EL43" s="9">
        <f>_xlfn.RANK.EQ(datos!EM43,datos!EM$7:EM$88)</f>
        <v>13</v>
      </c>
      <c r="EM43" s="9">
        <f>_xlfn.RANK.EQ(datos!EN43,datos!EN$7:EN$88)</f>
        <v>26</v>
      </c>
      <c r="EN43" s="9">
        <f>_xlfn.RANK.EQ(datos!EO43,datos!EO$7:EO$88)</f>
        <v>20</v>
      </c>
      <c r="EO43" s="9">
        <f>_xlfn.RANK.EQ(datos!EP43,datos!EP$7:EP$88)</f>
        <v>27</v>
      </c>
      <c r="EP43" s="9">
        <f>_xlfn.RANK.EQ(datos!EQ43,datos!EQ$7:EQ$88)</f>
        <v>25</v>
      </c>
      <c r="EQ43" s="9">
        <f>_xlfn.RANK.EQ(datos!ER43,datos!ER$7:ER$88)</f>
        <v>3</v>
      </c>
      <c r="ER43" s="9">
        <f>_xlfn.RANK.EQ(datos!ES43,datos!ES$7:ES$88)</f>
        <v>43</v>
      </c>
      <c r="ES43" s="9">
        <f>_xlfn.RANK.EQ(datos!ET43,datos!ET$7:ET$88)</f>
        <v>4</v>
      </c>
      <c r="ET43" s="9">
        <f>_xlfn.RANK.EQ(datos!EU43,datos!EU$7:EU$88)</f>
        <v>1</v>
      </c>
      <c r="EU43" s="9">
        <f>_xlfn.RANK.EQ(datos!EV43,datos!EV$7:EV$88)</f>
        <v>9</v>
      </c>
      <c r="EV43" s="9">
        <f>_xlfn.RANK.EQ(datos!EW43,datos!EW$7:EW$88)</f>
        <v>72</v>
      </c>
      <c r="EW43" s="9">
        <f>_xlfn.RANK.EQ(datos!EX43,datos!EX$7:EX$88)</f>
        <v>9</v>
      </c>
      <c r="EX43" s="9">
        <f>_xlfn.RANK.EQ(datos!EY43,datos!EY$7:EY$88)</f>
        <v>6</v>
      </c>
      <c r="EY43" s="9">
        <f>_xlfn.RANK.EQ(datos!EZ43,datos!EZ$7:EZ$88)</f>
        <v>4</v>
      </c>
      <c r="EZ43" s="9">
        <f>_xlfn.RANK.EQ(datos!FA43,datos!FA$7:FA$88)</f>
        <v>4</v>
      </c>
      <c r="FA43" s="9">
        <f>_xlfn.RANK.EQ(datos!FB43,datos!FB$7:FB$88)</f>
        <v>1</v>
      </c>
      <c r="FB43" s="9">
        <f>_xlfn.RANK.EQ(datos!FC43,datos!FC$7:FC$88)</f>
        <v>11</v>
      </c>
      <c r="FC43" s="9">
        <f>_xlfn.RANK.EQ(datos!FD43,datos!FD$7:FD$88)</f>
        <v>14</v>
      </c>
      <c r="FD43" s="9">
        <f>_xlfn.RANK.EQ(datos!FE43,datos!FE$7:FE$88)</f>
        <v>5</v>
      </c>
      <c r="FE43" s="9">
        <f>_xlfn.RANK.EQ(datos!FF43,datos!FF$7:FF$88)</f>
        <v>33</v>
      </c>
      <c r="FF43" s="9">
        <f>_xlfn.RANK.EQ(datos!FG43,datos!FG$7:FG$88)</f>
        <v>73</v>
      </c>
      <c r="FG43" s="9">
        <f>_xlfn.RANK.EQ(datos!FH43,datos!FH$7:FH$88)</f>
        <v>34</v>
      </c>
      <c r="FH43" s="9">
        <f>_xlfn.RANK.EQ(datos!FI43,datos!FI$7:FI$88)</f>
        <v>55</v>
      </c>
      <c r="FI43" s="9">
        <f>_xlfn.RANK.EQ(datos!FJ43,datos!FJ$7:FJ$88)</f>
        <v>4</v>
      </c>
      <c r="FJ43" s="9">
        <f>_xlfn.RANK.EQ(datos!FK43,datos!FK$7:FK$88)</f>
        <v>2</v>
      </c>
      <c r="FK43" s="9">
        <f>_xlfn.RANK.EQ(datos!FL43,datos!FL$7:FL$88)</f>
        <v>1</v>
      </c>
      <c r="FL43" s="9">
        <f>_xlfn.RANK.EQ(datos!FM43,datos!FM$7:FM$88)</f>
        <v>5</v>
      </c>
      <c r="FM43" s="9">
        <f>_xlfn.RANK.EQ(datos!FN43,datos!FN$7:FN$88)</f>
        <v>5</v>
      </c>
      <c r="FN43" s="9">
        <f>_xlfn.RANK.EQ(datos!FO43,datos!FO$7:FO$88)</f>
        <v>17</v>
      </c>
      <c r="FO43" s="9">
        <f>_xlfn.RANK.EQ(datos!FP43,datos!FP$7:FP$88)</f>
        <v>48</v>
      </c>
      <c r="FP43" s="9">
        <f>_xlfn.RANK.EQ(datos!FQ43,datos!FQ$7:FQ$88)</f>
        <v>27</v>
      </c>
      <c r="FQ43" s="9">
        <f>_xlfn.RANK.EQ(datos!FR43,datos!FR$7:FR$88)</f>
        <v>35</v>
      </c>
      <c r="FR43" s="9">
        <f>_xlfn.RANK.EQ(datos!FS43,datos!FS$7:FS$88)</f>
        <v>59</v>
      </c>
      <c r="FS43" s="9">
        <f>_xlfn.RANK.EQ(datos!FT43,datos!FT$7:FT$88)</f>
        <v>20</v>
      </c>
    </row>
    <row r="44" spans="1:175" x14ac:dyDescent="0.3">
      <c r="A44" s="2" t="s">
        <v>76</v>
      </c>
      <c r="B44" s="2">
        <v>302</v>
      </c>
      <c r="C44" s="2" t="s">
        <v>77</v>
      </c>
      <c r="D44" s="2" t="s">
        <v>75</v>
      </c>
      <c r="E44" s="2" t="s">
        <v>347</v>
      </c>
      <c r="F44" s="2">
        <v>0</v>
      </c>
      <c r="G44" s="2" t="s">
        <v>344</v>
      </c>
      <c r="H44" s="9">
        <f>_xlfn.RANK.EQ(datos!I44,datos!I$7:I$88)</f>
        <v>29</v>
      </c>
      <c r="I44" s="9">
        <f>_xlfn.RANK.EQ(datos!J44,datos!J$7:J$88)</f>
        <v>17</v>
      </c>
      <c r="J44" s="9">
        <f>_xlfn.RANK.EQ(datos!K44,datos!K$7:K$88)</f>
        <v>24</v>
      </c>
      <c r="K44" s="9">
        <f>_xlfn.RANK.EQ(datos!L44,datos!L$7:L$88)</f>
        <v>50</v>
      </c>
      <c r="L44" s="9">
        <f>_xlfn.RANK.EQ(datos!M44,datos!M$7:M$88)</f>
        <v>45</v>
      </c>
      <c r="M44" s="9">
        <f>_xlfn.RANK.EQ(datos!N44,datos!N$7:N$88)</f>
        <v>36</v>
      </c>
      <c r="N44" s="9">
        <f>_xlfn.RANK.EQ(datos!O44,datos!O$7:O$88)</f>
        <v>20</v>
      </c>
      <c r="O44" s="9">
        <f>_xlfn.RANK.EQ(datos!P44,datos!P$7:P$88)</f>
        <v>7</v>
      </c>
      <c r="P44" s="9">
        <f>_xlfn.RANK.EQ(datos!Q44,datos!Q$7:Q$88)</f>
        <v>47</v>
      </c>
      <c r="Q44" s="9">
        <f>_xlfn.RANK.EQ(datos!R44,datos!R$7:R$88)</f>
        <v>41</v>
      </c>
      <c r="R44" s="9">
        <f>_xlfn.RANK.EQ(datos!S44,datos!S$7:S$88)</f>
        <v>53</v>
      </c>
      <c r="S44" s="9">
        <f>_xlfn.RANK.EQ(datos!T44,datos!T$7:T$88)</f>
        <v>13</v>
      </c>
      <c r="T44" s="9">
        <f>_xlfn.RANK.EQ(datos!U44,datos!U$7:U$88)</f>
        <v>8</v>
      </c>
      <c r="U44" s="9">
        <f>_xlfn.RANK.EQ(datos!V44,datos!V$7:V$88)</f>
        <v>14</v>
      </c>
      <c r="V44" s="9">
        <f>_xlfn.RANK.EQ(datos!W44,datos!W$7:W$88)</f>
        <v>29</v>
      </c>
      <c r="W44" s="9">
        <f>_xlfn.RANK.EQ(datos!X44,datos!X$7:X$88)</f>
        <v>31</v>
      </c>
      <c r="X44" s="9">
        <f>_xlfn.RANK.EQ(datos!Y44,datos!Y$7:Y$88)</f>
        <v>9</v>
      </c>
      <c r="Y44" s="9">
        <f>_xlfn.RANK.EQ(datos!Z44,datos!Z$7:Z$88)</f>
        <v>43</v>
      </c>
      <c r="Z44" s="9">
        <f>_xlfn.RANK.EQ(datos!AA44,datos!AA$7:AA$88)</f>
        <v>24</v>
      </c>
      <c r="AA44" s="9">
        <f>_xlfn.RANK.EQ(datos!AB44,datos!AB$7:AB$88)</f>
        <v>32</v>
      </c>
      <c r="AB44" s="9">
        <f>_xlfn.RANK.EQ(datos!AC44,datos!AC$7:AC$88)</f>
        <v>61</v>
      </c>
      <c r="AC44" s="9">
        <f>_xlfn.RANK.EQ(datos!AD44,datos!AD$7:AD$88)</f>
        <v>5</v>
      </c>
      <c r="AD44" s="9">
        <f>_xlfn.RANK.EQ(datos!AE44,datos!AE$7:AE$88)</f>
        <v>70</v>
      </c>
      <c r="AE44" s="9">
        <f>_xlfn.RANK.EQ(datos!AF44,datos!AF$7:AF$88)</f>
        <v>45</v>
      </c>
      <c r="AF44" s="9">
        <f>_xlfn.RANK.EQ(datos!AG44,datos!AG$7:AG$88)</f>
        <v>41</v>
      </c>
      <c r="AG44" s="9">
        <f>_xlfn.RANK.EQ(datos!AH44,datos!AH$7:AH$88)</f>
        <v>32</v>
      </c>
      <c r="AH44" s="9">
        <f>_xlfn.RANK.EQ(datos!AI44,datos!AI$7:AI$88)</f>
        <v>35</v>
      </c>
      <c r="AI44" s="9">
        <f>_xlfn.RANK.EQ(datos!AJ44,datos!AJ$7:AJ$88)</f>
        <v>54</v>
      </c>
      <c r="AJ44" s="9">
        <f>_xlfn.RANK.EQ(datos!AK44,datos!AK$7:AK$88)</f>
        <v>16</v>
      </c>
      <c r="AK44" s="9">
        <f>_xlfn.RANK.EQ(datos!AL44,datos!AL$7:AL$88)</f>
        <v>18</v>
      </c>
      <c r="AL44" s="9">
        <f>_xlfn.RANK.EQ(datos!AM44,datos!AM$7:AM$88)</f>
        <v>26</v>
      </c>
      <c r="AM44" s="9">
        <f>_xlfn.RANK.EQ(datos!AN44,datos!AN$7:AN$88)</f>
        <v>27</v>
      </c>
      <c r="AN44" s="9">
        <f>_xlfn.RANK.EQ(datos!AO44,datos!AO$7:AO$88)</f>
        <v>29</v>
      </c>
      <c r="AO44" s="9">
        <f>_xlfn.RANK.EQ(datos!AP44,datos!AP$7:AP$88)</f>
        <v>71</v>
      </c>
      <c r="AP44" s="9">
        <f>_xlfn.RANK.EQ(datos!AQ44,datos!AQ$7:AQ$88)</f>
        <v>3</v>
      </c>
      <c r="AQ44" s="9">
        <f>_xlfn.RANK.EQ(datos!AR44,datos!AR$7:AR$88)</f>
        <v>31</v>
      </c>
      <c r="AR44" s="9">
        <f>_xlfn.RANK.EQ(datos!AS44,datos!AS$7:AS$88)</f>
        <v>27</v>
      </c>
      <c r="AS44" s="9">
        <f>_xlfn.RANK.EQ(datos!AT44,datos!AT$7:AT$88)</f>
        <v>37</v>
      </c>
      <c r="AT44" s="9">
        <f>_xlfn.RANK.EQ(datos!AU44,datos!AU$7:AU$88)</f>
        <v>13</v>
      </c>
      <c r="AU44" s="9">
        <f>_xlfn.RANK.EQ(datos!AV44,datos!AV$7:AV$88)</f>
        <v>24</v>
      </c>
      <c r="AV44" s="9">
        <f>_xlfn.RANK.EQ(datos!AW44,datos!AW$7:AW$88)</f>
        <v>7</v>
      </c>
      <c r="AW44" s="9">
        <f>_xlfn.RANK.EQ(datos!AX44,datos!AX$7:AX$88)</f>
        <v>33</v>
      </c>
      <c r="AX44" s="9">
        <f>_xlfn.RANK.EQ(datos!AY44,datos!AY$7:AY$88)</f>
        <v>17</v>
      </c>
      <c r="AY44" s="9">
        <f>_xlfn.RANK.EQ(datos!AZ44,datos!AZ$7:AZ$88)</f>
        <v>60</v>
      </c>
      <c r="AZ44" s="9">
        <f>_xlfn.RANK.EQ(datos!BA44,datos!BA$7:BA$88)</f>
        <v>37</v>
      </c>
      <c r="BA44" s="9">
        <f>_xlfn.RANK.EQ(datos!BB44,datos!BB$7:BB$88)</f>
        <v>43</v>
      </c>
      <c r="BB44" s="9">
        <f>_xlfn.RANK.EQ(datos!BC44,datos!BC$7:BC$88)</f>
        <v>39</v>
      </c>
      <c r="BC44" s="9">
        <f>_xlfn.RANK.EQ(datos!BD44,datos!BD$7:BD$88)</f>
        <v>34</v>
      </c>
      <c r="BD44" s="9">
        <f>_xlfn.RANK.EQ(datos!BE44,datos!BE$7:BE$88)</f>
        <v>36</v>
      </c>
      <c r="BE44" s="9">
        <f>_xlfn.RANK.EQ(datos!BF44,datos!BF$7:BF$88)</f>
        <v>54</v>
      </c>
      <c r="BF44" s="9">
        <f>_xlfn.RANK.EQ(datos!BG44,datos!BG$7:BG$88)</f>
        <v>51</v>
      </c>
      <c r="BG44" s="9">
        <f>_xlfn.RANK.EQ(datos!BH44,datos!BH$7:BH$88)</f>
        <v>45</v>
      </c>
      <c r="BH44" s="9">
        <f>_xlfn.RANK.EQ(datos!BI44,datos!BI$7:BI$88)</f>
        <v>19</v>
      </c>
      <c r="BI44" s="9">
        <f>_xlfn.RANK.EQ(datos!BJ44,datos!BJ$7:BJ$88)</f>
        <v>9</v>
      </c>
      <c r="BJ44" s="9">
        <f>_xlfn.RANK.EQ(datos!BK44,datos!BK$7:BK$88)</f>
        <v>54</v>
      </c>
      <c r="BK44" s="9">
        <f>_xlfn.RANK.EQ(datos!BL44,datos!BL$7:BL$88)</f>
        <v>15</v>
      </c>
      <c r="BL44" s="9">
        <f>_xlfn.RANK.EQ(datos!BM44,datos!BM$7:BM$88)</f>
        <v>12</v>
      </c>
      <c r="BM44" s="9">
        <f>_xlfn.RANK.EQ(datos!BN44,datos!BN$7:BN$88)</f>
        <v>16</v>
      </c>
      <c r="BN44" s="9">
        <f>_xlfn.RANK.EQ(datos!BO44,datos!BO$7:BO$88)</f>
        <v>13</v>
      </c>
      <c r="BO44" s="9">
        <f>_xlfn.RANK.EQ(datos!BP44,datos!BP$7:BP$88)</f>
        <v>14</v>
      </c>
      <c r="BP44" s="9">
        <f>_xlfn.RANK.EQ(datos!BQ44,datos!BQ$7:BQ$88)</f>
        <v>34</v>
      </c>
      <c r="BQ44" s="9">
        <f>_xlfn.RANK.EQ(datos!BR44,datos!BR$7:BR$88)</f>
        <v>31</v>
      </c>
      <c r="BR44" s="9">
        <f>_xlfn.RANK.EQ(datos!BS44,datos!BS$7:BS$88)</f>
        <v>74</v>
      </c>
      <c r="BS44" s="9">
        <f>_xlfn.RANK.EQ(datos!BT44,datos!BT$7:BT$88)</f>
        <v>1</v>
      </c>
      <c r="BT44" s="9">
        <f>_xlfn.RANK.EQ(datos!BU44,datos!BU$7:BU$88)</f>
        <v>65</v>
      </c>
      <c r="BU44" s="9">
        <f>_xlfn.RANK.EQ(datos!BV44,datos!BV$7:BV$88)</f>
        <v>59</v>
      </c>
      <c r="BV44" s="9">
        <f>_xlfn.RANK.EQ(datos!BW44,datos!BW$7:BW$88)</f>
        <v>1</v>
      </c>
      <c r="BW44" s="9">
        <f>_xlfn.RANK.EQ(datos!BX44,datos!BX$7:BX$88)</f>
        <v>1</v>
      </c>
      <c r="BX44" s="9">
        <f>_xlfn.RANK.EQ(datos!BY44,datos!BY$7:BY$88)</f>
        <v>34</v>
      </c>
      <c r="BY44" s="9">
        <f>_xlfn.RANK.EQ(datos!BZ44,datos!BZ$7:BZ$88)</f>
        <v>13</v>
      </c>
      <c r="BZ44" s="9">
        <f>_xlfn.RANK.EQ(datos!CA44,datos!CA$7:CA$88)</f>
        <v>28</v>
      </c>
      <c r="CA44" s="9">
        <f>_xlfn.RANK.EQ(datos!CB44,datos!CB$7:CB$88)</f>
        <v>53</v>
      </c>
      <c r="CB44" s="9">
        <f>_xlfn.RANK.EQ(datos!CC44,datos!CC$7:CC$88)</f>
        <v>41</v>
      </c>
      <c r="CC44" s="9">
        <f>_xlfn.RANK.EQ(datos!CD44,datos!CD$7:CD$88)</f>
        <v>64</v>
      </c>
      <c r="CD44" s="9">
        <f>_xlfn.RANK.EQ(datos!CE44,datos!CE$7:CE$88)</f>
        <v>12</v>
      </c>
      <c r="CE44" s="9">
        <f>_xlfn.RANK.EQ(datos!CF44,datos!CF$7:CF$88)</f>
        <v>55</v>
      </c>
      <c r="CF44" s="9">
        <f>_xlfn.RANK.EQ(datos!CG44,datos!CG$7:CG$88)</f>
        <v>32</v>
      </c>
      <c r="CG44" s="9">
        <f>_xlfn.RANK.EQ(datos!CH44,datos!CH$7:CH$88)</f>
        <v>49</v>
      </c>
      <c r="CH44" s="9">
        <f>_xlfn.RANK.EQ(datos!CI44,datos!CI$7:CI$88)</f>
        <v>43</v>
      </c>
      <c r="CI44" s="9">
        <f>_xlfn.RANK.EQ(datos!CJ44,datos!CJ$7:CJ$88)</f>
        <v>35</v>
      </c>
      <c r="CJ44" s="9">
        <f>_xlfn.RANK.EQ(datos!CK44,datos!CK$7:CK$88)</f>
        <v>9</v>
      </c>
      <c r="CK44" s="9">
        <f>_xlfn.RANK.EQ(datos!CL44,datos!CL$7:CL$88)</f>
        <v>5</v>
      </c>
      <c r="CL44" s="9">
        <f>_xlfn.RANK.EQ(datos!CM44,datos!CM$7:CM$88)</f>
        <v>2</v>
      </c>
      <c r="CM44" s="9">
        <f>_xlfn.RANK.EQ(datos!CN44,datos!CN$7:CN$88)</f>
        <v>11</v>
      </c>
      <c r="CN44" s="9">
        <f>_xlfn.RANK.EQ(datos!CO44,datos!CO$7:CO$88)</f>
        <v>72</v>
      </c>
      <c r="CO44" s="9">
        <f>_xlfn.RANK.EQ(datos!CP44,datos!CP$7:CP$88)</f>
        <v>30</v>
      </c>
      <c r="CP44" s="9">
        <f>_xlfn.RANK.EQ(datos!CQ44,datos!CQ$7:CQ$88)</f>
        <v>1</v>
      </c>
      <c r="CQ44" s="9">
        <f>_xlfn.RANK.EQ(datos!CR44,datos!CR$7:CR$88)</f>
        <v>57</v>
      </c>
      <c r="CR44" s="9">
        <f>_xlfn.RANK.EQ(datos!CS44,datos!CS$7:CS$88)</f>
        <v>31</v>
      </c>
      <c r="CS44" s="9">
        <f>_xlfn.RANK.EQ(datos!CT44,datos!CT$7:CT$88)</f>
        <v>21</v>
      </c>
      <c r="CT44" s="9">
        <f>_xlfn.RANK.EQ(datos!CU44,datos!CU$7:CU$88)</f>
        <v>33</v>
      </c>
      <c r="CU44" s="9">
        <f>_xlfn.RANK.EQ(datos!CV44,datos!CV$7:CV$88)</f>
        <v>51</v>
      </c>
      <c r="CV44" s="9">
        <f>_xlfn.RANK.EQ(datos!CW44,datos!CW$7:CW$88)</f>
        <v>21</v>
      </c>
      <c r="CW44" s="9">
        <f>_xlfn.RANK.EQ(datos!CX44,datos!CX$7:CX$88)</f>
        <v>50</v>
      </c>
      <c r="CX44" s="9">
        <f>_xlfn.RANK.EQ(datos!CY44,datos!CY$7:CY$88)</f>
        <v>36</v>
      </c>
      <c r="CY44" s="9">
        <f>_xlfn.RANK.EQ(datos!CZ44,datos!CZ$7:CZ$88)</f>
        <v>66</v>
      </c>
      <c r="CZ44" s="9">
        <f>_xlfn.RANK.EQ(datos!DA44,datos!DA$7:DA$88)</f>
        <v>41</v>
      </c>
      <c r="DA44" s="9">
        <f>_xlfn.RANK.EQ(datos!DB44,datos!DB$7:DB$88)</f>
        <v>44</v>
      </c>
      <c r="DB44" s="9">
        <f>_xlfn.RANK.EQ(datos!DC44,datos!DC$7:DC$88)</f>
        <v>47</v>
      </c>
      <c r="DC44" s="9">
        <f>_xlfn.RANK.EQ(datos!DD44,datos!DD$7:DD$88)</f>
        <v>55</v>
      </c>
      <c r="DD44" s="9">
        <f>_xlfn.RANK.EQ(datos!DE44,datos!DE$7:DE$88)</f>
        <v>30</v>
      </c>
      <c r="DE44" s="9">
        <f>_xlfn.RANK.EQ(datos!DF44,datos!DF$7:DF$88)</f>
        <v>41</v>
      </c>
      <c r="DF44" s="9">
        <f>_xlfn.RANK.EQ(datos!DG44,datos!DG$7:DG$88)</f>
        <v>46</v>
      </c>
      <c r="DG44" s="9">
        <f>_xlfn.RANK.EQ(datos!DH44,datos!DH$7:DH$88)</f>
        <v>76</v>
      </c>
      <c r="DH44" s="9">
        <f>_xlfn.RANK.EQ(datos!DI44,datos!DI$7:DI$88)</f>
        <v>44</v>
      </c>
      <c r="DI44" s="9">
        <f>_xlfn.RANK.EQ(datos!DJ44,datos!DJ$7:DJ$88)</f>
        <v>3</v>
      </c>
      <c r="DJ44" s="9">
        <f>_xlfn.RANK.EQ(datos!DK44,datos!DK$7:DK$88)</f>
        <v>16</v>
      </c>
      <c r="DK44" s="9">
        <f>_xlfn.RANK.EQ(datos!DL44,datos!DL$7:DL$88)</f>
        <v>14</v>
      </c>
      <c r="DL44" s="9">
        <f>_xlfn.RANK.EQ(datos!DM44,datos!DM$7:DM$88)</f>
        <v>82</v>
      </c>
      <c r="DM44" s="9">
        <f>_xlfn.RANK.EQ(datos!DN44,datos!DN$7:DN$88)</f>
        <v>39</v>
      </c>
      <c r="DN44" s="9">
        <f>_xlfn.RANK.EQ(datos!DO44,datos!DO$7:DO$88)</f>
        <v>43</v>
      </c>
      <c r="DO44" s="9">
        <f>_xlfn.RANK.EQ(datos!DP44,datos!DP$7:DP$88)</f>
        <v>8</v>
      </c>
      <c r="DP44" s="9">
        <f>_xlfn.RANK.EQ(datos!DQ44,datos!DQ$7:DQ$88)</f>
        <v>57</v>
      </c>
      <c r="DQ44" s="9">
        <f>_xlfn.RANK.EQ(datos!DR44,datos!DR$7:DR$88)</f>
        <v>28</v>
      </c>
      <c r="DR44" s="9">
        <f>_xlfn.RANK.EQ(datos!DS44,datos!DS$7:DS$88)</f>
        <v>50</v>
      </c>
      <c r="DS44" s="9">
        <f>_xlfn.RANK.EQ(datos!DT44,datos!DT$7:DT$88)</f>
        <v>41</v>
      </c>
      <c r="DT44" s="9">
        <f>_xlfn.RANK.EQ(datos!DU44,datos!DU$7:DU$88)</f>
        <v>44</v>
      </c>
      <c r="DU44" s="9">
        <f>_xlfn.RANK.EQ(datos!DV44,datos!DV$7:DV$88)</f>
        <v>26</v>
      </c>
      <c r="DV44" s="9">
        <f>_xlfn.RANK.EQ(datos!DW44,datos!DW$7:DW$88)</f>
        <v>56</v>
      </c>
      <c r="DW44" s="9">
        <f>_xlfn.RANK.EQ(datos!DX44,datos!DX$7:DX$88)</f>
        <v>19</v>
      </c>
      <c r="DX44" s="9">
        <f>_xlfn.RANK.EQ(datos!DY44,datos!DY$7:DY$88)</f>
        <v>26</v>
      </c>
      <c r="DY44" s="9">
        <f>_xlfn.RANK.EQ(datos!DZ44,datos!DZ$7:DZ$88)</f>
        <v>22</v>
      </c>
      <c r="DZ44" s="9">
        <f>_xlfn.RANK.EQ(datos!EA44,datos!EA$7:EA$88)</f>
        <v>31</v>
      </c>
      <c r="EA44" s="9">
        <f>_xlfn.RANK.EQ(datos!EB44,datos!EB$7:EB$88)</f>
        <v>47</v>
      </c>
      <c r="EB44" s="9">
        <f>_xlfn.RANK.EQ(datos!EC44,datos!EC$7:EC$88)</f>
        <v>36</v>
      </c>
      <c r="EC44" s="9">
        <f>_xlfn.RANK.EQ(datos!ED44,datos!ED$7:ED$88)</f>
        <v>35</v>
      </c>
      <c r="ED44" s="9">
        <f>_xlfn.RANK.EQ(datos!EE44,datos!EE$7:EE$88)</f>
        <v>56</v>
      </c>
      <c r="EE44" s="9">
        <f>_xlfn.RANK.EQ(datos!EF44,datos!EF$7:EF$88)</f>
        <v>48</v>
      </c>
      <c r="EF44" s="9">
        <f>_xlfn.RANK.EQ(datos!EG44,datos!EG$7:EG$88)</f>
        <v>70</v>
      </c>
      <c r="EG44" s="9">
        <f>_xlfn.RANK.EQ(datos!EH44,datos!EH$7:EH$88)</f>
        <v>45</v>
      </c>
      <c r="EH44" s="9">
        <f>_xlfn.RANK.EQ(datos!EI44,datos!EI$7:EI$88)</f>
        <v>1</v>
      </c>
      <c r="EI44" s="9">
        <f>_xlfn.RANK.EQ(datos!EJ44,datos!EJ$7:EJ$88)</f>
        <v>36</v>
      </c>
      <c r="EJ44" s="9">
        <f>_xlfn.RANK.EQ(datos!EK44,datos!EK$7:EK$88)</f>
        <v>5</v>
      </c>
      <c r="EK44" s="9">
        <f>_xlfn.RANK.EQ(datos!EL44,datos!EL$7:EL$88)</f>
        <v>21</v>
      </c>
      <c r="EL44" s="9">
        <f>_xlfn.RANK.EQ(datos!EM44,datos!EM$7:EM$88)</f>
        <v>8</v>
      </c>
      <c r="EM44" s="9">
        <f>_xlfn.RANK.EQ(datos!EN44,datos!EN$7:EN$88)</f>
        <v>46</v>
      </c>
      <c r="EN44" s="9">
        <f>_xlfn.RANK.EQ(datos!EO44,datos!EO$7:EO$88)</f>
        <v>10</v>
      </c>
      <c r="EO44" s="9">
        <f>_xlfn.RANK.EQ(datos!EP44,datos!EP$7:EP$88)</f>
        <v>1</v>
      </c>
      <c r="EP44" s="9">
        <f>_xlfn.RANK.EQ(datos!EQ44,datos!EQ$7:EQ$88)</f>
        <v>1</v>
      </c>
      <c r="EQ44" s="9">
        <f>_xlfn.RANK.EQ(datos!ER44,datos!ER$7:ER$88)</f>
        <v>35</v>
      </c>
      <c r="ER44" s="9">
        <f>_xlfn.RANK.EQ(datos!ES44,datos!ES$7:ES$88)</f>
        <v>44</v>
      </c>
      <c r="ES44" s="9">
        <f>_xlfn.RANK.EQ(datos!ET44,datos!ET$7:ET$88)</f>
        <v>26</v>
      </c>
      <c r="ET44" s="9">
        <f>_xlfn.RANK.EQ(datos!EU44,datos!EU$7:EU$88)</f>
        <v>35</v>
      </c>
      <c r="EU44" s="9">
        <f>_xlfn.RANK.EQ(datos!EV44,datos!EV$7:EV$88)</f>
        <v>26</v>
      </c>
      <c r="EV44" s="9">
        <f>_xlfn.RANK.EQ(datos!EW44,datos!EW$7:EW$88)</f>
        <v>53</v>
      </c>
      <c r="EW44" s="9">
        <f>_xlfn.RANK.EQ(datos!EX44,datos!EX$7:EX$88)</f>
        <v>33</v>
      </c>
      <c r="EX44" s="9">
        <f>_xlfn.RANK.EQ(datos!EY44,datos!EY$7:EY$88)</f>
        <v>33</v>
      </c>
      <c r="EY44" s="9">
        <f>_xlfn.RANK.EQ(datos!EZ44,datos!EZ$7:EZ$88)</f>
        <v>21</v>
      </c>
      <c r="EZ44" s="9">
        <f>_xlfn.RANK.EQ(datos!FA44,datos!FA$7:FA$88)</f>
        <v>33</v>
      </c>
      <c r="FA44" s="9">
        <f>_xlfn.RANK.EQ(datos!FB44,datos!FB$7:FB$88)</f>
        <v>36</v>
      </c>
      <c r="FB44" s="9">
        <f>_xlfn.RANK.EQ(datos!FC44,datos!FC$7:FC$88)</f>
        <v>15</v>
      </c>
      <c r="FC44" s="9">
        <f>_xlfn.RANK.EQ(datos!FD44,datos!FD$7:FD$88)</f>
        <v>26</v>
      </c>
      <c r="FD44" s="9">
        <f>_xlfn.RANK.EQ(datos!FE44,datos!FE$7:FE$88)</f>
        <v>38</v>
      </c>
      <c r="FE44" s="9">
        <f>_xlfn.RANK.EQ(datos!FF44,datos!FF$7:FF$88)</f>
        <v>33</v>
      </c>
      <c r="FF44" s="9">
        <f>_xlfn.RANK.EQ(datos!FG44,datos!FG$7:FG$88)</f>
        <v>38</v>
      </c>
      <c r="FG44" s="9">
        <f>_xlfn.RANK.EQ(datos!FH44,datos!FH$7:FH$88)</f>
        <v>77</v>
      </c>
      <c r="FH44" s="9">
        <f>_xlfn.RANK.EQ(datos!FI44,datos!FI$7:FI$88)</f>
        <v>51</v>
      </c>
      <c r="FI44" s="9">
        <f>_xlfn.RANK.EQ(datos!FJ44,datos!FJ$7:FJ$88)</f>
        <v>3</v>
      </c>
      <c r="FJ44" s="9">
        <f>_xlfn.RANK.EQ(datos!FK44,datos!FK$7:FK$88)</f>
        <v>4</v>
      </c>
      <c r="FK44" s="9">
        <f>_xlfn.RANK.EQ(datos!FL44,datos!FL$7:FL$88)</f>
        <v>1</v>
      </c>
      <c r="FL44" s="9">
        <f>_xlfn.RANK.EQ(datos!FM44,datos!FM$7:FM$88)</f>
        <v>5</v>
      </c>
      <c r="FM44" s="9">
        <f>_xlfn.RANK.EQ(datos!FN44,datos!FN$7:FN$88)</f>
        <v>5</v>
      </c>
      <c r="FN44" s="9">
        <f>_xlfn.RANK.EQ(datos!FO44,datos!FO$7:FO$88)</f>
        <v>16</v>
      </c>
      <c r="FO44" s="9">
        <f>_xlfn.RANK.EQ(datos!FP44,datos!FP$7:FP$88)</f>
        <v>19</v>
      </c>
      <c r="FP44" s="9">
        <f>_xlfn.RANK.EQ(datos!FQ44,datos!FQ$7:FQ$88)</f>
        <v>33</v>
      </c>
      <c r="FQ44" s="9">
        <f>_xlfn.RANK.EQ(datos!FR44,datos!FR$7:FR$88)</f>
        <v>48</v>
      </c>
      <c r="FR44" s="9">
        <f>_xlfn.RANK.EQ(datos!FS44,datos!FS$7:FS$88)</f>
        <v>56</v>
      </c>
      <c r="FS44" s="9">
        <f>_xlfn.RANK.EQ(datos!FT44,datos!FT$7:FT$88)</f>
        <v>17</v>
      </c>
    </row>
    <row r="45" spans="1:175" x14ac:dyDescent="0.3">
      <c r="A45" s="2" t="s">
        <v>78</v>
      </c>
      <c r="B45" s="2">
        <v>303</v>
      </c>
      <c r="C45" s="2" t="s">
        <v>79</v>
      </c>
      <c r="D45" s="2" t="s">
        <v>75</v>
      </c>
      <c r="E45" s="2" t="s">
        <v>347</v>
      </c>
      <c r="F45" s="2">
        <v>0</v>
      </c>
      <c r="G45" s="2" t="s">
        <v>344</v>
      </c>
      <c r="H45" s="9">
        <f>_xlfn.RANK.EQ(datos!I45,datos!I$7:I$88)</f>
        <v>20</v>
      </c>
      <c r="I45" s="9">
        <f>_xlfn.RANK.EQ(datos!J45,datos!J$7:J$88)</f>
        <v>16</v>
      </c>
      <c r="J45" s="9">
        <f>_xlfn.RANK.EQ(datos!K45,datos!K$7:K$88)</f>
        <v>23</v>
      </c>
      <c r="K45" s="9">
        <f>_xlfn.RANK.EQ(datos!L45,datos!L$7:L$88)</f>
        <v>20</v>
      </c>
      <c r="L45" s="9">
        <f>_xlfn.RANK.EQ(datos!M45,datos!M$7:M$88)</f>
        <v>31</v>
      </c>
      <c r="M45" s="9">
        <f>_xlfn.RANK.EQ(datos!N45,datos!N$7:N$88)</f>
        <v>40</v>
      </c>
      <c r="N45" s="9">
        <f>_xlfn.RANK.EQ(datos!O45,datos!O$7:O$88)</f>
        <v>19</v>
      </c>
      <c r="O45" s="9">
        <f>_xlfn.RANK.EQ(datos!P45,datos!P$7:P$88)</f>
        <v>21</v>
      </c>
      <c r="P45" s="9">
        <f>_xlfn.RANK.EQ(datos!Q45,datos!Q$7:Q$88)</f>
        <v>13</v>
      </c>
      <c r="Q45" s="9">
        <f>_xlfn.RANK.EQ(datos!R45,datos!R$7:R$88)</f>
        <v>24</v>
      </c>
      <c r="R45" s="9">
        <f>_xlfn.RANK.EQ(datos!S45,datos!S$7:S$88)</f>
        <v>37</v>
      </c>
      <c r="S45" s="9">
        <f>_xlfn.RANK.EQ(datos!T45,datos!T$7:T$88)</f>
        <v>51</v>
      </c>
      <c r="T45" s="9">
        <f>_xlfn.RANK.EQ(datos!U45,datos!U$7:U$88)</f>
        <v>10</v>
      </c>
      <c r="U45" s="9">
        <f>_xlfn.RANK.EQ(datos!V45,datos!V$7:V$88)</f>
        <v>10</v>
      </c>
      <c r="V45" s="9">
        <f>_xlfn.RANK.EQ(datos!W45,datos!W$7:W$88)</f>
        <v>3</v>
      </c>
      <c r="W45" s="9">
        <f>_xlfn.RANK.EQ(datos!X45,datos!X$7:X$88)</f>
        <v>27</v>
      </c>
      <c r="X45" s="9">
        <f>_xlfn.RANK.EQ(datos!Y45,datos!Y$7:Y$88)</f>
        <v>24</v>
      </c>
      <c r="Y45" s="9">
        <f>_xlfn.RANK.EQ(datos!Z45,datos!Z$7:Z$88)</f>
        <v>79</v>
      </c>
      <c r="Z45" s="9">
        <f>_xlfn.RANK.EQ(datos!AA45,datos!AA$7:AA$88)</f>
        <v>26</v>
      </c>
      <c r="AA45" s="9">
        <f>_xlfn.RANK.EQ(datos!AB45,datos!AB$7:AB$88)</f>
        <v>29</v>
      </c>
      <c r="AB45" s="9">
        <f>_xlfn.RANK.EQ(datos!AC45,datos!AC$7:AC$88)</f>
        <v>28</v>
      </c>
      <c r="AC45" s="9">
        <f>_xlfn.RANK.EQ(datos!AD45,datos!AD$7:AD$88)</f>
        <v>21</v>
      </c>
      <c r="AD45" s="9">
        <f>_xlfn.RANK.EQ(datos!AE45,datos!AE$7:AE$88)</f>
        <v>23</v>
      </c>
      <c r="AE45" s="9">
        <f>_xlfn.RANK.EQ(datos!AF45,datos!AF$7:AF$88)</f>
        <v>31</v>
      </c>
      <c r="AF45" s="9">
        <f>_xlfn.RANK.EQ(datos!AG45,datos!AG$7:AG$88)</f>
        <v>18</v>
      </c>
      <c r="AG45" s="9">
        <f>_xlfn.RANK.EQ(datos!AH45,datos!AH$7:AH$88)</f>
        <v>56</v>
      </c>
      <c r="AH45" s="9">
        <f>_xlfn.RANK.EQ(datos!AI45,datos!AI$7:AI$88)</f>
        <v>32</v>
      </c>
      <c r="AI45" s="9">
        <f>_xlfn.RANK.EQ(datos!AJ45,datos!AJ$7:AJ$88)</f>
        <v>70</v>
      </c>
      <c r="AJ45" s="9">
        <f>_xlfn.RANK.EQ(datos!AK45,datos!AK$7:AK$88)</f>
        <v>31</v>
      </c>
      <c r="AK45" s="9">
        <f>_xlfn.RANK.EQ(datos!AL45,datos!AL$7:AL$88)</f>
        <v>33</v>
      </c>
      <c r="AL45" s="9">
        <f>_xlfn.RANK.EQ(datos!AM45,datos!AM$7:AM$88)</f>
        <v>21</v>
      </c>
      <c r="AM45" s="9">
        <f>_xlfn.RANK.EQ(datos!AN45,datos!AN$7:AN$88)</f>
        <v>14</v>
      </c>
      <c r="AN45" s="9">
        <f>_xlfn.RANK.EQ(datos!AO45,datos!AO$7:AO$88)</f>
        <v>19</v>
      </c>
      <c r="AO45" s="9">
        <f>_xlfn.RANK.EQ(datos!AP45,datos!AP$7:AP$88)</f>
        <v>49</v>
      </c>
      <c r="AP45" s="9">
        <f>_xlfn.RANK.EQ(datos!AQ45,datos!AQ$7:AQ$88)</f>
        <v>21</v>
      </c>
      <c r="AQ45" s="9">
        <f>_xlfn.RANK.EQ(datos!AR45,datos!AR$7:AR$88)</f>
        <v>14</v>
      </c>
      <c r="AR45" s="9">
        <f>_xlfn.RANK.EQ(datos!AS45,datos!AS$7:AS$88)</f>
        <v>50</v>
      </c>
      <c r="AS45" s="9">
        <f>_xlfn.RANK.EQ(datos!AT45,datos!AT$7:AT$88)</f>
        <v>59</v>
      </c>
      <c r="AT45" s="9">
        <f>_xlfn.RANK.EQ(datos!AU45,datos!AU$7:AU$88)</f>
        <v>21</v>
      </c>
      <c r="AU45" s="9">
        <f>_xlfn.RANK.EQ(datos!AV45,datos!AV$7:AV$88)</f>
        <v>4</v>
      </c>
      <c r="AV45" s="9">
        <f>_xlfn.RANK.EQ(datos!AW45,datos!AW$7:AW$88)</f>
        <v>18</v>
      </c>
      <c r="AW45" s="9">
        <f>_xlfn.RANK.EQ(datos!AX45,datos!AX$7:AX$88)</f>
        <v>34</v>
      </c>
      <c r="AX45" s="9">
        <f>_xlfn.RANK.EQ(datos!AY45,datos!AY$7:AY$88)</f>
        <v>34</v>
      </c>
      <c r="AY45" s="9">
        <f>_xlfn.RANK.EQ(datos!AZ45,datos!AZ$7:AZ$88)</f>
        <v>11</v>
      </c>
      <c r="AZ45" s="9">
        <f>_xlfn.RANK.EQ(datos!BA45,datos!BA$7:BA$88)</f>
        <v>10</v>
      </c>
      <c r="BA45" s="9">
        <f>_xlfn.RANK.EQ(datos!BB45,datos!BB$7:BB$88)</f>
        <v>23</v>
      </c>
      <c r="BB45" s="9">
        <f>_xlfn.RANK.EQ(datos!BC45,datos!BC$7:BC$88)</f>
        <v>24</v>
      </c>
      <c r="BC45" s="9">
        <f>_xlfn.RANK.EQ(datos!BD45,datos!BD$7:BD$88)</f>
        <v>24</v>
      </c>
      <c r="BD45" s="9">
        <f>_xlfn.RANK.EQ(datos!BE45,datos!BE$7:BE$88)</f>
        <v>17</v>
      </c>
      <c r="BE45" s="9">
        <f>_xlfn.RANK.EQ(datos!BF45,datos!BF$7:BF$88)</f>
        <v>1</v>
      </c>
      <c r="BF45" s="9">
        <f>_xlfn.RANK.EQ(datos!BG45,datos!BG$7:BG$88)</f>
        <v>24</v>
      </c>
      <c r="BG45" s="9">
        <f>_xlfn.RANK.EQ(datos!BH45,datos!BH$7:BH$88)</f>
        <v>64</v>
      </c>
      <c r="BH45" s="9">
        <f>_xlfn.RANK.EQ(datos!BI45,datos!BI$7:BI$88)</f>
        <v>19</v>
      </c>
      <c r="BI45" s="9">
        <f>_xlfn.RANK.EQ(datos!BJ45,datos!BJ$7:BJ$88)</f>
        <v>40</v>
      </c>
      <c r="BJ45" s="9">
        <f>_xlfn.RANK.EQ(datos!BK45,datos!BK$7:BK$88)</f>
        <v>44</v>
      </c>
      <c r="BK45" s="9">
        <f>_xlfn.RANK.EQ(datos!BL45,datos!BL$7:BL$88)</f>
        <v>56</v>
      </c>
      <c r="BL45" s="9">
        <f>_xlfn.RANK.EQ(datos!BM45,datos!BM$7:BM$88)</f>
        <v>29</v>
      </c>
      <c r="BM45" s="9">
        <f>_xlfn.RANK.EQ(datos!BN45,datos!BN$7:BN$88)</f>
        <v>21</v>
      </c>
      <c r="BN45" s="9">
        <f>_xlfn.RANK.EQ(datos!BO45,datos!BO$7:BO$88)</f>
        <v>72</v>
      </c>
      <c r="BO45" s="9">
        <f>_xlfn.RANK.EQ(datos!BP45,datos!BP$7:BP$88)</f>
        <v>48</v>
      </c>
      <c r="BP45" s="9">
        <f>_xlfn.RANK.EQ(datos!BQ45,datos!BQ$7:BQ$88)</f>
        <v>20</v>
      </c>
      <c r="BQ45" s="9">
        <f>_xlfn.RANK.EQ(datos!BR45,datos!BR$7:BR$88)</f>
        <v>12</v>
      </c>
      <c r="BR45" s="9">
        <f>_xlfn.RANK.EQ(datos!BS45,datos!BS$7:BS$88)</f>
        <v>31</v>
      </c>
      <c r="BS45" s="9">
        <f>_xlfn.RANK.EQ(datos!BT45,datos!BT$7:BT$88)</f>
        <v>1</v>
      </c>
      <c r="BT45" s="9">
        <f>_xlfn.RANK.EQ(datos!BU45,datos!BU$7:BU$88)</f>
        <v>1</v>
      </c>
      <c r="BU45" s="9">
        <f>_xlfn.RANK.EQ(datos!BV45,datos!BV$7:BV$88)</f>
        <v>32</v>
      </c>
      <c r="BV45" s="9">
        <f>_xlfn.RANK.EQ(datos!BW45,datos!BW$7:BW$88)</f>
        <v>1</v>
      </c>
      <c r="BW45" s="9">
        <f>_xlfn.RANK.EQ(datos!BX45,datos!BX$7:BX$88)</f>
        <v>19</v>
      </c>
      <c r="BX45" s="9">
        <f>_xlfn.RANK.EQ(datos!BY45,datos!BY$7:BY$88)</f>
        <v>3</v>
      </c>
      <c r="BY45" s="9">
        <f>_xlfn.RANK.EQ(datos!BZ45,datos!BZ$7:BZ$88)</f>
        <v>28</v>
      </c>
      <c r="BZ45" s="9">
        <f>_xlfn.RANK.EQ(datos!CA45,datos!CA$7:CA$88)</f>
        <v>1</v>
      </c>
      <c r="CA45" s="9">
        <f>_xlfn.RANK.EQ(datos!CB45,datos!CB$7:CB$88)</f>
        <v>61</v>
      </c>
      <c r="CB45" s="9">
        <f>_xlfn.RANK.EQ(datos!CC45,datos!CC$7:CC$88)</f>
        <v>30</v>
      </c>
      <c r="CC45" s="9">
        <f>_xlfn.RANK.EQ(datos!CD45,datos!CD$7:CD$88)</f>
        <v>56</v>
      </c>
      <c r="CD45" s="9">
        <f>_xlfn.RANK.EQ(datos!CE45,datos!CE$7:CE$88)</f>
        <v>33</v>
      </c>
      <c r="CE45" s="9">
        <f>_xlfn.RANK.EQ(datos!CF45,datos!CF$7:CF$88)</f>
        <v>41</v>
      </c>
      <c r="CF45" s="9">
        <f>_xlfn.RANK.EQ(datos!CG45,datos!CG$7:CG$88)</f>
        <v>34</v>
      </c>
      <c r="CG45" s="9">
        <f>_xlfn.RANK.EQ(datos!CH45,datos!CH$7:CH$88)</f>
        <v>62</v>
      </c>
      <c r="CH45" s="9">
        <f>_xlfn.RANK.EQ(datos!CI45,datos!CI$7:CI$88)</f>
        <v>48</v>
      </c>
      <c r="CI45" s="9">
        <f>_xlfn.RANK.EQ(datos!CJ45,datos!CJ$7:CJ$88)</f>
        <v>63</v>
      </c>
      <c r="CJ45" s="9">
        <f>_xlfn.RANK.EQ(datos!CK45,datos!CK$7:CK$88)</f>
        <v>25</v>
      </c>
      <c r="CK45" s="9">
        <f>_xlfn.RANK.EQ(datos!CL45,datos!CL$7:CL$88)</f>
        <v>38</v>
      </c>
      <c r="CL45" s="9">
        <f>_xlfn.RANK.EQ(datos!CM45,datos!CM$7:CM$88)</f>
        <v>18</v>
      </c>
      <c r="CM45" s="9">
        <f>_xlfn.RANK.EQ(datos!CN45,datos!CN$7:CN$88)</f>
        <v>14</v>
      </c>
      <c r="CN45" s="9">
        <f>_xlfn.RANK.EQ(datos!CO45,datos!CO$7:CO$88)</f>
        <v>68</v>
      </c>
      <c r="CO45" s="9">
        <f>_xlfn.RANK.EQ(datos!CP45,datos!CP$7:CP$88)</f>
        <v>57</v>
      </c>
      <c r="CP45" s="9">
        <f>_xlfn.RANK.EQ(datos!CQ45,datos!CQ$7:CQ$88)</f>
        <v>68</v>
      </c>
      <c r="CQ45" s="9">
        <f>_xlfn.RANK.EQ(datos!CR45,datos!CR$7:CR$88)</f>
        <v>53</v>
      </c>
      <c r="CR45" s="9">
        <f>_xlfn.RANK.EQ(datos!CS45,datos!CS$7:CS$88)</f>
        <v>19</v>
      </c>
      <c r="CS45" s="9">
        <f>_xlfn.RANK.EQ(datos!CT45,datos!CT$7:CT$88)</f>
        <v>23</v>
      </c>
      <c r="CT45" s="9">
        <f>_xlfn.RANK.EQ(datos!CU45,datos!CU$7:CU$88)</f>
        <v>27</v>
      </c>
      <c r="CU45" s="9">
        <f>_xlfn.RANK.EQ(datos!CV45,datos!CV$7:CV$88)</f>
        <v>47</v>
      </c>
      <c r="CV45" s="9">
        <f>_xlfn.RANK.EQ(datos!CW45,datos!CW$7:CW$88)</f>
        <v>45</v>
      </c>
      <c r="CW45" s="9">
        <f>_xlfn.RANK.EQ(datos!CX45,datos!CX$7:CX$88)</f>
        <v>32</v>
      </c>
      <c r="CX45" s="9">
        <f>_xlfn.RANK.EQ(datos!CY45,datos!CY$7:CY$88)</f>
        <v>71</v>
      </c>
      <c r="CY45" s="9">
        <f>_xlfn.RANK.EQ(datos!CZ45,datos!CZ$7:CZ$88)</f>
        <v>38</v>
      </c>
      <c r="CZ45" s="9">
        <f>_xlfn.RANK.EQ(datos!DA45,datos!DA$7:DA$88)</f>
        <v>38</v>
      </c>
      <c r="DA45" s="9">
        <f>_xlfn.RANK.EQ(datos!DB45,datos!DB$7:DB$88)</f>
        <v>61</v>
      </c>
      <c r="DB45" s="9">
        <f>_xlfn.RANK.EQ(datos!DC45,datos!DC$7:DC$88)</f>
        <v>31</v>
      </c>
      <c r="DC45" s="9">
        <f>_xlfn.RANK.EQ(datos!DD45,datos!DD$7:DD$88)</f>
        <v>22</v>
      </c>
      <c r="DD45" s="9">
        <f>_xlfn.RANK.EQ(datos!DE45,datos!DE$7:DE$88)</f>
        <v>23</v>
      </c>
      <c r="DE45" s="9">
        <f>_xlfn.RANK.EQ(datos!DF45,datos!DF$7:DF$88)</f>
        <v>46</v>
      </c>
      <c r="DF45" s="9">
        <f>_xlfn.RANK.EQ(datos!DG45,datos!DG$7:DG$88)</f>
        <v>26</v>
      </c>
      <c r="DG45" s="9">
        <f>_xlfn.RANK.EQ(datos!DH45,datos!DH$7:DH$88)</f>
        <v>36</v>
      </c>
      <c r="DH45" s="9">
        <f>_xlfn.RANK.EQ(datos!DI45,datos!DI$7:DI$88)</f>
        <v>30</v>
      </c>
      <c r="DI45" s="9">
        <f>_xlfn.RANK.EQ(datos!DJ45,datos!DJ$7:DJ$88)</f>
        <v>58</v>
      </c>
      <c r="DJ45" s="9">
        <f>_xlfn.RANK.EQ(datos!DK45,datos!DK$7:DK$88)</f>
        <v>18</v>
      </c>
      <c r="DK45" s="9">
        <f>_xlfn.RANK.EQ(datos!DL45,datos!DL$7:DL$88)</f>
        <v>21</v>
      </c>
      <c r="DL45" s="9">
        <f>_xlfn.RANK.EQ(datos!DM45,datos!DM$7:DM$88)</f>
        <v>31</v>
      </c>
      <c r="DM45" s="9">
        <f>_xlfn.RANK.EQ(datos!DN45,datos!DN$7:DN$88)</f>
        <v>24</v>
      </c>
      <c r="DN45" s="9">
        <f>_xlfn.RANK.EQ(datos!DO45,datos!DO$7:DO$88)</f>
        <v>52</v>
      </c>
      <c r="DO45" s="9">
        <f>_xlfn.RANK.EQ(datos!DP45,datos!DP$7:DP$88)</f>
        <v>35</v>
      </c>
      <c r="DP45" s="9">
        <f>_xlfn.RANK.EQ(datos!DQ45,datos!DQ$7:DQ$88)</f>
        <v>21</v>
      </c>
      <c r="DQ45" s="9">
        <f>_xlfn.RANK.EQ(datos!DR45,datos!DR$7:DR$88)</f>
        <v>67</v>
      </c>
      <c r="DR45" s="9">
        <f>_xlfn.RANK.EQ(datos!DS45,datos!DS$7:DS$88)</f>
        <v>22</v>
      </c>
      <c r="DS45" s="9">
        <f>_xlfn.RANK.EQ(datos!DT45,datos!DT$7:DT$88)</f>
        <v>17</v>
      </c>
      <c r="DT45" s="9">
        <f>_xlfn.RANK.EQ(datos!DU45,datos!DU$7:DU$88)</f>
        <v>18</v>
      </c>
      <c r="DU45" s="9">
        <f>_xlfn.RANK.EQ(datos!DV45,datos!DV$7:DV$88)</f>
        <v>57</v>
      </c>
      <c r="DV45" s="9">
        <f>_xlfn.RANK.EQ(datos!DW45,datos!DW$7:DW$88)</f>
        <v>58</v>
      </c>
      <c r="DW45" s="9">
        <f>_xlfn.RANK.EQ(datos!DX45,datos!DX$7:DX$88)</f>
        <v>34</v>
      </c>
      <c r="DX45" s="9">
        <f>_xlfn.RANK.EQ(datos!DY45,datos!DY$7:DY$88)</f>
        <v>57</v>
      </c>
      <c r="DY45" s="9">
        <f>_xlfn.RANK.EQ(datos!DZ45,datos!DZ$7:DZ$88)</f>
        <v>25</v>
      </c>
      <c r="DZ45" s="9">
        <f>_xlfn.RANK.EQ(datos!EA45,datos!EA$7:EA$88)</f>
        <v>22</v>
      </c>
      <c r="EA45" s="9">
        <f>_xlfn.RANK.EQ(datos!EB45,datos!EB$7:EB$88)</f>
        <v>31</v>
      </c>
      <c r="EB45" s="9">
        <f>_xlfn.RANK.EQ(datos!EC45,datos!EC$7:EC$88)</f>
        <v>34</v>
      </c>
      <c r="EC45" s="9">
        <f>_xlfn.RANK.EQ(datos!ED45,datos!ED$7:ED$88)</f>
        <v>45</v>
      </c>
      <c r="ED45" s="9">
        <f>_xlfn.RANK.EQ(datos!EE45,datos!EE$7:EE$88)</f>
        <v>50</v>
      </c>
      <c r="EE45" s="9">
        <f>_xlfn.RANK.EQ(datos!EF45,datos!EF$7:EF$88)</f>
        <v>69</v>
      </c>
      <c r="EF45" s="9">
        <f>_xlfn.RANK.EQ(datos!EG45,datos!EG$7:EG$88)</f>
        <v>66</v>
      </c>
      <c r="EG45" s="9">
        <f>_xlfn.RANK.EQ(datos!EH45,datos!EH$7:EH$88)</f>
        <v>42</v>
      </c>
      <c r="EH45" s="9">
        <f>_xlfn.RANK.EQ(datos!EI45,datos!EI$7:EI$88)</f>
        <v>68</v>
      </c>
      <c r="EI45" s="9">
        <f>_xlfn.RANK.EQ(datos!EJ45,datos!EJ$7:EJ$88)</f>
        <v>27</v>
      </c>
      <c r="EJ45" s="9">
        <f>_xlfn.RANK.EQ(datos!EK45,datos!EK$7:EK$88)</f>
        <v>16</v>
      </c>
      <c r="EK45" s="9">
        <f>_xlfn.RANK.EQ(datos!EL45,datos!EL$7:EL$88)</f>
        <v>62</v>
      </c>
      <c r="EL45" s="9">
        <f>_xlfn.RANK.EQ(datos!EM45,datos!EM$7:EM$88)</f>
        <v>29</v>
      </c>
      <c r="EM45" s="9">
        <f>_xlfn.RANK.EQ(datos!EN45,datos!EN$7:EN$88)</f>
        <v>49</v>
      </c>
      <c r="EN45" s="9">
        <f>_xlfn.RANK.EQ(datos!EO45,datos!EO$7:EO$88)</f>
        <v>48</v>
      </c>
      <c r="EO45" s="9">
        <f>_xlfn.RANK.EQ(datos!EP45,datos!EP$7:EP$88)</f>
        <v>46</v>
      </c>
      <c r="EP45" s="9">
        <f>_xlfn.RANK.EQ(datos!EQ45,datos!EQ$7:EQ$88)</f>
        <v>72</v>
      </c>
      <c r="EQ45" s="9">
        <f>_xlfn.RANK.EQ(datos!ER45,datos!ER$7:ER$88)</f>
        <v>9</v>
      </c>
      <c r="ER45" s="9">
        <f>_xlfn.RANK.EQ(datos!ES45,datos!ES$7:ES$88)</f>
        <v>37</v>
      </c>
      <c r="ES45" s="9">
        <f>_xlfn.RANK.EQ(datos!ET45,datos!ET$7:ET$88)</f>
        <v>20</v>
      </c>
      <c r="ET45" s="9">
        <f>_xlfn.RANK.EQ(datos!EU45,datos!EU$7:EU$88)</f>
        <v>1</v>
      </c>
      <c r="EU45" s="9">
        <f>_xlfn.RANK.EQ(datos!EV45,datos!EV$7:EV$88)</f>
        <v>22</v>
      </c>
      <c r="EV45" s="9">
        <f>_xlfn.RANK.EQ(datos!EW45,datos!EW$7:EW$88)</f>
        <v>61</v>
      </c>
      <c r="EW45" s="9">
        <f>_xlfn.RANK.EQ(datos!EX45,datos!EX$7:EX$88)</f>
        <v>17</v>
      </c>
      <c r="EX45" s="9">
        <f>_xlfn.RANK.EQ(datos!EY45,datos!EY$7:EY$88)</f>
        <v>10</v>
      </c>
      <c r="EY45" s="9">
        <f>_xlfn.RANK.EQ(datos!EZ45,datos!EZ$7:EZ$88)</f>
        <v>16</v>
      </c>
      <c r="EZ45" s="9">
        <f>_xlfn.RANK.EQ(datos!FA45,datos!FA$7:FA$88)</f>
        <v>30</v>
      </c>
      <c r="FA45" s="9">
        <f>_xlfn.RANK.EQ(datos!FB45,datos!FB$7:FB$88)</f>
        <v>13</v>
      </c>
      <c r="FB45" s="9">
        <f>_xlfn.RANK.EQ(datos!FC45,datos!FC$7:FC$88)</f>
        <v>22</v>
      </c>
      <c r="FC45" s="9">
        <f>_xlfn.RANK.EQ(datos!FD45,datos!FD$7:FD$88)</f>
        <v>11</v>
      </c>
      <c r="FD45" s="9">
        <f>_xlfn.RANK.EQ(datos!FE45,datos!FE$7:FE$88)</f>
        <v>20</v>
      </c>
      <c r="FE45" s="9">
        <f>_xlfn.RANK.EQ(datos!FF45,datos!FF$7:FF$88)</f>
        <v>27</v>
      </c>
      <c r="FF45" s="9">
        <f>_xlfn.RANK.EQ(datos!FG45,datos!FG$7:FG$88)</f>
        <v>50</v>
      </c>
      <c r="FG45" s="9">
        <f>_xlfn.RANK.EQ(datos!FH45,datos!FH$7:FH$88)</f>
        <v>72</v>
      </c>
      <c r="FH45" s="9">
        <f>_xlfn.RANK.EQ(datos!FI45,datos!FI$7:FI$88)</f>
        <v>1</v>
      </c>
      <c r="FI45" s="9">
        <f>_xlfn.RANK.EQ(datos!FJ45,datos!FJ$7:FJ$88)</f>
        <v>7</v>
      </c>
      <c r="FJ45" s="9">
        <f>_xlfn.RANK.EQ(datos!FK45,datos!FK$7:FK$88)</f>
        <v>15</v>
      </c>
      <c r="FK45" s="9">
        <f>_xlfn.RANK.EQ(datos!FL45,datos!FL$7:FL$88)</f>
        <v>19</v>
      </c>
      <c r="FL45" s="9">
        <f>_xlfn.RANK.EQ(datos!FM45,datos!FM$7:FM$88)</f>
        <v>66</v>
      </c>
      <c r="FM45" s="9">
        <f>_xlfn.RANK.EQ(datos!FN45,datos!FN$7:FN$88)</f>
        <v>66</v>
      </c>
      <c r="FN45" s="9">
        <f>_xlfn.RANK.EQ(datos!FO45,datos!FO$7:FO$88)</f>
        <v>44</v>
      </c>
      <c r="FO45" s="9">
        <f>_xlfn.RANK.EQ(datos!FP45,datos!FP$7:FP$88)</f>
        <v>56</v>
      </c>
      <c r="FP45" s="9">
        <f>_xlfn.RANK.EQ(datos!FQ45,datos!FQ$7:FQ$88)</f>
        <v>21</v>
      </c>
      <c r="FQ45" s="9">
        <f>_xlfn.RANK.EQ(datos!FR45,datos!FR$7:FR$88)</f>
        <v>19</v>
      </c>
      <c r="FR45" s="9">
        <f>_xlfn.RANK.EQ(datos!FS45,datos!FS$7:FS$88)</f>
        <v>58</v>
      </c>
      <c r="FS45" s="9">
        <f>_xlfn.RANK.EQ(datos!FT45,datos!FT$7:FT$88)</f>
        <v>11</v>
      </c>
    </row>
    <row r="46" spans="1:175" x14ac:dyDescent="0.3">
      <c r="A46" s="2" t="s">
        <v>80</v>
      </c>
      <c r="B46" s="2">
        <v>304</v>
      </c>
      <c r="C46" s="2" t="s">
        <v>81</v>
      </c>
      <c r="D46" s="2" t="s">
        <v>75</v>
      </c>
      <c r="E46" s="2" t="s">
        <v>347</v>
      </c>
      <c r="F46" s="2">
        <v>0</v>
      </c>
      <c r="G46" s="2" t="s">
        <v>355</v>
      </c>
      <c r="H46" s="9">
        <f>_xlfn.RANK.EQ(datos!I46,datos!I$7:I$88)</f>
        <v>61</v>
      </c>
      <c r="I46" s="9">
        <f>_xlfn.RANK.EQ(datos!J46,datos!J$7:J$88)</f>
        <v>31</v>
      </c>
      <c r="J46" s="9">
        <f>_xlfn.RANK.EQ(datos!K46,datos!K$7:K$88)</f>
        <v>37</v>
      </c>
      <c r="K46" s="9">
        <f>_xlfn.RANK.EQ(datos!L46,datos!L$7:L$88)</f>
        <v>52</v>
      </c>
      <c r="L46" s="9">
        <f>_xlfn.RANK.EQ(datos!M46,datos!M$7:M$88)</f>
        <v>77</v>
      </c>
      <c r="M46" s="9">
        <f>_xlfn.RANK.EQ(datos!N46,datos!N$7:N$88)</f>
        <v>30</v>
      </c>
      <c r="N46" s="9">
        <f>_xlfn.RANK.EQ(datos!O46,datos!O$7:O$88)</f>
        <v>74</v>
      </c>
      <c r="O46" s="9">
        <f>_xlfn.RANK.EQ(datos!P46,datos!P$7:P$88)</f>
        <v>30</v>
      </c>
      <c r="P46" s="9">
        <f>_xlfn.RANK.EQ(datos!Q46,datos!Q$7:Q$88)</f>
        <v>63</v>
      </c>
      <c r="Q46" s="9">
        <f>_xlfn.RANK.EQ(datos!R46,datos!R$7:R$88)</f>
        <v>50</v>
      </c>
      <c r="R46" s="9">
        <f>_xlfn.RANK.EQ(datos!S46,datos!S$7:S$88)</f>
        <v>26</v>
      </c>
      <c r="S46" s="9">
        <f>_xlfn.RANK.EQ(datos!T46,datos!T$7:T$88)</f>
        <v>15</v>
      </c>
      <c r="T46" s="9">
        <f>_xlfn.RANK.EQ(datos!U46,datos!U$7:U$88)</f>
        <v>43</v>
      </c>
      <c r="U46" s="9">
        <f>_xlfn.RANK.EQ(datos!V46,datos!V$7:V$88)</f>
        <v>63</v>
      </c>
      <c r="V46" s="9">
        <f>_xlfn.RANK.EQ(datos!W46,datos!W$7:W$88)</f>
        <v>65</v>
      </c>
      <c r="W46" s="9">
        <f>_xlfn.RANK.EQ(datos!X46,datos!X$7:X$88)</f>
        <v>24</v>
      </c>
      <c r="X46" s="9">
        <f>_xlfn.RANK.EQ(datos!Y46,datos!Y$7:Y$88)</f>
        <v>22</v>
      </c>
      <c r="Y46" s="9">
        <f>_xlfn.RANK.EQ(datos!Z46,datos!Z$7:Z$88)</f>
        <v>15</v>
      </c>
      <c r="Z46" s="9">
        <f>_xlfn.RANK.EQ(datos!AA46,datos!AA$7:AA$88)</f>
        <v>20</v>
      </c>
      <c r="AA46" s="9">
        <f>_xlfn.RANK.EQ(datos!AB46,datos!AB$7:AB$88)</f>
        <v>14</v>
      </c>
      <c r="AB46" s="9">
        <f>_xlfn.RANK.EQ(datos!AC46,datos!AC$7:AC$88)</f>
        <v>74</v>
      </c>
      <c r="AC46" s="9">
        <f>_xlfn.RANK.EQ(datos!AD46,datos!AD$7:AD$88)</f>
        <v>30</v>
      </c>
      <c r="AD46" s="9">
        <f>_xlfn.RANK.EQ(datos!AE46,datos!AE$7:AE$88)</f>
        <v>49</v>
      </c>
      <c r="AE46" s="9">
        <f>_xlfn.RANK.EQ(datos!AF46,datos!AF$7:AF$88)</f>
        <v>77</v>
      </c>
      <c r="AF46" s="9">
        <f>_xlfn.RANK.EQ(datos!AG46,datos!AG$7:AG$88)</f>
        <v>55</v>
      </c>
      <c r="AG46" s="9">
        <f>_xlfn.RANK.EQ(datos!AH46,datos!AH$7:AH$88)</f>
        <v>76</v>
      </c>
      <c r="AH46" s="9">
        <f>_xlfn.RANK.EQ(datos!AI46,datos!AI$7:AI$88)</f>
        <v>30</v>
      </c>
      <c r="AI46" s="9">
        <f>_xlfn.RANK.EQ(datos!AJ46,datos!AJ$7:AJ$88)</f>
        <v>7</v>
      </c>
      <c r="AJ46" s="9">
        <f>_xlfn.RANK.EQ(datos!AK46,datos!AK$7:AK$88)</f>
        <v>7</v>
      </c>
      <c r="AK46" s="9">
        <f>_xlfn.RANK.EQ(datos!AL46,datos!AL$7:AL$88)</f>
        <v>37</v>
      </c>
      <c r="AL46" s="9">
        <f>_xlfn.RANK.EQ(datos!AM46,datos!AM$7:AM$88)</f>
        <v>81</v>
      </c>
      <c r="AM46" s="9">
        <f>_xlfn.RANK.EQ(datos!AN46,datos!AN$7:AN$88)</f>
        <v>39</v>
      </c>
      <c r="AN46" s="9">
        <f>_xlfn.RANK.EQ(datos!AO46,datos!AO$7:AO$88)</f>
        <v>66</v>
      </c>
      <c r="AO46" s="9">
        <f>_xlfn.RANK.EQ(datos!AP46,datos!AP$7:AP$88)</f>
        <v>79</v>
      </c>
      <c r="AP46" s="9">
        <f>_xlfn.RANK.EQ(datos!AQ46,datos!AQ$7:AQ$88)</f>
        <v>17</v>
      </c>
      <c r="AQ46" s="9">
        <f>_xlfn.RANK.EQ(datos!AR46,datos!AR$7:AR$88)</f>
        <v>76</v>
      </c>
      <c r="AR46" s="9">
        <f>_xlfn.RANK.EQ(datos!AS46,datos!AS$7:AS$88)</f>
        <v>33</v>
      </c>
      <c r="AS46" s="9">
        <f>_xlfn.RANK.EQ(datos!AT46,datos!AT$7:AT$88)</f>
        <v>20</v>
      </c>
      <c r="AT46" s="9">
        <f>_xlfn.RANK.EQ(datos!AU46,datos!AU$7:AU$88)</f>
        <v>34</v>
      </c>
      <c r="AU46" s="9">
        <f>_xlfn.RANK.EQ(datos!AV46,datos!AV$7:AV$88)</f>
        <v>77</v>
      </c>
      <c r="AV46" s="9">
        <f>_xlfn.RANK.EQ(datos!AW46,datos!AW$7:AW$88)</f>
        <v>6</v>
      </c>
      <c r="AW46" s="9">
        <f>_xlfn.RANK.EQ(datos!AX46,datos!AX$7:AX$88)</f>
        <v>6</v>
      </c>
      <c r="AX46" s="9">
        <f>_xlfn.RANK.EQ(datos!AY46,datos!AY$7:AY$88)</f>
        <v>25</v>
      </c>
      <c r="AY46" s="9">
        <f>_xlfn.RANK.EQ(datos!AZ46,datos!AZ$7:AZ$88)</f>
        <v>61</v>
      </c>
      <c r="AZ46" s="9">
        <f>_xlfn.RANK.EQ(datos!BA46,datos!BA$7:BA$88)</f>
        <v>73</v>
      </c>
      <c r="BA46" s="9">
        <f>_xlfn.RANK.EQ(datos!BB46,datos!BB$7:BB$88)</f>
        <v>62</v>
      </c>
      <c r="BB46" s="9">
        <f>_xlfn.RANK.EQ(datos!BC46,datos!BC$7:BC$88)</f>
        <v>49</v>
      </c>
      <c r="BC46" s="9">
        <f>_xlfn.RANK.EQ(datos!BD46,datos!BD$7:BD$88)</f>
        <v>59</v>
      </c>
      <c r="BD46" s="9">
        <f>_xlfn.RANK.EQ(datos!BE46,datos!BE$7:BE$88)</f>
        <v>36</v>
      </c>
      <c r="BE46" s="9">
        <f>_xlfn.RANK.EQ(datos!BF46,datos!BF$7:BF$88)</f>
        <v>1</v>
      </c>
      <c r="BF46" s="9">
        <f>_xlfn.RANK.EQ(datos!BG46,datos!BG$7:BG$88)</f>
        <v>51</v>
      </c>
      <c r="BG46" s="9">
        <f>_xlfn.RANK.EQ(datos!BH46,datos!BH$7:BH$88)</f>
        <v>34</v>
      </c>
      <c r="BH46" s="9">
        <f>_xlfn.RANK.EQ(datos!BI46,datos!BI$7:BI$88)</f>
        <v>1</v>
      </c>
      <c r="BI46" s="9">
        <f>_xlfn.RANK.EQ(datos!BJ46,datos!BJ$7:BJ$88)</f>
        <v>64</v>
      </c>
      <c r="BJ46" s="9">
        <f>_xlfn.RANK.EQ(datos!BK46,datos!BK$7:BK$88)</f>
        <v>29</v>
      </c>
      <c r="BK46" s="9">
        <f>_xlfn.RANK.EQ(datos!BL46,datos!BL$7:BL$88)</f>
        <v>58</v>
      </c>
      <c r="BL46" s="9">
        <f>_xlfn.RANK.EQ(datos!BM46,datos!BM$7:BM$88)</f>
        <v>18</v>
      </c>
      <c r="BM46" s="9">
        <f>_xlfn.RANK.EQ(datos!BN46,datos!BN$7:BN$88)</f>
        <v>41</v>
      </c>
      <c r="BN46" s="9">
        <f>_xlfn.RANK.EQ(datos!BO46,datos!BO$7:BO$88)</f>
        <v>9</v>
      </c>
      <c r="BO46" s="9">
        <f>_xlfn.RANK.EQ(datos!BP46,datos!BP$7:BP$88)</f>
        <v>13</v>
      </c>
      <c r="BP46" s="9">
        <f>_xlfn.RANK.EQ(datos!BQ46,datos!BQ$7:BQ$88)</f>
        <v>39</v>
      </c>
      <c r="BQ46" s="9">
        <f>_xlfn.RANK.EQ(datos!BR46,datos!BR$7:BR$88)</f>
        <v>65</v>
      </c>
      <c r="BR46" s="9">
        <f>_xlfn.RANK.EQ(datos!BS46,datos!BS$7:BS$88)</f>
        <v>27</v>
      </c>
      <c r="BS46" s="9">
        <f>_xlfn.RANK.EQ(datos!BT46,datos!BT$7:BT$88)</f>
        <v>55</v>
      </c>
      <c r="BT46" s="9">
        <f>_xlfn.RANK.EQ(datos!BU46,datos!BU$7:BU$88)</f>
        <v>36</v>
      </c>
      <c r="BU46" s="9">
        <f>_xlfn.RANK.EQ(datos!BV46,datos!BV$7:BV$88)</f>
        <v>14</v>
      </c>
      <c r="BV46" s="9">
        <f>_xlfn.RANK.EQ(datos!BW46,datos!BW$7:BW$88)</f>
        <v>62</v>
      </c>
      <c r="BW46" s="9">
        <f>_xlfn.RANK.EQ(datos!BX46,datos!BX$7:BX$88)</f>
        <v>67</v>
      </c>
      <c r="BX46" s="9">
        <f>_xlfn.RANK.EQ(datos!BY46,datos!BY$7:BY$88)</f>
        <v>26</v>
      </c>
      <c r="BY46" s="9">
        <f>_xlfn.RANK.EQ(datos!BZ46,datos!BZ$7:BZ$88)</f>
        <v>64</v>
      </c>
      <c r="BZ46" s="9">
        <f>_xlfn.RANK.EQ(datos!CA46,datos!CA$7:CA$88)</f>
        <v>28</v>
      </c>
      <c r="CA46" s="9">
        <f>_xlfn.RANK.EQ(datos!CB46,datos!CB$7:CB$88)</f>
        <v>77</v>
      </c>
      <c r="CB46" s="9">
        <f>_xlfn.RANK.EQ(datos!CC46,datos!CC$7:CC$88)</f>
        <v>49</v>
      </c>
      <c r="CC46" s="9">
        <f>_xlfn.RANK.EQ(datos!CD46,datos!CD$7:CD$88)</f>
        <v>68</v>
      </c>
      <c r="CD46" s="9">
        <f>_xlfn.RANK.EQ(datos!CE46,datos!CE$7:CE$88)</f>
        <v>8</v>
      </c>
      <c r="CE46" s="9">
        <f>_xlfn.RANK.EQ(datos!CF46,datos!CF$7:CF$88)</f>
        <v>62</v>
      </c>
      <c r="CF46" s="9">
        <f>_xlfn.RANK.EQ(datos!CG46,datos!CG$7:CG$88)</f>
        <v>7</v>
      </c>
      <c r="CG46" s="9">
        <f>_xlfn.RANK.EQ(datos!CH46,datos!CH$7:CH$88)</f>
        <v>33</v>
      </c>
      <c r="CH46" s="9">
        <f>_xlfn.RANK.EQ(datos!CI46,datos!CI$7:CI$88)</f>
        <v>28</v>
      </c>
      <c r="CI46" s="9">
        <f>_xlfn.RANK.EQ(datos!CJ46,datos!CJ$7:CJ$88)</f>
        <v>46</v>
      </c>
      <c r="CJ46" s="9">
        <f>_xlfn.RANK.EQ(datos!CK46,datos!CK$7:CK$88)</f>
        <v>26</v>
      </c>
      <c r="CK46" s="9">
        <f>_xlfn.RANK.EQ(datos!CL46,datos!CL$7:CL$88)</f>
        <v>15</v>
      </c>
      <c r="CL46" s="9">
        <f>_xlfn.RANK.EQ(datos!CM46,datos!CM$7:CM$88)</f>
        <v>7</v>
      </c>
      <c r="CM46" s="9">
        <f>_xlfn.RANK.EQ(datos!CN46,datos!CN$7:CN$88)</f>
        <v>32</v>
      </c>
      <c r="CN46" s="9">
        <f>_xlfn.RANK.EQ(datos!CO46,datos!CO$7:CO$88)</f>
        <v>78</v>
      </c>
      <c r="CO46" s="9">
        <f>_xlfn.RANK.EQ(datos!CP46,datos!CP$7:CP$88)</f>
        <v>20</v>
      </c>
      <c r="CP46" s="9">
        <f>_xlfn.RANK.EQ(datos!CQ46,datos!CQ$7:CQ$88)</f>
        <v>1</v>
      </c>
      <c r="CQ46" s="9">
        <f>_xlfn.RANK.EQ(datos!CR46,datos!CR$7:CR$88)</f>
        <v>8</v>
      </c>
      <c r="CR46" s="9">
        <f>_xlfn.RANK.EQ(datos!CS46,datos!CS$7:CS$88)</f>
        <v>21</v>
      </c>
      <c r="CS46" s="9">
        <f>_xlfn.RANK.EQ(datos!CT46,datos!CT$7:CT$88)</f>
        <v>79</v>
      </c>
      <c r="CT46" s="9">
        <f>_xlfn.RANK.EQ(datos!CU46,datos!CU$7:CU$88)</f>
        <v>18</v>
      </c>
      <c r="CU46" s="9">
        <f>_xlfn.RANK.EQ(datos!CV46,datos!CV$7:CV$88)</f>
        <v>18</v>
      </c>
      <c r="CV46" s="9">
        <f>_xlfn.RANK.EQ(datos!CW46,datos!CW$7:CW$88)</f>
        <v>8</v>
      </c>
      <c r="CW46" s="9">
        <f>_xlfn.RANK.EQ(datos!CX46,datos!CX$7:CX$88)</f>
        <v>42</v>
      </c>
      <c r="CX46" s="9">
        <f>_xlfn.RANK.EQ(datos!CY46,datos!CY$7:CY$88)</f>
        <v>15</v>
      </c>
      <c r="CY46" s="9">
        <f>_xlfn.RANK.EQ(datos!CZ46,datos!CZ$7:CZ$88)</f>
        <v>21</v>
      </c>
      <c r="CZ46" s="9">
        <f>_xlfn.RANK.EQ(datos!DA46,datos!DA$7:DA$88)</f>
        <v>8</v>
      </c>
      <c r="DA46" s="9">
        <f>_xlfn.RANK.EQ(datos!DB46,datos!DB$7:DB$88)</f>
        <v>7</v>
      </c>
      <c r="DB46" s="9">
        <f>_xlfn.RANK.EQ(datos!DC46,datos!DC$7:DC$88)</f>
        <v>49</v>
      </c>
      <c r="DC46" s="9">
        <f>_xlfn.RANK.EQ(datos!DD46,datos!DD$7:DD$88)</f>
        <v>20</v>
      </c>
      <c r="DD46" s="9">
        <f>_xlfn.RANK.EQ(datos!DE46,datos!DE$7:DE$88)</f>
        <v>28</v>
      </c>
      <c r="DE46" s="9">
        <f>_xlfn.RANK.EQ(datos!DF46,datos!DF$7:DF$88)</f>
        <v>27</v>
      </c>
      <c r="DF46" s="9">
        <f>_xlfn.RANK.EQ(datos!DG46,datos!DG$7:DG$88)</f>
        <v>57</v>
      </c>
      <c r="DG46" s="9">
        <f>_xlfn.RANK.EQ(datos!DH46,datos!DH$7:DH$88)</f>
        <v>75</v>
      </c>
      <c r="DH46" s="9">
        <f>_xlfn.RANK.EQ(datos!DI46,datos!DI$7:DI$88)</f>
        <v>72</v>
      </c>
      <c r="DI46" s="9">
        <f>_xlfn.RANK.EQ(datos!DJ46,datos!DJ$7:DJ$88)</f>
        <v>11</v>
      </c>
      <c r="DJ46" s="9">
        <f>_xlfn.RANK.EQ(datos!DK46,datos!DK$7:DK$88)</f>
        <v>45</v>
      </c>
      <c r="DK46" s="9">
        <f>_xlfn.RANK.EQ(datos!DL46,datos!DL$7:DL$88)</f>
        <v>35</v>
      </c>
      <c r="DL46" s="9">
        <f>_xlfn.RANK.EQ(datos!DM46,datos!DM$7:DM$88)</f>
        <v>18</v>
      </c>
      <c r="DM46" s="9">
        <f>_xlfn.RANK.EQ(datos!DN46,datos!DN$7:DN$88)</f>
        <v>61</v>
      </c>
      <c r="DN46" s="9">
        <f>_xlfn.RANK.EQ(datos!DO46,datos!DO$7:DO$88)</f>
        <v>63</v>
      </c>
      <c r="DO46" s="9">
        <f>_xlfn.RANK.EQ(datos!DP46,datos!DP$7:DP$88)</f>
        <v>60</v>
      </c>
      <c r="DP46" s="9">
        <f>_xlfn.RANK.EQ(datos!DQ46,datos!DQ$7:DQ$88)</f>
        <v>61</v>
      </c>
      <c r="DQ46" s="9">
        <f>_xlfn.RANK.EQ(datos!DR46,datos!DR$7:DR$88)</f>
        <v>80</v>
      </c>
      <c r="DR46" s="9">
        <f>_xlfn.RANK.EQ(datos!DS46,datos!DS$7:DS$88)</f>
        <v>76</v>
      </c>
      <c r="DS46" s="9">
        <f>_xlfn.RANK.EQ(datos!DT46,datos!DT$7:DT$88)</f>
        <v>49</v>
      </c>
      <c r="DT46" s="9">
        <f>_xlfn.RANK.EQ(datos!DU46,datos!DU$7:DU$88)</f>
        <v>59</v>
      </c>
      <c r="DU46" s="9">
        <f>_xlfn.RANK.EQ(datos!DV46,datos!DV$7:DV$88)</f>
        <v>74</v>
      </c>
      <c r="DV46" s="9">
        <f>_xlfn.RANK.EQ(datos!DW46,datos!DW$7:DW$88)</f>
        <v>58</v>
      </c>
      <c r="DW46" s="9">
        <f>_xlfn.RANK.EQ(datos!DX46,datos!DX$7:DX$88)</f>
        <v>34</v>
      </c>
      <c r="DX46" s="9">
        <f>_xlfn.RANK.EQ(datos!DY46,datos!DY$7:DY$88)</f>
        <v>76</v>
      </c>
      <c r="DY46" s="9">
        <f>_xlfn.RANK.EQ(datos!DZ46,datos!DZ$7:DZ$88)</f>
        <v>70</v>
      </c>
      <c r="DZ46" s="9">
        <f>_xlfn.RANK.EQ(datos!EA46,datos!EA$7:EA$88)</f>
        <v>48</v>
      </c>
      <c r="EA46" s="9">
        <f>_xlfn.RANK.EQ(datos!EB46,datos!EB$7:EB$88)</f>
        <v>57</v>
      </c>
      <c r="EB46" s="9">
        <f>_xlfn.RANK.EQ(datos!EC46,datos!EC$7:EC$88)</f>
        <v>29</v>
      </c>
      <c r="EC46" s="9">
        <f>_xlfn.RANK.EQ(datos!ED46,datos!ED$7:ED$88)</f>
        <v>24</v>
      </c>
      <c r="ED46" s="9">
        <f>_xlfn.RANK.EQ(datos!EE46,datos!EE$7:EE$88)</f>
        <v>4</v>
      </c>
      <c r="EE46" s="9">
        <f>_xlfn.RANK.EQ(datos!EF46,datos!EF$7:EF$88)</f>
        <v>10</v>
      </c>
      <c r="EF46" s="9">
        <f>_xlfn.RANK.EQ(datos!EG46,datos!EG$7:EG$88)</f>
        <v>17</v>
      </c>
      <c r="EG46" s="9">
        <f>_xlfn.RANK.EQ(datos!EH46,datos!EH$7:EH$88)</f>
        <v>1</v>
      </c>
      <c r="EH46" s="9">
        <f>_xlfn.RANK.EQ(datos!EI46,datos!EI$7:EI$88)</f>
        <v>1</v>
      </c>
      <c r="EI46" s="9">
        <f>_xlfn.RANK.EQ(datos!EJ46,datos!EJ$7:EJ$88)</f>
        <v>30</v>
      </c>
      <c r="EJ46" s="9">
        <f>_xlfn.RANK.EQ(datos!EK46,datos!EK$7:EK$88)</f>
        <v>9</v>
      </c>
      <c r="EK46" s="9">
        <f>_xlfn.RANK.EQ(datos!EL46,datos!EL$7:EL$88)</f>
        <v>33</v>
      </c>
      <c r="EL46" s="9">
        <f>_xlfn.RANK.EQ(datos!EM46,datos!EM$7:EM$88)</f>
        <v>49</v>
      </c>
      <c r="EM46" s="9">
        <f>_xlfn.RANK.EQ(datos!EN46,datos!EN$7:EN$88)</f>
        <v>1</v>
      </c>
      <c r="EN46" s="9">
        <f>_xlfn.RANK.EQ(datos!EO46,datos!EO$7:EO$88)</f>
        <v>13</v>
      </c>
      <c r="EO46" s="9">
        <f>_xlfn.RANK.EQ(datos!EP46,datos!EP$7:EP$88)</f>
        <v>1</v>
      </c>
      <c r="EP46" s="9">
        <f>_xlfn.RANK.EQ(datos!EQ46,datos!EQ$7:EQ$88)</f>
        <v>1</v>
      </c>
      <c r="EQ46" s="9">
        <f>_xlfn.RANK.EQ(datos!ER46,datos!ER$7:ER$88)</f>
        <v>57</v>
      </c>
      <c r="ER46" s="9">
        <f>_xlfn.RANK.EQ(datos!ES46,datos!ES$7:ES$88)</f>
        <v>62</v>
      </c>
      <c r="ES46" s="9">
        <f>_xlfn.RANK.EQ(datos!ET46,datos!ET$7:ET$88)</f>
        <v>80</v>
      </c>
      <c r="ET46" s="9">
        <f>_xlfn.RANK.EQ(datos!EU46,datos!EU$7:EU$88)</f>
        <v>80</v>
      </c>
      <c r="EU46" s="9">
        <f>_xlfn.RANK.EQ(datos!EV46,datos!EV$7:EV$88)</f>
        <v>80</v>
      </c>
      <c r="EV46" s="9">
        <f>_xlfn.RANK.EQ(datos!EW46,datos!EW$7:EW$88)</f>
        <v>4</v>
      </c>
      <c r="EW46" s="9">
        <f>_xlfn.RANK.EQ(datos!EX46,datos!EX$7:EX$88)</f>
        <v>19</v>
      </c>
      <c r="EX46" s="9">
        <f>_xlfn.RANK.EQ(datos!EY46,datos!EY$7:EY$88)</f>
        <v>74</v>
      </c>
      <c r="EY46" s="9">
        <f>_xlfn.RANK.EQ(datos!EZ46,datos!EZ$7:EZ$88)</f>
        <v>47</v>
      </c>
      <c r="EZ46" s="9">
        <f>_xlfn.RANK.EQ(datos!FA46,datos!FA$7:FA$88)</f>
        <v>62</v>
      </c>
      <c r="FA46" s="9">
        <f>_xlfn.RANK.EQ(datos!FB46,datos!FB$7:FB$88)</f>
        <v>64</v>
      </c>
      <c r="FB46" s="9">
        <f>_xlfn.RANK.EQ(datos!FC46,datos!FC$7:FC$88)</f>
        <v>66</v>
      </c>
      <c r="FC46" s="9">
        <f>_xlfn.RANK.EQ(datos!FD46,datos!FD$7:FD$88)</f>
        <v>54</v>
      </c>
      <c r="FD46" s="9">
        <f>_xlfn.RANK.EQ(datos!FE46,datos!FE$7:FE$88)</f>
        <v>78</v>
      </c>
      <c r="FE46" s="9">
        <f>_xlfn.RANK.EQ(datos!FF46,datos!FF$7:FF$88)</f>
        <v>33</v>
      </c>
      <c r="FF46" s="9">
        <f>_xlfn.RANK.EQ(datos!FG46,datos!FG$7:FG$88)</f>
        <v>57</v>
      </c>
      <c r="FG46" s="9">
        <f>_xlfn.RANK.EQ(datos!FH46,datos!FH$7:FH$88)</f>
        <v>56</v>
      </c>
      <c r="FH46" s="9">
        <f>_xlfn.RANK.EQ(datos!FI46,datos!FI$7:FI$88)</f>
        <v>73</v>
      </c>
      <c r="FI46" s="9">
        <f>_xlfn.RANK.EQ(datos!FJ46,datos!FJ$7:FJ$88)</f>
        <v>5</v>
      </c>
      <c r="FJ46" s="9">
        <f>_xlfn.RANK.EQ(datos!FK46,datos!FK$7:FK$88)</f>
        <v>36</v>
      </c>
      <c r="FK46" s="9">
        <f>_xlfn.RANK.EQ(datos!FL46,datos!FL$7:FL$88)</f>
        <v>32</v>
      </c>
      <c r="FL46" s="9">
        <f>_xlfn.RANK.EQ(datos!FM46,datos!FM$7:FM$88)</f>
        <v>18</v>
      </c>
      <c r="FM46" s="9">
        <f>_xlfn.RANK.EQ(datos!FN46,datos!FN$7:FN$88)</f>
        <v>21</v>
      </c>
      <c r="FN46" s="9">
        <f>_xlfn.RANK.EQ(datos!FO46,datos!FO$7:FO$88)</f>
        <v>11</v>
      </c>
      <c r="FO46" s="9">
        <f>_xlfn.RANK.EQ(datos!FP46,datos!FP$7:FP$88)</f>
        <v>25</v>
      </c>
      <c r="FP46" s="9">
        <f>_xlfn.RANK.EQ(datos!FQ46,datos!FQ$7:FQ$88)</f>
        <v>56</v>
      </c>
      <c r="FQ46" s="9">
        <f>_xlfn.RANK.EQ(datos!FR46,datos!FR$7:FR$88)</f>
        <v>78</v>
      </c>
      <c r="FR46" s="9">
        <f>_xlfn.RANK.EQ(datos!FS46,datos!FS$7:FS$88)</f>
        <v>65</v>
      </c>
      <c r="FS46" s="9">
        <f>_xlfn.RANK.EQ(datos!FT46,datos!FT$7:FT$88)</f>
        <v>67</v>
      </c>
    </row>
    <row r="47" spans="1:175" x14ac:dyDescent="0.3">
      <c r="A47" s="2" t="s">
        <v>82</v>
      </c>
      <c r="B47" s="2">
        <v>305</v>
      </c>
      <c r="C47" s="2" t="s">
        <v>83</v>
      </c>
      <c r="D47" s="2" t="s">
        <v>75</v>
      </c>
      <c r="E47" s="2" t="s">
        <v>347</v>
      </c>
      <c r="F47" s="2">
        <v>0</v>
      </c>
      <c r="G47" s="2" t="s">
        <v>355</v>
      </c>
      <c r="H47" s="9">
        <f>_xlfn.RANK.EQ(datos!I47,datos!I$7:I$88)</f>
        <v>49</v>
      </c>
      <c r="I47" s="9">
        <f>_xlfn.RANK.EQ(datos!J47,datos!J$7:J$88)</f>
        <v>26</v>
      </c>
      <c r="J47" s="9">
        <f>_xlfn.RANK.EQ(datos!K47,datos!K$7:K$88)</f>
        <v>46</v>
      </c>
      <c r="K47" s="9">
        <f>_xlfn.RANK.EQ(datos!L47,datos!L$7:L$88)</f>
        <v>53</v>
      </c>
      <c r="L47" s="9">
        <f>_xlfn.RANK.EQ(datos!M47,datos!M$7:M$88)</f>
        <v>62</v>
      </c>
      <c r="M47" s="9">
        <f>_xlfn.RANK.EQ(datos!N47,datos!N$7:N$88)</f>
        <v>31</v>
      </c>
      <c r="N47" s="9">
        <f>_xlfn.RANK.EQ(datos!O47,datos!O$7:O$88)</f>
        <v>53</v>
      </c>
      <c r="O47" s="9">
        <f>_xlfn.RANK.EQ(datos!P47,datos!P$7:P$88)</f>
        <v>54</v>
      </c>
      <c r="P47" s="9">
        <f>_xlfn.RANK.EQ(datos!Q47,datos!Q$7:Q$88)</f>
        <v>34</v>
      </c>
      <c r="Q47" s="9">
        <f>_xlfn.RANK.EQ(datos!R47,datos!R$7:R$88)</f>
        <v>8</v>
      </c>
      <c r="R47" s="9">
        <f>_xlfn.RANK.EQ(datos!S47,datos!S$7:S$88)</f>
        <v>49</v>
      </c>
      <c r="S47" s="9">
        <f>_xlfn.RANK.EQ(datos!T47,datos!T$7:T$88)</f>
        <v>63</v>
      </c>
      <c r="T47" s="9">
        <f>_xlfn.RANK.EQ(datos!U47,datos!U$7:U$88)</f>
        <v>47</v>
      </c>
      <c r="U47" s="9">
        <f>_xlfn.RANK.EQ(datos!V47,datos!V$7:V$88)</f>
        <v>51</v>
      </c>
      <c r="V47" s="9">
        <f>_xlfn.RANK.EQ(datos!W47,datos!W$7:W$88)</f>
        <v>63</v>
      </c>
      <c r="W47" s="9">
        <f>_xlfn.RANK.EQ(datos!X47,datos!X$7:X$88)</f>
        <v>34</v>
      </c>
      <c r="X47" s="9">
        <f>_xlfn.RANK.EQ(datos!Y47,datos!Y$7:Y$88)</f>
        <v>70</v>
      </c>
      <c r="Y47" s="9">
        <f>_xlfn.RANK.EQ(datos!Z47,datos!Z$7:Z$88)</f>
        <v>10</v>
      </c>
      <c r="Z47" s="9">
        <f>_xlfn.RANK.EQ(datos!AA47,datos!AA$7:AA$88)</f>
        <v>39</v>
      </c>
      <c r="AA47" s="9">
        <f>_xlfn.RANK.EQ(datos!AB47,datos!AB$7:AB$88)</f>
        <v>56</v>
      </c>
      <c r="AB47" s="9">
        <f>_xlfn.RANK.EQ(datos!AC47,datos!AC$7:AC$88)</f>
        <v>58</v>
      </c>
      <c r="AC47" s="9">
        <f>_xlfn.RANK.EQ(datos!AD47,datos!AD$7:AD$88)</f>
        <v>33</v>
      </c>
      <c r="AD47" s="9">
        <f>_xlfn.RANK.EQ(datos!AE47,datos!AE$7:AE$88)</f>
        <v>57</v>
      </c>
      <c r="AE47" s="9">
        <f>_xlfn.RANK.EQ(datos!AF47,datos!AF$7:AF$88)</f>
        <v>62</v>
      </c>
      <c r="AF47" s="9">
        <f>_xlfn.RANK.EQ(datos!AG47,datos!AG$7:AG$88)</f>
        <v>36</v>
      </c>
      <c r="AG47" s="9">
        <f>_xlfn.RANK.EQ(datos!AH47,datos!AH$7:AH$88)</f>
        <v>25</v>
      </c>
      <c r="AH47" s="9">
        <f>_xlfn.RANK.EQ(datos!AI47,datos!AI$7:AI$88)</f>
        <v>19</v>
      </c>
      <c r="AI47" s="9">
        <f>_xlfn.RANK.EQ(datos!AJ47,datos!AJ$7:AJ$88)</f>
        <v>19</v>
      </c>
      <c r="AJ47" s="9">
        <f>_xlfn.RANK.EQ(datos!AK47,datos!AK$7:AK$88)</f>
        <v>47</v>
      </c>
      <c r="AK47" s="9">
        <f>_xlfn.RANK.EQ(datos!AL47,datos!AL$7:AL$88)</f>
        <v>59</v>
      </c>
      <c r="AL47" s="9">
        <f>_xlfn.RANK.EQ(datos!AM47,datos!AM$7:AM$88)</f>
        <v>28</v>
      </c>
      <c r="AM47" s="9">
        <f>_xlfn.RANK.EQ(datos!AN47,datos!AN$7:AN$88)</f>
        <v>30</v>
      </c>
      <c r="AN47" s="9">
        <f>_xlfn.RANK.EQ(datos!AO47,datos!AO$7:AO$88)</f>
        <v>36</v>
      </c>
      <c r="AO47" s="9">
        <f>_xlfn.RANK.EQ(datos!AP47,datos!AP$7:AP$88)</f>
        <v>58</v>
      </c>
      <c r="AP47" s="9">
        <f>_xlfn.RANK.EQ(datos!AQ47,datos!AQ$7:AQ$88)</f>
        <v>49</v>
      </c>
      <c r="AQ47" s="9">
        <f>_xlfn.RANK.EQ(datos!AR47,datos!AR$7:AR$88)</f>
        <v>72</v>
      </c>
      <c r="AR47" s="9">
        <f>_xlfn.RANK.EQ(datos!AS47,datos!AS$7:AS$88)</f>
        <v>30</v>
      </c>
      <c r="AS47" s="9">
        <f>_xlfn.RANK.EQ(datos!AT47,datos!AT$7:AT$88)</f>
        <v>39</v>
      </c>
      <c r="AT47" s="9">
        <f>_xlfn.RANK.EQ(datos!AU47,datos!AU$7:AU$88)</f>
        <v>66</v>
      </c>
      <c r="AU47" s="9">
        <f>_xlfn.RANK.EQ(datos!AV47,datos!AV$7:AV$88)</f>
        <v>75</v>
      </c>
      <c r="AV47" s="9">
        <f>_xlfn.RANK.EQ(datos!AW47,datos!AW$7:AW$88)</f>
        <v>11</v>
      </c>
      <c r="AW47" s="9">
        <f>_xlfn.RANK.EQ(datos!AX47,datos!AX$7:AX$88)</f>
        <v>40</v>
      </c>
      <c r="AX47" s="9">
        <f>_xlfn.RANK.EQ(datos!AY47,datos!AY$7:AY$88)</f>
        <v>47</v>
      </c>
      <c r="AY47" s="9">
        <f>_xlfn.RANK.EQ(datos!AZ47,datos!AZ$7:AZ$88)</f>
        <v>31</v>
      </c>
      <c r="AZ47" s="9">
        <f>_xlfn.RANK.EQ(datos!BA47,datos!BA$7:BA$88)</f>
        <v>29</v>
      </c>
      <c r="BA47" s="9">
        <f>_xlfn.RANK.EQ(datos!BB47,datos!BB$7:BB$88)</f>
        <v>40</v>
      </c>
      <c r="BB47" s="9">
        <f>_xlfn.RANK.EQ(datos!BC47,datos!BC$7:BC$88)</f>
        <v>9</v>
      </c>
      <c r="BC47" s="9">
        <f>_xlfn.RANK.EQ(datos!BD47,datos!BD$7:BD$88)</f>
        <v>6</v>
      </c>
      <c r="BD47" s="9">
        <f>_xlfn.RANK.EQ(datos!BE47,datos!BE$7:BE$88)</f>
        <v>7</v>
      </c>
      <c r="BE47" s="9">
        <f>_xlfn.RANK.EQ(datos!BF47,datos!BF$7:BF$88)</f>
        <v>54</v>
      </c>
      <c r="BF47" s="9">
        <f>_xlfn.RANK.EQ(datos!BG47,datos!BG$7:BG$88)</f>
        <v>51</v>
      </c>
      <c r="BG47" s="9">
        <f>_xlfn.RANK.EQ(datos!BH47,datos!BH$7:BH$88)</f>
        <v>1</v>
      </c>
      <c r="BH47" s="9">
        <f>_xlfn.RANK.EQ(datos!BI47,datos!BI$7:BI$88)</f>
        <v>19</v>
      </c>
      <c r="BI47" s="9">
        <f>_xlfn.RANK.EQ(datos!BJ47,datos!BJ$7:BJ$88)</f>
        <v>19</v>
      </c>
      <c r="BJ47" s="9">
        <f>_xlfn.RANK.EQ(datos!BK47,datos!BK$7:BK$88)</f>
        <v>65</v>
      </c>
      <c r="BK47" s="9">
        <f>_xlfn.RANK.EQ(datos!BL47,datos!BL$7:BL$88)</f>
        <v>47</v>
      </c>
      <c r="BL47" s="9">
        <f>_xlfn.RANK.EQ(datos!BM47,datos!BM$7:BM$88)</f>
        <v>57</v>
      </c>
      <c r="BM47" s="9">
        <f>_xlfn.RANK.EQ(datos!BN47,datos!BN$7:BN$88)</f>
        <v>41</v>
      </c>
      <c r="BN47" s="9">
        <f>_xlfn.RANK.EQ(datos!BO47,datos!BO$7:BO$88)</f>
        <v>50</v>
      </c>
      <c r="BO47" s="9">
        <f>_xlfn.RANK.EQ(datos!BP47,datos!BP$7:BP$88)</f>
        <v>44</v>
      </c>
      <c r="BP47" s="9">
        <f>_xlfn.RANK.EQ(datos!BQ47,datos!BQ$7:BQ$88)</f>
        <v>40</v>
      </c>
      <c r="BQ47" s="9">
        <f>_xlfn.RANK.EQ(datos!BR47,datos!BR$7:BR$88)</f>
        <v>50</v>
      </c>
      <c r="BR47" s="9">
        <f>_xlfn.RANK.EQ(datos!BS47,datos!BS$7:BS$88)</f>
        <v>46</v>
      </c>
      <c r="BS47" s="9">
        <f>_xlfn.RANK.EQ(datos!BT47,datos!BT$7:BT$88)</f>
        <v>70</v>
      </c>
      <c r="BT47" s="9">
        <f>_xlfn.RANK.EQ(datos!BU47,datos!BU$7:BU$88)</f>
        <v>51</v>
      </c>
      <c r="BU47" s="9">
        <f>_xlfn.RANK.EQ(datos!BV47,datos!BV$7:BV$88)</f>
        <v>15</v>
      </c>
      <c r="BV47" s="9">
        <f>_xlfn.RANK.EQ(datos!BW47,datos!BW$7:BW$88)</f>
        <v>1</v>
      </c>
      <c r="BW47" s="9">
        <f>_xlfn.RANK.EQ(datos!BX47,datos!BX$7:BX$88)</f>
        <v>71</v>
      </c>
      <c r="BX47" s="9">
        <f>_xlfn.RANK.EQ(datos!BY47,datos!BY$7:BY$88)</f>
        <v>58</v>
      </c>
      <c r="BY47" s="9">
        <f>_xlfn.RANK.EQ(datos!BZ47,datos!BZ$7:BZ$88)</f>
        <v>40</v>
      </c>
      <c r="BZ47" s="9">
        <f>_xlfn.RANK.EQ(datos!CA47,datos!CA$7:CA$88)</f>
        <v>28</v>
      </c>
      <c r="CA47" s="9">
        <f>_xlfn.RANK.EQ(datos!CB47,datos!CB$7:CB$88)</f>
        <v>40</v>
      </c>
      <c r="CB47" s="9">
        <f>_xlfn.RANK.EQ(datos!CC47,datos!CC$7:CC$88)</f>
        <v>56</v>
      </c>
      <c r="CC47" s="9">
        <f>_xlfn.RANK.EQ(datos!CD47,datos!CD$7:CD$88)</f>
        <v>72</v>
      </c>
      <c r="CD47" s="9">
        <f>_xlfn.RANK.EQ(datos!CE47,datos!CE$7:CE$88)</f>
        <v>7</v>
      </c>
      <c r="CE47" s="9">
        <f>_xlfn.RANK.EQ(datos!CF47,datos!CF$7:CF$88)</f>
        <v>69</v>
      </c>
      <c r="CF47" s="9">
        <f>_xlfn.RANK.EQ(datos!CG47,datos!CG$7:CG$88)</f>
        <v>22</v>
      </c>
      <c r="CG47" s="9">
        <f>_xlfn.RANK.EQ(datos!CH47,datos!CH$7:CH$88)</f>
        <v>19</v>
      </c>
      <c r="CH47" s="9">
        <f>_xlfn.RANK.EQ(datos!CI47,datos!CI$7:CI$88)</f>
        <v>23</v>
      </c>
      <c r="CI47" s="9">
        <f>_xlfn.RANK.EQ(datos!CJ47,datos!CJ$7:CJ$88)</f>
        <v>75</v>
      </c>
      <c r="CJ47" s="9">
        <f>_xlfn.RANK.EQ(datos!CK47,datos!CK$7:CK$88)</f>
        <v>72</v>
      </c>
      <c r="CK47" s="9">
        <f>_xlfn.RANK.EQ(datos!CL47,datos!CL$7:CL$88)</f>
        <v>80</v>
      </c>
      <c r="CL47" s="9">
        <f>_xlfn.RANK.EQ(datos!CM47,datos!CM$7:CM$88)</f>
        <v>77</v>
      </c>
      <c r="CM47" s="9">
        <f>_xlfn.RANK.EQ(datos!CN47,datos!CN$7:CN$88)</f>
        <v>55</v>
      </c>
      <c r="CN47" s="9">
        <f>_xlfn.RANK.EQ(datos!CO47,datos!CO$7:CO$88)</f>
        <v>9</v>
      </c>
      <c r="CO47" s="9">
        <f>_xlfn.RANK.EQ(datos!CP47,datos!CP$7:CP$88)</f>
        <v>47</v>
      </c>
      <c r="CP47" s="9">
        <f>_xlfn.RANK.EQ(datos!CQ47,datos!CQ$7:CQ$88)</f>
        <v>1</v>
      </c>
      <c r="CQ47" s="9">
        <f>_xlfn.RANK.EQ(datos!CR47,datos!CR$7:CR$88)</f>
        <v>50</v>
      </c>
      <c r="CR47" s="9">
        <f>_xlfn.RANK.EQ(datos!CS47,datos!CS$7:CS$88)</f>
        <v>43</v>
      </c>
      <c r="CS47" s="9">
        <f>_xlfn.RANK.EQ(datos!CT47,datos!CT$7:CT$88)</f>
        <v>55</v>
      </c>
      <c r="CT47" s="9">
        <f>_xlfn.RANK.EQ(datos!CU47,datos!CU$7:CU$88)</f>
        <v>53</v>
      </c>
      <c r="CU47" s="9">
        <f>_xlfn.RANK.EQ(datos!CV47,datos!CV$7:CV$88)</f>
        <v>45</v>
      </c>
      <c r="CV47" s="9">
        <f>_xlfn.RANK.EQ(datos!CW47,datos!CW$7:CW$88)</f>
        <v>17</v>
      </c>
      <c r="CW47" s="9">
        <f>_xlfn.RANK.EQ(datos!CX47,datos!CX$7:CX$88)</f>
        <v>48</v>
      </c>
      <c r="CX47" s="9">
        <f>_xlfn.RANK.EQ(datos!CY47,datos!CY$7:CY$88)</f>
        <v>43</v>
      </c>
      <c r="CY47" s="9">
        <f>_xlfn.RANK.EQ(datos!CZ47,datos!CZ$7:CZ$88)</f>
        <v>31</v>
      </c>
      <c r="CZ47" s="9">
        <f>_xlfn.RANK.EQ(datos!DA47,datos!DA$7:DA$88)</f>
        <v>60</v>
      </c>
      <c r="DA47" s="9">
        <f>_xlfn.RANK.EQ(datos!DB47,datos!DB$7:DB$88)</f>
        <v>15</v>
      </c>
      <c r="DB47" s="9">
        <f>_xlfn.RANK.EQ(datos!DC47,datos!DC$7:DC$88)</f>
        <v>61</v>
      </c>
      <c r="DC47" s="9">
        <f>_xlfn.RANK.EQ(datos!DD47,datos!DD$7:DD$88)</f>
        <v>50</v>
      </c>
      <c r="DD47" s="9">
        <f>_xlfn.RANK.EQ(datos!DE47,datos!DE$7:DE$88)</f>
        <v>58</v>
      </c>
      <c r="DE47" s="9">
        <f>_xlfn.RANK.EQ(datos!DF47,datos!DF$7:DF$88)</f>
        <v>40</v>
      </c>
      <c r="DF47" s="9">
        <f>_xlfn.RANK.EQ(datos!DG47,datos!DG$7:DG$88)</f>
        <v>64</v>
      </c>
      <c r="DG47" s="9">
        <f>_xlfn.RANK.EQ(datos!DH47,datos!DH$7:DH$88)</f>
        <v>71</v>
      </c>
      <c r="DH47" s="9">
        <f>_xlfn.RANK.EQ(datos!DI47,datos!DI$7:DI$88)</f>
        <v>22</v>
      </c>
      <c r="DI47" s="9">
        <f>_xlfn.RANK.EQ(datos!DJ47,datos!DJ$7:DJ$88)</f>
        <v>27</v>
      </c>
      <c r="DJ47" s="9">
        <f>_xlfn.RANK.EQ(datos!DK47,datos!DK$7:DK$88)</f>
        <v>43</v>
      </c>
      <c r="DK47" s="9">
        <f>_xlfn.RANK.EQ(datos!DL47,datos!DL$7:DL$88)</f>
        <v>42</v>
      </c>
      <c r="DL47" s="9">
        <f>_xlfn.RANK.EQ(datos!DM47,datos!DM$7:DM$88)</f>
        <v>52</v>
      </c>
      <c r="DM47" s="9">
        <f>_xlfn.RANK.EQ(datos!DN47,datos!DN$7:DN$88)</f>
        <v>62</v>
      </c>
      <c r="DN47" s="9">
        <f>_xlfn.RANK.EQ(datos!DO47,datos!DO$7:DO$88)</f>
        <v>18</v>
      </c>
      <c r="DO47" s="9">
        <f>_xlfn.RANK.EQ(datos!DP47,datos!DP$7:DP$88)</f>
        <v>67</v>
      </c>
      <c r="DP47" s="9">
        <f>_xlfn.RANK.EQ(datos!DQ47,datos!DQ$7:DQ$88)</f>
        <v>17</v>
      </c>
      <c r="DQ47" s="9">
        <f>_xlfn.RANK.EQ(datos!DR47,datos!DR$7:DR$88)</f>
        <v>69</v>
      </c>
      <c r="DR47" s="9">
        <f>_xlfn.RANK.EQ(datos!DS47,datos!DS$7:DS$88)</f>
        <v>70</v>
      </c>
      <c r="DS47" s="9">
        <f>_xlfn.RANK.EQ(datos!DT47,datos!DT$7:DT$88)</f>
        <v>36</v>
      </c>
      <c r="DT47" s="9">
        <f>_xlfn.RANK.EQ(datos!DU47,datos!DU$7:DU$88)</f>
        <v>35</v>
      </c>
      <c r="DU47" s="9">
        <f>_xlfn.RANK.EQ(datos!DV47,datos!DV$7:DV$88)</f>
        <v>21</v>
      </c>
      <c r="DV47" s="9">
        <f>_xlfn.RANK.EQ(datos!DW47,datos!DW$7:DW$88)</f>
        <v>36</v>
      </c>
      <c r="DW47" s="9">
        <f>_xlfn.RANK.EQ(datos!DX47,datos!DX$7:DX$88)</f>
        <v>28</v>
      </c>
      <c r="DX47" s="9">
        <f>_xlfn.RANK.EQ(datos!DY47,datos!DY$7:DY$88)</f>
        <v>22</v>
      </c>
      <c r="DY47" s="9">
        <f>_xlfn.RANK.EQ(datos!DZ47,datos!DZ$7:DZ$88)</f>
        <v>17</v>
      </c>
      <c r="DZ47" s="9">
        <f>_xlfn.RANK.EQ(datos!EA47,datos!EA$7:EA$88)</f>
        <v>41</v>
      </c>
      <c r="EA47" s="9">
        <f>_xlfn.RANK.EQ(datos!EB47,datos!EB$7:EB$88)</f>
        <v>28</v>
      </c>
      <c r="EB47" s="9">
        <f>_xlfn.RANK.EQ(datos!EC47,datos!EC$7:EC$88)</f>
        <v>20</v>
      </c>
      <c r="EC47" s="9">
        <f>_xlfn.RANK.EQ(datos!ED47,datos!ED$7:ED$88)</f>
        <v>3</v>
      </c>
      <c r="ED47" s="9">
        <f>_xlfn.RANK.EQ(datos!EE47,datos!EE$7:EE$88)</f>
        <v>20</v>
      </c>
      <c r="EE47" s="9">
        <f>_xlfn.RANK.EQ(datos!EF47,datos!EF$7:EF$88)</f>
        <v>7</v>
      </c>
      <c r="EF47" s="9">
        <f>_xlfn.RANK.EQ(datos!EG47,datos!EG$7:EG$88)</f>
        <v>65</v>
      </c>
      <c r="EG47" s="9">
        <f>_xlfn.RANK.EQ(datos!EH47,datos!EH$7:EH$88)</f>
        <v>29</v>
      </c>
      <c r="EH47" s="9">
        <f>_xlfn.RANK.EQ(datos!EI47,datos!EI$7:EI$88)</f>
        <v>1</v>
      </c>
      <c r="EI47" s="9">
        <f>_xlfn.RANK.EQ(datos!EJ47,datos!EJ$7:EJ$88)</f>
        <v>41</v>
      </c>
      <c r="EJ47" s="9">
        <f>_xlfn.RANK.EQ(datos!EK47,datos!EK$7:EK$88)</f>
        <v>39</v>
      </c>
      <c r="EK47" s="9">
        <f>_xlfn.RANK.EQ(datos!EL47,datos!EL$7:EL$88)</f>
        <v>75</v>
      </c>
      <c r="EL47" s="9">
        <f>_xlfn.RANK.EQ(datos!EM47,datos!EM$7:EM$88)</f>
        <v>63</v>
      </c>
      <c r="EM47" s="9">
        <f>_xlfn.RANK.EQ(datos!EN47,datos!EN$7:EN$88)</f>
        <v>11</v>
      </c>
      <c r="EN47" s="9">
        <f>_xlfn.RANK.EQ(datos!EO47,datos!EO$7:EO$88)</f>
        <v>52</v>
      </c>
      <c r="EO47" s="9">
        <f>_xlfn.RANK.EQ(datos!EP47,datos!EP$7:EP$88)</f>
        <v>48</v>
      </c>
      <c r="EP47" s="9">
        <f>_xlfn.RANK.EQ(datos!EQ47,datos!EQ$7:EQ$88)</f>
        <v>53</v>
      </c>
      <c r="EQ47" s="9">
        <f>_xlfn.RANK.EQ(datos!ER47,datos!ER$7:ER$88)</f>
        <v>10</v>
      </c>
      <c r="ER47" s="9">
        <f>_xlfn.RANK.EQ(datos!ES47,datos!ES$7:ES$88)</f>
        <v>68</v>
      </c>
      <c r="ES47" s="9">
        <f>_xlfn.RANK.EQ(datos!ET47,datos!ET$7:ET$88)</f>
        <v>27</v>
      </c>
      <c r="ET47" s="9">
        <f>_xlfn.RANK.EQ(datos!EU47,datos!EU$7:EU$88)</f>
        <v>31</v>
      </c>
      <c r="EU47" s="9">
        <f>_xlfn.RANK.EQ(datos!EV47,datos!EV$7:EV$88)</f>
        <v>30</v>
      </c>
      <c r="EV47" s="9">
        <f>_xlfn.RANK.EQ(datos!EW47,datos!EW$7:EW$88)</f>
        <v>57</v>
      </c>
      <c r="EW47" s="9">
        <f>_xlfn.RANK.EQ(datos!EX47,datos!EX$7:EX$88)</f>
        <v>40</v>
      </c>
      <c r="EX47" s="9">
        <f>_xlfn.RANK.EQ(datos!EY47,datos!EY$7:EY$88)</f>
        <v>25</v>
      </c>
      <c r="EY47" s="9">
        <f>_xlfn.RANK.EQ(datos!EZ47,datos!EZ$7:EZ$88)</f>
        <v>26</v>
      </c>
      <c r="EZ47" s="9">
        <f>_xlfn.RANK.EQ(datos!FA47,datos!FA$7:FA$88)</f>
        <v>40</v>
      </c>
      <c r="FA47" s="9">
        <f>_xlfn.RANK.EQ(datos!FB47,datos!FB$7:FB$88)</f>
        <v>18</v>
      </c>
      <c r="FB47" s="9">
        <f>_xlfn.RANK.EQ(datos!FC47,datos!FC$7:FC$88)</f>
        <v>24</v>
      </c>
      <c r="FC47" s="9">
        <f>_xlfn.RANK.EQ(datos!FD47,datos!FD$7:FD$88)</f>
        <v>38</v>
      </c>
      <c r="FD47" s="9">
        <f>_xlfn.RANK.EQ(datos!FE47,datos!FE$7:FE$88)</f>
        <v>39</v>
      </c>
      <c r="FE47" s="9">
        <f>_xlfn.RANK.EQ(datos!FF47,datos!FF$7:FF$88)</f>
        <v>33</v>
      </c>
      <c r="FF47" s="9">
        <f>_xlfn.RANK.EQ(datos!FG47,datos!FG$7:FG$88)</f>
        <v>15</v>
      </c>
      <c r="FG47" s="9">
        <f>_xlfn.RANK.EQ(datos!FH47,datos!FH$7:FH$88)</f>
        <v>78</v>
      </c>
      <c r="FH47" s="9">
        <f>_xlfn.RANK.EQ(datos!FI47,datos!FI$7:FI$88)</f>
        <v>29</v>
      </c>
      <c r="FI47" s="9">
        <f>_xlfn.RANK.EQ(datos!FJ47,datos!FJ$7:FJ$88)</f>
        <v>31</v>
      </c>
      <c r="FJ47" s="9">
        <f>_xlfn.RANK.EQ(datos!FK47,datos!FK$7:FK$88)</f>
        <v>57</v>
      </c>
      <c r="FK47" s="9">
        <f>_xlfn.RANK.EQ(datos!FL47,datos!FL$7:FL$88)</f>
        <v>43</v>
      </c>
      <c r="FL47" s="9">
        <f>_xlfn.RANK.EQ(datos!FM47,datos!FM$7:FM$88)</f>
        <v>26</v>
      </c>
      <c r="FM47" s="9">
        <f>_xlfn.RANK.EQ(datos!FN47,datos!FN$7:FN$88)</f>
        <v>26</v>
      </c>
      <c r="FN47" s="9">
        <f>_xlfn.RANK.EQ(datos!FO47,datos!FO$7:FO$88)</f>
        <v>20</v>
      </c>
      <c r="FO47" s="9">
        <f>_xlfn.RANK.EQ(datos!FP47,datos!FP$7:FP$88)</f>
        <v>38</v>
      </c>
      <c r="FP47" s="9">
        <f>_xlfn.RANK.EQ(datos!FQ47,datos!FQ$7:FQ$88)</f>
        <v>72</v>
      </c>
      <c r="FQ47" s="9">
        <f>_xlfn.RANK.EQ(datos!FR47,datos!FR$7:FR$88)</f>
        <v>65</v>
      </c>
      <c r="FR47" s="9">
        <f>_xlfn.RANK.EQ(datos!FS47,datos!FS$7:FS$88)</f>
        <v>63</v>
      </c>
      <c r="FS47" s="9">
        <f>_xlfn.RANK.EQ(datos!FT47,datos!FT$7:FT$88)</f>
        <v>69</v>
      </c>
    </row>
    <row r="48" spans="1:175" x14ac:dyDescent="0.3">
      <c r="A48" s="2" t="s">
        <v>84</v>
      </c>
      <c r="B48" s="2">
        <v>306</v>
      </c>
      <c r="C48" s="2" t="s">
        <v>85</v>
      </c>
      <c r="D48" s="2" t="s">
        <v>75</v>
      </c>
      <c r="E48" s="2" t="s">
        <v>347</v>
      </c>
      <c r="F48" s="2">
        <v>0</v>
      </c>
      <c r="G48" s="2" t="s">
        <v>344</v>
      </c>
      <c r="H48" s="9">
        <f>_xlfn.RANK.EQ(datos!I48,datos!I$7:I$88)</f>
        <v>56</v>
      </c>
      <c r="I48" s="9">
        <f>_xlfn.RANK.EQ(datos!J48,datos!J$7:J$88)</f>
        <v>71</v>
      </c>
      <c r="J48" s="9">
        <f>_xlfn.RANK.EQ(datos!K48,datos!K$7:K$88)</f>
        <v>7</v>
      </c>
      <c r="K48" s="9">
        <f>_xlfn.RANK.EQ(datos!L48,datos!L$7:L$88)</f>
        <v>70</v>
      </c>
      <c r="L48" s="9">
        <f>_xlfn.RANK.EQ(datos!M48,datos!M$7:M$88)</f>
        <v>59</v>
      </c>
      <c r="M48" s="9">
        <f>_xlfn.RANK.EQ(datos!N48,datos!N$7:N$88)</f>
        <v>47</v>
      </c>
      <c r="N48" s="9">
        <f>_xlfn.RANK.EQ(datos!O48,datos!O$7:O$88)</f>
        <v>54</v>
      </c>
      <c r="O48" s="9">
        <f>_xlfn.RANK.EQ(datos!P48,datos!P$7:P$88)</f>
        <v>9</v>
      </c>
      <c r="P48" s="9">
        <f>_xlfn.RANK.EQ(datos!Q48,datos!Q$7:Q$88)</f>
        <v>51</v>
      </c>
      <c r="Q48" s="9">
        <f>_xlfn.RANK.EQ(datos!R48,datos!R$7:R$88)</f>
        <v>78</v>
      </c>
      <c r="R48" s="9">
        <f>_xlfn.RANK.EQ(datos!S48,datos!S$7:S$88)</f>
        <v>80</v>
      </c>
      <c r="S48" s="9">
        <f>_xlfn.RANK.EQ(datos!T48,datos!T$7:T$88)</f>
        <v>33</v>
      </c>
      <c r="T48" s="9">
        <f>_xlfn.RANK.EQ(datos!U48,datos!U$7:U$88)</f>
        <v>37</v>
      </c>
      <c r="U48" s="9">
        <f>_xlfn.RANK.EQ(datos!V48,datos!V$7:V$88)</f>
        <v>16</v>
      </c>
      <c r="V48" s="9">
        <f>_xlfn.RANK.EQ(datos!W48,datos!W$7:W$88)</f>
        <v>8</v>
      </c>
      <c r="W48" s="9">
        <f>_xlfn.RANK.EQ(datos!X48,datos!X$7:X$88)</f>
        <v>36</v>
      </c>
      <c r="X48" s="9">
        <f>_xlfn.RANK.EQ(datos!Y48,datos!Y$7:Y$88)</f>
        <v>50</v>
      </c>
      <c r="Y48" s="9">
        <f>_xlfn.RANK.EQ(datos!Z48,datos!Z$7:Z$88)</f>
        <v>14</v>
      </c>
      <c r="Z48" s="9">
        <f>_xlfn.RANK.EQ(datos!AA48,datos!AA$7:AA$88)</f>
        <v>72</v>
      </c>
      <c r="AA48" s="9">
        <f>_xlfn.RANK.EQ(datos!AB48,datos!AB$7:AB$88)</f>
        <v>59</v>
      </c>
      <c r="AB48" s="9">
        <f>_xlfn.RANK.EQ(datos!AC48,datos!AC$7:AC$88)</f>
        <v>81</v>
      </c>
      <c r="AC48" s="9">
        <f>_xlfn.RANK.EQ(datos!AD48,datos!AD$7:AD$88)</f>
        <v>20</v>
      </c>
      <c r="AD48" s="9">
        <f>_xlfn.RANK.EQ(datos!AE48,datos!AE$7:AE$88)</f>
        <v>35</v>
      </c>
      <c r="AE48" s="9">
        <f>_xlfn.RANK.EQ(datos!AF48,datos!AF$7:AF$88)</f>
        <v>59</v>
      </c>
      <c r="AF48" s="9">
        <f>_xlfn.RANK.EQ(datos!AG48,datos!AG$7:AG$88)</f>
        <v>65</v>
      </c>
      <c r="AG48" s="9">
        <f>_xlfn.RANK.EQ(datos!AH48,datos!AH$7:AH$88)</f>
        <v>33</v>
      </c>
      <c r="AH48" s="9">
        <f>_xlfn.RANK.EQ(datos!AI48,datos!AI$7:AI$88)</f>
        <v>38</v>
      </c>
      <c r="AI48" s="9">
        <f>_xlfn.RANK.EQ(datos!AJ48,datos!AJ$7:AJ$88)</f>
        <v>43</v>
      </c>
      <c r="AJ48" s="9">
        <f>_xlfn.RANK.EQ(datos!AK48,datos!AK$7:AK$88)</f>
        <v>40</v>
      </c>
      <c r="AK48" s="9">
        <f>_xlfn.RANK.EQ(datos!AL48,datos!AL$7:AL$88)</f>
        <v>24</v>
      </c>
      <c r="AL48" s="9">
        <f>_xlfn.RANK.EQ(datos!AM48,datos!AM$7:AM$88)</f>
        <v>79</v>
      </c>
      <c r="AM48" s="9">
        <f>_xlfn.RANK.EQ(datos!AN48,datos!AN$7:AN$88)</f>
        <v>76</v>
      </c>
      <c r="AN48" s="9">
        <f>_xlfn.RANK.EQ(datos!AO48,datos!AO$7:AO$88)</f>
        <v>54</v>
      </c>
      <c r="AO48" s="9">
        <f>_xlfn.RANK.EQ(datos!AP48,datos!AP$7:AP$88)</f>
        <v>78</v>
      </c>
      <c r="AP48" s="9">
        <f>_xlfn.RANK.EQ(datos!AQ48,datos!AQ$7:AQ$88)</f>
        <v>2</v>
      </c>
      <c r="AQ48" s="9">
        <f>_xlfn.RANK.EQ(datos!AR48,datos!AR$7:AR$88)</f>
        <v>55</v>
      </c>
      <c r="AR48" s="9">
        <f>_xlfn.RANK.EQ(datos!AS48,datos!AS$7:AS$88)</f>
        <v>1</v>
      </c>
      <c r="AS48" s="9">
        <f>_xlfn.RANK.EQ(datos!AT48,datos!AT$7:AT$88)</f>
        <v>31</v>
      </c>
      <c r="AT48" s="9">
        <f>_xlfn.RANK.EQ(datos!AU48,datos!AU$7:AU$88)</f>
        <v>14</v>
      </c>
      <c r="AU48" s="9">
        <f>_xlfn.RANK.EQ(datos!AV48,datos!AV$7:AV$88)</f>
        <v>21</v>
      </c>
      <c r="AV48" s="9">
        <f>_xlfn.RANK.EQ(datos!AW48,datos!AW$7:AW$88)</f>
        <v>19</v>
      </c>
      <c r="AW48" s="9">
        <f>_xlfn.RANK.EQ(datos!AX48,datos!AX$7:AX$88)</f>
        <v>24</v>
      </c>
      <c r="AX48" s="9">
        <f>_xlfn.RANK.EQ(datos!AY48,datos!AY$7:AY$88)</f>
        <v>31</v>
      </c>
      <c r="AY48" s="9">
        <f>_xlfn.RANK.EQ(datos!AZ48,datos!AZ$7:AZ$88)</f>
        <v>33</v>
      </c>
      <c r="AZ48" s="9">
        <f>_xlfn.RANK.EQ(datos!BA48,datos!BA$7:BA$88)</f>
        <v>57</v>
      </c>
      <c r="BA48" s="9">
        <f>_xlfn.RANK.EQ(datos!BB48,datos!BB$7:BB$88)</f>
        <v>52</v>
      </c>
      <c r="BB48" s="9">
        <f>_xlfn.RANK.EQ(datos!BC48,datos!BC$7:BC$88)</f>
        <v>74</v>
      </c>
      <c r="BC48" s="9">
        <f>_xlfn.RANK.EQ(datos!BD48,datos!BD$7:BD$88)</f>
        <v>74</v>
      </c>
      <c r="BD48" s="9">
        <f>_xlfn.RANK.EQ(datos!BE48,datos!BE$7:BE$88)</f>
        <v>77</v>
      </c>
      <c r="BE48" s="9">
        <f>_xlfn.RANK.EQ(datos!BF48,datos!BF$7:BF$88)</f>
        <v>74</v>
      </c>
      <c r="BF48" s="9">
        <f>_xlfn.RANK.EQ(datos!BG48,datos!BG$7:BG$88)</f>
        <v>51</v>
      </c>
      <c r="BG48" s="9">
        <f>_xlfn.RANK.EQ(datos!BH48,datos!BH$7:BH$88)</f>
        <v>75</v>
      </c>
      <c r="BH48" s="9">
        <f>_xlfn.RANK.EQ(datos!BI48,datos!BI$7:BI$88)</f>
        <v>71</v>
      </c>
      <c r="BI48" s="9">
        <f>_xlfn.RANK.EQ(datos!BJ48,datos!BJ$7:BJ$88)</f>
        <v>67</v>
      </c>
      <c r="BJ48" s="9">
        <f>_xlfn.RANK.EQ(datos!BK48,datos!BK$7:BK$88)</f>
        <v>6</v>
      </c>
      <c r="BK48" s="9">
        <f>_xlfn.RANK.EQ(datos!BL48,datos!BL$7:BL$88)</f>
        <v>21</v>
      </c>
      <c r="BL48" s="9">
        <f>_xlfn.RANK.EQ(datos!BM48,datos!BM$7:BM$88)</f>
        <v>67</v>
      </c>
      <c r="BM48" s="9">
        <f>_xlfn.RANK.EQ(datos!BN48,datos!BN$7:BN$88)</f>
        <v>50</v>
      </c>
      <c r="BN48" s="9">
        <f>_xlfn.RANK.EQ(datos!BO48,datos!BO$7:BO$88)</f>
        <v>39</v>
      </c>
      <c r="BO48" s="9">
        <f>_xlfn.RANK.EQ(datos!BP48,datos!BP$7:BP$88)</f>
        <v>79</v>
      </c>
      <c r="BP48" s="9">
        <f>_xlfn.RANK.EQ(datos!BQ48,datos!BQ$7:BQ$88)</f>
        <v>4</v>
      </c>
      <c r="BQ48" s="9">
        <f>_xlfn.RANK.EQ(datos!BR48,datos!BR$7:BR$88)</f>
        <v>47</v>
      </c>
      <c r="BR48" s="9">
        <f>_xlfn.RANK.EQ(datos!BS48,datos!BS$7:BS$88)</f>
        <v>5</v>
      </c>
      <c r="BS48" s="9">
        <f>_xlfn.RANK.EQ(datos!BT48,datos!BT$7:BT$88)</f>
        <v>1</v>
      </c>
      <c r="BT48" s="9">
        <f>_xlfn.RANK.EQ(datos!BU48,datos!BU$7:BU$88)</f>
        <v>1</v>
      </c>
      <c r="BU48" s="9">
        <f>_xlfn.RANK.EQ(datos!BV48,datos!BV$7:BV$88)</f>
        <v>1</v>
      </c>
      <c r="BV48" s="9">
        <f>_xlfn.RANK.EQ(datos!BW48,datos!BW$7:BW$88)</f>
        <v>62</v>
      </c>
      <c r="BW48" s="9">
        <f>_xlfn.RANK.EQ(datos!BX48,datos!BX$7:BX$88)</f>
        <v>62</v>
      </c>
      <c r="BX48" s="9">
        <f>_xlfn.RANK.EQ(datos!BY48,datos!BY$7:BY$88)</f>
        <v>66</v>
      </c>
      <c r="BY48" s="9">
        <f>_xlfn.RANK.EQ(datos!BZ48,datos!BZ$7:BZ$88)</f>
        <v>23</v>
      </c>
      <c r="BZ48" s="9">
        <f>_xlfn.RANK.EQ(datos!CA48,datos!CA$7:CA$88)</f>
        <v>1</v>
      </c>
      <c r="CA48" s="9">
        <f>_xlfn.RANK.EQ(datos!CB48,datos!CB$7:CB$88)</f>
        <v>8</v>
      </c>
      <c r="CB48" s="9">
        <f>_xlfn.RANK.EQ(datos!CC48,datos!CC$7:CC$88)</f>
        <v>43</v>
      </c>
      <c r="CC48" s="9">
        <f>_xlfn.RANK.EQ(datos!CD48,datos!CD$7:CD$88)</f>
        <v>65</v>
      </c>
      <c r="CD48" s="9">
        <f>_xlfn.RANK.EQ(datos!CE48,datos!CE$7:CE$88)</f>
        <v>10</v>
      </c>
      <c r="CE48" s="9">
        <f>_xlfn.RANK.EQ(datos!CF48,datos!CF$7:CF$88)</f>
        <v>57</v>
      </c>
      <c r="CF48" s="9">
        <f>_xlfn.RANK.EQ(datos!CG48,datos!CG$7:CG$88)</f>
        <v>15</v>
      </c>
      <c r="CG48" s="9">
        <f>_xlfn.RANK.EQ(datos!CH48,datos!CH$7:CH$88)</f>
        <v>57</v>
      </c>
      <c r="CH48" s="9">
        <f>_xlfn.RANK.EQ(datos!CI48,datos!CI$7:CI$88)</f>
        <v>26</v>
      </c>
      <c r="CI48" s="9">
        <f>_xlfn.RANK.EQ(datos!CJ48,datos!CJ$7:CJ$88)</f>
        <v>80</v>
      </c>
      <c r="CJ48" s="9">
        <f>_xlfn.RANK.EQ(datos!CK48,datos!CK$7:CK$88)</f>
        <v>2</v>
      </c>
      <c r="CK48" s="9">
        <f>_xlfn.RANK.EQ(datos!CL48,datos!CL$7:CL$88)</f>
        <v>1</v>
      </c>
      <c r="CL48" s="9">
        <f>_xlfn.RANK.EQ(datos!CM48,datos!CM$7:CM$88)</f>
        <v>3</v>
      </c>
      <c r="CM48" s="9">
        <f>_xlfn.RANK.EQ(datos!CN48,datos!CN$7:CN$88)</f>
        <v>6</v>
      </c>
      <c r="CN48" s="9">
        <f>_xlfn.RANK.EQ(datos!CO48,datos!CO$7:CO$88)</f>
        <v>78</v>
      </c>
      <c r="CO48" s="9">
        <f>_xlfn.RANK.EQ(datos!CP48,datos!CP$7:CP$88)</f>
        <v>25</v>
      </c>
      <c r="CP48" s="9">
        <f>_xlfn.RANK.EQ(datos!CQ48,datos!CQ$7:CQ$88)</f>
        <v>51</v>
      </c>
      <c r="CQ48" s="9">
        <f>_xlfn.RANK.EQ(datos!CR48,datos!CR$7:CR$88)</f>
        <v>1</v>
      </c>
      <c r="CR48" s="9">
        <f>_xlfn.RANK.EQ(datos!CS48,datos!CS$7:CS$88)</f>
        <v>73</v>
      </c>
      <c r="CS48" s="9">
        <f>_xlfn.RANK.EQ(datos!CT48,datos!CT$7:CT$88)</f>
        <v>70</v>
      </c>
      <c r="CT48" s="9">
        <f>_xlfn.RANK.EQ(datos!CU48,datos!CU$7:CU$88)</f>
        <v>29</v>
      </c>
      <c r="CU48" s="9">
        <f>_xlfn.RANK.EQ(datos!CV48,datos!CV$7:CV$88)</f>
        <v>65</v>
      </c>
      <c r="CV48" s="9">
        <f>_xlfn.RANK.EQ(datos!CW48,datos!CW$7:CW$88)</f>
        <v>49</v>
      </c>
      <c r="CW48" s="9">
        <f>_xlfn.RANK.EQ(datos!CX48,datos!CX$7:CX$88)</f>
        <v>61</v>
      </c>
      <c r="CX48" s="9">
        <f>_xlfn.RANK.EQ(datos!CY48,datos!CY$7:CY$88)</f>
        <v>66</v>
      </c>
      <c r="CY48" s="9">
        <f>_xlfn.RANK.EQ(datos!CZ48,datos!CZ$7:CZ$88)</f>
        <v>67</v>
      </c>
      <c r="CZ48" s="9">
        <f>_xlfn.RANK.EQ(datos!DA48,datos!DA$7:DA$88)</f>
        <v>45</v>
      </c>
      <c r="DA48" s="9">
        <f>_xlfn.RANK.EQ(datos!DB48,datos!DB$7:DB$88)</f>
        <v>58</v>
      </c>
      <c r="DB48" s="9">
        <f>_xlfn.RANK.EQ(datos!DC48,datos!DC$7:DC$88)</f>
        <v>60</v>
      </c>
      <c r="DC48" s="9">
        <f>_xlfn.RANK.EQ(datos!DD48,datos!DD$7:DD$88)</f>
        <v>66</v>
      </c>
      <c r="DD48" s="9">
        <f>_xlfn.RANK.EQ(datos!DE48,datos!DE$7:DE$88)</f>
        <v>49</v>
      </c>
      <c r="DE48" s="9">
        <f>_xlfn.RANK.EQ(datos!DF48,datos!DF$7:DF$88)</f>
        <v>73</v>
      </c>
      <c r="DF48" s="9">
        <f>_xlfn.RANK.EQ(datos!DG48,datos!DG$7:DG$88)</f>
        <v>78</v>
      </c>
      <c r="DG48" s="9">
        <f>_xlfn.RANK.EQ(datos!DH48,datos!DH$7:DH$88)</f>
        <v>81</v>
      </c>
      <c r="DH48" s="9">
        <f>_xlfn.RANK.EQ(datos!DI48,datos!DI$7:DI$88)</f>
        <v>64</v>
      </c>
      <c r="DI48" s="9">
        <f>_xlfn.RANK.EQ(datos!DJ48,datos!DJ$7:DJ$88)</f>
        <v>1</v>
      </c>
      <c r="DJ48" s="9">
        <f>_xlfn.RANK.EQ(datos!DK48,datos!DK$7:DK$88)</f>
        <v>35</v>
      </c>
      <c r="DK48" s="9">
        <f>_xlfn.RANK.EQ(datos!DL48,datos!DL$7:DL$88)</f>
        <v>43</v>
      </c>
      <c r="DL48" s="9">
        <f>_xlfn.RANK.EQ(datos!DM48,datos!DM$7:DM$88)</f>
        <v>41</v>
      </c>
      <c r="DM48" s="9">
        <f>_xlfn.RANK.EQ(datos!DN48,datos!DN$7:DN$88)</f>
        <v>47</v>
      </c>
      <c r="DN48" s="9">
        <f>_xlfn.RANK.EQ(datos!DO48,datos!DO$7:DO$88)</f>
        <v>15</v>
      </c>
      <c r="DO48" s="9">
        <f>_xlfn.RANK.EQ(datos!DP48,datos!DP$7:DP$88)</f>
        <v>1</v>
      </c>
      <c r="DP48" s="9">
        <f>_xlfn.RANK.EQ(datos!DQ48,datos!DQ$7:DQ$88)</f>
        <v>51</v>
      </c>
      <c r="DQ48" s="9">
        <f>_xlfn.RANK.EQ(datos!DR48,datos!DR$7:DR$88)</f>
        <v>25</v>
      </c>
      <c r="DR48" s="9">
        <f>_xlfn.RANK.EQ(datos!DS48,datos!DS$7:DS$88)</f>
        <v>71</v>
      </c>
      <c r="DS48" s="9">
        <f>_xlfn.RANK.EQ(datos!DT48,datos!DT$7:DT$88)</f>
        <v>63</v>
      </c>
      <c r="DT48" s="9">
        <f>_xlfn.RANK.EQ(datos!DU48,datos!DU$7:DU$88)</f>
        <v>68</v>
      </c>
      <c r="DU48" s="9">
        <f>_xlfn.RANK.EQ(datos!DV48,datos!DV$7:DV$88)</f>
        <v>62</v>
      </c>
      <c r="DV48" s="9">
        <f>_xlfn.RANK.EQ(datos!DW48,datos!DW$7:DW$88)</f>
        <v>6</v>
      </c>
      <c r="DW48" s="9">
        <f>_xlfn.RANK.EQ(datos!DX48,datos!DX$7:DX$88)</f>
        <v>34</v>
      </c>
      <c r="DX48" s="9">
        <f>_xlfn.RANK.EQ(datos!DY48,datos!DY$7:DY$88)</f>
        <v>34</v>
      </c>
      <c r="DY48" s="9">
        <f>_xlfn.RANK.EQ(datos!DZ48,datos!DZ$7:DZ$88)</f>
        <v>60</v>
      </c>
      <c r="DZ48" s="9">
        <f>_xlfn.RANK.EQ(datos!EA48,datos!EA$7:EA$88)</f>
        <v>52</v>
      </c>
      <c r="EA48" s="9">
        <f>_xlfn.RANK.EQ(datos!EB48,datos!EB$7:EB$88)</f>
        <v>74</v>
      </c>
      <c r="EB48" s="9">
        <f>_xlfn.RANK.EQ(datos!EC48,datos!EC$7:EC$88)</f>
        <v>58</v>
      </c>
      <c r="EC48" s="9">
        <f>_xlfn.RANK.EQ(datos!ED48,datos!ED$7:ED$88)</f>
        <v>2</v>
      </c>
      <c r="ED48" s="9">
        <f>_xlfn.RANK.EQ(datos!EE48,datos!EE$7:EE$88)</f>
        <v>9</v>
      </c>
      <c r="EE48" s="9">
        <f>_xlfn.RANK.EQ(datos!EF48,datos!EF$7:EF$88)</f>
        <v>63</v>
      </c>
      <c r="EF48" s="9">
        <f>_xlfn.RANK.EQ(datos!EG48,datos!EG$7:EG$88)</f>
        <v>47</v>
      </c>
      <c r="EG48" s="9">
        <f>_xlfn.RANK.EQ(datos!EH48,datos!EH$7:EH$88)</f>
        <v>25</v>
      </c>
      <c r="EH48" s="9">
        <f>_xlfn.RANK.EQ(datos!EI48,datos!EI$7:EI$88)</f>
        <v>1</v>
      </c>
      <c r="EI48" s="9">
        <f>_xlfn.RANK.EQ(datos!EJ48,datos!EJ$7:EJ$88)</f>
        <v>77</v>
      </c>
      <c r="EJ48" s="9">
        <f>_xlfn.RANK.EQ(datos!EK48,datos!EK$7:EK$88)</f>
        <v>11</v>
      </c>
      <c r="EK48" s="9">
        <f>_xlfn.RANK.EQ(datos!EL48,datos!EL$7:EL$88)</f>
        <v>1</v>
      </c>
      <c r="EL48" s="9">
        <f>_xlfn.RANK.EQ(datos!EM48,datos!EM$7:EM$88)</f>
        <v>25</v>
      </c>
      <c r="EM48" s="9">
        <f>_xlfn.RANK.EQ(datos!EN48,datos!EN$7:EN$88)</f>
        <v>52</v>
      </c>
      <c r="EN48" s="9">
        <f>_xlfn.RANK.EQ(datos!EO48,datos!EO$7:EO$88)</f>
        <v>56</v>
      </c>
      <c r="EO48" s="9">
        <f>_xlfn.RANK.EQ(datos!EP48,datos!EP$7:EP$88)</f>
        <v>49</v>
      </c>
      <c r="EP48" s="9">
        <f>_xlfn.RANK.EQ(datos!EQ48,datos!EQ$7:EQ$88)</f>
        <v>38</v>
      </c>
      <c r="EQ48" s="9">
        <f>_xlfn.RANK.EQ(datos!ER48,datos!ER$7:ER$88)</f>
        <v>27</v>
      </c>
      <c r="ER48" s="9">
        <f>_xlfn.RANK.EQ(datos!ES48,datos!ES$7:ES$88)</f>
        <v>16</v>
      </c>
      <c r="ES48" s="9">
        <f>_xlfn.RANK.EQ(datos!ET48,datos!ET$7:ET$88)</f>
        <v>78</v>
      </c>
      <c r="ET48" s="9">
        <f>_xlfn.RANK.EQ(datos!EU48,datos!EU$7:EU$88)</f>
        <v>77</v>
      </c>
      <c r="EU48" s="9">
        <f>_xlfn.RANK.EQ(datos!EV48,datos!EV$7:EV$88)</f>
        <v>74</v>
      </c>
      <c r="EV48" s="9">
        <f>_xlfn.RANK.EQ(datos!EW48,datos!EW$7:EW$88)</f>
        <v>8</v>
      </c>
      <c r="EW48" s="9">
        <f>_xlfn.RANK.EQ(datos!EX48,datos!EX$7:EX$88)</f>
        <v>70</v>
      </c>
      <c r="EX48" s="9">
        <f>_xlfn.RANK.EQ(datos!EY48,datos!EY$7:EY$88)</f>
        <v>77</v>
      </c>
      <c r="EY48" s="9">
        <f>_xlfn.RANK.EQ(datos!EZ48,datos!EZ$7:EZ$88)</f>
        <v>75</v>
      </c>
      <c r="EZ48" s="9">
        <f>_xlfn.RANK.EQ(datos!FA48,datos!FA$7:FA$88)</f>
        <v>44</v>
      </c>
      <c r="FA48" s="9">
        <f>_xlfn.RANK.EQ(datos!FB48,datos!FB$7:FB$88)</f>
        <v>65</v>
      </c>
      <c r="FB48" s="9">
        <f>_xlfn.RANK.EQ(datos!FC48,datos!FC$7:FC$88)</f>
        <v>59</v>
      </c>
      <c r="FC48" s="9">
        <f>_xlfn.RANK.EQ(datos!FD48,datos!FD$7:FD$88)</f>
        <v>37</v>
      </c>
      <c r="FD48" s="9">
        <f>_xlfn.RANK.EQ(datos!FE48,datos!FE$7:FE$88)</f>
        <v>77</v>
      </c>
      <c r="FE48" s="9">
        <f>_xlfn.RANK.EQ(datos!FF48,datos!FF$7:FF$88)</f>
        <v>33</v>
      </c>
      <c r="FF48" s="9">
        <f>_xlfn.RANK.EQ(datos!FG48,datos!FG$7:FG$88)</f>
        <v>61</v>
      </c>
      <c r="FG48" s="9">
        <f>_xlfn.RANK.EQ(datos!FH48,datos!FH$7:FH$88)</f>
        <v>60</v>
      </c>
      <c r="FH48" s="9">
        <f>_xlfn.RANK.EQ(datos!FI48,datos!FI$7:FI$88)</f>
        <v>63</v>
      </c>
      <c r="FI48" s="9">
        <f>_xlfn.RANK.EQ(datos!FJ48,datos!FJ$7:FJ$88)</f>
        <v>1</v>
      </c>
      <c r="FJ48" s="9">
        <f>_xlfn.RANK.EQ(datos!FK48,datos!FK$7:FK$88)</f>
        <v>13</v>
      </c>
      <c r="FK48" s="9">
        <f>_xlfn.RANK.EQ(datos!FL48,datos!FL$7:FL$88)</f>
        <v>1</v>
      </c>
      <c r="FL48" s="9">
        <f>_xlfn.RANK.EQ(datos!FM48,datos!FM$7:FM$88)</f>
        <v>5</v>
      </c>
      <c r="FM48" s="9">
        <f>_xlfn.RANK.EQ(datos!FN48,datos!FN$7:FN$88)</f>
        <v>5</v>
      </c>
      <c r="FN48" s="9">
        <f>_xlfn.RANK.EQ(datos!FO48,datos!FO$7:FO$88)</f>
        <v>3</v>
      </c>
      <c r="FO48" s="9">
        <f>_xlfn.RANK.EQ(datos!FP48,datos!FP$7:FP$88)</f>
        <v>1</v>
      </c>
      <c r="FP48" s="9">
        <f>_xlfn.RANK.EQ(datos!FQ48,datos!FQ$7:FQ$88)</f>
        <v>32</v>
      </c>
      <c r="FQ48" s="9">
        <f>_xlfn.RANK.EQ(datos!FR48,datos!FR$7:FR$88)</f>
        <v>64</v>
      </c>
      <c r="FR48" s="9">
        <f>_xlfn.RANK.EQ(datos!FS48,datos!FS$7:FS$88)</f>
        <v>73</v>
      </c>
      <c r="FS48" s="9">
        <f>_xlfn.RANK.EQ(datos!FT48,datos!FT$7:FT$88)</f>
        <v>47</v>
      </c>
    </row>
    <row r="49" spans="1:175" x14ac:dyDescent="0.3">
      <c r="A49" s="2" t="s">
        <v>86</v>
      </c>
      <c r="B49" s="2">
        <v>307</v>
      </c>
      <c r="C49" s="2" t="s">
        <v>87</v>
      </c>
      <c r="D49" s="2" t="s">
        <v>75</v>
      </c>
      <c r="E49" s="2" t="s">
        <v>347</v>
      </c>
      <c r="F49" s="2">
        <v>0</v>
      </c>
      <c r="G49" s="2" t="s">
        <v>344</v>
      </c>
      <c r="H49" s="9">
        <f>_xlfn.RANK.EQ(datos!I49,datos!I$7:I$88)</f>
        <v>36</v>
      </c>
      <c r="I49" s="9">
        <f>_xlfn.RANK.EQ(datos!J49,datos!J$7:J$88)</f>
        <v>33</v>
      </c>
      <c r="J49" s="9">
        <f>_xlfn.RANK.EQ(datos!K49,datos!K$7:K$88)</f>
        <v>29</v>
      </c>
      <c r="K49" s="9">
        <f>_xlfn.RANK.EQ(datos!L49,datos!L$7:L$88)</f>
        <v>21</v>
      </c>
      <c r="L49" s="9">
        <f>_xlfn.RANK.EQ(datos!M49,datos!M$7:M$88)</f>
        <v>48</v>
      </c>
      <c r="M49" s="9">
        <f>_xlfn.RANK.EQ(datos!N49,datos!N$7:N$88)</f>
        <v>42</v>
      </c>
      <c r="N49" s="9">
        <f>_xlfn.RANK.EQ(datos!O49,datos!O$7:O$88)</f>
        <v>26</v>
      </c>
      <c r="O49" s="9">
        <f>_xlfn.RANK.EQ(datos!P49,datos!P$7:P$88)</f>
        <v>16</v>
      </c>
      <c r="P49" s="9">
        <f>_xlfn.RANK.EQ(datos!Q49,datos!Q$7:Q$88)</f>
        <v>21</v>
      </c>
      <c r="Q49" s="9">
        <f>_xlfn.RANK.EQ(datos!R49,datos!R$7:R$88)</f>
        <v>46</v>
      </c>
      <c r="R49" s="9">
        <f>_xlfn.RANK.EQ(datos!S49,datos!S$7:S$88)</f>
        <v>61</v>
      </c>
      <c r="S49" s="9">
        <f>_xlfn.RANK.EQ(datos!T49,datos!T$7:T$88)</f>
        <v>32</v>
      </c>
      <c r="T49" s="9">
        <f>_xlfn.RANK.EQ(datos!U49,datos!U$7:U$88)</f>
        <v>21</v>
      </c>
      <c r="U49" s="9">
        <f>_xlfn.RANK.EQ(datos!V49,datos!V$7:V$88)</f>
        <v>61</v>
      </c>
      <c r="V49" s="9">
        <f>_xlfn.RANK.EQ(datos!W49,datos!W$7:W$88)</f>
        <v>57</v>
      </c>
      <c r="W49" s="9">
        <f>_xlfn.RANK.EQ(datos!X49,datos!X$7:X$88)</f>
        <v>37</v>
      </c>
      <c r="X49" s="9">
        <f>_xlfn.RANK.EQ(datos!Y49,datos!Y$7:Y$88)</f>
        <v>11</v>
      </c>
      <c r="Y49" s="9">
        <f>_xlfn.RANK.EQ(datos!Z49,datos!Z$7:Z$88)</f>
        <v>16</v>
      </c>
      <c r="Z49" s="9">
        <f>_xlfn.RANK.EQ(datos!AA49,datos!AA$7:AA$88)</f>
        <v>2</v>
      </c>
      <c r="AA49" s="9">
        <f>_xlfn.RANK.EQ(datos!AB49,datos!AB$7:AB$88)</f>
        <v>23</v>
      </c>
      <c r="AB49" s="9">
        <f>_xlfn.RANK.EQ(datos!AC49,datos!AC$7:AC$88)</f>
        <v>55</v>
      </c>
      <c r="AC49" s="9">
        <f>_xlfn.RANK.EQ(datos!AD49,datos!AD$7:AD$88)</f>
        <v>8</v>
      </c>
      <c r="AD49" s="9">
        <f>_xlfn.RANK.EQ(datos!AE49,datos!AE$7:AE$88)</f>
        <v>12</v>
      </c>
      <c r="AE49" s="9">
        <f>_xlfn.RANK.EQ(datos!AF49,datos!AF$7:AF$88)</f>
        <v>48</v>
      </c>
      <c r="AF49" s="9">
        <f>_xlfn.RANK.EQ(datos!AG49,datos!AG$7:AG$88)</f>
        <v>26</v>
      </c>
      <c r="AG49" s="9">
        <f>_xlfn.RANK.EQ(datos!AH49,datos!AH$7:AH$88)</f>
        <v>49</v>
      </c>
      <c r="AH49" s="9">
        <f>_xlfn.RANK.EQ(datos!AI49,datos!AI$7:AI$88)</f>
        <v>31</v>
      </c>
      <c r="AI49" s="9">
        <f>_xlfn.RANK.EQ(datos!AJ49,datos!AJ$7:AJ$88)</f>
        <v>72</v>
      </c>
      <c r="AJ49" s="9">
        <f>_xlfn.RANK.EQ(datos!AK49,datos!AK$7:AK$88)</f>
        <v>21</v>
      </c>
      <c r="AK49" s="9">
        <f>_xlfn.RANK.EQ(datos!AL49,datos!AL$7:AL$88)</f>
        <v>43</v>
      </c>
      <c r="AL49" s="9">
        <f>_xlfn.RANK.EQ(datos!AM49,datos!AM$7:AM$88)</f>
        <v>29</v>
      </c>
      <c r="AM49" s="9">
        <f>_xlfn.RANK.EQ(datos!AN49,datos!AN$7:AN$88)</f>
        <v>73</v>
      </c>
      <c r="AN49" s="9">
        <f>_xlfn.RANK.EQ(datos!AO49,datos!AO$7:AO$88)</f>
        <v>44</v>
      </c>
      <c r="AO49" s="9">
        <f>_xlfn.RANK.EQ(datos!AP49,datos!AP$7:AP$88)</f>
        <v>69</v>
      </c>
      <c r="AP49" s="9">
        <f>_xlfn.RANK.EQ(datos!AQ49,datos!AQ$7:AQ$88)</f>
        <v>1</v>
      </c>
      <c r="AQ49" s="9">
        <f>_xlfn.RANK.EQ(datos!AR49,datos!AR$7:AR$88)</f>
        <v>33</v>
      </c>
      <c r="AR49" s="9">
        <f>_xlfn.RANK.EQ(datos!AS49,datos!AS$7:AS$88)</f>
        <v>31</v>
      </c>
      <c r="AS49" s="9">
        <f>_xlfn.RANK.EQ(datos!AT49,datos!AT$7:AT$88)</f>
        <v>40</v>
      </c>
      <c r="AT49" s="9">
        <f>_xlfn.RANK.EQ(datos!AU49,datos!AU$7:AU$88)</f>
        <v>12</v>
      </c>
      <c r="AU49" s="9">
        <f>_xlfn.RANK.EQ(datos!AV49,datos!AV$7:AV$88)</f>
        <v>23</v>
      </c>
      <c r="AV49" s="9">
        <f>_xlfn.RANK.EQ(datos!AW49,datos!AW$7:AW$88)</f>
        <v>16</v>
      </c>
      <c r="AW49" s="9">
        <f>_xlfn.RANK.EQ(datos!AX49,datos!AX$7:AX$88)</f>
        <v>39</v>
      </c>
      <c r="AX49" s="9">
        <f>_xlfn.RANK.EQ(datos!AY49,datos!AY$7:AY$88)</f>
        <v>14</v>
      </c>
      <c r="AY49" s="9">
        <f>_xlfn.RANK.EQ(datos!AZ49,datos!AZ$7:AZ$88)</f>
        <v>36</v>
      </c>
      <c r="AZ49" s="9">
        <f>_xlfn.RANK.EQ(datos!BA49,datos!BA$7:BA$88)</f>
        <v>20</v>
      </c>
      <c r="BA49" s="9">
        <f>_xlfn.RANK.EQ(datos!BB49,datos!BB$7:BB$88)</f>
        <v>30</v>
      </c>
      <c r="BB49" s="9">
        <f>_xlfn.RANK.EQ(datos!BC49,datos!BC$7:BC$88)</f>
        <v>39</v>
      </c>
      <c r="BC49" s="9">
        <f>_xlfn.RANK.EQ(datos!BD49,datos!BD$7:BD$88)</f>
        <v>64</v>
      </c>
      <c r="BD49" s="9">
        <f>_xlfn.RANK.EQ(datos!BE49,datos!BE$7:BE$88)</f>
        <v>23</v>
      </c>
      <c r="BE49" s="9">
        <f>_xlfn.RANK.EQ(datos!BF49,datos!BF$7:BF$88)</f>
        <v>1</v>
      </c>
      <c r="BF49" s="9">
        <f>_xlfn.RANK.EQ(datos!BG49,datos!BG$7:BG$88)</f>
        <v>51</v>
      </c>
      <c r="BG49" s="9">
        <f>_xlfn.RANK.EQ(datos!BH49,datos!BH$7:BH$88)</f>
        <v>52</v>
      </c>
      <c r="BH49" s="9">
        <f>_xlfn.RANK.EQ(datos!BI49,datos!BI$7:BI$88)</f>
        <v>70</v>
      </c>
      <c r="BI49" s="9">
        <f>_xlfn.RANK.EQ(datos!BJ49,datos!BJ$7:BJ$88)</f>
        <v>77</v>
      </c>
      <c r="BJ49" s="9">
        <f>_xlfn.RANK.EQ(datos!BK49,datos!BK$7:BK$88)</f>
        <v>30</v>
      </c>
      <c r="BK49" s="9">
        <f>_xlfn.RANK.EQ(datos!BL49,datos!BL$7:BL$88)</f>
        <v>52</v>
      </c>
      <c r="BL49" s="9">
        <f>_xlfn.RANK.EQ(datos!BM49,datos!BM$7:BM$88)</f>
        <v>78</v>
      </c>
      <c r="BM49" s="9">
        <f>_xlfn.RANK.EQ(datos!BN49,datos!BN$7:BN$88)</f>
        <v>47</v>
      </c>
      <c r="BN49" s="9">
        <f>_xlfn.RANK.EQ(datos!BO49,datos!BO$7:BO$88)</f>
        <v>22</v>
      </c>
      <c r="BO49" s="9">
        <f>_xlfn.RANK.EQ(datos!BP49,datos!BP$7:BP$88)</f>
        <v>42</v>
      </c>
      <c r="BP49" s="9">
        <f>_xlfn.RANK.EQ(datos!BQ49,datos!BQ$7:BQ$88)</f>
        <v>24</v>
      </c>
      <c r="BQ49" s="9">
        <f>_xlfn.RANK.EQ(datos!BR49,datos!BR$7:BR$88)</f>
        <v>37</v>
      </c>
      <c r="BR49" s="9">
        <f>_xlfn.RANK.EQ(datos!BS49,datos!BS$7:BS$88)</f>
        <v>78</v>
      </c>
      <c r="BS49" s="9">
        <f>_xlfn.RANK.EQ(datos!BT49,datos!BT$7:BT$88)</f>
        <v>1</v>
      </c>
      <c r="BT49" s="9">
        <f>_xlfn.RANK.EQ(datos!BU49,datos!BU$7:BU$88)</f>
        <v>72</v>
      </c>
      <c r="BU49" s="9">
        <f>_xlfn.RANK.EQ(datos!BV49,datos!BV$7:BV$88)</f>
        <v>71</v>
      </c>
      <c r="BV49" s="9">
        <f>_xlfn.RANK.EQ(datos!BW49,datos!BW$7:BW$88)</f>
        <v>1</v>
      </c>
      <c r="BW49" s="9">
        <f>_xlfn.RANK.EQ(datos!BX49,datos!BX$7:BX$88)</f>
        <v>25</v>
      </c>
      <c r="BX49" s="9">
        <f>_xlfn.RANK.EQ(datos!BY49,datos!BY$7:BY$88)</f>
        <v>80</v>
      </c>
      <c r="BY49" s="9">
        <f>_xlfn.RANK.EQ(datos!BZ49,datos!BZ$7:BZ$88)</f>
        <v>68</v>
      </c>
      <c r="BZ49" s="9">
        <f>_xlfn.RANK.EQ(datos!CA49,datos!CA$7:CA$88)</f>
        <v>24</v>
      </c>
      <c r="CA49" s="9">
        <f>_xlfn.RANK.EQ(datos!CB49,datos!CB$7:CB$88)</f>
        <v>3</v>
      </c>
      <c r="CB49" s="9">
        <f>_xlfn.RANK.EQ(datos!CC49,datos!CC$7:CC$88)</f>
        <v>37</v>
      </c>
      <c r="CC49" s="9">
        <f>_xlfn.RANK.EQ(datos!CD49,datos!CD$7:CD$88)</f>
        <v>61</v>
      </c>
      <c r="CD49" s="9">
        <f>_xlfn.RANK.EQ(datos!CE49,datos!CE$7:CE$88)</f>
        <v>22</v>
      </c>
      <c r="CE49" s="9">
        <f>_xlfn.RANK.EQ(datos!CF49,datos!CF$7:CF$88)</f>
        <v>48</v>
      </c>
      <c r="CF49" s="9">
        <f>_xlfn.RANK.EQ(datos!CG49,datos!CG$7:CG$88)</f>
        <v>50</v>
      </c>
      <c r="CG49" s="9">
        <f>_xlfn.RANK.EQ(datos!CH49,datos!CH$7:CH$88)</f>
        <v>48</v>
      </c>
      <c r="CH49" s="9">
        <f>_xlfn.RANK.EQ(datos!CI49,datos!CI$7:CI$88)</f>
        <v>52</v>
      </c>
      <c r="CI49" s="9">
        <f>_xlfn.RANK.EQ(datos!CJ49,datos!CJ$7:CJ$88)</f>
        <v>36</v>
      </c>
      <c r="CJ49" s="9">
        <f>_xlfn.RANK.EQ(datos!CK49,datos!CK$7:CK$88)</f>
        <v>1</v>
      </c>
      <c r="CK49" s="9">
        <f>_xlfn.RANK.EQ(datos!CL49,datos!CL$7:CL$88)</f>
        <v>2</v>
      </c>
      <c r="CL49" s="9">
        <f>_xlfn.RANK.EQ(datos!CM49,datos!CM$7:CM$88)</f>
        <v>39</v>
      </c>
      <c r="CM49" s="9">
        <f>_xlfn.RANK.EQ(datos!CN49,datos!CN$7:CN$88)</f>
        <v>2</v>
      </c>
      <c r="CN49" s="9">
        <f>_xlfn.RANK.EQ(datos!CO49,datos!CO$7:CO$88)</f>
        <v>50</v>
      </c>
      <c r="CO49" s="9">
        <f>_xlfn.RANK.EQ(datos!CP49,datos!CP$7:CP$88)</f>
        <v>6</v>
      </c>
      <c r="CP49" s="9">
        <f>_xlfn.RANK.EQ(datos!CQ49,datos!CQ$7:CQ$88)</f>
        <v>1</v>
      </c>
      <c r="CQ49" s="9">
        <f>_xlfn.RANK.EQ(datos!CR49,datos!CR$7:CR$88)</f>
        <v>55</v>
      </c>
      <c r="CR49" s="9">
        <f>_xlfn.RANK.EQ(datos!CS49,datos!CS$7:CS$88)</f>
        <v>4</v>
      </c>
      <c r="CS49" s="9">
        <f>_xlfn.RANK.EQ(datos!CT49,datos!CT$7:CT$88)</f>
        <v>2</v>
      </c>
      <c r="CT49" s="9">
        <f>_xlfn.RANK.EQ(datos!CU49,datos!CU$7:CU$88)</f>
        <v>28</v>
      </c>
      <c r="CU49" s="9">
        <f>_xlfn.RANK.EQ(datos!CV49,datos!CV$7:CV$88)</f>
        <v>17</v>
      </c>
      <c r="CV49" s="9">
        <f>_xlfn.RANK.EQ(datos!CW49,datos!CW$7:CW$88)</f>
        <v>6</v>
      </c>
      <c r="CW49" s="9">
        <f>_xlfn.RANK.EQ(datos!CX49,datos!CX$7:CX$88)</f>
        <v>24</v>
      </c>
      <c r="CX49" s="9">
        <f>_xlfn.RANK.EQ(datos!CY49,datos!CY$7:CY$88)</f>
        <v>17</v>
      </c>
      <c r="CY49" s="9">
        <f>_xlfn.RANK.EQ(datos!CZ49,datos!CZ$7:CZ$88)</f>
        <v>7</v>
      </c>
      <c r="CZ49" s="9">
        <f>_xlfn.RANK.EQ(datos!DA49,datos!DA$7:DA$88)</f>
        <v>25</v>
      </c>
      <c r="DA49" s="9">
        <f>_xlfn.RANK.EQ(datos!DB49,datos!DB$7:DB$88)</f>
        <v>12</v>
      </c>
      <c r="DB49" s="9">
        <f>_xlfn.RANK.EQ(datos!DC49,datos!DC$7:DC$88)</f>
        <v>20</v>
      </c>
      <c r="DC49" s="9">
        <f>_xlfn.RANK.EQ(datos!DD49,datos!DD$7:DD$88)</f>
        <v>51</v>
      </c>
      <c r="DD49" s="9">
        <f>_xlfn.RANK.EQ(datos!DE49,datos!DE$7:DE$88)</f>
        <v>43</v>
      </c>
      <c r="DE49" s="9">
        <f>_xlfn.RANK.EQ(datos!DF49,datos!DF$7:DF$88)</f>
        <v>43</v>
      </c>
      <c r="DF49" s="9">
        <f>_xlfn.RANK.EQ(datos!DG49,datos!DG$7:DG$88)</f>
        <v>60</v>
      </c>
      <c r="DG49" s="9">
        <f>_xlfn.RANK.EQ(datos!DH49,datos!DH$7:DH$88)</f>
        <v>68</v>
      </c>
      <c r="DH49" s="9">
        <f>_xlfn.RANK.EQ(datos!DI49,datos!DI$7:DI$88)</f>
        <v>30</v>
      </c>
      <c r="DI49" s="9">
        <f>_xlfn.RANK.EQ(datos!DJ49,datos!DJ$7:DJ$88)</f>
        <v>2</v>
      </c>
      <c r="DJ49" s="9">
        <f>_xlfn.RANK.EQ(datos!DK49,datos!DK$7:DK$88)</f>
        <v>15</v>
      </c>
      <c r="DK49" s="9">
        <f>_xlfn.RANK.EQ(datos!DL49,datos!DL$7:DL$88)</f>
        <v>25</v>
      </c>
      <c r="DL49" s="9">
        <f>_xlfn.RANK.EQ(datos!DM49,datos!DM$7:DM$88)</f>
        <v>15</v>
      </c>
      <c r="DM49" s="9">
        <f>_xlfn.RANK.EQ(datos!DN49,datos!DN$7:DN$88)</f>
        <v>29</v>
      </c>
      <c r="DN49" s="9">
        <f>_xlfn.RANK.EQ(datos!DO49,datos!DO$7:DO$88)</f>
        <v>40</v>
      </c>
      <c r="DO49" s="9">
        <f>_xlfn.RANK.EQ(datos!DP49,datos!DP$7:DP$88)</f>
        <v>1</v>
      </c>
      <c r="DP49" s="9">
        <f>_xlfn.RANK.EQ(datos!DQ49,datos!DQ$7:DQ$88)</f>
        <v>77</v>
      </c>
      <c r="DQ49" s="9">
        <f>_xlfn.RANK.EQ(datos!DR49,datos!DR$7:DR$88)</f>
        <v>27</v>
      </c>
      <c r="DR49" s="9">
        <f>_xlfn.RANK.EQ(datos!DS49,datos!DS$7:DS$88)</f>
        <v>35</v>
      </c>
      <c r="DS49" s="9">
        <f>_xlfn.RANK.EQ(datos!DT49,datos!DT$7:DT$88)</f>
        <v>25</v>
      </c>
      <c r="DT49" s="9">
        <f>_xlfn.RANK.EQ(datos!DU49,datos!DU$7:DU$88)</f>
        <v>33</v>
      </c>
      <c r="DU49" s="9">
        <f>_xlfn.RANK.EQ(datos!DV49,datos!DV$7:DV$88)</f>
        <v>36</v>
      </c>
      <c r="DV49" s="9">
        <f>_xlfn.RANK.EQ(datos!DW49,datos!DW$7:DW$88)</f>
        <v>58</v>
      </c>
      <c r="DW49" s="9">
        <f>_xlfn.RANK.EQ(datos!DX49,datos!DX$7:DX$88)</f>
        <v>33</v>
      </c>
      <c r="DX49" s="9">
        <f>_xlfn.RANK.EQ(datos!DY49,datos!DY$7:DY$88)</f>
        <v>45</v>
      </c>
      <c r="DY49" s="9">
        <f>_xlfn.RANK.EQ(datos!DZ49,datos!DZ$7:DZ$88)</f>
        <v>41</v>
      </c>
      <c r="DZ49" s="9">
        <f>_xlfn.RANK.EQ(datos!EA49,datos!EA$7:EA$88)</f>
        <v>30</v>
      </c>
      <c r="EA49" s="9">
        <f>_xlfn.RANK.EQ(datos!EB49,datos!EB$7:EB$88)</f>
        <v>41</v>
      </c>
      <c r="EB49" s="9">
        <f>_xlfn.RANK.EQ(datos!EC49,datos!EC$7:EC$88)</f>
        <v>41</v>
      </c>
      <c r="EC49" s="9">
        <f>_xlfn.RANK.EQ(datos!ED49,datos!ED$7:ED$88)</f>
        <v>17</v>
      </c>
      <c r="ED49" s="9">
        <f>_xlfn.RANK.EQ(datos!EE49,datos!EE$7:EE$88)</f>
        <v>38</v>
      </c>
      <c r="EE49" s="9">
        <f>_xlfn.RANK.EQ(datos!EF49,datos!EF$7:EF$88)</f>
        <v>53</v>
      </c>
      <c r="EF49" s="9">
        <f>_xlfn.RANK.EQ(datos!EG49,datos!EG$7:EG$88)</f>
        <v>46</v>
      </c>
      <c r="EG49" s="9">
        <f>_xlfn.RANK.EQ(datos!EH49,datos!EH$7:EH$88)</f>
        <v>77</v>
      </c>
      <c r="EH49" s="9">
        <f>_xlfn.RANK.EQ(datos!EI49,datos!EI$7:EI$88)</f>
        <v>79</v>
      </c>
      <c r="EI49" s="9">
        <f>_xlfn.RANK.EQ(datos!EJ49,datos!EJ$7:EJ$88)</f>
        <v>48</v>
      </c>
      <c r="EJ49" s="9">
        <f>_xlfn.RANK.EQ(datos!EK49,datos!EK$7:EK$88)</f>
        <v>2</v>
      </c>
      <c r="EK49" s="9">
        <f>_xlfn.RANK.EQ(datos!EL49,datos!EL$7:EL$88)</f>
        <v>34</v>
      </c>
      <c r="EL49" s="9">
        <f>_xlfn.RANK.EQ(datos!EM49,datos!EM$7:EM$88)</f>
        <v>1</v>
      </c>
      <c r="EM49" s="9">
        <f>_xlfn.RANK.EQ(datos!EN49,datos!EN$7:EN$88)</f>
        <v>42</v>
      </c>
      <c r="EN49" s="9">
        <f>_xlfn.RANK.EQ(datos!EO49,datos!EO$7:EO$88)</f>
        <v>39</v>
      </c>
      <c r="EO49" s="9">
        <f>_xlfn.RANK.EQ(datos!EP49,datos!EP$7:EP$88)</f>
        <v>1</v>
      </c>
      <c r="EP49" s="9">
        <f>_xlfn.RANK.EQ(datos!EQ49,datos!EQ$7:EQ$88)</f>
        <v>36</v>
      </c>
      <c r="EQ49" s="9">
        <f>_xlfn.RANK.EQ(datos!ER49,datos!ER$7:ER$88)</f>
        <v>66</v>
      </c>
      <c r="ER49" s="9">
        <f>_xlfn.RANK.EQ(datos!ES49,datos!ES$7:ES$88)</f>
        <v>45</v>
      </c>
      <c r="ES49" s="9">
        <f>_xlfn.RANK.EQ(datos!ET49,datos!ET$7:ET$88)</f>
        <v>50</v>
      </c>
      <c r="ET49" s="9">
        <f>_xlfn.RANK.EQ(datos!EU49,datos!EU$7:EU$88)</f>
        <v>1</v>
      </c>
      <c r="EU49" s="9">
        <f>_xlfn.RANK.EQ(datos!EV49,datos!EV$7:EV$88)</f>
        <v>27</v>
      </c>
      <c r="EV49" s="9">
        <f>_xlfn.RANK.EQ(datos!EW49,datos!EW$7:EW$88)</f>
        <v>40</v>
      </c>
      <c r="EW49" s="9">
        <f>_xlfn.RANK.EQ(datos!EX49,datos!EX$7:EX$88)</f>
        <v>80</v>
      </c>
      <c r="EX49" s="9">
        <f>_xlfn.RANK.EQ(datos!EY49,datos!EY$7:EY$88)</f>
        <v>50</v>
      </c>
      <c r="EY49" s="9">
        <f>_xlfn.RANK.EQ(datos!EZ49,datos!EZ$7:EZ$88)</f>
        <v>60</v>
      </c>
      <c r="EZ49" s="9">
        <f>_xlfn.RANK.EQ(datos!FA49,datos!FA$7:FA$88)</f>
        <v>42</v>
      </c>
      <c r="FA49" s="9">
        <f>_xlfn.RANK.EQ(datos!FB49,datos!FB$7:FB$88)</f>
        <v>22</v>
      </c>
      <c r="FB49" s="9">
        <f>_xlfn.RANK.EQ(datos!FC49,datos!FC$7:FC$88)</f>
        <v>32</v>
      </c>
      <c r="FC49" s="9">
        <f>_xlfn.RANK.EQ(datos!FD49,datos!FD$7:FD$88)</f>
        <v>39</v>
      </c>
      <c r="FD49" s="9">
        <f>_xlfn.RANK.EQ(datos!FE49,datos!FE$7:FE$88)</f>
        <v>43</v>
      </c>
      <c r="FE49" s="9">
        <f>_xlfn.RANK.EQ(datos!FF49,datos!FF$7:FF$88)</f>
        <v>25</v>
      </c>
      <c r="FF49" s="9">
        <f>_xlfn.RANK.EQ(datos!FG49,datos!FG$7:FG$88)</f>
        <v>34</v>
      </c>
      <c r="FG49" s="9">
        <f>_xlfn.RANK.EQ(datos!FH49,datos!FH$7:FH$88)</f>
        <v>51</v>
      </c>
      <c r="FH49" s="9">
        <f>_xlfn.RANK.EQ(datos!FI49,datos!FI$7:FI$88)</f>
        <v>78</v>
      </c>
      <c r="FI49" s="9">
        <f>_xlfn.RANK.EQ(datos!FJ49,datos!FJ$7:FJ$88)</f>
        <v>2</v>
      </c>
      <c r="FJ49" s="9">
        <f>_xlfn.RANK.EQ(datos!FK49,datos!FK$7:FK$88)</f>
        <v>1</v>
      </c>
      <c r="FK49" s="9">
        <f>_xlfn.RANK.EQ(datos!FL49,datos!FL$7:FL$88)</f>
        <v>1</v>
      </c>
      <c r="FL49" s="9">
        <f>_xlfn.RANK.EQ(datos!FM49,datos!FM$7:FM$88)</f>
        <v>5</v>
      </c>
      <c r="FM49" s="9">
        <f>_xlfn.RANK.EQ(datos!FN49,datos!FN$7:FN$88)</f>
        <v>5</v>
      </c>
      <c r="FN49" s="9">
        <f>_xlfn.RANK.EQ(datos!FO49,datos!FO$7:FO$88)</f>
        <v>8</v>
      </c>
      <c r="FO49" s="9">
        <f>_xlfn.RANK.EQ(datos!FP49,datos!FP$7:FP$88)</f>
        <v>6</v>
      </c>
      <c r="FP49" s="9">
        <f>_xlfn.RANK.EQ(datos!FQ49,datos!FQ$7:FQ$88)</f>
        <v>23</v>
      </c>
      <c r="FQ49" s="9">
        <f>_xlfn.RANK.EQ(datos!FR49,datos!FR$7:FR$88)</f>
        <v>47</v>
      </c>
      <c r="FR49" s="9">
        <f>_xlfn.RANK.EQ(datos!FS49,datos!FS$7:FS$88)</f>
        <v>71</v>
      </c>
      <c r="FS49" s="9">
        <f>_xlfn.RANK.EQ(datos!FT49,datos!FT$7:FT$88)</f>
        <v>16</v>
      </c>
    </row>
    <row r="50" spans="1:175" x14ac:dyDescent="0.3">
      <c r="A50" s="2" t="s">
        <v>88</v>
      </c>
      <c r="B50" s="2">
        <v>308</v>
      </c>
      <c r="C50" s="2" t="s">
        <v>89</v>
      </c>
      <c r="D50" s="2" t="s">
        <v>75</v>
      </c>
      <c r="E50" s="2" t="s">
        <v>347</v>
      </c>
      <c r="F50" s="2">
        <v>0</v>
      </c>
      <c r="G50" s="2" t="s">
        <v>344</v>
      </c>
      <c r="H50" s="9">
        <f>_xlfn.RANK.EQ(datos!I50,datos!I$7:I$88)</f>
        <v>23</v>
      </c>
      <c r="I50" s="9">
        <f>_xlfn.RANK.EQ(datos!J50,datos!J$7:J$88)</f>
        <v>43</v>
      </c>
      <c r="J50" s="9">
        <f>_xlfn.RANK.EQ(datos!K50,datos!K$7:K$88)</f>
        <v>5</v>
      </c>
      <c r="K50" s="9">
        <f>_xlfn.RANK.EQ(datos!L50,datos!L$7:L$88)</f>
        <v>25</v>
      </c>
      <c r="L50" s="9">
        <f>_xlfn.RANK.EQ(datos!M50,datos!M$7:M$88)</f>
        <v>32</v>
      </c>
      <c r="M50" s="9">
        <f>_xlfn.RANK.EQ(datos!N50,datos!N$7:N$88)</f>
        <v>48</v>
      </c>
      <c r="N50" s="9">
        <f>_xlfn.RANK.EQ(datos!O50,datos!O$7:O$88)</f>
        <v>22</v>
      </c>
      <c r="O50" s="9">
        <f>_xlfn.RANK.EQ(datos!P50,datos!P$7:P$88)</f>
        <v>36</v>
      </c>
      <c r="P50" s="9">
        <f>_xlfn.RANK.EQ(datos!Q50,datos!Q$7:Q$88)</f>
        <v>6</v>
      </c>
      <c r="Q50" s="9">
        <f>_xlfn.RANK.EQ(datos!R50,datos!R$7:R$88)</f>
        <v>23</v>
      </c>
      <c r="R50" s="9">
        <f>_xlfn.RANK.EQ(datos!S50,datos!S$7:S$88)</f>
        <v>71</v>
      </c>
      <c r="S50" s="9">
        <f>_xlfn.RANK.EQ(datos!T50,datos!T$7:T$88)</f>
        <v>72</v>
      </c>
      <c r="T50" s="9">
        <f>_xlfn.RANK.EQ(datos!U50,datos!U$7:U$88)</f>
        <v>70</v>
      </c>
      <c r="U50" s="9">
        <f>_xlfn.RANK.EQ(datos!V50,datos!V$7:V$88)</f>
        <v>45</v>
      </c>
      <c r="V50" s="9">
        <f>_xlfn.RANK.EQ(datos!W50,datos!W$7:W$88)</f>
        <v>21</v>
      </c>
      <c r="W50" s="9">
        <f>_xlfn.RANK.EQ(datos!X50,datos!X$7:X$88)</f>
        <v>57</v>
      </c>
      <c r="X50" s="9">
        <f>_xlfn.RANK.EQ(datos!Y50,datos!Y$7:Y$88)</f>
        <v>21</v>
      </c>
      <c r="Y50" s="9">
        <f>_xlfn.RANK.EQ(datos!Z50,datos!Z$7:Z$88)</f>
        <v>3</v>
      </c>
      <c r="Z50" s="9">
        <f>_xlfn.RANK.EQ(datos!AA50,datos!AA$7:AA$88)</f>
        <v>23</v>
      </c>
      <c r="AA50" s="9">
        <f>_xlfn.RANK.EQ(datos!AB50,datos!AB$7:AB$88)</f>
        <v>43</v>
      </c>
      <c r="AB50" s="9">
        <f>_xlfn.RANK.EQ(datos!AC50,datos!AC$7:AC$88)</f>
        <v>22</v>
      </c>
      <c r="AC50" s="9">
        <f>_xlfn.RANK.EQ(datos!AD50,datos!AD$7:AD$88)</f>
        <v>13</v>
      </c>
      <c r="AD50" s="9">
        <f>_xlfn.RANK.EQ(datos!AE50,datos!AE$7:AE$88)</f>
        <v>43</v>
      </c>
      <c r="AE50" s="9">
        <f>_xlfn.RANK.EQ(datos!AF50,datos!AF$7:AF$88)</f>
        <v>32</v>
      </c>
      <c r="AF50" s="9">
        <f>_xlfn.RANK.EQ(datos!AG50,datos!AG$7:AG$88)</f>
        <v>29</v>
      </c>
      <c r="AG50" s="9">
        <f>_xlfn.RANK.EQ(datos!AH50,datos!AH$7:AH$88)</f>
        <v>76</v>
      </c>
      <c r="AH50" s="9">
        <f>_xlfn.RANK.EQ(datos!AI50,datos!AI$7:AI$88)</f>
        <v>26</v>
      </c>
      <c r="AI50" s="9">
        <f>_xlfn.RANK.EQ(datos!AJ50,datos!AJ$7:AJ$88)</f>
        <v>57</v>
      </c>
      <c r="AJ50" s="9">
        <f>_xlfn.RANK.EQ(datos!AK50,datos!AK$7:AK$88)</f>
        <v>34</v>
      </c>
      <c r="AK50" s="9">
        <f>_xlfn.RANK.EQ(datos!AL50,datos!AL$7:AL$88)</f>
        <v>80</v>
      </c>
      <c r="AL50" s="9">
        <f>_xlfn.RANK.EQ(datos!AM50,datos!AM$7:AM$88)</f>
        <v>25</v>
      </c>
      <c r="AM50" s="9">
        <f>_xlfn.RANK.EQ(datos!AN50,datos!AN$7:AN$88)</f>
        <v>31</v>
      </c>
      <c r="AN50" s="9">
        <f>_xlfn.RANK.EQ(datos!AO50,datos!AO$7:AO$88)</f>
        <v>22</v>
      </c>
      <c r="AO50" s="9">
        <f>_xlfn.RANK.EQ(datos!AP50,datos!AP$7:AP$88)</f>
        <v>28</v>
      </c>
      <c r="AP50" s="9">
        <f>_xlfn.RANK.EQ(datos!AQ50,datos!AQ$7:AQ$88)</f>
        <v>26</v>
      </c>
      <c r="AQ50" s="9">
        <f>_xlfn.RANK.EQ(datos!AR50,datos!AR$7:AR$88)</f>
        <v>22</v>
      </c>
      <c r="AR50" s="9">
        <f>_xlfn.RANK.EQ(datos!AS50,datos!AS$7:AS$88)</f>
        <v>35</v>
      </c>
      <c r="AS50" s="9">
        <f>_xlfn.RANK.EQ(datos!AT50,datos!AT$7:AT$88)</f>
        <v>61</v>
      </c>
      <c r="AT50" s="9">
        <f>_xlfn.RANK.EQ(datos!AU50,datos!AU$7:AU$88)</f>
        <v>18</v>
      </c>
      <c r="AU50" s="9">
        <f>_xlfn.RANK.EQ(datos!AV50,datos!AV$7:AV$88)</f>
        <v>48</v>
      </c>
      <c r="AV50" s="9">
        <f>_xlfn.RANK.EQ(datos!AW50,datos!AW$7:AW$88)</f>
        <v>52</v>
      </c>
      <c r="AW50" s="9">
        <f>_xlfn.RANK.EQ(datos!AX50,datos!AX$7:AX$88)</f>
        <v>41</v>
      </c>
      <c r="AX50" s="9">
        <f>_xlfn.RANK.EQ(datos!AY50,datos!AY$7:AY$88)</f>
        <v>5</v>
      </c>
      <c r="AY50" s="9">
        <f>_xlfn.RANK.EQ(datos!AZ50,datos!AZ$7:AZ$88)</f>
        <v>40</v>
      </c>
      <c r="AZ50" s="9">
        <f>_xlfn.RANK.EQ(datos!BA50,datos!BA$7:BA$88)</f>
        <v>27</v>
      </c>
      <c r="BA50" s="9">
        <f>_xlfn.RANK.EQ(datos!BB50,datos!BB$7:BB$88)</f>
        <v>7</v>
      </c>
      <c r="BB50" s="9">
        <f>_xlfn.RANK.EQ(datos!BC50,datos!BC$7:BC$88)</f>
        <v>22</v>
      </c>
      <c r="BC50" s="9">
        <f>_xlfn.RANK.EQ(datos!BD50,datos!BD$7:BD$88)</f>
        <v>24</v>
      </c>
      <c r="BD50" s="9">
        <f>_xlfn.RANK.EQ(datos!BE50,datos!BE$7:BE$88)</f>
        <v>23</v>
      </c>
      <c r="BE50" s="9">
        <f>_xlfn.RANK.EQ(datos!BF50,datos!BF$7:BF$88)</f>
        <v>1</v>
      </c>
      <c r="BF50" s="9">
        <f>_xlfn.RANK.EQ(datos!BG50,datos!BG$7:BG$88)</f>
        <v>70</v>
      </c>
      <c r="BG50" s="9">
        <f>_xlfn.RANK.EQ(datos!BH50,datos!BH$7:BH$88)</f>
        <v>71</v>
      </c>
      <c r="BH50" s="9">
        <f>_xlfn.RANK.EQ(datos!BI50,datos!BI$7:BI$88)</f>
        <v>34</v>
      </c>
      <c r="BI50" s="9">
        <f>_xlfn.RANK.EQ(datos!BJ50,datos!BJ$7:BJ$88)</f>
        <v>61</v>
      </c>
      <c r="BJ50" s="9">
        <f>_xlfn.RANK.EQ(datos!BK50,datos!BK$7:BK$88)</f>
        <v>6</v>
      </c>
      <c r="BK50" s="9">
        <f>_xlfn.RANK.EQ(datos!BL50,datos!BL$7:BL$88)</f>
        <v>73</v>
      </c>
      <c r="BL50" s="9">
        <f>_xlfn.RANK.EQ(datos!BM50,datos!BM$7:BM$88)</f>
        <v>74</v>
      </c>
      <c r="BM50" s="9">
        <f>_xlfn.RANK.EQ(datos!BN50,datos!BN$7:BN$88)</f>
        <v>72</v>
      </c>
      <c r="BN50" s="9">
        <f>_xlfn.RANK.EQ(datos!BO50,datos!BO$7:BO$88)</f>
        <v>72</v>
      </c>
      <c r="BO50" s="9">
        <f>_xlfn.RANK.EQ(datos!BP50,datos!BP$7:BP$88)</f>
        <v>27</v>
      </c>
      <c r="BP50" s="9">
        <f>_xlfn.RANK.EQ(datos!BQ50,datos!BQ$7:BQ$88)</f>
        <v>78</v>
      </c>
      <c r="BQ50" s="9">
        <f>_xlfn.RANK.EQ(datos!BR50,datos!BR$7:BR$88)</f>
        <v>45</v>
      </c>
      <c r="BR50" s="9">
        <f>_xlfn.RANK.EQ(datos!BS50,datos!BS$7:BS$88)</f>
        <v>73</v>
      </c>
      <c r="BS50" s="9">
        <f>_xlfn.RANK.EQ(datos!BT50,datos!BT$7:BT$88)</f>
        <v>1</v>
      </c>
      <c r="BT50" s="9">
        <f>_xlfn.RANK.EQ(datos!BU50,datos!BU$7:BU$88)</f>
        <v>62</v>
      </c>
      <c r="BU50" s="9">
        <f>_xlfn.RANK.EQ(datos!BV50,datos!BV$7:BV$88)</f>
        <v>13</v>
      </c>
      <c r="BV50" s="9">
        <f>_xlfn.RANK.EQ(datos!BW50,datos!BW$7:BW$88)</f>
        <v>1</v>
      </c>
      <c r="BW50" s="9">
        <f>_xlfn.RANK.EQ(datos!BX50,datos!BX$7:BX$88)</f>
        <v>47</v>
      </c>
      <c r="BX50" s="9">
        <f>_xlfn.RANK.EQ(datos!BY50,datos!BY$7:BY$88)</f>
        <v>16</v>
      </c>
      <c r="BY50" s="9">
        <f>_xlfn.RANK.EQ(datos!BZ50,datos!BZ$7:BZ$88)</f>
        <v>27</v>
      </c>
      <c r="BZ50" s="9">
        <f>_xlfn.RANK.EQ(datos!CA50,datos!CA$7:CA$88)</f>
        <v>19</v>
      </c>
      <c r="CA50" s="9">
        <f>_xlfn.RANK.EQ(datos!CB50,datos!CB$7:CB$88)</f>
        <v>20</v>
      </c>
      <c r="CB50" s="9">
        <f>_xlfn.RANK.EQ(datos!CC50,datos!CC$7:CC$88)</f>
        <v>39</v>
      </c>
      <c r="CC50" s="9">
        <f>_xlfn.RANK.EQ(datos!CD50,datos!CD$7:CD$88)</f>
        <v>62</v>
      </c>
      <c r="CD50" s="9">
        <f>_xlfn.RANK.EQ(datos!CE50,datos!CE$7:CE$88)</f>
        <v>30</v>
      </c>
      <c r="CE50" s="9">
        <f>_xlfn.RANK.EQ(datos!CF50,datos!CF$7:CF$88)</f>
        <v>49</v>
      </c>
      <c r="CF50" s="9">
        <f>_xlfn.RANK.EQ(datos!CG50,datos!CG$7:CG$88)</f>
        <v>62</v>
      </c>
      <c r="CG50" s="9">
        <f>_xlfn.RANK.EQ(datos!CH50,datos!CH$7:CH$88)</f>
        <v>50</v>
      </c>
      <c r="CH50" s="9">
        <f>_xlfn.RANK.EQ(datos!CI50,datos!CI$7:CI$88)</f>
        <v>69</v>
      </c>
      <c r="CI50" s="9">
        <f>_xlfn.RANK.EQ(datos!CJ50,datos!CJ$7:CJ$88)</f>
        <v>23</v>
      </c>
      <c r="CJ50" s="9">
        <f>_xlfn.RANK.EQ(datos!CK50,datos!CK$7:CK$88)</f>
        <v>3</v>
      </c>
      <c r="CK50" s="9">
        <f>_xlfn.RANK.EQ(datos!CL50,datos!CL$7:CL$88)</f>
        <v>12</v>
      </c>
      <c r="CL50" s="9">
        <f>_xlfn.RANK.EQ(datos!CM50,datos!CM$7:CM$88)</f>
        <v>40</v>
      </c>
      <c r="CM50" s="9">
        <f>_xlfn.RANK.EQ(datos!CN50,datos!CN$7:CN$88)</f>
        <v>38</v>
      </c>
      <c r="CN50" s="9">
        <f>_xlfn.RANK.EQ(datos!CO50,datos!CO$7:CO$88)</f>
        <v>65</v>
      </c>
      <c r="CO50" s="9">
        <f>_xlfn.RANK.EQ(datos!CP50,datos!CP$7:CP$88)</f>
        <v>14</v>
      </c>
      <c r="CP50" s="9">
        <f>_xlfn.RANK.EQ(datos!CQ50,datos!CQ$7:CQ$88)</f>
        <v>1</v>
      </c>
      <c r="CQ50" s="9">
        <f>_xlfn.RANK.EQ(datos!CR50,datos!CR$7:CR$88)</f>
        <v>7</v>
      </c>
      <c r="CR50" s="9">
        <f>_xlfn.RANK.EQ(datos!CS50,datos!CS$7:CS$88)</f>
        <v>48</v>
      </c>
      <c r="CS50" s="9">
        <f>_xlfn.RANK.EQ(datos!CT50,datos!CT$7:CT$88)</f>
        <v>17</v>
      </c>
      <c r="CT50" s="9">
        <f>_xlfn.RANK.EQ(datos!CU50,datos!CU$7:CU$88)</f>
        <v>63</v>
      </c>
      <c r="CU50" s="9">
        <f>_xlfn.RANK.EQ(datos!CV50,datos!CV$7:CV$88)</f>
        <v>25</v>
      </c>
      <c r="CV50" s="9">
        <f>_xlfn.RANK.EQ(datos!CW50,datos!CW$7:CW$88)</f>
        <v>13</v>
      </c>
      <c r="CW50" s="9">
        <f>_xlfn.RANK.EQ(datos!CX50,datos!CX$7:CX$88)</f>
        <v>28</v>
      </c>
      <c r="CX50" s="9">
        <f>_xlfn.RANK.EQ(datos!CY50,datos!CY$7:CY$88)</f>
        <v>37</v>
      </c>
      <c r="CY50" s="9">
        <f>_xlfn.RANK.EQ(datos!CZ50,datos!CZ$7:CZ$88)</f>
        <v>52</v>
      </c>
      <c r="CZ50" s="9">
        <f>_xlfn.RANK.EQ(datos!DA50,datos!DA$7:DA$88)</f>
        <v>44</v>
      </c>
      <c r="DA50" s="9">
        <f>_xlfn.RANK.EQ(datos!DB50,datos!DB$7:DB$88)</f>
        <v>63</v>
      </c>
      <c r="DB50" s="9">
        <f>_xlfn.RANK.EQ(datos!DC50,datos!DC$7:DC$88)</f>
        <v>37</v>
      </c>
      <c r="DC50" s="9">
        <f>_xlfn.RANK.EQ(datos!DD50,datos!DD$7:DD$88)</f>
        <v>72</v>
      </c>
      <c r="DD50" s="9">
        <f>_xlfn.RANK.EQ(datos!DE50,datos!DE$7:DE$88)</f>
        <v>44</v>
      </c>
      <c r="DE50" s="9">
        <f>_xlfn.RANK.EQ(datos!DF50,datos!DF$7:DF$88)</f>
        <v>53</v>
      </c>
      <c r="DF50" s="9">
        <f>_xlfn.RANK.EQ(datos!DG50,datos!DG$7:DG$88)</f>
        <v>34</v>
      </c>
      <c r="DG50" s="9">
        <f>_xlfn.RANK.EQ(datos!DH50,datos!DH$7:DH$88)</f>
        <v>7</v>
      </c>
      <c r="DH50" s="9">
        <f>_xlfn.RANK.EQ(datos!DI50,datos!DI$7:DI$88)</f>
        <v>16</v>
      </c>
      <c r="DI50" s="9">
        <f>_xlfn.RANK.EQ(datos!DJ50,datos!DJ$7:DJ$88)</f>
        <v>21</v>
      </c>
      <c r="DJ50" s="9">
        <f>_xlfn.RANK.EQ(datos!DK50,datos!DK$7:DK$88)</f>
        <v>8</v>
      </c>
      <c r="DK50" s="9">
        <f>_xlfn.RANK.EQ(datos!DL50,datos!DL$7:DL$88)</f>
        <v>41</v>
      </c>
      <c r="DL50" s="9">
        <f>_xlfn.RANK.EQ(datos!DM50,datos!DM$7:DM$88)</f>
        <v>23</v>
      </c>
      <c r="DM50" s="9">
        <f>_xlfn.RANK.EQ(datos!DN50,datos!DN$7:DN$88)</f>
        <v>60</v>
      </c>
      <c r="DN50" s="9">
        <f>_xlfn.RANK.EQ(datos!DO50,datos!DO$7:DO$88)</f>
        <v>49</v>
      </c>
      <c r="DO50" s="9">
        <f>_xlfn.RANK.EQ(datos!DP50,datos!DP$7:DP$88)</f>
        <v>37</v>
      </c>
      <c r="DP50" s="9">
        <f>_xlfn.RANK.EQ(datos!DQ50,datos!DQ$7:DQ$88)</f>
        <v>62</v>
      </c>
      <c r="DQ50" s="9">
        <f>_xlfn.RANK.EQ(datos!DR50,datos!DR$7:DR$88)</f>
        <v>59</v>
      </c>
      <c r="DR50" s="9">
        <f>_xlfn.RANK.EQ(datos!DS50,datos!DS$7:DS$88)</f>
        <v>14</v>
      </c>
      <c r="DS50" s="9">
        <f>_xlfn.RANK.EQ(datos!DT50,datos!DT$7:DT$88)</f>
        <v>29</v>
      </c>
      <c r="DT50" s="9">
        <f>_xlfn.RANK.EQ(datos!DU50,datos!DU$7:DU$88)</f>
        <v>28</v>
      </c>
      <c r="DU50" s="9">
        <f>_xlfn.RANK.EQ(datos!DV50,datos!DV$7:DV$88)</f>
        <v>74</v>
      </c>
      <c r="DV50" s="9">
        <f>_xlfn.RANK.EQ(datos!DW50,datos!DW$7:DW$88)</f>
        <v>58</v>
      </c>
      <c r="DW50" s="9">
        <f>_xlfn.RANK.EQ(datos!DX50,datos!DX$7:DX$88)</f>
        <v>34</v>
      </c>
      <c r="DX50" s="9">
        <f>_xlfn.RANK.EQ(datos!DY50,datos!DY$7:DY$88)</f>
        <v>76</v>
      </c>
      <c r="DY50" s="9">
        <f>_xlfn.RANK.EQ(datos!DZ50,datos!DZ$7:DZ$88)</f>
        <v>70</v>
      </c>
      <c r="DZ50" s="9">
        <f>_xlfn.RANK.EQ(datos!EA50,datos!EA$7:EA$88)</f>
        <v>17</v>
      </c>
      <c r="EA50" s="9">
        <f>_xlfn.RANK.EQ(datos!EB50,datos!EB$7:EB$88)</f>
        <v>33</v>
      </c>
      <c r="EB50" s="9">
        <f>_xlfn.RANK.EQ(datos!EC50,datos!EC$7:EC$88)</f>
        <v>39</v>
      </c>
      <c r="EC50" s="9">
        <f>_xlfn.RANK.EQ(datos!ED50,datos!ED$7:ED$88)</f>
        <v>22</v>
      </c>
      <c r="ED50" s="9">
        <f>_xlfn.RANK.EQ(datos!EE50,datos!EE$7:EE$88)</f>
        <v>64</v>
      </c>
      <c r="EE50" s="9">
        <f>_xlfn.RANK.EQ(datos!EF50,datos!EF$7:EF$88)</f>
        <v>35</v>
      </c>
      <c r="EF50" s="9">
        <f>_xlfn.RANK.EQ(datos!EG50,datos!EG$7:EG$88)</f>
        <v>60</v>
      </c>
      <c r="EG50" s="9">
        <f>_xlfn.RANK.EQ(datos!EH50,datos!EH$7:EH$88)</f>
        <v>33</v>
      </c>
      <c r="EH50" s="9">
        <f>_xlfn.RANK.EQ(datos!EI50,datos!EI$7:EI$88)</f>
        <v>78</v>
      </c>
      <c r="EI50" s="9">
        <f>_xlfn.RANK.EQ(datos!EJ50,datos!EJ$7:EJ$88)</f>
        <v>43</v>
      </c>
      <c r="EJ50" s="9">
        <f>_xlfn.RANK.EQ(datos!EK50,datos!EK$7:EK$88)</f>
        <v>36</v>
      </c>
      <c r="EK50" s="9">
        <f>_xlfn.RANK.EQ(datos!EL50,datos!EL$7:EL$88)</f>
        <v>20</v>
      </c>
      <c r="EL50" s="9">
        <f>_xlfn.RANK.EQ(datos!EM50,datos!EM$7:EM$88)</f>
        <v>11</v>
      </c>
      <c r="EM50" s="9">
        <f>_xlfn.RANK.EQ(datos!EN50,datos!EN$7:EN$88)</f>
        <v>37</v>
      </c>
      <c r="EN50" s="9">
        <f>_xlfn.RANK.EQ(datos!EO50,datos!EO$7:EO$88)</f>
        <v>19</v>
      </c>
      <c r="EO50" s="9">
        <f>_xlfn.RANK.EQ(datos!EP50,datos!EP$7:EP$88)</f>
        <v>1</v>
      </c>
      <c r="EP50" s="9">
        <f>_xlfn.RANK.EQ(datos!EQ50,datos!EQ$7:EQ$88)</f>
        <v>1</v>
      </c>
      <c r="EQ50" s="9">
        <f>_xlfn.RANK.EQ(datos!ER50,datos!ER$7:ER$88)</f>
        <v>68</v>
      </c>
      <c r="ER50" s="9">
        <f>_xlfn.RANK.EQ(datos!ES50,datos!ES$7:ES$88)</f>
        <v>82</v>
      </c>
      <c r="ES50" s="9">
        <f>_xlfn.RANK.EQ(datos!ET50,datos!ET$7:ET$88)</f>
        <v>24</v>
      </c>
      <c r="ET50" s="9">
        <f>_xlfn.RANK.EQ(datos!EU50,datos!EU$7:EU$88)</f>
        <v>28</v>
      </c>
      <c r="EU50" s="9">
        <f>_xlfn.RANK.EQ(datos!EV50,datos!EV$7:EV$88)</f>
        <v>24</v>
      </c>
      <c r="EV50" s="9">
        <f>_xlfn.RANK.EQ(datos!EW50,datos!EW$7:EW$88)</f>
        <v>60</v>
      </c>
      <c r="EW50" s="9">
        <f>_xlfn.RANK.EQ(datos!EX50,datos!EX$7:EX$88)</f>
        <v>24</v>
      </c>
      <c r="EX50" s="9">
        <f>_xlfn.RANK.EQ(datos!EY50,datos!EY$7:EY$88)</f>
        <v>26</v>
      </c>
      <c r="EY50" s="9">
        <f>_xlfn.RANK.EQ(datos!EZ50,datos!EZ$7:EZ$88)</f>
        <v>39</v>
      </c>
      <c r="EZ50" s="9">
        <f>_xlfn.RANK.EQ(datos!FA50,datos!FA$7:FA$88)</f>
        <v>18</v>
      </c>
      <c r="FA50" s="9">
        <f>_xlfn.RANK.EQ(datos!FB50,datos!FB$7:FB$88)</f>
        <v>11</v>
      </c>
      <c r="FB50" s="9">
        <f>_xlfn.RANK.EQ(datos!FC50,datos!FC$7:FC$88)</f>
        <v>26</v>
      </c>
      <c r="FC50" s="9">
        <f>_xlfn.RANK.EQ(datos!FD50,datos!FD$7:FD$88)</f>
        <v>20</v>
      </c>
      <c r="FD50" s="9">
        <f>_xlfn.RANK.EQ(datos!FE50,datos!FE$7:FE$88)</f>
        <v>22</v>
      </c>
      <c r="FE50" s="9">
        <f>_xlfn.RANK.EQ(datos!FF50,datos!FF$7:FF$88)</f>
        <v>33</v>
      </c>
      <c r="FF50" s="9">
        <f>_xlfn.RANK.EQ(datos!FG50,datos!FG$7:FG$88)</f>
        <v>14</v>
      </c>
      <c r="FG50" s="9">
        <f>_xlfn.RANK.EQ(datos!FH50,datos!FH$7:FH$88)</f>
        <v>1</v>
      </c>
      <c r="FH50" s="9">
        <f>_xlfn.RANK.EQ(datos!FI50,datos!FI$7:FI$88)</f>
        <v>72</v>
      </c>
      <c r="FI50" s="9">
        <f>_xlfn.RANK.EQ(datos!FJ50,datos!FJ$7:FJ$88)</f>
        <v>14</v>
      </c>
      <c r="FJ50" s="9">
        <f>_xlfn.RANK.EQ(datos!FK50,datos!FK$7:FK$88)</f>
        <v>16</v>
      </c>
      <c r="FK50" s="9">
        <f>_xlfn.RANK.EQ(datos!FL50,datos!FL$7:FL$88)</f>
        <v>43</v>
      </c>
      <c r="FL50" s="9">
        <f>_xlfn.RANK.EQ(datos!FM50,datos!FM$7:FM$88)</f>
        <v>26</v>
      </c>
      <c r="FM50" s="9">
        <f>_xlfn.RANK.EQ(datos!FN50,datos!FN$7:FN$88)</f>
        <v>26</v>
      </c>
      <c r="FN50" s="9">
        <f>_xlfn.RANK.EQ(datos!FO50,datos!FO$7:FO$88)</f>
        <v>19</v>
      </c>
      <c r="FO50" s="9">
        <f>_xlfn.RANK.EQ(datos!FP50,datos!FP$7:FP$88)</f>
        <v>36</v>
      </c>
      <c r="FP50" s="9">
        <f>_xlfn.RANK.EQ(datos!FQ50,datos!FQ$7:FQ$88)</f>
        <v>17</v>
      </c>
      <c r="FQ50" s="9">
        <f>_xlfn.RANK.EQ(datos!FR50,datos!FR$7:FR$88)</f>
        <v>40</v>
      </c>
      <c r="FR50" s="9">
        <f>_xlfn.RANK.EQ(datos!FS50,datos!FS$7:FS$88)</f>
        <v>35</v>
      </c>
      <c r="FS50" s="9">
        <f>_xlfn.RANK.EQ(datos!FT50,datos!FT$7:FT$88)</f>
        <v>10</v>
      </c>
    </row>
    <row r="51" spans="1:175" x14ac:dyDescent="0.3">
      <c r="A51" s="2" t="s">
        <v>90</v>
      </c>
      <c r="B51" s="2">
        <v>401</v>
      </c>
      <c r="C51" s="2" t="s">
        <v>91</v>
      </c>
      <c r="D51" s="2" t="s">
        <v>91</v>
      </c>
      <c r="E51" s="2" t="s">
        <v>347</v>
      </c>
      <c r="F51" s="2">
        <v>0</v>
      </c>
      <c r="G51" s="2" t="s">
        <v>344</v>
      </c>
      <c r="H51" s="9">
        <f>_xlfn.RANK.EQ(datos!I51,datos!I$7:I$88)</f>
        <v>3</v>
      </c>
      <c r="I51" s="9">
        <f>_xlfn.RANK.EQ(datos!J51,datos!J$7:J$88)</f>
        <v>1</v>
      </c>
      <c r="J51" s="9">
        <f>_xlfn.RANK.EQ(datos!K51,datos!K$7:K$88)</f>
        <v>27</v>
      </c>
      <c r="K51" s="9">
        <f>_xlfn.RANK.EQ(datos!L51,datos!L$7:L$88)</f>
        <v>5</v>
      </c>
      <c r="L51" s="9">
        <f>_xlfn.RANK.EQ(datos!M51,datos!M$7:M$88)</f>
        <v>16</v>
      </c>
      <c r="M51" s="9">
        <f>_xlfn.RANK.EQ(datos!N51,datos!N$7:N$88)</f>
        <v>2</v>
      </c>
      <c r="N51" s="9">
        <f>_xlfn.RANK.EQ(datos!O51,datos!O$7:O$88)</f>
        <v>3</v>
      </c>
      <c r="O51" s="9">
        <f>_xlfn.RANK.EQ(datos!P51,datos!P$7:P$88)</f>
        <v>67</v>
      </c>
      <c r="P51" s="9">
        <f>_xlfn.RANK.EQ(datos!Q51,datos!Q$7:Q$88)</f>
        <v>14</v>
      </c>
      <c r="Q51" s="9">
        <f>_xlfn.RANK.EQ(datos!R51,datos!R$7:R$88)</f>
        <v>3</v>
      </c>
      <c r="R51" s="9">
        <f>_xlfn.RANK.EQ(datos!S51,datos!S$7:S$88)</f>
        <v>12</v>
      </c>
      <c r="S51" s="9">
        <f>_xlfn.RANK.EQ(datos!T51,datos!T$7:T$88)</f>
        <v>5</v>
      </c>
      <c r="T51" s="9">
        <f>_xlfn.RANK.EQ(datos!U51,datos!U$7:U$88)</f>
        <v>17</v>
      </c>
      <c r="U51" s="9">
        <f>_xlfn.RANK.EQ(datos!V51,datos!V$7:V$88)</f>
        <v>19</v>
      </c>
      <c r="V51" s="9">
        <f>_xlfn.RANK.EQ(datos!W51,datos!W$7:W$88)</f>
        <v>37</v>
      </c>
      <c r="W51" s="9">
        <f>_xlfn.RANK.EQ(datos!X51,datos!X$7:X$88)</f>
        <v>28</v>
      </c>
      <c r="X51" s="9">
        <f>_xlfn.RANK.EQ(datos!Y51,datos!Y$7:Y$88)</f>
        <v>23</v>
      </c>
      <c r="Y51" s="9">
        <f>_xlfn.RANK.EQ(datos!Z51,datos!Z$7:Z$88)</f>
        <v>33</v>
      </c>
      <c r="Z51" s="9">
        <f>_xlfn.RANK.EQ(datos!AA51,datos!AA$7:AA$88)</f>
        <v>28</v>
      </c>
      <c r="AA51" s="9">
        <f>_xlfn.RANK.EQ(datos!AB51,datos!AB$7:AB$88)</f>
        <v>10</v>
      </c>
      <c r="AB51" s="9">
        <f>_xlfn.RANK.EQ(datos!AC51,datos!AC$7:AC$88)</f>
        <v>3</v>
      </c>
      <c r="AC51" s="9">
        <f>_xlfn.RANK.EQ(datos!AD51,datos!AD$7:AD$88)</f>
        <v>3</v>
      </c>
      <c r="AD51" s="9">
        <f>_xlfn.RANK.EQ(datos!AE51,datos!AE$7:AE$88)</f>
        <v>28</v>
      </c>
      <c r="AE51" s="9">
        <f>_xlfn.RANK.EQ(datos!AF51,datos!AF$7:AF$88)</f>
        <v>16</v>
      </c>
      <c r="AF51" s="9">
        <f>_xlfn.RANK.EQ(datos!AG51,datos!AG$7:AG$88)</f>
        <v>6</v>
      </c>
      <c r="AG51" s="9">
        <f>_xlfn.RANK.EQ(datos!AH51,datos!AH$7:AH$88)</f>
        <v>6</v>
      </c>
      <c r="AH51" s="9">
        <f>_xlfn.RANK.EQ(datos!AI51,datos!AI$7:AI$88)</f>
        <v>15</v>
      </c>
      <c r="AI51" s="9">
        <f>_xlfn.RANK.EQ(datos!AJ51,datos!AJ$7:AJ$88)</f>
        <v>48</v>
      </c>
      <c r="AJ51" s="9">
        <f>_xlfn.RANK.EQ(datos!AK51,datos!AK$7:AK$88)</f>
        <v>17</v>
      </c>
      <c r="AK51" s="9">
        <f>_xlfn.RANK.EQ(datos!AL51,datos!AL$7:AL$88)</f>
        <v>22</v>
      </c>
      <c r="AL51" s="9">
        <f>_xlfn.RANK.EQ(datos!AM51,datos!AM$7:AM$88)</f>
        <v>14</v>
      </c>
      <c r="AM51" s="9">
        <f>_xlfn.RANK.EQ(datos!AN51,datos!AN$7:AN$88)</f>
        <v>3</v>
      </c>
      <c r="AN51" s="9">
        <f>_xlfn.RANK.EQ(datos!AO51,datos!AO$7:AO$88)</f>
        <v>2</v>
      </c>
      <c r="AO51" s="9">
        <f>_xlfn.RANK.EQ(datos!AP51,datos!AP$7:AP$88)</f>
        <v>70</v>
      </c>
      <c r="AP51" s="9">
        <f>_xlfn.RANK.EQ(datos!AQ51,datos!AQ$7:AQ$88)</f>
        <v>9</v>
      </c>
      <c r="AQ51" s="9">
        <f>_xlfn.RANK.EQ(datos!AR51,datos!AR$7:AR$88)</f>
        <v>8</v>
      </c>
      <c r="AR51" s="9">
        <f>_xlfn.RANK.EQ(datos!AS51,datos!AS$7:AS$88)</f>
        <v>46</v>
      </c>
      <c r="AS51" s="9">
        <f>_xlfn.RANK.EQ(datos!AT51,datos!AT$7:AT$88)</f>
        <v>75</v>
      </c>
      <c r="AT51" s="9">
        <f>_xlfn.RANK.EQ(datos!AU51,datos!AU$7:AU$88)</f>
        <v>70</v>
      </c>
      <c r="AU51" s="9">
        <f>_xlfn.RANK.EQ(datos!AV51,datos!AV$7:AV$88)</f>
        <v>30</v>
      </c>
      <c r="AV51" s="9">
        <f>_xlfn.RANK.EQ(datos!AW51,datos!AW$7:AW$88)</f>
        <v>72</v>
      </c>
      <c r="AW51" s="9">
        <f>_xlfn.RANK.EQ(datos!AX51,datos!AX$7:AX$88)</f>
        <v>71</v>
      </c>
      <c r="AX51" s="9">
        <f>_xlfn.RANK.EQ(datos!AY51,datos!AY$7:AY$88)</f>
        <v>23</v>
      </c>
      <c r="AY51" s="9">
        <f>_xlfn.RANK.EQ(datos!AZ51,datos!AZ$7:AZ$88)</f>
        <v>35</v>
      </c>
      <c r="AZ51" s="9">
        <f>_xlfn.RANK.EQ(datos!BA51,datos!BA$7:BA$88)</f>
        <v>4</v>
      </c>
      <c r="BA51" s="9">
        <f>_xlfn.RANK.EQ(datos!BB51,datos!BB$7:BB$88)</f>
        <v>31</v>
      </c>
      <c r="BB51" s="9">
        <f>_xlfn.RANK.EQ(datos!BC51,datos!BC$7:BC$88)</f>
        <v>9</v>
      </c>
      <c r="BC51" s="9">
        <f>_xlfn.RANK.EQ(datos!BD51,datos!BD$7:BD$88)</f>
        <v>4</v>
      </c>
      <c r="BD51" s="9">
        <f>_xlfn.RANK.EQ(datos!BE51,datos!BE$7:BE$88)</f>
        <v>1</v>
      </c>
      <c r="BE51" s="9">
        <f>_xlfn.RANK.EQ(datos!BF51,datos!BF$7:BF$88)</f>
        <v>1</v>
      </c>
      <c r="BF51" s="9">
        <f>_xlfn.RANK.EQ(datos!BG51,datos!BG$7:BG$88)</f>
        <v>5</v>
      </c>
      <c r="BG51" s="9">
        <f>_xlfn.RANK.EQ(datos!BH51,datos!BH$7:BH$88)</f>
        <v>53</v>
      </c>
      <c r="BH51" s="9">
        <f>_xlfn.RANK.EQ(datos!BI51,datos!BI$7:BI$88)</f>
        <v>19</v>
      </c>
      <c r="BI51" s="9">
        <f>_xlfn.RANK.EQ(datos!BJ51,datos!BJ$7:BJ$88)</f>
        <v>67</v>
      </c>
      <c r="BJ51" s="9">
        <f>_xlfn.RANK.EQ(datos!BK51,datos!BK$7:BK$88)</f>
        <v>30</v>
      </c>
      <c r="BK51" s="9">
        <f>_xlfn.RANK.EQ(datos!BL51,datos!BL$7:BL$88)</f>
        <v>10</v>
      </c>
      <c r="BL51" s="9">
        <f>_xlfn.RANK.EQ(datos!BM51,datos!BM$7:BM$88)</f>
        <v>4</v>
      </c>
      <c r="BM51" s="9">
        <f>_xlfn.RANK.EQ(datos!BN51,datos!BN$7:BN$88)</f>
        <v>6</v>
      </c>
      <c r="BN51" s="9">
        <f>_xlfn.RANK.EQ(datos!BO51,datos!BO$7:BO$88)</f>
        <v>7</v>
      </c>
      <c r="BO51" s="9">
        <f>_xlfn.RANK.EQ(datos!BP51,datos!BP$7:BP$88)</f>
        <v>65</v>
      </c>
      <c r="BP51" s="9">
        <f>_xlfn.RANK.EQ(datos!BQ51,datos!BQ$7:BQ$88)</f>
        <v>26</v>
      </c>
      <c r="BQ51" s="9">
        <f>_xlfn.RANK.EQ(datos!BR51,datos!BR$7:BR$88)</f>
        <v>3</v>
      </c>
      <c r="BR51" s="9">
        <f>_xlfn.RANK.EQ(datos!BS51,datos!BS$7:BS$88)</f>
        <v>53</v>
      </c>
      <c r="BS51" s="9">
        <f>_xlfn.RANK.EQ(datos!BT51,datos!BT$7:BT$88)</f>
        <v>1</v>
      </c>
      <c r="BT51" s="9">
        <f>_xlfn.RANK.EQ(datos!BU51,datos!BU$7:BU$88)</f>
        <v>1</v>
      </c>
      <c r="BU51" s="9">
        <f>_xlfn.RANK.EQ(datos!BV51,datos!BV$7:BV$88)</f>
        <v>47</v>
      </c>
      <c r="BV51" s="9">
        <f>_xlfn.RANK.EQ(datos!BW51,datos!BW$7:BW$88)</f>
        <v>1</v>
      </c>
      <c r="BW51" s="9">
        <f>_xlfn.RANK.EQ(datos!BX51,datos!BX$7:BX$88)</f>
        <v>43</v>
      </c>
      <c r="BX51" s="9">
        <f>_xlfn.RANK.EQ(datos!BY51,datos!BY$7:BY$88)</f>
        <v>2</v>
      </c>
      <c r="BY51" s="9">
        <f>_xlfn.RANK.EQ(datos!BZ51,datos!BZ$7:BZ$88)</f>
        <v>33</v>
      </c>
      <c r="BZ51" s="9">
        <f>_xlfn.RANK.EQ(datos!CA51,datos!CA$7:CA$88)</f>
        <v>28</v>
      </c>
      <c r="CA51" s="9">
        <f>_xlfn.RANK.EQ(datos!CB51,datos!CB$7:CB$88)</f>
        <v>77</v>
      </c>
      <c r="CB51" s="9">
        <f>_xlfn.RANK.EQ(datos!CC51,datos!CC$7:CC$88)</f>
        <v>5</v>
      </c>
      <c r="CC51" s="9">
        <f>_xlfn.RANK.EQ(datos!CD51,datos!CD$7:CD$88)</f>
        <v>40</v>
      </c>
      <c r="CD51" s="9">
        <f>_xlfn.RANK.EQ(datos!CE51,datos!CE$7:CE$88)</f>
        <v>23</v>
      </c>
      <c r="CE51" s="9">
        <f>_xlfn.RANK.EQ(datos!CF51,datos!CF$7:CF$88)</f>
        <v>23</v>
      </c>
      <c r="CF51" s="9">
        <f>_xlfn.RANK.EQ(datos!CG51,datos!CG$7:CG$88)</f>
        <v>48</v>
      </c>
      <c r="CG51" s="9">
        <f>_xlfn.RANK.EQ(datos!CH51,datos!CH$7:CH$88)</f>
        <v>60</v>
      </c>
      <c r="CH51" s="9">
        <f>_xlfn.RANK.EQ(datos!CI51,datos!CI$7:CI$88)</f>
        <v>71</v>
      </c>
      <c r="CI51" s="9">
        <f>_xlfn.RANK.EQ(datos!CJ51,datos!CJ$7:CJ$88)</f>
        <v>61</v>
      </c>
      <c r="CJ51" s="9">
        <f>_xlfn.RANK.EQ(datos!CK51,datos!CK$7:CK$88)</f>
        <v>20</v>
      </c>
      <c r="CK51" s="9">
        <f>_xlfn.RANK.EQ(datos!CL51,datos!CL$7:CL$88)</f>
        <v>23</v>
      </c>
      <c r="CL51" s="9">
        <f>_xlfn.RANK.EQ(datos!CM51,datos!CM$7:CM$88)</f>
        <v>38</v>
      </c>
      <c r="CM51" s="9">
        <f>_xlfn.RANK.EQ(datos!CN51,datos!CN$7:CN$88)</f>
        <v>9</v>
      </c>
      <c r="CN51" s="9">
        <f>_xlfn.RANK.EQ(datos!CO51,datos!CO$7:CO$88)</f>
        <v>34</v>
      </c>
      <c r="CO51" s="9">
        <f>_xlfn.RANK.EQ(datos!CP51,datos!CP$7:CP$88)</f>
        <v>50</v>
      </c>
      <c r="CP51" s="9">
        <f>_xlfn.RANK.EQ(datos!CQ51,datos!CQ$7:CQ$88)</f>
        <v>50</v>
      </c>
      <c r="CQ51" s="9">
        <f>_xlfn.RANK.EQ(datos!CR51,datos!CR$7:CR$88)</f>
        <v>22</v>
      </c>
      <c r="CR51" s="9">
        <f>_xlfn.RANK.EQ(datos!CS51,datos!CS$7:CS$88)</f>
        <v>9</v>
      </c>
      <c r="CS51" s="9">
        <f>_xlfn.RANK.EQ(datos!CT51,datos!CT$7:CT$88)</f>
        <v>33</v>
      </c>
      <c r="CT51" s="9">
        <f>_xlfn.RANK.EQ(datos!CU51,datos!CU$7:CU$88)</f>
        <v>58</v>
      </c>
      <c r="CU51" s="9">
        <f>_xlfn.RANK.EQ(datos!CV51,datos!CV$7:CV$88)</f>
        <v>37</v>
      </c>
      <c r="CV51" s="9">
        <f>_xlfn.RANK.EQ(datos!CW51,datos!CW$7:CW$88)</f>
        <v>54</v>
      </c>
      <c r="CW51" s="9">
        <f>_xlfn.RANK.EQ(datos!CX51,datos!CX$7:CX$88)</f>
        <v>43</v>
      </c>
      <c r="CX51" s="9">
        <f>_xlfn.RANK.EQ(datos!CY51,datos!CY$7:CY$88)</f>
        <v>34</v>
      </c>
      <c r="CY51" s="9">
        <f>_xlfn.RANK.EQ(datos!CZ51,datos!CZ$7:CZ$88)</f>
        <v>19</v>
      </c>
      <c r="CZ51" s="9">
        <f>_xlfn.RANK.EQ(datos!DA51,datos!DA$7:DA$88)</f>
        <v>14</v>
      </c>
      <c r="DA51" s="9">
        <f>_xlfn.RANK.EQ(datos!DB51,datos!DB$7:DB$88)</f>
        <v>39</v>
      </c>
      <c r="DB51" s="9">
        <f>_xlfn.RANK.EQ(datos!DC51,datos!DC$7:DC$88)</f>
        <v>13</v>
      </c>
      <c r="DC51" s="9">
        <f>_xlfn.RANK.EQ(datos!DD51,datos!DD$7:DD$88)</f>
        <v>34</v>
      </c>
      <c r="DD51" s="9">
        <f>_xlfn.RANK.EQ(datos!DE51,datos!DE$7:DE$88)</f>
        <v>20</v>
      </c>
      <c r="DE51" s="9">
        <f>_xlfn.RANK.EQ(datos!DF51,datos!DF$7:DF$88)</f>
        <v>55</v>
      </c>
      <c r="DF51" s="9">
        <f>_xlfn.RANK.EQ(datos!DG51,datos!DG$7:DG$88)</f>
        <v>1</v>
      </c>
      <c r="DG51" s="9">
        <f>_xlfn.RANK.EQ(datos!DH51,datos!DH$7:DH$88)</f>
        <v>32</v>
      </c>
      <c r="DH51" s="9">
        <f>_xlfn.RANK.EQ(datos!DI51,datos!DI$7:DI$88)</f>
        <v>4</v>
      </c>
      <c r="DI51" s="9">
        <f>_xlfn.RANK.EQ(datos!DJ51,datos!DJ$7:DJ$88)</f>
        <v>15</v>
      </c>
      <c r="DJ51" s="9">
        <f>_xlfn.RANK.EQ(datos!DK51,datos!DK$7:DK$88)</f>
        <v>7</v>
      </c>
      <c r="DK51" s="9">
        <f>_xlfn.RANK.EQ(datos!DL51,datos!DL$7:DL$88)</f>
        <v>4</v>
      </c>
      <c r="DL51" s="9">
        <f>_xlfn.RANK.EQ(datos!DM51,datos!DM$7:DM$88)</f>
        <v>24</v>
      </c>
      <c r="DM51" s="9">
        <f>_xlfn.RANK.EQ(datos!DN51,datos!DN$7:DN$88)</f>
        <v>28</v>
      </c>
      <c r="DN51" s="9">
        <f>_xlfn.RANK.EQ(datos!DO51,datos!DO$7:DO$88)</f>
        <v>64</v>
      </c>
      <c r="DO51" s="9">
        <f>_xlfn.RANK.EQ(datos!DP51,datos!DP$7:DP$88)</f>
        <v>65</v>
      </c>
      <c r="DP51" s="9">
        <f>_xlfn.RANK.EQ(datos!DQ51,datos!DQ$7:DQ$88)</f>
        <v>11</v>
      </c>
      <c r="DQ51" s="9">
        <f>_xlfn.RANK.EQ(datos!DR51,datos!DR$7:DR$88)</f>
        <v>20</v>
      </c>
      <c r="DR51" s="9">
        <f>_xlfn.RANK.EQ(datos!DS51,datos!DS$7:DS$88)</f>
        <v>28</v>
      </c>
      <c r="DS51" s="9">
        <f>_xlfn.RANK.EQ(datos!DT51,datos!DT$7:DT$88)</f>
        <v>6</v>
      </c>
      <c r="DT51" s="9">
        <f>_xlfn.RANK.EQ(datos!DU51,datos!DU$7:DU$88)</f>
        <v>6</v>
      </c>
      <c r="DU51" s="9">
        <f>_xlfn.RANK.EQ(datos!DV51,datos!DV$7:DV$88)</f>
        <v>10</v>
      </c>
      <c r="DV51" s="9">
        <f>_xlfn.RANK.EQ(datos!DW51,datos!DW$7:DW$88)</f>
        <v>32</v>
      </c>
      <c r="DW51" s="9">
        <f>_xlfn.RANK.EQ(datos!DX51,datos!DX$7:DX$88)</f>
        <v>3</v>
      </c>
      <c r="DX51" s="9">
        <f>_xlfn.RANK.EQ(datos!DY51,datos!DY$7:DY$88)</f>
        <v>5</v>
      </c>
      <c r="DY51" s="9">
        <f>_xlfn.RANK.EQ(datos!DZ51,datos!DZ$7:DZ$88)</f>
        <v>39</v>
      </c>
      <c r="DZ51" s="9">
        <f>_xlfn.RANK.EQ(datos!EA51,datos!EA$7:EA$88)</f>
        <v>9</v>
      </c>
      <c r="EA51" s="9">
        <f>_xlfn.RANK.EQ(datos!EB51,datos!EB$7:EB$88)</f>
        <v>12</v>
      </c>
      <c r="EB51" s="9">
        <f>_xlfn.RANK.EQ(datos!EC51,datos!EC$7:EC$88)</f>
        <v>10</v>
      </c>
      <c r="EC51" s="9">
        <f>_xlfn.RANK.EQ(datos!ED51,datos!ED$7:ED$88)</f>
        <v>32</v>
      </c>
      <c r="ED51" s="9">
        <f>_xlfn.RANK.EQ(datos!EE51,datos!EE$7:EE$88)</f>
        <v>66</v>
      </c>
      <c r="EE51" s="9">
        <f>_xlfn.RANK.EQ(datos!EF51,datos!EF$7:EF$88)</f>
        <v>52</v>
      </c>
      <c r="EF51" s="9">
        <f>_xlfn.RANK.EQ(datos!EG51,datos!EG$7:EG$88)</f>
        <v>56</v>
      </c>
      <c r="EG51" s="9">
        <f>_xlfn.RANK.EQ(datos!EH51,datos!EH$7:EH$88)</f>
        <v>50</v>
      </c>
      <c r="EH51" s="9">
        <f>_xlfn.RANK.EQ(datos!EI51,datos!EI$7:EI$88)</f>
        <v>1</v>
      </c>
      <c r="EI51" s="9">
        <f>_xlfn.RANK.EQ(datos!EJ51,datos!EJ$7:EJ$88)</f>
        <v>21</v>
      </c>
      <c r="EJ51" s="9">
        <f>_xlfn.RANK.EQ(datos!EK51,datos!EK$7:EK$88)</f>
        <v>14</v>
      </c>
      <c r="EK51" s="9">
        <f>_xlfn.RANK.EQ(datos!EL51,datos!EL$7:EL$88)</f>
        <v>39</v>
      </c>
      <c r="EL51" s="9">
        <f>_xlfn.RANK.EQ(datos!EM51,datos!EM$7:EM$88)</f>
        <v>7</v>
      </c>
      <c r="EM51" s="9">
        <f>_xlfn.RANK.EQ(datos!EN51,datos!EN$7:EN$88)</f>
        <v>34</v>
      </c>
      <c r="EN51" s="9">
        <f>_xlfn.RANK.EQ(datos!EO51,datos!EO$7:EO$88)</f>
        <v>44</v>
      </c>
      <c r="EO51" s="9">
        <f>_xlfn.RANK.EQ(datos!EP51,datos!EP$7:EP$88)</f>
        <v>30</v>
      </c>
      <c r="EP51" s="9">
        <f>_xlfn.RANK.EQ(datos!EQ51,datos!EQ$7:EQ$88)</f>
        <v>52</v>
      </c>
      <c r="EQ51" s="9">
        <f>_xlfn.RANK.EQ(datos!ER51,datos!ER$7:ER$88)</f>
        <v>8</v>
      </c>
      <c r="ER51" s="9">
        <f>_xlfn.RANK.EQ(datos!ES51,datos!ES$7:ES$88)</f>
        <v>24</v>
      </c>
      <c r="ES51" s="9">
        <f>_xlfn.RANK.EQ(datos!ET51,datos!ET$7:ET$88)</f>
        <v>12</v>
      </c>
      <c r="ET51" s="9">
        <f>_xlfn.RANK.EQ(datos!EU51,datos!EU$7:EU$88)</f>
        <v>1</v>
      </c>
      <c r="EU51" s="9">
        <f>_xlfn.RANK.EQ(datos!EV51,datos!EV$7:EV$88)</f>
        <v>14</v>
      </c>
      <c r="EV51" s="9">
        <f>_xlfn.RANK.EQ(datos!EW51,datos!EW$7:EW$88)</f>
        <v>68</v>
      </c>
      <c r="EW51" s="9">
        <f>_xlfn.RANK.EQ(datos!EX51,datos!EX$7:EX$88)</f>
        <v>4</v>
      </c>
      <c r="EX51" s="9">
        <f>_xlfn.RANK.EQ(datos!EY51,datos!EY$7:EY$88)</f>
        <v>3</v>
      </c>
      <c r="EY51" s="9">
        <f>_xlfn.RANK.EQ(datos!EZ51,datos!EZ$7:EZ$88)</f>
        <v>3</v>
      </c>
      <c r="EZ51" s="9">
        <f>_xlfn.RANK.EQ(datos!FA51,datos!FA$7:FA$88)</f>
        <v>1</v>
      </c>
      <c r="FA51" s="9">
        <f>_xlfn.RANK.EQ(datos!FB51,datos!FB$7:FB$88)</f>
        <v>1</v>
      </c>
      <c r="FB51" s="9">
        <f>_xlfn.RANK.EQ(datos!FC51,datos!FC$7:FC$88)</f>
        <v>6</v>
      </c>
      <c r="FC51" s="9">
        <f>_xlfn.RANK.EQ(datos!FD51,datos!FD$7:FD$88)</f>
        <v>24</v>
      </c>
      <c r="FD51" s="9">
        <f>_xlfn.RANK.EQ(datos!FE51,datos!FE$7:FE$88)</f>
        <v>7</v>
      </c>
      <c r="FE51" s="9">
        <f>_xlfn.RANK.EQ(datos!FF51,datos!FF$7:FF$88)</f>
        <v>33</v>
      </c>
      <c r="FF51" s="9">
        <f>_xlfn.RANK.EQ(datos!FG51,datos!FG$7:FG$88)</f>
        <v>79</v>
      </c>
      <c r="FG51" s="9">
        <f>_xlfn.RANK.EQ(datos!FH51,datos!FH$7:FH$88)</f>
        <v>50</v>
      </c>
      <c r="FH51" s="9">
        <f>_xlfn.RANK.EQ(datos!FI51,datos!FI$7:FI$88)</f>
        <v>60</v>
      </c>
      <c r="FI51" s="9">
        <f>_xlfn.RANK.EQ(datos!FJ51,datos!FJ$7:FJ$88)</f>
        <v>28</v>
      </c>
      <c r="FJ51" s="9">
        <f>_xlfn.RANK.EQ(datos!FK51,datos!FK$7:FK$88)</f>
        <v>17</v>
      </c>
      <c r="FK51" s="9">
        <f>_xlfn.RANK.EQ(datos!FL51,datos!FL$7:FL$88)</f>
        <v>8</v>
      </c>
      <c r="FL51" s="9">
        <f>_xlfn.RANK.EQ(datos!FM51,datos!FM$7:FM$88)</f>
        <v>9</v>
      </c>
      <c r="FM51" s="9">
        <f>_xlfn.RANK.EQ(datos!FN51,datos!FN$7:FN$88)</f>
        <v>9</v>
      </c>
      <c r="FN51" s="9">
        <f>_xlfn.RANK.EQ(datos!FO51,datos!FO$7:FO$88)</f>
        <v>26</v>
      </c>
      <c r="FO51" s="9">
        <f>_xlfn.RANK.EQ(datos!FP51,datos!FP$7:FP$88)</f>
        <v>39</v>
      </c>
      <c r="FP51" s="9">
        <f>_xlfn.RANK.EQ(datos!FQ51,datos!FQ$7:FQ$88)</f>
        <v>11</v>
      </c>
      <c r="FQ51" s="9">
        <f>_xlfn.RANK.EQ(datos!FR51,datos!FR$7:FR$88)</f>
        <v>7</v>
      </c>
      <c r="FR51" s="9">
        <f>_xlfn.RANK.EQ(datos!FS51,datos!FS$7:FS$88)</f>
        <v>51</v>
      </c>
      <c r="FS51" s="9">
        <f>_xlfn.RANK.EQ(datos!FT51,datos!FT$7:FT$88)</f>
        <v>26</v>
      </c>
    </row>
    <row r="52" spans="1:175" x14ac:dyDescent="0.3">
      <c r="A52" s="2" t="s">
        <v>92</v>
      </c>
      <c r="B52" s="2">
        <v>402</v>
      </c>
      <c r="C52" s="2" t="s">
        <v>93</v>
      </c>
      <c r="D52" s="2" t="s">
        <v>91</v>
      </c>
      <c r="E52" s="2" t="s">
        <v>347</v>
      </c>
      <c r="F52" s="2">
        <v>0</v>
      </c>
      <c r="G52" s="2" t="s">
        <v>344</v>
      </c>
      <c r="H52" s="9">
        <f>_xlfn.RANK.EQ(datos!I52,datos!I$7:I$88)</f>
        <v>13</v>
      </c>
      <c r="I52" s="9">
        <f>_xlfn.RANK.EQ(datos!J52,datos!J$7:J$88)</f>
        <v>25</v>
      </c>
      <c r="J52" s="9">
        <f>_xlfn.RANK.EQ(datos!K52,datos!K$7:K$88)</f>
        <v>20</v>
      </c>
      <c r="K52" s="9">
        <f>_xlfn.RANK.EQ(datos!L52,datos!L$7:L$88)</f>
        <v>8</v>
      </c>
      <c r="L52" s="9">
        <f>_xlfn.RANK.EQ(datos!M52,datos!M$7:M$88)</f>
        <v>15</v>
      </c>
      <c r="M52" s="9">
        <f>_xlfn.RANK.EQ(datos!N52,datos!N$7:N$88)</f>
        <v>12</v>
      </c>
      <c r="N52" s="9">
        <f>_xlfn.RANK.EQ(datos!O52,datos!O$7:O$88)</f>
        <v>28</v>
      </c>
      <c r="O52" s="9">
        <f>_xlfn.RANK.EQ(datos!P52,datos!P$7:P$88)</f>
        <v>39</v>
      </c>
      <c r="P52" s="9">
        <f>_xlfn.RANK.EQ(datos!Q52,datos!Q$7:Q$88)</f>
        <v>40</v>
      </c>
      <c r="Q52" s="9">
        <f>_xlfn.RANK.EQ(datos!R52,datos!R$7:R$88)</f>
        <v>37</v>
      </c>
      <c r="R52" s="9">
        <f>_xlfn.RANK.EQ(datos!S52,datos!S$7:S$88)</f>
        <v>18</v>
      </c>
      <c r="S52" s="9">
        <f>_xlfn.RANK.EQ(datos!T52,datos!T$7:T$88)</f>
        <v>66</v>
      </c>
      <c r="T52" s="9">
        <f>_xlfn.RANK.EQ(datos!U52,datos!U$7:U$88)</f>
        <v>23</v>
      </c>
      <c r="U52" s="9">
        <f>_xlfn.RANK.EQ(datos!V52,datos!V$7:V$88)</f>
        <v>24</v>
      </c>
      <c r="V52" s="9">
        <f>_xlfn.RANK.EQ(datos!W52,datos!W$7:W$88)</f>
        <v>40</v>
      </c>
      <c r="W52" s="9">
        <f>_xlfn.RANK.EQ(datos!X52,datos!X$7:X$88)</f>
        <v>11</v>
      </c>
      <c r="X52" s="9">
        <f>_xlfn.RANK.EQ(datos!Y52,datos!Y$7:Y$88)</f>
        <v>2</v>
      </c>
      <c r="Y52" s="9">
        <f>_xlfn.RANK.EQ(datos!Z52,datos!Z$7:Z$88)</f>
        <v>32</v>
      </c>
      <c r="Z52" s="9">
        <f>_xlfn.RANK.EQ(datos!AA52,datos!AA$7:AA$88)</f>
        <v>58</v>
      </c>
      <c r="AA52" s="9">
        <f>_xlfn.RANK.EQ(datos!AB52,datos!AB$7:AB$88)</f>
        <v>24</v>
      </c>
      <c r="AB52" s="9">
        <f>_xlfn.RANK.EQ(datos!AC52,datos!AC$7:AC$88)</f>
        <v>32</v>
      </c>
      <c r="AC52" s="9">
        <f>_xlfn.RANK.EQ(datos!AD52,datos!AD$7:AD$88)</f>
        <v>1</v>
      </c>
      <c r="AD52" s="9">
        <f>_xlfn.RANK.EQ(datos!AE52,datos!AE$7:AE$88)</f>
        <v>4</v>
      </c>
      <c r="AE52" s="9">
        <f>_xlfn.RANK.EQ(datos!AF52,datos!AF$7:AF$88)</f>
        <v>15</v>
      </c>
      <c r="AF52" s="9">
        <f>_xlfn.RANK.EQ(datos!AG52,datos!AG$7:AG$88)</f>
        <v>5</v>
      </c>
      <c r="AG52" s="9">
        <f>_xlfn.RANK.EQ(datos!AH52,datos!AH$7:AH$88)</f>
        <v>66</v>
      </c>
      <c r="AH52" s="9">
        <f>_xlfn.RANK.EQ(datos!AI52,datos!AI$7:AI$88)</f>
        <v>10</v>
      </c>
      <c r="AI52" s="9">
        <f>_xlfn.RANK.EQ(datos!AJ52,datos!AJ$7:AJ$88)</f>
        <v>38</v>
      </c>
      <c r="AJ52" s="9">
        <f>_xlfn.RANK.EQ(datos!AK52,datos!AK$7:AK$88)</f>
        <v>27</v>
      </c>
      <c r="AK52" s="9">
        <f>_xlfn.RANK.EQ(datos!AL52,datos!AL$7:AL$88)</f>
        <v>30</v>
      </c>
      <c r="AL52" s="9">
        <f>_xlfn.RANK.EQ(datos!AM52,datos!AM$7:AM$88)</f>
        <v>37</v>
      </c>
      <c r="AM52" s="9">
        <f>_xlfn.RANK.EQ(datos!AN52,datos!AN$7:AN$88)</f>
        <v>40</v>
      </c>
      <c r="AN52" s="9">
        <f>_xlfn.RANK.EQ(datos!AO52,datos!AO$7:AO$88)</f>
        <v>31</v>
      </c>
      <c r="AO52" s="9">
        <f>_xlfn.RANK.EQ(datos!AP52,datos!AP$7:AP$88)</f>
        <v>22</v>
      </c>
      <c r="AP52" s="9">
        <f>_xlfn.RANK.EQ(datos!AQ52,datos!AQ$7:AQ$88)</f>
        <v>24</v>
      </c>
      <c r="AQ52" s="9">
        <f>_xlfn.RANK.EQ(datos!AR52,datos!AR$7:AR$88)</f>
        <v>5</v>
      </c>
      <c r="AR52" s="9">
        <f>_xlfn.RANK.EQ(datos!AS52,datos!AS$7:AS$88)</f>
        <v>40</v>
      </c>
      <c r="AS52" s="9">
        <f>_xlfn.RANK.EQ(datos!AT52,datos!AT$7:AT$88)</f>
        <v>32</v>
      </c>
      <c r="AT52" s="9">
        <f>_xlfn.RANK.EQ(datos!AU52,datos!AU$7:AU$88)</f>
        <v>33</v>
      </c>
      <c r="AU52" s="9">
        <f>_xlfn.RANK.EQ(datos!AV52,datos!AV$7:AV$88)</f>
        <v>32</v>
      </c>
      <c r="AV52" s="9">
        <f>_xlfn.RANK.EQ(datos!AW52,datos!AW$7:AW$88)</f>
        <v>61</v>
      </c>
      <c r="AW52" s="9">
        <f>_xlfn.RANK.EQ(datos!AX52,datos!AX$7:AX$88)</f>
        <v>64</v>
      </c>
      <c r="AX52" s="9">
        <f>_xlfn.RANK.EQ(datos!AY52,datos!AY$7:AY$88)</f>
        <v>6</v>
      </c>
      <c r="AY52" s="9">
        <f>_xlfn.RANK.EQ(datos!AZ52,datos!AZ$7:AZ$88)</f>
        <v>22</v>
      </c>
      <c r="AZ52" s="9">
        <f>_xlfn.RANK.EQ(datos!BA52,datos!BA$7:BA$88)</f>
        <v>40</v>
      </c>
      <c r="BA52" s="9">
        <f>_xlfn.RANK.EQ(datos!BB52,datos!BB$7:BB$88)</f>
        <v>58</v>
      </c>
      <c r="BB52" s="9">
        <f>_xlfn.RANK.EQ(datos!BC52,datos!BC$7:BC$88)</f>
        <v>17</v>
      </c>
      <c r="BC52" s="9">
        <f>_xlfn.RANK.EQ(datos!BD52,datos!BD$7:BD$88)</f>
        <v>53</v>
      </c>
      <c r="BD52" s="9">
        <f>_xlfn.RANK.EQ(datos!BE52,datos!BE$7:BE$88)</f>
        <v>42</v>
      </c>
      <c r="BE52" s="9">
        <f>_xlfn.RANK.EQ(datos!BF52,datos!BF$7:BF$88)</f>
        <v>1</v>
      </c>
      <c r="BF52" s="9">
        <f>_xlfn.RANK.EQ(datos!BG52,datos!BG$7:BG$88)</f>
        <v>24</v>
      </c>
      <c r="BG52" s="9">
        <f>_xlfn.RANK.EQ(datos!BH52,datos!BH$7:BH$88)</f>
        <v>31</v>
      </c>
      <c r="BH52" s="9">
        <f>_xlfn.RANK.EQ(datos!BI52,datos!BI$7:BI$88)</f>
        <v>44</v>
      </c>
      <c r="BI52" s="9">
        <f>_xlfn.RANK.EQ(datos!BJ52,datos!BJ$7:BJ$88)</f>
        <v>67</v>
      </c>
      <c r="BJ52" s="9">
        <f>_xlfn.RANK.EQ(datos!BK52,datos!BK$7:BK$88)</f>
        <v>25</v>
      </c>
      <c r="BK52" s="9">
        <f>_xlfn.RANK.EQ(datos!BL52,datos!BL$7:BL$88)</f>
        <v>64</v>
      </c>
      <c r="BL52" s="9">
        <f>_xlfn.RANK.EQ(datos!BM52,datos!BM$7:BM$88)</f>
        <v>59</v>
      </c>
      <c r="BM52" s="9">
        <f>_xlfn.RANK.EQ(datos!BN52,datos!BN$7:BN$88)</f>
        <v>64</v>
      </c>
      <c r="BN52" s="9">
        <f>_xlfn.RANK.EQ(datos!BO52,datos!BO$7:BO$88)</f>
        <v>50</v>
      </c>
      <c r="BO52" s="9">
        <f>_xlfn.RANK.EQ(datos!BP52,datos!BP$7:BP$88)</f>
        <v>67</v>
      </c>
      <c r="BP52" s="9">
        <f>_xlfn.RANK.EQ(datos!BQ52,datos!BQ$7:BQ$88)</f>
        <v>23</v>
      </c>
      <c r="BQ52" s="9">
        <f>_xlfn.RANK.EQ(datos!BR52,datos!BR$7:BR$88)</f>
        <v>18</v>
      </c>
      <c r="BR52" s="9">
        <f>_xlfn.RANK.EQ(datos!BS52,datos!BS$7:BS$88)</f>
        <v>48</v>
      </c>
      <c r="BS52" s="9">
        <f>_xlfn.RANK.EQ(datos!BT52,datos!BT$7:BT$88)</f>
        <v>1</v>
      </c>
      <c r="BT52" s="9">
        <f>_xlfn.RANK.EQ(datos!BU52,datos!BU$7:BU$88)</f>
        <v>30</v>
      </c>
      <c r="BU52" s="9">
        <f>_xlfn.RANK.EQ(datos!BV52,datos!BV$7:BV$88)</f>
        <v>43</v>
      </c>
      <c r="BV52" s="9">
        <f>_xlfn.RANK.EQ(datos!BW52,datos!BW$7:BW$88)</f>
        <v>1</v>
      </c>
      <c r="BW52" s="9">
        <f>_xlfn.RANK.EQ(datos!BX52,datos!BX$7:BX$88)</f>
        <v>69</v>
      </c>
      <c r="BX52" s="9">
        <f>_xlfn.RANK.EQ(datos!BY52,datos!BY$7:BY$88)</f>
        <v>21</v>
      </c>
      <c r="BY52" s="9">
        <f>_xlfn.RANK.EQ(datos!BZ52,datos!BZ$7:BZ$88)</f>
        <v>47</v>
      </c>
      <c r="BZ52" s="9">
        <f>_xlfn.RANK.EQ(datos!CA52,datos!CA$7:CA$88)</f>
        <v>28</v>
      </c>
      <c r="CA52" s="9">
        <f>_xlfn.RANK.EQ(datos!CB52,datos!CB$7:CB$88)</f>
        <v>37</v>
      </c>
      <c r="CB52" s="9">
        <f>_xlfn.RANK.EQ(datos!CC52,datos!CC$7:CC$88)</f>
        <v>6</v>
      </c>
      <c r="CC52" s="9">
        <f>_xlfn.RANK.EQ(datos!CD52,datos!CD$7:CD$88)</f>
        <v>43</v>
      </c>
      <c r="CD52" s="9">
        <f>_xlfn.RANK.EQ(datos!CE52,datos!CE$7:CE$88)</f>
        <v>26</v>
      </c>
      <c r="CE52" s="9">
        <f>_xlfn.RANK.EQ(datos!CF52,datos!CF$7:CF$88)</f>
        <v>25</v>
      </c>
      <c r="CF52" s="9">
        <f>_xlfn.RANK.EQ(datos!CG52,datos!CG$7:CG$88)</f>
        <v>4</v>
      </c>
      <c r="CG52" s="9">
        <f>_xlfn.RANK.EQ(datos!CH52,datos!CH$7:CH$88)</f>
        <v>67</v>
      </c>
      <c r="CH52" s="9">
        <f>_xlfn.RANK.EQ(datos!CI52,datos!CI$7:CI$88)</f>
        <v>45</v>
      </c>
      <c r="CI52" s="9">
        <f>_xlfn.RANK.EQ(datos!CJ52,datos!CJ$7:CJ$88)</f>
        <v>7</v>
      </c>
      <c r="CJ52" s="9">
        <f>_xlfn.RANK.EQ(datos!CK52,datos!CK$7:CK$88)</f>
        <v>12</v>
      </c>
      <c r="CK52" s="9">
        <f>_xlfn.RANK.EQ(datos!CL52,datos!CL$7:CL$88)</f>
        <v>6</v>
      </c>
      <c r="CL52" s="9">
        <f>_xlfn.RANK.EQ(datos!CM52,datos!CM$7:CM$88)</f>
        <v>6</v>
      </c>
      <c r="CM52" s="9">
        <f>_xlfn.RANK.EQ(datos!CN52,datos!CN$7:CN$88)</f>
        <v>3</v>
      </c>
      <c r="CN52" s="9">
        <f>_xlfn.RANK.EQ(datos!CO52,datos!CO$7:CO$88)</f>
        <v>39</v>
      </c>
      <c r="CO52" s="9">
        <f>_xlfn.RANK.EQ(datos!CP52,datos!CP$7:CP$88)</f>
        <v>72</v>
      </c>
      <c r="CP52" s="9">
        <f>_xlfn.RANK.EQ(datos!CQ52,datos!CQ$7:CQ$88)</f>
        <v>1</v>
      </c>
      <c r="CQ52" s="9">
        <f>_xlfn.RANK.EQ(datos!CR52,datos!CR$7:CR$88)</f>
        <v>15</v>
      </c>
      <c r="CR52" s="9">
        <f>_xlfn.RANK.EQ(datos!CS52,datos!CS$7:CS$88)</f>
        <v>39</v>
      </c>
      <c r="CS52" s="9">
        <f>_xlfn.RANK.EQ(datos!CT52,datos!CT$7:CT$88)</f>
        <v>45</v>
      </c>
      <c r="CT52" s="9">
        <f>_xlfn.RANK.EQ(datos!CU52,datos!CU$7:CU$88)</f>
        <v>57</v>
      </c>
      <c r="CU52" s="9">
        <f>_xlfn.RANK.EQ(datos!CV52,datos!CV$7:CV$88)</f>
        <v>62</v>
      </c>
      <c r="CV52" s="9">
        <f>_xlfn.RANK.EQ(datos!CW52,datos!CW$7:CW$88)</f>
        <v>73</v>
      </c>
      <c r="CW52" s="9">
        <f>_xlfn.RANK.EQ(datos!CX52,datos!CX$7:CX$88)</f>
        <v>68</v>
      </c>
      <c r="CX52" s="9">
        <f>_xlfn.RANK.EQ(datos!CY52,datos!CY$7:CY$88)</f>
        <v>56</v>
      </c>
      <c r="CY52" s="9">
        <f>_xlfn.RANK.EQ(datos!CZ52,datos!CZ$7:CZ$88)</f>
        <v>36</v>
      </c>
      <c r="CZ52" s="9">
        <f>_xlfn.RANK.EQ(datos!DA52,datos!DA$7:DA$88)</f>
        <v>17</v>
      </c>
      <c r="DA52" s="9">
        <f>_xlfn.RANK.EQ(datos!DB52,datos!DB$7:DB$88)</f>
        <v>68</v>
      </c>
      <c r="DB52" s="9">
        <f>_xlfn.RANK.EQ(datos!DC52,datos!DC$7:DC$88)</f>
        <v>43</v>
      </c>
      <c r="DC52" s="9">
        <f>_xlfn.RANK.EQ(datos!DD52,datos!DD$7:DD$88)</f>
        <v>52</v>
      </c>
      <c r="DD52" s="9">
        <f>_xlfn.RANK.EQ(datos!DE52,datos!DE$7:DE$88)</f>
        <v>25</v>
      </c>
      <c r="DE52" s="9">
        <f>_xlfn.RANK.EQ(datos!DF52,datos!DF$7:DF$88)</f>
        <v>66</v>
      </c>
      <c r="DF52" s="9">
        <f>_xlfn.RANK.EQ(datos!DG52,datos!DG$7:DG$88)</f>
        <v>24</v>
      </c>
      <c r="DG52" s="9">
        <f>_xlfn.RANK.EQ(datos!DH52,datos!DH$7:DH$88)</f>
        <v>57</v>
      </c>
      <c r="DH52" s="9">
        <f>_xlfn.RANK.EQ(datos!DI52,datos!DI$7:DI$88)</f>
        <v>38</v>
      </c>
      <c r="DI52" s="9">
        <f>_xlfn.RANK.EQ(datos!DJ52,datos!DJ$7:DJ$88)</f>
        <v>4</v>
      </c>
      <c r="DJ52" s="9">
        <f>_xlfn.RANK.EQ(datos!DK52,datos!DK$7:DK$88)</f>
        <v>2</v>
      </c>
      <c r="DK52" s="9">
        <f>_xlfn.RANK.EQ(datos!DL52,datos!DL$7:DL$88)</f>
        <v>1</v>
      </c>
      <c r="DL52" s="9">
        <f>_xlfn.RANK.EQ(datos!DM52,datos!DM$7:DM$88)</f>
        <v>1</v>
      </c>
      <c r="DM52" s="9">
        <f>_xlfn.RANK.EQ(datos!DN52,datos!DN$7:DN$88)</f>
        <v>15</v>
      </c>
      <c r="DN52" s="9">
        <f>_xlfn.RANK.EQ(datos!DO52,datos!DO$7:DO$88)</f>
        <v>39</v>
      </c>
      <c r="DO52" s="9">
        <f>_xlfn.RANK.EQ(datos!DP52,datos!DP$7:DP$88)</f>
        <v>15</v>
      </c>
      <c r="DP52" s="9">
        <f>_xlfn.RANK.EQ(datos!DQ52,datos!DQ$7:DQ$88)</f>
        <v>48</v>
      </c>
      <c r="DQ52" s="9">
        <f>_xlfn.RANK.EQ(datos!DR52,datos!DR$7:DR$88)</f>
        <v>54</v>
      </c>
      <c r="DR52" s="9">
        <f>_xlfn.RANK.EQ(datos!DS52,datos!DS$7:DS$88)</f>
        <v>6</v>
      </c>
      <c r="DS52" s="9">
        <f>_xlfn.RANK.EQ(datos!DT52,datos!DT$7:DT$88)</f>
        <v>5</v>
      </c>
      <c r="DT52" s="9">
        <f>_xlfn.RANK.EQ(datos!DU52,datos!DU$7:DU$88)</f>
        <v>5</v>
      </c>
      <c r="DU52" s="9">
        <f>_xlfn.RANK.EQ(datos!DV52,datos!DV$7:DV$88)</f>
        <v>50</v>
      </c>
      <c r="DV52" s="9">
        <f>_xlfn.RANK.EQ(datos!DW52,datos!DW$7:DW$88)</f>
        <v>58</v>
      </c>
      <c r="DW52" s="9">
        <f>_xlfn.RANK.EQ(datos!DX52,datos!DX$7:DX$88)</f>
        <v>34</v>
      </c>
      <c r="DX52" s="9">
        <f>_xlfn.RANK.EQ(datos!DY52,datos!DY$7:DY$88)</f>
        <v>58</v>
      </c>
      <c r="DY52" s="9">
        <f>_xlfn.RANK.EQ(datos!DZ52,datos!DZ$7:DZ$88)</f>
        <v>54</v>
      </c>
      <c r="DZ52" s="9">
        <f>_xlfn.RANK.EQ(datos!EA52,datos!EA$7:EA$88)</f>
        <v>10</v>
      </c>
      <c r="EA52" s="9">
        <f>_xlfn.RANK.EQ(datos!EB52,datos!EB$7:EB$88)</f>
        <v>15</v>
      </c>
      <c r="EB52" s="9">
        <f>_xlfn.RANK.EQ(datos!EC52,datos!EC$7:EC$88)</f>
        <v>7</v>
      </c>
      <c r="EC52" s="9">
        <f>_xlfn.RANK.EQ(datos!ED52,datos!ED$7:ED$88)</f>
        <v>20</v>
      </c>
      <c r="ED52" s="9">
        <f>_xlfn.RANK.EQ(datos!EE52,datos!EE$7:EE$88)</f>
        <v>43</v>
      </c>
      <c r="EE52" s="9">
        <f>_xlfn.RANK.EQ(datos!EF52,datos!EF$7:EF$88)</f>
        <v>29</v>
      </c>
      <c r="EF52" s="9">
        <f>_xlfn.RANK.EQ(datos!EG52,datos!EG$7:EG$88)</f>
        <v>26</v>
      </c>
      <c r="EG52" s="9">
        <f>_xlfn.RANK.EQ(datos!EH52,datos!EH$7:EH$88)</f>
        <v>76</v>
      </c>
      <c r="EH52" s="9">
        <f>_xlfn.RANK.EQ(datos!EI52,datos!EI$7:EI$88)</f>
        <v>57</v>
      </c>
      <c r="EI52" s="9">
        <f>_xlfn.RANK.EQ(datos!EJ52,datos!EJ$7:EJ$88)</f>
        <v>35</v>
      </c>
      <c r="EJ52" s="9">
        <f>_xlfn.RANK.EQ(datos!EK52,datos!EK$7:EK$88)</f>
        <v>29</v>
      </c>
      <c r="EK52" s="9">
        <f>_xlfn.RANK.EQ(datos!EL52,datos!EL$7:EL$88)</f>
        <v>12</v>
      </c>
      <c r="EL52" s="9">
        <f>_xlfn.RANK.EQ(datos!EM52,datos!EM$7:EM$88)</f>
        <v>44</v>
      </c>
      <c r="EM52" s="9">
        <f>_xlfn.RANK.EQ(datos!EN52,datos!EN$7:EN$88)</f>
        <v>14</v>
      </c>
      <c r="EN52" s="9">
        <f>_xlfn.RANK.EQ(datos!EO52,datos!EO$7:EO$88)</f>
        <v>41</v>
      </c>
      <c r="EO52" s="9">
        <f>_xlfn.RANK.EQ(datos!EP52,datos!EP$7:EP$88)</f>
        <v>49</v>
      </c>
      <c r="EP52" s="9">
        <f>_xlfn.RANK.EQ(datos!EQ52,datos!EQ$7:EQ$88)</f>
        <v>51</v>
      </c>
      <c r="EQ52" s="9">
        <f>_xlfn.RANK.EQ(datos!ER52,datos!ER$7:ER$88)</f>
        <v>23</v>
      </c>
      <c r="ER52" s="9">
        <f>_xlfn.RANK.EQ(datos!ES52,datos!ES$7:ES$88)</f>
        <v>34</v>
      </c>
      <c r="ES52" s="9">
        <f>_xlfn.RANK.EQ(datos!ET52,datos!ET$7:ET$88)</f>
        <v>27</v>
      </c>
      <c r="ET52" s="9">
        <f>_xlfn.RANK.EQ(datos!EU52,datos!EU$7:EU$88)</f>
        <v>37</v>
      </c>
      <c r="EU52" s="9">
        <f>_xlfn.RANK.EQ(datos!EV52,datos!EV$7:EV$88)</f>
        <v>39</v>
      </c>
      <c r="EV52" s="9">
        <f>_xlfn.RANK.EQ(datos!EW52,datos!EW$7:EW$88)</f>
        <v>56</v>
      </c>
      <c r="EW52" s="9">
        <f>_xlfn.RANK.EQ(datos!EX52,datos!EX$7:EX$88)</f>
        <v>42</v>
      </c>
      <c r="EX52" s="9">
        <f>_xlfn.RANK.EQ(datos!EY52,datos!EY$7:EY$88)</f>
        <v>30</v>
      </c>
      <c r="EY52" s="9">
        <f>_xlfn.RANK.EQ(datos!EZ52,datos!EZ$7:EZ$88)</f>
        <v>44</v>
      </c>
      <c r="EZ52" s="9">
        <f>_xlfn.RANK.EQ(datos!FA52,datos!FA$7:FA$88)</f>
        <v>34</v>
      </c>
      <c r="FA52" s="9">
        <f>_xlfn.RANK.EQ(datos!FB52,datos!FB$7:FB$88)</f>
        <v>33</v>
      </c>
      <c r="FB52" s="9">
        <f>_xlfn.RANK.EQ(datos!FC52,datos!FC$7:FC$88)</f>
        <v>17</v>
      </c>
      <c r="FC52" s="9">
        <f>_xlfn.RANK.EQ(datos!FD52,datos!FD$7:FD$88)</f>
        <v>41</v>
      </c>
      <c r="FD52" s="9">
        <f>_xlfn.RANK.EQ(datos!FE52,datos!FE$7:FE$88)</f>
        <v>34</v>
      </c>
      <c r="FE52" s="9">
        <f>_xlfn.RANK.EQ(datos!FF52,datos!FF$7:FF$88)</f>
        <v>2</v>
      </c>
      <c r="FF52" s="9">
        <f>_xlfn.RANK.EQ(datos!FG52,datos!FG$7:FG$88)</f>
        <v>59</v>
      </c>
      <c r="FG52" s="9">
        <f>_xlfn.RANK.EQ(datos!FH52,datos!FH$7:FH$88)</f>
        <v>75</v>
      </c>
      <c r="FH52" s="9">
        <f>_xlfn.RANK.EQ(datos!FI52,datos!FI$7:FI$88)</f>
        <v>1</v>
      </c>
      <c r="FI52" s="9">
        <f>_xlfn.RANK.EQ(datos!FJ52,datos!FJ$7:FJ$88)</f>
        <v>30</v>
      </c>
      <c r="FJ52" s="9">
        <f>_xlfn.RANK.EQ(datos!FK52,datos!FK$7:FK$88)</f>
        <v>34</v>
      </c>
      <c r="FK52" s="9">
        <f>_xlfn.RANK.EQ(datos!FL52,datos!FL$7:FL$88)</f>
        <v>15</v>
      </c>
      <c r="FL52" s="9">
        <f>_xlfn.RANK.EQ(datos!FM52,datos!FM$7:FM$88)</f>
        <v>61</v>
      </c>
      <c r="FM52" s="9">
        <f>_xlfn.RANK.EQ(datos!FN52,datos!FN$7:FN$88)</f>
        <v>61</v>
      </c>
      <c r="FN52" s="9">
        <f>_xlfn.RANK.EQ(datos!FO52,datos!FO$7:FO$88)</f>
        <v>21</v>
      </c>
      <c r="FO52" s="9">
        <f>_xlfn.RANK.EQ(datos!FP52,datos!FP$7:FP$88)</f>
        <v>7</v>
      </c>
      <c r="FP52" s="9">
        <f>_xlfn.RANK.EQ(datos!FQ52,datos!FQ$7:FQ$88)</f>
        <v>3</v>
      </c>
      <c r="FQ52" s="9">
        <f>_xlfn.RANK.EQ(datos!FR52,datos!FR$7:FR$88)</f>
        <v>16</v>
      </c>
      <c r="FR52" s="9">
        <f>_xlfn.RANK.EQ(datos!FS52,datos!FS$7:FS$88)</f>
        <v>57</v>
      </c>
      <c r="FS52" s="9">
        <f>_xlfn.RANK.EQ(datos!FT52,datos!FT$7:FT$88)</f>
        <v>9</v>
      </c>
    </row>
    <row r="53" spans="1:175" x14ac:dyDescent="0.3">
      <c r="A53" s="2" t="s">
        <v>94</v>
      </c>
      <c r="B53" s="2">
        <v>403</v>
      </c>
      <c r="C53" s="2" t="s">
        <v>95</v>
      </c>
      <c r="D53" s="2" t="s">
        <v>91</v>
      </c>
      <c r="E53" s="2" t="s">
        <v>347</v>
      </c>
      <c r="F53" s="2">
        <v>0</v>
      </c>
      <c r="G53" s="2" t="s">
        <v>344</v>
      </c>
      <c r="H53" s="9">
        <f>_xlfn.RANK.EQ(datos!I53,datos!I$7:I$88)</f>
        <v>9</v>
      </c>
      <c r="I53" s="9">
        <f>_xlfn.RANK.EQ(datos!J53,datos!J$7:J$88)</f>
        <v>69</v>
      </c>
      <c r="J53" s="9">
        <f>_xlfn.RANK.EQ(datos!K53,datos!K$7:K$88)</f>
        <v>6</v>
      </c>
      <c r="K53" s="9">
        <f>_xlfn.RANK.EQ(datos!L53,datos!L$7:L$88)</f>
        <v>9</v>
      </c>
      <c r="L53" s="9">
        <f>_xlfn.RANK.EQ(datos!M53,datos!M$7:M$88)</f>
        <v>17</v>
      </c>
      <c r="M53" s="9">
        <f>_xlfn.RANK.EQ(datos!N53,datos!N$7:N$88)</f>
        <v>3</v>
      </c>
      <c r="N53" s="9">
        <f>_xlfn.RANK.EQ(datos!O53,datos!O$7:O$88)</f>
        <v>9</v>
      </c>
      <c r="O53" s="9">
        <f>_xlfn.RANK.EQ(datos!P53,datos!P$7:P$88)</f>
        <v>42</v>
      </c>
      <c r="P53" s="9">
        <f>_xlfn.RANK.EQ(datos!Q53,datos!Q$7:Q$88)</f>
        <v>17</v>
      </c>
      <c r="Q53" s="9">
        <f>_xlfn.RANK.EQ(datos!R53,datos!R$7:R$88)</f>
        <v>75</v>
      </c>
      <c r="R53" s="9">
        <f>_xlfn.RANK.EQ(datos!S53,datos!S$7:S$88)</f>
        <v>67</v>
      </c>
      <c r="S53" s="9">
        <f>_xlfn.RANK.EQ(datos!T53,datos!T$7:T$88)</f>
        <v>77</v>
      </c>
      <c r="T53" s="9">
        <f>_xlfn.RANK.EQ(datos!U53,datos!U$7:U$88)</f>
        <v>65</v>
      </c>
      <c r="U53" s="9">
        <f>_xlfn.RANK.EQ(datos!V53,datos!V$7:V$88)</f>
        <v>1</v>
      </c>
      <c r="V53" s="9">
        <f>_xlfn.RANK.EQ(datos!W53,datos!W$7:W$88)</f>
        <v>36</v>
      </c>
      <c r="W53" s="9">
        <f>_xlfn.RANK.EQ(datos!X53,datos!X$7:X$88)</f>
        <v>59</v>
      </c>
      <c r="X53" s="9">
        <f>_xlfn.RANK.EQ(datos!Y53,datos!Y$7:Y$88)</f>
        <v>19</v>
      </c>
      <c r="Y53" s="9">
        <f>_xlfn.RANK.EQ(datos!Z53,datos!Z$7:Z$88)</f>
        <v>2</v>
      </c>
      <c r="Z53" s="9">
        <f>_xlfn.RANK.EQ(datos!AA53,datos!AA$7:AA$88)</f>
        <v>31</v>
      </c>
      <c r="AA53" s="9">
        <f>_xlfn.RANK.EQ(datos!AB53,datos!AB$7:AB$88)</f>
        <v>55</v>
      </c>
      <c r="AB53" s="9">
        <f>_xlfn.RANK.EQ(datos!AC53,datos!AC$7:AC$88)</f>
        <v>10</v>
      </c>
      <c r="AC53" s="9">
        <f>_xlfn.RANK.EQ(datos!AD53,datos!AD$7:AD$88)</f>
        <v>7</v>
      </c>
      <c r="AD53" s="9">
        <f>_xlfn.RANK.EQ(datos!AE53,datos!AE$7:AE$88)</f>
        <v>7</v>
      </c>
      <c r="AE53" s="9">
        <f>_xlfn.RANK.EQ(datos!AF53,datos!AF$7:AF$88)</f>
        <v>17</v>
      </c>
      <c r="AF53" s="9">
        <f>_xlfn.RANK.EQ(datos!AG53,datos!AG$7:AG$88)</f>
        <v>3</v>
      </c>
      <c r="AG53" s="9">
        <f>_xlfn.RANK.EQ(datos!AH53,datos!AH$7:AH$88)</f>
        <v>59</v>
      </c>
      <c r="AH53" s="9">
        <f>_xlfn.RANK.EQ(datos!AI53,datos!AI$7:AI$88)</f>
        <v>5</v>
      </c>
      <c r="AI53" s="9">
        <f>_xlfn.RANK.EQ(datos!AJ53,datos!AJ$7:AJ$88)</f>
        <v>29</v>
      </c>
      <c r="AJ53" s="9">
        <f>_xlfn.RANK.EQ(datos!AK53,datos!AK$7:AK$88)</f>
        <v>18</v>
      </c>
      <c r="AK53" s="9">
        <f>_xlfn.RANK.EQ(datos!AL53,datos!AL$7:AL$88)</f>
        <v>8</v>
      </c>
      <c r="AL53" s="9">
        <f>_xlfn.RANK.EQ(datos!AM53,datos!AM$7:AM$88)</f>
        <v>15</v>
      </c>
      <c r="AM53" s="9">
        <f>_xlfn.RANK.EQ(datos!AN53,datos!AN$7:AN$88)</f>
        <v>19</v>
      </c>
      <c r="AN53" s="9">
        <f>_xlfn.RANK.EQ(datos!AO53,datos!AO$7:AO$88)</f>
        <v>12</v>
      </c>
      <c r="AO53" s="9">
        <f>_xlfn.RANK.EQ(datos!AP53,datos!AP$7:AP$88)</f>
        <v>23</v>
      </c>
      <c r="AP53" s="9">
        <f>_xlfn.RANK.EQ(datos!AQ53,datos!AQ$7:AQ$88)</f>
        <v>11</v>
      </c>
      <c r="AQ53" s="9">
        <f>_xlfn.RANK.EQ(datos!AR53,datos!AR$7:AR$88)</f>
        <v>7</v>
      </c>
      <c r="AR53" s="9">
        <f>_xlfn.RANK.EQ(datos!AS53,datos!AS$7:AS$88)</f>
        <v>66</v>
      </c>
      <c r="AS53" s="9">
        <f>_xlfn.RANK.EQ(datos!AT53,datos!AT$7:AT$88)</f>
        <v>58</v>
      </c>
      <c r="AT53" s="9">
        <f>_xlfn.RANK.EQ(datos!AU53,datos!AU$7:AU$88)</f>
        <v>23</v>
      </c>
      <c r="AU53" s="9">
        <f>_xlfn.RANK.EQ(datos!AV53,datos!AV$7:AV$88)</f>
        <v>14</v>
      </c>
      <c r="AV53" s="9">
        <f>_xlfn.RANK.EQ(datos!AW53,datos!AW$7:AW$88)</f>
        <v>45</v>
      </c>
      <c r="AW53" s="9">
        <f>_xlfn.RANK.EQ(datos!AX53,datos!AX$7:AX$88)</f>
        <v>67</v>
      </c>
      <c r="AX53" s="9">
        <f>_xlfn.RANK.EQ(datos!AY53,datos!AY$7:AY$88)</f>
        <v>8</v>
      </c>
      <c r="AY53" s="9">
        <f>_xlfn.RANK.EQ(datos!AZ53,datos!AZ$7:AZ$88)</f>
        <v>9</v>
      </c>
      <c r="AZ53" s="9">
        <f>_xlfn.RANK.EQ(datos!BA53,datos!BA$7:BA$88)</f>
        <v>24</v>
      </c>
      <c r="BA53" s="9">
        <f>_xlfn.RANK.EQ(datos!BB53,datos!BB$7:BB$88)</f>
        <v>41</v>
      </c>
      <c r="BB53" s="9">
        <f>_xlfn.RANK.EQ(datos!BC53,datos!BC$7:BC$88)</f>
        <v>70</v>
      </c>
      <c r="BC53" s="9">
        <f>_xlfn.RANK.EQ(datos!BD53,datos!BD$7:BD$88)</f>
        <v>74</v>
      </c>
      <c r="BD53" s="9">
        <f>_xlfn.RANK.EQ(datos!BE53,datos!BE$7:BE$88)</f>
        <v>68</v>
      </c>
      <c r="BE53" s="9">
        <f>_xlfn.RANK.EQ(datos!BF53,datos!BF$7:BF$88)</f>
        <v>35</v>
      </c>
      <c r="BF53" s="9">
        <f>_xlfn.RANK.EQ(datos!BG53,datos!BG$7:BG$88)</f>
        <v>51</v>
      </c>
      <c r="BG53" s="9">
        <f>_xlfn.RANK.EQ(datos!BH53,datos!BH$7:BH$88)</f>
        <v>56</v>
      </c>
      <c r="BH53" s="9">
        <f>_xlfn.RANK.EQ(datos!BI53,datos!BI$7:BI$88)</f>
        <v>12</v>
      </c>
      <c r="BI53" s="9">
        <f>_xlfn.RANK.EQ(datos!BJ53,datos!BJ$7:BJ$88)</f>
        <v>77</v>
      </c>
      <c r="BJ53" s="9">
        <f>_xlfn.RANK.EQ(datos!BK53,datos!BK$7:BK$88)</f>
        <v>73</v>
      </c>
      <c r="BK53" s="9">
        <f>_xlfn.RANK.EQ(datos!BL53,datos!BL$7:BL$88)</f>
        <v>71</v>
      </c>
      <c r="BL53" s="9">
        <f>_xlfn.RANK.EQ(datos!BM53,datos!BM$7:BM$88)</f>
        <v>78</v>
      </c>
      <c r="BM53" s="9">
        <f>_xlfn.RANK.EQ(datos!BN53,datos!BN$7:BN$88)</f>
        <v>77</v>
      </c>
      <c r="BN53" s="9">
        <f>_xlfn.RANK.EQ(datos!BO53,datos!BO$7:BO$88)</f>
        <v>50</v>
      </c>
      <c r="BO53" s="9">
        <f>_xlfn.RANK.EQ(datos!BP53,datos!BP$7:BP$88)</f>
        <v>81</v>
      </c>
      <c r="BP53" s="9">
        <f>_xlfn.RANK.EQ(datos!BQ53,datos!BQ$7:BQ$88)</f>
        <v>56</v>
      </c>
      <c r="BQ53" s="9">
        <f>_xlfn.RANK.EQ(datos!BR53,datos!BR$7:BR$88)</f>
        <v>4</v>
      </c>
      <c r="BR53" s="9">
        <f>_xlfn.RANK.EQ(datos!BS53,datos!BS$7:BS$88)</f>
        <v>20</v>
      </c>
      <c r="BS53" s="9">
        <f>_xlfn.RANK.EQ(datos!BT53,datos!BT$7:BT$88)</f>
        <v>1</v>
      </c>
      <c r="BT53" s="9">
        <f>_xlfn.RANK.EQ(datos!BU53,datos!BU$7:BU$88)</f>
        <v>1</v>
      </c>
      <c r="BU53" s="9">
        <f>_xlfn.RANK.EQ(datos!BV53,datos!BV$7:BV$88)</f>
        <v>21</v>
      </c>
      <c r="BV53" s="9">
        <f>_xlfn.RANK.EQ(datos!BW53,datos!BW$7:BW$88)</f>
        <v>1</v>
      </c>
      <c r="BW53" s="9">
        <f>_xlfn.RANK.EQ(datos!BX53,datos!BX$7:BX$88)</f>
        <v>4</v>
      </c>
      <c r="BX53" s="9">
        <f>_xlfn.RANK.EQ(datos!BY53,datos!BY$7:BY$88)</f>
        <v>13</v>
      </c>
      <c r="BY53" s="9">
        <f>_xlfn.RANK.EQ(datos!BZ53,datos!BZ$7:BZ$88)</f>
        <v>31</v>
      </c>
      <c r="BZ53" s="9">
        <f>_xlfn.RANK.EQ(datos!CA53,datos!CA$7:CA$88)</f>
        <v>28</v>
      </c>
      <c r="CA53" s="9">
        <f>_xlfn.RANK.EQ(datos!CB53,datos!CB$7:CB$88)</f>
        <v>63</v>
      </c>
      <c r="CB53" s="9">
        <f>_xlfn.RANK.EQ(datos!CC53,datos!CC$7:CC$88)</f>
        <v>10</v>
      </c>
      <c r="CC53" s="9">
        <f>_xlfn.RANK.EQ(datos!CD53,datos!CD$7:CD$88)</f>
        <v>47</v>
      </c>
      <c r="CD53" s="9">
        <f>_xlfn.RANK.EQ(datos!CE53,datos!CE$7:CE$88)</f>
        <v>16</v>
      </c>
      <c r="CE53" s="9">
        <f>_xlfn.RANK.EQ(datos!CF53,datos!CF$7:CF$88)</f>
        <v>33</v>
      </c>
      <c r="CF53" s="9">
        <f>_xlfn.RANK.EQ(datos!CG53,datos!CG$7:CG$88)</f>
        <v>70</v>
      </c>
      <c r="CG53" s="9">
        <f>_xlfn.RANK.EQ(datos!CH53,datos!CH$7:CH$88)</f>
        <v>65</v>
      </c>
      <c r="CH53" s="9">
        <f>_xlfn.RANK.EQ(datos!CI53,datos!CI$7:CI$88)</f>
        <v>74</v>
      </c>
      <c r="CI53" s="9">
        <f>_xlfn.RANK.EQ(datos!CJ53,datos!CJ$7:CJ$88)</f>
        <v>48</v>
      </c>
      <c r="CJ53" s="9">
        <f>_xlfn.RANK.EQ(datos!CK53,datos!CK$7:CK$88)</f>
        <v>29</v>
      </c>
      <c r="CK53" s="9">
        <f>_xlfn.RANK.EQ(datos!CL53,datos!CL$7:CL$88)</f>
        <v>37</v>
      </c>
      <c r="CL53" s="9">
        <f>_xlfn.RANK.EQ(datos!CM53,datos!CM$7:CM$88)</f>
        <v>31</v>
      </c>
      <c r="CM53" s="9">
        <f>_xlfn.RANK.EQ(datos!CN53,datos!CN$7:CN$88)</f>
        <v>15</v>
      </c>
      <c r="CN53" s="9">
        <f>_xlfn.RANK.EQ(datos!CO53,datos!CO$7:CO$88)</f>
        <v>1</v>
      </c>
      <c r="CO53" s="9">
        <f>_xlfn.RANK.EQ(datos!CP53,datos!CP$7:CP$88)</f>
        <v>51</v>
      </c>
      <c r="CP53" s="9">
        <f>_xlfn.RANK.EQ(datos!CQ53,datos!CQ$7:CQ$88)</f>
        <v>1</v>
      </c>
      <c r="CQ53" s="9">
        <f>_xlfn.RANK.EQ(datos!CR53,datos!CR$7:CR$88)</f>
        <v>6</v>
      </c>
      <c r="CR53" s="9">
        <f>_xlfn.RANK.EQ(datos!CS53,datos!CS$7:CS$88)</f>
        <v>22</v>
      </c>
      <c r="CS53" s="9">
        <f>_xlfn.RANK.EQ(datos!CT53,datos!CT$7:CT$88)</f>
        <v>36</v>
      </c>
      <c r="CT53" s="9">
        <f>_xlfn.RANK.EQ(datos!CU53,datos!CU$7:CU$88)</f>
        <v>48</v>
      </c>
      <c r="CU53" s="9">
        <f>_xlfn.RANK.EQ(datos!CV53,datos!CV$7:CV$88)</f>
        <v>59</v>
      </c>
      <c r="CV53" s="9">
        <f>_xlfn.RANK.EQ(datos!CW53,datos!CW$7:CW$88)</f>
        <v>18</v>
      </c>
      <c r="CW53" s="9">
        <f>_xlfn.RANK.EQ(datos!CX53,datos!CX$7:CX$88)</f>
        <v>31</v>
      </c>
      <c r="CX53" s="9">
        <f>_xlfn.RANK.EQ(datos!CY53,datos!CY$7:CY$88)</f>
        <v>61</v>
      </c>
      <c r="CY53" s="9">
        <f>_xlfn.RANK.EQ(datos!CZ53,datos!CZ$7:CZ$88)</f>
        <v>59</v>
      </c>
      <c r="CZ53" s="9">
        <f>_xlfn.RANK.EQ(datos!DA53,datos!DA$7:DA$88)</f>
        <v>54</v>
      </c>
      <c r="DA53" s="9">
        <f>_xlfn.RANK.EQ(datos!DB53,datos!DB$7:DB$88)</f>
        <v>74</v>
      </c>
      <c r="DB53" s="9">
        <f>_xlfn.RANK.EQ(datos!DC53,datos!DC$7:DC$88)</f>
        <v>26</v>
      </c>
      <c r="DC53" s="9">
        <f>_xlfn.RANK.EQ(datos!DD53,datos!DD$7:DD$88)</f>
        <v>24</v>
      </c>
      <c r="DD53" s="9">
        <f>_xlfn.RANK.EQ(datos!DE53,datos!DE$7:DE$88)</f>
        <v>59</v>
      </c>
      <c r="DE53" s="9">
        <f>_xlfn.RANK.EQ(datos!DF53,datos!DF$7:DF$88)</f>
        <v>30</v>
      </c>
      <c r="DF53" s="9">
        <f>_xlfn.RANK.EQ(datos!DG53,datos!DG$7:DG$88)</f>
        <v>1</v>
      </c>
      <c r="DG53" s="9">
        <f>_xlfn.RANK.EQ(datos!DH53,datos!DH$7:DH$88)</f>
        <v>24</v>
      </c>
      <c r="DH53" s="9">
        <f>_xlfn.RANK.EQ(datos!DI53,datos!DI$7:DI$88)</f>
        <v>16</v>
      </c>
      <c r="DI53" s="9">
        <f>_xlfn.RANK.EQ(datos!DJ53,datos!DJ$7:DJ$88)</f>
        <v>61</v>
      </c>
      <c r="DJ53" s="9">
        <f>_xlfn.RANK.EQ(datos!DK53,datos!DK$7:DK$88)</f>
        <v>11</v>
      </c>
      <c r="DK53" s="9">
        <f>_xlfn.RANK.EQ(datos!DL53,datos!DL$7:DL$88)</f>
        <v>5</v>
      </c>
      <c r="DL53" s="9">
        <f>_xlfn.RANK.EQ(datos!DM53,datos!DM$7:DM$88)</f>
        <v>1</v>
      </c>
      <c r="DM53" s="9">
        <f>_xlfn.RANK.EQ(datos!DN53,datos!DN$7:DN$88)</f>
        <v>19</v>
      </c>
      <c r="DN53" s="9">
        <f>_xlfn.RANK.EQ(datos!DO53,datos!DO$7:DO$88)</f>
        <v>59</v>
      </c>
      <c r="DO53" s="9">
        <f>_xlfn.RANK.EQ(datos!DP53,datos!DP$7:DP$88)</f>
        <v>37</v>
      </c>
      <c r="DP53" s="9">
        <f>_xlfn.RANK.EQ(datos!DQ53,datos!DQ$7:DQ$88)</f>
        <v>26</v>
      </c>
      <c r="DQ53" s="9">
        <f>_xlfn.RANK.EQ(datos!DR53,datos!DR$7:DR$88)</f>
        <v>66</v>
      </c>
      <c r="DR53" s="9">
        <f>_xlfn.RANK.EQ(datos!DS53,datos!DS$7:DS$88)</f>
        <v>7</v>
      </c>
      <c r="DS53" s="9">
        <f>_xlfn.RANK.EQ(datos!DT53,datos!DT$7:DT$88)</f>
        <v>3</v>
      </c>
      <c r="DT53" s="9">
        <f>_xlfn.RANK.EQ(datos!DU53,datos!DU$7:DU$88)</f>
        <v>3</v>
      </c>
      <c r="DU53" s="9">
        <f>_xlfn.RANK.EQ(datos!DV53,datos!DV$7:DV$88)</f>
        <v>47</v>
      </c>
      <c r="DV53" s="9">
        <f>_xlfn.RANK.EQ(datos!DW53,datos!DW$7:DW$88)</f>
        <v>53</v>
      </c>
      <c r="DW53" s="9">
        <f>_xlfn.RANK.EQ(datos!DX53,datos!DX$7:DX$88)</f>
        <v>34</v>
      </c>
      <c r="DX53" s="9">
        <f>_xlfn.RANK.EQ(datos!DY53,datos!DY$7:DY$88)</f>
        <v>44</v>
      </c>
      <c r="DY53" s="9">
        <f>_xlfn.RANK.EQ(datos!DZ53,datos!DZ$7:DZ$88)</f>
        <v>59</v>
      </c>
      <c r="DZ53" s="9">
        <f>_xlfn.RANK.EQ(datos!EA53,datos!EA$7:EA$88)</f>
        <v>7</v>
      </c>
      <c r="EA53" s="9">
        <f>_xlfn.RANK.EQ(datos!EB53,datos!EB$7:EB$88)</f>
        <v>8</v>
      </c>
      <c r="EB53" s="9">
        <f>_xlfn.RANK.EQ(datos!EC53,datos!EC$7:EC$88)</f>
        <v>5</v>
      </c>
      <c r="EC53" s="9">
        <f>_xlfn.RANK.EQ(datos!ED53,datos!ED$7:ED$88)</f>
        <v>23</v>
      </c>
      <c r="ED53" s="9">
        <f>_xlfn.RANK.EQ(datos!EE53,datos!EE$7:EE$88)</f>
        <v>36</v>
      </c>
      <c r="EE53" s="9">
        <f>_xlfn.RANK.EQ(datos!EF53,datos!EF$7:EF$88)</f>
        <v>39</v>
      </c>
      <c r="EF53" s="9">
        <f>_xlfn.RANK.EQ(datos!EG53,datos!EG$7:EG$88)</f>
        <v>44</v>
      </c>
      <c r="EG53" s="9">
        <f>_xlfn.RANK.EQ(datos!EH53,datos!EH$7:EH$88)</f>
        <v>1</v>
      </c>
      <c r="EH53" s="9">
        <f>_xlfn.RANK.EQ(datos!EI53,datos!EI$7:EI$88)</f>
        <v>1</v>
      </c>
      <c r="EI53" s="9">
        <f>_xlfn.RANK.EQ(datos!EJ53,datos!EJ$7:EJ$88)</f>
        <v>11</v>
      </c>
      <c r="EJ53" s="9">
        <f>_xlfn.RANK.EQ(datos!EK53,datos!EK$7:EK$88)</f>
        <v>66</v>
      </c>
      <c r="EK53" s="9">
        <f>_xlfn.RANK.EQ(datos!EL53,datos!EL$7:EL$88)</f>
        <v>16</v>
      </c>
      <c r="EL53" s="9">
        <f>_xlfn.RANK.EQ(datos!EM53,datos!EM$7:EM$88)</f>
        <v>31</v>
      </c>
      <c r="EM53" s="9">
        <f>_xlfn.RANK.EQ(datos!EN53,datos!EN$7:EN$88)</f>
        <v>13</v>
      </c>
      <c r="EN53" s="9">
        <f>_xlfn.RANK.EQ(datos!EO53,datos!EO$7:EO$88)</f>
        <v>12</v>
      </c>
      <c r="EO53" s="9">
        <f>_xlfn.RANK.EQ(datos!EP53,datos!EP$7:EP$88)</f>
        <v>1</v>
      </c>
      <c r="EP53" s="9">
        <f>_xlfn.RANK.EQ(datos!EQ53,datos!EQ$7:EQ$88)</f>
        <v>48</v>
      </c>
      <c r="EQ53" s="9">
        <f>_xlfn.RANK.EQ(datos!ER53,datos!ER$7:ER$88)</f>
        <v>4</v>
      </c>
      <c r="ER53" s="9">
        <f>_xlfn.RANK.EQ(datos!ES53,datos!ES$7:ES$88)</f>
        <v>26</v>
      </c>
      <c r="ES53" s="9">
        <f>_xlfn.RANK.EQ(datos!ET53,datos!ET$7:ET$88)</f>
        <v>12</v>
      </c>
      <c r="ET53" s="9">
        <f>_xlfn.RANK.EQ(datos!EU53,datos!EU$7:EU$88)</f>
        <v>1</v>
      </c>
      <c r="EU53" s="9">
        <f>_xlfn.RANK.EQ(datos!EV53,datos!EV$7:EV$88)</f>
        <v>15</v>
      </c>
      <c r="EV53" s="9">
        <f>_xlfn.RANK.EQ(datos!EW53,datos!EW$7:EW$88)</f>
        <v>68</v>
      </c>
      <c r="EW53" s="9">
        <f>_xlfn.RANK.EQ(datos!EX53,datos!EX$7:EX$88)</f>
        <v>14</v>
      </c>
      <c r="EX53" s="9">
        <f>_xlfn.RANK.EQ(datos!EY53,datos!EY$7:EY$88)</f>
        <v>24</v>
      </c>
      <c r="EY53" s="9">
        <f>_xlfn.RANK.EQ(datos!EZ53,datos!EZ$7:EZ$88)</f>
        <v>24</v>
      </c>
      <c r="EZ53" s="9">
        <f>_xlfn.RANK.EQ(datos!FA53,datos!FA$7:FA$88)</f>
        <v>12</v>
      </c>
      <c r="FA53" s="9">
        <f>_xlfn.RANK.EQ(datos!FB53,datos!FB$7:FB$88)</f>
        <v>9</v>
      </c>
      <c r="FB53" s="9">
        <f>_xlfn.RANK.EQ(datos!FC53,datos!FC$7:FC$88)</f>
        <v>23</v>
      </c>
      <c r="FC53" s="9">
        <f>_xlfn.RANK.EQ(datos!FD53,datos!FD$7:FD$88)</f>
        <v>6</v>
      </c>
      <c r="FD53" s="9">
        <f>_xlfn.RANK.EQ(datos!FE53,datos!FE$7:FE$88)</f>
        <v>23</v>
      </c>
      <c r="FE53" s="9">
        <f>_xlfn.RANK.EQ(datos!FF53,datos!FF$7:FF$88)</f>
        <v>33</v>
      </c>
      <c r="FF53" s="9">
        <f>_xlfn.RANK.EQ(datos!FG53,datos!FG$7:FG$88)</f>
        <v>1</v>
      </c>
      <c r="FG53" s="9">
        <f>_xlfn.RANK.EQ(datos!FH53,datos!FH$7:FH$88)</f>
        <v>66</v>
      </c>
      <c r="FH53" s="9">
        <f>_xlfn.RANK.EQ(datos!FI53,datos!FI$7:FI$88)</f>
        <v>1</v>
      </c>
      <c r="FI53" s="9">
        <f>_xlfn.RANK.EQ(datos!FJ53,datos!FJ$7:FJ$88)</f>
        <v>13</v>
      </c>
      <c r="FJ53" s="9">
        <f>_xlfn.RANK.EQ(datos!FK53,datos!FK$7:FK$88)</f>
        <v>11</v>
      </c>
      <c r="FK53" s="9">
        <f>_xlfn.RANK.EQ(datos!FL53,datos!FL$7:FL$88)</f>
        <v>14</v>
      </c>
      <c r="FL53" s="9">
        <f>_xlfn.RANK.EQ(datos!FM53,datos!FM$7:FM$88)</f>
        <v>15</v>
      </c>
      <c r="FM53" s="9">
        <f>_xlfn.RANK.EQ(datos!FN53,datos!FN$7:FN$88)</f>
        <v>19</v>
      </c>
      <c r="FN53" s="9">
        <f>_xlfn.RANK.EQ(datos!FO53,datos!FO$7:FO$88)</f>
        <v>35</v>
      </c>
      <c r="FO53" s="9">
        <f>_xlfn.RANK.EQ(datos!FP53,datos!FP$7:FP$88)</f>
        <v>71</v>
      </c>
      <c r="FP53" s="9">
        <f>_xlfn.RANK.EQ(datos!FQ53,datos!FQ$7:FQ$88)</f>
        <v>4</v>
      </c>
      <c r="FQ53" s="9">
        <f>_xlfn.RANK.EQ(datos!FR53,datos!FR$7:FR$88)</f>
        <v>20</v>
      </c>
      <c r="FR53" s="9">
        <f>_xlfn.RANK.EQ(datos!FS53,datos!FS$7:FS$88)</f>
        <v>36</v>
      </c>
      <c r="FS53" s="9">
        <f>_xlfn.RANK.EQ(datos!FT53,datos!FT$7:FT$88)</f>
        <v>3</v>
      </c>
    </row>
    <row r="54" spans="1:175" x14ac:dyDescent="0.3">
      <c r="A54" s="2" t="s">
        <v>96</v>
      </c>
      <c r="B54" s="2">
        <v>404</v>
      </c>
      <c r="C54" s="2" t="s">
        <v>97</v>
      </c>
      <c r="D54" s="2" t="s">
        <v>91</v>
      </c>
      <c r="E54" s="2" t="s">
        <v>347</v>
      </c>
      <c r="F54" s="2">
        <v>0</v>
      </c>
      <c r="G54" s="2" t="s">
        <v>344</v>
      </c>
      <c r="H54" s="9">
        <f>_xlfn.RANK.EQ(datos!I54,datos!I$7:I$88)</f>
        <v>40</v>
      </c>
      <c r="I54" s="9">
        <f>_xlfn.RANK.EQ(datos!J54,datos!J$7:J$88)</f>
        <v>67</v>
      </c>
      <c r="J54" s="9">
        <f>_xlfn.RANK.EQ(datos!K54,datos!K$7:K$88)</f>
        <v>25</v>
      </c>
      <c r="K54" s="9">
        <f>_xlfn.RANK.EQ(datos!L54,datos!L$7:L$88)</f>
        <v>24</v>
      </c>
      <c r="L54" s="9">
        <f>_xlfn.RANK.EQ(datos!M54,datos!M$7:M$88)</f>
        <v>37</v>
      </c>
      <c r="M54" s="9">
        <f>_xlfn.RANK.EQ(datos!N54,datos!N$7:N$88)</f>
        <v>46</v>
      </c>
      <c r="N54" s="9">
        <f>_xlfn.RANK.EQ(datos!O54,datos!O$7:O$88)</f>
        <v>44</v>
      </c>
      <c r="O54" s="9">
        <f>_xlfn.RANK.EQ(datos!P54,datos!P$7:P$88)</f>
        <v>44</v>
      </c>
      <c r="P54" s="9">
        <f>_xlfn.RANK.EQ(datos!Q54,datos!Q$7:Q$88)</f>
        <v>12</v>
      </c>
      <c r="Q54" s="9">
        <f>_xlfn.RANK.EQ(datos!R54,datos!R$7:R$88)</f>
        <v>64</v>
      </c>
      <c r="R54" s="9">
        <f>_xlfn.RANK.EQ(datos!S54,datos!S$7:S$88)</f>
        <v>73</v>
      </c>
      <c r="S54" s="9">
        <f>_xlfn.RANK.EQ(datos!T54,datos!T$7:T$88)</f>
        <v>79</v>
      </c>
      <c r="T54" s="9">
        <f>_xlfn.RANK.EQ(datos!U54,datos!U$7:U$88)</f>
        <v>51</v>
      </c>
      <c r="U54" s="9">
        <f>_xlfn.RANK.EQ(datos!V54,datos!V$7:V$88)</f>
        <v>21</v>
      </c>
      <c r="V54" s="9">
        <f>_xlfn.RANK.EQ(datos!W54,datos!W$7:W$88)</f>
        <v>35</v>
      </c>
      <c r="W54" s="9">
        <f>_xlfn.RANK.EQ(datos!X54,datos!X$7:X$88)</f>
        <v>12</v>
      </c>
      <c r="X54" s="9">
        <f>_xlfn.RANK.EQ(datos!Y54,datos!Y$7:Y$88)</f>
        <v>43</v>
      </c>
      <c r="Y54" s="9">
        <f>_xlfn.RANK.EQ(datos!Z54,datos!Z$7:Z$88)</f>
        <v>39</v>
      </c>
      <c r="Z54" s="9">
        <f>_xlfn.RANK.EQ(datos!AA54,datos!AA$7:AA$88)</f>
        <v>40</v>
      </c>
      <c r="AA54" s="9">
        <f>_xlfn.RANK.EQ(datos!AB54,datos!AB$7:AB$88)</f>
        <v>47</v>
      </c>
      <c r="AB54" s="9">
        <f>_xlfn.RANK.EQ(datos!AC54,datos!AC$7:AC$88)</f>
        <v>35</v>
      </c>
      <c r="AC54" s="9">
        <f>_xlfn.RANK.EQ(datos!AD54,datos!AD$7:AD$88)</f>
        <v>15</v>
      </c>
      <c r="AD54" s="9">
        <f>_xlfn.RANK.EQ(datos!AE54,datos!AE$7:AE$88)</f>
        <v>11</v>
      </c>
      <c r="AE54" s="9">
        <f>_xlfn.RANK.EQ(datos!AF54,datos!AF$7:AF$88)</f>
        <v>37</v>
      </c>
      <c r="AF54" s="9">
        <f>_xlfn.RANK.EQ(datos!AG54,datos!AG$7:AG$88)</f>
        <v>16</v>
      </c>
      <c r="AG54" s="9">
        <f>_xlfn.RANK.EQ(datos!AH54,datos!AH$7:AH$88)</f>
        <v>76</v>
      </c>
      <c r="AH54" s="9">
        <f>_xlfn.RANK.EQ(datos!AI54,datos!AI$7:AI$88)</f>
        <v>41</v>
      </c>
      <c r="AI54" s="9">
        <f>_xlfn.RANK.EQ(datos!AJ54,datos!AJ$7:AJ$88)</f>
        <v>76</v>
      </c>
      <c r="AJ54" s="9">
        <f>_xlfn.RANK.EQ(datos!AK54,datos!AK$7:AK$88)</f>
        <v>12</v>
      </c>
      <c r="AK54" s="9">
        <f>_xlfn.RANK.EQ(datos!AL54,datos!AL$7:AL$88)</f>
        <v>66</v>
      </c>
      <c r="AL54" s="9">
        <f>_xlfn.RANK.EQ(datos!AM54,datos!AM$7:AM$88)</f>
        <v>36</v>
      </c>
      <c r="AM54" s="9">
        <f>_xlfn.RANK.EQ(datos!AN54,datos!AN$7:AN$88)</f>
        <v>66</v>
      </c>
      <c r="AN54" s="9">
        <f>_xlfn.RANK.EQ(datos!AO54,datos!AO$7:AO$88)</f>
        <v>67</v>
      </c>
      <c r="AO54" s="9">
        <f>_xlfn.RANK.EQ(datos!AP54,datos!AP$7:AP$88)</f>
        <v>34</v>
      </c>
      <c r="AP54" s="9">
        <f>_xlfn.RANK.EQ(datos!AQ54,datos!AQ$7:AQ$88)</f>
        <v>39</v>
      </c>
      <c r="AQ54" s="9">
        <f>_xlfn.RANK.EQ(datos!AR54,datos!AR$7:AR$88)</f>
        <v>26</v>
      </c>
      <c r="AR54" s="9">
        <f>_xlfn.RANK.EQ(datos!AS54,datos!AS$7:AS$88)</f>
        <v>16</v>
      </c>
      <c r="AS54" s="9">
        <f>_xlfn.RANK.EQ(datos!AT54,datos!AT$7:AT$88)</f>
        <v>44</v>
      </c>
      <c r="AT54" s="9">
        <f>_xlfn.RANK.EQ(datos!AU54,datos!AU$7:AU$88)</f>
        <v>17</v>
      </c>
      <c r="AU54" s="9">
        <f>_xlfn.RANK.EQ(datos!AV54,datos!AV$7:AV$88)</f>
        <v>25</v>
      </c>
      <c r="AV54" s="9">
        <f>_xlfn.RANK.EQ(datos!AW54,datos!AW$7:AW$88)</f>
        <v>77</v>
      </c>
      <c r="AW54" s="9">
        <f>_xlfn.RANK.EQ(datos!AX54,datos!AX$7:AX$88)</f>
        <v>17</v>
      </c>
      <c r="AX54" s="9">
        <f>_xlfn.RANK.EQ(datos!AY54,datos!AY$7:AY$88)</f>
        <v>21</v>
      </c>
      <c r="AY54" s="9">
        <f>_xlfn.RANK.EQ(datos!AZ54,datos!AZ$7:AZ$88)</f>
        <v>13</v>
      </c>
      <c r="AZ54" s="9">
        <f>_xlfn.RANK.EQ(datos!BA54,datos!BA$7:BA$88)</f>
        <v>18</v>
      </c>
      <c r="BA54" s="9">
        <f>_xlfn.RANK.EQ(datos!BB54,datos!BB$7:BB$88)</f>
        <v>21</v>
      </c>
      <c r="BB54" s="9">
        <f>_xlfn.RANK.EQ(datos!BC54,datos!BC$7:BC$88)</f>
        <v>74</v>
      </c>
      <c r="BC54" s="9">
        <f>_xlfn.RANK.EQ(datos!BD54,datos!BD$7:BD$88)</f>
        <v>24</v>
      </c>
      <c r="BD54" s="9">
        <f>_xlfn.RANK.EQ(datos!BE54,datos!BE$7:BE$88)</f>
        <v>68</v>
      </c>
      <c r="BE54" s="9">
        <f>_xlfn.RANK.EQ(datos!BF54,datos!BF$7:BF$88)</f>
        <v>54</v>
      </c>
      <c r="BF54" s="9">
        <f>_xlfn.RANK.EQ(datos!BG54,datos!BG$7:BG$88)</f>
        <v>24</v>
      </c>
      <c r="BG54" s="9">
        <f>_xlfn.RANK.EQ(datos!BH54,datos!BH$7:BH$88)</f>
        <v>70</v>
      </c>
      <c r="BH54" s="9">
        <f>_xlfn.RANK.EQ(datos!BI54,datos!BI$7:BI$88)</f>
        <v>71</v>
      </c>
      <c r="BI54" s="9">
        <f>_xlfn.RANK.EQ(datos!BJ54,datos!BJ$7:BJ$88)</f>
        <v>67</v>
      </c>
      <c r="BJ54" s="9">
        <f>_xlfn.RANK.EQ(datos!BK54,datos!BK$7:BK$88)</f>
        <v>78</v>
      </c>
      <c r="BK54" s="9">
        <f>_xlfn.RANK.EQ(datos!BL54,datos!BL$7:BL$88)</f>
        <v>78</v>
      </c>
      <c r="BL54" s="9">
        <f>_xlfn.RANK.EQ(datos!BM54,datos!BM$7:BM$88)</f>
        <v>59</v>
      </c>
      <c r="BM54" s="9">
        <f>_xlfn.RANK.EQ(datos!BN54,datos!BN$7:BN$88)</f>
        <v>61</v>
      </c>
      <c r="BN54" s="9">
        <f>_xlfn.RANK.EQ(datos!BO54,datos!BO$7:BO$88)</f>
        <v>72</v>
      </c>
      <c r="BO54" s="9">
        <f>_xlfn.RANK.EQ(datos!BP54,datos!BP$7:BP$88)</f>
        <v>80</v>
      </c>
      <c r="BP54" s="9">
        <f>_xlfn.RANK.EQ(datos!BQ54,datos!BQ$7:BQ$88)</f>
        <v>32</v>
      </c>
      <c r="BQ54" s="9">
        <f>_xlfn.RANK.EQ(datos!BR54,datos!BR$7:BR$88)</f>
        <v>16</v>
      </c>
      <c r="BR54" s="9">
        <f>_xlfn.RANK.EQ(datos!BS54,datos!BS$7:BS$88)</f>
        <v>67</v>
      </c>
      <c r="BS54" s="9">
        <f>_xlfn.RANK.EQ(datos!BT54,datos!BT$7:BT$88)</f>
        <v>1</v>
      </c>
      <c r="BT54" s="9">
        <f>_xlfn.RANK.EQ(datos!BU54,datos!BU$7:BU$88)</f>
        <v>1</v>
      </c>
      <c r="BU54" s="9">
        <f>_xlfn.RANK.EQ(datos!BV54,datos!BV$7:BV$88)</f>
        <v>38</v>
      </c>
      <c r="BV54" s="9">
        <f>_xlfn.RANK.EQ(datos!BW54,datos!BW$7:BW$88)</f>
        <v>1</v>
      </c>
      <c r="BW54" s="9">
        <f>_xlfn.RANK.EQ(datos!BX54,datos!BX$7:BX$88)</f>
        <v>60</v>
      </c>
      <c r="BX54" s="9">
        <f>_xlfn.RANK.EQ(datos!BY54,datos!BY$7:BY$88)</f>
        <v>1</v>
      </c>
      <c r="BY54" s="9">
        <f>_xlfn.RANK.EQ(datos!BZ54,datos!BZ$7:BZ$88)</f>
        <v>45</v>
      </c>
      <c r="BZ54" s="9">
        <f>_xlfn.RANK.EQ(datos!CA54,datos!CA$7:CA$88)</f>
        <v>28</v>
      </c>
      <c r="CA54" s="9">
        <f>_xlfn.RANK.EQ(datos!CB54,datos!CB$7:CB$88)</f>
        <v>62</v>
      </c>
      <c r="CB54" s="9">
        <f>_xlfn.RANK.EQ(datos!CC54,datos!CC$7:CC$88)</f>
        <v>3</v>
      </c>
      <c r="CC54" s="9">
        <f>_xlfn.RANK.EQ(datos!CD54,datos!CD$7:CD$88)</f>
        <v>36</v>
      </c>
      <c r="CD54" s="9">
        <f>_xlfn.RANK.EQ(datos!CE54,datos!CE$7:CE$88)</f>
        <v>34</v>
      </c>
      <c r="CE54" s="9">
        <f>_xlfn.RANK.EQ(datos!CF54,datos!CF$7:CF$88)</f>
        <v>19</v>
      </c>
      <c r="CF54" s="9">
        <f>_xlfn.RANK.EQ(datos!CG54,datos!CG$7:CG$88)</f>
        <v>9</v>
      </c>
      <c r="CG54" s="9">
        <f>_xlfn.RANK.EQ(datos!CH54,datos!CH$7:CH$88)</f>
        <v>69</v>
      </c>
      <c r="CH54" s="9">
        <f>_xlfn.RANK.EQ(datos!CI54,datos!CI$7:CI$88)</f>
        <v>39</v>
      </c>
      <c r="CI54" s="9">
        <f>_xlfn.RANK.EQ(datos!CJ54,datos!CJ$7:CJ$88)</f>
        <v>78</v>
      </c>
      <c r="CJ54" s="9">
        <f>_xlfn.RANK.EQ(datos!CK54,datos!CK$7:CK$88)</f>
        <v>5</v>
      </c>
      <c r="CK54" s="9">
        <f>_xlfn.RANK.EQ(datos!CL54,datos!CL$7:CL$88)</f>
        <v>34</v>
      </c>
      <c r="CL54" s="9">
        <f>_xlfn.RANK.EQ(datos!CM54,datos!CM$7:CM$88)</f>
        <v>5</v>
      </c>
      <c r="CM54" s="9">
        <f>_xlfn.RANK.EQ(datos!CN54,datos!CN$7:CN$88)</f>
        <v>10</v>
      </c>
      <c r="CN54" s="9">
        <f>_xlfn.RANK.EQ(datos!CO54,datos!CO$7:CO$88)</f>
        <v>64</v>
      </c>
      <c r="CO54" s="9">
        <f>_xlfn.RANK.EQ(datos!CP54,datos!CP$7:CP$88)</f>
        <v>68</v>
      </c>
      <c r="CP54" s="9">
        <f>_xlfn.RANK.EQ(datos!CQ54,datos!CQ$7:CQ$88)</f>
        <v>1</v>
      </c>
      <c r="CQ54" s="9">
        <f>_xlfn.RANK.EQ(datos!CR54,datos!CR$7:CR$88)</f>
        <v>14</v>
      </c>
      <c r="CR54" s="9">
        <f>_xlfn.RANK.EQ(datos!CS54,datos!CS$7:CS$88)</f>
        <v>32</v>
      </c>
      <c r="CS54" s="9">
        <f>_xlfn.RANK.EQ(datos!CT54,datos!CT$7:CT$88)</f>
        <v>54</v>
      </c>
      <c r="CT54" s="9">
        <f>_xlfn.RANK.EQ(datos!CU54,datos!CU$7:CU$88)</f>
        <v>73</v>
      </c>
      <c r="CU54" s="9">
        <f>_xlfn.RANK.EQ(datos!CV54,datos!CV$7:CV$88)</f>
        <v>50</v>
      </c>
      <c r="CV54" s="9">
        <f>_xlfn.RANK.EQ(datos!CW54,datos!CW$7:CW$88)</f>
        <v>25</v>
      </c>
      <c r="CW54" s="9">
        <f>_xlfn.RANK.EQ(datos!CX54,datos!CX$7:CX$88)</f>
        <v>69</v>
      </c>
      <c r="CX54" s="9">
        <f>_xlfn.RANK.EQ(datos!CY54,datos!CY$7:CY$88)</f>
        <v>64</v>
      </c>
      <c r="CY54" s="9">
        <f>_xlfn.RANK.EQ(datos!CZ54,datos!CZ$7:CZ$88)</f>
        <v>42</v>
      </c>
      <c r="CZ54" s="9">
        <f>_xlfn.RANK.EQ(datos!DA54,datos!DA$7:DA$88)</f>
        <v>22</v>
      </c>
      <c r="DA54" s="9">
        <f>_xlfn.RANK.EQ(datos!DB54,datos!DB$7:DB$88)</f>
        <v>79</v>
      </c>
      <c r="DB54" s="9">
        <f>_xlfn.RANK.EQ(datos!DC54,datos!DC$7:DC$88)</f>
        <v>53</v>
      </c>
      <c r="DC54" s="9">
        <f>_xlfn.RANK.EQ(datos!DD54,datos!DD$7:DD$88)</f>
        <v>44</v>
      </c>
      <c r="DD54" s="9">
        <f>_xlfn.RANK.EQ(datos!DE54,datos!DE$7:DE$88)</f>
        <v>46</v>
      </c>
      <c r="DE54" s="9">
        <f>_xlfn.RANK.EQ(datos!DF54,datos!DF$7:DF$88)</f>
        <v>59</v>
      </c>
      <c r="DF54" s="9">
        <f>_xlfn.RANK.EQ(datos!DG54,datos!DG$7:DG$88)</f>
        <v>32</v>
      </c>
      <c r="DG54" s="9">
        <f>_xlfn.RANK.EQ(datos!DH54,datos!DH$7:DH$88)</f>
        <v>27</v>
      </c>
      <c r="DH54" s="9">
        <f>_xlfn.RANK.EQ(datos!DI54,datos!DI$7:DI$88)</f>
        <v>44</v>
      </c>
      <c r="DI54" s="9">
        <f>_xlfn.RANK.EQ(datos!DJ54,datos!DJ$7:DJ$88)</f>
        <v>45</v>
      </c>
      <c r="DJ54" s="9">
        <f>_xlfn.RANK.EQ(datos!DK54,datos!DK$7:DK$88)</f>
        <v>14</v>
      </c>
      <c r="DK54" s="9">
        <f>_xlfn.RANK.EQ(datos!DL54,datos!DL$7:DL$88)</f>
        <v>19</v>
      </c>
      <c r="DL54" s="9">
        <f>_xlfn.RANK.EQ(datos!DM54,datos!DM$7:DM$88)</f>
        <v>1</v>
      </c>
      <c r="DM54" s="9">
        <f>_xlfn.RANK.EQ(datos!DN54,datos!DN$7:DN$88)</f>
        <v>13</v>
      </c>
      <c r="DN54" s="9">
        <f>_xlfn.RANK.EQ(datos!DO54,datos!DO$7:DO$88)</f>
        <v>79</v>
      </c>
      <c r="DO54" s="9">
        <f>_xlfn.RANK.EQ(datos!DP54,datos!DP$7:DP$88)</f>
        <v>47</v>
      </c>
      <c r="DP54" s="9">
        <f>_xlfn.RANK.EQ(datos!DQ54,datos!DQ$7:DQ$88)</f>
        <v>30</v>
      </c>
      <c r="DQ54" s="9">
        <f>_xlfn.RANK.EQ(datos!DR54,datos!DR$7:DR$88)</f>
        <v>68</v>
      </c>
      <c r="DR54" s="9">
        <f>_xlfn.RANK.EQ(datos!DS54,datos!DS$7:DS$88)</f>
        <v>23</v>
      </c>
      <c r="DS54" s="9">
        <f>_xlfn.RANK.EQ(datos!DT54,datos!DT$7:DT$88)</f>
        <v>19</v>
      </c>
      <c r="DT54" s="9">
        <f>_xlfn.RANK.EQ(datos!DU54,datos!DU$7:DU$88)</f>
        <v>13</v>
      </c>
      <c r="DU54" s="9">
        <f>_xlfn.RANK.EQ(datos!DV54,datos!DV$7:DV$88)</f>
        <v>74</v>
      </c>
      <c r="DV54" s="9">
        <f>_xlfn.RANK.EQ(datos!DW54,datos!DW$7:DW$88)</f>
        <v>58</v>
      </c>
      <c r="DW54" s="9">
        <f>_xlfn.RANK.EQ(datos!DX54,datos!DX$7:DX$88)</f>
        <v>34</v>
      </c>
      <c r="DX54" s="9">
        <f>_xlfn.RANK.EQ(datos!DY54,datos!DY$7:DY$88)</f>
        <v>76</v>
      </c>
      <c r="DY54" s="9">
        <f>_xlfn.RANK.EQ(datos!DZ54,datos!DZ$7:DZ$88)</f>
        <v>70</v>
      </c>
      <c r="DZ54" s="9">
        <f>_xlfn.RANK.EQ(datos!EA54,datos!EA$7:EA$88)</f>
        <v>29</v>
      </c>
      <c r="EA54" s="9">
        <f>_xlfn.RANK.EQ(datos!EB54,datos!EB$7:EB$88)</f>
        <v>49</v>
      </c>
      <c r="EB54" s="9">
        <f>_xlfn.RANK.EQ(datos!EC54,datos!EC$7:EC$88)</f>
        <v>25</v>
      </c>
      <c r="EC54" s="9">
        <f>_xlfn.RANK.EQ(datos!ED54,datos!ED$7:ED$88)</f>
        <v>56</v>
      </c>
      <c r="ED54" s="9">
        <f>_xlfn.RANK.EQ(datos!EE54,datos!EE$7:EE$88)</f>
        <v>58</v>
      </c>
      <c r="EE54" s="9">
        <f>_xlfn.RANK.EQ(datos!EF54,datos!EF$7:EF$88)</f>
        <v>56</v>
      </c>
      <c r="EF54" s="9">
        <f>_xlfn.RANK.EQ(datos!EG54,datos!EG$7:EG$88)</f>
        <v>76</v>
      </c>
      <c r="EG54" s="9">
        <f>_xlfn.RANK.EQ(datos!EH54,datos!EH$7:EH$88)</f>
        <v>56</v>
      </c>
      <c r="EH54" s="9">
        <f>_xlfn.RANK.EQ(datos!EI54,datos!EI$7:EI$88)</f>
        <v>75</v>
      </c>
      <c r="EI54" s="9">
        <f>_xlfn.RANK.EQ(datos!EJ54,datos!EJ$7:EJ$88)</f>
        <v>9</v>
      </c>
      <c r="EJ54" s="9">
        <f>_xlfn.RANK.EQ(datos!EK54,datos!EK$7:EK$88)</f>
        <v>30</v>
      </c>
      <c r="EK54" s="9">
        <f>_xlfn.RANK.EQ(datos!EL54,datos!EL$7:EL$88)</f>
        <v>11</v>
      </c>
      <c r="EL54" s="9">
        <f>_xlfn.RANK.EQ(datos!EM54,datos!EM$7:EM$88)</f>
        <v>3</v>
      </c>
      <c r="EM54" s="9">
        <f>_xlfn.RANK.EQ(datos!EN54,datos!EN$7:EN$88)</f>
        <v>24</v>
      </c>
      <c r="EN54" s="9">
        <f>_xlfn.RANK.EQ(datos!EO54,datos!EO$7:EO$88)</f>
        <v>22</v>
      </c>
      <c r="EO54" s="9">
        <f>_xlfn.RANK.EQ(datos!EP54,datos!EP$7:EP$88)</f>
        <v>1</v>
      </c>
      <c r="EP54" s="9">
        <f>_xlfn.RANK.EQ(datos!EQ54,datos!EQ$7:EQ$88)</f>
        <v>29</v>
      </c>
      <c r="EQ54" s="9">
        <f>_xlfn.RANK.EQ(datos!ER54,datos!ER$7:ER$88)</f>
        <v>70</v>
      </c>
      <c r="ER54" s="9">
        <f>_xlfn.RANK.EQ(datos!ES54,datos!ES$7:ES$88)</f>
        <v>76</v>
      </c>
      <c r="ES54" s="9">
        <f>_xlfn.RANK.EQ(datos!ET54,datos!ET$7:ET$88)</f>
        <v>35</v>
      </c>
      <c r="ET54" s="9">
        <f>_xlfn.RANK.EQ(datos!EU54,datos!EU$7:EU$88)</f>
        <v>37</v>
      </c>
      <c r="EU54" s="9">
        <f>_xlfn.RANK.EQ(datos!EV54,datos!EV$7:EV$88)</f>
        <v>38</v>
      </c>
      <c r="EV54" s="9">
        <f>_xlfn.RANK.EQ(datos!EW54,datos!EW$7:EW$88)</f>
        <v>41</v>
      </c>
      <c r="EW54" s="9">
        <f>_xlfn.RANK.EQ(datos!EX54,datos!EX$7:EX$88)</f>
        <v>71</v>
      </c>
      <c r="EX54" s="9">
        <f>_xlfn.RANK.EQ(datos!EY54,datos!EY$7:EY$88)</f>
        <v>43</v>
      </c>
      <c r="EY54" s="9">
        <f>_xlfn.RANK.EQ(datos!EZ54,datos!EZ$7:EZ$88)</f>
        <v>67</v>
      </c>
      <c r="EZ54" s="9">
        <f>_xlfn.RANK.EQ(datos!FA54,datos!FA$7:FA$88)</f>
        <v>66</v>
      </c>
      <c r="FA54" s="9">
        <f>_xlfn.RANK.EQ(datos!FB54,datos!FB$7:FB$88)</f>
        <v>48</v>
      </c>
      <c r="FB54" s="9">
        <f>_xlfn.RANK.EQ(datos!FC54,datos!FC$7:FC$88)</f>
        <v>52</v>
      </c>
      <c r="FC54" s="9">
        <f>_xlfn.RANK.EQ(datos!FD54,datos!FD$7:FD$88)</f>
        <v>53</v>
      </c>
      <c r="FD54" s="9">
        <f>_xlfn.RANK.EQ(datos!FE54,datos!FE$7:FE$88)</f>
        <v>51</v>
      </c>
      <c r="FE54" s="9">
        <f>_xlfn.RANK.EQ(datos!FF54,datos!FF$7:FF$88)</f>
        <v>33</v>
      </c>
      <c r="FF54" s="9">
        <f>_xlfn.RANK.EQ(datos!FG54,datos!FG$7:FG$88)</f>
        <v>69</v>
      </c>
      <c r="FG54" s="9">
        <f>_xlfn.RANK.EQ(datos!FH54,datos!FH$7:FH$88)</f>
        <v>1</v>
      </c>
      <c r="FH54" s="9">
        <f>_xlfn.RANK.EQ(datos!FI54,datos!FI$7:FI$88)</f>
        <v>27</v>
      </c>
      <c r="FI54" s="9">
        <f>_xlfn.RANK.EQ(datos!FJ54,datos!FJ$7:FJ$88)</f>
        <v>33</v>
      </c>
      <c r="FJ54" s="9">
        <f>_xlfn.RANK.EQ(datos!FK54,datos!FK$7:FK$88)</f>
        <v>39</v>
      </c>
      <c r="FK54" s="9">
        <f>_xlfn.RANK.EQ(datos!FL54,datos!FL$7:FL$88)</f>
        <v>29</v>
      </c>
      <c r="FL54" s="9">
        <f>_xlfn.RANK.EQ(datos!FM54,datos!FM$7:FM$88)</f>
        <v>65</v>
      </c>
      <c r="FM54" s="9">
        <f>_xlfn.RANK.EQ(datos!FN54,datos!FN$7:FN$88)</f>
        <v>65</v>
      </c>
      <c r="FN54" s="9">
        <f>_xlfn.RANK.EQ(datos!FO54,datos!FO$7:FO$88)</f>
        <v>24</v>
      </c>
      <c r="FO54" s="9">
        <f>_xlfn.RANK.EQ(datos!FP54,datos!FP$7:FP$88)</f>
        <v>75</v>
      </c>
      <c r="FP54" s="9">
        <f>_xlfn.RANK.EQ(datos!FQ54,datos!FQ$7:FQ$88)</f>
        <v>12</v>
      </c>
      <c r="FQ54" s="9">
        <f>_xlfn.RANK.EQ(datos!FR54,datos!FR$7:FR$88)</f>
        <v>33</v>
      </c>
      <c r="FR54" s="9">
        <f>_xlfn.RANK.EQ(datos!FS54,datos!FS$7:FS$88)</f>
        <v>34</v>
      </c>
      <c r="FS54" s="9">
        <f>_xlfn.RANK.EQ(datos!FT54,datos!FT$7:FT$88)</f>
        <v>21</v>
      </c>
    </row>
    <row r="55" spans="1:175" x14ac:dyDescent="0.3">
      <c r="A55" s="2" t="s">
        <v>98</v>
      </c>
      <c r="B55" s="2">
        <v>405</v>
      </c>
      <c r="C55" s="2" t="s">
        <v>99</v>
      </c>
      <c r="D55" s="2" t="s">
        <v>91</v>
      </c>
      <c r="E55" s="2" t="s">
        <v>347</v>
      </c>
      <c r="F55" s="2">
        <v>0</v>
      </c>
      <c r="G55" s="2" t="s">
        <v>344</v>
      </c>
      <c r="H55" s="9">
        <f>_xlfn.RANK.EQ(datos!I55,datos!I$7:I$88)</f>
        <v>14</v>
      </c>
      <c r="I55" s="9">
        <f>_xlfn.RANK.EQ(datos!J55,datos!J$7:J$88)</f>
        <v>15</v>
      </c>
      <c r="J55" s="9">
        <f>_xlfn.RANK.EQ(datos!K55,datos!K$7:K$88)</f>
        <v>18</v>
      </c>
      <c r="K55" s="9">
        <f>_xlfn.RANK.EQ(datos!L55,datos!L$7:L$88)</f>
        <v>22</v>
      </c>
      <c r="L55" s="9">
        <f>_xlfn.RANK.EQ(datos!M55,datos!M$7:M$88)</f>
        <v>12</v>
      </c>
      <c r="M55" s="9">
        <f>_xlfn.RANK.EQ(datos!N55,datos!N$7:N$88)</f>
        <v>38</v>
      </c>
      <c r="N55" s="9">
        <f>_xlfn.RANK.EQ(datos!O55,datos!O$7:O$88)</f>
        <v>17</v>
      </c>
      <c r="O55" s="9">
        <f>_xlfn.RANK.EQ(datos!P55,datos!P$7:P$88)</f>
        <v>27</v>
      </c>
      <c r="P55" s="9">
        <f>_xlfn.RANK.EQ(datos!Q55,datos!Q$7:Q$88)</f>
        <v>19</v>
      </c>
      <c r="Q55" s="9">
        <f>_xlfn.RANK.EQ(datos!R55,datos!R$7:R$88)</f>
        <v>17</v>
      </c>
      <c r="R55" s="9">
        <f>_xlfn.RANK.EQ(datos!S55,datos!S$7:S$88)</f>
        <v>23</v>
      </c>
      <c r="S55" s="9">
        <f>_xlfn.RANK.EQ(datos!T55,datos!T$7:T$88)</f>
        <v>41</v>
      </c>
      <c r="T55" s="9">
        <f>_xlfn.RANK.EQ(datos!U55,datos!U$7:U$88)</f>
        <v>25</v>
      </c>
      <c r="U55" s="9">
        <f>_xlfn.RANK.EQ(datos!V55,datos!V$7:V$88)</f>
        <v>22</v>
      </c>
      <c r="V55" s="9">
        <f>_xlfn.RANK.EQ(datos!W55,datos!W$7:W$88)</f>
        <v>19</v>
      </c>
      <c r="W55" s="9">
        <f>_xlfn.RANK.EQ(datos!X55,datos!X$7:X$88)</f>
        <v>16</v>
      </c>
      <c r="X55" s="9">
        <f>_xlfn.RANK.EQ(datos!Y55,datos!Y$7:Y$88)</f>
        <v>12</v>
      </c>
      <c r="Y55" s="9">
        <f>_xlfn.RANK.EQ(datos!Z55,datos!Z$7:Z$88)</f>
        <v>59</v>
      </c>
      <c r="Z55" s="9">
        <f>_xlfn.RANK.EQ(datos!AA55,datos!AA$7:AA$88)</f>
        <v>30</v>
      </c>
      <c r="AA55" s="9">
        <f>_xlfn.RANK.EQ(datos!AB55,datos!AB$7:AB$88)</f>
        <v>31</v>
      </c>
      <c r="AB55" s="9">
        <f>_xlfn.RANK.EQ(datos!AC55,datos!AC$7:AC$88)</f>
        <v>19</v>
      </c>
      <c r="AC55" s="9">
        <f>_xlfn.RANK.EQ(datos!AD55,datos!AD$7:AD$88)</f>
        <v>48</v>
      </c>
      <c r="AD55" s="9">
        <f>_xlfn.RANK.EQ(datos!AE55,datos!AE$7:AE$88)</f>
        <v>24</v>
      </c>
      <c r="AE55" s="9">
        <f>_xlfn.RANK.EQ(datos!AF55,datos!AF$7:AF$88)</f>
        <v>12</v>
      </c>
      <c r="AF55" s="9">
        <f>_xlfn.RANK.EQ(datos!AG55,datos!AG$7:AG$88)</f>
        <v>12</v>
      </c>
      <c r="AG55" s="9">
        <f>_xlfn.RANK.EQ(datos!AH55,datos!AH$7:AH$88)</f>
        <v>76</v>
      </c>
      <c r="AH55" s="9">
        <f>_xlfn.RANK.EQ(datos!AI55,datos!AI$7:AI$88)</f>
        <v>14</v>
      </c>
      <c r="AI55" s="9">
        <f>_xlfn.RANK.EQ(datos!AJ55,datos!AJ$7:AJ$88)</f>
        <v>78</v>
      </c>
      <c r="AJ55" s="9">
        <f>_xlfn.RANK.EQ(datos!AK55,datos!AK$7:AK$88)</f>
        <v>22</v>
      </c>
      <c r="AK55" s="9">
        <f>_xlfn.RANK.EQ(datos!AL55,datos!AL$7:AL$88)</f>
        <v>45</v>
      </c>
      <c r="AL55" s="9">
        <f>_xlfn.RANK.EQ(datos!AM55,datos!AM$7:AM$88)</f>
        <v>39</v>
      </c>
      <c r="AM55" s="9">
        <f>_xlfn.RANK.EQ(datos!AN55,datos!AN$7:AN$88)</f>
        <v>55</v>
      </c>
      <c r="AN55" s="9">
        <f>_xlfn.RANK.EQ(datos!AO55,datos!AO$7:AO$88)</f>
        <v>76</v>
      </c>
      <c r="AO55" s="9">
        <f>_xlfn.RANK.EQ(datos!AP55,datos!AP$7:AP$88)</f>
        <v>9</v>
      </c>
      <c r="AP55" s="9">
        <f>_xlfn.RANK.EQ(datos!AQ55,datos!AQ$7:AQ$88)</f>
        <v>7</v>
      </c>
      <c r="AQ55" s="9">
        <f>_xlfn.RANK.EQ(datos!AR55,datos!AR$7:AR$88)</f>
        <v>12</v>
      </c>
      <c r="AR55" s="9">
        <f>_xlfn.RANK.EQ(datos!AS55,datos!AS$7:AS$88)</f>
        <v>37</v>
      </c>
      <c r="AS55" s="9">
        <f>_xlfn.RANK.EQ(datos!AT55,datos!AT$7:AT$88)</f>
        <v>36</v>
      </c>
      <c r="AT55" s="9">
        <f>_xlfn.RANK.EQ(datos!AU55,datos!AU$7:AU$88)</f>
        <v>35</v>
      </c>
      <c r="AU55" s="9">
        <f>_xlfn.RANK.EQ(datos!AV55,datos!AV$7:AV$88)</f>
        <v>22</v>
      </c>
      <c r="AV55" s="9">
        <f>_xlfn.RANK.EQ(datos!AW55,datos!AW$7:AW$88)</f>
        <v>49</v>
      </c>
      <c r="AW55" s="9">
        <f>_xlfn.RANK.EQ(datos!AX55,datos!AX$7:AX$88)</f>
        <v>48</v>
      </c>
      <c r="AX55" s="9">
        <f>_xlfn.RANK.EQ(datos!AY55,datos!AY$7:AY$88)</f>
        <v>30</v>
      </c>
      <c r="AY55" s="9">
        <f>_xlfn.RANK.EQ(datos!AZ55,datos!AZ$7:AZ$88)</f>
        <v>57</v>
      </c>
      <c r="AZ55" s="9">
        <f>_xlfn.RANK.EQ(datos!BA55,datos!BA$7:BA$88)</f>
        <v>7</v>
      </c>
      <c r="BA55" s="9">
        <f>_xlfn.RANK.EQ(datos!BB55,datos!BB$7:BB$88)</f>
        <v>15</v>
      </c>
      <c r="BB55" s="9">
        <f>_xlfn.RANK.EQ(datos!BC55,datos!BC$7:BC$88)</f>
        <v>17</v>
      </c>
      <c r="BC55" s="9">
        <f>_xlfn.RANK.EQ(datos!BD55,datos!BD$7:BD$88)</f>
        <v>9</v>
      </c>
      <c r="BD55" s="9">
        <f>_xlfn.RANK.EQ(datos!BE55,datos!BE$7:BE$88)</f>
        <v>17</v>
      </c>
      <c r="BE55" s="9">
        <f>_xlfn.RANK.EQ(datos!BF55,datos!BF$7:BF$88)</f>
        <v>35</v>
      </c>
      <c r="BF55" s="9">
        <f>_xlfn.RANK.EQ(datos!BG55,datos!BG$7:BG$88)</f>
        <v>24</v>
      </c>
      <c r="BG55" s="9">
        <f>_xlfn.RANK.EQ(datos!BH55,datos!BH$7:BH$88)</f>
        <v>26</v>
      </c>
      <c r="BH55" s="9">
        <f>_xlfn.RANK.EQ(datos!BI55,datos!BI$7:BI$88)</f>
        <v>44</v>
      </c>
      <c r="BI55" s="9">
        <f>_xlfn.RANK.EQ(datos!BJ55,datos!BJ$7:BJ$88)</f>
        <v>9</v>
      </c>
      <c r="BJ55" s="9">
        <f>_xlfn.RANK.EQ(datos!BK55,datos!BK$7:BK$88)</f>
        <v>30</v>
      </c>
      <c r="BK55" s="9">
        <f>_xlfn.RANK.EQ(datos!BL55,datos!BL$7:BL$88)</f>
        <v>36</v>
      </c>
      <c r="BL55" s="9">
        <f>_xlfn.RANK.EQ(datos!BM55,datos!BM$7:BM$88)</f>
        <v>56</v>
      </c>
      <c r="BM55" s="9">
        <f>_xlfn.RANK.EQ(datos!BN55,datos!BN$7:BN$88)</f>
        <v>25</v>
      </c>
      <c r="BN55" s="9">
        <f>_xlfn.RANK.EQ(datos!BO55,datos!BO$7:BO$88)</f>
        <v>47</v>
      </c>
      <c r="BO55" s="9">
        <f>_xlfn.RANK.EQ(datos!BP55,datos!BP$7:BP$88)</f>
        <v>57</v>
      </c>
      <c r="BP55" s="9">
        <f>_xlfn.RANK.EQ(datos!BQ55,datos!BQ$7:BQ$88)</f>
        <v>42</v>
      </c>
      <c r="BQ55" s="9">
        <f>_xlfn.RANK.EQ(datos!BR55,datos!BR$7:BR$88)</f>
        <v>20</v>
      </c>
      <c r="BR55" s="9">
        <f>_xlfn.RANK.EQ(datos!BS55,datos!BS$7:BS$88)</f>
        <v>6</v>
      </c>
      <c r="BS55" s="9">
        <f>_xlfn.RANK.EQ(datos!BT55,datos!BT$7:BT$88)</f>
        <v>1</v>
      </c>
      <c r="BT55" s="9">
        <f>_xlfn.RANK.EQ(datos!BU55,datos!BU$7:BU$88)</f>
        <v>40</v>
      </c>
      <c r="BU55" s="9">
        <f>_xlfn.RANK.EQ(datos!BV55,datos!BV$7:BV$88)</f>
        <v>57</v>
      </c>
      <c r="BV55" s="9">
        <f>_xlfn.RANK.EQ(datos!BW55,datos!BW$7:BW$88)</f>
        <v>1</v>
      </c>
      <c r="BW55" s="9">
        <f>_xlfn.RANK.EQ(datos!BX55,datos!BX$7:BX$88)</f>
        <v>36</v>
      </c>
      <c r="BX55" s="9">
        <f>_xlfn.RANK.EQ(datos!BY55,datos!BY$7:BY$88)</f>
        <v>6</v>
      </c>
      <c r="BY55" s="9">
        <f>_xlfn.RANK.EQ(datos!BZ55,datos!BZ$7:BZ$88)</f>
        <v>18</v>
      </c>
      <c r="BZ55" s="9">
        <f>_xlfn.RANK.EQ(datos!CA55,datos!CA$7:CA$88)</f>
        <v>28</v>
      </c>
      <c r="CA55" s="9">
        <f>_xlfn.RANK.EQ(datos!CB55,datos!CB$7:CB$88)</f>
        <v>38</v>
      </c>
      <c r="CB55" s="9">
        <f>_xlfn.RANK.EQ(datos!CC55,datos!CC$7:CC$88)</f>
        <v>8</v>
      </c>
      <c r="CC55" s="9">
        <f>_xlfn.RANK.EQ(datos!CD55,datos!CD$7:CD$88)</f>
        <v>49</v>
      </c>
      <c r="CD55" s="9">
        <f>_xlfn.RANK.EQ(datos!CE55,datos!CE$7:CE$88)</f>
        <v>21</v>
      </c>
      <c r="CE55" s="9">
        <f>_xlfn.RANK.EQ(datos!CF55,datos!CF$7:CF$88)</f>
        <v>34</v>
      </c>
      <c r="CF55" s="9">
        <f>_xlfn.RANK.EQ(datos!CG55,datos!CG$7:CG$88)</f>
        <v>18</v>
      </c>
      <c r="CG55" s="9">
        <f>_xlfn.RANK.EQ(datos!CH55,datos!CH$7:CH$88)</f>
        <v>72</v>
      </c>
      <c r="CH55" s="9">
        <f>_xlfn.RANK.EQ(datos!CI55,datos!CI$7:CI$88)</f>
        <v>24</v>
      </c>
      <c r="CI55" s="9">
        <f>_xlfn.RANK.EQ(datos!CJ55,datos!CJ$7:CJ$88)</f>
        <v>17</v>
      </c>
      <c r="CJ55" s="9">
        <f>_xlfn.RANK.EQ(datos!CK55,datos!CK$7:CK$88)</f>
        <v>27</v>
      </c>
      <c r="CK55" s="9">
        <f>_xlfn.RANK.EQ(datos!CL55,datos!CL$7:CL$88)</f>
        <v>39</v>
      </c>
      <c r="CL55" s="9">
        <f>_xlfn.RANK.EQ(datos!CM55,datos!CM$7:CM$88)</f>
        <v>34</v>
      </c>
      <c r="CM55" s="9">
        <f>_xlfn.RANK.EQ(datos!CN55,datos!CN$7:CN$88)</f>
        <v>17</v>
      </c>
      <c r="CN55" s="9">
        <f>_xlfn.RANK.EQ(datos!CO55,datos!CO$7:CO$88)</f>
        <v>32</v>
      </c>
      <c r="CO55" s="9">
        <f>_xlfn.RANK.EQ(datos!CP55,datos!CP$7:CP$88)</f>
        <v>11</v>
      </c>
      <c r="CP55" s="9">
        <f>_xlfn.RANK.EQ(datos!CQ55,datos!CQ$7:CQ$88)</f>
        <v>63</v>
      </c>
      <c r="CQ55" s="9">
        <f>_xlfn.RANK.EQ(datos!CR55,datos!CR$7:CR$88)</f>
        <v>61</v>
      </c>
      <c r="CR55" s="9">
        <f>_xlfn.RANK.EQ(datos!CS55,datos!CS$7:CS$88)</f>
        <v>1</v>
      </c>
      <c r="CS55" s="9">
        <f>_xlfn.RANK.EQ(datos!CT55,datos!CT$7:CT$88)</f>
        <v>51</v>
      </c>
      <c r="CT55" s="9">
        <f>_xlfn.RANK.EQ(datos!CU55,datos!CU$7:CU$88)</f>
        <v>69</v>
      </c>
      <c r="CU55" s="9">
        <f>_xlfn.RANK.EQ(datos!CV55,datos!CV$7:CV$88)</f>
        <v>21</v>
      </c>
      <c r="CV55" s="9">
        <f>_xlfn.RANK.EQ(datos!CW55,datos!CW$7:CW$88)</f>
        <v>64</v>
      </c>
      <c r="CW55" s="9">
        <f>_xlfn.RANK.EQ(datos!CX55,datos!CX$7:CX$88)</f>
        <v>54</v>
      </c>
      <c r="CX55" s="9">
        <f>_xlfn.RANK.EQ(datos!CY55,datos!CY$7:CY$88)</f>
        <v>45</v>
      </c>
      <c r="CY55" s="9">
        <f>_xlfn.RANK.EQ(datos!CZ55,datos!CZ$7:CZ$88)</f>
        <v>33</v>
      </c>
      <c r="CZ55" s="9">
        <f>_xlfn.RANK.EQ(datos!DA55,datos!DA$7:DA$88)</f>
        <v>33</v>
      </c>
      <c r="DA55" s="9">
        <f>_xlfn.RANK.EQ(datos!DB55,datos!DB$7:DB$88)</f>
        <v>54</v>
      </c>
      <c r="DB55" s="9">
        <f>_xlfn.RANK.EQ(datos!DC55,datos!DC$7:DC$88)</f>
        <v>36</v>
      </c>
      <c r="DC55" s="9">
        <f>_xlfn.RANK.EQ(datos!DD55,datos!DD$7:DD$88)</f>
        <v>53</v>
      </c>
      <c r="DD55" s="9">
        <f>_xlfn.RANK.EQ(datos!DE55,datos!DE$7:DE$88)</f>
        <v>38</v>
      </c>
      <c r="DE55" s="9">
        <f>_xlfn.RANK.EQ(datos!DF55,datos!DF$7:DF$88)</f>
        <v>28</v>
      </c>
      <c r="DF55" s="9">
        <f>_xlfn.RANK.EQ(datos!DG55,datos!DG$7:DG$88)</f>
        <v>17</v>
      </c>
      <c r="DG55" s="9">
        <f>_xlfn.RANK.EQ(datos!DH55,datos!DH$7:DH$88)</f>
        <v>17</v>
      </c>
      <c r="DH55" s="9">
        <f>_xlfn.RANK.EQ(datos!DI55,datos!DI$7:DI$88)</f>
        <v>30</v>
      </c>
      <c r="DI55" s="9">
        <f>_xlfn.RANK.EQ(datos!DJ55,datos!DJ$7:DJ$88)</f>
        <v>76</v>
      </c>
      <c r="DJ55" s="9">
        <f>_xlfn.RANK.EQ(datos!DK55,datos!DK$7:DK$88)</f>
        <v>27</v>
      </c>
      <c r="DK55" s="9">
        <f>_xlfn.RANK.EQ(datos!DL55,datos!DL$7:DL$88)</f>
        <v>29</v>
      </c>
      <c r="DL55" s="9">
        <f>_xlfn.RANK.EQ(datos!DM55,datos!DM$7:DM$88)</f>
        <v>10</v>
      </c>
      <c r="DM55" s="9">
        <f>_xlfn.RANK.EQ(datos!DN55,datos!DN$7:DN$88)</f>
        <v>10</v>
      </c>
      <c r="DN55" s="9">
        <f>_xlfn.RANK.EQ(datos!DO55,datos!DO$7:DO$88)</f>
        <v>78</v>
      </c>
      <c r="DO55" s="9">
        <f>_xlfn.RANK.EQ(datos!DP55,datos!DP$7:DP$88)</f>
        <v>75</v>
      </c>
      <c r="DP55" s="9">
        <f>_xlfn.RANK.EQ(datos!DQ55,datos!DQ$7:DQ$88)</f>
        <v>6</v>
      </c>
      <c r="DQ55" s="9">
        <f>_xlfn.RANK.EQ(datos!DR55,datos!DR$7:DR$88)</f>
        <v>30</v>
      </c>
      <c r="DR55" s="9">
        <f>_xlfn.RANK.EQ(datos!DS55,datos!DS$7:DS$88)</f>
        <v>21</v>
      </c>
      <c r="DS55" s="9">
        <f>_xlfn.RANK.EQ(datos!DT55,datos!DT$7:DT$88)</f>
        <v>11</v>
      </c>
      <c r="DT55" s="9">
        <f>_xlfn.RANK.EQ(datos!DU55,datos!DU$7:DU$88)</f>
        <v>14</v>
      </c>
      <c r="DU55" s="9">
        <f>_xlfn.RANK.EQ(datos!DV55,datos!DV$7:DV$88)</f>
        <v>74</v>
      </c>
      <c r="DV55" s="9">
        <f>_xlfn.RANK.EQ(datos!DW55,datos!DW$7:DW$88)</f>
        <v>58</v>
      </c>
      <c r="DW55" s="9">
        <f>_xlfn.RANK.EQ(datos!DX55,datos!DX$7:DX$88)</f>
        <v>34</v>
      </c>
      <c r="DX55" s="9">
        <f>_xlfn.RANK.EQ(datos!DY55,datos!DY$7:DY$88)</f>
        <v>76</v>
      </c>
      <c r="DY55" s="9">
        <f>_xlfn.RANK.EQ(datos!DZ55,datos!DZ$7:DZ$88)</f>
        <v>70</v>
      </c>
      <c r="DZ55" s="9">
        <f>_xlfn.RANK.EQ(datos!EA55,datos!EA$7:EA$88)</f>
        <v>14</v>
      </c>
      <c r="EA55" s="9">
        <f>_xlfn.RANK.EQ(datos!EB55,datos!EB$7:EB$88)</f>
        <v>18</v>
      </c>
      <c r="EB55" s="9">
        <f>_xlfn.RANK.EQ(datos!EC55,datos!EC$7:EC$88)</f>
        <v>11</v>
      </c>
      <c r="EC55" s="9">
        <f>_xlfn.RANK.EQ(datos!ED55,datos!ED$7:ED$88)</f>
        <v>19</v>
      </c>
      <c r="ED55" s="9">
        <f>_xlfn.RANK.EQ(datos!EE55,datos!EE$7:EE$88)</f>
        <v>38</v>
      </c>
      <c r="EE55" s="9">
        <f>_xlfn.RANK.EQ(datos!EF55,datos!EF$7:EF$88)</f>
        <v>30</v>
      </c>
      <c r="EF55" s="9">
        <f>_xlfn.RANK.EQ(datos!EG55,datos!EG$7:EG$88)</f>
        <v>58</v>
      </c>
      <c r="EG55" s="9">
        <f>_xlfn.RANK.EQ(datos!EH55,datos!EH$7:EH$88)</f>
        <v>82</v>
      </c>
      <c r="EH55" s="9">
        <f>_xlfn.RANK.EQ(datos!EI55,datos!EI$7:EI$88)</f>
        <v>82</v>
      </c>
      <c r="EI55" s="9">
        <f>_xlfn.RANK.EQ(datos!EJ55,datos!EJ$7:EJ$88)</f>
        <v>24</v>
      </c>
      <c r="EJ55" s="9">
        <f>_xlfn.RANK.EQ(datos!EK55,datos!EK$7:EK$88)</f>
        <v>35</v>
      </c>
      <c r="EK55" s="9">
        <f>_xlfn.RANK.EQ(datos!EL55,datos!EL$7:EL$88)</f>
        <v>1</v>
      </c>
      <c r="EL55" s="9">
        <f>_xlfn.RANK.EQ(datos!EM55,datos!EM$7:EM$88)</f>
        <v>22</v>
      </c>
      <c r="EM55" s="9">
        <f>_xlfn.RANK.EQ(datos!EN55,datos!EN$7:EN$88)</f>
        <v>25</v>
      </c>
      <c r="EN55" s="9">
        <f>_xlfn.RANK.EQ(datos!EO55,datos!EO$7:EO$88)</f>
        <v>2</v>
      </c>
      <c r="EO55" s="9">
        <f>_xlfn.RANK.EQ(datos!EP55,datos!EP$7:EP$88)</f>
        <v>1</v>
      </c>
      <c r="EP55" s="9">
        <f>_xlfn.RANK.EQ(datos!EQ55,datos!EQ$7:EQ$88)</f>
        <v>1</v>
      </c>
      <c r="EQ55" s="9">
        <f>_xlfn.RANK.EQ(datos!ER55,datos!ER$7:ER$88)</f>
        <v>21</v>
      </c>
      <c r="ER55" s="9">
        <f>_xlfn.RANK.EQ(datos!ES55,datos!ES$7:ES$88)</f>
        <v>79</v>
      </c>
      <c r="ES55" s="9">
        <f>_xlfn.RANK.EQ(datos!ET55,datos!ET$7:ET$88)</f>
        <v>56</v>
      </c>
      <c r="ET55" s="9">
        <f>_xlfn.RANK.EQ(datos!EU55,datos!EU$7:EU$88)</f>
        <v>22</v>
      </c>
      <c r="EU55" s="9">
        <f>_xlfn.RANK.EQ(datos!EV55,datos!EV$7:EV$88)</f>
        <v>40</v>
      </c>
      <c r="EV55" s="9">
        <f>_xlfn.RANK.EQ(datos!EW55,datos!EW$7:EW$88)</f>
        <v>35</v>
      </c>
      <c r="EW55" s="9">
        <f>_xlfn.RANK.EQ(datos!EX55,datos!EX$7:EX$88)</f>
        <v>66</v>
      </c>
      <c r="EX55" s="9">
        <f>_xlfn.RANK.EQ(datos!EY55,datos!EY$7:EY$88)</f>
        <v>29</v>
      </c>
      <c r="EY55" s="9">
        <f>_xlfn.RANK.EQ(datos!EZ55,datos!EZ$7:EZ$88)</f>
        <v>68</v>
      </c>
      <c r="EZ55" s="9">
        <f>_xlfn.RANK.EQ(datos!FA55,datos!FA$7:FA$88)</f>
        <v>77</v>
      </c>
      <c r="FA55" s="9">
        <f>_xlfn.RANK.EQ(datos!FB55,datos!FB$7:FB$88)</f>
        <v>58</v>
      </c>
      <c r="FB55" s="9">
        <f>_xlfn.RANK.EQ(datos!FC55,datos!FC$7:FC$88)</f>
        <v>55</v>
      </c>
      <c r="FC55" s="9">
        <f>_xlfn.RANK.EQ(datos!FD55,datos!FD$7:FD$88)</f>
        <v>79</v>
      </c>
      <c r="FD55" s="9">
        <f>_xlfn.RANK.EQ(datos!FE55,datos!FE$7:FE$88)</f>
        <v>18</v>
      </c>
      <c r="FE55" s="9">
        <f>_xlfn.RANK.EQ(datos!FF55,datos!FF$7:FF$88)</f>
        <v>33</v>
      </c>
      <c r="FF55" s="9">
        <f>_xlfn.RANK.EQ(datos!FG55,datos!FG$7:FG$88)</f>
        <v>24</v>
      </c>
      <c r="FG55" s="9">
        <f>_xlfn.RANK.EQ(datos!FH55,datos!FH$7:FH$88)</f>
        <v>1</v>
      </c>
      <c r="FH55" s="9">
        <f>_xlfn.RANK.EQ(datos!FI55,datos!FI$7:FI$88)</f>
        <v>1</v>
      </c>
      <c r="FI55" s="9">
        <f>_xlfn.RANK.EQ(datos!FJ55,datos!FJ$7:FJ$88)</f>
        <v>22</v>
      </c>
      <c r="FJ55" s="9">
        <f>_xlfn.RANK.EQ(datos!FK55,datos!FK$7:FK$88)</f>
        <v>5</v>
      </c>
      <c r="FK55" s="9">
        <f>_xlfn.RANK.EQ(datos!FL55,datos!FL$7:FL$88)</f>
        <v>10</v>
      </c>
      <c r="FL55" s="9">
        <f>_xlfn.RANK.EQ(datos!FM55,datos!FM$7:FM$88)</f>
        <v>2</v>
      </c>
      <c r="FM55" s="9">
        <f>_xlfn.RANK.EQ(datos!FN55,datos!FN$7:FN$88)</f>
        <v>2</v>
      </c>
      <c r="FN55" s="9">
        <f>_xlfn.RANK.EQ(datos!FO55,datos!FO$7:FO$88)</f>
        <v>34</v>
      </c>
      <c r="FO55" s="9">
        <f>_xlfn.RANK.EQ(datos!FP55,datos!FP$7:FP$88)</f>
        <v>61</v>
      </c>
      <c r="FP55" s="9">
        <f>_xlfn.RANK.EQ(datos!FQ55,datos!FQ$7:FQ$88)</f>
        <v>15</v>
      </c>
      <c r="FQ55" s="9">
        <f>_xlfn.RANK.EQ(datos!FR55,datos!FR$7:FR$88)</f>
        <v>10</v>
      </c>
      <c r="FR55" s="9">
        <f>_xlfn.RANK.EQ(datos!FS55,datos!FS$7:FS$88)</f>
        <v>10</v>
      </c>
      <c r="FS55" s="9">
        <f>_xlfn.RANK.EQ(datos!FT55,datos!FT$7:FT$88)</f>
        <v>41</v>
      </c>
    </row>
    <row r="56" spans="1:175" x14ac:dyDescent="0.3">
      <c r="A56" s="2" t="s">
        <v>100</v>
      </c>
      <c r="B56" s="2">
        <v>406</v>
      </c>
      <c r="C56" s="2" t="s">
        <v>101</v>
      </c>
      <c r="D56" s="2" t="s">
        <v>91</v>
      </c>
      <c r="E56" s="2" t="s">
        <v>347</v>
      </c>
      <c r="F56" s="2">
        <v>0</v>
      </c>
      <c r="G56" s="2" t="s">
        <v>344</v>
      </c>
      <c r="H56" s="9">
        <f>_xlfn.RANK.EQ(datos!I56,datos!I$7:I$88)</f>
        <v>7</v>
      </c>
      <c r="I56" s="9">
        <f>_xlfn.RANK.EQ(datos!J56,datos!J$7:J$88)</f>
        <v>11</v>
      </c>
      <c r="J56" s="9">
        <f>_xlfn.RANK.EQ(datos!K56,datos!K$7:K$88)</f>
        <v>2</v>
      </c>
      <c r="K56" s="9">
        <f>_xlfn.RANK.EQ(datos!L56,datos!L$7:L$88)</f>
        <v>18</v>
      </c>
      <c r="L56" s="9">
        <f>_xlfn.RANK.EQ(datos!M56,datos!M$7:M$88)</f>
        <v>10</v>
      </c>
      <c r="M56" s="9">
        <f>_xlfn.RANK.EQ(datos!N56,datos!N$7:N$88)</f>
        <v>22</v>
      </c>
      <c r="N56" s="9">
        <f>_xlfn.RANK.EQ(datos!O56,datos!O$7:O$88)</f>
        <v>33</v>
      </c>
      <c r="O56" s="9">
        <f>_xlfn.RANK.EQ(datos!P56,datos!P$7:P$88)</f>
        <v>23</v>
      </c>
      <c r="P56" s="9">
        <f>_xlfn.RANK.EQ(datos!Q56,datos!Q$7:Q$88)</f>
        <v>33</v>
      </c>
      <c r="Q56" s="9">
        <f>_xlfn.RANK.EQ(datos!R56,datos!R$7:R$88)</f>
        <v>15</v>
      </c>
      <c r="R56" s="9">
        <f>_xlfn.RANK.EQ(datos!S56,datos!S$7:S$88)</f>
        <v>10</v>
      </c>
      <c r="S56" s="9">
        <f>_xlfn.RANK.EQ(datos!T56,datos!T$7:T$88)</f>
        <v>30</v>
      </c>
      <c r="T56" s="9">
        <f>_xlfn.RANK.EQ(datos!U56,datos!U$7:U$88)</f>
        <v>30</v>
      </c>
      <c r="U56" s="9">
        <f>_xlfn.RANK.EQ(datos!V56,datos!V$7:V$88)</f>
        <v>6</v>
      </c>
      <c r="V56" s="9">
        <f>_xlfn.RANK.EQ(datos!W56,datos!W$7:W$88)</f>
        <v>7</v>
      </c>
      <c r="W56" s="9">
        <f>_xlfn.RANK.EQ(datos!X56,datos!X$7:X$88)</f>
        <v>14</v>
      </c>
      <c r="X56" s="9">
        <f>_xlfn.RANK.EQ(datos!Y56,datos!Y$7:Y$88)</f>
        <v>1</v>
      </c>
      <c r="Y56" s="9">
        <f>_xlfn.RANK.EQ(datos!Z56,datos!Z$7:Z$88)</f>
        <v>28</v>
      </c>
      <c r="Z56" s="9">
        <f>_xlfn.RANK.EQ(datos!AA56,datos!AA$7:AA$88)</f>
        <v>17</v>
      </c>
      <c r="AA56" s="9">
        <f>_xlfn.RANK.EQ(datos!AB56,datos!AB$7:AB$88)</f>
        <v>53</v>
      </c>
      <c r="AB56" s="9">
        <f>_xlfn.RANK.EQ(datos!AC56,datos!AC$7:AC$88)</f>
        <v>49</v>
      </c>
      <c r="AC56" s="9">
        <f>_xlfn.RANK.EQ(datos!AD56,datos!AD$7:AD$88)</f>
        <v>4</v>
      </c>
      <c r="AD56" s="9">
        <f>_xlfn.RANK.EQ(datos!AE56,datos!AE$7:AE$88)</f>
        <v>3</v>
      </c>
      <c r="AE56" s="9">
        <f>_xlfn.RANK.EQ(datos!AF56,datos!AF$7:AF$88)</f>
        <v>10</v>
      </c>
      <c r="AF56" s="9">
        <f>_xlfn.RANK.EQ(datos!AG56,datos!AG$7:AG$88)</f>
        <v>21</v>
      </c>
      <c r="AG56" s="9">
        <f>_xlfn.RANK.EQ(datos!AH56,datos!AH$7:AH$88)</f>
        <v>55</v>
      </c>
      <c r="AH56" s="9">
        <f>_xlfn.RANK.EQ(datos!AI56,datos!AI$7:AI$88)</f>
        <v>9</v>
      </c>
      <c r="AI56" s="9">
        <f>_xlfn.RANK.EQ(datos!AJ56,datos!AJ$7:AJ$88)</f>
        <v>20</v>
      </c>
      <c r="AJ56" s="9">
        <f>_xlfn.RANK.EQ(datos!AK56,datos!AK$7:AK$88)</f>
        <v>51</v>
      </c>
      <c r="AK56" s="9">
        <f>_xlfn.RANK.EQ(datos!AL56,datos!AL$7:AL$88)</f>
        <v>23</v>
      </c>
      <c r="AL56" s="9">
        <f>_xlfn.RANK.EQ(datos!AM56,datos!AM$7:AM$88)</f>
        <v>55</v>
      </c>
      <c r="AM56" s="9">
        <f>_xlfn.RANK.EQ(datos!AN56,datos!AN$7:AN$88)</f>
        <v>43</v>
      </c>
      <c r="AN56" s="9">
        <f>_xlfn.RANK.EQ(datos!AO56,datos!AO$7:AO$88)</f>
        <v>70</v>
      </c>
      <c r="AO56" s="9">
        <f>_xlfn.RANK.EQ(datos!AP56,datos!AP$7:AP$88)</f>
        <v>43</v>
      </c>
      <c r="AP56" s="9">
        <f>_xlfn.RANK.EQ(datos!AQ56,datos!AQ$7:AQ$88)</f>
        <v>6</v>
      </c>
      <c r="AQ56" s="9">
        <f>_xlfn.RANK.EQ(datos!AR56,datos!AR$7:AR$88)</f>
        <v>20</v>
      </c>
      <c r="AR56" s="9">
        <f>_xlfn.RANK.EQ(datos!AS56,datos!AS$7:AS$88)</f>
        <v>26</v>
      </c>
      <c r="AS56" s="9">
        <f>_xlfn.RANK.EQ(datos!AT56,datos!AT$7:AT$88)</f>
        <v>17</v>
      </c>
      <c r="AT56" s="9">
        <f>_xlfn.RANK.EQ(datos!AU56,datos!AU$7:AU$88)</f>
        <v>22</v>
      </c>
      <c r="AU56" s="9">
        <f>_xlfn.RANK.EQ(datos!AV56,datos!AV$7:AV$88)</f>
        <v>39</v>
      </c>
      <c r="AV56" s="9">
        <f>_xlfn.RANK.EQ(datos!AW56,datos!AW$7:AW$88)</f>
        <v>34</v>
      </c>
      <c r="AW56" s="9">
        <f>_xlfn.RANK.EQ(datos!AX56,datos!AX$7:AX$88)</f>
        <v>30</v>
      </c>
      <c r="AX56" s="9">
        <f>_xlfn.RANK.EQ(datos!AY56,datos!AY$7:AY$88)</f>
        <v>15</v>
      </c>
      <c r="AY56" s="9">
        <f>_xlfn.RANK.EQ(datos!AZ56,datos!AZ$7:AZ$88)</f>
        <v>12</v>
      </c>
      <c r="AZ56" s="9">
        <f>_xlfn.RANK.EQ(datos!BA56,datos!BA$7:BA$88)</f>
        <v>33</v>
      </c>
      <c r="BA56" s="9">
        <f>_xlfn.RANK.EQ(datos!BB56,datos!BB$7:BB$88)</f>
        <v>54</v>
      </c>
      <c r="BB56" s="9">
        <f>_xlfn.RANK.EQ(datos!BC56,datos!BC$7:BC$88)</f>
        <v>24</v>
      </c>
      <c r="BC56" s="9">
        <f>_xlfn.RANK.EQ(datos!BD56,datos!BD$7:BD$88)</f>
        <v>9</v>
      </c>
      <c r="BD56" s="9">
        <f>_xlfn.RANK.EQ(datos!BE56,datos!BE$7:BE$88)</f>
        <v>10</v>
      </c>
      <c r="BE56" s="9">
        <f>_xlfn.RANK.EQ(datos!BF56,datos!BF$7:BF$88)</f>
        <v>1</v>
      </c>
      <c r="BF56" s="9">
        <f>_xlfn.RANK.EQ(datos!BG56,datos!BG$7:BG$88)</f>
        <v>24</v>
      </c>
      <c r="BG56" s="9">
        <f>_xlfn.RANK.EQ(datos!BH56,datos!BH$7:BH$88)</f>
        <v>1</v>
      </c>
      <c r="BH56" s="9">
        <f>_xlfn.RANK.EQ(datos!BI56,datos!BI$7:BI$88)</f>
        <v>44</v>
      </c>
      <c r="BI56" s="9">
        <f>_xlfn.RANK.EQ(datos!BJ56,datos!BJ$7:BJ$88)</f>
        <v>40</v>
      </c>
      <c r="BJ56" s="9">
        <f>_xlfn.RANK.EQ(datos!BK56,datos!BK$7:BK$88)</f>
        <v>39</v>
      </c>
      <c r="BK56" s="9">
        <f>_xlfn.RANK.EQ(datos!BL56,datos!BL$7:BL$88)</f>
        <v>45</v>
      </c>
      <c r="BL56" s="9">
        <f>_xlfn.RANK.EQ(datos!BM56,datos!BM$7:BM$88)</f>
        <v>34</v>
      </c>
      <c r="BM56" s="9">
        <f>_xlfn.RANK.EQ(datos!BN56,datos!BN$7:BN$88)</f>
        <v>64</v>
      </c>
      <c r="BN56" s="9">
        <f>_xlfn.RANK.EQ(datos!BO56,datos!BO$7:BO$88)</f>
        <v>23</v>
      </c>
      <c r="BO56" s="9">
        <f>_xlfn.RANK.EQ(datos!BP56,datos!BP$7:BP$88)</f>
        <v>76</v>
      </c>
      <c r="BP56" s="9">
        <f>_xlfn.RANK.EQ(datos!BQ56,datos!BQ$7:BQ$88)</f>
        <v>22</v>
      </c>
      <c r="BQ56" s="9">
        <f>_xlfn.RANK.EQ(datos!BR56,datos!BR$7:BR$88)</f>
        <v>17</v>
      </c>
      <c r="BR56" s="9">
        <f>_xlfn.RANK.EQ(datos!BS56,datos!BS$7:BS$88)</f>
        <v>4</v>
      </c>
      <c r="BS56" s="9">
        <f>_xlfn.RANK.EQ(datos!BT56,datos!BT$7:BT$88)</f>
        <v>1</v>
      </c>
      <c r="BT56" s="9">
        <f>_xlfn.RANK.EQ(datos!BU56,datos!BU$7:BU$88)</f>
        <v>29</v>
      </c>
      <c r="BU56" s="9">
        <f>_xlfn.RANK.EQ(datos!BV56,datos!BV$7:BV$88)</f>
        <v>67</v>
      </c>
      <c r="BV56" s="9">
        <f>_xlfn.RANK.EQ(datos!BW56,datos!BW$7:BW$88)</f>
        <v>1</v>
      </c>
      <c r="BW56" s="9">
        <f>_xlfn.RANK.EQ(datos!BX56,datos!BX$7:BX$88)</f>
        <v>13</v>
      </c>
      <c r="BX56" s="9">
        <f>_xlfn.RANK.EQ(datos!BY56,datos!BY$7:BY$88)</f>
        <v>35</v>
      </c>
      <c r="BY56" s="9">
        <f>_xlfn.RANK.EQ(datos!BZ56,datos!BZ$7:BZ$88)</f>
        <v>7</v>
      </c>
      <c r="BZ56" s="9">
        <f>_xlfn.RANK.EQ(datos!CA56,datos!CA$7:CA$88)</f>
        <v>12</v>
      </c>
      <c r="CA56" s="9">
        <f>_xlfn.RANK.EQ(datos!CB56,datos!CB$7:CB$88)</f>
        <v>76</v>
      </c>
      <c r="CB56" s="9">
        <f>_xlfn.RANK.EQ(datos!CC56,datos!CC$7:CC$88)</f>
        <v>21</v>
      </c>
      <c r="CC56" s="9">
        <f>_xlfn.RANK.EQ(datos!CD56,datos!CD$7:CD$88)</f>
        <v>57</v>
      </c>
      <c r="CD56" s="9">
        <f>_xlfn.RANK.EQ(datos!CE56,datos!CE$7:CE$88)</f>
        <v>11</v>
      </c>
      <c r="CE56" s="9">
        <f>_xlfn.RANK.EQ(datos!CF56,datos!CF$7:CF$88)</f>
        <v>40</v>
      </c>
      <c r="CF56" s="9">
        <f>_xlfn.RANK.EQ(datos!CG56,datos!CG$7:CG$88)</f>
        <v>16</v>
      </c>
      <c r="CG56" s="9">
        <f>_xlfn.RANK.EQ(datos!CH56,datos!CH$7:CH$88)</f>
        <v>56</v>
      </c>
      <c r="CH56" s="9">
        <f>_xlfn.RANK.EQ(datos!CI56,datos!CI$7:CI$88)</f>
        <v>47</v>
      </c>
      <c r="CI56" s="9">
        <f>_xlfn.RANK.EQ(datos!CJ56,datos!CJ$7:CJ$88)</f>
        <v>1</v>
      </c>
      <c r="CJ56" s="9">
        <f>_xlfn.RANK.EQ(datos!CK56,datos!CK$7:CK$88)</f>
        <v>8</v>
      </c>
      <c r="CK56" s="9">
        <f>_xlfn.RANK.EQ(datos!CL56,datos!CL$7:CL$88)</f>
        <v>9</v>
      </c>
      <c r="CL56" s="9">
        <f>_xlfn.RANK.EQ(datos!CM56,datos!CM$7:CM$88)</f>
        <v>9</v>
      </c>
      <c r="CM56" s="9">
        <f>_xlfn.RANK.EQ(datos!CN56,datos!CN$7:CN$88)</f>
        <v>7</v>
      </c>
      <c r="CN56" s="9">
        <f>_xlfn.RANK.EQ(datos!CO56,datos!CO$7:CO$88)</f>
        <v>52</v>
      </c>
      <c r="CO56" s="9">
        <f>_xlfn.RANK.EQ(datos!CP56,datos!CP$7:CP$88)</f>
        <v>45</v>
      </c>
      <c r="CP56" s="9">
        <f>_xlfn.RANK.EQ(datos!CQ56,datos!CQ$7:CQ$88)</f>
        <v>1</v>
      </c>
      <c r="CQ56" s="9">
        <f>_xlfn.RANK.EQ(datos!CR56,datos!CR$7:CR$88)</f>
        <v>39</v>
      </c>
      <c r="CR56" s="9">
        <f>_xlfn.RANK.EQ(datos!CS56,datos!CS$7:CS$88)</f>
        <v>15</v>
      </c>
      <c r="CS56" s="9">
        <f>_xlfn.RANK.EQ(datos!CT56,datos!CT$7:CT$88)</f>
        <v>49</v>
      </c>
      <c r="CT56" s="9">
        <f>_xlfn.RANK.EQ(datos!CU56,datos!CU$7:CU$88)</f>
        <v>19</v>
      </c>
      <c r="CU56" s="9">
        <f>_xlfn.RANK.EQ(datos!CV56,datos!CV$7:CV$88)</f>
        <v>29</v>
      </c>
      <c r="CV56" s="9">
        <f>_xlfn.RANK.EQ(datos!CW56,datos!CW$7:CW$88)</f>
        <v>29</v>
      </c>
      <c r="CW56" s="9">
        <f>_xlfn.RANK.EQ(datos!CX56,datos!CX$7:CX$88)</f>
        <v>27</v>
      </c>
      <c r="CX56" s="9">
        <f>_xlfn.RANK.EQ(datos!CY56,datos!CY$7:CY$88)</f>
        <v>68</v>
      </c>
      <c r="CY56" s="9">
        <f>_xlfn.RANK.EQ(datos!CZ56,datos!CZ$7:CZ$88)</f>
        <v>53</v>
      </c>
      <c r="CZ56" s="9">
        <f>_xlfn.RANK.EQ(datos!DA56,datos!DA$7:DA$88)</f>
        <v>27</v>
      </c>
      <c r="DA56" s="9">
        <f>_xlfn.RANK.EQ(datos!DB56,datos!DB$7:DB$88)</f>
        <v>55</v>
      </c>
      <c r="DB56" s="9">
        <f>_xlfn.RANK.EQ(datos!DC56,datos!DC$7:DC$88)</f>
        <v>30</v>
      </c>
      <c r="DC56" s="9">
        <f>_xlfn.RANK.EQ(datos!DD56,datos!DD$7:DD$88)</f>
        <v>31</v>
      </c>
      <c r="DD56" s="9">
        <f>_xlfn.RANK.EQ(datos!DE56,datos!DE$7:DE$88)</f>
        <v>65</v>
      </c>
      <c r="DE56" s="9">
        <f>_xlfn.RANK.EQ(datos!DF56,datos!DF$7:DF$88)</f>
        <v>54</v>
      </c>
      <c r="DF56" s="9">
        <f>_xlfn.RANK.EQ(datos!DG56,datos!DG$7:DG$88)</f>
        <v>19</v>
      </c>
      <c r="DG56" s="9">
        <f>_xlfn.RANK.EQ(datos!DH56,datos!DH$7:DH$88)</f>
        <v>78</v>
      </c>
      <c r="DH56" s="9">
        <f>_xlfn.RANK.EQ(datos!DI56,datos!DI$7:DI$88)</f>
        <v>44</v>
      </c>
      <c r="DI56" s="9">
        <f>_xlfn.RANK.EQ(datos!DJ56,datos!DJ$7:DJ$88)</f>
        <v>42</v>
      </c>
      <c r="DJ56" s="9">
        <f>_xlfn.RANK.EQ(datos!DK56,datos!DK$7:DK$88)</f>
        <v>6</v>
      </c>
      <c r="DK56" s="9">
        <f>_xlfn.RANK.EQ(datos!DL56,datos!DL$7:DL$88)</f>
        <v>6</v>
      </c>
      <c r="DL56" s="9">
        <f>_xlfn.RANK.EQ(datos!DM56,datos!DM$7:DM$88)</f>
        <v>21</v>
      </c>
      <c r="DM56" s="9">
        <f>_xlfn.RANK.EQ(datos!DN56,datos!DN$7:DN$88)</f>
        <v>3</v>
      </c>
      <c r="DN56" s="9">
        <f>_xlfn.RANK.EQ(datos!DO56,datos!DO$7:DO$88)</f>
        <v>29</v>
      </c>
      <c r="DO56" s="9">
        <f>_xlfn.RANK.EQ(datos!DP56,datos!DP$7:DP$88)</f>
        <v>21</v>
      </c>
      <c r="DP56" s="9">
        <f>_xlfn.RANK.EQ(datos!DQ56,datos!DQ$7:DQ$88)</f>
        <v>41</v>
      </c>
      <c r="DQ56" s="9">
        <f>_xlfn.RANK.EQ(datos!DR56,datos!DR$7:DR$88)</f>
        <v>1</v>
      </c>
      <c r="DR56" s="9">
        <f>_xlfn.RANK.EQ(datos!DS56,datos!DS$7:DS$88)</f>
        <v>13</v>
      </c>
      <c r="DS56" s="9">
        <f>_xlfn.RANK.EQ(datos!DT56,datos!DT$7:DT$88)</f>
        <v>22</v>
      </c>
      <c r="DT56" s="9">
        <f>_xlfn.RANK.EQ(datos!DU56,datos!DU$7:DU$88)</f>
        <v>16</v>
      </c>
      <c r="DU56" s="9">
        <f>_xlfn.RANK.EQ(datos!DV56,datos!DV$7:DV$88)</f>
        <v>34</v>
      </c>
      <c r="DV56" s="9">
        <f>_xlfn.RANK.EQ(datos!DW56,datos!DW$7:DW$88)</f>
        <v>58</v>
      </c>
      <c r="DW56" s="9">
        <f>_xlfn.RANK.EQ(datos!DX56,datos!DX$7:DX$88)</f>
        <v>34</v>
      </c>
      <c r="DX56" s="9">
        <f>_xlfn.RANK.EQ(datos!DY56,datos!DY$7:DY$88)</f>
        <v>38</v>
      </c>
      <c r="DY56" s="9">
        <f>_xlfn.RANK.EQ(datos!DZ56,datos!DZ$7:DZ$88)</f>
        <v>62</v>
      </c>
      <c r="DZ56" s="9">
        <f>_xlfn.RANK.EQ(datos!EA56,datos!EA$7:EA$88)</f>
        <v>12</v>
      </c>
      <c r="EA56" s="9">
        <f>_xlfn.RANK.EQ(datos!EB56,datos!EB$7:EB$88)</f>
        <v>14</v>
      </c>
      <c r="EB56" s="9">
        <f>_xlfn.RANK.EQ(datos!EC56,datos!EC$7:EC$88)</f>
        <v>8</v>
      </c>
      <c r="EC56" s="9">
        <f>_xlfn.RANK.EQ(datos!ED56,datos!ED$7:ED$88)</f>
        <v>13</v>
      </c>
      <c r="ED56" s="9">
        <f>_xlfn.RANK.EQ(datos!EE56,datos!EE$7:EE$88)</f>
        <v>69</v>
      </c>
      <c r="EE56" s="9">
        <f>_xlfn.RANK.EQ(datos!EF56,datos!EF$7:EF$88)</f>
        <v>11</v>
      </c>
      <c r="EF56" s="9">
        <f>_xlfn.RANK.EQ(datos!EG56,datos!EG$7:EG$88)</f>
        <v>25</v>
      </c>
      <c r="EG56" s="9">
        <f>_xlfn.RANK.EQ(datos!EH56,datos!EH$7:EH$88)</f>
        <v>62</v>
      </c>
      <c r="EH56" s="9">
        <f>_xlfn.RANK.EQ(datos!EI56,datos!EI$7:EI$88)</f>
        <v>1</v>
      </c>
      <c r="EI56" s="9">
        <f>_xlfn.RANK.EQ(datos!EJ56,datos!EJ$7:EJ$88)</f>
        <v>44</v>
      </c>
      <c r="EJ56" s="9">
        <f>_xlfn.RANK.EQ(datos!EK56,datos!EK$7:EK$88)</f>
        <v>48</v>
      </c>
      <c r="EK56" s="9">
        <f>_xlfn.RANK.EQ(datos!EL56,datos!EL$7:EL$88)</f>
        <v>76</v>
      </c>
      <c r="EL56" s="9">
        <f>_xlfn.RANK.EQ(datos!EM56,datos!EM$7:EM$88)</f>
        <v>15</v>
      </c>
      <c r="EM56" s="9">
        <f>_xlfn.RANK.EQ(datos!EN56,datos!EN$7:EN$88)</f>
        <v>51</v>
      </c>
      <c r="EN56" s="9">
        <f>_xlfn.RANK.EQ(datos!EO56,datos!EO$7:EO$88)</f>
        <v>14</v>
      </c>
      <c r="EO56" s="9">
        <f>_xlfn.RANK.EQ(datos!EP56,datos!EP$7:EP$88)</f>
        <v>1</v>
      </c>
      <c r="EP56" s="9">
        <f>_xlfn.RANK.EQ(datos!EQ56,datos!EQ$7:EQ$88)</f>
        <v>56</v>
      </c>
      <c r="EQ56" s="9">
        <f>_xlfn.RANK.EQ(datos!ER56,datos!ER$7:ER$88)</f>
        <v>50</v>
      </c>
      <c r="ER56" s="9">
        <f>_xlfn.RANK.EQ(datos!ES56,datos!ES$7:ES$88)</f>
        <v>41</v>
      </c>
      <c r="ES56" s="9">
        <f>_xlfn.RANK.EQ(datos!ET56,datos!ET$7:ET$88)</f>
        <v>59</v>
      </c>
      <c r="ET56" s="9">
        <f>_xlfn.RANK.EQ(datos!EU56,datos!EU$7:EU$88)</f>
        <v>49</v>
      </c>
      <c r="EU56" s="9">
        <f>_xlfn.RANK.EQ(datos!EV56,datos!EV$7:EV$88)</f>
        <v>56</v>
      </c>
      <c r="EV56" s="9">
        <f>_xlfn.RANK.EQ(datos!EW56,datos!EW$7:EW$88)</f>
        <v>23</v>
      </c>
      <c r="EW56" s="9">
        <f>_xlfn.RANK.EQ(datos!EX56,datos!EX$7:EX$88)</f>
        <v>21</v>
      </c>
      <c r="EX56" s="9">
        <f>_xlfn.RANK.EQ(datos!EY56,datos!EY$7:EY$88)</f>
        <v>37</v>
      </c>
      <c r="EY56" s="9">
        <f>_xlfn.RANK.EQ(datos!EZ56,datos!EZ$7:EZ$88)</f>
        <v>74</v>
      </c>
      <c r="EZ56" s="9">
        <f>_xlfn.RANK.EQ(datos!FA56,datos!FA$7:FA$88)</f>
        <v>69</v>
      </c>
      <c r="FA56" s="9">
        <f>_xlfn.RANK.EQ(datos!FB56,datos!FB$7:FB$88)</f>
        <v>50</v>
      </c>
      <c r="FB56" s="9">
        <f>_xlfn.RANK.EQ(datos!FC56,datos!FC$7:FC$88)</f>
        <v>60</v>
      </c>
      <c r="FC56" s="9">
        <f>_xlfn.RANK.EQ(datos!FD56,datos!FD$7:FD$88)</f>
        <v>61</v>
      </c>
      <c r="FD56" s="9">
        <f>_xlfn.RANK.EQ(datos!FE56,datos!FE$7:FE$88)</f>
        <v>44</v>
      </c>
      <c r="FE56" s="9">
        <f>_xlfn.RANK.EQ(datos!FF56,datos!FF$7:FF$88)</f>
        <v>32</v>
      </c>
      <c r="FF56" s="9">
        <f>_xlfn.RANK.EQ(datos!FG56,datos!FG$7:FG$88)</f>
        <v>21</v>
      </c>
      <c r="FG56" s="9">
        <f>_xlfn.RANK.EQ(datos!FH56,datos!FH$7:FH$88)</f>
        <v>43</v>
      </c>
      <c r="FH56" s="9">
        <f>_xlfn.RANK.EQ(datos!FI56,datos!FI$7:FI$88)</f>
        <v>32</v>
      </c>
      <c r="FI56" s="9">
        <f>_xlfn.RANK.EQ(datos!FJ56,datos!FJ$7:FJ$88)</f>
        <v>15</v>
      </c>
      <c r="FJ56" s="9">
        <f>_xlfn.RANK.EQ(datos!FK56,datos!FK$7:FK$88)</f>
        <v>7</v>
      </c>
      <c r="FK56" s="9">
        <f>_xlfn.RANK.EQ(datos!FL56,datos!FL$7:FL$88)</f>
        <v>10</v>
      </c>
      <c r="FL56" s="9">
        <f>_xlfn.RANK.EQ(datos!FM56,datos!FM$7:FM$88)</f>
        <v>2</v>
      </c>
      <c r="FM56" s="9">
        <f>_xlfn.RANK.EQ(datos!FN56,datos!FN$7:FN$88)</f>
        <v>2</v>
      </c>
      <c r="FN56" s="9">
        <f>_xlfn.RANK.EQ(datos!FO56,datos!FO$7:FO$88)</f>
        <v>23</v>
      </c>
      <c r="FO56" s="9">
        <f>_xlfn.RANK.EQ(datos!FP56,datos!FP$7:FP$88)</f>
        <v>45</v>
      </c>
      <c r="FP56" s="9">
        <f>_xlfn.RANK.EQ(datos!FQ56,datos!FQ$7:FQ$88)</f>
        <v>16</v>
      </c>
      <c r="FQ56" s="9">
        <f>_xlfn.RANK.EQ(datos!FR56,datos!FR$7:FR$88)</f>
        <v>25</v>
      </c>
      <c r="FR56" s="9">
        <f>_xlfn.RANK.EQ(datos!FS56,datos!FS$7:FS$88)</f>
        <v>53</v>
      </c>
      <c r="FS56" s="9">
        <f>_xlfn.RANK.EQ(datos!FT56,datos!FT$7:FT$88)</f>
        <v>22</v>
      </c>
    </row>
    <row r="57" spans="1:175" x14ac:dyDescent="0.3">
      <c r="A57" s="2" t="s">
        <v>102</v>
      </c>
      <c r="B57" s="2">
        <v>407</v>
      </c>
      <c r="C57" s="2" t="s">
        <v>103</v>
      </c>
      <c r="D57" s="2" t="s">
        <v>91</v>
      </c>
      <c r="E57" s="2" t="s">
        <v>347</v>
      </c>
      <c r="F57" s="2">
        <v>0</v>
      </c>
      <c r="G57" s="2" t="s">
        <v>344</v>
      </c>
      <c r="H57" s="9">
        <f>_xlfn.RANK.EQ(datos!I57,datos!I$7:I$88)</f>
        <v>1</v>
      </c>
      <c r="I57" s="9">
        <f>_xlfn.RANK.EQ(datos!J57,datos!J$7:J$88)</f>
        <v>2</v>
      </c>
      <c r="J57" s="9">
        <f>_xlfn.RANK.EQ(datos!K57,datos!K$7:K$88)</f>
        <v>16</v>
      </c>
      <c r="K57" s="9">
        <f>_xlfn.RANK.EQ(datos!L57,datos!L$7:L$88)</f>
        <v>12</v>
      </c>
      <c r="L57" s="9">
        <f>_xlfn.RANK.EQ(datos!M57,datos!M$7:M$88)</f>
        <v>5</v>
      </c>
      <c r="M57" s="9">
        <f>_xlfn.RANK.EQ(datos!N57,datos!N$7:N$88)</f>
        <v>5</v>
      </c>
      <c r="N57" s="9">
        <f>_xlfn.RANK.EQ(datos!O57,datos!O$7:O$88)</f>
        <v>4</v>
      </c>
      <c r="O57" s="9">
        <f>_xlfn.RANK.EQ(datos!P57,datos!P$7:P$88)</f>
        <v>53</v>
      </c>
      <c r="P57" s="9">
        <f>_xlfn.RANK.EQ(datos!Q57,datos!Q$7:Q$88)</f>
        <v>20</v>
      </c>
      <c r="Q57" s="9">
        <f>_xlfn.RANK.EQ(datos!R57,datos!R$7:R$88)</f>
        <v>1</v>
      </c>
      <c r="R57" s="9">
        <f>_xlfn.RANK.EQ(datos!S57,datos!S$7:S$88)</f>
        <v>40</v>
      </c>
      <c r="S57" s="9">
        <f>_xlfn.RANK.EQ(datos!T57,datos!T$7:T$88)</f>
        <v>14</v>
      </c>
      <c r="T57" s="9">
        <f>_xlfn.RANK.EQ(datos!U57,datos!U$7:U$88)</f>
        <v>2</v>
      </c>
      <c r="U57" s="9">
        <f>_xlfn.RANK.EQ(datos!V57,datos!V$7:V$88)</f>
        <v>5</v>
      </c>
      <c r="V57" s="9">
        <f>_xlfn.RANK.EQ(datos!W57,datos!W$7:W$88)</f>
        <v>11</v>
      </c>
      <c r="W57" s="9">
        <f>_xlfn.RANK.EQ(datos!X57,datos!X$7:X$88)</f>
        <v>78</v>
      </c>
      <c r="X57" s="9">
        <f>_xlfn.RANK.EQ(datos!Y57,datos!Y$7:Y$88)</f>
        <v>18</v>
      </c>
      <c r="Y57" s="9">
        <f>_xlfn.RANK.EQ(datos!Z57,datos!Z$7:Z$88)</f>
        <v>12</v>
      </c>
      <c r="Z57" s="9">
        <f>_xlfn.RANK.EQ(datos!AA57,datos!AA$7:AA$88)</f>
        <v>15</v>
      </c>
      <c r="AA57" s="9">
        <f>_xlfn.RANK.EQ(datos!AB57,datos!AB$7:AB$88)</f>
        <v>50</v>
      </c>
      <c r="AB57" s="9">
        <f>_xlfn.RANK.EQ(datos!AC57,datos!AC$7:AC$88)</f>
        <v>7</v>
      </c>
      <c r="AC57" s="9">
        <f>_xlfn.RANK.EQ(datos!AD57,datos!AD$7:AD$88)</f>
        <v>6</v>
      </c>
      <c r="AD57" s="9">
        <f>_xlfn.RANK.EQ(datos!AE57,datos!AE$7:AE$88)</f>
        <v>33</v>
      </c>
      <c r="AE57" s="9">
        <f>_xlfn.RANK.EQ(datos!AF57,datos!AF$7:AF$88)</f>
        <v>5</v>
      </c>
      <c r="AF57" s="9">
        <f>_xlfn.RANK.EQ(datos!AG57,datos!AG$7:AG$88)</f>
        <v>13</v>
      </c>
      <c r="AG57" s="9">
        <f>_xlfn.RANK.EQ(datos!AH57,datos!AH$7:AH$88)</f>
        <v>61</v>
      </c>
      <c r="AH57" s="9">
        <f>_xlfn.RANK.EQ(datos!AI57,datos!AI$7:AI$88)</f>
        <v>11</v>
      </c>
      <c r="AI57" s="9">
        <f>_xlfn.RANK.EQ(datos!AJ57,datos!AJ$7:AJ$88)</f>
        <v>17</v>
      </c>
      <c r="AJ57" s="9">
        <f>_xlfn.RANK.EQ(datos!AK57,datos!AK$7:AK$88)</f>
        <v>4</v>
      </c>
      <c r="AK57" s="9">
        <f>_xlfn.RANK.EQ(datos!AL57,datos!AL$7:AL$88)</f>
        <v>3</v>
      </c>
      <c r="AL57" s="9">
        <f>_xlfn.RANK.EQ(datos!AM57,datos!AM$7:AM$88)</f>
        <v>5</v>
      </c>
      <c r="AM57" s="9">
        <f>_xlfn.RANK.EQ(datos!AN57,datos!AN$7:AN$88)</f>
        <v>4</v>
      </c>
      <c r="AN57" s="9">
        <f>_xlfn.RANK.EQ(datos!AO57,datos!AO$7:AO$88)</f>
        <v>3</v>
      </c>
      <c r="AO57" s="9">
        <f>_xlfn.RANK.EQ(datos!AP57,datos!AP$7:AP$88)</f>
        <v>21</v>
      </c>
      <c r="AP57" s="9">
        <f>_xlfn.RANK.EQ(datos!AQ57,datos!AQ$7:AQ$88)</f>
        <v>18</v>
      </c>
      <c r="AQ57" s="9">
        <f>_xlfn.RANK.EQ(datos!AR57,datos!AR$7:AR$88)</f>
        <v>9</v>
      </c>
      <c r="AR57" s="9">
        <f>_xlfn.RANK.EQ(datos!AS57,datos!AS$7:AS$88)</f>
        <v>1</v>
      </c>
      <c r="AS57" s="9">
        <f>_xlfn.RANK.EQ(datos!AT57,datos!AT$7:AT$88)</f>
        <v>50</v>
      </c>
      <c r="AT57" s="9">
        <f>_xlfn.RANK.EQ(datos!AU57,datos!AU$7:AU$88)</f>
        <v>74</v>
      </c>
      <c r="AU57" s="9">
        <f>_xlfn.RANK.EQ(datos!AV57,datos!AV$7:AV$88)</f>
        <v>28</v>
      </c>
      <c r="AV57" s="9">
        <f>_xlfn.RANK.EQ(datos!AW57,datos!AW$7:AW$88)</f>
        <v>46</v>
      </c>
      <c r="AW57" s="9">
        <f>_xlfn.RANK.EQ(datos!AX57,datos!AX$7:AX$88)</f>
        <v>68</v>
      </c>
      <c r="AX57" s="9">
        <f>_xlfn.RANK.EQ(datos!AY57,datos!AY$7:AY$88)</f>
        <v>3</v>
      </c>
      <c r="AY57" s="9">
        <f>_xlfn.RANK.EQ(datos!AZ57,datos!AZ$7:AZ$88)</f>
        <v>4</v>
      </c>
      <c r="AZ57" s="9">
        <f>_xlfn.RANK.EQ(datos!BA57,datos!BA$7:BA$88)</f>
        <v>52</v>
      </c>
      <c r="BA57" s="9">
        <f>_xlfn.RANK.EQ(datos!BB57,datos!BB$7:BB$88)</f>
        <v>45</v>
      </c>
      <c r="BB57" s="9">
        <f>_xlfn.RANK.EQ(datos!BC57,datos!BC$7:BC$88)</f>
        <v>1</v>
      </c>
      <c r="BC57" s="9">
        <f>_xlfn.RANK.EQ(datos!BD57,datos!BD$7:BD$88)</f>
        <v>1</v>
      </c>
      <c r="BD57" s="9">
        <f>_xlfn.RANK.EQ(datos!BE57,datos!BE$7:BE$88)</f>
        <v>12</v>
      </c>
      <c r="BE57" s="9">
        <f>_xlfn.RANK.EQ(datos!BF57,datos!BF$7:BF$88)</f>
        <v>1</v>
      </c>
      <c r="BF57" s="9">
        <f>_xlfn.RANK.EQ(datos!BG57,datos!BG$7:BG$88)</f>
        <v>24</v>
      </c>
      <c r="BG57" s="9">
        <f>_xlfn.RANK.EQ(datos!BH57,datos!BH$7:BH$88)</f>
        <v>63</v>
      </c>
      <c r="BH57" s="9">
        <f>_xlfn.RANK.EQ(datos!BI57,datos!BI$7:BI$88)</f>
        <v>44</v>
      </c>
      <c r="BI57" s="9">
        <f>_xlfn.RANK.EQ(datos!BJ57,datos!BJ$7:BJ$88)</f>
        <v>40</v>
      </c>
      <c r="BJ57" s="9">
        <f>_xlfn.RANK.EQ(datos!BK57,datos!BK$7:BK$88)</f>
        <v>39</v>
      </c>
      <c r="BK57" s="9">
        <f>_xlfn.RANK.EQ(datos!BL57,datos!BL$7:BL$88)</f>
        <v>17</v>
      </c>
      <c r="BL57" s="9">
        <f>_xlfn.RANK.EQ(datos!BM57,datos!BM$7:BM$88)</f>
        <v>28</v>
      </c>
      <c r="BM57" s="9">
        <f>_xlfn.RANK.EQ(datos!BN57,datos!BN$7:BN$88)</f>
        <v>13</v>
      </c>
      <c r="BN57" s="9">
        <f>_xlfn.RANK.EQ(datos!BO57,datos!BO$7:BO$88)</f>
        <v>15</v>
      </c>
      <c r="BO57" s="9">
        <f>_xlfn.RANK.EQ(datos!BP57,datos!BP$7:BP$88)</f>
        <v>37</v>
      </c>
      <c r="BP57" s="9">
        <f>_xlfn.RANK.EQ(datos!BQ57,datos!BQ$7:BQ$88)</f>
        <v>8</v>
      </c>
      <c r="BQ57" s="9">
        <f>_xlfn.RANK.EQ(datos!BR57,datos!BR$7:BR$88)</f>
        <v>8</v>
      </c>
      <c r="BR57" s="9">
        <f>_xlfn.RANK.EQ(datos!BS57,datos!BS$7:BS$88)</f>
        <v>21</v>
      </c>
      <c r="BS57" s="9">
        <f>_xlfn.RANK.EQ(datos!BT57,datos!BT$7:BT$88)</f>
        <v>1</v>
      </c>
      <c r="BT57" s="9">
        <f>_xlfn.RANK.EQ(datos!BU57,datos!BU$7:BU$88)</f>
        <v>1</v>
      </c>
      <c r="BU57" s="9">
        <f>_xlfn.RANK.EQ(datos!BV57,datos!BV$7:BV$88)</f>
        <v>1</v>
      </c>
      <c r="BV57" s="9">
        <f>_xlfn.RANK.EQ(datos!BW57,datos!BW$7:BW$88)</f>
        <v>62</v>
      </c>
      <c r="BW57" s="9">
        <f>_xlfn.RANK.EQ(datos!BX57,datos!BX$7:BX$88)</f>
        <v>6</v>
      </c>
      <c r="BX57" s="9">
        <f>_xlfn.RANK.EQ(datos!BY57,datos!BY$7:BY$88)</f>
        <v>11</v>
      </c>
      <c r="BY57" s="9">
        <f>_xlfn.RANK.EQ(datos!BZ57,datos!BZ$7:BZ$88)</f>
        <v>14</v>
      </c>
      <c r="BZ57" s="9">
        <f>_xlfn.RANK.EQ(datos!CA57,datos!CA$7:CA$88)</f>
        <v>28</v>
      </c>
      <c r="CA57" s="9">
        <f>_xlfn.RANK.EQ(datos!CB57,datos!CB$7:CB$88)</f>
        <v>11</v>
      </c>
      <c r="CB57" s="9">
        <f>_xlfn.RANK.EQ(datos!CC57,datos!CC$7:CC$88)</f>
        <v>4</v>
      </c>
      <c r="CC57" s="9">
        <f>_xlfn.RANK.EQ(datos!CD57,datos!CD$7:CD$88)</f>
        <v>30</v>
      </c>
      <c r="CD57" s="9">
        <f>_xlfn.RANK.EQ(datos!CE57,datos!CE$7:CE$88)</f>
        <v>35</v>
      </c>
      <c r="CE57" s="9">
        <f>_xlfn.RANK.EQ(datos!CF57,datos!CF$7:CF$88)</f>
        <v>14</v>
      </c>
      <c r="CF57" s="9">
        <f>_xlfn.RANK.EQ(datos!CG57,datos!CG$7:CG$88)</f>
        <v>82</v>
      </c>
      <c r="CG57" s="9">
        <f>_xlfn.RANK.EQ(datos!CH57,datos!CH$7:CH$88)</f>
        <v>74</v>
      </c>
      <c r="CH57" s="9">
        <f>_xlfn.RANK.EQ(datos!CI57,datos!CI$7:CI$88)</f>
        <v>81</v>
      </c>
      <c r="CI57" s="9">
        <f>_xlfn.RANK.EQ(datos!CJ57,datos!CJ$7:CJ$88)</f>
        <v>62</v>
      </c>
      <c r="CJ57" s="9">
        <f>_xlfn.RANK.EQ(datos!CK57,datos!CK$7:CK$88)</f>
        <v>21</v>
      </c>
      <c r="CK57" s="9">
        <f>_xlfn.RANK.EQ(datos!CL57,datos!CL$7:CL$88)</f>
        <v>13</v>
      </c>
      <c r="CL57" s="9">
        <f>_xlfn.RANK.EQ(datos!CM57,datos!CM$7:CM$88)</f>
        <v>20</v>
      </c>
      <c r="CM57" s="9">
        <f>_xlfn.RANK.EQ(datos!CN57,datos!CN$7:CN$88)</f>
        <v>5</v>
      </c>
      <c r="CN57" s="9">
        <f>_xlfn.RANK.EQ(datos!CO57,datos!CO$7:CO$88)</f>
        <v>44</v>
      </c>
      <c r="CO57" s="9">
        <f>_xlfn.RANK.EQ(datos!CP57,datos!CP$7:CP$88)</f>
        <v>18</v>
      </c>
      <c r="CP57" s="9">
        <f>_xlfn.RANK.EQ(datos!CQ57,datos!CQ$7:CQ$88)</f>
        <v>1</v>
      </c>
      <c r="CQ57" s="9">
        <f>_xlfn.RANK.EQ(datos!CR57,datos!CR$7:CR$88)</f>
        <v>29</v>
      </c>
      <c r="CR57" s="9">
        <f>_xlfn.RANK.EQ(datos!CS57,datos!CS$7:CS$88)</f>
        <v>5</v>
      </c>
      <c r="CS57" s="9">
        <f>_xlfn.RANK.EQ(datos!CT57,datos!CT$7:CT$88)</f>
        <v>15</v>
      </c>
      <c r="CT57" s="9">
        <f>_xlfn.RANK.EQ(datos!CU57,datos!CU$7:CU$88)</f>
        <v>25</v>
      </c>
      <c r="CU57" s="9">
        <f>_xlfn.RANK.EQ(datos!CV57,datos!CV$7:CV$88)</f>
        <v>39</v>
      </c>
      <c r="CV57" s="9">
        <f>_xlfn.RANK.EQ(datos!CW57,datos!CW$7:CW$88)</f>
        <v>44</v>
      </c>
      <c r="CW57" s="9">
        <f>_xlfn.RANK.EQ(datos!CX57,datos!CX$7:CX$88)</f>
        <v>56</v>
      </c>
      <c r="CX57" s="9">
        <f>_xlfn.RANK.EQ(datos!CY57,datos!CY$7:CY$88)</f>
        <v>47</v>
      </c>
      <c r="CY57" s="9">
        <f>_xlfn.RANK.EQ(datos!CZ57,datos!CZ$7:CZ$88)</f>
        <v>11</v>
      </c>
      <c r="CZ57" s="9">
        <f>_xlfn.RANK.EQ(datos!DA57,datos!DA$7:DA$88)</f>
        <v>53</v>
      </c>
      <c r="DA57" s="9">
        <f>_xlfn.RANK.EQ(datos!DB57,datos!DB$7:DB$88)</f>
        <v>66</v>
      </c>
      <c r="DB57" s="9">
        <f>_xlfn.RANK.EQ(datos!DC57,datos!DC$7:DC$88)</f>
        <v>18</v>
      </c>
      <c r="DC57" s="9">
        <f>_xlfn.RANK.EQ(datos!DD57,datos!DD$7:DD$88)</f>
        <v>16</v>
      </c>
      <c r="DD57" s="9">
        <f>_xlfn.RANK.EQ(datos!DE57,datos!DE$7:DE$88)</f>
        <v>61</v>
      </c>
      <c r="DE57" s="9">
        <f>_xlfn.RANK.EQ(datos!DF57,datos!DF$7:DF$88)</f>
        <v>38</v>
      </c>
      <c r="DF57" s="9">
        <f>_xlfn.RANK.EQ(datos!DG57,datos!DG$7:DG$88)</f>
        <v>1</v>
      </c>
      <c r="DG57" s="9">
        <f>_xlfn.RANK.EQ(datos!DH57,datos!DH$7:DH$88)</f>
        <v>42</v>
      </c>
      <c r="DH57" s="9">
        <f>_xlfn.RANK.EQ(datos!DI57,datos!DI$7:DI$88)</f>
        <v>10</v>
      </c>
      <c r="DI57" s="9">
        <f>_xlfn.RANK.EQ(datos!DJ57,datos!DJ$7:DJ$88)</f>
        <v>62</v>
      </c>
      <c r="DJ57" s="9">
        <f>_xlfn.RANK.EQ(datos!DK57,datos!DK$7:DK$88)</f>
        <v>5</v>
      </c>
      <c r="DK57" s="9">
        <f>_xlfn.RANK.EQ(datos!DL57,datos!DL$7:DL$88)</f>
        <v>9</v>
      </c>
      <c r="DL57" s="9">
        <f>_xlfn.RANK.EQ(datos!DM57,datos!DM$7:DM$88)</f>
        <v>36</v>
      </c>
      <c r="DM57" s="9">
        <f>_xlfn.RANK.EQ(datos!DN57,datos!DN$7:DN$88)</f>
        <v>27</v>
      </c>
      <c r="DN57" s="9">
        <f>_xlfn.RANK.EQ(datos!DO57,datos!DO$7:DO$88)</f>
        <v>27</v>
      </c>
      <c r="DO57" s="9">
        <f>_xlfn.RANK.EQ(datos!DP57,datos!DP$7:DP$88)</f>
        <v>77</v>
      </c>
      <c r="DP57" s="9">
        <f>_xlfn.RANK.EQ(datos!DQ57,datos!DQ$7:DQ$88)</f>
        <v>16</v>
      </c>
      <c r="DQ57" s="9">
        <f>_xlfn.RANK.EQ(datos!DR57,datos!DR$7:DR$88)</f>
        <v>1</v>
      </c>
      <c r="DR57" s="9">
        <f>_xlfn.RANK.EQ(datos!DS57,datos!DS$7:DS$88)</f>
        <v>12</v>
      </c>
      <c r="DS57" s="9">
        <f>_xlfn.RANK.EQ(datos!DT57,datos!DT$7:DT$88)</f>
        <v>16</v>
      </c>
      <c r="DT57" s="9">
        <f>_xlfn.RANK.EQ(datos!DU57,datos!DU$7:DU$88)</f>
        <v>9</v>
      </c>
      <c r="DU57" s="9">
        <f>_xlfn.RANK.EQ(datos!DV57,datos!DV$7:DV$88)</f>
        <v>40</v>
      </c>
      <c r="DV57" s="9">
        <f>_xlfn.RANK.EQ(datos!DW57,datos!DW$7:DW$88)</f>
        <v>58</v>
      </c>
      <c r="DW57" s="9">
        <f>_xlfn.RANK.EQ(datos!DX57,datos!DX$7:DX$88)</f>
        <v>34</v>
      </c>
      <c r="DX57" s="9">
        <f>_xlfn.RANK.EQ(datos!DY57,datos!DY$7:DY$88)</f>
        <v>65</v>
      </c>
      <c r="DY57" s="9">
        <f>_xlfn.RANK.EQ(datos!DZ57,datos!DZ$7:DZ$88)</f>
        <v>52</v>
      </c>
      <c r="DZ57" s="9">
        <f>_xlfn.RANK.EQ(datos!EA57,datos!EA$7:EA$88)</f>
        <v>5</v>
      </c>
      <c r="EA57" s="9">
        <f>_xlfn.RANK.EQ(datos!EB57,datos!EB$7:EB$88)</f>
        <v>9</v>
      </c>
      <c r="EB57" s="9">
        <f>_xlfn.RANK.EQ(datos!EC57,datos!EC$7:EC$88)</f>
        <v>12</v>
      </c>
      <c r="EC57" s="9">
        <f>_xlfn.RANK.EQ(datos!ED57,datos!ED$7:ED$88)</f>
        <v>34</v>
      </c>
      <c r="ED57" s="9">
        <f>_xlfn.RANK.EQ(datos!EE57,datos!EE$7:EE$88)</f>
        <v>48</v>
      </c>
      <c r="EE57" s="9">
        <f>_xlfn.RANK.EQ(datos!EF57,datos!EF$7:EF$88)</f>
        <v>40</v>
      </c>
      <c r="EF57" s="9">
        <f>_xlfn.RANK.EQ(datos!EG57,datos!EG$7:EG$88)</f>
        <v>13</v>
      </c>
      <c r="EG57" s="9">
        <f>_xlfn.RANK.EQ(datos!EH57,datos!EH$7:EH$88)</f>
        <v>1</v>
      </c>
      <c r="EH57" s="9">
        <f>_xlfn.RANK.EQ(datos!EI57,datos!EI$7:EI$88)</f>
        <v>1</v>
      </c>
      <c r="EI57" s="9">
        <f>_xlfn.RANK.EQ(datos!EJ57,datos!EJ$7:EJ$88)</f>
        <v>7</v>
      </c>
      <c r="EJ57" s="9">
        <f>_xlfn.RANK.EQ(datos!EK57,datos!EK$7:EK$88)</f>
        <v>21</v>
      </c>
      <c r="EK57" s="9">
        <f>_xlfn.RANK.EQ(datos!EL57,datos!EL$7:EL$88)</f>
        <v>25</v>
      </c>
      <c r="EL57" s="9">
        <f>_xlfn.RANK.EQ(datos!EM57,datos!EM$7:EM$88)</f>
        <v>33</v>
      </c>
      <c r="EM57" s="9">
        <f>_xlfn.RANK.EQ(datos!EN57,datos!EN$7:EN$88)</f>
        <v>4</v>
      </c>
      <c r="EN57" s="9">
        <f>_xlfn.RANK.EQ(datos!EO57,datos!EO$7:EO$88)</f>
        <v>25</v>
      </c>
      <c r="EO57" s="9">
        <f>_xlfn.RANK.EQ(datos!EP57,datos!EP$7:EP$88)</f>
        <v>1</v>
      </c>
      <c r="EP57" s="9">
        <f>_xlfn.RANK.EQ(datos!EQ57,datos!EQ$7:EQ$88)</f>
        <v>67</v>
      </c>
      <c r="EQ57" s="9">
        <f>_xlfn.RANK.EQ(datos!ER57,datos!ER$7:ER$88)</f>
        <v>6</v>
      </c>
      <c r="ER57" s="9">
        <f>_xlfn.RANK.EQ(datos!ES57,datos!ES$7:ES$88)</f>
        <v>3</v>
      </c>
      <c r="ES57" s="9">
        <f>_xlfn.RANK.EQ(datos!ET57,datos!ET$7:ET$88)</f>
        <v>4</v>
      </c>
      <c r="ET57" s="9">
        <f>_xlfn.RANK.EQ(datos!EU57,datos!EU$7:EU$88)</f>
        <v>1</v>
      </c>
      <c r="EU57" s="9">
        <f>_xlfn.RANK.EQ(datos!EV57,datos!EV$7:EV$88)</f>
        <v>5</v>
      </c>
      <c r="EV57" s="9">
        <f>_xlfn.RANK.EQ(datos!EW57,datos!EW$7:EW$88)</f>
        <v>72</v>
      </c>
      <c r="EW57" s="9">
        <f>_xlfn.RANK.EQ(datos!EX57,datos!EX$7:EX$88)</f>
        <v>2</v>
      </c>
      <c r="EX57" s="9">
        <f>_xlfn.RANK.EQ(datos!EY57,datos!EY$7:EY$88)</f>
        <v>13</v>
      </c>
      <c r="EY57" s="9">
        <f>_xlfn.RANK.EQ(datos!EZ57,datos!EZ$7:EZ$88)</f>
        <v>12</v>
      </c>
      <c r="EZ57" s="9">
        <f>_xlfn.RANK.EQ(datos!FA57,datos!FA$7:FA$88)</f>
        <v>1</v>
      </c>
      <c r="FA57" s="9">
        <f>_xlfn.RANK.EQ(datos!FB57,datos!FB$7:FB$88)</f>
        <v>4</v>
      </c>
      <c r="FB57" s="9">
        <f>_xlfn.RANK.EQ(datos!FC57,datos!FC$7:FC$88)</f>
        <v>3</v>
      </c>
      <c r="FC57" s="9">
        <f>_xlfn.RANK.EQ(datos!FD57,datos!FD$7:FD$88)</f>
        <v>10</v>
      </c>
      <c r="FD57" s="9">
        <f>_xlfn.RANK.EQ(datos!FE57,datos!FE$7:FE$88)</f>
        <v>41</v>
      </c>
      <c r="FE57" s="9">
        <f>_xlfn.RANK.EQ(datos!FF57,datos!FF$7:FF$88)</f>
        <v>33</v>
      </c>
      <c r="FF57" s="9">
        <f>_xlfn.RANK.EQ(datos!FG57,datos!FG$7:FG$88)</f>
        <v>1</v>
      </c>
      <c r="FG57" s="9">
        <f>_xlfn.RANK.EQ(datos!FH57,datos!FH$7:FH$88)</f>
        <v>1</v>
      </c>
      <c r="FH57" s="9">
        <f>_xlfn.RANK.EQ(datos!FI57,datos!FI$7:FI$88)</f>
        <v>64</v>
      </c>
      <c r="FI57" s="9">
        <f>_xlfn.RANK.EQ(datos!FJ57,datos!FJ$7:FJ$88)</f>
        <v>10</v>
      </c>
      <c r="FJ57" s="9">
        <f>_xlfn.RANK.EQ(datos!FK57,datos!FK$7:FK$88)</f>
        <v>26</v>
      </c>
      <c r="FK57" s="9">
        <f>_xlfn.RANK.EQ(datos!FL57,datos!FL$7:FL$88)</f>
        <v>15</v>
      </c>
      <c r="FL57" s="9">
        <f>_xlfn.RANK.EQ(datos!FM57,datos!FM$7:FM$88)</f>
        <v>61</v>
      </c>
      <c r="FM57" s="9">
        <f>_xlfn.RANK.EQ(datos!FN57,datos!FN$7:FN$88)</f>
        <v>61</v>
      </c>
      <c r="FN57" s="9">
        <f>_xlfn.RANK.EQ(datos!FO57,datos!FO$7:FO$88)</f>
        <v>15</v>
      </c>
      <c r="FO57" s="9">
        <f>_xlfn.RANK.EQ(datos!FP57,datos!FP$7:FP$88)</f>
        <v>24</v>
      </c>
      <c r="FP57" s="9">
        <f>_xlfn.RANK.EQ(datos!FQ57,datos!FQ$7:FQ$88)</f>
        <v>9</v>
      </c>
      <c r="FQ57" s="9">
        <f>_xlfn.RANK.EQ(datos!FR57,datos!FR$7:FR$88)</f>
        <v>22</v>
      </c>
      <c r="FR57" s="9">
        <f>_xlfn.RANK.EQ(datos!FS57,datos!FS$7:FS$88)</f>
        <v>9</v>
      </c>
      <c r="FS57" s="9">
        <f>_xlfn.RANK.EQ(datos!FT57,datos!FT$7:FT$88)</f>
        <v>13</v>
      </c>
    </row>
    <row r="58" spans="1:175" x14ac:dyDescent="0.3">
      <c r="A58" s="2" t="s">
        <v>104</v>
      </c>
      <c r="B58" s="2">
        <v>408</v>
      </c>
      <c r="C58" s="2" t="s">
        <v>105</v>
      </c>
      <c r="D58" s="2" t="s">
        <v>91</v>
      </c>
      <c r="E58" s="2" t="s">
        <v>347</v>
      </c>
      <c r="F58" s="2">
        <v>0</v>
      </c>
      <c r="G58" s="2" t="s">
        <v>344</v>
      </c>
      <c r="H58" s="9">
        <f>_xlfn.RANK.EQ(datos!I58,datos!I$7:I$88)</f>
        <v>11</v>
      </c>
      <c r="I58" s="9">
        <f>_xlfn.RANK.EQ(datos!J58,datos!J$7:J$88)</f>
        <v>23</v>
      </c>
      <c r="J58" s="9">
        <f>_xlfn.RANK.EQ(datos!K58,datos!K$7:K$88)</f>
        <v>9</v>
      </c>
      <c r="K58" s="9">
        <f>_xlfn.RANK.EQ(datos!L58,datos!L$7:L$88)</f>
        <v>23</v>
      </c>
      <c r="L58" s="9">
        <f>_xlfn.RANK.EQ(datos!M58,datos!M$7:M$88)</f>
        <v>14</v>
      </c>
      <c r="M58" s="9">
        <f>_xlfn.RANK.EQ(datos!N58,datos!N$7:N$88)</f>
        <v>8</v>
      </c>
      <c r="N58" s="9">
        <f>_xlfn.RANK.EQ(datos!O58,datos!O$7:O$88)</f>
        <v>14</v>
      </c>
      <c r="O58" s="9">
        <f>_xlfn.RANK.EQ(datos!P58,datos!P$7:P$88)</f>
        <v>29</v>
      </c>
      <c r="P58" s="9">
        <f>_xlfn.RANK.EQ(datos!Q58,datos!Q$7:Q$88)</f>
        <v>38</v>
      </c>
      <c r="Q58" s="9">
        <f>_xlfn.RANK.EQ(datos!R58,datos!R$7:R$88)</f>
        <v>25</v>
      </c>
      <c r="R58" s="9">
        <f>_xlfn.RANK.EQ(datos!S58,datos!S$7:S$88)</f>
        <v>42</v>
      </c>
      <c r="S58" s="9">
        <f>_xlfn.RANK.EQ(datos!T58,datos!T$7:T$88)</f>
        <v>39</v>
      </c>
      <c r="T58" s="9">
        <f>_xlfn.RANK.EQ(datos!U58,datos!U$7:U$88)</f>
        <v>15</v>
      </c>
      <c r="U58" s="9">
        <f>_xlfn.RANK.EQ(datos!V58,datos!V$7:V$88)</f>
        <v>34</v>
      </c>
      <c r="V58" s="9">
        <f>_xlfn.RANK.EQ(datos!W58,datos!W$7:W$88)</f>
        <v>1</v>
      </c>
      <c r="W58" s="9">
        <f>_xlfn.RANK.EQ(datos!X58,datos!X$7:X$88)</f>
        <v>71</v>
      </c>
      <c r="X58" s="9">
        <f>_xlfn.RANK.EQ(datos!Y58,datos!Y$7:Y$88)</f>
        <v>14</v>
      </c>
      <c r="Y58" s="9">
        <f>_xlfn.RANK.EQ(datos!Z58,datos!Z$7:Z$88)</f>
        <v>51</v>
      </c>
      <c r="Z58" s="9">
        <f>_xlfn.RANK.EQ(datos!AA58,datos!AA$7:AA$88)</f>
        <v>57</v>
      </c>
      <c r="AA58" s="9">
        <f>_xlfn.RANK.EQ(datos!AB58,datos!AB$7:AB$88)</f>
        <v>6</v>
      </c>
      <c r="AB58" s="9">
        <f>_xlfn.RANK.EQ(datos!AC58,datos!AC$7:AC$88)</f>
        <v>11</v>
      </c>
      <c r="AC58" s="9">
        <f>_xlfn.RANK.EQ(datos!AD58,datos!AD$7:AD$88)</f>
        <v>73</v>
      </c>
      <c r="AD58" s="9">
        <f>_xlfn.RANK.EQ(datos!AE58,datos!AE$7:AE$88)</f>
        <v>18</v>
      </c>
      <c r="AE58" s="9">
        <f>_xlfn.RANK.EQ(datos!AF58,datos!AF$7:AF$88)</f>
        <v>14</v>
      </c>
      <c r="AF58" s="9">
        <f>_xlfn.RANK.EQ(datos!AG58,datos!AG$7:AG$88)</f>
        <v>15</v>
      </c>
      <c r="AG58" s="9">
        <f>_xlfn.RANK.EQ(datos!AH58,datos!AH$7:AH$88)</f>
        <v>46</v>
      </c>
      <c r="AH58" s="9">
        <f>_xlfn.RANK.EQ(datos!AI58,datos!AI$7:AI$88)</f>
        <v>3</v>
      </c>
      <c r="AI58" s="9">
        <f>_xlfn.RANK.EQ(datos!AJ58,datos!AJ$7:AJ$88)</f>
        <v>58</v>
      </c>
      <c r="AJ58" s="9">
        <f>_xlfn.RANK.EQ(datos!AK58,datos!AK$7:AK$88)</f>
        <v>1</v>
      </c>
      <c r="AK58" s="9">
        <f>_xlfn.RANK.EQ(datos!AL58,datos!AL$7:AL$88)</f>
        <v>4</v>
      </c>
      <c r="AL58" s="9">
        <f>_xlfn.RANK.EQ(datos!AM58,datos!AM$7:AM$88)</f>
        <v>23</v>
      </c>
      <c r="AM58" s="9">
        <f>_xlfn.RANK.EQ(datos!AN58,datos!AN$7:AN$88)</f>
        <v>22</v>
      </c>
      <c r="AN58" s="9">
        <f>_xlfn.RANK.EQ(datos!AO58,datos!AO$7:AO$88)</f>
        <v>27</v>
      </c>
      <c r="AO58" s="9">
        <f>_xlfn.RANK.EQ(datos!AP58,datos!AP$7:AP$88)</f>
        <v>37</v>
      </c>
      <c r="AP58" s="9">
        <f>_xlfn.RANK.EQ(datos!AQ58,datos!AQ$7:AQ$88)</f>
        <v>8</v>
      </c>
      <c r="AQ58" s="9">
        <f>_xlfn.RANK.EQ(datos!AR58,datos!AR$7:AR$88)</f>
        <v>11</v>
      </c>
      <c r="AR58" s="9">
        <f>_xlfn.RANK.EQ(datos!AS58,datos!AS$7:AS$88)</f>
        <v>23</v>
      </c>
      <c r="AS58" s="9">
        <f>_xlfn.RANK.EQ(datos!AT58,datos!AT$7:AT$88)</f>
        <v>52</v>
      </c>
      <c r="AT58" s="9">
        <f>_xlfn.RANK.EQ(datos!AU58,datos!AU$7:AU$88)</f>
        <v>32</v>
      </c>
      <c r="AU58" s="9">
        <f>_xlfn.RANK.EQ(datos!AV58,datos!AV$7:AV$88)</f>
        <v>1</v>
      </c>
      <c r="AV58" s="9">
        <f>_xlfn.RANK.EQ(datos!AW58,datos!AW$7:AW$88)</f>
        <v>67</v>
      </c>
      <c r="AW58" s="9">
        <f>_xlfn.RANK.EQ(datos!AX58,datos!AX$7:AX$88)</f>
        <v>61</v>
      </c>
      <c r="AX58" s="9">
        <f>_xlfn.RANK.EQ(datos!AY58,datos!AY$7:AY$88)</f>
        <v>2</v>
      </c>
      <c r="AY58" s="9">
        <f>_xlfn.RANK.EQ(datos!AZ58,datos!AZ$7:AZ$88)</f>
        <v>10</v>
      </c>
      <c r="AZ58" s="9">
        <f>_xlfn.RANK.EQ(datos!BA58,datos!BA$7:BA$88)</f>
        <v>49</v>
      </c>
      <c r="BA58" s="9">
        <f>_xlfn.RANK.EQ(datos!BB58,datos!BB$7:BB$88)</f>
        <v>66</v>
      </c>
      <c r="BB58" s="9">
        <f>_xlfn.RANK.EQ(datos!BC58,datos!BC$7:BC$88)</f>
        <v>39</v>
      </c>
      <c r="BC58" s="9">
        <f>_xlfn.RANK.EQ(datos!BD58,datos!BD$7:BD$88)</f>
        <v>24</v>
      </c>
      <c r="BD58" s="9">
        <f>_xlfn.RANK.EQ(datos!BE58,datos!BE$7:BE$88)</f>
        <v>12</v>
      </c>
      <c r="BE58" s="9">
        <f>_xlfn.RANK.EQ(datos!BF58,datos!BF$7:BF$88)</f>
        <v>35</v>
      </c>
      <c r="BF58" s="9">
        <f>_xlfn.RANK.EQ(datos!BG58,datos!BG$7:BG$88)</f>
        <v>24</v>
      </c>
      <c r="BG58" s="9">
        <f>_xlfn.RANK.EQ(datos!BH58,datos!BH$7:BH$88)</f>
        <v>1</v>
      </c>
      <c r="BH58" s="9">
        <f>_xlfn.RANK.EQ(datos!BI58,datos!BI$7:BI$88)</f>
        <v>5</v>
      </c>
      <c r="BI58" s="9">
        <f>_xlfn.RANK.EQ(datos!BJ58,datos!BJ$7:BJ$88)</f>
        <v>77</v>
      </c>
      <c r="BJ58" s="9">
        <f>_xlfn.RANK.EQ(datos!BK58,datos!BK$7:BK$88)</f>
        <v>16</v>
      </c>
      <c r="BK58" s="9">
        <f>_xlfn.RANK.EQ(datos!BL58,datos!BL$7:BL$88)</f>
        <v>19</v>
      </c>
      <c r="BL58" s="9">
        <f>_xlfn.RANK.EQ(datos!BM58,datos!BM$7:BM$88)</f>
        <v>73</v>
      </c>
      <c r="BM58" s="9">
        <f>_xlfn.RANK.EQ(datos!BN58,datos!BN$7:BN$88)</f>
        <v>50</v>
      </c>
      <c r="BN58" s="9">
        <f>_xlfn.RANK.EQ(datos!BO58,datos!BO$7:BO$88)</f>
        <v>42</v>
      </c>
      <c r="BO58" s="9">
        <f>_xlfn.RANK.EQ(datos!BP58,datos!BP$7:BP$88)</f>
        <v>69</v>
      </c>
      <c r="BP58" s="9">
        <f>_xlfn.RANK.EQ(datos!BQ58,datos!BQ$7:BQ$88)</f>
        <v>12</v>
      </c>
      <c r="BQ58" s="9">
        <f>_xlfn.RANK.EQ(datos!BR58,datos!BR$7:BR$88)</f>
        <v>15</v>
      </c>
      <c r="BR58" s="9">
        <f>_xlfn.RANK.EQ(datos!BS58,datos!BS$7:BS$88)</f>
        <v>38</v>
      </c>
      <c r="BS58" s="9">
        <f>_xlfn.RANK.EQ(datos!BT58,datos!BT$7:BT$88)</f>
        <v>1</v>
      </c>
      <c r="BT58" s="9">
        <f>_xlfn.RANK.EQ(datos!BU58,datos!BU$7:BU$88)</f>
        <v>1</v>
      </c>
      <c r="BU58" s="9">
        <f>_xlfn.RANK.EQ(datos!BV58,datos!BV$7:BV$88)</f>
        <v>7</v>
      </c>
      <c r="BV58" s="9">
        <f>_xlfn.RANK.EQ(datos!BW58,datos!BW$7:BW$88)</f>
        <v>62</v>
      </c>
      <c r="BW58" s="9">
        <f>_xlfn.RANK.EQ(datos!BX58,datos!BX$7:BX$88)</f>
        <v>32</v>
      </c>
      <c r="BX58" s="9">
        <f>_xlfn.RANK.EQ(datos!BY58,datos!BY$7:BY$88)</f>
        <v>8</v>
      </c>
      <c r="BY58" s="9">
        <f>_xlfn.RANK.EQ(datos!BZ58,datos!BZ$7:BZ$88)</f>
        <v>5</v>
      </c>
      <c r="BZ58" s="9">
        <f>_xlfn.RANK.EQ(datos!CA58,datos!CA$7:CA$88)</f>
        <v>28</v>
      </c>
      <c r="CA58" s="9">
        <f>_xlfn.RANK.EQ(datos!CB58,datos!CB$7:CB$88)</f>
        <v>1</v>
      </c>
      <c r="CB58" s="9">
        <f>_xlfn.RANK.EQ(datos!CC58,datos!CC$7:CC$88)</f>
        <v>2</v>
      </c>
      <c r="CC58" s="9">
        <f>_xlfn.RANK.EQ(datos!CD58,datos!CD$7:CD$88)</f>
        <v>33</v>
      </c>
      <c r="CD58" s="9">
        <f>_xlfn.RANK.EQ(datos!CE58,datos!CE$7:CE$88)</f>
        <v>31</v>
      </c>
      <c r="CE58" s="9">
        <f>_xlfn.RANK.EQ(datos!CF58,datos!CF$7:CF$88)</f>
        <v>16</v>
      </c>
      <c r="CF58" s="9">
        <f>_xlfn.RANK.EQ(datos!CG58,datos!CG$7:CG$88)</f>
        <v>54</v>
      </c>
      <c r="CG58" s="9">
        <f>_xlfn.RANK.EQ(datos!CH58,datos!CH$7:CH$88)</f>
        <v>80</v>
      </c>
      <c r="CH58" s="9">
        <f>_xlfn.RANK.EQ(datos!CI58,datos!CI$7:CI$88)</f>
        <v>82</v>
      </c>
      <c r="CI58" s="9">
        <f>_xlfn.RANK.EQ(datos!CJ58,datos!CJ$7:CJ$88)</f>
        <v>8</v>
      </c>
      <c r="CJ58" s="9">
        <f>_xlfn.RANK.EQ(datos!CK58,datos!CK$7:CK$88)</f>
        <v>17</v>
      </c>
      <c r="CK58" s="9">
        <f>_xlfn.RANK.EQ(datos!CL58,datos!CL$7:CL$88)</f>
        <v>69</v>
      </c>
      <c r="CL58" s="9">
        <f>_xlfn.RANK.EQ(datos!CM58,datos!CM$7:CM$88)</f>
        <v>33</v>
      </c>
      <c r="CM58" s="9">
        <f>_xlfn.RANK.EQ(datos!CN58,datos!CN$7:CN$88)</f>
        <v>13</v>
      </c>
      <c r="CN58" s="9">
        <f>_xlfn.RANK.EQ(datos!CO58,datos!CO$7:CO$88)</f>
        <v>75</v>
      </c>
      <c r="CO58" s="9">
        <f>_xlfn.RANK.EQ(datos!CP58,datos!CP$7:CP$88)</f>
        <v>71</v>
      </c>
      <c r="CP58" s="9">
        <f>_xlfn.RANK.EQ(datos!CQ58,datos!CQ$7:CQ$88)</f>
        <v>1</v>
      </c>
      <c r="CQ58" s="9">
        <f>_xlfn.RANK.EQ(datos!CR58,datos!CR$7:CR$88)</f>
        <v>11</v>
      </c>
      <c r="CR58" s="9">
        <f>_xlfn.RANK.EQ(datos!CS58,datos!CS$7:CS$88)</f>
        <v>13</v>
      </c>
      <c r="CS58" s="9">
        <f>_xlfn.RANK.EQ(datos!CT58,datos!CT$7:CT$88)</f>
        <v>60</v>
      </c>
      <c r="CT58" s="9">
        <f>_xlfn.RANK.EQ(datos!CU58,datos!CU$7:CU$88)</f>
        <v>54</v>
      </c>
      <c r="CU58" s="9">
        <f>_xlfn.RANK.EQ(datos!CV58,datos!CV$7:CV$88)</f>
        <v>68</v>
      </c>
      <c r="CV58" s="9">
        <f>_xlfn.RANK.EQ(datos!CW58,datos!CW$7:CW$88)</f>
        <v>72</v>
      </c>
      <c r="CW58" s="9">
        <f>_xlfn.RANK.EQ(datos!CX58,datos!CX$7:CX$88)</f>
        <v>47</v>
      </c>
      <c r="CX58" s="9">
        <f>_xlfn.RANK.EQ(datos!CY58,datos!CY$7:CY$88)</f>
        <v>20</v>
      </c>
      <c r="CY58" s="9">
        <f>_xlfn.RANK.EQ(datos!CZ58,datos!CZ$7:CZ$88)</f>
        <v>12</v>
      </c>
      <c r="CZ58" s="9">
        <f>_xlfn.RANK.EQ(datos!DA58,datos!DA$7:DA$88)</f>
        <v>9</v>
      </c>
      <c r="DA58" s="9">
        <f>_xlfn.RANK.EQ(datos!DB58,datos!DB$7:DB$88)</f>
        <v>48</v>
      </c>
      <c r="DB58" s="9">
        <f>_xlfn.RANK.EQ(datos!DC58,datos!DC$7:DC$88)</f>
        <v>16</v>
      </c>
      <c r="DC58" s="9">
        <f>_xlfn.RANK.EQ(datos!DD58,datos!DD$7:DD$88)</f>
        <v>40</v>
      </c>
      <c r="DD58" s="9">
        <f>_xlfn.RANK.EQ(datos!DE58,datos!DE$7:DE$88)</f>
        <v>14</v>
      </c>
      <c r="DE58" s="9">
        <f>_xlfn.RANK.EQ(datos!DF58,datos!DF$7:DF$88)</f>
        <v>65</v>
      </c>
      <c r="DF58" s="9">
        <f>_xlfn.RANK.EQ(datos!DG58,datos!DG$7:DG$88)</f>
        <v>1</v>
      </c>
      <c r="DG58" s="9">
        <f>_xlfn.RANK.EQ(datos!DH58,datos!DH$7:DH$88)</f>
        <v>21</v>
      </c>
      <c r="DH58" s="9">
        <f>_xlfn.RANK.EQ(datos!DI58,datos!DI$7:DI$88)</f>
        <v>19</v>
      </c>
      <c r="DI58" s="9">
        <f>_xlfn.RANK.EQ(datos!DJ58,datos!DJ$7:DJ$88)</f>
        <v>82</v>
      </c>
      <c r="DJ58" s="9">
        <f>_xlfn.RANK.EQ(datos!DK58,datos!DK$7:DK$88)</f>
        <v>36</v>
      </c>
      <c r="DK58" s="9">
        <f>_xlfn.RANK.EQ(datos!DL58,datos!DL$7:DL$88)</f>
        <v>45</v>
      </c>
      <c r="DL58" s="9">
        <f>_xlfn.RANK.EQ(datos!DM58,datos!DM$7:DM$88)</f>
        <v>1</v>
      </c>
      <c r="DM58" s="9">
        <f>_xlfn.RANK.EQ(datos!DN58,datos!DN$7:DN$88)</f>
        <v>15</v>
      </c>
      <c r="DN58" s="9">
        <f>_xlfn.RANK.EQ(datos!DO58,datos!DO$7:DO$88)</f>
        <v>80</v>
      </c>
      <c r="DO58" s="9">
        <f>_xlfn.RANK.EQ(datos!DP58,datos!DP$7:DP$88)</f>
        <v>55</v>
      </c>
      <c r="DP58" s="9">
        <f>_xlfn.RANK.EQ(datos!DQ58,datos!DQ$7:DQ$88)</f>
        <v>52</v>
      </c>
      <c r="DQ58" s="9">
        <f>_xlfn.RANK.EQ(datos!DR58,datos!DR$7:DR$88)</f>
        <v>69</v>
      </c>
      <c r="DR58" s="9">
        <f>_xlfn.RANK.EQ(datos!DS58,datos!DS$7:DS$88)</f>
        <v>4</v>
      </c>
      <c r="DS58" s="9">
        <f>_xlfn.RANK.EQ(datos!DT58,datos!DT$7:DT$88)</f>
        <v>15</v>
      </c>
      <c r="DT58" s="9">
        <f>_xlfn.RANK.EQ(datos!DU58,datos!DU$7:DU$88)</f>
        <v>15</v>
      </c>
      <c r="DU58" s="9">
        <f>_xlfn.RANK.EQ(datos!DV58,datos!DV$7:DV$88)</f>
        <v>43</v>
      </c>
      <c r="DV58" s="9">
        <f>_xlfn.RANK.EQ(datos!DW58,datos!DW$7:DW$88)</f>
        <v>21</v>
      </c>
      <c r="DW58" s="9">
        <f>_xlfn.RANK.EQ(datos!DX58,datos!DX$7:DX$88)</f>
        <v>34</v>
      </c>
      <c r="DX58" s="9">
        <f>_xlfn.RANK.EQ(datos!DY58,datos!DY$7:DY$88)</f>
        <v>31</v>
      </c>
      <c r="DY58" s="9">
        <f>_xlfn.RANK.EQ(datos!DZ58,datos!DZ$7:DZ$88)</f>
        <v>67</v>
      </c>
      <c r="DZ58" s="9">
        <f>_xlfn.RANK.EQ(datos!EA58,datos!EA$7:EA$88)</f>
        <v>4</v>
      </c>
      <c r="EA58" s="9">
        <f>_xlfn.RANK.EQ(datos!EB58,datos!EB$7:EB$88)</f>
        <v>7</v>
      </c>
      <c r="EB58" s="9">
        <f>_xlfn.RANK.EQ(datos!EC58,datos!EC$7:EC$88)</f>
        <v>6</v>
      </c>
      <c r="EC58" s="9">
        <f>_xlfn.RANK.EQ(datos!ED58,datos!ED$7:ED$88)</f>
        <v>11</v>
      </c>
      <c r="ED58" s="9">
        <f>_xlfn.RANK.EQ(datos!EE58,datos!EE$7:EE$88)</f>
        <v>31</v>
      </c>
      <c r="EE58" s="9">
        <f>_xlfn.RANK.EQ(datos!EF58,datos!EF$7:EF$88)</f>
        <v>50</v>
      </c>
      <c r="EF58" s="9">
        <f>_xlfn.RANK.EQ(datos!EG58,datos!EG$7:EG$88)</f>
        <v>69</v>
      </c>
      <c r="EG58" s="9">
        <f>_xlfn.RANK.EQ(datos!EH58,datos!EH$7:EH$88)</f>
        <v>63</v>
      </c>
      <c r="EH58" s="9">
        <f>_xlfn.RANK.EQ(datos!EI58,datos!EI$7:EI$88)</f>
        <v>1</v>
      </c>
      <c r="EI58" s="9">
        <f>_xlfn.RANK.EQ(datos!EJ58,datos!EJ$7:EJ$88)</f>
        <v>3</v>
      </c>
      <c r="EJ58" s="9">
        <f>_xlfn.RANK.EQ(datos!EK58,datos!EK$7:EK$88)</f>
        <v>28</v>
      </c>
      <c r="EK58" s="9">
        <f>_xlfn.RANK.EQ(datos!EL58,datos!EL$7:EL$88)</f>
        <v>1</v>
      </c>
      <c r="EL58" s="9">
        <f>_xlfn.RANK.EQ(datos!EM58,datos!EM$7:EM$88)</f>
        <v>14</v>
      </c>
      <c r="EM58" s="9">
        <f>_xlfn.RANK.EQ(datos!EN58,datos!EN$7:EN$88)</f>
        <v>6</v>
      </c>
      <c r="EN58" s="9">
        <f>_xlfn.RANK.EQ(datos!EO58,datos!EO$7:EO$88)</f>
        <v>11</v>
      </c>
      <c r="EO58" s="9">
        <f>_xlfn.RANK.EQ(datos!EP58,datos!EP$7:EP$88)</f>
        <v>1</v>
      </c>
      <c r="EP58" s="9">
        <f>_xlfn.RANK.EQ(datos!EQ58,datos!EQ$7:EQ$88)</f>
        <v>33</v>
      </c>
      <c r="EQ58" s="9">
        <f>_xlfn.RANK.EQ(datos!ER58,datos!ER$7:ER$88)</f>
        <v>20</v>
      </c>
      <c r="ER58" s="9">
        <f>_xlfn.RANK.EQ(datos!ES58,datos!ES$7:ES$88)</f>
        <v>8</v>
      </c>
      <c r="ES58" s="9">
        <f>_xlfn.RANK.EQ(datos!ET58,datos!ET$7:ET$88)</f>
        <v>24</v>
      </c>
      <c r="ET58" s="9">
        <f>_xlfn.RANK.EQ(datos!EU58,datos!EU$7:EU$88)</f>
        <v>1</v>
      </c>
      <c r="EU58" s="9">
        <f>_xlfn.RANK.EQ(datos!EV58,datos!EV$7:EV$88)</f>
        <v>23</v>
      </c>
      <c r="EV58" s="9">
        <f>_xlfn.RANK.EQ(datos!EW58,datos!EW$7:EW$88)</f>
        <v>58</v>
      </c>
      <c r="EW58" s="9">
        <f>_xlfn.RANK.EQ(datos!EX58,datos!EX$7:EX$88)</f>
        <v>10</v>
      </c>
      <c r="EX58" s="9">
        <f>_xlfn.RANK.EQ(datos!EY58,datos!EY$7:EY$88)</f>
        <v>48</v>
      </c>
      <c r="EY58" s="9">
        <f>_xlfn.RANK.EQ(datos!EZ58,datos!EZ$7:EZ$88)</f>
        <v>33</v>
      </c>
      <c r="EZ58" s="9">
        <f>_xlfn.RANK.EQ(datos!FA58,datos!FA$7:FA$88)</f>
        <v>21</v>
      </c>
      <c r="FA58" s="9">
        <f>_xlfn.RANK.EQ(datos!FB58,datos!FB$7:FB$88)</f>
        <v>30</v>
      </c>
      <c r="FB58" s="9">
        <f>_xlfn.RANK.EQ(datos!FC58,datos!FC$7:FC$88)</f>
        <v>14</v>
      </c>
      <c r="FC58" s="9">
        <f>_xlfn.RANK.EQ(datos!FD58,datos!FD$7:FD$88)</f>
        <v>74</v>
      </c>
      <c r="FD58" s="9">
        <f>_xlfn.RANK.EQ(datos!FE58,datos!FE$7:FE$88)</f>
        <v>57</v>
      </c>
      <c r="FE58" s="9">
        <f>_xlfn.RANK.EQ(datos!FF58,datos!FF$7:FF$88)</f>
        <v>11</v>
      </c>
      <c r="FF58" s="9">
        <f>_xlfn.RANK.EQ(datos!FG58,datos!FG$7:FG$88)</f>
        <v>55</v>
      </c>
      <c r="FG58" s="9">
        <f>_xlfn.RANK.EQ(datos!FH58,datos!FH$7:FH$88)</f>
        <v>1</v>
      </c>
      <c r="FH58" s="9">
        <f>_xlfn.RANK.EQ(datos!FI58,datos!FI$7:FI$88)</f>
        <v>80</v>
      </c>
      <c r="FI58" s="9">
        <f>_xlfn.RANK.EQ(datos!FJ58,datos!FJ$7:FJ$88)</f>
        <v>26</v>
      </c>
      <c r="FJ58" s="9">
        <f>_xlfn.RANK.EQ(datos!FK58,datos!FK$7:FK$88)</f>
        <v>14</v>
      </c>
      <c r="FK58" s="9">
        <f>_xlfn.RANK.EQ(datos!FL58,datos!FL$7:FL$88)</f>
        <v>10</v>
      </c>
      <c r="FL58" s="9">
        <f>_xlfn.RANK.EQ(datos!FM58,datos!FM$7:FM$88)</f>
        <v>2</v>
      </c>
      <c r="FM58" s="9">
        <f>_xlfn.RANK.EQ(datos!FN58,datos!FN$7:FN$88)</f>
        <v>2</v>
      </c>
      <c r="FN58" s="9">
        <f>_xlfn.RANK.EQ(datos!FO58,datos!FO$7:FO$88)</f>
        <v>28</v>
      </c>
      <c r="FO58" s="9">
        <f>_xlfn.RANK.EQ(datos!FP58,datos!FP$7:FP$88)</f>
        <v>44</v>
      </c>
      <c r="FP58" s="9">
        <f>_xlfn.RANK.EQ(datos!FQ58,datos!FQ$7:FQ$88)</f>
        <v>13</v>
      </c>
      <c r="FQ58" s="9">
        <f>_xlfn.RANK.EQ(datos!FR58,datos!FR$7:FR$88)</f>
        <v>14</v>
      </c>
      <c r="FR58" s="9">
        <f>_xlfn.RANK.EQ(datos!FS58,datos!FS$7:FS$88)</f>
        <v>11</v>
      </c>
      <c r="FS58" s="9">
        <f>_xlfn.RANK.EQ(datos!FT58,datos!FT$7:FT$88)</f>
        <v>25</v>
      </c>
    </row>
    <row r="59" spans="1:175" x14ac:dyDescent="0.3">
      <c r="A59" s="2" t="s">
        <v>106</v>
      </c>
      <c r="B59" s="2">
        <v>409</v>
      </c>
      <c r="C59" s="2" t="s">
        <v>107</v>
      </c>
      <c r="D59" s="2" t="s">
        <v>91</v>
      </c>
      <c r="E59" s="2" t="s">
        <v>347</v>
      </c>
      <c r="F59" s="2">
        <v>0</v>
      </c>
      <c r="G59" s="2" t="s">
        <v>344</v>
      </c>
      <c r="H59" s="9">
        <f>_xlfn.RANK.EQ(datos!I59,datos!I$7:I$88)</f>
        <v>5</v>
      </c>
      <c r="I59" s="9">
        <f>_xlfn.RANK.EQ(datos!J59,datos!J$7:J$88)</f>
        <v>22</v>
      </c>
      <c r="J59" s="9">
        <f>_xlfn.RANK.EQ(datos!K59,datos!K$7:K$88)</f>
        <v>11</v>
      </c>
      <c r="K59" s="9">
        <f>_xlfn.RANK.EQ(datos!L59,datos!L$7:L$88)</f>
        <v>2</v>
      </c>
      <c r="L59" s="9">
        <f>_xlfn.RANK.EQ(datos!M59,datos!M$7:M$88)</f>
        <v>3</v>
      </c>
      <c r="M59" s="9">
        <f>_xlfn.RANK.EQ(datos!N59,datos!N$7:N$88)</f>
        <v>14</v>
      </c>
      <c r="N59" s="9">
        <f>_xlfn.RANK.EQ(datos!O59,datos!O$7:O$88)</f>
        <v>10</v>
      </c>
      <c r="O59" s="9">
        <f>_xlfn.RANK.EQ(datos!P59,datos!P$7:P$88)</f>
        <v>25</v>
      </c>
      <c r="P59" s="9">
        <f>_xlfn.RANK.EQ(datos!Q59,datos!Q$7:Q$88)</f>
        <v>29</v>
      </c>
      <c r="Q59" s="9">
        <f>_xlfn.RANK.EQ(datos!R59,datos!R$7:R$88)</f>
        <v>27</v>
      </c>
      <c r="R59" s="9">
        <f>_xlfn.RANK.EQ(datos!S59,datos!S$7:S$88)</f>
        <v>17</v>
      </c>
      <c r="S59" s="9">
        <f>_xlfn.RANK.EQ(datos!T59,datos!T$7:T$88)</f>
        <v>61</v>
      </c>
      <c r="T59" s="9">
        <f>_xlfn.RANK.EQ(datos!U59,datos!U$7:U$88)</f>
        <v>3</v>
      </c>
      <c r="U59" s="9">
        <f>_xlfn.RANK.EQ(datos!V59,datos!V$7:V$88)</f>
        <v>56</v>
      </c>
      <c r="V59" s="9">
        <f>_xlfn.RANK.EQ(datos!W59,datos!W$7:W$88)</f>
        <v>6</v>
      </c>
      <c r="W59" s="9">
        <f>_xlfn.RANK.EQ(datos!X59,datos!X$7:X$88)</f>
        <v>63</v>
      </c>
      <c r="X59" s="9">
        <f>_xlfn.RANK.EQ(datos!Y59,datos!Y$7:Y$88)</f>
        <v>5</v>
      </c>
      <c r="Y59" s="9">
        <f>_xlfn.RANK.EQ(datos!Z59,datos!Z$7:Z$88)</f>
        <v>31</v>
      </c>
      <c r="Z59" s="9">
        <f>_xlfn.RANK.EQ(datos!AA59,datos!AA$7:AA$88)</f>
        <v>12</v>
      </c>
      <c r="AA59" s="9">
        <f>_xlfn.RANK.EQ(datos!AB59,datos!AB$7:AB$88)</f>
        <v>25</v>
      </c>
      <c r="AB59" s="9">
        <f>_xlfn.RANK.EQ(datos!AC59,datos!AC$7:AC$88)</f>
        <v>12</v>
      </c>
      <c r="AC59" s="9">
        <f>_xlfn.RANK.EQ(datos!AD59,datos!AD$7:AD$88)</f>
        <v>2</v>
      </c>
      <c r="AD59" s="9">
        <f>_xlfn.RANK.EQ(datos!AE59,datos!AE$7:AE$88)</f>
        <v>2</v>
      </c>
      <c r="AE59" s="9">
        <f>_xlfn.RANK.EQ(datos!AF59,datos!AF$7:AF$88)</f>
        <v>3</v>
      </c>
      <c r="AF59" s="9">
        <f>_xlfn.RANK.EQ(datos!AG59,datos!AG$7:AG$88)</f>
        <v>2</v>
      </c>
      <c r="AG59" s="9">
        <f>_xlfn.RANK.EQ(datos!AH59,datos!AH$7:AH$88)</f>
        <v>75</v>
      </c>
      <c r="AH59" s="9">
        <f>_xlfn.RANK.EQ(datos!AI59,datos!AI$7:AI$88)</f>
        <v>2</v>
      </c>
      <c r="AI59" s="9">
        <f>_xlfn.RANK.EQ(datos!AJ59,datos!AJ$7:AJ$88)</f>
        <v>73</v>
      </c>
      <c r="AJ59" s="9">
        <f>_xlfn.RANK.EQ(datos!AK59,datos!AK$7:AK$88)</f>
        <v>35</v>
      </c>
      <c r="AK59" s="9">
        <f>_xlfn.RANK.EQ(datos!AL59,datos!AL$7:AL$88)</f>
        <v>62</v>
      </c>
      <c r="AL59" s="9">
        <f>_xlfn.RANK.EQ(datos!AM59,datos!AM$7:AM$88)</f>
        <v>47</v>
      </c>
      <c r="AM59" s="9">
        <f>_xlfn.RANK.EQ(datos!AN59,datos!AN$7:AN$88)</f>
        <v>37</v>
      </c>
      <c r="AN59" s="9">
        <f>_xlfn.RANK.EQ(datos!AO59,datos!AO$7:AO$88)</f>
        <v>49</v>
      </c>
      <c r="AO59" s="9">
        <f>_xlfn.RANK.EQ(datos!AP59,datos!AP$7:AP$88)</f>
        <v>1</v>
      </c>
      <c r="AP59" s="9">
        <f>_xlfn.RANK.EQ(datos!AQ59,datos!AQ$7:AQ$88)</f>
        <v>5</v>
      </c>
      <c r="AQ59" s="9">
        <f>_xlfn.RANK.EQ(datos!AR59,datos!AR$7:AR$88)</f>
        <v>1</v>
      </c>
      <c r="AR59" s="9">
        <f>_xlfn.RANK.EQ(datos!AS59,datos!AS$7:AS$88)</f>
        <v>1</v>
      </c>
      <c r="AS59" s="9">
        <f>_xlfn.RANK.EQ(datos!AT59,datos!AT$7:AT$88)</f>
        <v>25</v>
      </c>
      <c r="AT59" s="9">
        <f>_xlfn.RANK.EQ(datos!AU59,datos!AU$7:AU$88)</f>
        <v>30</v>
      </c>
      <c r="AU59" s="9">
        <f>_xlfn.RANK.EQ(datos!AV59,datos!AV$7:AV$88)</f>
        <v>15</v>
      </c>
      <c r="AV59" s="9">
        <f>_xlfn.RANK.EQ(datos!AW59,datos!AW$7:AW$88)</f>
        <v>57</v>
      </c>
      <c r="AW59" s="9">
        <f>_xlfn.RANK.EQ(datos!AX59,datos!AX$7:AX$88)</f>
        <v>65</v>
      </c>
      <c r="AX59" s="9">
        <f>_xlfn.RANK.EQ(datos!AY59,datos!AY$7:AY$88)</f>
        <v>9</v>
      </c>
      <c r="AY59" s="9">
        <f>_xlfn.RANK.EQ(datos!AZ59,datos!AZ$7:AZ$88)</f>
        <v>20</v>
      </c>
      <c r="AZ59" s="9">
        <f>_xlfn.RANK.EQ(datos!BA59,datos!BA$7:BA$88)</f>
        <v>31</v>
      </c>
      <c r="BA59" s="9">
        <f>_xlfn.RANK.EQ(datos!BB59,datos!BB$7:BB$88)</f>
        <v>48</v>
      </c>
      <c r="BB59" s="9">
        <f>_xlfn.RANK.EQ(datos!BC59,datos!BC$7:BC$88)</f>
        <v>24</v>
      </c>
      <c r="BC59" s="9">
        <f>_xlfn.RANK.EQ(datos!BD59,datos!BD$7:BD$88)</f>
        <v>34</v>
      </c>
      <c r="BD59" s="9">
        <f>_xlfn.RANK.EQ(datos!BE59,datos!BE$7:BE$88)</f>
        <v>17</v>
      </c>
      <c r="BE59" s="9">
        <f>_xlfn.RANK.EQ(datos!BF59,datos!BF$7:BF$88)</f>
        <v>1</v>
      </c>
      <c r="BF59" s="9">
        <f>_xlfn.RANK.EQ(datos!BG59,datos!BG$7:BG$88)</f>
        <v>24</v>
      </c>
      <c r="BG59" s="9">
        <f>_xlfn.RANK.EQ(datos!BH59,datos!BH$7:BH$88)</f>
        <v>46</v>
      </c>
      <c r="BH59" s="9">
        <f>_xlfn.RANK.EQ(datos!BI59,datos!BI$7:BI$88)</f>
        <v>44</v>
      </c>
      <c r="BI59" s="9">
        <f>_xlfn.RANK.EQ(datos!BJ59,datos!BJ$7:BJ$88)</f>
        <v>40</v>
      </c>
      <c r="BJ59" s="9">
        <f>_xlfn.RANK.EQ(datos!BK59,datos!BK$7:BK$88)</f>
        <v>11</v>
      </c>
      <c r="BK59" s="9">
        <f>_xlfn.RANK.EQ(datos!BL59,datos!BL$7:BL$88)</f>
        <v>66</v>
      </c>
      <c r="BL59" s="9">
        <f>_xlfn.RANK.EQ(datos!BM59,datos!BM$7:BM$88)</f>
        <v>50</v>
      </c>
      <c r="BM59" s="9">
        <f>_xlfn.RANK.EQ(datos!BN59,datos!BN$7:BN$88)</f>
        <v>25</v>
      </c>
      <c r="BN59" s="9">
        <f>_xlfn.RANK.EQ(datos!BO59,datos!BO$7:BO$88)</f>
        <v>72</v>
      </c>
      <c r="BO59" s="9">
        <f>_xlfn.RANK.EQ(datos!BP59,datos!BP$7:BP$88)</f>
        <v>12</v>
      </c>
      <c r="BP59" s="9">
        <f>_xlfn.RANK.EQ(datos!BQ59,datos!BQ$7:BQ$88)</f>
        <v>30</v>
      </c>
      <c r="BQ59" s="9">
        <f>_xlfn.RANK.EQ(datos!BR59,datos!BR$7:BR$88)</f>
        <v>10</v>
      </c>
      <c r="BR59" s="9">
        <f>_xlfn.RANK.EQ(datos!BS59,datos!BS$7:BS$88)</f>
        <v>34</v>
      </c>
      <c r="BS59" s="9">
        <f>_xlfn.RANK.EQ(datos!BT59,datos!BT$7:BT$88)</f>
        <v>1</v>
      </c>
      <c r="BT59" s="9">
        <f>_xlfn.RANK.EQ(datos!BU59,datos!BU$7:BU$88)</f>
        <v>1</v>
      </c>
      <c r="BU59" s="9">
        <f>_xlfn.RANK.EQ(datos!BV59,datos!BV$7:BV$88)</f>
        <v>51</v>
      </c>
      <c r="BV59" s="9">
        <f>_xlfn.RANK.EQ(datos!BW59,datos!BW$7:BW$88)</f>
        <v>62</v>
      </c>
      <c r="BW59" s="9">
        <f>_xlfn.RANK.EQ(datos!BX59,datos!BX$7:BX$88)</f>
        <v>26</v>
      </c>
      <c r="BX59" s="9">
        <f>_xlfn.RANK.EQ(datos!BY59,datos!BY$7:BY$88)</f>
        <v>14</v>
      </c>
      <c r="BY59" s="9">
        <f>_xlfn.RANK.EQ(datos!BZ59,datos!BZ$7:BZ$88)</f>
        <v>68</v>
      </c>
      <c r="BZ59" s="9">
        <f>_xlfn.RANK.EQ(datos!CA59,datos!CA$7:CA$88)</f>
        <v>1</v>
      </c>
      <c r="CA59" s="9">
        <f>_xlfn.RANK.EQ(datos!CB59,datos!CB$7:CB$88)</f>
        <v>10</v>
      </c>
      <c r="CB59" s="9">
        <f>_xlfn.RANK.EQ(datos!CC59,datos!CC$7:CC$88)</f>
        <v>7</v>
      </c>
      <c r="CC59" s="9">
        <f>_xlfn.RANK.EQ(datos!CD59,datos!CD$7:CD$88)</f>
        <v>50</v>
      </c>
      <c r="CD59" s="9">
        <f>_xlfn.RANK.EQ(datos!CE59,datos!CE$7:CE$88)</f>
        <v>15</v>
      </c>
      <c r="CE59" s="9">
        <f>_xlfn.RANK.EQ(datos!CF59,datos!CF$7:CF$88)</f>
        <v>35</v>
      </c>
      <c r="CF59" s="9">
        <f>_xlfn.RANK.EQ(datos!CG59,datos!CG$7:CG$88)</f>
        <v>44</v>
      </c>
      <c r="CG59" s="9">
        <f>_xlfn.RANK.EQ(datos!CH59,datos!CH$7:CH$88)</f>
        <v>79</v>
      </c>
      <c r="CH59" s="9">
        <f>_xlfn.RANK.EQ(datos!CI59,datos!CI$7:CI$88)</f>
        <v>80</v>
      </c>
      <c r="CI59" s="9">
        <f>_xlfn.RANK.EQ(datos!CJ59,datos!CJ$7:CJ$88)</f>
        <v>6</v>
      </c>
      <c r="CJ59" s="9">
        <f>_xlfn.RANK.EQ(datos!CK59,datos!CK$7:CK$88)</f>
        <v>23</v>
      </c>
      <c r="CK59" s="9">
        <f>_xlfn.RANK.EQ(datos!CL59,datos!CL$7:CL$88)</f>
        <v>28</v>
      </c>
      <c r="CL59" s="9">
        <f>_xlfn.RANK.EQ(datos!CM59,datos!CM$7:CM$88)</f>
        <v>21</v>
      </c>
      <c r="CM59" s="9">
        <f>_xlfn.RANK.EQ(datos!CN59,datos!CN$7:CN$88)</f>
        <v>16</v>
      </c>
      <c r="CN59" s="9">
        <f>_xlfn.RANK.EQ(datos!CO59,datos!CO$7:CO$88)</f>
        <v>55</v>
      </c>
      <c r="CO59" s="9">
        <f>_xlfn.RANK.EQ(datos!CP59,datos!CP$7:CP$88)</f>
        <v>52</v>
      </c>
      <c r="CP59" s="9">
        <f>_xlfn.RANK.EQ(datos!CQ59,datos!CQ$7:CQ$88)</f>
        <v>1</v>
      </c>
      <c r="CQ59" s="9">
        <f>_xlfn.RANK.EQ(datos!CR59,datos!CR$7:CR$88)</f>
        <v>23</v>
      </c>
      <c r="CR59" s="9">
        <f>_xlfn.RANK.EQ(datos!CS59,datos!CS$7:CS$88)</f>
        <v>7</v>
      </c>
      <c r="CS59" s="9">
        <f>_xlfn.RANK.EQ(datos!CT59,datos!CT$7:CT$88)</f>
        <v>35</v>
      </c>
      <c r="CT59" s="9">
        <f>_xlfn.RANK.EQ(datos!CU59,datos!CU$7:CU$88)</f>
        <v>47</v>
      </c>
      <c r="CU59" s="9">
        <f>_xlfn.RANK.EQ(datos!CV59,datos!CV$7:CV$88)</f>
        <v>16</v>
      </c>
      <c r="CV59" s="9">
        <f>_xlfn.RANK.EQ(datos!CW59,datos!CW$7:CW$88)</f>
        <v>41</v>
      </c>
      <c r="CW59" s="9">
        <f>_xlfn.RANK.EQ(datos!CX59,datos!CX$7:CX$88)</f>
        <v>45</v>
      </c>
      <c r="CX59" s="9">
        <f>_xlfn.RANK.EQ(datos!CY59,datos!CY$7:CY$88)</f>
        <v>39</v>
      </c>
      <c r="CY59" s="9">
        <f>_xlfn.RANK.EQ(datos!CZ59,datos!CZ$7:CZ$88)</f>
        <v>25</v>
      </c>
      <c r="CZ59" s="9">
        <f>_xlfn.RANK.EQ(datos!DA59,datos!DA$7:DA$88)</f>
        <v>26</v>
      </c>
      <c r="DA59" s="9">
        <f>_xlfn.RANK.EQ(datos!DB59,datos!DB$7:DB$88)</f>
        <v>45</v>
      </c>
      <c r="DB59" s="9">
        <f>_xlfn.RANK.EQ(datos!DC59,datos!DC$7:DC$88)</f>
        <v>17</v>
      </c>
      <c r="DC59" s="9">
        <f>_xlfn.RANK.EQ(datos!DD59,datos!DD$7:DD$88)</f>
        <v>27</v>
      </c>
      <c r="DD59" s="9">
        <f>_xlfn.RANK.EQ(datos!DE59,datos!DE$7:DE$88)</f>
        <v>41</v>
      </c>
      <c r="DE59" s="9">
        <f>_xlfn.RANK.EQ(datos!DF59,datos!DF$7:DF$88)</f>
        <v>32</v>
      </c>
      <c r="DF59" s="9">
        <f>_xlfn.RANK.EQ(datos!DG59,datos!DG$7:DG$88)</f>
        <v>1</v>
      </c>
      <c r="DG59" s="9">
        <f>_xlfn.RANK.EQ(datos!DH59,datos!DH$7:DH$88)</f>
        <v>12</v>
      </c>
      <c r="DH59" s="9">
        <f>_xlfn.RANK.EQ(datos!DI59,datos!DI$7:DI$88)</f>
        <v>30</v>
      </c>
      <c r="DI59" s="9">
        <f>_xlfn.RANK.EQ(datos!DJ59,datos!DJ$7:DJ$88)</f>
        <v>67</v>
      </c>
      <c r="DJ59" s="9">
        <f>_xlfn.RANK.EQ(datos!DK59,datos!DK$7:DK$88)</f>
        <v>1</v>
      </c>
      <c r="DK59" s="9">
        <f>_xlfn.RANK.EQ(datos!DL59,datos!DL$7:DL$88)</f>
        <v>2</v>
      </c>
      <c r="DL59" s="9">
        <f>_xlfn.RANK.EQ(datos!DM59,datos!DM$7:DM$88)</f>
        <v>5</v>
      </c>
      <c r="DM59" s="9">
        <f>_xlfn.RANK.EQ(datos!DN59,datos!DN$7:DN$88)</f>
        <v>1</v>
      </c>
      <c r="DN59" s="9">
        <f>_xlfn.RANK.EQ(datos!DO59,datos!DO$7:DO$88)</f>
        <v>75</v>
      </c>
      <c r="DO59" s="9">
        <f>_xlfn.RANK.EQ(datos!DP59,datos!DP$7:DP$88)</f>
        <v>68</v>
      </c>
      <c r="DP59" s="9">
        <f>_xlfn.RANK.EQ(datos!DQ59,datos!DQ$7:DQ$88)</f>
        <v>19</v>
      </c>
      <c r="DQ59" s="9">
        <f>_xlfn.RANK.EQ(datos!DR59,datos!DR$7:DR$88)</f>
        <v>13</v>
      </c>
      <c r="DR59" s="9">
        <f>_xlfn.RANK.EQ(datos!DS59,datos!DS$7:DS$88)</f>
        <v>3</v>
      </c>
      <c r="DS59" s="9">
        <f>_xlfn.RANK.EQ(datos!DT59,datos!DT$7:DT$88)</f>
        <v>2</v>
      </c>
      <c r="DT59" s="9">
        <f>_xlfn.RANK.EQ(datos!DU59,datos!DU$7:DU$88)</f>
        <v>2</v>
      </c>
      <c r="DU59" s="9">
        <f>_xlfn.RANK.EQ(datos!DV59,datos!DV$7:DV$88)</f>
        <v>74</v>
      </c>
      <c r="DV59" s="9">
        <f>_xlfn.RANK.EQ(datos!DW59,datos!DW$7:DW$88)</f>
        <v>38</v>
      </c>
      <c r="DW59" s="9">
        <f>_xlfn.RANK.EQ(datos!DX59,datos!DX$7:DX$88)</f>
        <v>34</v>
      </c>
      <c r="DX59" s="9">
        <f>_xlfn.RANK.EQ(datos!DY59,datos!DY$7:DY$88)</f>
        <v>75</v>
      </c>
      <c r="DY59" s="9">
        <f>_xlfn.RANK.EQ(datos!DZ59,datos!DZ$7:DZ$88)</f>
        <v>70</v>
      </c>
      <c r="DZ59" s="9">
        <f>_xlfn.RANK.EQ(datos!EA59,datos!EA$7:EA$88)</f>
        <v>1</v>
      </c>
      <c r="EA59" s="9">
        <f>_xlfn.RANK.EQ(datos!EB59,datos!EB$7:EB$88)</f>
        <v>3</v>
      </c>
      <c r="EB59" s="9">
        <f>_xlfn.RANK.EQ(datos!EC59,datos!EC$7:EC$88)</f>
        <v>2</v>
      </c>
      <c r="EC59" s="9">
        <f>_xlfn.RANK.EQ(datos!ED59,datos!ED$7:ED$88)</f>
        <v>15</v>
      </c>
      <c r="ED59" s="9">
        <f>_xlfn.RANK.EQ(datos!EE59,datos!EE$7:EE$88)</f>
        <v>74</v>
      </c>
      <c r="EE59" s="9">
        <f>_xlfn.RANK.EQ(datos!EF59,datos!EF$7:EF$88)</f>
        <v>47</v>
      </c>
      <c r="EF59" s="9">
        <f>_xlfn.RANK.EQ(datos!EG59,datos!EG$7:EG$88)</f>
        <v>32</v>
      </c>
      <c r="EG59" s="9">
        <f>_xlfn.RANK.EQ(datos!EH59,datos!EH$7:EH$88)</f>
        <v>79</v>
      </c>
      <c r="EH59" s="9">
        <f>_xlfn.RANK.EQ(datos!EI59,datos!EI$7:EI$88)</f>
        <v>80</v>
      </c>
      <c r="EI59" s="9">
        <f>_xlfn.RANK.EQ(datos!EJ59,datos!EJ$7:EJ$88)</f>
        <v>2</v>
      </c>
      <c r="EJ59" s="9">
        <f>_xlfn.RANK.EQ(datos!EK59,datos!EK$7:EK$88)</f>
        <v>79</v>
      </c>
      <c r="EK59" s="9">
        <f>_xlfn.RANK.EQ(datos!EL59,datos!EL$7:EL$88)</f>
        <v>17</v>
      </c>
      <c r="EL59" s="9">
        <f>_xlfn.RANK.EQ(datos!EM59,datos!EM$7:EM$88)</f>
        <v>54</v>
      </c>
      <c r="EM59" s="9">
        <f>_xlfn.RANK.EQ(datos!EN59,datos!EN$7:EN$88)</f>
        <v>55</v>
      </c>
      <c r="EN59" s="9">
        <f>_xlfn.RANK.EQ(datos!EO59,datos!EO$7:EO$88)</f>
        <v>61</v>
      </c>
      <c r="EO59" s="9">
        <f>_xlfn.RANK.EQ(datos!EP59,datos!EP$7:EP$88)</f>
        <v>62</v>
      </c>
      <c r="EP59" s="9">
        <f>_xlfn.RANK.EQ(datos!EQ59,datos!EQ$7:EQ$88)</f>
        <v>1</v>
      </c>
      <c r="EQ59" s="9">
        <f>_xlfn.RANK.EQ(datos!ER59,datos!ER$7:ER$88)</f>
        <v>73</v>
      </c>
      <c r="ER59" s="9">
        <f>_xlfn.RANK.EQ(datos!ES59,datos!ES$7:ES$88)</f>
        <v>52</v>
      </c>
      <c r="ES59" s="9">
        <f>_xlfn.RANK.EQ(datos!ET59,datos!ET$7:ET$88)</f>
        <v>43</v>
      </c>
      <c r="ET59" s="9">
        <f>_xlfn.RANK.EQ(datos!EU59,datos!EU$7:EU$88)</f>
        <v>42</v>
      </c>
      <c r="EU59" s="9">
        <f>_xlfn.RANK.EQ(datos!EV59,datos!EV$7:EV$88)</f>
        <v>49</v>
      </c>
      <c r="EV59" s="9">
        <f>_xlfn.RANK.EQ(datos!EW59,datos!EW$7:EW$88)</f>
        <v>44</v>
      </c>
      <c r="EW59" s="9">
        <f>_xlfn.RANK.EQ(datos!EX59,datos!EX$7:EX$88)</f>
        <v>25</v>
      </c>
      <c r="EX59" s="9">
        <f>_xlfn.RANK.EQ(datos!EY59,datos!EY$7:EY$88)</f>
        <v>34</v>
      </c>
      <c r="EY59" s="9">
        <f>_xlfn.RANK.EQ(datos!EZ59,datos!EZ$7:EZ$88)</f>
        <v>58</v>
      </c>
      <c r="EZ59" s="9">
        <f>_xlfn.RANK.EQ(datos!FA59,datos!FA$7:FA$88)</f>
        <v>46</v>
      </c>
      <c r="FA59" s="9">
        <f>_xlfn.RANK.EQ(datos!FB59,datos!FB$7:FB$88)</f>
        <v>38</v>
      </c>
      <c r="FB59" s="9">
        <f>_xlfn.RANK.EQ(datos!FC59,datos!FC$7:FC$88)</f>
        <v>28</v>
      </c>
      <c r="FC59" s="9">
        <f>_xlfn.RANK.EQ(datos!FD59,datos!FD$7:FD$88)</f>
        <v>62</v>
      </c>
      <c r="FD59" s="9">
        <f>_xlfn.RANK.EQ(datos!FE59,datos!FE$7:FE$88)</f>
        <v>24</v>
      </c>
      <c r="FE59" s="9">
        <f>_xlfn.RANK.EQ(datos!FF59,datos!FF$7:FF$88)</f>
        <v>9</v>
      </c>
      <c r="FF59" s="9">
        <f>_xlfn.RANK.EQ(datos!FG59,datos!FG$7:FG$88)</f>
        <v>1</v>
      </c>
      <c r="FG59" s="9">
        <f>_xlfn.RANK.EQ(datos!FH59,datos!FH$7:FH$88)</f>
        <v>1</v>
      </c>
      <c r="FH59" s="9">
        <f>_xlfn.RANK.EQ(datos!FI59,datos!FI$7:FI$88)</f>
        <v>25</v>
      </c>
      <c r="FI59" s="9">
        <f>_xlfn.RANK.EQ(datos!FJ59,datos!FJ$7:FJ$88)</f>
        <v>34</v>
      </c>
      <c r="FJ59" s="9">
        <f>_xlfn.RANK.EQ(datos!FK59,datos!FK$7:FK$88)</f>
        <v>9</v>
      </c>
      <c r="FK59" s="9">
        <f>_xlfn.RANK.EQ(datos!FL59,datos!FL$7:FL$88)</f>
        <v>5</v>
      </c>
      <c r="FL59" s="9">
        <f>_xlfn.RANK.EQ(datos!FM59,datos!FM$7:FM$88)</f>
        <v>1</v>
      </c>
      <c r="FM59" s="9">
        <f>_xlfn.RANK.EQ(datos!FN59,datos!FN$7:FN$88)</f>
        <v>1</v>
      </c>
      <c r="FN59" s="9">
        <f>_xlfn.RANK.EQ(datos!FO59,datos!FO$7:FO$88)</f>
        <v>13</v>
      </c>
      <c r="FO59" s="9">
        <f>_xlfn.RANK.EQ(datos!FP59,datos!FP$7:FP$88)</f>
        <v>3</v>
      </c>
      <c r="FP59" s="9">
        <f>_xlfn.RANK.EQ(datos!FQ59,datos!FQ$7:FQ$88)</f>
        <v>10</v>
      </c>
      <c r="FQ59" s="9">
        <f>_xlfn.RANK.EQ(datos!FR59,datos!FR$7:FR$88)</f>
        <v>9</v>
      </c>
      <c r="FR59" s="9">
        <f>_xlfn.RANK.EQ(datos!FS59,datos!FS$7:FS$88)</f>
        <v>27</v>
      </c>
      <c r="FS59" s="9">
        <f>_xlfn.RANK.EQ(datos!FT59,datos!FT$7:FT$88)</f>
        <v>7</v>
      </c>
    </row>
    <row r="60" spans="1:175" x14ac:dyDescent="0.3">
      <c r="A60" s="2" t="s">
        <v>108</v>
      </c>
      <c r="B60" s="2">
        <v>410</v>
      </c>
      <c r="C60" s="2" t="s">
        <v>109</v>
      </c>
      <c r="D60" s="2" t="s">
        <v>91</v>
      </c>
      <c r="E60" s="2" t="s">
        <v>350</v>
      </c>
      <c r="F60" s="2">
        <v>1</v>
      </c>
      <c r="G60" s="2" t="s">
        <v>355</v>
      </c>
      <c r="H60" s="9">
        <f>_xlfn.RANK.EQ(datos!I60,datos!I$7:I$88)</f>
        <v>71</v>
      </c>
      <c r="I60" s="9">
        <f>_xlfn.RANK.EQ(datos!J60,datos!J$7:J$88)</f>
        <v>74</v>
      </c>
      <c r="J60" s="9">
        <f>_xlfn.RANK.EQ(datos!K60,datos!K$7:K$88)</f>
        <v>76</v>
      </c>
      <c r="K60" s="9">
        <f>_xlfn.RANK.EQ(datos!L60,datos!L$7:L$88)</f>
        <v>63</v>
      </c>
      <c r="L60" s="9">
        <f>_xlfn.RANK.EQ(datos!M60,datos!M$7:M$88)</f>
        <v>57</v>
      </c>
      <c r="M60" s="9">
        <f>_xlfn.RANK.EQ(datos!N60,datos!N$7:N$88)</f>
        <v>76</v>
      </c>
      <c r="N60" s="9">
        <f>_xlfn.RANK.EQ(datos!O60,datos!O$7:O$88)</f>
        <v>52</v>
      </c>
      <c r="O60" s="9">
        <f>_xlfn.RANK.EQ(datos!P60,datos!P$7:P$88)</f>
        <v>48</v>
      </c>
      <c r="P60" s="9">
        <f>_xlfn.RANK.EQ(datos!Q60,datos!Q$7:Q$88)</f>
        <v>56</v>
      </c>
      <c r="Q60" s="9">
        <f>_xlfn.RANK.EQ(datos!R60,datos!R$7:R$88)</f>
        <v>74</v>
      </c>
      <c r="R60" s="9">
        <f>_xlfn.RANK.EQ(datos!S60,datos!S$7:S$88)</f>
        <v>72</v>
      </c>
      <c r="S60" s="9">
        <f>_xlfn.RANK.EQ(datos!T60,datos!T$7:T$88)</f>
        <v>36</v>
      </c>
      <c r="T60" s="9">
        <f>_xlfn.RANK.EQ(datos!U60,datos!U$7:U$88)</f>
        <v>64</v>
      </c>
      <c r="U60" s="9">
        <f>_xlfn.RANK.EQ(datos!V60,datos!V$7:V$88)</f>
        <v>57</v>
      </c>
      <c r="V60" s="9">
        <f>_xlfn.RANK.EQ(datos!W60,datos!W$7:W$88)</f>
        <v>75</v>
      </c>
      <c r="W60" s="9">
        <f>_xlfn.RANK.EQ(datos!X60,datos!X$7:X$88)</f>
        <v>38</v>
      </c>
      <c r="X60" s="9">
        <f>_xlfn.RANK.EQ(datos!Y60,datos!Y$7:Y$88)</f>
        <v>77</v>
      </c>
      <c r="Y60" s="9">
        <f>_xlfn.RANK.EQ(datos!Z60,datos!Z$7:Z$88)</f>
        <v>56</v>
      </c>
      <c r="Z60" s="9">
        <f>_xlfn.RANK.EQ(datos!AA60,datos!AA$7:AA$88)</f>
        <v>43</v>
      </c>
      <c r="AA60" s="9">
        <f>_xlfn.RANK.EQ(datos!AB60,datos!AB$7:AB$88)</f>
        <v>1</v>
      </c>
      <c r="AB60" s="9">
        <f>_xlfn.RANK.EQ(datos!AC60,datos!AC$7:AC$88)</f>
        <v>72</v>
      </c>
      <c r="AC60" s="9">
        <f>_xlfn.RANK.EQ(datos!AD60,datos!AD$7:AD$88)</f>
        <v>54</v>
      </c>
      <c r="AD60" s="9">
        <f>_xlfn.RANK.EQ(datos!AE60,datos!AE$7:AE$88)</f>
        <v>64</v>
      </c>
      <c r="AE60" s="9">
        <f>_xlfn.RANK.EQ(datos!AF60,datos!AF$7:AF$88)</f>
        <v>57</v>
      </c>
      <c r="AF60" s="9">
        <f>_xlfn.RANK.EQ(datos!AG60,datos!AG$7:AG$88)</f>
        <v>81</v>
      </c>
      <c r="AG60" s="9">
        <f>_xlfn.RANK.EQ(datos!AH60,datos!AH$7:AH$88)</f>
        <v>29</v>
      </c>
      <c r="AH60" s="9">
        <f>_xlfn.RANK.EQ(datos!AI60,datos!AI$7:AI$88)</f>
        <v>76</v>
      </c>
      <c r="AI60" s="9">
        <f>_xlfn.RANK.EQ(datos!AJ60,datos!AJ$7:AJ$88)</f>
        <v>62</v>
      </c>
      <c r="AJ60" s="9">
        <f>_xlfn.RANK.EQ(datos!AK60,datos!AK$7:AK$88)</f>
        <v>66</v>
      </c>
      <c r="AK60" s="9">
        <f>_xlfn.RANK.EQ(datos!AL60,datos!AL$7:AL$88)</f>
        <v>46</v>
      </c>
      <c r="AL60" s="9">
        <f>_xlfn.RANK.EQ(datos!AM60,datos!AM$7:AM$88)</f>
        <v>48</v>
      </c>
      <c r="AM60" s="9">
        <f>_xlfn.RANK.EQ(datos!AN60,datos!AN$7:AN$88)</f>
        <v>32</v>
      </c>
      <c r="AN60" s="9">
        <f>_xlfn.RANK.EQ(datos!AO60,datos!AO$7:AO$88)</f>
        <v>24</v>
      </c>
      <c r="AO60" s="9">
        <f>_xlfn.RANK.EQ(datos!AP60,datos!AP$7:AP$88)</f>
        <v>65</v>
      </c>
      <c r="AP60" s="9">
        <f>_xlfn.RANK.EQ(datos!AQ60,datos!AQ$7:AQ$88)</f>
        <v>25</v>
      </c>
      <c r="AQ60" s="9">
        <f>_xlfn.RANK.EQ(datos!AR60,datos!AR$7:AR$88)</f>
        <v>68</v>
      </c>
      <c r="AR60" s="9">
        <f>_xlfn.RANK.EQ(datos!AS60,datos!AS$7:AS$88)</f>
        <v>67</v>
      </c>
      <c r="AS60" s="9">
        <f>_xlfn.RANK.EQ(datos!AT60,datos!AT$7:AT$88)</f>
        <v>51</v>
      </c>
      <c r="AT60" s="9">
        <f>_xlfn.RANK.EQ(datos!AU60,datos!AU$7:AU$88)</f>
        <v>42</v>
      </c>
      <c r="AU60" s="9">
        <f>_xlfn.RANK.EQ(datos!AV60,datos!AV$7:AV$88)</f>
        <v>41</v>
      </c>
      <c r="AV60" s="9">
        <f>_xlfn.RANK.EQ(datos!AW60,datos!AW$7:AW$88)</f>
        <v>51</v>
      </c>
      <c r="AW60" s="9">
        <f>_xlfn.RANK.EQ(datos!AX60,datos!AX$7:AX$88)</f>
        <v>25</v>
      </c>
      <c r="AX60" s="9">
        <f>_xlfn.RANK.EQ(datos!AY60,datos!AY$7:AY$88)</f>
        <v>63</v>
      </c>
      <c r="AY60" s="9">
        <f>_xlfn.RANK.EQ(datos!AZ60,datos!AZ$7:AZ$88)</f>
        <v>53</v>
      </c>
      <c r="AZ60" s="9">
        <f>_xlfn.RANK.EQ(datos!BA60,datos!BA$7:BA$88)</f>
        <v>36</v>
      </c>
      <c r="BA60" s="9">
        <f>_xlfn.RANK.EQ(datos!BB60,datos!BB$7:BB$88)</f>
        <v>53</v>
      </c>
      <c r="BB60" s="9">
        <f>_xlfn.RANK.EQ(datos!BC60,datos!BC$7:BC$88)</f>
        <v>66</v>
      </c>
      <c r="BC60" s="9">
        <f>_xlfn.RANK.EQ(datos!BD60,datos!BD$7:BD$88)</f>
        <v>77</v>
      </c>
      <c r="BD60" s="9">
        <f>_xlfn.RANK.EQ(datos!BE60,datos!BE$7:BE$88)</f>
        <v>68</v>
      </c>
      <c r="BE60" s="9">
        <f>_xlfn.RANK.EQ(datos!BF60,datos!BF$7:BF$88)</f>
        <v>35</v>
      </c>
      <c r="BF60" s="9">
        <f>_xlfn.RANK.EQ(datos!BG60,datos!BG$7:BG$88)</f>
        <v>70</v>
      </c>
      <c r="BG60" s="9">
        <f>_xlfn.RANK.EQ(datos!BH60,datos!BH$7:BH$88)</f>
        <v>42</v>
      </c>
      <c r="BH60" s="9">
        <f>_xlfn.RANK.EQ(datos!BI60,datos!BI$7:BI$88)</f>
        <v>34</v>
      </c>
      <c r="BI60" s="9">
        <f>_xlfn.RANK.EQ(datos!BJ60,datos!BJ$7:BJ$88)</f>
        <v>81</v>
      </c>
      <c r="BJ60" s="9">
        <f>_xlfn.RANK.EQ(datos!BK60,datos!BK$7:BK$88)</f>
        <v>16</v>
      </c>
      <c r="BK60" s="9">
        <f>_xlfn.RANK.EQ(datos!BL60,datos!BL$7:BL$88)</f>
        <v>43</v>
      </c>
      <c r="BL60" s="9">
        <f>_xlfn.RANK.EQ(datos!BM60,datos!BM$7:BM$88)</f>
        <v>38</v>
      </c>
      <c r="BM60" s="9">
        <f>_xlfn.RANK.EQ(datos!BN60,datos!BN$7:BN$88)</f>
        <v>21</v>
      </c>
      <c r="BN60" s="9">
        <f>_xlfn.RANK.EQ(datos!BO60,datos!BO$7:BO$88)</f>
        <v>50</v>
      </c>
      <c r="BO60" s="9">
        <f>_xlfn.RANK.EQ(datos!BP60,datos!BP$7:BP$88)</f>
        <v>34</v>
      </c>
      <c r="BP60" s="9">
        <f>_xlfn.RANK.EQ(datos!BQ60,datos!BQ$7:BQ$88)</f>
        <v>55</v>
      </c>
      <c r="BQ60" s="9">
        <f>_xlfn.RANK.EQ(datos!BR60,datos!BR$7:BR$88)</f>
        <v>67</v>
      </c>
      <c r="BR60" s="9">
        <f>_xlfn.RANK.EQ(datos!BS60,datos!BS$7:BS$88)</f>
        <v>58</v>
      </c>
      <c r="BS60" s="9">
        <f>_xlfn.RANK.EQ(datos!BT60,datos!BT$7:BT$88)</f>
        <v>1</v>
      </c>
      <c r="BT60" s="9">
        <f>_xlfn.RANK.EQ(datos!BU60,datos!BU$7:BU$88)</f>
        <v>72</v>
      </c>
      <c r="BU60" s="9">
        <f>_xlfn.RANK.EQ(datos!BV60,datos!BV$7:BV$88)</f>
        <v>26</v>
      </c>
      <c r="BV60" s="9">
        <f>_xlfn.RANK.EQ(datos!BW60,datos!BW$7:BW$88)</f>
        <v>1</v>
      </c>
      <c r="BW60" s="9">
        <f>_xlfn.RANK.EQ(datos!BX60,datos!BX$7:BX$88)</f>
        <v>45</v>
      </c>
      <c r="BX60" s="9">
        <f>_xlfn.RANK.EQ(datos!BY60,datos!BY$7:BY$88)</f>
        <v>71</v>
      </c>
      <c r="BY60" s="9">
        <f>_xlfn.RANK.EQ(datos!BZ60,datos!BZ$7:BZ$88)</f>
        <v>48</v>
      </c>
      <c r="BZ60" s="9">
        <f>_xlfn.RANK.EQ(datos!CA60,datos!CA$7:CA$88)</f>
        <v>28</v>
      </c>
      <c r="CA60" s="9">
        <f>_xlfn.RANK.EQ(datos!CB60,datos!CB$7:CB$88)</f>
        <v>58</v>
      </c>
      <c r="CB60" s="9">
        <f>_xlfn.RANK.EQ(datos!CC60,datos!CC$7:CC$88)</f>
        <v>54</v>
      </c>
      <c r="CC60" s="9">
        <f>_xlfn.RANK.EQ(datos!CD60,datos!CD$7:CD$88)</f>
        <v>55</v>
      </c>
      <c r="CD60" s="9">
        <f>_xlfn.RANK.EQ(datos!CE60,datos!CE$7:CE$88)</f>
        <v>9</v>
      </c>
      <c r="CE60" s="9">
        <f>_xlfn.RANK.EQ(datos!CF60,datos!CF$7:CF$88)</f>
        <v>70</v>
      </c>
      <c r="CF60" s="9">
        <f>_xlfn.RANK.EQ(datos!CG60,datos!CG$7:CG$88)</f>
        <v>39</v>
      </c>
      <c r="CG60" s="9">
        <f>_xlfn.RANK.EQ(datos!CH60,datos!CH$7:CH$88)</f>
        <v>37</v>
      </c>
      <c r="CH60" s="9">
        <f>_xlfn.RANK.EQ(datos!CI60,datos!CI$7:CI$88)</f>
        <v>27</v>
      </c>
      <c r="CI60" s="9">
        <f>_xlfn.RANK.EQ(datos!CJ60,datos!CJ$7:CJ$88)</f>
        <v>79</v>
      </c>
      <c r="CJ60" s="9">
        <f>_xlfn.RANK.EQ(datos!CK60,datos!CK$7:CK$88)</f>
        <v>78</v>
      </c>
      <c r="CK60" s="9">
        <f>_xlfn.RANK.EQ(datos!CL60,datos!CL$7:CL$88)</f>
        <v>56</v>
      </c>
      <c r="CL60" s="9">
        <f>_xlfn.RANK.EQ(datos!CM60,datos!CM$7:CM$88)</f>
        <v>63</v>
      </c>
      <c r="CM60" s="9">
        <f>_xlfn.RANK.EQ(datos!CN60,datos!CN$7:CN$88)</f>
        <v>62</v>
      </c>
      <c r="CN60" s="9">
        <f>_xlfn.RANK.EQ(datos!CO60,datos!CO$7:CO$88)</f>
        <v>69</v>
      </c>
      <c r="CO60" s="9">
        <f>_xlfn.RANK.EQ(datos!CP60,datos!CP$7:CP$88)</f>
        <v>64</v>
      </c>
      <c r="CP60" s="9">
        <f>_xlfn.RANK.EQ(datos!CQ60,datos!CQ$7:CQ$88)</f>
        <v>1</v>
      </c>
      <c r="CQ60" s="9">
        <f>_xlfn.RANK.EQ(datos!CR60,datos!CR$7:CR$88)</f>
        <v>46</v>
      </c>
      <c r="CR60" s="9">
        <f>_xlfn.RANK.EQ(datos!CS60,datos!CS$7:CS$88)</f>
        <v>67</v>
      </c>
      <c r="CS60" s="9">
        <f>_xlfn.RANK.EQ(datos!CT60,datos!CT$7:CT$88)</f>
        <v>12</v>
      </c>
      <c r="CT60" s="9">
        <f>_xlfn.RANK.EQ(datos!CU60,datos!CU$7:CU$88)</f>
        <v>72</v>
      </c>
      <c r="CU60" s="9">
        <f>_xlfn.RANK.EQ(datos!CV60,datos!CV$7:CV$88)</f>
        <v>23</v>
      </c>
      <c r="CV60" s="9">
        <f>_xlfn.RANK.EQ(datos!CW60,datos!CW$7:CW$88)</f>
        <v>14</v>
      </c>
      <c r="CW60" s="9">
        <f>_xlfn.RANK.EQ(datos!CX60,datos!CX$7:CX$88)</f>
        <v>79</v>
      </c>
      <c r="CX60" s="9">
        <f>_xlfn.RANK.EQ(datos!CY60,datos!CY$7:CY$88)</f>
        <v>32</v>
      </c>
      <c r="CY60" s="9">
        <f>_xlfn.RANK.EQ(datos!CZ60,datos!CZ$7:CZ$88)</f>
        <v>74</v>
      </c>
      <c r="CZ60" s="9">
        <f>_xlfn.RANK.EQ(datos!DA60,datos!DA$7:DA$88)</f>
        <v>1</v>
      </c>
      <c r="DA60" s="9">
        <f>_xlfn.RANK.EQ(datos!DB60,datos!DB$7:DB$88)</f>
        <v>8</v>
      </c>
      <c r="DB60" s="9">
        <f>_xlfn.RANK.EQ(datos!DC60,datos!DC$7:DC$88)</f>
        <v>11</v>
      </c>
      <c r="DC60" s="9">
        <f>_xlfn.RANK.EQ(datos!DD60,datos!DD$7:DD$88)</f>
        <v>63</v>
      </c>
      <c r="DD60" s="9">
        <f>_xlfn.RANK.EQ(datos!DE60,datos!DE$7:DE$88)</f>
        <v>11</v>
      </c>
      <c r="DE60" s="9">
        <f>_xlfn.RANK.EQ(datos!DF60,datos!DF$7:DF$88)</f>
        <v>68</v>
      </c>
      <c r="DF60" s="9">
        <f>_xlfn.RANK.EQ(datos!DG60,datos!DG$7:DG$88)</f>
        <v>70</v>
      </c>
      <c r="DG60" s="9">
        <f>_xlfn.RANK.EQ(datos!DH60,datos!DH$7:DH$88)</f>
        <v>77</v>
      </c>
      <c r="DH60" s="9">
        <f>_xlfn.RANK.EQ(datos!DI60,datos!DI$7:DI$88)</f>
        <v>38</v>
      </c>
      <c r="DI60" s="9">
        <f>_xlfn.RANK.EQ(datos!DJ60,datos!DJ$7:DJ$88)</f>
        <v>23</v>
      </c>
      <c r="DJ60" s="9">
        <f>_xlfn.RANK.EQ(datos!DK60,datos!DK$7:DK$88)</f>
        <v>65</v>
      </c>
      <c r="DK60" s="9">
        <f>_xlfn.RANK.EQ(datos!DL60,datos!DL$7:DL$88)</f>
        <v>47</v>
      </c>
      <c r="DL60" s="9">
        <f>_xlfn.RANK.EQ(datos!DM60,datos!DM$7:DM$88)</f>
        <v>63</v>
      </c>
      <c r="DM60" s="9">
        <f>_xlfn.RANK.EQ(datos!DN60,datos!DN$7:DN$88)</f>
        <v>56</v>
      </c>
      <c r="DN60" s="9">
        <f>_xlfn.RANK.EQ(datos!DO60,datos!DO$7:DO$88)</f>
        <v>55</v>
      </c>
      <c r="DO60" s="9">
        <f>_xlfn.RANK.EQ(datos!DP60,datos!DP$7:DP$88)</f>
        <v>52</v>
      </c>
      <c r="DP60" s="9">
        <f>_xlfn.RANK.EQ(datos!DQ60,datos!DQ$7:DQ$88)</f>
        <v>27</v>
      </c>
      <c r="DQ60" s="9">
        <f>_xlfn.RANK.EQ(datos!DR60,datos!DR$7:DR$88)</f>
        <v>42</v>
      </c>
      <c r="DR60" s="9">
        <f>_xlfn.RANK.EQ(datos!DS60,datos!DS$7:DS$88)</f>
        <v>69</v>
      </c>
      <c r="DS60" s="9">
        <f>_xlfn.RANK.EQ(datos!DT60,datos!DT$7:DT$88)</f>
        <v>81</v>
      </c>
      <c r="DT60" s="9">
        <f>_xlfn.RANK.EQ(datos!DU60,datos!DU$7:DU$88)</f>
        <v>81</v>
      </c>
      <c r="DU60" s="9">
        <f>_xlfn.RANK.EQ(datos!DV60,datos!DV$7:DV$88)</f>
        <v>31</v>
      </c>
      <c r="DV60" s="9">
        <f>_xlfn.RANK.EQ(datos!DW60,datos!DW$7:DW$88)</f>
        <v>30</v>
      </c>
      <c r="DW60" s="9">
        <f>_xlfn.RANK.EQ(datos!DX60,datos!DX$7:DX$88)</f>
        <v>29</v>
      </c>
      <c r="DX60" s="9">
        <f>_xlfn.RANK.EQ(datos!DY60,datos!DY$7:DY$88)</f>
        <v>29</v>
      </c>
      <c r="DY60" s="9">
        <f>_xlfn.RANK.EQ(datos!DZ60,datos!DZ$7:DZ$88)</f>
        <v>10</v>
      </c>
      <c r="DZ60" s="9">
        <f>_xlfn.RANK.EQ(datos!EA60,datos!EA$7:EA$88)</f>
        <v>77</v>
      </c>
      <c r="EA60" s="9">
        <f>_xlfn.RANK.EQ(datos!EB60,datos!EB$7:EB$88)</f>
        <v>81</v>
      </c>
      <c r="EB60" s="9">
        <f>_xlfn.RANK.EQ(datos!EC60,datos!EC$7:EC$88)</f>
        <v>79</v>
      </c>
      <c r="EC60" s="9">
        <f>_xlfn.RANK.EQ(datos!ED60,datos!ED$7:ED$88)</f>
        <v>78</v>
      </c>
      <c r="ED60" s="9">
        <f>_xlfn.RANK.EQ(datos!EE60,datos!EE$7:EE$88)</f>
        <v>5</v>
      </c>
      <c r="EE60" s="9">
        <f>_xlfn.RANK.EQ(datos!EF60,datos!EF$7:EF$88)</f>
        <v>57</v>
      </c>
      <c r="EF60" s="9">
        <f>_xlfn.RANK.EQ(datos!EG60,datos!EG$7:EG$88)</f>
        <v>39</v>
      </c>
      <c r="EG60" s="9">
        <f>_xlfn.RANK.EQ(datos!EH60,datos!EH$7:EH$88)</f>
        <v>66</v>
      </c>
      <c r="EH60" s="9">
        <f>_xlfn.RANK.EQ(datos!EI60,datos!EI$7:EI$88)</f>
        <v>70</v>
      </c>
      <c r="EI60" s="9">
        <f>_xlfn.RANK.EQ(datos!EJ60,datos!EJ$7:EJ$88)</f>
        <v>73</v>
      </c>
      <c r="EJ60" s="9">
        <f>_xlfn.RANK.EQ(datos!EK60,datos!EK$7:EK$88)</f>
        <v>47</v>
      </c>
      <c r="EK60" s="9">
        <f>_xlfn.RANK.EQ(datos!EL60,datos!EL$7:EL$88)</f>
        <v>56</v>
      </c>
      <c r="EL60" s="9">
        <f>_xlfn.RANK.EQ(datos!EM60,datos!EM$7:EM$88)</f>
        <v>64</v>
      </c>
      <c r="EM60" s="9">
        <f>_xlfn.RANK.EQ(datos!EN60,datos!EN$7:EN$88)</f>
        <v>59</v>
      </c>
      <c r="EN60" s="9">
        <f>_xlfn.RANK.EQ(datos!EO60,datos!EO$7:EO$88)</f>
        <v>69</v>
      </c>
      <c r="EO60" s="9">
        <f>_xlfn.RANK.EQ(datos!EP60,datos!EP$7:EP$88)</f>
        <v>59</v>
      </c>
      <c r="EP60" s="9">
        <f>_xlfn.RANK.EQ(datos!EQ60,datos!EQ$7:EQ$88)</f>
        <v>39</v>
      </c>
      <c r="EQ60" s="9">
        <f>_xlfn.RANK.EQ(datos!ER60,datos!ER$7:ER$88)</f>
        <v>55</v>
      </c>
      <c r="ER60" s="9">
        <f>_xlfn.RANK.EQ(datos!ES60,datos!ES$7:ES$88)</f>
        <v>33</v>
      </c>
      <c r="ES60" s="9">
        <f>_xlfn.RANK.EQ(datos!ET60,datos!ET$7:ET$88)</f>
        <v>35</v>
      </c>
      <c r="ET60" s="9">
        <f>_xlfn.RANK.EQ(datos!EU60,datos!EU$7:EU$88)</f>
        <v>45</v>
      </c>
      <c r="EU60" s="9">
        <f>_xlfn.RANK.EQ(datos!EV60,datos!EV$7:EV$88)</f>
        <v>50</v>
      </c>
      <c r="EV60" s="9">
        <f>_xlfn.RANK.EQ(datos!EW60,datos!EW$7:EW$88)</f>
        <v>43</v>
      </c>
      <c r="EW60" s="9">
        <f>_xlfn.RANK.EQ(datos!EX60,datos!EX$7:EX$88)</f>
        <v>56</v>
      </c>
      <c r="EX60" s="9">
        <f>_xlfn.RANK.EQ(datos!EY60,datos!EY$7:EY$88)</f>
        <v>39</v>
      </c>
      <c r="EY60" s="9">
        <f>_xlfn.RANK.EQ(datos!EZ60,datos!EZ$7:EZ$88)</f>
        <v>19</v>
      </c>
      <c r="EZ60" s="9">
        <f>_xlfn.RANK.EQ(datos!FA60,datos!FA$7:FA$88)</f>
        <v>35</v>
      </c>
      <c r="FA60" s="9">
        <f>_xlfn.RANK.EQ(datos!FB60,datos!FB$7:FB$88)</f>
        <v>43</v>
      </c>
      <c r="FB60" s="9">
        <f>_xlfn.RANK.EQ(datos!FC60,datos!FC$7:FC$88)</f>
        <v>18</v>
      </c>
      <c r="FC60" s="9">
        <f>_xlfn.RANK.EQ(datos!FD60,datos!FD$7:FD$88)</f>
        <v>16</v>
      </c>
      <c r="FD60" s="9">
        <f>_xlfn.RANK.EQ(datos!FE60,datos!FE$7:FE$88)</f>
        <v>33</v>
      </c>
      <c r="FE60" s="9">
        <f>_xlfn.RANK.EQ(datos!FF60,datos!FF$7:FF$88)</f>
        <v>33</v>
      </c>
      <c r="FF60" s="9">
        <f>_xlfn.RANK.EQ(datos!FG60,datos!FG$7:FG$88)</f>
        <v>27</v>
      </c>
      <c r="FG60" s="9">
        <f>_xlfn.RANK.EQ(datos!FH60,datos!FH$7:FH$88)</f>
        <v>63</v>
      </c>
      <c r="FH60" s="9">
        <f>_xlfn.RANK.EQ(datos!FI60,datos!FI$7:FI$88)</f>
        <v>53</v>
      </c>
      <c r="FI60" s="9">
        <f>_xlfn.RANK.EQ(datos!FJ60,datos!FJ$7:FJ$88)</f>
        <v>19</v>
      </c>
      <c r="FJ60" s="9">
        <f>_xlfn.RANK.EQ(datos!FK60,datos!FK$7:FK$88)</f>
        <v>41</v>
      </c>
      <c r="FK60" s="9">
        <f>_xlfn.RANK.EQ(datos!FL60,datos!FL$7:FL$88)</f>
        <v>41</v>
      </c>
      <c r="FL60" s="9">
        <f>_xlfn.RANK.EQ(datos!FM60,datos!FM$7:FM$88)</f>
        <v>16</v>
      </c>
      <c r="FM60" s="9">
        <f>_xlfn.RANK.EQ(datos!FN60,datos!FN$7:FN$88)</f>
        <v>17</v>
      </c>
      <c r="FN60" s="9">
        <f>_xlfn.RANK.EQ(datos!FO60,datos!FO$7:FO$88)</f>
        <v>65</v>
      </c>
      <c r="FO60" s="9">
        <f>_xlfn.RANK.EQ(datos!FP60,datos!FP$7:FP$88)</f>
        <v>49</v>
      </c>
      <c r="FP60" s="9">
        <f>_xlfn.RANK.EQ(datos!FQ60,datos!FQ$7:FQ$88)</f>
        <v>73</v>
      </c>
      <c r="FQ60" s="9">
        <f>_xlfn.RANK.EQ(datos!FR60,datos!FR$7:FR$88)</f>
        <v>55</v>
      </c>
      <c r="FR60" s="9">
        <f>_xlfn.RANK.EQ(datos!FS60,datos!FS$7:FS$88)</f>
        <v>52</v>
      </c>
      <c r="FS60" s="9">
        <f>_xlfn.RANK.EQ(datos!FT60,datos!FT$7:FT$88)</f>
        <v>70</v>
      </c>
    </row>
    <row r="61" spans="1:175" x14ac:dyDescent="0.3">
      <c r="A61" s="2" t="s">
        <v>110</v>
      </c>
      <c r="B61" s="2">
        <v>501</v>
      </c>
      <c r="C61" s="2" t="s">
        <v>111</v>
      </c>
      <c r="D61" s="2" t="s">
        <v>351</v>
      </c>
      <c r="E61" s="2" t="s">
        <v>352</v>
      </c>
      <c r="F61" s="2">
        <v>1</v>
      </c>
      <c r="G61" s="2" t="s">
        <v>355</v>
      </c>
      <c r="H61" s="9">
        <f>_xlfn.RANK.EQ(datos!I61,datos!I$7:I$88)</f>
        <v>37</v>
      </c>
      <c r="I61" s="9">
        <f>_xlfn.RANK.EQ(datos!J61,datos!J$7:J$88)</f>
        <v>34</v>
      </c>
      <c r="J61" s="9">
        <f>_xlfn.RANK.EQ(datos!K61,datos!K$7:K$88)</f>
        <v>51</v>
      </c>
      <c r="K61" s="9">
        <f>_xlfn.RANK.EQ(datos!L61,datos!L$7:L$88)</f>
        <v>30</v>
      </c>
      <c r="L61" s="9">
        <f>_xlfn.RANK.EQ(datos!M61,datos!M$7:M$88)</f>
        <v>66</v>
      </c>
      <c r="M61" s="9">
        <f>_xlfn.RANK.EQ(datos!N61,datos!N$7:N$88)</f>
        <v>21</v>
      </c>
      <c r="N61" s="9">
        <f>_xlfn.RANK.EQ(datos!O61,datos!O$7:O$88)</f>
        <v>12</v>
      </c>
      <c r="O61" s="9">
        <f>_xlfn.RANK.EQ(datos!P61,datos!P$7:P$88)</f>
        <v>72</v>
      </c>
      <c r="P61" s="9">
        <f>_xlfn.RANK.EQ(datos!Q61,datos!Q$7:Q$88)</f>
        <v>36</v>
      </c>
      <c r="Q61" s="9">
        <f>_xlfn.RANK.EQ(datos!R61,datos!R$7:R$88)</f>
        <v>40</v>
      </c>
      <c r="R61" s="9">
        <f>_xlfn.RANK.EQ(datos!S61,datos!S$7:S$88)</f>
        <v>13</v>
      </c>
      <c r="S61" s="9">
        <f>_xlfn.RANK.EQ(datos!T61,datos!T$7:T$88)</f>
        <v>62</v>
      </c>
      <c r="T61" s="9">
        <f>_xlfn.RANK.EQ(datos!U61,datos!U$7:U$88)</f>
        <v>29</v>
      </c>
      <c r="U61" s="9">
        <f>_xlfn.RANK.EQ(datos!V61,datos!V$7:V$88)</f>
        <v>23</v>
      </c>
      <c r="V61" s="9">
        <f>_xlfn.RANK.EQ(datos!W61,datos!W$7:W$88)</f>
        <v>44</v>
      </c>
      <c r="W61" s="9">
        <f>_xlfn.RANK.EQ(datos!X61,datos!X$7:X$88)</f>
        <v>21</v>
      </c>
      <c r="X61" s="9">
        <f>_xlfn.RANK.EQ(datos!Y61,datos!Y$7:Y$88)</f>
        <v>46</v>
      </c>
      <c r="Y61" s="9">
        <f>_xlfn.RANK.EQ(datos!Z61,datos!Z$7:Z$88)</f>
        <v>64</v>
      </c>
      <c r="Z61" s="9">
        <f>_xlfn.RANK.EQ(datos!AA61,datos!AA$7:AA$88)</f>
        <v>29</v>
      </c>
      <c r="AA61" s="9">
        <f>_xlfn.RANK.EQ(datos!AB61,datos!AB$7:AB$88)</f>
        <v>5</v>
      </c>
      <c r="AB61" s="9">
        <f>_xlfn.RANK.EQ(datos!AC61,datos!AC$7:AC$88)</f>
        <v>18</v>
      </c>
      <c r="AC61" s="9">
        <f>_xlfn.RANK.EQ(datos!AD61,datos!AD$7:AD$88)</f>
        <v>50</v>
      </c>
      <c r="AD61" s="9">
        <f>_xlfn.RANK.EQ(datos!AE61,datos!AE$7:AE$88)</f>
        <v>47</v>
      </c>
      <c r="AE61" s="9">
        <f>_xlfn.RANK.EQ(datos!AF61,datos!AF$7:AF$88)</f>
        <v>66</v>
      </c>
      <c r="AF61" s="9">
        <f>_xlfn.RANK.EQ(datos!AG61,datos!AG$7:AG$88)</f>
        <v>49</v>
      </c>
      <c r="AG61" s="9">
        <f>_xlfn.RANK.EQ(datos!AH61,datos!AH$7:AH$88)</f>
        <v>2</v>
      </c>
      <c r="AH61" s="9">
        <f>_xlfn.RANK.EQ(datos!AI61,datos!AI$7:AI$88)</f>
        <v>49</v>
      </c>
      <c r="AI61" s="9">
        <f>_xlfn.RANK.EQ(datos!AJ61,datos!AJ$7:AJ$88)</f>
        <v>52</v>
      </c>
      <c r="AJ61" s="9">
        <f>_xlfn.RANK.EQ(datos!AK61,datos!AK$7:AK$88)</f>
        <v>44</v>
      </c>
      <c r="AK61" s="9">
        <f>_xlfn.RANK.EQ(datos!AL61,datos!AL$7:AL$88)</f>
        <v>53</v>
      </c>
      <c r="AL61" s="9">
        <f>_xlfn.RANK.EQ(datos!AM61,datos!AM$7:AM$88)</f>
        <v>4</v>
      </c>
      <c r="AM61" s="9">
        <f>_xlfn.RANK.EQ(datos!AN61,datos!AN$7:AN$88)</f>
        <v>10</v>
      </c>
      <c r="AN61" s="9">
        <f>_xlfn.RANK.EQ(datos!AO61,datos!AO$7:AO$88)</f>
        <v>7</v>
      </c>
      <c r="AO61" s="9">
        <f>_xlfn.RANK.EQ(datos!AP61,datos!AP$7:AP$88)</f>
        <v>38</v>
      </c>
      <c r="AP61" s="9">
        <f>_xlfn.RANK.EQ(datos!AQ61,datos!AQ$7:AQ$88)</f>
        <v>67</v>
      </c>
      <c r="AQ61" s="9">
        <f>_xlfn.RANK.EQ(datos!AR61,datos!AR$7:AR$88)</f>
        <v>43</v>
      </c>
      <c r="AR61" s="9">
        <f>_xlfn.RANK.EQ(datos!AS61,datos!AS$7:AS$88)</f>
        <v>52</v>
      </c>
      <c r="AS61" s="9">
        <f>_xlfn.RANK.EQ(datos!AT61,datos!AT$7:AT$88)</f>
        <v>74</v>
      </c>
      <c r="AT61" s="9">
        <f>_xlfn.RANK.EQ(datos!AU61,datos!AU$7:AU$88)</f>
        <v>76</v>
      </c>
      <c r="AU61" s="9">
        <f>_xlfn.RANK.EQ(datos!AV61,datos!AV$7:AV$88)</f>
        <v>76</v>
      </c>
      <c r="AV61" s="9">
        <f>_xlfn.RANK.EQ(datos!AW61,datos!AW$7:AW$88)</f>
        <v>68</v>
      </c>
      <c r="AW61" s="9">
        <f>_xlfn.RANK.EQ(datos!AX61,datos!AX$7:AX$88)</f>
        <v>53</v>
      </c>
      <c r="AX61" s="9">
        <f>_xlfn.RANK.EQ(datos!AY61,datos!AY$7:AY$88)</f>
        <v>69</v>
      </c>
      <c r="AY61" s="9">
        <f>_xlfn.RANK.EQ(datos!AZ61,datos!AZ$7:AZ$88)</f>
        <v>46</v>
      </c>
      <c r="AZ61" s="9">
        <f>_xlfn.RANK.EQ(datos!BA61,datos!BA$7:BA$88)</f>
        <v>16</v>
      </c>
      <c r="BA61" s="9">
        <f>_xlfn.RANK.EQ(datos!BB61,datos!BB$7:BB$88)</f>
        <v>25</v>
      </c>
      <c r="BB61" s="9">
        <f>_xlfn.RANK.EQ(datos!BC61,datos!BC$7:BC$88)</f>
        <v>24</v>
      </c>
      <c r="BC61" s="9">
        <f>_xlfn.RANK.EQ(datos!BD61,datos!BD$7:BD$88)</f>
        <v>46</v>
      </c>
      <c r="BD61" s="9">
        <f>_xlfn.RANK.EQ(datos!BE61,datos!BE$7:BE$88)</f>
        <v>36</v>
      </c>
      <c r="BE61" s="9">
        <f>_xlfn.RANK.EQ(datos!BF61,datos!BF$7:BF$88)</f>
        <v>1</v>
      </c>
      <c r="BF61" s="9">
        <f>_xlfn.RANK.EQ(datos!BG61,datos!BG$7:BG$88)</f>
        <v>5</v>
      </c>
      <c r="BG61" s="9">
        <f>_xlfn.RANK.EQ(datos!BH61,datos!BH$7:BH$88)</f>
        <v>55</v>
      </c>
      <c r="BH61" s="9">
        <f>_xlfn.RANK.EQ(datos!BI61,datos!BI$7:BI$88)</f>
        <v>19</v>
      </c>
      <c r="BI61" s="9">
        <f>_xlfn.RANK.EQ(datos!BJ61,datos!BJ$7:BJ$88)</f>
        <v>67</v>
      </c>
      <c r="BJ61" s="9">
        <f>_xlfn.RANK.EQ(datos!BK61,datos!BK$7:BK$88)</f>
        <v>62</v>
      </c>
      <c r="BK61" s="9">
        <f>_xlfn.RANK.EQ(datos!BL61,datos!BL$7:BL$88)</f>
        <v>41</v>
      </c>
      <c r="BL61" s="9">
        <f>_xlfn.RANK.EQ(datos!BM61,datos!BM$7:BM$88)</f>
        <v>45</v>
      </c>
      <c r="BM61" s="9">
        <f>_xlfn.RANK.EQ(datos!BN61,datos!BN$7:BN$88)</f>
        <v>61</v>
      </c>
      <c r="BN61" s="9">
        <f>_xlfn.RANK.EQ(datos!BO61,datos!BO$7:BO$88)</f>
        <v>69</v>
      </c>
      <c r="BO61" s="9">
        <f>_xlfn.RANK.EQ(datos!BP61,datos!BP$7:BP$88)</f>
        <v>23</v>
      </c>
      <c r="BP61" s="9">
        <f>_xlfn.RANK.EQ(datos!BQ61,datos!BQ$7:BQ$88)</f>
        <v>60</v>
      </c>
      <c r="BQ61" s="9">
        <f>_xlfn.RANK.EQ(datos!BR61,datos!BR$7:BR$88)</f>
        <v>36</v>
      </c>
      <c r="BR61" s="9">
        <f>_xlfn.RANK.EQ(datos!BS61,datos!BS$7:BS$88)</f>
        <v>61</v>
      </c>
      <c r="BS61" s="9">
        <f>_xlfn.RANK.EQ(datos!BT61,datos!BT$7:BT$88)</f>
        <v>1</v>
      </c>
      <c r="BT61" s="9">
        <f>_xlfn.RANK.EQ(datos!BU61,datos!BU$7:BU$88)</f>
        <v>1</v>
      </c>
      <c r="BU61" s="9">
        <f>_xlfn.RANK.EQ(datos!BV61,datos!BV$7:BV$88)</f>
        <v>37</v>
      </c>
      <c r="BV61" s="9">
        <f>_xlfn.RANK.EQ(datos!BW61,datos!BW$7:BW$88)</f>
        <v>1</v>
      </c>
      <c r="BW61" s="9">
        <f>_xlfn.RANK.EQ(datos!BX61,datos!BX$7:BX$88)</f>
        <v>72</v>
      </c>
      <c r="BX61" s="9">
        <f>_xlfn.RANK.EQ(datos!BY61,datos!BY$7:BY$88)</f>
        <v>63</v>
      </c>
      <c r="BY61" s="9">
        <f>_xlfn.RANK.EQ(datos!BZ61,datos!BZ$7:BZ$88)</f>
        <v>16</v>
      </c>
      <c r="BZ61" s="9">
        <f>_xlfn.RANK.EQ(datos!CA61,datos!CA$7:CA$88)</f>
        <v>28</v>
      </c>
      <c r="CA61" s="9">
        <f>_xlfn.RANK.EQ(datos!CB61,datos!CB$7:CB$88)</f>
        <v>45</v>
      </c>
      <c r="CB61" s="9">
        <f>_xlfn.RANK.EQ(datos!CC61,datos!CC$7:CC$88)</f>
        <v>66</v>
      </c>
      <c r="CC61" s="9">
        <f>_xlfn.RANK.EQ(datos!CD61,datos!CD$7:CD$88)</f>
        <v>1</v>
      </c>
      <c r="CD61" s="9">
        <f>_xlfn.RANK.EQ(datos!CE61,datos!CE$7:CE$88)</f>
        <v>71</v>
      </c>
      <c r="CE61" s="9">
        <f>_xlfn.RANK.EQ(datos!CF61,datos!CF$7:CF$88)</f>
        <v>50</v>
      </c>
      <c r="CF61" s="9">
        <f>_xlfn.RANK.EQ(datos!CG61,datos!CG$7:CG$88)</f>
        <v>24</v>
      </c>
      <c r="CG61" s="9">
        <f>_xlfn.RANK.EQ(datos!CH61,datos!CH$7:CH$88)</f>
        <v>6</v>
      </c>
      <c r="CH61" s="9">
        <f>_xlfn.RANK.EQ(datos!CI61,datos!CI$7:CI$88)</f>
        <v>40</v>
      </c>
      <c r="CI61" s="9">
        <f>_xlfn.RANK.EQ(datos!CJ61,datos!CJ$7:CJ$88)</f>
        <v>41</v>
      </c>
      <c r="CJ61" s="9">
        <f>_xlfn.RANK.EQ(datos!CK61,datos!CK$7:CK$88)</f>
        <v>74</v>
      </c>
      <c r="CK61" s="9">
        <f>_xlfn.RANK.EQ(datos!CL61,datos!CL$7:CL$88)</f>
        <v>35</v>
      </c>
      <c r="CL61" s="9">
        <f>_xlfn.RANK.EQ(datos!CM61,datos!CM$7:CM$88)</f>
        <v>66</v>
      </c>
      <c r="CM61" s="9">
        <f>_xlfn.RANK.EQ(datos!CN61,datos!CN$7:CN$88)</f>
        <v>45</v>
      </c>
      <c r="CN61" s="9">
        <f>_xlfn.RANK.EQ(datos!CO61,datos!CO$7:CO$88)</f>
        <v>70</v>
      </c>
      <c r="CO61" s="9">
        <f>_xlfn.RANK.EQ(datos!CP61,datos!CP$7:CP$88)</f>
        <v>70</v>
      </c>
      <c r="CP61" s="9">
        <f>_xlfn.RANK.EQ(datos!CQ61,datos!CQ$7:CQ$88)</f>
        <v>1</v>
      </c>
      <c r="CQ61" s="9">
        <f>_xlfn.RANK.EQ(datos!CR61,datos!CR$7:CR$88)</f>
        <v>61</v>
      </c>
      <c r="CR61" s="9">
        <f>_xlfn.RANK.EQ(datos!CS61,datos!CS$7:CS$88)</f>
        <v>26</v>
      </c>
      <c r="CS61" s="9">
        <f>_xlfn.RANK.EQ(datos!CT61,datos!CT$7:CT$88)</f>
        <v>32</v>
      </c>
      <c r="CT61" s="9">
        <f>_xlfn.RANK.EQ(datos!CU61,datos!CU$7:CU$88)</f>
        <v>80</v>
      </c>
      <c r="CU61" s="9">
        <f>_xlfn.RANK.EQ(datos!CV61,datos!CV$7:CV$88)</f>
        <v>19</v>
      </c>
      <c r="CV61" s="9">
        <f>_xlfn.RANK.EQ(datos!CW61,datos!CW$7:CW$88)</f>
        <v>30</v>
      </c>
      <c r="CW61" s="9">
        <f>_xlfn.RANK.EQ(datos!CX61,datos!CX$7:CX$88)</f>
        <v>70</v>
      </c>
      <c r="CX61" s="9">
        <f>_xlfn.RANK.EQ(datos!CY61,datos!CY$7:CY$88)</f>
        <v>13</v>
      </c>
      <c r="CY61" s="9">
        <f>_xlfn.RANK.EQ(datos!CZ61,datos!CZ$7:CZ$88)</f>
        <v>27</v>
      </c>
      <c r="CZ61" s="9">
        <f>_xlfn.RANK.EQ(datos!DA61,datos!DA$7:DA$88)</f>
        <v>28</v>
      </c>
      <c r="DA61" s="9">
        <f>_xlfn.RANK.EQ(datos!DB61,datos!DB$7:DB$88)</f>
        <v>36</v>
      </c>
      <c r="DB61" s="9">
        <f>_xlfn.RANK.EQ(datos!DC61,datos!DC$7:DC$88)</f>
        <v>23</v>
      </c>
      <c r="DC61" s="9">
        <f>_xlfn.RANK.EQ(datos!DD61,datos!DD$7:DD$88)</f>
        <v>28</v>
      </c>
      <c r="DD61" s="9">
        <f>_xlfn.RANK.EQ(datos!DE61,datos!DE$7:DE$88)</f>
        <v>7</v>
      </c>
      <c r="DE61" s="9">
        <f>_xlfn.RANK.EQ(datos!DF61,datos!DF$7:DF$88)</f>
        <v>26</v>
      </c>
      <c r="DF61" s="9">
        <f>_xlfn.RANK.EQ(datos!DG61,datos!DG$7:DG$88)</f>
        <v>27</v>
      </c>
      <c r="DG61" s="9">
        <f>_xlfn.RANK.EQ(datos!DH61,datos!DH$7:DH$88)</f>
        <v>20</v>
      </c>
      <c r="DH61" s="9">
        <f>_xlfn.RANK.EQ(datos!DI61,datos!DI$7:DI$88)</f>
        <v>13</v>
      </c>
      <c r="DI61" s="9">
        <f>_xlfn.RANK.EQ(datos!DJ61,datos!DJ$7:DJ$88)</f>
        <v>33</v>
      </c>
      <c r="DJ61" s="9">
        <f>_xlfn.RANK.EQ(datos!DK61,datos!DK$7:DK$88)</f>
        <v>48</v>
      </c>
      <c r="DK61" s="9">
        <f>_xlfn.RANK.EQ(datos!DL61,datos!DL$7:DL$88)</f>
        <v>51</v>
      </c>
      <c r="DL61" s="9">
        <f>_xlfn.RANK.EQ(datos!DM61,datos!DM$7:DM$88)</f>
        <v>39</v>
      </c>
      <c r="DM61" s="9">
        <f>_xlfn.RANK.EQ(datos!DN61,datos!DN$7:DN$88)</f>
        <v>30</v>
      </c>
      <c r="DN61" s="9">
        <f>_xlfn.RANK.EQ(datos!DO61,datos!DO$7:DO$88)</f>
        <v>81</v>
      </c>
      <c r="DO61" s="9">
        <f>_xlfn.RANK.EQ(datos!DP61,datos!DP$7:DP$88)</f>
        <v>60</v>
      </c>
      <c r="DP61" s="9">
        <f>_xlfn.RANK.EQ(datos!DQ61,datos!DQ$7:DQ$88)</f>
        <v>75</v>
      </c>
      <c r="DQ61" s="9">
        <f>_xlfn.RANK.EQ(datos!DR61,datos!DR$7:DR$88)</f>
        <v>35</v>
      </c>
      <c r="DR61" s="9">
        <f>_xlfn.RANK.EQ(datos!DS61,datos!DS$7:DS$88)</f>
        <v>52</v>
      </c>
      <c r="DS61" s="9">
        <f>_xlfn.RANK.EQ(datos!DT61,datos!DT$7:DT$88)</f>
        <v>55</v>
      </c>
      <c r="DT61" s="9">
        <f>_xlfn.RANK.EQ(datos!DU61,datos!DU$7:DU$88)</f>
        <v>42</v>
      </c>
      <c r="DU61" s="9">
        <f>_xlfn.RANK.EQ(datos!DV61,datos!DV$7:DV$88)</f>
        <v>5</v>
      </c>
      <c r="DV61" s="9">
        <f>_xlfn.RANK.EQ(datos!DW61,datos!DW$7:DW$88)</f>
        <v>1</v>
      </c>
      <c r="DW61" s="9">
        <f>_xlfn.RANK.EQ(datos!DX61,datos!DX$7:DX$88)</f>
        <v>5</v>
      </c>
      <c r="DX61" s="9">
        <f>_xlfn.RANK.EQ(datos!DY61,datos!DY$7:DY$88)</f>
        <v>3</v>
      </c>
      <c r="DY61" s="9">
        <f>_xlfn.RANK.EQ(datos!DZ61,datos!DZ$7:DZ$88)</f>
        <v>6</v>
      </c>
      <c r="DZ61" s="9">
        <f>_xlfn.RANK.EQ(datos!EA61,datos!EA$7:EA$88)</f>
        <v>54</v>
      </c>
      <c r="EA61" s="9">
        <f>_xlfn.RANK.EQ(datos!EB61,datos!EB$7:EB$88)</f>
        <v>36</v>
      </c>
      <c r="EB61" s="9">
        <f>_xlfn.RANK.EQ(datos!EC61,datos!EC$7:EC$88)</f>
        <v>42</v>
      </c>
      <c r="EC61" s="9">
        <f>_xlfn.RANK.EQ(datos!ED61,datos!ED$7:ED$88)</f>
        <v>48</v>
      </c>
      <c r="ED61" s="9">
        <f>_xlfn.RANK.EQ(datos!EE61,datos!EE$7:EE$88)</f>
        <v>35</v>
      </c>
      <c r="EE61" s="9">
        <f>_xlfn.RANK.EQ(datos!EF61,datos!EF$7:EF$88)</f>
        <v>73</v>
      </c>
      <c r="EF61" s="9">
        <f>_xlfn.RANK.EQ(datos!EG61,datos!EG$7:EG$88)</f>
        <v>54</v>
      </c>
      <c r="EG61" s="9">
        <f>_xlfn.RANK.EQ(datos!EH61,datos!EH$7:EH$88)</f>
        <v>23</v>
      </c>
      <c r="EH61" s="9">
        <f>_xlfn.RANK.EQ(datos!EI61,datos!EI$7:EI$88)</f>
        <v>1</v>
      </c>
      <c r="EI61" s="9">
        <f>_xlfn.RANK.EQ(datos!EJ61,datos!EJ$7:EJ$88)</f>
        <v>22</v>
      </c>
      <c r="EJ61" s="9">
        <f>_xlfn.RANK.EQ(datos!EK61,datos!EK$7:EK$88)</f>
        <v>65</v>
      </c>
      <c r="EK61" s="9">
        <f>_xlfn.RANK.EQ(datos!EL61,datos!EL$7:EL$88)</f>
        <v>14</v>
      </c>
      <c r="EL61" s="9">
        <f>_xlfn.RANK.EQ(datos!EM61,datos!EM$7:EM$88)</f>
        <v>36</v>
      </c>
      <c r="EM61" s="9">
        <f>_xlfn.RANK.EQ(datos!EN61,datos!EN$7:EN$88)</f>
        <v>60</v>
      </c>
      <c r="EN61" s="9">
        <f>_xlfn.RANK.EQ(datos!EO61,datos!EO$7:EO$88)</f>
        <v>27</v>
      </c>
      <c r="EO61" s="9">
        <f>_xlfn.RANK.EQ(datos!EP61,datos!EP$7:EP$88)</f>
        <v>54</v>
      </c>
      <c r="EP61" s="9">
        <f>_xlfn.RANK.EQ(datos!EQ61,datos!EQ$7:EQ$88)</f>
        <v>35</v>
      </c>
      <c r="EQ61" s="9">
        <f>_xlfn.RANK.EQ(datos!ER61,datos!ER$7:ER$88)</f>
        <v>62</v>
      </c>
      <c r="ER61" s="9">
        <f>_xlfn.RANK.EQ(datos!ES61,datos!ES$7:ES$88)</f>
        <v>63</v>
      </c>
      <c r="ES61" s="9">
        <f>_xlfn.RANK.EQ(datos!ET61,datos!ET$7:ET$88)</f>
        <v>4</v>
      </c>
      <c r="ET61" s="9">
        <f>_xlfn.RANK.EQ(datos!EU61,datos!EU$7:EU$88)</f>
        <v>1</v>
      </c>
      <c r="EU61" s="9">
        <f>_xlfn.RANK.EQ(datos!EV61,datos!EV$7:EV$88)</f>
        <v>4</v>
      </c>
      <c r="EV61" s="9">
        <f>_xlfn.RANK.EQ(datos!EW61,datos!EW$7:EW$88)</f>
        <v>72</v>
      </c>
      <c r="EW61" s="9">
        <f>_xlfn.RANK.EQ(datos!EX61,datos!EX$7:EX$88)</f>
        <v>8</v>
      </c>
      <c r="EX61" s="9">
        <f>_xlfn.RANK.EQ(datos!EY61,datos!EY$7:EY$88)</f>
        <v>18</v>
      </c>
      <c r="EY61" s="9">
        <f>_xlfn.RANK.EQ(datos!EZ61,datos!EZ$7:EZ$88)</f>
        <v>6</v>
      </c>
      <c r="EZ61" s="9">
        <f>_xlfn.RANK.EQ(datos!FA61,datos!FA$7:FA$88)</f>
        <v>5</v>
      </c>
      <c r="FA61" s="9">
        <f>_xlfn.RANK.EQ(datos!FB61,datos!FB$7:FB$88)</f>
        <v>25</v>
      </c>
      <c r="FB61" s="9">
        <f>_xlfn.RANK.EQ(datos!FC61,datos!FC$7:FC$88)</f>
        <v>1</v>
      </c>
      <c r="FC61" s="9">
        <f>_xlfn.RANK.EQ(datos!FD61,datos!FD$7:FD$88)</f>
        <v>45</v>
      </c>
      <c r="FD61" s="9">
        <f>_xlfn.RANK.EQ(datos!FE61,datos!FE$7:FE$88)</f>
        <v>16</v>
      </c>
      <c r="FE61" s="9">
        <f>_xlfn.RANK.EQ(datos!FF61,datos!FF$7:FF$88)</f>
        <v>33</v>
      </c>
      <c r="FF61" s="9">
        <f>_xlfn.RANK.EQ(datos!FG61,datos!FG$7:FG$88)</f>
        <v>1</v>
      </c>
      <c r="FG61" s="9">
        <f>_xlfn.RANK.EQ(datos!FH61,datos!FH$7:FH$88)</f>
        <v>58</v>
      </c>
      <c r="FH61" s="9">
        <f>_xlfn.RANK.EQ(datos!FI61,datos!FI$7:FI$88)</f>
        <v>62</v>
      </c>
      <c r="FI61" s="9">
        <f>_xlfn.RANK.EQ(datos!FJ61,datos!FJ$7:FJ$88)</f>
        <v>70</v>
      </c>
      <c r="FJ61" s="9">
        <f>_xlfn.RANK.EQ(datos!FK61,datos!FK$7:FK$88)</f>
        <v>79</v>
      </c>
      <c r="FK61" s="9">
        <f>_xlfn.RANK.EQ(datos!FL61,datos!FL$7:FL$88)</f>
        <v>36</v>
      </c>
      <c r="FL61" s="9">
        <f>_xlfn.RANK.EQ(datos!FM61,datos!FM$7:FM$88)</f>
        <v>24</v>
      </c>
      <c r="FM61" s="9">
        <f>_xlfn.RANK.EQ(datos!FN61,datos!FN$7:FN$88)</f>
        <v>22</v>
      </c>
      <c r="FN61" s="9">
        <f>_xlfn.RANK.EQ(datos!FO61,datos!FO$7:FO$88)</f>
        <v>45</v>
      </c>
      <c r="FO61" s="9">
        <f>_xlfn.RANK.EQ(datos!FP61,datos!FP$7:FP$88)</f>
        <v>69</v>
      </c>
      <c r="FP61" s="9">
        <f>_xlfn.RANK.EQ(datos!FQ61,datos!FQ$7:FQ$88)</f>
        <v>58</v>
      </c>
      <c r="FQ61" s="9">
        <f>_xlfn.RANK.EQ(datos!FR61,datos!FR$7:FR$88)</f>
        <v>24</v>
      </c>
      <c r="FR61" s="9">
        <f>_xlfn.RANK.EQ(datos!FS61,datos!FS$7:FS$88)</f>
        <v>25</v>
      </c>
      <c r="FS61" s="9">
        <f>_xlfn.RANK.EQ(datos!FT61,datos!FT$7:FT$88)</f>
        <v>61</v>
      </c>
    </row>
    <row r="62" spans="1:175" x14ac:dyDescent="0.3">
      <c r="A62" s="2" t="s">
        <v>112</v>
      </c>
      <c r="B62" s="2">
        <v>502</v>
      </c>
      <c r="C62" s="2" t="s">
        <v>113</v>
      </c>
      <c r="D62" s="2" t="s">
        <v>351</v>
      </c>
      <c r="E62" s="2" t="s">
        <v>352</v>
      </c>
      <c r="F62" s="2">
        <v>1</v>
      </c>
      <c r="G62" s="2" t="s">
        <v>355</v>
      </c>
      <c r="H62" s="9">
        <f>_xlfn.RANK.EQ(datos!I62,datos!I$7:I$88)</f>
        <v>50</v>
      </c>
      <c r="I62" s="9">
        <f>_xlfn.RANK.EQ(datos!J62,datos!J$7:J$88)</f>
        <v>70</v>
      </c>
      <c r="J62" s="9">
        <f>_xlfn.RANK.EQ(datos!K62,datos!K$7:K$88)</f>
        <v>48</v>
      </c>
      <c r="K62" s="9">
        <f>_xlfn.RANK.EQ(datos!L62,datos!L$7:L$88)</f>
        <v>43</v>
      </c>
      <c r="L62" s="9">
        <f>_xlfn.RANK.EQ(datos!M62,datos!M$7:M$88)</f>
        <v>41</v>
      </c>
      <c r="M62" s="9">
        <f>_xlfn.RANK.EQ(datos!N62,datos!N$7:N$88)</f>
        <v>43</v>
      </c>
      <c r="N62" s="9">
        <f>_xlfn.RANK.EQ(datos!O62,datos!O$7:O$88)</f>
        <v>42</v>
      </c>
      <c r="O62" s="9">
        <f>_xlfn.RANK.EQ(datos!P62,datos!P$7:P$88)</f>
        <v>64</v>
      </c>
      <c r="P62" s="9">
        <f>_xlfn.RANK.EQ(datos!Q62,datos!Q$7:Q$88)</f>
        <v>70</v>
      </c>
      <c r="Q62" s="9">
        <f>_xlfn.RANK.EQ(datos!R62,datos!R$7:R$88)</f>
        <v>49</v>
      </c>
      <c r="R62" s="9">
        <f>_xlfn.RANK.EQ(datos!S62,datos!S$7:S$88)</f>
        <v>60</v>
      </c>
      <c r="S62" s="9">
        <f>_xlfn.RANK.EQ(datos!T62,datos!T$7:T$88)</f>
        <v>80</v>
      </c>
      <c r="T62" s="9">
        <f>_xlfn.RANK.EQ(datos!U62,datos!U$7:U$88)</f>
        <v>31</v>
      </c>
      <c r="U62" s="9">
        <f>_xlfn.RANK.EQ(datos!V62,datos!V$7:V$88)</f>
        <v>26</v>
      </c>
      <c r="V62" s="9">
        <f>_xlfn.RANK.EQ(datos!W62,datos!W$7:W$88)</f>
        <v>78</v>
      </c>
      <c r="W62" s="9">
        <f>_xlfn.RANK.EQ(datos!X62,datos!X$7:X$88)</f>
        <v>35</v>
      </c>
      <c r="X62" s="9">
        <f>_xlfn.RANK.EQ(datos!Y62,datos!Y$7:Y$88)</f>
        <v>73</v>
      </c>
      <c r="Y62" s="9">
        <f>_xlfn.RANK.EQ(datos!Z62,datos!Z$7:Z$88)</f>
        <v>4</v>
      </c>
      <c r="Z62" s="9">
        <f>_xlfn.RANK.EQ(datos!AA62,datos!AA$7:AA$88)</f>
        <v>21</v>
      </c>
      <c r="AA62" s="9">
        <f>_xlfn.RANK.EQ(datos!AB62,datos!AB$7:AB$88)</f>
        <v>19</v>
      </c>
      <c r="AB62" s="9">
        <f>_xlfn.RANK.EQ(datos!AC62,datos!AC$7:AC$88)</f>
        <v>48</v>
      </c>
      <c r="AC62" s="9">
        <f>_xlfn.RANK.EQ(datos!AD62,datos!AD$7:AD$88)</f>
        <v>60</v>
      </c>
      <c r="AD62" s="9">
        <f>_xlfn.RANK.EQ(datos!AE62,datos!AE$7:AE$88)</f>
        <v>52</v>
      </c>
      <c r="AE62" s="9">
        <f>_xlfn.RANK.EQ(datos!AF62,datos!AF$7:AF$88)</f>
        <v>41</v>
      </c>
      <c r="AF62" s="9">
        <f>_xlfn.RANK.EQ(datos!AG62,datos!AG$7:AG$88)</f>
        <v>31</v>
      </c>
      <c r="AG62" s="9">
        <f>_xlfn.RANK.EQ(datos!AH62,datos!AH$7:AH$88)</f>
        <v>47</v>
      </c>
      <c r="AH62" s="9">
        <f>_xlfn.RANK.EQ(datos!AI62,datos!AI$7:AI$88)</f>
        <v>50</v>
      </c>
      <c r="AI62" s="9">
        <f>_xlfn.RANK.EQ(datos!AJ62,datos!AJ$7:AJ$88)</f>
        <v>10</v>
      </c>
      <c r="AJ62" s="9">
        <f>_xlfn.RANK.EQ(datos!AK62,datos!AK$7:AK$88)</f>
        <v>55</v>
      </c>
      <c r="AK62" s="9">
        <f>_xlfn.RANK.EQ(datos!AL62,datos!AL$7:AL$88)</f>
        <v>48</v>
      </c>
      <c r="AL62" s="9">
        <f>_xlfn.RANK.EQ(datos!AM62,datos!AM$7:AM$88)</f>
        <v>46</v>
      </c>
      <c r="AM62" s="9">
        <f>_xlfn.RANK.EQ(datos!AN62,datos!AN$7:AN$88)</f>
        <v>46</v>
      </c>
      <c r="AN62" s="9">
        <f>_xlfn.RANK.EQ(datos!AO62,datos!AO$7:AO$88)</f>
        <v>65</v>
      </c>
      <c r="AO62" s="9">
        <f>_xlfn.RANK.EQ(datos!AP62,datos!AP$7:AP$88)</f>
        <v>26</v>
      </c>
      <c r="AP62" s="9">
        <f>_xlfn.RANK.EQ(datos!AQ62,datos!AQ$7:AQ$88)</f>
        <v>36</v>
      </c>
      <c r="AQ62" s="9">
        <f>_xlfn.RANK.EQ(datos!AR62,datos!AR$7:AR$88)</f>
        <v>37</v>
      </c>
      <c r="AR62" s="9">
        <f>_xlfn.RANK.EQ(datos!AS62,datos!AS$7:AS$88)</f>
        <v>64</v>
      </c>
      <c r="AS62" s="9">
        <f>_xlfn.RANK.EQ(datos!AT62,datos!AT$7:AT$88)</f>
        <v>22</v>
      </c>
      <c r="AT62" s="9">
        <f>_xlfn.RANK.EQ(datos!AU62,datos!AU$7:AU$88)</f>
        <v>73</v>
      </c>
      <c r="AU62" s="9">
        <f>_xlfn.RANK.EQ(datos!AV62,datos!AV$7:AV$88)</f>
        <v>69</v>
      </c>
      <c r="AV62" s="9">
        <f>_xlfn.RANK.EQ(datos!AW62,datos!AW$7:AW$88)</f>
        <v>56</v>
      </c>
      <c r="AW62" s="9">
        <f>_xlfn.RANK.EQ(datos!AX62,datos!AX$7:AX$88)</f>
        <v>52</v>
      </c>
      <c r="AX62" s="9">
        <f>_xlfn.RANK.EQ(datos!AY62,datos!AY$7:AY$88)</f>
        <v>50</v>
      </c>
      <c r="AY62" s="9">
        <f>_xlfn.RANK.EQ(datos!AZ62,datos!AZ$7:AZ$88)</f>
        <v>77</v>
      </c>
      <c r="AZ62" s="9">
        <f>_xlfn.RANK.EQ(datos!BA62,datos!BA$7:BA$88)</f>
        <v>58</v>
      </c>
      <c r="BA62" s="9">
        <f>_xlfn.RANK.EQ(datos!BB62,datos!BB$7:BB$88)</f>
        <v>59</v>
      </c>
      <c r="BB62" s="9">
        <f>_xlfn.RANK.EQ(datos!BC62,datos!BC$7:BC$88)</f>
        <v>32</v>
      </c>
      <c r="BC62" s="9">
        <f>_xlfn.RANK.EQ(datos!BD62,datos!BD$7:BD$88)</f>
        <v>53</v>
      </c>
      <c r="BD62" s="9">
        <f>_xlfn.RANK.EQ(datos!BE62,datos!BE$7:BE$88)</f>
        <v>52</v>
      </c>
      <c r="BE62" s="9">
        <f>_xlfn.RANK.EQ(datos!BF62,datos!BF$7:BF$88)</f>
        <v>74</v>
      </c>
      <c r="BF62" s="9">
        <f>_xlfn.RANK.EQ(datos!BG62,datos!BG$7:BG$88)</f>
        <v>5</v>
      </c>
      <c r="BG62" s="9">
        <f>_xlfn.RANK.EQ(datos!BH62,datos!BH$7:BH$88)</f>
        <v>61</v>
      </c>
      <c r="BH62" s="9">
        <f>_xlfn.RANK.EQ(datos!BI62,datos!BI$7:BI$88)</f>
        <v>19</v>
      </c>
      <c r="BI62" s="9">
        <f>_xlfn.RANK.EQ(datos!BJ62,datos!BJ$7:BJ$88)</f>
        <v>19</v>
      </c>
      <c r="BJ62" s="9">
        <f>_xlfn.RANK.EQ(datos!BK62,datos!BK$7:BK$88)</f>
        <v>80</v>
      </c>
      <c r="BK62" s="9">
        <f>_xlfn.RANK.EQ(datos!BL62,datos!BL$7:BL$88)</f>
        <v>53</v>
      </c>
      <c r="BL62" s="9">
        <f>_xlfn.RANK.EQ(datos!BM62,datos!BM$7:BM$88)</f>
        <v>69</v>
      </c>
      <c r="BM62" s="9">
        <f>_xlfn.RANK.EQ(datos!BN62,datos!BN$7:BN$88)</f>
        <v>77</v>
      </c>
      <c r="BN62" s="9">
        <f>_xlfn.RANK.EQ(datos!BO62,datos!BO$7:BO$88)</f>
        <v>70</v>
      </c>
      <c r="BO62" s="9">
        <f>_xlfn.RANK.EQ(datos!BP62,datos!BP$7:BP$88)</f>
        <v>28</v>
      </c>
      <c r="BP62" s="9">
        <f>_xlfn.RANK.EQ(datos!BQ62,datos!BQ$7:BQ$88)</f>
        <v>41</v>
      </c>
      <c r="BQ62" s="9">
        <f>_xlfn.RANK.EQ(datos!BR62,datos!BR$7:BR$88)</f>
        <v>46</v>
      </c>
      <c r="BR62" s="9">
        <f>_xlfn.RANK.EQ(datos!BS62,datos!BS$7:BS$88)</f>
        <v>25</v>
      </c>
      <c r="BS62" s="9">
        <f>_xlfn.RANK.EQ(datos!BT62,datos!BT$7:BT$88)</f>
        <v>61</v>
      </c>
      <c r="BT62" s="9">
        <f>_xlfn.RANK.EQ(datos!BU62,datos!BU$7:BU$88)</f>
        <v>72</v>
      </c>
      <c r="BU62" s="9">
        <f>_xlfn.RANK.EQ(datos!BV62,datos!BV$7:BV$88)</f>
        <v>5</v>
      </c>
      <c r="BV62" s="9">
        <f>_xlfn.RANK.EQ(datos!BW62,datos!BW$7:BW$88)</f>
        <v>1</v>
      </c>
      <c r="BW62" s="9">
        <f>_xlfn.RANK.EQ(datos!BX62,datos!BX$7:BX$88)</f>
        <v>11</v>
      </c>
      <c r="BX62" s="9">
        <f>_xlfn.RANK.EQ(datos!BY62,datos!BY$7:BY$88)</f>
        <v>51</v>
      </c>
      <c r="BY62" s="9">
        <f>_xlfn.RANK.EQ(datos!BZ62,datos!BZ$7:BZ$88)</f>
        <v>68</v>
      </c>
      <c r="BZ62" s="9">
        <f>_xlfn.RANK.EQ(datos!CA62,datos!CA$7:CA$88)</f>
        <v>28</v>
      </c>
      <c r="CA62" s="9">
        <f>_xlfn.RANK.EQ(datos!CB62,datos!CB$7:CB$88)</f>
        <v>66</v>
      </c>
      <c r="CB62" s="9">
        <f>_xlfn.RANK.EQ(datos!CC62,datos!CC$7:CC$88)</f>
        <v>69</v>
      </c>
      <c r="CC62" s="9">
        <f>_xlfn.RANK.EQ(datos!CD62,datos!CD$7:CD$88)</f>
        <v>7</v>
      </c>
      <c r="CD62" s="9">
        <f>_xlfn.RANK.EQ(datos!CE62,datos!CE$7:CE$88)</f>
        <v>73</v>
      </c>
      <c r="CE62" s="9">
        <f>_xlfn.RANK.EQ(datos!CF62,datos!CF$7:CF$88)</f>
        <v>52</v>
      </c>
      <c r="CF62" s="9">
        <f>_xlfn.RANK.EQ(datos!CG62,datos!CG$7:CG$88)</f>
        <v>10</v>
      </c>
      <c r="CG62" s="9">
        <f>_xlfn.RANK.EQ(datos!CH62,datos!CH$7:CH$88)</f>
        <v>23</v>
      </c>
      <c r="CH62" s="9">
        <f>_xlfn.RANK.EQ(datos!CI62,datos!CI$7:CI$88)</f>
        <v>32</v>
      </c>
      <c r="CI62" s="9">
        <f>_xlfn.RANK.EQ(datos!CJ62,datos!CJ$7:CJ$88)</f>
        <v>47</v>
      </c>
      <c r="CJ62" s="9">
        <f>_xlfn.RANK.EQ(datos!CK62,datos!CK$7:CK$88)</f>
        <v>62</v>
      </c>
      <c r="CK62" s="9">
        <f>_xlfn.RANK.EQ(datos!CL62,datos!CL$7:CL$88)</f>
        <v>42</v>
      </c>
      <c r="CL62" s="9">
        <f>_xlfn.RANK.EQ(datos!CM62,datos!CM$7:CM$88)</f>
        <v>69</v>
      </c>
      <c r="CM62" s="9">
        <f>_xlfn.RANK.EQ(datos!CN62,datos!CN$7:CN$88)</f>
        <v>75</v>
      </c>
      <c r="CN62" s="9">
        <f>_xlfn.RANK.EQ(datos!CO62,datos!CO$7:CO$88)</f>
        <v>10</v>
      </c>
      <c r="CO62" s="9">
        <f>_xlfn.RANK.EQ(datos!CP62,datos!CP$7:CP$88)</f>
        <v>10</v>
      </c>
      <c r="CP62" s="9">
        <f>_xlfn.RANK.EQ(datos!CQ62,datos!CQ$7:CQ$88)</f>
        <v>1</v>
      </c>
      <c r="CQ62" s="9">
        <f>_xlfn.RANK.EQ(datos!CR62,datos!CR$7:CR$88)</f>
        <v>32</v>
      </c>
      <c r="CR62" s="9">
        <f>_xlfn.RANK.EQ(datos!CS62,datos!CS$7:CS$88)</f>
        <v>46</v>
      </c>
      <c r="CS62" s="9">
        <f>_xlfn.RANK.EQ(datos!CT62,datos!CT$7:CT$88)</f>
        <v>18</v>
      </c>
      <c r="CT62" s="9">
        <f>_xlfn.RANK.EQ(datos!CU62,datos!CU$7:CU$88)</f>
        <v>55</v>
      </c>
      <c r="CU62" s="9">
        <f>_xlfn.RANK.EQ(datos!CV62,datos!CV$7:CV$88)</f>
        <v>8</v>
      </c>
      <c r="CV62" s="9">
        <f>_xlfn.RANK.EQ(datos!CW62,datos!CW$7:CW$88)</f>
        <v>55</v>
      </c>
      <c r="CW62" s="9">
        <f>_xlfn.RANK.EQ(datos!CX62,datos!CX$7:CX$88)</f>
        <v>15</v>
      </c>
      <c r="CX62" s="9">
        <f>_xlfn.RANK.EQ(datos!CY62,datos!CY$7:CY$88)</f>
        <v>55</v>
      </c>
      <c r="CY62" s="9">
        <f>_xlfn.RANK.EQ(datos!CZ62,datos!CZ$7:CZ$88)</f>
        <v>65</v>
      </c>
      <c r="CZ62" s="9">
        <f>_xlfn.RANK.EQ(datos!DA62,datos!DA$7:DA$88)</f>
        <v>49</v>
      </c>
      <c r="DA62" s="9">
        <f>_xlfn.RANK.EQ(datos!DB62,datos!DB$7:DB$88)</f>
        <v>43</v>
      </c>
      <c r="DB62" s="9">
        <f>_xlfn.RANK.EQ(datos!DC62,datos!DC$7:DC$88)</f>
        <v>38</v>
      </c>
      <c r="DC62" s="9">
        <f>_xlfn.RANK.EQ(datos!DD62,datos!DD$7:DD$88)</f>
        <v>43</v>
      </c>
      <c r="DD62" s="9">
        <f>_xlfn.RANK.EQ(datos!DE62,datos!DE$7:DE$88)</f>
        <v>5</v>
      </c>
      <c r="DE62" s="9">
        <f>_xlfn.RANK.EQ(datos!DF62,datos!DF$7:DF$88)</f>
        <v>47</v>
      </c>
      <c r="DF62" s="9">
        <f>_xlfn.RANK.EQ(datos!DG62,datos!DG$7:DG$88)</f>
        <v>39</v>
      </c>
      <c r="DG62" s="9">
        <f>_xlfn.RANK.EQ(datos!DH62,datos!DH$7:DH$88)</f>
        <v>56</v>
      </c>
      <c r="DH62" s="9">
        <f>_xlfn.RANK.EQ(datos!DI62,datos!DI$7:DI$88)</f>
        <v>44</v>
      </c>
      <c r="DI62" s="9">
        <f>_xlfn.RANK.EQ(datos!DJ62,datos!DJ$7:DJ$88)</f>
        <v>32</v>
      </c>
      <c r="DJ62" s="9">
        <f>_xlfn.RANK.EQ(datos!DK62,datos!DK$7:DK$88)</f>
        <v>70</v>
      </c>
      <c r="DK62" s="9">
        <f>_xlfn.RANK.EQ(datos!DL62,datos!DL$7:DL$88)</f>
        <v>56</v>
      </c>
      <c r="DL62" s="9">
        <f>_xlfn.RANK.EQ(datos!DM62,datos!DM$7:DM$88)</f>
        <v>54</v>
      </c>
      <c r="DM62" s="9">
        <f>_xlfn.RANK.EQ(datos!DN62,datos!DN$7:DN$88)</f>
        <v>44</v>
      </c>
      <c r="DN62" s="9">
        <f>_xlfn.RANK.EQ(datos!DO62,datos!DO$7:DO$88)</f>
        <v>16</v>
      </c>
      <c r="DO62" s="9">
        <f>_xlfn.RANK.EQ(datos!DP62,datos!DP$7:DP$88)</f>
        <v>58</v>
      </c>
      <c r="DP62" s="9">
        <f>_xlfn.RANK.EQ(datos!DQ62,datos!DQ$7:DQ$88)</f>
        <v>49</v>
      </c>
      <c r="DQ62" s="9">
        <f>_xlfn.RANK.EQ(datos!DR62,datos!DR$7:DR$88)</f>
        <v>32</v>
      </c>
      <c r="DR62" s="9">
        <f>_xlfn.RANK.EQ(datos!DS62,datos!DS$7:DS$88)</f>
        <v>47</v>
      </c>
      <c r="DS62" s="9">
        <f>_xlfn.RANK.EQ(datos!DT62,datos!DT$7:DT$88)</f>
        <v>31</v>
      </c>
      <c r="DT62" s="9">
        <f>_xlfn.RANK.EQ(datos!DU62,datos!DU$7:DU$88)</f>
        <v>30</v>
      </c>
      <c r="DU62" s="9">
        <f>_xlfn.RANK.EQ(datos!DV62,datos!DV$7:DV$88)</f>
        <v>42</v>
      </c>
      <c r="DV62" s="9">
        <f>_xlfn.RANK.EQ(datos!DW62,datos!DW$7:DW$88)</f>
        <v>25</v>
      </c>
      <c r="DW62" s="9">
        <f>_xlfn.RANK.EQ(datos!DX62,datos!DX$7:DX$88)</f>
        <v>34</v>
      </c>
      <c r="DX62" s="9">
        <f>_xlfn.RANK.EQ(datos!DY62,datos!DY$7:DY$88)</f>
        <v>39</v>
      </c>
      <c r="DY62" s="9">
        <f>_xlfn.RANK.EQ(datos!DZ62,datos!DZ$7:DZ$88)</f>
        <v>47</v>
      </c>
      <c r="DZ62" s="9">
        <f>_xlfn.RANK.EQ(datos!EA62,datos!EA$7:EA$88)</f>
        <v>47</v>
      </c>
      <c r="EA62" s="9">
        <f>_xlfn.RANK.EQ(datos!EB62,datos!EB$7:EB$88)</f>
        <v>19</v>
      </c>
      <c r="EB62" s="9">
        <f>_xlfn.RANK.EQ(datos!EC62,datos!EC$7:EC$88)</f>
        <v>55</v>
      </c>
      <c r="EC62" s="9">
        <f>_xlfn.RANK.EQ(datos!ED62,datos!ED$7:ED$88)</f>
        <v>54</v>
      </c>
      <c r="ED62" s="9">
        <f>_xlfn.RANK.EQ(datos!EE62,datos!EE$7:EE$88)</f>
        <v>48</v>
      </c>
      <c r="EE62" s="9">
        <f>_xlfn.RANK.EQ(datos!EF62,datos!EF$7:EF$88)</f>
        <v>14</v>
      </c>
      <c r="EF62" s="9">
        <f>_xlfn.RANK.EQ(datos!EG62,datos!EG$7:EG$88)</f>
        <v>27</v>
      </c>
      <c r="EG62" s="9">
        <f>_xlfn.RANK.EQ(datos!EH62,datos!EH$7:EH$88)</f>
        <v>1</v>
      </c>
      <c r="EH62" s="9">
        <f>_xlfn.RANK.EQ(datos!EI62,datos!EI$7:EI$88)</f>
        <v>1</v>
      </c>
      <c r="EI62" s="9">
        <f>_xlfn.RANK.EQ(datos!EJ62,datos!EJ$7:EJ$88)</f>
        <v>52</v>
      </c>
      <c r="EJ62" s="9">
        <f>_xlfn.RANK.EQ(datos!EK62,datos!EK$7:EK$88)</f>
        <v>32</v>
      </c>
      <c r="EK62" s="9">
        <f>_xlfn.RANK.EQ(datos!EL62,datos!EL$7:EL$88)</f>
        <v>44</v>
      </c>
      <c r="EL62" s="9">
        <f>_xlfn.RANK.EQ(datos!EM62,datos!EM$7:EM$88)</f>
        <v>52</v>
      </c>
      <c r="EM62" s="9">
        <f>_xlfn.RANK.EQ(datos!EN62,datos!EN$7:EN$88)</f>
        <v>66</v>
      </c>
      <c r="EN62" s="9">
        <f>_xlfn.RANK.EQ(datos!EO62,datos!EO$7:EO$88)</f>
        <v>64</v>
      </c>
      <c r="EO62" s="9">
        <f>_xlfn.RANK.EQ(datos!EP62,datos!EP$7:EP$88)</f>
        <v>78</v>
      </c>
      <c r="EP62" s="9">
        <f>_xlfn.RANK.EQ(datos!EQ62,datos!EQ$7:EQ$88)</f>
        <v>76</v>
      </c>
      <c r="EQ62" s="9">
        <f>_xlfn.RANK.EQ(datos!ER62,datos!ER$7:ER$88)</f>
        <v>72</v>
      </c>
      <c r="ER62" s="9">
        <f>_xlfn.RANK.EQ(datos!ES62,datos!ES$7:ES$88)</f>
        <v>20</v>
      </c>
      <c r="ES62" s="9">
        <f>_xlfn.RANK.EQ(datos!ET62,datos!ET$7:ET$88)</f>
        <v>43</v>
      </c>
      <c r="ET62" s="9">
        <f>_xlfn.RANK.EQ(datos!EU62,datos!EU$7:EU$88)</f>
        <v>42</v>
      </c>
      <c r="EU62" s="9">
        <f>_xlfn.RANK.EQ(datos!EV62,datos!EV$7:EV$88)</f>
        <v>45</v>
      </c>
      <c r="EV62" s="9">
        <f>_xlfn.RANK.EQ(datos!EW62,datos!EW$7:EW$88)</f>
        <v>50</v>
      </c>
      <c r="EW62" s="9">
        <f>_xlfn.RANK.EQ(datos!EX62,datos!EX$7:EX$88)</f>
        <v>57</v>
      </c>
      <c r="EX62" s="9">
        <f>_xlfn.RANK.EQ(datos!EY62,datos!EY$7:EY$88)</f>
        <v>31</v>
      </c>
      <c r="EY62" s="9">
        <f>_xlfn.RANK.EQ(datos!EZ62,datos!EZ$7:EZ$88)</f>
        <v>46</v>
      </c>
      <c r="EZ62" s="9">
        <f>_xlfn.RANK.EQ(datos!FA62,datos!FA$7:FA$88)</f>
        <v>67</v>
      </c>
      <c r="FA62" s="9">
        <f>_xlfn.RANK.EQ(datos!FB62,datos!FB$7:FB$88)</f>
        <v>65</v>
      </c>
      <c r="FB62" s="9">
        <f>_xlfn.RANK.EQ(datos!FC62,datos!FC$7:FC$88)</f>
        <v>66</v>
      </c>
      <c r="FC62" s="9">
        <f>_xlfn.RANK.EQ(datos!FD62,datos!FD$7:FD$88)</f>
        <v>49</v>
      </c>
      <c r="FD62" s="9">
        <f>_xlfn.RANK.EQ(datos!FE62,datos!FE$7:FE$88)</f>
        <v>15</v>
      </c>
      <c r="FE62" s="9">
        <f>_xlfn.RANK.EQ(datos!FF62,datos!FF$7:FF$88)</f>
        <v>33</v>
      </c>
      <c r="FF62" s="9">
        <f>_xlfn.RANK.EQ(datos!FG62,datos!FG$7:FG$88)</f>
        <v>37</v>
      </c>
      <c r="FG62" s="9">
        <f>_xlfn.RANK.EQ(datos!FH62,datos!FH$7:FH$88)</f>
        <v>28</v>
      </c>
      <c r="FH62" s="9">
        <f>_xlfn.RANK.EQ(datos!FI62,datos!FI$7:FI$88)</f>
        <v>39</v>
      </c>
      <c r="FI62" s="9">
        <f>_xlfn.RANK.EQ(datos!FJ62,datos!FJ$7:FJ$88)</f>
        <v>51</v>
      </c>
      <c r="FJ62" s="9">
        <f>_xlfn.RANK.EQ(datos!FK62,datos!FK$7:FK$88)</f>
        <v>61</v>
      </c>
      <c r="FK62" s="9">
        <f>_xlfn.RANK.EQ(datos!FL62,datos!FL$7:FL$88)</f>
        <v>18</v>
      </c>
      <c r="FL62" s="9">
        <f>_xlfn.RANK.EQ(datos!FM62,datos!FM$7:FM$88)</f>
        <v>20</v>
      </c>
      <c r="FM62" s="9">
        <f>_xlfn.RANK.EQ(datos!FN62,datos!FN$7:FN$88)</f>
        <v>12</v>
      </c>
      <c r="FN62" s="9">
        <f>_xlfn.RANK.EQ(datos!FO62,datos!FO$7:FO$88)</f>
        <v>73</v>
      </c>
      <c r="FO62" s="9">
        <f>_xlfn.RANK.EQ(datos!FP62,datos!FP$7:FP$88)</f>
        <v>72</v>
      </c>
      <c r="FP62" s="9">
        <f>_xlfn.RANK.EQ(datos!FQ62,datos!FQ$7:FQ$88)</f>
        <v>71</v>
      </c>
      <c r="FQ62" s="9">
        <f>_xlfn.RANK.EQ(datos!FR62,datos!FR$7:FR$88)</f>
        <v>21</v>
      </c>
      <c r="FR62" s="9">
        <f>_xlfn.RANK.EQ(datos!FS62,datos!FS$7:FS$88)</f>
        <v>21</v>
      </c>
      <c r="FS62" s="9">
        <f>_xlfn.RANK.EQ(datos!FT62,datos!FT$7:FT$88)</f>
        <v>56</v>
      </c>
    </row>
    <row r="63" spans="1:175" x14ac:dyDescent="0.3">
      <c r="A63" s="2" t="s">
        <v>114</v>
      </c>
      <c r="B63" s="2">
        <v>503</v>
      </c>
      <c r="C63" s="2" t="s">
        <v>115</v>
      </c>
      <c r="D63" s="2" t="s">
        <v>351</v>
      </c>
      <c r="E63" s="2" t="s">
        <v>352</v>
      </c>
      <c r="F63" s="2">
        <v>1</v>
      </c>
      <c r="G63" s="2" t="s">
        <v>355</v>
      </c>
      <c r="H63" s="9">
        <f>_xlfn.RANK.EQ(datos!I63,datos!I$7:I$88)</f>
        <v>41</v>
      </c>
      <c r="I63" s="9">
        <f>_xlfn.RANK.EQ(datos!J63,datos!J$7:J$88)</f>
        <v>47</v>
      </c>
      <c r="J63" s="9">
        <f>_xlfn.RANK.EQ(datos!K63,datos!K$7:K$88)</f>
        <v>33</v>
      </c>
      <c r="K63" s="9">
        <f>_xlfn.RANK.EQ(datos!L63,datos!L$7:L$88)</f>
        <v>37</v>
      </c>
      <c r="L63" s="9">
        <f>_xlfn.RANK.EQ(datos!M63,datos!M$7:M$88)</f>
        <v>52</v>
      </c>
      <c r="M63" s="9">
        <f>_xlfn.RANK.EQ(datos!N63,datos!N$7:N$88)</f>
        <v>35</v>
      </c>
      <c r="N63" s="9">
        <f>_xlfn.RANK.EQ(datos!O63,datos!O$7:O$88)</f>
        <v>24</v>
      </c>
      <c r="O63" s="9">
        <f>_xlfn.RANK.EQ(datos!P63,datos!P$7:P$88)</f>
        <v>71</v>
      </c>
      <c r="P63" s="9">
        <f>_xlfn.RANK.EQ(datos!Q63,datos!Q$7:Q$88)</f>
        <v>75</v>
      </c>
      <c r="Q63" s="9">
        <f>_xlfn.RANK.EQ(datos!R63,datos!R$7:R$88)</f>
        <v>13</v>
      </c>
      <c r="R63" s="9">
        <f>_xlfn.RANK.EQ(datos!S63,datos!S$7:S$88)</f>
        <v>57</v>
      </c>
      <c r="S63" s="9">
        <f>_xlfn.RANK.EQ(datos!T63,datos!T$7:T$88)</f>
        <v>55</v>
      </c>
      <c r="T63" s="9">
        <f>_xlfn.RANK.EQ(datos!U63,datos!U$7:U$88)</f>
        <v>46</v>
      </c>
      <c r="U63" s="9">
        <f>_xlfn.RANK.EQ(datos!V63,datos!V$7:V$88)</f>
        <v>37</v>
      </c>
      <c r="V63" s="9">
        <f>_xlfn.RANK.EQ(datos!W63,datos!W$7:W$88)</f>
        <v>15</v>
      </c>
      <c r="W63" s="9">
        <f>_xlfn.RANK.EQ(datos!X63,datos!X$7:X$88)</f>
        <v>48</v>
      </c>
      <c r="X63" s="9">
        <f>_xlfn.RANK.EQ(datos!Y63,datos!Y$7:Y$88)</f>
        <v>45</v>
      </c>
      <c r="Y63" s="9">
        <f>_xlfn.RANK.EQ(datos!Z63,datos!Z$7:Z$88)</f>
        <v>60</v>
      </c>
      <c r="Z63" s="9">
        <f>_xlfn.RANK.EQ(datos!AA63,datos!AA$7:AA$88)</f>
        <v>67</v>
      </c>
      <c r="AA63" s="9">
        <f>_xlfn.RANK.EQ(datos!AB63,datos!AB$7:AB$88)</f>
        <v>46</v>
      </c>
      <c r="AB63" s="9">
        <f>_xlfn.RANK.EQ(datos!AC63,datos!AC$7:AC$88)</f>
        <v>21</v>
      </c>
      <c r="AC63" s="9">
        <f>_xlfn.RANK.EQ(datos!AD63,datos!AD$7:AD$88)</f>
        <v>68</v>
      </c>
      <c r="AD63" s="9">
        <f>_xlfn.RANK.EQ(datos!AE63,datos!AE$7:AE$88)</f>
        <v>39</v>
      </c>
      <c r="AE63" s="9">
        <f>_xlfn.RANK.EQ(datos!AF63,datos!AF$7:AF$88)</f>
        <v>52</v>
      </c>
      <c r="AF63" s="9">
        <f>_xlfn.RANK.EQ(datos!AG63,datos!AG$7:AG$88)</f>
        <v>22</v>
      </c>
      <c r="AG63" s="9">
        <f>_xlfn.RANK.EQ(datos!AH63,datos!AH$7:AH$88)</f>
        <v>15</v>
      </c>
      <c r="AH63" s="9">
        <f>_xlfn.RANK.EQ(datos!AI63,datos!AI$7:AI$88)</f>
        <v>62</v>
      </c>
      <c r="AI63" s="9">
        <f>_xlfn.RANK.EQ(datos!AJ63,datos!AJ$7:AJ$88)</f>
        <v>25</v>
      </c>
      <c r="AJ63" s="9">
        <f>_xlfn.RANK.EQ(datos!AK63,datos!AK$7:AK$88)</f>
        <v>45</v>
      </c>
      <c r="AK63" s="9">
        <f>_xlfn.RANK.EQ(datos!AL63,datos!AL$7:AL$88)</f>
        <v>25</v>
      </c>
      <c r="AL63" s="9">
        <f>_xlfn.RANK.EQ(datos!AM63,datos!AM$7:AM$88)</f>
        <v>45</v>
      </c>
      <c r="AM63" s="9">
        <f>_xlfn.RANK.EQ(datos!AN63,datos!AN$7:AN$88)</f>
        <v>33</v>
      </c>
      <c r="AN63" s="9">
        <f>_xlfn.RANK.EQ(datos!AO63,datos!AO$7:AO$88)</f>
        <v>78</v>
      </c>
      <c r="AO63" s="9">
        <f>_xlfn.RANK.EQ(datos!AP63,datos!AP$7:AP$88)</f>
        <v>12</v>
      </c>
      <c r="AP63" s="9">
        <f>_xlfn.RANK.EQ(datos!AQ63,datos!AQ$7:AQ$88)</f>
        <v>10</v>
      </c>
      <c r="AQ63" s="9">
        <f>_xlfn.RANK.EQ(datos!AR63,datos!AR$7:AR$88)</f>
        <v>29</v>
      </c>
      <c r="AR63" s="9">
        <f>_xlfn.RANK.EQ(datos!AS63,datos!AS$7:AS$88)</f>
        <v>70</v>
      </c>
      <c r="AS63" s="9">
        <f>_xlfn.RANK.EQ(datos!AT63,datos!AT$7:AT$88)</f>
        <v>42</v>
      </c>
      <c r="AT63" s="9">
        <f>_xlfn.RANK.EQ(datos!AU63,datos!AU$7:AU$88)</f>
        <v>77</v>
      </c>
      <c r="AU63" s="9">
        <f>_xlfn.RANK.EQ(datos!AV63,datos!AV$7:AV$88)</f>
        <v>78</v>
      </c>
      <c r="AV63" s="9">
        <f>_xlfn.RANK.EQ(datos!AW63,datos!AW$7:AW$88)</f>
        <v>59</v>
      </c>
      <c r="AW63" s="9">
        <f>_xlfn.RANK.EQ(datos!AX63,datos!AX$7:AX$88)</f>
        <v>69</v>
      </c>
      <c r="AX63" s="9">
        <f>_xlfn.RANK.EQ(datos!AY63,datos!AY$7:AY$88)</f>
        <v>59</v>
      </c>
      <c r="AY63" s="9">
        <f>_xlfn.RANK.EQ(datos!AZ63,datos!AZ$7:AZ$88)</f>
        <v>79</v>
      </c>
      <c r="AZ63" s="9">
        <f>_xlfn.RANK.EQ(datos!BA63,datos!BA$7:BA$88)</f>
        <v>62</v>
      </c>
      <c r="BA63" s="9">
        <f>_xlfn.RANK.EQ(datos!BB63,datos!BB$7:BB$88)</f>
        <v>70</v>
      </c>
      <c r="BB63" s="9">
        <f>_xlfn.RANK.EQ(datos!BC63,datos!BC$7:BC$88)</f>
        <v>3</v>
      </c>
      <c r="BC63" s="9">
        <f>_xlfn.RANK.EQ(datos!BD63,datos!BD$7:BD$88)</f>
        <v>17</v>
      </c>
      <c r="BD63" s="9">
        <f>_xlfn.RANK.EQ(datos!BE63,datos!BE$7:BE$88)</f>
        <v>23</v>
      </c>
      <c r="BE63" s="9">
        <f>_xlfn.RANK.EQ(datos!BF63,datos!BF$7:BF$88)</f>
        <v>54</v>
      </c>
      <c r="BF63" s="9">
        <f>_xlfn.RANK.EQ(datos!BG63,datos!BG$7:BG$88)</f>
        <v>24</v>
      </c>
      <c r="BG63" s="9">
        <f>_xlfn.RANK.EQ(datos!BH63,datos!BH$7:BH$88)</f>
        <v>35</v>
      </c>
      <c r="BH63" s="9">
        <f>_xlfn.RANK.EQ(datos!BI63,datos!BI$7:BI$88)</f>
        <v>71</v>
      </c>
      <c r="BI63" s="9">
        <f>_xlfn.RANK.EQ(datos!BJ63,datos!BJ$7:BJ$88)</f>
        <v>67</v>
      </c>
      <c r="BJ63" s="9">
        <f>_xlfn.RANK.EQ(datos!BK63,datos!BK$7:BK$88)</f>
        <v>68</v>
      </c>
      <c r="BK63" s="9">
        <f>_xlfn.RANK.EQ(datos!BL63,datos!BL$7:BL$88)</f>
        <v>70</v>
      </c>
      <c r="BL63" s="9">
        <f>_xlfn.RANK.EQ(datos!BM63,datos!BM$7:BM$88)</f>
        <v>30</v>
      </c>
      <c r="BM63" s="9">
        <f>_xlfn.RANK.EQ(datos!BN63,datos!BN$7:BN$88)</f>
        <v>25</v>
      </c>
      <c r="BN63" s="9">
        <f>_xlfn.RANK.EQ(datos!BO63,datos!BO$7:BO$88)</f>
        <v>35</v>
      </c>
      <c r="BO63" s="9">
        <f>_xlfn.RANK.EQ(datos!BP63,datos!BP$7:BP$88)</f>
        <v>29</v>
      </c>
      <c r="BP63" s="9">
        <f>_xlfn.RANK.EQ(datos!BQ63,datos!BQ$7:BQ$88)</f>
        <v>69</v>
      </c>
      <c r="BQ63" s="9">
        <f>_xlfn.RANK.EQ(datos!BR63,datos!BR$7:BR$88)</f>
        <v>30</v>
      </c>
      <c r="BR63" s="9">
        <f>_xlfn.RANK.EQ(datos!BS63,datos!BS$7:BS$88)</f>
        <v>59</v>
      </c>
      <c r="BS63" s="9">
        <f>_xlfn.RANK.EQ(datos!BT63,datos!BT$7:BT$88)</f>
        <v>50</v>
      </c>
      <c r="BT63" s="9">
        <f>_xlfn.RANK.EQ(datos!BU63,datos!BU$7:BU$88)</f>
        <v>72</v>
      </c>
      <c r="BU63" s="9">
        <f>_xlfn.RANK.EQ(datos!BV63,datos!BV$7:BV$88)</f>
        <v>17</v>
      </c>
      <c r="BV63" s="9">
        <f>_xlfn.RANK.EQ(datos!BW63,datos!BW$7:BW$88)</f>
        <v>1</v>
      </c>
      <c r="BW63" s="9">
        <f>_xlfn.RANK.EQ(datos!BX63,datos!BX$7:BX$88)</f>
        <v>2</v>
      </c>
      <c r="BX63" s="9">
        <f>_xlfn.RANK.EQ(datos!BY63,datos!BY$7:BY$88)</f>
        <v>24</v>
      </c>
      <c r="BY63" s="9">
        <f>_xlfn.RANK.EQ(datos!BZ63,datos!BZ$7:BZ$88)</f>
        <v>4</v>
      </c>
      <c r="BZ63" s="9">
        <f>_xlfn.RANK.EQ(datos!CA63,datos!CA$7:CA$88)</f>
        <v>28</v>
      </c>
      <c r="CA63" s="9">
        <f>_xlfn.RANK.EQ(datos!CB63,datos!CB$7:CB$88)</f>
        <v>56</v>
      </c>
      <c r="CB63" s="9">
        <f>_xlfn.RANK.EQ(datos!CC63,datos!CC$7:CC$88)</f>
        <v>72</v>
      </c>
      <c r="CC63" s="9">
        <f>_xlfn.RANK.EQ(datos!CD63,datos!CD$7:CD$88)</f>
        <v>4</v>
      </c>
      <c r="CD63" s="9">
        <f>_xlfn.RANK.EQ(datos!CE63,datos!CE$7:CE$88)</f>
        <v>77</v>
      </c>
      <c r="CE63" s="9">
        <f>_xlfn.RANK.EQ(datos!CF63,datos!CF$7:CF$88)</f>
        <v>58</v>
      </c>
      <c r="CF63" s="9">
        <f>_xlfn.RANK.EQ(datos!CG63,datos!CG$7:CG$88)</f>
        <v>23</v>
      </c>
      <c r="CG63" s="9">
        <f>_xlfn.RANK.EQ(datos!CH63,datos!CH$7:CH$88)</f>
        <v>29</v>
      </c>
      <c r="CH63" s="9">
        <f>_xlfn.RANK.EQ(datos!CI63,datos!CI$7:CI$88)</f>
        <v>30</v>
      </c>
      <c r="CI63" s="9">
        <f>_xlfn.RANK.EQ(datos!CJ63,datos!CJ$7:CJ$88)</f>
        <v>42</v>
      </c>
      <c r="CJ63" s="9">
        <f>_xlfn.RANK.EQ(datos!CK63,datos!CK$7:CK$88)</f>
        <v>64</v>
      </c>
      <c r="CK63" s="9">
        <f>_xlfn.RANK.EQ(datos!CL63,datos!CL$7:CL$88)</f>
        <v>46</v>
      </c>
      <c r="CL63" s="9">
        <f>_xlfn.RANK.EQ(datos!CM63,datos!CM$7:CM$88)</f>
        <v>61</v>
      </c>
      <c r="CM63" s="9">
        <f>_xlfn.RANK.EQ(datos!CN63,datos!CN$7:CN$88)</f>
        <v>48</v>
      </c>
      <c r="CN63" s="9">
        <f>_xlfn.RANK.EQ(datos!CO63,datos!CO$7:CO$88)</f>
        <v>22</v>
      </c>
      <c r="CO63" s="9">
        <f>_xlfn.RANK.EQ(datos!CP63,datos!CP$7:CP$88)</f>
        <v>59</v>
      </c>
      <c r="CP63" s="9">
        <f>_xlfn.RANK.EQ(datos!CQ63,datos!CQ$7:CQ$88)</f>
        <v>60</v>
      </c>
      <c r="CQ63" s="9">
        <f>_xlfn.RANK.EQ(datos!CR63,datos!CR$7:CR$88)</f>
        <v>21</v>
      </c>
      <c r="CR63" s="9">
        <f>_xlfn.RANK.EQ(datos!CS63,datos!CS$7:CS$88)</f>
        <v>37</v>
      </c>
      <c r="CS63" s="9">
        <f>_xlfn.RANK.EQ(datos!CT63,datos!CT$7:CT$88)</f>
        <v>48</v>
      </c>
      <c r="CT63" s="9">
        <f>_xlfn.RANK.EQ(datos!CU63,datos!CU$7:CU$88)</f>
        <v>60</v>
      </c>
      <c r="CU63" s="9">
        <f>_xlfn.RANK.EQ(datos!CV63,datos!CV$7:CV$88)</f>
        <v>73</v>
      </c>
      <c r="CV63" s="9">
        <f>_xlfn.RANK.EQ(datos!CW63,datos!CW$7:CW$88)</f>
        <v>75</v>
      </c>
      <c r="CW63" s="9">
        <f>_xlfn.RANK.EQ(datos!CX63,datos!CX$7:CX$88)</f>
        <v>63</v>
      </c>
      <c r="CX63" s="9">
        <f>_xlfn.RANK.EQ(datos!CY63,datos!CY$7:CY$88)</f>
        <v>59</v>
      </c>
      <c r="CY63" s="9">
        <f>_xlfn.RANK.EQ(datos!CZ63,datos!CZ$7:CZ$88)</f>
        <v>64</v>
      </c>
      <c r="CZ63" s="9">
        <f>_xlfn.RANK.EQ(datos!DA63,datos!DA$7:DA$88)</f>
        <v>72</v>
      </c>
      <c r="DA63" s="9">
        <f>_xlfn.RANK.EQ(datos!DB63,datos!DB$7:DB$88)</f>
        <v>29</v>
      </c>
      <c r="DB63" s="9">
        <f>_xlfn.RANK.EQ(datos!DC63,datos!DC$7:DC$88)</f>
        <v>57</v>
      </c>
      <c r="DC63" s="9">
        <f>_xlfn.RANK.EQ(datos!DD63,datos!DD$7:DD$88)</f>
        <v>62</v>
      </c>
      <c r="DD63" s="9">
        <f>_xlfn.RANK.EQ(datos!DE63,datos!DE$7:DE$88)</f>
        <v>22</v>
      </c>
      <c r="DE63" s="9">
        <f>_xlfn.RANK.EQ(datos!DF63,datos!DF$7:DF$88)</f>
        <v>52</v>
      </c>
      <c r="DF63" s="9">
        <f>_xlfn.RANK.EQ(datos!DG63,datos!DG$7:DG$88)</f>
        <v>31</v>
      </c>
      <c r="DG63" s="9">
        <f>_xlfn.RANK.EQ(datos!DH63,datos!DH$7:DH$88)</f>
        <v>5</v>
      </c>
      <c r="DH63" s="9">
        <f>_xlfn.RANK.EQ(datos!DI63,datos!DI$7:DI$88)</f>
        <v>30</v>
      </c>
      <c r="DI63" s="9">
        <f>_xlfn.RANK.EQ(datos!DJ63,datos!DJ$7:DJ$88)</f>
        <v>64</v>
      </c>
      <c r="DJ63" s="9">
        <f>_xlfn.RANK.EQ(datos!DK63,datos!DK$7:DK$88)</f>
        <v>55</v>
      </c>
      <c r="DK63" s="9">
        <f>_xlfn.RANK.EQ(datos!DL63,datos!DL$7:DL$88)</f>
        <v>62</v>
      </c>
      <c r="DL63" s="9">
        <f>_xlfn.RANK.EQ(datos!DM63,datos!DM$7:DM$88)</f>
        <v>51</v>
      </c>
      <c r="DM63" s="9">
        <f>_xlfn.RANK.EQ(datos!DN63,datos!DN$7:DN$88)</f>
        <v>34</v>
      </c>
      <c r="DN63" s="9">
        <f>_xlfn.RANK.EQ(datos!DO63,datos!DO$7:DO$88)</f>
        <v>45</v>
      </c>
      <c r="DO63" s="9">
        <f>_xlfn.RANK.EQ(datos!DP63,datos!DP$7:DP$88)</f>
        <v>14</v>
      </c>
      <c r="DP63" s="9">
        <f>_xlfn.RANK.EQ(datos!DQ63,datos!DQ$7:DQ$88)</f>
        <v>63</v>
      </c>
      <c r="DQ63" s="9">
        <f>_xlfn.RANK.EQ(datos!DR63,datos!DR$7:DR$88)</f>
        <v>23</v>
      </c>
      <c r="DR63" s="9">
        <f>_xlfn.RANK.EQ(datos!DS63,datos!DS$7:DS$88)</f>
        <v>56</v>
      </c>
      <c r="DS63" s="9">
        <f>_xlfn.RANK.EQ(datos!DT63,datos!DT$7:DT$88)</f>
        <v>23</v>
      </c>
      <c r="DT63" s="9">
        <f>_xlfn.RANK.EQ(datos!DU63,datos!DU$7:DU$88)</f>
        <v>22</v>
      </c>
      <c r="DU63" s="9">
        <f>_xlfn.RANK.EQ(datos!DV63,datos!DV$7:DV$88)</f>
        <v>7</v>
      </c>
      <c r="DV63" s="9">
        <f>_xlfn.RANK.EQ(datos!DW63,datos!DW$7:DW$88)</f>
        <v>17</v>
      </c>
      <c r="DW63" s="9">
        <f>_xlfn.RANK.EQ(datos!DX63,datos!DX$7:DX$88)</f>
        <v>25</v>
      </c>
      <c r="DX63" s="9">
        <f>_xlfn.RANK.EQ(datos!DY63,datos!DY$7:DY$88)</f>
        <v>25</v>
      </c>
      <c r="DY63" s="9">
        <f>_xlfn.RANK.EQ(datos!DZ63,datos!DZ$7:DZ$88)</f>
        <v>9</v>
      </c>
      <c r="DZ63" s="9">
        <f>_xlfn.RANK.EQ(datos!EA63,datos!EA$7:EA$88)</f>
        <v>53</v>
      </c>
      <c r="EA63" s="9">
        <f>_xlfn.RANK.EQ(datos!EB63,datos!EB$7:EB$88)</f>
        <v>44</v>
      </c>
      <c r="EB63" s="9">
        <f>_xlfn.RANK.EQ(datos!EC63,datos!EC$7:EC$88)</f>
        <v>61</v>
      </c>
      <c r="EC63" s="9">
        <f>_xlfn.RANK.EQ(datos!ED63,datos!ED$7:ED$88)</f>
        <v>70</v>
      </c>
      <c r="ED63" s="9">
        <f>_xlfn.RANK.EQ(datos!EE63,datos!EE$7:EE$88)</f>
        <v>29</v>
      </c>
      <c r="EE63" s="9">
        <f>_xlfn.RANK.EQ(datos!EF63,datos!EF$7:EF$88)</f>
        <v>32</v>
      </c>
      <c r="EF63" s="9">
        <f>_xlfn.RANK.EQ(datos!EG63,datos!EG$7:EG$88)</f>
        <v>22</v>
      </c>
      <c r="EG63" s="9">
        <f>_xlfn.RANK.EQ(datos!EH63,datos!EH$7:EH$88)</f>
        <v>52</v>
      </c>
      <c r="EH63" s="9">
        <f>_xlfn.RANK.EQ(datos!EI63,datos!EI$7:EI$88)</f>
        <v>1</v>
      </c>
      <c r="EI63" s="9">
        <f>_xlfn.RANK.EQ(datos!EJ63,datos!EJ$7:EJ$88)</f>
        <v>56</v>
      </c>
      <c r="EJ63" s="9">
        <f>_xlfn.RANK.EQ(datos!EK63,datos!EK$7:EK$88)</f>
        <v>41</v>
      </c>
      <c r="EK63" s="9">
        <f>_xlfn.RANK.EQ(datos!EL63,datos!EL$7:EL$88)</f>
        <v>26</v>
      </c>
      <c r="EL63" s="9">
        <f>_xlfn.RANK.EQ(datos!EM63,datos!EM$7:EM$88)</f>
        <v>39</v>
      </c>
      <c r="EM63" s="9">
        <f>_xlfn.RANK.EQ(datos!EN63,datos!EN$7:EN$88)</f>
        <v>38</v>
      </c>
      <c r="EN63" s="9">
        <f>_xlfn.RANK.EQ(datos!EO63,datos!EO$7:EO$88)</f>
        <v>16</v>
      </c>
      <c r="EO63" s="9">
        <f>_xlfn.RANK.EQ(datos!EP63,datos!EP$7:EP$88)</f>
        <v>76</v>
      </c>
      <c r="EP63" s="9">
        <f>_xlfn.RANK.EQ(datos!EQ63,datos!EQ$7:EQ$88)</f>
        <v>23</v>
      </c>
      <c r="EQ63" s="9">
        <f>_xlfn.RANK.EQ(datos!ER63,datos!ER$7:ER$88)</f>
        <v>74</v>
      </c>
      <c r="ER63" s="9">
        <f>_xlfn.RANK.EQ(datos!ES63,datos!ES$7:ES$88)</f>
        <v>25</v>
      </c>
      <c r="ES63" s="9">
        <f>_xlfn.RANK.EQ(datos!ET63,datos!ET$7:ET$88)</f>
        <v>32</v>
      </c>
      <c r="ET63" s="9">
        <f>_xlfn.RANK.EQ(datos!EU63,datos!EU$7:EU$88)</f>
        <v>52</v>
      </c>
      <c r="EU63" s="9">
        <f>_xlfn.RANK.EQ(datos!EV63,datos!EV$7:EV$88)</f>
        <v>41</v>
      </c>
      <c r="EV63" s="9">
        <f>_xlfn.RANK.EQ(datos!EW63,datos!EW$7:EW$88)</f>
        <v>51</v>
      </c>
      <c r="EW63" s="9">
        <f>_xlfn.RANK.EQ(datos!EX63,datos!EX$7:EX$88)</f>
        <v>49</v>
      </c>
      <c r="EX63" s="9">
        <f>_xlfn.RANK.EQ(datos!EY63,datos!EY$7:EY$88)</f>
        <v>28</v>
      </c>
      <c r="EY63" s="9">
        <f>_xlfn.RANK.EQ(datos!EZ63,datos!EZ$7:EZ$88)</f>
        <v>28</v>
      </c>
      <c r="EZ63" s="9">
        <f>_xlfn.RANK.EQ(datos!FA63,datos!FA$7:FA$88)</f>
        <v>78</v>
      </c>
      <c r="FA63" s="9">
        <f>_xlfn.RANK.EQ(datos!FB63,datos!FB$7:FB$88)</f>
        <v>61</v>
      </c>
      <c r="FB63" s="9">
        <f>_xlfn.RANK.EQ(datos!FC63,datos!FC$7:FC$88)</f>
        <v>57</v>
      </c>
      <c r="FC63" s="9">
        <f>_xlfn.RANK.EQ(datos!FD63,datos!FD$7:FD$88)</f>
        <v>77</v>
      </c>
      <c r="FD63" s="9">
        <f>_xlfn.RANK.EQ(datos!FE63,datos!FE$7:FE$88)</f>
        <v>2</v>
      </c>
      <c r="FE63" s="9">
        <f>_xlfn.RANK.EQ(datos!FF63,datos!FF$7:FF$88)</f>
        <v>33</v>
      </c>
      <c r="FF63" s="9">
        <f>_xlfn.RANK.EQ(datos!FG63,datos!FG$7:FG$88)</f>
        <v>70</v>
      </c>
      <c r="FG63" s="9">
        <f>_xlfn.RANK.EQ(datos!FH63,datos!FH$7:FH$88)</f>
        <v>1</v>
      </c>
      <c r="FH63" s="9">
        <f>_xlfn.RANK.EQ(datos!FI63,datos!FI$7:FI$88)</f>
        <v>33</v>
      </c>
      <c r="FI63" s="9">
        <f>_xlfn.RANK.EQ(datos!FJ63,datos!FJ$7:FJ$88)</f>
        <v>23</v>
      </c>
      <c r="FJ63" s="9">
        <f>_xlfn.RANK.EQ(datos!FK63,datos!FK$7:FK$88)</f>
        <v>18</v>
      </c>
      <c r="FK63" s="9">
        <f>_xlfn.RANK.EQ(datos!FL63,datos!FL$7:FL$88)</f>
        <v>7</v>
      </c>
      <c r="FL63" s="9">
        <f>_xlfn.RANK.EQ(datos!FM63,datos!FM$7:FM$88)</f>
        <v>14</v>
      </c>
      <c r="FM63" s="9">
        <f>_xlfn.RANK.EQ(datos!FN63,datos!FN$7:FN$88)</f>
        <v>10</v>
      </c>
      <c r="FN63" s="9">
        <f>_xlfn.RANK.EQ(datos!FO63,datos!FO$7:FO$88)</f>
        <v>78</v>
      </c>
      <c r="FO63" s="9">
        <f>_xlfn.RANK.EQ(datos!FP63,datos!FP$7:FP$88)</f>
        <v>68</v>
      </c>
      <c r="FP63" s="9">
        <f>_xlfn.RANK.EQ(datos!FQ63,datos!FQ$7:FQ$88)</f>
        <v>41</v>
      </c>
      <c r="FQ63" s="9">
        <f>_xlfn.RANK.EQ(datos!FR63,datos!FR$7:FR$88)</f>
        <v>13</v>
      </c>
      <c r="FR63" s="9">
        <f>_xlfn.RANK.EQ(datos!FS63,datos!FS$7:FS$88)</f>
        <v>48</v>
      </c>
      <c r="FS63" s="9">
        <f>_xlfn.RANK.EQ(datos!FT63,datos!FT$7:FT$88)</f>
        <v>63</v>
      </c>
    </row>
    <row r="64" spans="1:175" x14ac:dyDescent="0.3">
      <c r="A64" s="2" t="s">
        <v>116</v>
      </c>
      <c r="B64" s="2">
        <v>504</v>
      </c>
      <c r="C64" s="2" t="s">
        <v>117</v>
      </c>
      <c r="D64" s="2" t="s">
        <v>351</v>
      </c>
      <c r="E64" s="2" t="s">
        <v>352</v>
      </c>
      <c r="F64" s="2">
        <v>1</v>
      </c>
      <c r="G64" s="2" t="s">
        <v>355</v>
      </c>
      <c r="H64" s="9">
        <f>_xlfn.RANK.EQ(datos!I64,datos!I$7:I$88)</f>
        <v>52</v>
      </c>
      <c r="I64" s="9">
        <f>_xlfn.RANK.EQ(datos!J64,datos!J$7:J$88)</f>
        <v>32</v>
      </c>
      <c r="J64" s="9">
        <f>_xlfn.RANK.EQ(datos!K64,datos!K$7:K$88)</f>
        <v>41</v>
      </c>
      <c r="K64" s="9">
        <f>_xlfn.RANK.EQ(datos!L64,datos!L$7:L$88)</f>
        <v>64</v>
      </c>
      <c r="L64" s="9">
        <f>_xlfn.RANK.EQ(datos!M64,datos!M$7:M$88)</f>
        <v>34</v>
      </c>
      <c r="M64" s="9">
        <f>_xlfn.RANK.EQ(datos!N64,datos!N$7:N$88)</f>
        <v>60</v>
      </c>
      <c r="N64" s="9">
        <f>_xlfn.RANK.EQ(datos!O64,datos!O$7:O$88)</f>
        <v>62</v>
      </c>
      <c r="O64" s="9">
        <f>_xlfn.RANK.EQ(datos!P64,datos!P$7:P$88)</f>
        <v>47</v>
      </c>
      <c r="P64" s="9">
        <f>_xlfn.RANK.EQ(datos!Q64,datos!Q$7:Q$88)</f>
        <v>57</v>
      </c>
      <c r="Q64" s="9">
        <f>_xlfn.RANK.EQ(datos!R64,datos!R$7:R$88)</f>
        <v>42</v>
      </c>
      <c r="R64" s="9">
        <f>_xlfn.RANK.EQ(datos!S64,datos!S$7:S$88)</f>
        <v>6</v>
      </c>
      <c r="S64" s="9">
        <f>_xlfn.RANK.EQ(datos!T64,datos!T$7:T$88)</f>
        <v>20</v>
      </c>
      <c r="T64" s="9">
        <f>_xlfn.RANK.EQ(datos!U64,datos!U$7:U$88)</f>
        <v>79</v>
      </c>
      <c r="U64" s="9">
        <f>_xlfn.RANK.EQ(datos!V64,datos!V$7:V$88)</f>
        <v>54</v>
      </c>
      <c r="V64" s="9">
        <f>_xlfn.RANK.EQ(datos!W64,datos!W$7:W$88)</f>
        <v>42</v>
      </c>
      <c r="W64" s="9">
        <f>_xlfn.RANK.EQ(datos!X64,datos!X$7:X$88)</f>
        <v>13</v>
      </c>
      <c r="X64" s="9">
        <f>_xlfn.RANK.EQ(datos!Y64,datos!Y$7:Y$88)</f>
        <v>53</v>
      </c>
      <c r="Y64" s="9">
        <f>_xlfn.RANK.EQ(datos!Z64,datos!Z$7:Z$88)</f>
        <v>54</v>
      </c>
      <c r="Z64" s="9">
        <f>_xlfn.RANK.EQ(datos!AA64,datos!AA$7:AA$88)</f>
        <v>49</v>
      </c>
      <c r="AA64" s="9">
        <f>_xlfn.RANK.EQ(datos!AB64,datos!AB$7:AB$88)</f>
        <v>39</v>
      </c>
      <c r="AB64" s="9">
        <f>_xlfn.RANK.EQ(datos!AC64,datos!AC$7:AC$88)</f>
        <v>67</v>
      </c>
      <c r="AC64" s="9">
        <f>_xlfn.RANK.EQ(datos!AD64,datos!AD$7:AD$88)</f>
        <v>49</v>
      </c>
      <c r="AD64" s="9">
        <f>_xlfn.RANK.EQ(datos!AE64,datos!AE$7:AE$88)</f>
        <v>59</v>
      </c>
      <c r="AE64" s="9">
        <f>_xlfn.RANK.EQ(datos!AF64,datos!AF$7:AF$88)</f>
        <v>34</v>
      </c>
      <c r="AF64" s="9">
        <f>_xlfn.RANK.EQ(datos!AG64,datos!AG$7:AG$88)</f>
        <v>73</v>
      </c>
      <c r="AG64" s="9">
        <f>_xlfn.RANK.EQ(datos!AH64,datos!AH$7:AH$88)</f>
        <v>24</v>
      </c>
      <c r="AH64" s="9">
        <f>_xlfn.RANK.EQ(datos!AI64,datos!AI$7:AI$88)</f>
        <v>48</v>
      </c>
      <c r="AI64" s="9">
        <f>_xlfn.RANK.EQ(datos!AJ64,datos!AJ$7:AJ$88)</f>
        <v>56</v>
      </c>
      <c r="AJ64" s="9">
        <f>_xlfn.RANK.EQ(datos!AK64,datos!AK$7:AK$88)</f>
        <v>49</v>
      </c>
      <c r="AK64" s="9">
        <f>_xlfn.RANK.EQ(datos!AL64,datos!AL$7:AL$88)</f>
        <v>73</v>
      </c>
      <c r="AL64" s="9">
        <f>_xlfn.RANK.EQ(datos!AM64,datos!AM$7:AM$88)</f>
        <v>60</v>
      </c>
      <c r="AM64" s="9">
        <f>_xlfn.RANK.EQ(datos!AN64,datos!AN$7:AN$88)</f>
        <v>23</v>
      </c>
      <c r="AN64" s="9">
        <f>_xlfn.RANK.EQ(datos!AO64,datos!AO$7:AO$88)</f>
        <v>57</v>
      </c>
      <c r="AO64" s="9">
        <f>_xlfn.RANK.EQ(datos!AP64,datos!AP$7:AP$88)</f>
        <v>39</v>
      </c>
      <c r="AP64" s="9">
        <f>_xlfn.RANK.EQ(datos!AQ64,datos!AQ$7:AQ$88)</f>
        <v>62</v>
      </c>
      <c r="AQ64" s="9">
        <f>_xlfn.RANK.EQ(datos!AR64,datos!AR$7:AR$88)</f>
        <v>69</v>
      </c>
      <c r="AR64" s="9">
        <f>_xlfn.RANK.EQ(datos!AS64,datos!AS$7:AS$88)</f>
        <v>75</v>
      </c>
      <c r="AS64" s="9">
        <f>_xlfn.RANK.EQ(datos!AT64,datos!AT$7:AT$88)</f>
        <v>19</v>
      </c>
      <c r="AT64" s="9">
        <f>_xlfn.RANK.EQ(datos!AU64,datos!AU$7:AU$88)</f>
        <v>41</v>
      </c>
      <c r="AU64" s="9">
        <f>_xlfn.RANK.EQ(datos!AV64,datos!AV$7:AV$88)</f>
        <v>50</v>
      </c>
      <c r="AV64" s="9">
        <f>_xlfn.RANK.EQ(datos!AW64,datos!AW$7:AW$88)</f>
        <v>28</v>
      </c>
      <c r="AW64" s="9">
        <f>_xlfn.RANK.EQ(datos!AX64,datos!AX$7:AX$88)</f>
        <v>18</v>
      </c>
      <c r="AX64" s="9">
        <f>_xlfn.RANK.EQ(datos!AY64,datos!AY$7:AY$88)</f>
        <v>61</v>
      </c>
      <c r="AY64" s="9">
        <f>_xlfn.RANK.EQ(datos!AZ64,datos!AZ$7:AZ$88)</f>
        <v>68</v>
      </c>
      <c r="AZ64" s="9">
        <f>_xlfn.RANK.EQ(datos!BA64,datos!BA$7:BA$88)</f>
        <v>38</v>
      </c>
      <c r="BA64" s="9">
        <f>_xlfn.RANK.EQ(datos!BB64,datos!BB$7:BB$88)</f>
        <v>33</v>
      </c>
      <c r="BB64" s="9">
        <f>_xlfn.RANK.EQ(datos!BC64,datos!BC$7:BC$88)</f>
        <v>39</v>
      </c>
      <c r="BC64" s="9">
        <f>_xlfn.RANK.EQ(datos!BD64,datos!BD$7:BD$88)</f>
        <v>39</v>
      </c>
      <c r="BD64" s="9">
        <f>_xlfn.RANK.EQ(datos!BE64,datos!BE$7:BE$88)</f>
        <v>31</v>
      </c>
      <c r="BE64" s="9">
        <f>_xlfn.RANK.EQ(datos!BF64,datos!BF$7:BF$88)</f>
        <v>1</v>
      </c>
      <c r="BF64" s="9">
        <f>_xlfn.RANK.EQ(datos!BG64,datos!BG$7:BG$88)</f>
        <v>5</v>
      </c>
      <c r="BG64" s="9">
        <f>_xlfn.RANK.EQ(datos!BH64,datos!BH$7:BH$88)</f>
        <v>30</v>
      </c>
      <c r="BH64" s="9">
        <f>_xlfn.RANK.EQ(datos!BI64,datos!BI$7:BI$88)</f>
        <v>44</v>
      </c>
      <c r="BI64" s="9">
        <f>_xlfn.RANK.EQ(datos!BJ64,datos!BJ$7:BJ$88)</f>
        <v>40</v>
      </c>
      <c r="BJ64" s="9">
        <f>_xlfn.RANK.EQ(datos!BK64,datos!BK$7:BK$88)</f>
        <v>6</v>
      </c>
      <c r="BK64" s="9">
        <f>_xlfn.RANK.EQ(datos!BL64,datos!BL$7:BL$88)</f>
        <v>25</v>
      </c>
      <c r="BL64" s="9">
        <f>_xlfn.RANK.EQ(datos!BM64,datos!BM$7:BM$88)</f>
        <v>19</v>
      </c>
      <c r="BM64" s="9">
        <f>_xlfn.RANK.EQ(datos!BN64,datos!BN$7:BN$88)</f>
        <v>61</v>
      </c>
      <c r="BN64" s="9">
        <f>_xlfn.RANK.EQ(datos!BO64,datos!BO$7:BO$88)</f>
        <v>26</v>
      </c>
      <c r="BO64" s="9">
        <f>_xlfn.RANK.EQ(datos!BP64,datos!BP$7:BP$88)</f>
        <v>45</v>
      </c>
      <c r="BP64" s="9">
        <f>_xlfn.RANK.EQ(datos!BQ64,datos!BQ$7:BQ$88)</f>
        <v>75</v>
      </c>
      <c r="BQ64" s="9">
        <f>_xlfn.RANK.EQ(datos!BR64,datos!BR$7:BR$88)</f>
        <v>66</v>
      </c>
      <c r="BR64" s="9">
        <f>_xlfn.RANK.EQ(datos!BS64,datos!BS$7:BS$88)</f>
        <v>47</v>
      </c>
      <c r="BS64" s="9">
        <f>_xlfn.RANK.EQ(datos!BT64,datos!BT$7:BT$88)</f>
        <v>63</v>
      </c>
      <c r="BT64" s="9">
        <f>_xlfn.RANK.EQ(datos!BU64,datos!BU$7:BU$88)</f>
        <v>61</v>
      </c>
      <c r="BU64" s="9">
        <f>_xlfn.RANK.EQ(datos!BV64,datos!BV$7:BV$88)</f>
        <v>55</v>
      </c>
      <c r="BV64" s="9">
        <f>_xlfn.RANK.EQ(datos!BW64,datos!BW$7:BW$88)</f>
        <v>1</v>
      </c>
      <c r="BW64" s="9">
        <f>_xlfn.RANK.EQ(datos!BX64,datos!BX$7:BX$88)</f>
        <v>23</v>
      </c>
      <c r="BX64" s="9">
        <f>_xlfn.RANK.EQ(datos!BY64,datos!BY$7:BY$88)</f>
        <v>56</v>
      </c>
      <c r="BY64" s="9">
        <f>_xlfn.RANK.EQ(datos!BZ64,datos!BZ$7:BZ$88)</f>
        <v>12</v>
      </c>
      <c r="BZ64" s="9">
        <f>_xlfn.RANK.EQ(datos!CA64,datos!CA$7:CA$88)</f>
        <v>28</v>
      </c>
      <c r="CA64" s="9">
        <f>_xlfn.RANK.EQ(datos!CB64,datos!CB$7:CB$88)</f>
        <v>65</v>
      </c>
      <c r="CB64" s="9">
        <f>_xlfn.RANK.EQ(datos!CC64,datos!CC$7:CC$88)</f>
        <v>62</v>
      </c>
      <c r="CC64" s="9">
        <f>_xlfn.RANK.EQ(datos!CD64,datos!CD$7:CD$88)</f>
        <v>3</v>
      </c>
      <c r="CD64" s="9">
        <f>_xlfn.RANK.EQ(datos!CE64,datos!CE$7:CE$88)</f>
        <v>69</v>
      </c>
      <c r="CE64" s="9">
        <f>_xlfn.RANK.EQ(datos!CF64,datos!CF$7:CF$88)</f>
        <v>42</v>
      </c>
      <c r="CF64" s="9">
        <f>_xlfn.RANK.EQ(datos!CG64,datos!CG$7:CG$88)</f>
        <v>52</v>
      </c>
      <c r="CG64" s="9">
        <f>_xlfn.RANK.EQ(datos!CH64,datos!CH$7:CH$88)</f>
        <v>5</v>
      </c>
      <c r="CH64" s="9">
        <f>_xlfn.RANK.EQ(datos!CI64,datos!CI$7:CI$88)</f>
        <v>9</v>
      </c>
      <c r="CI64" s="9">
        <f>_xlfn.RANK.EQ(datos!CJ64,datos!CJ$7:CJ$88)</f>
        <v>24</v>
      </c>
      <c r="CJ64" s="9">
        <f>_xlfn.RANK.EQ(datos!CK64,datos!CK$7:CK$88)</f>
        <v>58</v>
      </c>
      <c r="CK64" s="9">
        <f>_xlfn.RANK.EQ(datos!CL64,datos!CL$7:CL$88)</f>
        <v>40</v>
      </c>
      <c r="CL64" s="9">
        <f>_xlfn.RANK.EQ(datos!CM64,datos!CM$7:CM$88)</f>
        <v>60</v>
      </c>
      <c r="CM64" s="9">
        <f>_xlfn.RANK.EQ(datos!CN64,datos!CN$7:CN$88)</f>
        <v>58</v>
      </c>
      <c r="CN64" s="9">
        <f>_xlfn.RANK.EQ(datos!CO64,datos!CO$7:CO$88)</f>
        <v>28</v>
      </c>
      <c r="CO64" s="9">
        <f>_xlfn.RANK.EQ(datos!CP64,datos!CP$7:CP$88)</f>
        <v>24</v>
      </c>
      <c r="CP64" s="9">
        <f>_xlfn.RANK.EQ(datos!CQ64,datos!CQ$7:CQ$88)</f>
        <v>64</v>
      </c>
      <c r="CQ64" s="9">
        <f>_xlfn.RANK.EQ(datos!CR64,datos!CR$7:CR$88)</f>
        <v>25</v>
      </c>
      <c r="CR64" s="9">
        <f>_xlfn.RANK.EQ(datos!CS64,datos!CS$7:CS$88)</f>
        <v>64</v>
      </c>
      <c r="CS64" s="9">
        <f>_xlfn.RANK.EQ(datos!CT64,datos!CT$7:CT$88)</f>
        <v>24</v>
      </c>
      <c r="CT64" s="9">
        <f>_xlfn.RANK.EQ(datos!CU64,datos!CU$7:CU$88)</f>
        <v>74</v>
      </c>
      <c r="CU64" s="9">
        <f>_xlfn.RANK.EQ(datos!CV64,datos!CV$7:CV$88)</f>
        <v>24</v>
      </c>
      <c r="CV64" s="9">
        <f>_xlfn.RANK.EQ(datos!CW64,datos!CW$7:CW$88)</f>
        <v>50</v>
      </c>
      <c r="CW64" s="9">
        <f>_xlfn.RANK.EQ(datos!CX64,datos!CX$7:CX$88)</f>
        <v>23</v>
      </c>
      <c r="CX64" s="9">
        <f>_xlfn.RANK.EQ(datos!CY64,datos!CY$7:CY$88)</f>
        <v>74</v>
      </c>
      <c r="CY64" s="9">
        <f>_xlfn.RANK.EQ(datos!CZ64,datos!CZ$7:CZ$88)</f>
        <v>45</v>
      </c>
      <c r="CZ64" s="9">
        <f>_xlfn.RANK.EQ(datos!DA64,datos!DA$7:DA$88)</f>
        <v>70</v>
      </c>
      <c r="DA64" s="9">
        <f>_xlfn.RANK.EQ(datos!DB64,datos!DB$7:DB$88)</f>
        <v>65</v>
      </c>
      <c r="DB64" s="9">
        <f>_xlfn.RANK.EQ(datos!DC64,datos!DC$7:DC$88)</f>
        <v>40</v>
      </c>
      <c r="DC64" s="9">
        <f>_xlfn.RANK.EQ(datos!DD64,datos!DD$7:DD$88)</f>
        <v>42</v>
      </c>
      <c r="DD64" s="9">
        <f>_xlfn.RANK.EQ(datos!DE64,datos!DE$7:DE$88)</f>
        <v>18</v>
      </c>
      <c r="DE64" s="9">
        <f>_xlfn.RANK.EQ(datos!DF64,datos!DF$7:DF$88)</f>
        <v>51</v>
      </c>
      <c r="DF64" s="9">
        <f>_xlfn.RANK.EQ(datos!DG64,datos!DG$7:DG$88)</f>
        <v>65</v>
      </c>
      <c r="DG64" s="9">
        <f>_xlfn.RANK.EQ(datos!DH64,datos!DH$7:DH$88)</f>
        <v>60</v>
      </c>
      <c r="DH64" s="9">
        <f>_xlfn.RANK.EQ(datos!DI64,datos!DI$7:DI$88)</f>
        <v>64</v>
      </c>
      <c r="DI64" s="9">
        <f>_xlfn.RANK.EQ(datos!DJ64,datos!DJ$7:DJ$88)</f>
        <v>19</v>
      </c>
      <c r="DJ64" s="9">
        <f>_xlfn.RANK.EQ(datos!DK64,datos!DK$7:DK$88)</f>
        <v>52</v>
      </c>
      <c r="DK64" s="9">
        <f>_xlfn.RANK.EQ(datos!DL64,datos!DL$7:DL$88)</f>
        <v>48</v>
      </c>
      <c r="DL64" s="9">
        <f>_xlfn.RANK.EQ(datos!DM64,datos!DM$7:DM$88)</f>
        <v>57</v>
      </c>
      <c r="DM64" s="9">
        <f>_xlfn.RANK.EQ(datos!DN64,datos!DN$7:DN$88)</f>
        <v>57</v>
      </c>
      <c r="DN64" s="9">
        <f>_xlfn.RANK.EQ(datos!DO64,datos!DO$7:DO$88)</f>
        <v>62</v>
      </c>
      <c r="DO64" s="9">
        <f>_xlfn.RANK.EQ(datos!DP64,datos!DP$7:DP$88)</f>
        <v>44</v>
      </c>
      <c r="DP64" s="9">
        <f>_xlfn.RANK.EQ(datos!DQ64,datos!DQ$7:DQ$88)</f>
        <v>18</v>
      </c>
      <c r="DQ64" s="9">
        <f>_xlfn.RANK.EQ(datos!DR64,datos!DR$7:DR$88)</f>
        <v>31</v>
      </c>
      <c r="DR64" s="9">
        <f>_xlfn.RANK.EQ(datos!DS64,datos!DS$7:DS$88)</f>
        <v>41</v>
      </c>
      <c r="DS64" s="9">
        <f>_xlfn.RANK.EQ(datos!DT64,datos!DT$7:DT$88)</f>
        <v>74</v>
      </c>
      <c r="DT64" s="9">
        <f>_xlfn.RANK.EQ(datos!DU64,datos!DU$7:DU$88)</f>
        <v>62</v>
      </c>
      <c r="DU64" s="9">
        <f>_xlfn.RANK.EQ(datos!DV64,datos!DV$7:DV$88)</f>
        <v>15</v>
      </c>
      <c r="DV64" s="9">
        <f>_xlfn.RANK.EQ(datos!DW64,datos!DW$7:DW$88)</f>
        <v>27</v>
      </c>
      <c r="DW64" s="9">
        <f>_xlfn.RANK.EQ(datos!DX64,datos!DX$7:DX$88)</f>
        <v>32</v>
      </c>
      <c r="DX64" s="9">
        <f>_xlfn.RANK.EQ(datos!DY64,datos!DY$7:DY$88)</f>
        <v>21</v>
      </c>
      <c r="DY64" s="9">
        <f>_xlfn.RANK.EQ(datos!DZ64,datos!DZ$7:DZ$88)</f>
        <v>31</v>
      </c>
      <c r="DZ64" s="9">
        <f>_xlfn.RANK.EQ(datos!EA64,datos!EA$7:EA$88)</f>
        <v>49</v>
      </c>
      <c r="EA64" s="9">
        <f>_xlfn.RANK.EQ(datos!EB64,datos!EB$7:EB$88)</f>
        <v>55</v>
      </c>
      <c r="EB64" s="9">
        <f>_xlfn.RANK.EQ(datos!EC64,datos!EC$7:EC$88)</f>
        <v>56</v>
      </c>
      <c r="EC64" s="9">
        <f>_xlfn.RANK.EQ(datos!ED64,datos!ED$7:ED$88)</f>
        <v>39</v>
      </c>
      <c r="ED64" s="9">
        <f>_xlfn.RANK.EQ(datos!EE64,datos!EE$7:EE$88)</f>
        <v>9</v>
      </c>
      <c r="EE64" s="9">
        <f>_xlfn.RANK.EQ(datos!EF64,datos!EF$7:EF$88)</f>
        <v>60</v>
      </c>
      <c r="EF64" s="9">
        <f>_xlfn.RANK.EQ(datos!EG64,datos!EG$7:EG$88)</f>
        <v>63</v>
      </c>
      <c r="EG64" s="9">
        <f>_xlfn.RANK.EQ(datos!EH64,datos!EH$7:EH$88)</f>
        <v>54</v>
      </c>
      <c r="EH64" s="9">
        <f>_xlfn.RANK.EQ(datos!EI64,datos!EI$7:EI$88)</f>
        <v>1</v>
      </c>
      <c r="EI64" s="9">
        <f>_xlfn.RANK.EQ(datos!EJ64,datos!EJ$7:EJ$88)</f>
        <v>60</v>
      </c>
      <c r="EJ64" s="9">
        <f>_xlfn.RANK.EQ(datos!EK64,datos!EK$7:EK$88)</f>
        <v>22</v>
      </c>
      <c r="EK64" s="9">
        <f>_xlfn.RANK.EQ(datos!EL64,datos!EL$7:EL$88)</f>
        <v>27</v>
      </c>
      <c r="EL64" s="9">
        <f>_xlfn.RANK.EQ(datos!EM64,datos!EM$7:EM$88)</f>
        <v>43</v>
      </c>
      <c r="EM64" s="9">
        <f>_xlfn.RANK.EQ(datos!EN64,datos!EN$7:EN$88)</f>
        <v>68</v>
      </c>
      <c r="EN64" s="9">
        <f>_xlfn.RANK.EQ(datos!EO64,datos!EO$7:EO$88)</f>
        <v>43</v>
      </c>
      <c r="EO64" s="9">
        <f>_xlfn.RANK.EQ(datos!EP64,datos!EP$7:EP$88)</f>
        <v>44</v>
      </c>
      <c r="EP64" s="9">
        <f>_xlfn.RANK.EQ(datos!EQ64,datos!EQ$7:EQ$88)</f>
        <v>1</v>
      </c>
      <c r="EQ64" s="9">
        <f>_xlfn.RANK.EQ(datos!ER64,datos!ER$7:ER$88)</f>
        <v>77</v>
      </c>
      <c r="ER64" s="9">
        <f>_xlfn.RANK.EQ(datos!ES64,datos!ES$7:ES$88)</f>
        <v>71</v>
      </c>
      <c r="ES64" s="9">
        <f>_xlfn.RANK.EQ(datos!ET64,datos!ET$7:ET$88)</f>
        <v>61</v>
      </c>
      <c r="ET64" s="9">
        <f>_xlfn.RANK.EQ(datos!EU64,datos!EU$7:EU$88)</f>
        <v>55</v>
      </c>
      <c r="EU64" s="9">
        <f>_xlfn.RANK.EQ(datos!EV64,datos!EV$7:EV$88)</f>
        <v>61</v>
      </c>
      <c r="EV64" s="9">
        <f>_xlfn.RANK.EQ(datos!EW64,datos!EW$7:EW$88)</f>
        <v>24</v>
      </c>
      <c r="EW64" s="9">
        <f>_xlfn.RANK.EQ(datos!EX64,datos!EX$7:EX$88)</f>
        <v>12</v>
      </c>
      <c r="EX64" s="9">
        <f>_xlfn.RANK.EQ(datos!EY64,datos!EY$7:EY$88)</f>
        <v>67</v>
      </c>
      <c r="EY64" s="9">
        <f>_xlfn.RANK.EQ(datos!EZ64,datos!EZ$7:EZ$88)</f>
        <v>27</v>
      </c>
      <c r="EZ64" s="9">
        <f>_xlfn.RANK.EQ(datos!FA64,datos!FA$7:FA$88)</f>
        <v>53</v>
      </c>
      <c r="FA64" s="9">
        <f>_xlfn.RANK.EQ(datos!FB64,datos!FB$7:FB$88)</f>
        <v>37</v>
      </c>
      <c r="FB64" s="9">
        <f>_xlfn.RANK.EQ(datos!FC64,datos!FC$7:FC$88)</f>
        <v>64</v>
      </c>
      <c r="FC64" s="9">
        <f>_xlfn.RANK.EQ(datos!FD64,datos!FD$7:FD$88)</f>
        <v>43</v>
      </c>
      <c r="FD64" s="9">
        <f>_xlfn.RANK.EQ(datos!FE64,datos!FE$7:FE$88)</f>
        <v>73</v>
      </c>
      <c r="FE64" s="9">
        <f>_xlfn.RANK.EQ(datos!FF64,datos!FF$7:FF$88)</f>
        <v>10</v>
      </c>
      <c r="FF64" s="9">
        <f>_xlfn.RANK.EQ(datos!FG64,datos!FG$7:FG$88)</f>
        <v>52</v>
      </c>
      <c r="FG64" s="9">
        <f>_xlfn.RANK.EQ(datos!FH64,datos!FH$7:FH$88)</f>
        <v>31</v>
      </c>
      <c r="FH64" s="9">
        <f>_xlfn.RANK.EQ(datos!FI64,datos!FI$7:FI$88)</f>
        <v>66</v>
      </c>
      <c r="FI64" s="9">
        <f>_xlfn.RANK.EQ(datos!FJ64,datos!FJ$7:FJ$88)</f>
        <v>71</v>
      </c>
      <c r="FJ64" s="9">
        <f>_xlfn.RANK.EQ(datos!FK64,datos!FK$7:FK$88)</f>
        <v>63</v>
      </c>
      <c r="FK64" s="9">
        <f>_xlfn.RANK.EQ(datos!FL64,datos!FL$7:FL$88)</f>
        <v>43</v>
      </c>
      <c r="FL64" s="9">
        <f>_xlfn.RANK.EQ(datos!FM64,datos!FM$7:FM$88)</f>
        <v>26</v>
      </c>
      <c r="FM64" s="9">
        <f>_xlfn.RANK.EQ(datos!FN64,datos!FN$7:FN$88)</f>
        <v>26</v>
      </c>
      <c r="FN64" s="9">
        <f>_xlfn.RANK.EQ(datos!FO64,datos!FO$7:FO$88)</f>
        <v>42</v>
      </c>
      <c r="FO64" s="9">
        <f>_xlfn.RANK.EQ(datos!FP64,datos!FP$7:FP$88)</f>
        <v>40</v>
      </c>
      <c r="FP64" s="9">
        <f>_xlfn.RANK.EQ(datos!FQ64,datos!FQ$7:FQ$88)</f>
        <v>67</v>
      </c>
      <c r="FQ64" s="9">
        <f>_xlfn.RANK.EQ(datos!FR64,datos!FR$7:FR$88)</f>
        <v>74</v>
      </c>
      <c r="FR64" s="9">
        <f>_xlfn.RANK.EQ(datos!FS64,datos!FS$7:FS$88)</f>
        <v>37</v>
      </c>
      <c r="FS64" s="9">
        <f>_xlfn.RANK.EQ(datos!FT64,datos!FT$7:FT$88)</f>
        <v>66</v>
      </c>
    </row>
    <row r="65" spans="1:175" x14ac:dyDescent="0.3">
      <c r="A65" s="2" t="s">
        <v>118</v>
      </c>
      <c r="B65" s="2">
        <v>505</v>
      </c>
      <c r="C65" s="2" t="s">
        <v>119</v>
      </c>
      <c r="D65" s="2" t="s">
        <v>351</v>
      </c>
      <c r="E65" s="2" t="s">
        <v>352</v>
      </c>
      <c r="F65" s="2">
        <v>1</v>
      </c>
      <c r="G65" s="2" t="s">
        <v>355</v>
      </c>
      <c r="H65" s="9">
        <f>_xlfn.RANK.EQ(datos!I65,datos!I$7:I$88)</f>
        <v>47</v>
      </c>
      <c r="I65" s="9">
        <f>_xlfn.RANK.EQ(datos!J65,datos!J$7:J$88)</f>
        <v>39</v>
      </c>
      <c r="J65" s="9">
        <f>_xlfn.RANK.EQ(datos!K65,datos!K$7:K$88)</f>
        <v>52</v>
      </c>
      <c r="K65" s="9">
        <f>_xlfn.RANK.EQ(datos!L65,datos!L$7:L$88)</f>
        <v>27</v>
      </c>
      <c r="L65" s="9">
        <f>_xlfn.RANK.EQ(datos!M65,datos!M$7:M$88)</f>
        <v>70</v>
      </c>
      <c r="M65" s="9">
        <f>_xlfn.RANK.EQ(datos!N65,datos!N$7:N$88)</f>
        <v>64</v>
      </c>
      <c r="N65" s="9">
        <f>_xlfn.RANK.EQ(datos!O65,datos!O$7:O$88)</f>
        <v>18</v>
      </c>
      <c r="O65" s="9">
        <f>_xlfn.RANK.EQ(datos!P65,datos!P$7:P$88)</f>
        <v>52</v>
      </c>
      <c r="P65" s="9">
        <f>_xlfn.RANK.EQ(datos!Q65,datos!Q$7:Q$88)</f>
        <v>74</v>
      </c>
      <c r="Q65" s="9">
        <f>_xlfn.RANK.EQ(datos!R65,datos!R$7:R$88)</f>
        <v>22</v>
      </c>
      <c r="R65" s="9">
        <f>_xlfn.RANK.EQ(datos!S65,datos!S$7:S$88)</f>
        <v>74</v>
      </c>
      <c r="S65" s="9">
        <f>_xlfn.RANK.EQ(datos!T65,datos!T$7:T$88)</f>
        <v>8</v>
      </c>
      <c r="T65" s="9">
        <f>_xlfn.RANK.EQ(datos!U65,datos!U$7:U$88)</f>
        <v>73</v>
      </c>
      <c r="U65" s="9">
        <f>_xlfn.RANK.EQ(datos!V65,datos!V$7:V$88)</f>
        <v>47</v>
      </c>
      <c r="V65" s="9">
        <f>_xlfn.RANK.EQ(datos!W65,datos!W$7:W$88)</f>
        <v>20</v>
      </c>
      <c r="W65" s="9">
        <f>_xlfn.RANK.EQ(datos!X65,datos!X$7:X$88)</f>
        <v>73</v>
      </c>
      <c r="X65" s="9">
        <f>_xlfn.RANK.EQ(datos!Y65,datos!Y$7:Y$88)</f>
        <v>48</v>
      </c>
      <c r="Y65" s="9">
        <f>_xlfn.RANK.EQ(datos!Z65,datos!Z$7:Z$88)</f>
        <v>65</v>
      </c>
      <c r="Z65" s="9">
        <f>_xlfn.RANK.EQ(datos!AA65,datos!AA$7:AA$88)</f>
        <v>59</v>
      </c>
      <c r="AA65" s="9">
        <f>_xlfn.RANK.EQ(datos!AB65,datos!AB$7:AB$88)</f>
        <v>15</v>
      </c>
      <c r="AB65" s="9">
        <f>_xlfn.RANK.EQ(datos!AC65,datos!AC$7:AC$88)</f>
        <v>16</v>
      </c>
      <c r="AC65" s="9">
        <f>_xlfn.RANK.EQ(datos!AD65,datos!AD$7:AD$88)</f>
        <v>59</v>
      </c>
      <c r="AD65" s="9">
        <f>_xlfn.RANK.EQ(datos!AE65,datos!AE$7:AE$88)</f>
        <v>20</v>
      </c>
      <c r="AE65" s="9">
        <f>_xlfn.RANK.EQ(datos!AF65,datos!AF$7:AF$88)</f>
        <v>70</v>
      </c>
      <c r="AF65" s="9">
        <f>_xlfn.RANK.EQ(datos!AG65,datos!AG$7:AG$88)</f>
        <v>44</v>
      </c>
      <c r="AG65" s="9">
        <f>_xlfn.RANK.EQ(datos!AH65,datos!AH$7:AH$88)</f>
        <v>37</v>
      </c>
      <c r="AH65" s="9">
        <f>_xlfn.RANK.EQ(datos!AI65,datos!AI$7:AI$88)</f>
        <v>74</v>
      </c>
      <c r="AI65" s="9">
        <f>_xlfn.RANK.EQ(datos!AJ65,datos!AJ$7:AJ$88)</f>
        <v>53</v>
      </c>
      <c r="AJ65" s="9">
        <f>_xlfn.RANK.EQ(datos!AK65,datos!AK$7:AK$88)</f>
        <v>42</v>
      </c>
      <c r="AK65" s="9">
        <f>_xlfn.RANK.EQ(datos!AL65,datos!AL$7:AL$88)</f>
        <v>70</v>
      </c>
      <c r="AL65" s="9">
        <f>_xlfn.RANK.EQ(datos!AM65,datos!AM$7:AM$88)</f>
        <v>31</v>
      </c>
      <c r="AM65" s="9">
        <f>_xlfn.RANK.EQ(datos!AN65,datos!AN$7:AN$88)</f>
        <v>38</v>
      </c>
      <c r="AN65" s="9">
        <f>_xlfn.RANK.EQ(datos!AO65,datos!AO$7:AO$88)</f>
        <v>50</v>
      </c>
      <c r="AO65" s="9">
        <f>_xlfn.RANK.EQ(datos!AP65,datos!AP$7:AP$88)</f>
        <v>2</v>
      </c>
      <c r="AP65" s="9">
        <f>_xlfn.RANK.EQ(datos!AQ65,datos!AQ$7:AQ$88)</f>
        <v>15</v>
      </c>
      <c r="AQ65" s="9">
        <f>_xlfn.RANK.EQ(datos!AR65,datos!AR$7:AR$88)</f>
        <v>45</v>
      </c>
      <c r="AR65" s="9">
        <f>_xlfn.RANK.EQ(datos!AS65,datos!AS$7:AS$88)</f>
        <v>53</v>
      </c>
      <c r="AS65" s="9">
        <f>_xlfn.RANK.EQ(datos!AT65,datos!AT$7:AT$88)</f>
        <v>29</v>
      </c>
      <c r="AT65" s="9">
        <f>_xlfn.RANK.EQ(datos!AU65,datos!AU$7:AU$88)</f>
        <v>58</v>
      </c>
      <c r="AU65" s="9">
        <f>_xlfn.RANK.EQ(datos!AV65,datos!AV$7:AV$88)</f>
        <v>59</v>
      </c>
      <c r="AV65" s="9">
        <f>_xlfn.RANK.EQ(datos!AW65,datos!AW$7:AW$88)</f>
        <v>35</v>
      </c>
      <c r="AW65" s="9">
        <f>_xlfn.RANK.EQ(datos!AX65,datos!AX$7:AX$88)</f>
        <v>47</v>
      </c>
      <c r="AX65" s="9">
        <f>_xlfn.RANK.EQ(datos!AY65,datos!AY$7:AY$88)</f>
        <v>67</v>
      </c>
      <c r="AY65" s="9">
        <f>_xlfn.RANK.EQ(datos!AZ65,datos!AZ$7:AZ$88)</f>
        <v>76</v>
      </c>
      <c r="AZ65" s="9">
        <f>_xlfn.RANK.EQ(datos!BA65,datos!BA$7:BA$88)</f>
        <v>61</v>
      </c>
      <c r="BA65" s="9">
        <f>_xlfn.RANK.EQ(datos!BB65,datos!BB$7:BB$88)</f>
        <v>72</v>
      </c>
      <c r="BB65" s="9">
        <f>_xlfn.RANK.EQ(datos!BC65,datos!BC$7:BC$88)</f>
        <v>17</v>
      </c>
      <c r="BC65" s="9">
        <f>_xlfn.RANK.EQ(datos!BD65,datos!BD$7:BD$88)</f>
        <v>24</v>
      </c>
      <c r="BD65" s="9">
        <f>_xlfn.RANK.EQ(datos!BE65,datos!BE$7:BE$88)</f>
        <v>23</v>
      </c>
      <c r="BE65" s="9">
        <f>_xlfn.RANK.EQ(datos!BF65,datos!BF$7:BF$88)</f>
        <v>35</v>
      </c>
      <c r="BF65" s="9">
        <f>_xlfn.RANK.EQ(datos!BG65,datos!BG$7:BG$88)</f>
        <v>24</v>
      </c>
      <c r="BG65" s="9">
        <f>_xlfn.RANK.EQ(datos!BH65,datos!BH$7:BH$88)</f>
        <v>75</v>
      </c>
      <c r="BH65" s="9">
        <f>_xlfn.RANK.EQ(datos!BI65,datos!BI$7:BI$88)</f>
        <v>79</v>
      </c>
      <c r="BI65" s="9">
        <f>_xlfn.RANK.EQ(datos!BJ65,datos!BJ$7:BJ$88)</f>
        <v>31</v>
      </c>
      <c r="BJ65" s="9">
        <f>_xlfn.RANK.EQ(datos!BK65,datos!BK$7:BK$88)</f>
        <v>49</v>
      </c>
      <c r="BK65" s="9">
        <f>_xlfn.RANK.EQ(datos!BL65,datos!BL$7:BL$88)</f>
        <v>3</v>
      </c>
      <c r="BL65" s="9">
        <f>_xlfn.RANK.EQ(datos!BM65,datos!BM$7:BM$88)</f>
        <v>6</v>
      </c>
      <c r="BM65" s="9">
        <f>_xlfn.RANK.EQ(datos!BN65,datos!BN$7:BN$88)</f>
        <v>40</v>
      </c>
      <c r="BN65" s="9">
        <f>_xlfn.RANK.EQ(datos!BO65,datos!BO$7:BO$88)</f>
        <v>1</v>
      </c>
      <c r="BO65" s="9">
        <f>_xlfn.RANK.EQ(datos!BP65,datos!BP$7:BP$88)</f>
        <v>82</v>
      </c>
      <c r="BP65" s="9">
        <f>_xlfn.RANK.EQ(datos!BQ65,datos!BQ$7:BQ$88)</f>
        <v>68</v>
      </c>
      <c r="BQ65" s="9">
        <f>_xlfn.RANK.EQ(datos!BR65,datos!BR$7:BR$88)</f>
        <v>19</v>
      </c>
      <c r="BR65" s="9">
        <f>_xlfn.RANK.EQ(datos!BS65,datos!BS$7:BS$88)</f>
        <v>33</v>
      </c>
      <c r="BS65" s="9">
        <f>_xlfn.RANK.EQ(datos!BT65,datos!BT$7:BT$88)</f>
        <v>69</v>
      </c>
      <c r="BT65" s="9">
        <f>_xlfn.RANK.EQ(datos!BU65,datos!BU$7:BU$88)</f>
        <v>50</v>
      </c>
      <c r="BU65" s="9">
        <f>_xlfn.RANK.EQ(datos!BV65,datos!BV$7:BV$88)</f>
        <v>24</v>
      </c>
      <c r="BV65" s="9">
        <f>_xlfn.RANK.EQ(datos!BW65,datos!BW$7:BW$88)</f>
        <v>1</v>
      </c>
      <c r="BW65" s="9">
        <f>_xlfn.RANK.EQ(datos!BX65,datos!BX$7:BX$88)</f>
        <v>17</v>
      </c>
      <c r="BX65" s="9">
        <f>_xlfn.RANK.EQ(datos!BY65,datos!BY$7:BY$88)</f>
        <v>44</v>
      </c>
      <c r="BY65" s="9">
        <f>_xlfn.RANK.EQ(datos!BZ65,datos!BZ$7:BZ$88)</f>
        <v>9</v>
      </c>
      <c r="BZ65" s="9">
        <f>_xlfn.RANK.EQ(datos!CA65,datos!CA$7:CA$88)</f>
        <v>14</v>
      </c>
      <c r="CA65" s="9">
        <f>_xlfn.RANK.EQ(datos!CB65,datos!CB$7:CB$88)</f>
        <v>74</v>
      </c>
      <c r="CB65" s="9">
        <f>_xlfn.RANK.EQ(datos!CC65,datos!CC$7:CC$88)</f>
        <v>74</v>
      </c>
      <c r="CC65" s="9">
        <f>_xlfn.RANK.EQ(datos!CD65,datos!CD$7:CD$88)</f>
        <v>2</v>
      </c>
      <c r="CD65" s="9">
        <f>_xlfn.RANK.EQ(datos!CE65,datos!CE$7:CE$88)</f>
        <v>76</v>
      </c>
      <c r="CE65" s="9">
        <f>_xlfn.RANK.EQ(datos!CF65,datos!CF$7:CF$88)</f>
        <v>59</v>
      </c>
      <c r="CF65" s="9">
        <f>_xlfn.RANK.EQ(datos!CG65,datos!CG$7:CG$88)</f>
        <v>68</v>
      </c>
      <c r="CG65" s="9">
        <f>_xlfn.RANK.EQ(datos!CH65,datos!CH$7:CH$88)</f>
        <v>55</v>
      </c>
      <c r="CH65" s="9">
        <f>_xlfn.RANK.EQ(datos!CI65,datos!CI$7:CI$88)</f>
        <v>62</v>
      </c>
      <c r="CI65" s="9">
        <f>_xlfn.RANK.EQ(datos!CJ65,datos!CJ$7:CJ$88)</f>
        <v>28</v>
      </c>
      <c r="CJ65" s="9">
        <f>_xlfn.RANK.EQ(datos!CK65,datos!CK$7:CK$88)</f>
        <v>75</v>
      </c>
      <c r="CK65" s="9">
        <f>_xlfn.RANK.EQ(datos!CL65,datos!CL$7:CL$88)</f>
        <v>36</v>
      </c>
      <c r="CL65" s="9">
        <f>_xlfn.RANK.EQ(datos!CM65,datos!CM$7:CM$88)</f>
        <v>71</v>
      </c>
      <c r="CM65" s="9">
        <f>_xlfn.RANK.EQ(datos!CN65,datos!CN$7:CN$88)</f>
        <v>46</v>
      </c>
      <c r="CN65" s="9">
        <f>_xlfn.RANK.EQ(datos!CO65,datos!CO$7:CO$88)</f>
        <v>1</v>
      </c>
      <c r="CO65" s="9">
        <f>_xlfn.RANK.EQ(datos!CP65,datos!CP$7:CP$88)</f>
        <v>40</v>
      </c>
      <c r="CP65" s="9">
        <f>_xlfn.RANK.EQ(datos!CQ65,datos!CQ$7:CQ$88)</f>
        <v>66</v>
      </c>
      <c r="CQ65" s="9">
        <f>_xlfn.RANK.EQ(datos!CR65,datos!CR$7:CR$88)</f>
        <v>61</v>
      </c>
      <c r="CR65" s="9">
        <f>_xlfn.RANK.EQ(datos!CS65,datos!CS$7:CS$88)</f>
        <v>44</v>
      </c>
      <c r="CS65" s="9">
        <f>_xlfn.RANK.EQ(datos!CT65,datos!CT$7:CT$88)</f>
        <v>47</v>
      </c>
      <c r="CT65" s="9">
        <f>_xlfn.RANK.EQ(datos!CU65,datos!CU$7:CU$88)</f>
        <v>52</v>
      </c>
      <c r="CU65" s="9">
        <f>_xlfn.RANK.EQ(datos!CV65,datos!CV$7:CV$88)</f>
        <v>49</v>
      </c>
      <c r="CV65" s="9">
        <f>_xlfn.RANK.EQ(datos!CW65,datos!CW$7:CW$88)</f>
        <v>79</v>
      </c>
      <c r="CW65" s="9">
        <f>_xlfn.RANK.EQ(datos!CX65,datos!CX$7:CX$88)</f>
        <v>38</v>
      </c>
      <c r="CX65" s="9">
        <f>_xlfn.RANK.EQ(datos!CY65,datos!CY$7:CY$88)</f>
        <v>22</v>
      </c>
      <c r="CY65" s="9">
        <f>_xlfn.RANK.EQ(datos!CZ65,datos!CZ$7:CZ$88)</f>
        <v>24</v>
      </c>
      <c r="CZ65" s="9">
        <f>_xlfn.RANK.EQ(datos!DA65,datos!DA$7:DA$88)</f>
        <v>64</v>
      </c>
      <c r="DA65" s="9">
        <f>_xlfn.RANK.EQ(datos!DB65,datos!DB$7:DB$88)</f>
        <v>9</v>
      </c>
      <c r="DB65" s="9">
        <f>_xlfn.RANK.EQ(datos!DC65,datos!DC$7:DC$88)</f>
        <v>33</v>
      </c>
      <c r="DC65" s="9">
        <f>_xlfn.RANK.EQ(datos!DD65,datos!DD$7:DD$88)</f>
        <v>33</v>
      </c>
      <c r="DD65" s="9">
        <f>_xlfn.RANK.EQ(datos!DE65,datos!DE$7:DE$88)</f>
        <v>3</v>
      </c>
      <c r="DE65" s="9">
        <f>_xlfn.RANK.EQ(datos!DF65,datos!DF$7:DF$88)</f>
        <v>62</v>
      </c>
      <c r="DF65" s="9">
        <f>_xlfn.RANK.EQ(datos!DG65,datos!DG$7:DG$88)</f>
        <v>1</v>
      </c>
      <c r="DG65" s="9">
        <f>_xlfn.RANK.EQ(datos!DH65,datos!DH$7:DH$88)</f>
        <v>11</v>
      </c>
      <c r="DH65" s="9">
        <f>_xlfn.RANK.EQ(datos!DI65,datos!DI$7:DI$88)</f>
        <v>44</v>
      </c>
      <c r="DI65" s="9">
        <f>_xlfn.RANK.EQ(datos!DJ65,datos!DJ$7:DJ$88)</f>
        <v>56</v>
      </c>
      <c r="DJ65" s="9">
        <f>_xlfn.RANK.EQ(datos!DK65,datos!DK$7:DK$88)</f>
        <v>71</v>
      </c>
      <c r="DK65" s="9">
        <f>_xlfn.RANK.EQ(datos!DL65,datos!DL$7:DL$88)</f>
        <v>37</v>
      </c>
      <c r="DL65" s="9">
        <f>_xlfn.RANK.EQ(datos!DM65,datos!DM$7:DM$88)</f>
        <v>42</v>
      </c>
      <c r="DM65" s="9">
        <f>_xlfn.RANK.EQ(datos!DN65,datos!DN$7:DN$88)</f>
        <v>9</v>
      </c>
      <c r="DN65" s="9">
        <f>_xlfn.RANK.EQ(datos!DO65,datos!DO$7:DO$88)</f>
        <v>31</v>
      </c>
      <c r="DO65" s="9">
        <f>_xlfn.RANK.EQ(datos!DP65,datos!DP$7:DP$88)</f>
        <v>37</v>
      </c>
      <c r="DP65" s="9">
        <f>_xlfn.RANK.EQ(datos!DQ65,datos!DQ$7:DQ$88)</f>
        <v>66</v>
      </c>
      <c r="DQ65" s="9">
        <f>_xlfn.RANK.EQ(datos!DR65,datos!DR$7:DR$88)</f>
        <v>39</v>
      </c>
      <c r="DR65" s="9">
        <f>_xlfn.RANK.EQ(datos!DS65,datos!DS$7:DS$88)</f>
        <v>66</v>
      </c>
      <c r="DS65" s="9">
        <f>_xlfn.RANK.EQ(datos!DT65,datos!DT$7:DT$88)</f>
        <v>44</v>
      </c>
      <c r="DT65" s="9">
        <f>_xlfn.RANK.EQ(datos!DU65,datos!DU$7:DU$88)</f>
        <v>47</v>
      </c>
      <c r="DU65" s="9">
        <f>_xlfn.RANK.EQ(datos!DV65,datos!DV$7:DV$88)</f>
        <v>65</v>
      </c>
      <c r="DV65" s="9">
        <f>_xlfn.RANK.EQ(datos!DW65,datos!DW$7:DW$88)</f>
        <v>14</v>
      </c>
      <c r="DW65" s="9">
        <f>_xlfn.RANK.EQ(datos!DX65,datos!DX$7:DX$88)</f>
        <v>34</v>
      </c>
      <c r="DX65" s="9">
        <f>_xlfn.RANK.EQ(datos!DY65,datos!DY$7:DY$88)</f>
        <v>63</v>
      </c>
      <c r="DY65" s="9">
        <f>_xlfn.RANK.EQ(datos!DZ65,datos!DZ$7:DZ$88)</f>
        <v>42</v>
      </c>
      <c r="DZ65" s="9">
        <f>_xlfn.RANK.EQ(datos!EA65,datos!EA$7:EA$88)</f>
        <v>66</v>
      </c>
      <c r="EA65" s="9">
        <f>_xlfn.RANK.EQ(datos!EB65,datos!EB$7:EB$88)</f>
        <v>64</v>
      </c>
      <c r="EB65" s="9">
        <f>_xlfn.RANK.EQ(datos!EC65,datos!EC$7:EC$88)</f>
        <v>66</v>
      </c>
      <c r="EC65" s="9">
        <f>_xlfn.RANK.EQ(datos!ED65,datos!ED$7:ED$88)</f>
        <v>64</v>
      </c>
      <c r="ED65" s="9">
        <f>_xlfn.RANK.EQ(datos!EE65,datos!EE$7:EE$88)</f>
        <v>78</v>
      </c>
      <c r="EE65" s="9">
        <f>_xlfn.RANK.EQ(datos!EF65,datos!EF$7:EF$88)</f>
        <v>61</v>
      </c>
      <c r="EF65" s="9">
        <f>_xlfn.RANK.EQ(datos!EG65,datos!EG$7:EG$88)</f>
        <v>40</v>
      </c>
      <c r="EG65" s="9">
        <f>_xlfn.RANK.EQ(datos!EH65,datos!EH$7:EH$88)</f>
        <v>53</v>
      </c>
      <c r="EH65" s="9">
        <f>_xlfn.RANK.EQ(datos!EI65,datos!EI$7:EI$88)</f>
        <v>59</v>
      </c>
      <c r="EI65" s="9">
        <f>_xlfn.RANK.EQ(datos!EJ65,datos!EJ$7:EJ$88)</f>
        <v>49</v>
      </c>
      <c r="EJ65" s="9">
        <f>_xlfn.RANK.EQ(datos!EK65,datos!EK$7:EK$88)</f>
        <v>49</v>
      </c>
      <c r="EK65" s="9">
        <f>_xlfn.RANK.EQ(datos!EL65,datos!EL$7:EL$88)</f>
        <v>19</v>
      </c>
      <c r="EL65" s="9">
        <f>_xlfn.RANK.EQ(datos!EM65,datos!EM$7:EM$88)</f>
        <v>20</v>
      </c>
      <c r="EM65" s="9">
        <f>_xlfn.RANK.EQ(datos!EN65,datos!EN$7:EN$88)</f>
        <v>47</v>
      </c>
      <c r="EN65" s="9">
        <f>_xlfn.RANK.EQ(datos!EO65,datos!EO$7:EO$88)</f>
        <v>66</v>
      </c>
      <c r="EO65" s="9">
        <f>_xlfn.RANK.EQ(datos!EP65,datos!EP$7:EP$88)</f>
        <v>80</v>
      </c>
      <c r="EP65" s="9">
        <f>_xlfn.RANK.EQ(datos!EQ65,datos!EQ$7:EQ$88)</f>
        <v>26</v>
      </c>
      <c r="EQ65" s="9">
        <f>_xlfn.RANK.EQ(datos!ER65,datos!ER$7:ER$88)</f>
        <v>81</v>
      </c>
      <c r="ER65" s="9">
        <f>_xlfn.RANK.EQ(datos!ES65,datos!ES$7:ES$88)</f>
        <v>28</v>
      </c>
      <c r="ES65" s="9">
        <f>_xlfn.RANK.EQ(datos!ET65,datos!ET$7:ET$88)</f>
        <v>35</v>
      </c>
      <c r="ET65" s="9">
        <f>_xlfn.RANK.EQ(datos!EU65,datos!EU$7:EU$88)</f>
        <v>31</v>
      </c>
      <c r="EU65" s="9">
        <f>_xlfn.RANK.EQ(datos!EV65,datos!EV$7:EV$88)</f>
        <v>28</v>
      </c>
      <c r="EV65" s="9">
        <f>_xlfn.RANK.EQ(datos!EW65,datos!EW$7:EW$88)</f>
        <v>49</v>
      </c>
      <c r="EW65" s="9">
        <f>_xlfn.RANK.EQ(datos!EX65,datos!EX$7:EX$88)</f>
        <v>41</v>
      </c>
      <c r="EX65" s="9">
        <f>_xlfn.RANK.EQ(datos!EY65,datos!EY$7:EY$88)</f>
        <v>44</v>
      </c>
      <c r="EY65" s="9">
        <f>_xlfn.RANK.EQ(datos!EZ65,datos!EZ$7:EZ$88)</f>
        <v>34</v>
      </c>
      <c r="EZ65" s="9">
        <f>_xlfn.RANK.EQ(datos!FA65,datos!FA$7:FA$88)</f>
        <v>52</v>
      </c>
      <c r="FA65" s="9">
        <f>_xlfn.RANK.EQ(datos!FB65,datos!FB$7:FB$88)</f>
        <v>52</v>
      </c>
      <c r="FB65" s="9">
        <f>_xlfn.RANK.EQ(datos!FC65,datos!FC$7:FC$88)</f>
        <v>51</v>
      </c>
      <c r="FC65" s="9">
        <f>_xlfn.RANK.EQ(datos!FD65,datos!FD$7:FD$88)</f>
        <v>30</v>
      </c>
      <c r="FD65" s="9">
        <f>_xlfn.RANK.EQ(datos!FE65,datos!FE$7:FE$88)</f>
        <v>4</v>
      </c>
      <c r="FE65" s="9">
        <f>_xlfn.RANK.EQ(datos!FF65,datos!FF$7:FF$88)</f>
        <v>33</v>
      </c>
      <c r="FF65" s="9">
        <f>_xlfn.RANK.EQ(datos!FG65,datos!FG$7:FG$88)</f>
        <v>1</v>
      </c>
      <c r="FG65" s="9">
        <f>_xlfn.RANK.EQ(datos!FH65,datos!FH$7:FH$88)</f>
        <v>33</v>
      </c>
      <c r="FH65" s="9">
        <f>_xlfn.RANK.EQ(datos!FI65,datos!FI$7:FI$88)</f>
        <v>23</v>
      </c>
      <c r="FI65" s="9">
        <f>_xlfn.RANK.EQ(datos!FJ65,datos!FJ$7:FJ$88)</f>
        <v>38</v>
      </c>
      <c r="FJ65" s="9">
        <f>_xlfn.RANK.EQ(datos!FK65,datos!FK$7:FK$88)</f>
        <v>35</v>
      </c>
      <c r="FK65" s="9">
        <f>_xlfn.RANK.EQ(datos!FL65,datos!FL$7:FL$88)</f>
        <v>13</v>
      </c>
      <c r="FL65" s="9">
        <f>_xlfn.RANK.EQ(datos!FM65,datos!FM$7:FM$88)</f>
        <v>17</v>
      </c>
      <c r="FM65" s="9">
        <f>_xlfn.RANK.EQ(datos!FN65,datos!FN$7:FN$88)</f>
        <v>11</v>
      </c>
      <c r="FN65" s="9">
        <f>_xlfn.RANK.EQ(datos!FO65,datos!FO$7:FO$88)</f>
        <v>61</v>
      </c>
      <c r="FO65" s="9">
        <f>_xlfn.RANK.EQ(datos!FP65,datos!FP$7:FP$88)</f>
        <v>57</v>
      </c>
      <c r="FP65" s="9">
        <f>_xlfn.RANK.EQ(datos!FQ65,datos!FQ$7:FQ$88)</f>
        <v>36</v>
      </c>
      <c r="FQ65" s="9">
        <f>_xlfn.RANK.EQ(datos!FR65,datos!FR$7:FR$88)</f>
        <v>31</v>
      </c>
      <c r="FR65" s="9">
        <f>_xlfn.RANK.EQ(datos!FS65,datos!FS$7:FS$88)</f>
        <v>38</v>
      </c>
      <c r="FS65" s="9">
        <f>_xlfn.RANK.EQ(datos!FT65,datos!FT$7:FT$88)</f>
        <v>73</v>
      </c>
    </row>
    <row r="66" spans="1:175" x14ac:dyDescent="0.3">
      <c r="A66" s="2" t="s">
        <v>120</v>
      </c>
      <c r="B66" s="2">
        <v>506</v>
      </c>
      <c r="C66" s="2" t="s">
        <v>121</v>
      </c>
      <c r="D66" s="2" t="s">
        <v>351</v>
      </c>
      <c r="E66" s="2" t="s">
        <v>352</v>
      </c>
      <c r="F66" s="2">
        <v>1</v>
      </c>
      <c r="G66" s="2" t="s">
        <v>355</v>
      </c>
      <c r="H66" s="9">
        <f>_xlfn.RANK.EQ(datos!I66,datos!I$7:I$88)</f>
        <v>44</v>
      </c>
      <c r="I66" s="9">
        <f>_xlfn.RANK.EQ(datos!J66,datos!J$7:J$88)</f>
        <v>63</v>
      </c>
      <c r="J66" s="9">
        <f>_xlfn.RANK.EQ(datos!K66,datos!K$7:K$88)</f>
        <v>17</v>
      </c>
      <c r="K66" s="9">
        <f>_xlfn.RANK.EQ(datos!L66,datos!L$7:L$88)</f>
        <v>54</v>
      </c>
      <c r="L66" s="9">
        <f>_xlfn.RANK.EQ(datos!M66,datos!M$7:M$88)</f>
        <v>54</v>
      </c>
      <c r="M66" s="9">
        <f>_xlfn.RANK.EQ(datos!N66,datos!N$7:N$88)</f>
        <v>41</v>
      </c>
      <c r="N66" s="9">
        <f>_xlfn.RANK.EQ(datos!O66,datos!O$7:O$88)</f>
        <v>36</v>
      </c>
      <c r="O66" s="9">
        <f>_xlfn.RANK.EQ(datos!P66,datos!P$7:P$88)</f>
        <v>60</v>
      </c>
      <c r="P66" s="9">
        <f>_xlfn.RANK.EQ(datos!Q66,datos!Q$7:Q$88)</f>
        <v>61</v>
      </c>
      <c r="Q66" s="9">
        <f>_xlfn.RANK.EQ(datos!R66,datos!R$7:R$88)</f>
        <v>68</v>
      </c>
      <c r="R66" s="9">
        <f>_xlfn.RANK.EQ(datos!S66,datos!S$7:S$88)</f>
        <v>33</v>
      </c>
      <c r="S66" s="9">
        <f>_xlfn.RANK.EQ(datos!T66,datos!T$7:T$88)</f>
        <v>64</v>
      </c>
      <c r="T66" s="9">
        <f>_xlfn.RANK.EQ(datos!U66,datos!U$7:U$88)</f>
        <v>48</v>
      </c>
      <c r="U66" s="9">
        <f>_xlfn.RANK.EQ(datos!V66,datos!V$7:V$88)</f>
        <v>42</v>
      </c>
      <c r="V66" s="9">
        <f>_xlfn.RANK.EQ(datos!W66,datos!W$7:W$88)</f>
        <v>47</v>
      </c>
      <c r="W66" s="9">
        <f>_xlfn.RANK.EQ(datos!X66,datos!X$7:X$88)</f>
        <v>4</v>
      </c>
      <c r="X66" s="9">
        <f>_xlfn.RANK.EQ(datos!Y66,datos!Y$7:Y$88)</f>
        <v>40</v>
      </c>
      <c r="Y66" s="9">
        <f>_xlfn.RANK.EQ(datos!Z66,datos!Z$7:Z$88)</f>
        <v>8</v>
      </c>
      <c r="Z66" s="9">
        <f>_xlfn.RANK.EQ(datos!AA66,datos!AA$7:AA$88)</f>
        <v>47</v>
      </c>
      <c r="AA66" s="9">
        <f>_xlfn.RANK.EQ(datos!AB66,datos!AB$7:AB$88)</f>
        <v>48</v>
      </c>
      <c r="AB66" s="9">
        <f>_xlfn.RANK.EQ(datos!AC66,datos!AC$7:AC$88)</f>
        <v>63</v>
      </c>
      <c r="AC66" s="9">
        <f>_xlfn.RANK.EQ(datos!AD66,datos!AD$7:AD$88)</f>
        <v>47</v>
      </c>
      <c r="AD66" s="9">
        <f>_xlfn.RANK.EQ(datos!AE66,datos!AE$7:AE$88)</f>
        <v>48</v>
      </c>
      <c r="AE66" s="9">
        <f>_xlfn.RANK.EQ(datos!AF66,datos!AF$7:AF$88)</f>
        <v>54</v>
      </c>
      <c r="AF66" s="9">
        <f>_xlfn.RANK.EQ(datos!AG66,datos!AG$7:AG$88)</f>
        <v>56</v>
      </c>
      <c r="AG66" s="9">
        <f>_xlfn.RANK.EQ(datos!AH66,datos!AH$7:AH$88)</f>
        <v>26</v>
      </c>
      <c r="AH66" s="9">
        <f>_xlfn.RANK.EQ(datos!AI66,datos!AI$7:AI$88)</f>
        <v>36</v>
      </c>
      <c r="AI66" s="9">
        <f>_xlfn.RANK.EQ(datos!AJ66,datos!AJ$7:AJ$88)</f>
        <v>42</v>
      </c>
      <c r="AJ66" s="9">
        <f>_xlfn.RANK.EQ(datos!AK66,datos!AK$7:AK$88)</f>
        <v>41</v>
      </c>
      <c r="AK66" s="9">
        <f>_xlfn.RANK.EQ(datos!AL66,datos!AL$7:AL$88)</f>
        <v>9</v>
      </c>
      <c r="AL66" s="9">
        <f>_xlfn.RANK.EQ(datos!AM66,datos!AM$7:AM$88)</f>
        <v>33</v>
      </c>
      <c r="AM66" s="9">
        <f>_xlfn.RANK.EQ(datos!AN66,datos!AN$7:AN$88)</f>
        <v>42</v>
      </c>
      <c r="AN66" s="9">
        <f>_xlfn.RANK.EQ(datos!AO66,datos!AO$7:AO$88)</f>
        <v>23</v>
      </c>
      <c r="AO66" s="9">
        <f>_xlfn.RANK.EQ(datos!AP66,datos!AP$7:AP$88)</f>
        <v>7</v>
      </c>
      <c r="AP66" s="9">
        <f>_xlfn.RANK.EQ(datos!AQ66,datos!AQ$7:AQ$88)</f>
        <v>61</v>
      </c>
      <c r="AQ66" s="9">
        <f>_xlfn.RANK.EQ(datos!AR66,datos!AR$7:AR$88)</f>
        <v>61</v>
      </c>
      <c r="AR66" s="9">
        <f>_xlfn.RANK.EQ(datos!AS66,datos!AS$7:AS$88)</f>
        <v>62</v>
      </c>
      <c r="AS66" s="9">
        <f>_xlfn.RANK.EQ(datos!AT66,datos!AT$7:AT$88)</f>
        <v>63</v>
      </c>
      <c r="AT66" s="9">
        <f>_xlfn.RANK.EQ(datos!AU66,datos!AU$7:AU$88)</f>
        <v>67</v>
      </c>
      <c r="AU66" s="9">
        <f>_xlfn.RANK.EQ(datos!AV66,datos!AV$7:AV$88)</f>
        <v>56</v>
      </c>
      <c r="AV66" s="9">
        <f>_xlfn.RANK.EQ(datos!AW66,datos!AW$7:AW$88)</f>
        <v>31</v>
      </c>
      <c r="AW66" s="9">
        <f>_xlfn.RANK.EQ(datos!AX66,datos!AX$7:AX$88)</f>
        <v>60</v>
      </c>
      <c r="AX66" s="9">
        <f>_xlfn.RANK.EQ(datos!AY66,datos!AY$7:AY$88)</f>
        <v>64</v>
      </c>
      <c r="AY66" s="9">
        <f>_xlfn.RANK.EQ(datos!AZ66,datos!AZ$7:AZ$88)</f>
        <v>65</v>
      </c>
      <c r="AZ66" s="9">
        <f>_xlfn.RANK.EQ(datos!BA66,datos!BA$7:BA$88)</f>
        <v>39</v>
      </c>
      <c r="BA66" s="9">
        <f>_xlfn.RANK.EQ(datos!BB66,datos!BB$7:BB$88)</f>
        <v>39</v>
      </c>
      <c r="BB66" s="9">
        <f>_xlfn.RANK.EQ(datos!BC66,datos!BC$7:BC$88)</f>
        <v>49</v>
      </c>
      <c r="BC66" s="9">
        <f>_xlfn.RANK.EQ(datos!BD66,datos!BD$7:BD$88)</f>
        <v>69</v>
      </c>
      <c r="BD66" s="9">
        <f>_xlfn.RANK.EQ(datos!BE66,datos!BE$7:BE$88)</f>
        <v>68</v>
      </c>
      <c r="BE66" s="9">
        <f>_xlfn.RANK.EQ(datos!BF66,datos!BF$7:BF$88)</f>
        <v>54</v>
      </c>
      <c r="BF66" s="9">
        <f>_xlfn.RANK.EQ(datos!BG66,datos!BG$7:BG$88)</f>
        <v>5</v>
      </c>
      <c r="BG66" s="9">
        <f>_xlfn.RANK.EQ(datos!BH66,datos!BH$7:BH$88)</f>
        <v>40</v>
      </c>
      <c r="BH66" s="9">
        <f>_xlfn.RANK.EQ(datos!BI66,datos!BI$7:BI$88)</f>
        <v>5</v>
      </c>
      <c r="BI66" s="9">
        <f>_xlfn.RANK.EQ(datos!BJ66,datos!BJ$7:BJ$88)</f>
        <v>31</v>
      </c>
      <c r="BJ66" s="9">
        <f>_xlfn.RANK.EQ(datos!BK66,datos!BK$7:BK$88)</f>
        <v>4</v>
      </c>
      <c r="BK66" s="9">
        <f>_xlfn.RANK.EQ(datos!BL66,datos!BL$7:BL$88)</f>
        <v>46</v>
      </c>
      <c r="BL66" s="9">
        <f>_xlfn.RANK.EQ(datos!BM66,datos!BM$7:BM$88)</f>
        <v>76</v>
      </c>
      <c r="BM66" s="9">
        <f>_xlfn.RANK.EQ(datos!BN66,datos!BN$7:BN$88)</f>
        <v>54</v>
      </c>
      <c r="BN66" s="9">
        <f>_xlfn.RANK.EQ(datos!BO66,datos!BO$7:BO$88)</f>
        <v>72</v>
      </c>
      <c r="BO66" s="9">
        <f>_xlfn.RANK.EQ(datos!BP66,datos!BP$7:BP$88)</f>
        <v>7</v>
      </c>
      <c r="BP66" s="9">
        <f>_xlfn.RANK.EQ(datos!BQ66,datos!BQ$7:BQ$88)</f>
        <v>58</v>
      </c>
      <c r="BQ66" s="9">
        <f>_xlfn.RANK.EQ(datos!BR66,datos!BR$7:BR$88)</f>
        <v>64</v>
      </c>
      <c r="BR66" s="9">
        <f>_xlfn.RANK.EQ(datos!BS66,datos!BS$7:BS$88)</f>
        <v>15</v>
      </c>
      <c r="BS66" s="9">
        <f>_xlfn.RANK.EQ(datos!BT66,datos!BT$7:BT$88)</f>
        <v>46</v>
      </c>
      <c r="BT66" s="9">
        <f>_xlfn.RANK.EQ(datos!BU66,datos!BU$7:BU$88)</f>
        <v>54</v>
      </c>
      <c r="BU66" s="9">
        <f>_xlfn.RANK.EQ(datos!BV66,datos!BV$7:BV$88)</f>
        <v>64</v>
      </c>
      <c r="BV66" s="9">
        <f>_xlfn.RANK.EQ(datos!BW66,datos!BW$7:BW$88)</f>
        <v>1</v>
      </c>
      <c r="BW66" s="9">
        <f>_xlfn.RANK.EQ(datos!BX66,datos!BX$7:BX$88)</f>
        <v>20</v>
      </c>
      <c r="BX66" s="9">
        <f>_xlfn.RANK.EQ(datos!BY66,datos!BY$7:BY$88)</f>
        <v>27</v>
      </c>
      <c r="BY66" s="9">
        <f>_xlfn.RANK.EQ(datos!BZ66,datos!BZ$7:BZ$88)</f>
        <v>21</v>
      </c>
      <c r="BZ66" s="9">
        <f>_xlfn.RANK.EQ(datos!CA66,datos!CA$7:CA$88)</f>
        <v>28</v>
      </c>
      <c r="CA66" s="9">
        <f>_xlfn.RANK.EQ(datos!CB66,datos!CB$7:CB$88)</f>
        <v>68</v>
      </c>
      <c r="CB66" s="9">
        <f>_xlfn.RANK.EQ(datos!CC66,datos!CC$7:CC$88)</f>
        <v>61</v>
      </c>
      <c r="CC66" s="9">
        <f>_xlfn.RANK.EQ(datos!CD66,datos!CD$7:CD$88)</f>
        <v>5</v>
      </c>
      <c r="CD66" s="9">
        <f>_xlfn.RANK.EQ(datos!CE66,datos!CE$7:CE$88)</f>
        <v>68</v>
      </c>
      <c r="CE66" s="9">
        <f>_xlfn.RANK.EQ(datos!CF66,datos!CF$7:CF$88)</f>
        <v>29</v>
      </c>
      <c r="CF66" s="9">
        <f>_xlfn.RANK.EQ(datos!CG66,datos!CG$7:CG$88)</f>
        <v>1</v>
      </c>
      <c r="CG66" s="9">
        <f>_xlfn.RANK.EQ(datos!CH66,datos!CH$7:CH$88)</f>
        <v>31</v>
      </c>
      <c r="CH66" s="9">
        <f>_xlfn.RANK.EQ(datos!CI66,datos!CI$7:CI$88)</f>
        <v>21</v>
      </c>
      <c r="CI66" s="9">
        <f>_xlfn.RANK.EQ(datos!CJ66,datos!CJ$7:CJ$88)</f>
        <v>29</v>
      </c>
      <c r="CJ66" s="9">
        <f>_xlfn.RANK.EQ(datos!CK66,datos!CK$7:CK$88)</f>
        <v>48</v>
      </c>
      <c r="CK66" s="9">
        <f>_xlfn.RANK.EQ(datos!CL66,datos!CL$7:CL$88)</f>
        <v>22</v>
      </c>
      <c r="CL66" s="9">
        <f>_xlfn.RANK.EQ(datos!CM66,datos!CM$7:CM$88)</f>
        <v>44</v>
      </c>
      <c r="CM66" s="9">
        <f>_xlfn.RANK.EQ(datos!CN66,datos!CN$7:CN$88)</f>
        <v>47</v>
      </c>
      <c r="CN66" s="9">
        <f>_xlfn.RANK.EQ(datos!CO66,datos!CO$7:CO$88)</f>
        <v>1</v>
      </c>
      <c r="CO66" s="9">
        <f>_xlfn.RANK.EQ(datos!CP66,datos!CP$7:CP$88)</f>
        <v>53</v>
      </c>
      <c r="CP66" s="9">
        <f>_xlfn.RANK.EQ(datos!CQ66,datos!CQ$7:CQ$88)</f>
        <v>1</v>
      </c>
      <c r="CQ66" s="9">
        <f>_xlfn.RANK.EQ(datos!CR66,datos!CR$7:CR$88)</f>
        <v>26</v>
      </c>
      <c r="CR66" s="9">
        <f>_xlfn.RANK.EQ(datos!CS66,datos!CS$7:CS$88)</f>
        <v>54</v>
      </c>
      <c r="CS66" s="9">
        <f>_xlfn.RANK.EQ(datos!CT66,datos!CT$7:CT$88)</f>
        <v>53</v>
      </c>
      <c r="CT66" s="9">
        <f>_xlfn.RANK.EQ(datos!CU66,datos!CU$7:CU$88)</f>
        <v>79</v>
      </c>
      <c r="CU66" s="9">
        <f>_xlfn.RANK.EQ(datos!CV66,datos!CV$7:CV$88)</f>
        <v>44</v>
      </c>
      <c r="CV66" s="9">
        <f>_xlfn.RANK.EQ(datos!CW66,datos!CW$7:CW$88)</f>
        <v>16</v>
      </c>
      <c r="CW66" s="9">
        <f>_xlfn.RANK.EQ(datos!CX66,datos!CX$7:CX$88)</f>
        <v>16</v>
      </c>
      <c r="CX66" s="9">
        <f>_xlfn.RANK.EQ(datos!CY66,datos!CY$7:CY$88)</f>
        <v>73</v>
      </c>
      <c r="CY66" s="9">
        <f>_xlfn.RANK.EQ(datos!CZ66,datos!CZ$7:CZ$88)</f>
        <v>46</v>
      </c>
      <c r="CZ66" s="9">
        <f>_xlfn.RANK.EQ(datos!DA66,datos!DA$7:DA$88)</f>
        <v>55</v>
      </c>
      <c r="DA66" s="9">
        <f>_xlfn.RANK.EQ(datos!DB66,datos!DB$7:DB$88)</f>
        <v>34</v>
      </c>
      <c r="DB66" s="9">
        <f>_xlfn.RANK.EQ(datos!DC66,datos!DC$7:DC$88)</f>
        <v>45</v>
      </c>
      <c r="DC66" s="9">
        <f>_xlfn.RANK.EQ(datos!DD66,datos!DD$7:DD$88)</f>
        <v>46</v>
      </c>
      <c r="DD66" s="9">
        <f>_xlfn.RANK.EQ(datos!DE66,datos!DE$7:DE$88)</f>
        <v>36</v>
      </c>
      <c r="DE66" s="9">
        <f>_xlfn.RANK.EQ(datos!DF66,datos!DF$7:DF$88)</f>
        <v>71</v>
      </c>
      <c r="DF66" s="9">
        <f>_xlfn.RANK.EQ(datos!DG66,datos!DG$7:DG$88)</f>
        <v>63</v>
      </c>
      <c r="DG66" s="9">
        <f>_xlfn.RANK.EQ(datos!DH66,datos!DH$7:DH$88)</f>
        <v>50</v>
      </c>
      <c r="DH66" s="9">
        <f>_xlfn.RANK.EQ(datos!DI66,datos!DI$7:DI$88)</f>
        <v>64</v>
      </c>
      <c r="DI66" s="9">
        <f>_xlfn.RANK.EQ(datos!DJ66,datos!DJ$7:DJ$88)</f>
        <v>29</v>
      </c>
      <c r="DJ66" s="9">
        <f>_xlfn.RANK.EQ(datos!DK66,datos!DK$7:DK$88)</f>
        <v>50</v>
      </c>
      <c r="DK66" s="9">
        <f>_xlfn.RANK.EQ(datos!DL66,datos!DL$7:DL$88)</f>
        <v>34</v>
      </c>
      <c r="DL66" s="9">
        <f>_xlfn.RANK.EQ(datos!DM66,datos!DM$7:DM$88)</f>
        <v>56</v>
      </c>
      <c r="DM66" s="9">
        <f>_xlfn.RANK.EQ(datos!DN66,datos!DN$7:DN$88)</f>
        <v>40</v>
      </c>
      <c r="DN66" s="9">
        <f>_xlfn.RANK.EQ(datos!DO66,datos!DO$7:DO$88)</f>
        <v>8</v>
      </c>
      <c r="DO66" s="9">
        <f>_xlfn.RANK.EQ(datos!DP66,datos!DP$7:DP$88)</f>
        <v>49</v>
      </c>
      <c r="DP66" s="9">
        <f>_xlfn.RANK.EQ(datos!DQ66,datos!DQ$7:DQ$88)</f>
        <v>76</v>
      </c>
      <c r="DQ66" s="9">
        <f>_xlfn.RANK.EQ(datos!DR66,datos!DR$7:DR$88)</f>
        <v>40</v>
      </c>
      <c r="DR66" s="9">
        <f>_xlfn.RANK.EQ(datos!DS66,datos!DS$7:DS$88)</f>
        <v>34</v>
      </c>
      <c r="DS66" s="9">
        <f>_xlfn.RANK.EQ(datos!DT66,datos!DT$7:DT$88)</f>
        <v>56</v>
      </c>
      <c r="DT66" s="9">
        <f>_xlfn.RANK.EQ(datos!DU66,datos!DU$7:DU$88)</f>
        <v>52</v>
      </c>
      <c r="DU66" s="9">
        <f>_xlfn.RANK.EQ(datos!DV66,datos!DV$7:DV$88)</f>
        <v>33</v>
      </c>
      <c r="DV66" s="9">
        <f>_xlfn.RANK.EQ(datos!DW66,datos!DW$7:DW$88)</f>
        <v>31</v>
      </c>
      <c r="DW66" s="9">
        <f>_xlfn.RANK.EQ(datos!DX66,datos!DX$7:DX$88)</f>
        <v>18</v>
      </c>
      <c r="DX66" s="9">
        <f>_xlfn.RANK.EQ(datos!DY66,datos!DY$7:DY$88)</f>
        <v>23</v>
      </c>
      <c r="DY66" s="9">
        <f>_xlfn.RANK.EQ(datos!DZ66,datos!DZ$7:DZ$88)</f>
        <v>42</v>
      </c>
      <c r="DZ66" s="9">
        <f>_xlfn.RANK.EQ(datos!EA66,datos!EA$7:EA$88)</f>
        <v>42</v>
      </c>
      <c r="EA66" s="9">
        <f>_xlfn.RANK.EQ(datos!EB66,datos!EB$7:EB$88)</f>
        <v>39</v>
      </c>
      <c r="EB66" s="9">
        <f>_xlfn.RANK.EQ(datos!EC66,datos!EC$7:EC$88)</f>
        <v>60</v>
      </c>
      <c r="EC66" s="9">
        <f>_xlfn.RANK.EQ(datos!ED66,datos!ED$7:ED$88)</f>
        <v>10</v>
      </c>
      <c r="ED66" s="9">
        <f>_xlfn.RANK.EQ(datos!EE66,datos!EE$7:EE$88)</f>
        <v>43</v>
      </c>
      <c r="EE66" s="9">
        <f>_xlfn.RANK.EQ(datos!EF66,datos!EF$7:EF$88)</f>
        <v>31</v>
      </c>
      <c r="EF66" s="9">
        <f>_xlfn.RANK.EQ(datos!EG66,datos!EG$7:EG$88)</f>
        <v>23</v>
      </c>
      <c r="EG66" s="9">
        <f>_xlfn.RANK.EQ(datos!EH66,datos!EH$7:EH$88)</f>
        <v>74</v>
      </c>
      <c r="EH66" s="9">
        <f>_xlfn.RANK.EQ(datos!EI66,datos!EI$7:EI$88)</f>
        <v>62</v>
      </c>
      <c r="EI66" s="9">
        <f>_xlfn.RANK.EQ(datos!EJ66,datos!EJ$7:EJ$88)</f>
        <v>39</v>
      </c>
      <c r="EJ66" s="9">
        <f>_xlfn.RANK.EQ(datos!EK66,datos!EK$7:EK$88)</f>
        <v>54</v>
      </c>
      <c r="EK66" s="9">
        <f>_xlfn.RANK.EQ(datos!EL66,datos!EL$7:EL$88)</f>
        <v>36</v>
      </c>
      <c r="EL66" s="9">
        <f>_xlfn.RANK.EQ(datos!EM66,datos!EM$7:EM$88)</f>
        <v>45</v>
      </c>
      <c r="EM66" s="9">
        <f>_xlfn.RANK.EQ(datos!EN66,datos!EN$7:EN$88)</f>
        <v>21</v>
      </c>
      <c r="EN66" s="9">
        <f>_xlfn.RANK.EQ(datos!EO66,datos!EO$7:EO$88)</f>
        <v>28</v>
      </c>
      <c r="EO66" s="9">
        <f>_xlfn.RANK.EQ(datos!EP66,datos!EP$7:EP$88)</f>
        <v>60</v>
      </c>
      <c r="EP66" s="9">
        <f>_xlfn.RANK.EQ(datos!EQ66,datos!EQ$7:EQ$88)</f>
        <v>43</v>
      </c>
      <c r="EQ66" s="9">
        <f>_xlfn.RANK.EQ(datos!ER66,datos!ER$7:ER$88)</f>
        <v>67</v>
      </c>
      <c r="ER66" s="9">
        <f>_xlfn.RANK.EQ(datos!ES66,datos!ES$7:ES$88)</f>
        <v>2</v>
      </c>
      <c r="ES66" s="9">
        <f>_xlfn.RANK.EQ(datos!ET66,datos!ET$7:ET$88)</f>
        <v>35</v>
      </c>
      <c r="ET66" s="9">
        <f>_xlfn.RANK.EQ(datos!EU66,datos!EU$7:EU$88)</f>
        <v>35</v>
      </c>
      <c r="EU66" s="9">
        <f>_xlfn.RANK.EQ(datos!EV66,datos!EV$7:EV$88)</f>
        <v>35</v>
      </c>
      <c r="EV66" s="9">
        <f>_xlfn.RANK.EQ(datos!EW66,datos!EW$7:EW$88)</f>
        <v>42</v>
      </c>
      <c r="EW66" s="9">
        <f>_xlfn.RANK.EQ(datos!EX66,datos!EX$7:EX$88)</f>
        <v>34</v>
      </c>
      <c r="EX66" s="9">
        <f>_xlfn.RANK.EQ(datos!EY66,datos!EY$7:EY$88)</f>
        <v>56</v>
      </c>
      <c r="EY66" s="9">
        <f>_xlfn.RANK.EQ(datos!EZ66,datos!EZ$7:EZ$88)</f>
        <v>35</v>
      </c>
      <c r="EZ66" s="9">
        <f>_xlfn.RANK.EQ(datos!FA66,datos!FA$7:FA$88)</f>
        <v>20</v>
      </c>
      <c r="FA66" s="9">
        <f>_xlfn.RANK.EQ(datos!FB66,datos!FB$7:FB$88)</f>
        <v>26</v>
      </c>
      <c r="FB66" s="9">
        <f>_xlfn.RANK.EQ(datos!FC66,datos!FC$7:FC$88)</f>
        <v>34</v>
      </c>
      <c r="FC66" s="9">
        <f>_xlfn.RANK.EQ(datos!FD66,datos!FD$7:FD$88)</f>
        <v>13</v>
      </c>
      <c r="FD66" s="9">
        <f>_xlfn.RANK.EQ(datos!FE66,datos!FE$7:FE$88)</f>
        <v>65</v>
      </c>
      <c r="FE66" s="9">
        <f>_xlfn.RANK.EQ(datos!FF66,datos!FF$7:FF$88)</f>
        <v>33</v>
      </c>
      <c r="FF66" s="9">
        <f>_xlfn.RANK.EQ(datos!FG66,datos!FG$7:FG$88)</f>
        <v>1</v>
      </c>
      <c r="FG66" s="9">
        <f>_xlfn.RANK.EQ(datos!FH66,datos!FH$7:FH$88)</f>
        <v>1</v>
      </c>
      <c r="FH66" s="9">
        <f>_xlfn.RANK.EQ(datos!FI66,datos!FI$7:FI$88)</f>
        <v>1</v>
      </c>
      <c r="FI66" s="9">
        <f>_xlfn.RANK.EQ(datos!FJ66,datos!FJ$7:FJ$88)</f>
        <v>66</v>
      </c>
      <c r="FJ66" s="9">
        <f>_xlfn.RANK.EQ(datos!FK66,datos!FK$7:FK$88)</f>
        <v>66</v>
      </c>
      <c r="FK66" s="9">
        <f>_xlfn.RANK.EQ(datos!FL66,datos!FL$7:FL$88)</f>
        <v>43</v>
      </c>
      <c r="FL66" s="9">
        <f>_xlfn.RANK.EQ(datos!FM66,datos!FM$7:FM$88)</f>
        <v>26</v>
      </c>
      <c r="FM66" s="9">
        <f>_xlfn.RANK.EQ(datos!FN66,datos!FN$7:FN$88)</f>
        <v>26</v>
      </c>
      <c r="FN66" s="9">
        <f>_xlfn.RANK.EQ(datos!FO66,datos!FO$7:FO$88)</f>
        <v>36</v>
      </c>
      <c r="FO66" s="9">
        <f>_xlfn.RANK.EQ(datos!FP66,datos!FP$7:FP$88)</f>
        <v>51</v>
      </c>
      <c r="FP66" s="9">
        <f>_xlfn.RANK.EQ(datos!FQ66,datos!FQ$7:FQ$88)</f>
        <v>54</v>
      </c>
      <c r="FQ66" s="9">
        <f>_xlfn.RANK.EQ(datos!FR66,datos!FR$7:FR$88)</f>
        <v>56</v>
      </c>
      <c r="FR66" s="9">
        <f>_xlfn.RANK.EQ(datos!FS66,datos!FS$7:FS$88)</f>
        <v>23</v>
      </c>
      <c r="FS66" s="9">
        <f>_xlfn.RANK.EQ(datos!FT66,datos!FT$7:FT$88)</f>
        <v>68</v>
      </c>
    </row>
    <row r="67" spans="1:175" x14ac:dyDescent="0.3">
      <c r="A67" s="2" t="s">
        <v>122</v>
      </c>
      <c r="B67" s="2">
        <v>507</v>
      </c>
      <c r="C67" s="2" t="s">
        <v>123</v>
      </c>
      <c r="D67" s="2" t="s">
        <v>351</v>
      </c>
      <c r="E67" s="2" t="s">
        <v>352</v>
      </c>
      <c r="F67" s="2">
        <v>1</v>
      </c>
      <c r="G67" s="2" t="s">
        <v>355</v>
      </c>
      <c r="H67" s="9">
        <f>_xlfn.RANK.EQ(datos!I67,datos!I$7:I$88)</f>
        <v>63</v>
      </c>
      <c r="I67" s="9">
        <f>_xlfn.RANK.EQ(datos!J67,datos!J$7:J$88)</f>
        <v>60</v>
      </c>
      <c r="J67" s="9">
        <f>_xlfn.RANK.EQ(datos!K67,datos!K$7:K$88)</f>
        <v>75</v>
      </c>
      <c r="K67" s="9">
        <f>_xlfn.RANK.EQ(datos!L67,datos!L$7:L$88)</f>
        <v>69</v>
      </c>
      <c r="L67" s="9">
        <f>_xlfn.RANK.EQ(datos!M67,datos!M$7:M$88)</f>
        <v>51</v>
      </c>
      <c r="M67" s="9">
        <f>_xlfn.RANK.EQ(datos!N67,datos!N$7:N$88)</f>
        <v>62</v>
      </c>
      <c r="N67" s="9">
        <f>_xlfn.RANK.EQ(datos!O67,datos!O$7:O$88)</f>
        <v>45</v>
      </c>
      <c r="O67" s="9">
        <f>_xlfn.RANK.EQ(datos!P67,datos!P$7:P$88)</f>
        <v>12</v>
      </c>
      <c r="P67" s="9">
        <f>_xlfn.RANK.EQ(datos!Q67,datos!Q$7:Q$88)</f>
        <v>71</v>
      </c>
      <c r="Q67" s="9">
        <f>_xlfn.RANK.EQ(datos!R67,datos!R$7:R$88)</f>
        <v>72</v>
      </c>
      <c r="R67" s="9">
        <f>_xlfn.RANK.EQ(datos!S67,datos!S$7:S$88)</f>
        <v>44</v>
      </c>
      <c r="S67" s="9">
        <f>_xlfn.RANK.EQ(datos!T67,datos!T$7:T$88)</f>
        <v>50</v>
      </c>
      <c r="T67" s="9">
        <f>_xlfn.RANK.EQ(datos!U67,datos!U$7:U$88)</f>
        <v>62</v>
      </c>
      <c r="U67" s="9">
        <f>_xlfn.RANK.EQ(datos!V67,datos!V$7:V$88)</f>
        <v>35</v>
      </c>
      <c r="V67" s="9">
        <f>_xlfn.RANK.EQ(datos!W67,datos!W$7:W$88)</f>
        <v>74</v>
      </c>
      <c r="W67" s="9">
        <f>_xlfn.RANK.EQ(datos!X67,datos!X$7:X$88)</f>
        <v>54</v>
      </c>
      <c r="X67" s="9">
        <f>_xlfn.RANK.EQ(datos!Y67,datos!Y$7:Y$88)</f>
        <v>41</v>
      </c>
      <c r="Y67" s="9">
        <f>_xlfn.RANK.EQ(datos!Z67,datos!Z$7:Z$88)</f>
        <v>66</v>
      </c>
      <c r="Z67" s="9">
        <f>_xlfn.RANK.EQ(datos!AA67,datos!AA$7:AA$88)</f>
        <v>53</v>
      </c>
      <c r="AA67" s="9">
        <f>_xlfn.RANK.EQ(datos!AB67,datos!AB$7:AB$88)</f>
        <v>42</v>
      </c>
      <c r="AB67" s="9">
        <f>_xlfn.RANK.EQ(datos!AC67,datos!AC$7:AC$88)</f>
        <v>65</v>
      </c>
      <c r="AC67" s="9">
        <f>_xlfn.RANK.EQ(datos!AD67,datos!AD$7:AD$88)</f>
        <v>74</v>
      </c>
      <c r="AD67" s="9">
        <f>_xlfn.RANK.EQ(datos!AE67,datos!AE$7:AE$88)</f>
        <v>66</v>
      </c>
      <c r="AE67" s="9">
        <f>_xlfn.RANK.EQ(datos!AF67,datos!AF$7:AF$88)</f>
        <v>51</v>
      </c>
      <c r="AF67" s="9">
        <f>_xlfn.RANK.EQ(datos!AG67,datos!AG$7:AG$88)</f>
        <v>61</v>
      </c>
      <c r="AG67" s="9">
        <f>_xlfn.RANK.EQ(datos!AH67,datos!AH$7:AH$88)</f>
        <v>52</v>
      </c>
      <c r="AH67" s="9">
        <f>_xlfn.RANK.EQ(datos!AI67,datos!AI$7:AI$88)</f>
        <v>52</v>
      </c>
      <c r="AI67" s="9">
        <f>_xlfn.RANK.EQ(datos!AJ67,datos!AJ$7:AJ$88)</f>
        <v>18</v>
      </c>
      <c r="AJ67" s="9">
        <f>_xlfn.RANK.EQ(datos!AK67,datos!AK$7:AK$88)</f>
        <v>69</v>
      </c>
      <c r="AK67" s="9">
        <f>_xlfn.RANK.EQ(datos!AL67,datos!AL$7:AL$88)</f>
        <v>40</v>
      </c>
      <c r="AL67" s="9">
        <f>_xlfn.RANK.EQ(datos!AM67,datos!AM$7:AM$88)</f>
        <v>61</v>
      </c>
      <c r="AM67" s="9">
        <f>_xlfn.RANK.EQ(datos!AN67,datos!AN$7:AN$88)</f>
        <v>48</v>
      </c>
      <c r="AN67" s="9">
        <f>_xlfn.RANK.EQ(datos!AO67,datos!AO$7:AO$88)</f>
        <v>11</v>
      </c>
      <c r="AO67" s="9">
        <f>_xlfn.RANK.EQ(datos!AP67,datos!AP$7:AP$88)</f>
        <v>27</v>
      </c>
      <c r="AP67" s="9">
        <f>_xlfn.RANK.EQ(datos!AQ67,datos!AQ$7:AQ$88)</f>
        <v>63</v>
      </c>
      <c r="AQ67" s="9">
        <f>_xlfn.RANK.EQ(datos!AR67,datos!AR$7:AR$88)</f>
        <v>63</v>
      </c>
      <c r="AR67" s="9">
        <f>_xlfn.RANK.EQ(datos!AS67,datos!AS$7:AS$88)</f>
        <v>1</v>
      </c>
      <c r="AS67" s="9">
        <f>_xlfn.RANK.EQ(datos!AT67,datos!AT$7:AT$88)</f>
        <v>28</v>
      </c>
      <c r="AT67" s="9">
        <f>_xlfn.RANK.EQ(datos!AU67,datos!AU$7:AU$88)</f>
        <v>50</v>
      </c>
      <c r="AU67" s="9">
        <f>_xlfn.RANK.EQ(datos!AV67,datos!AV$7:AV$88)</f>
        <v>20</v>
      </c>
      <c r="AV67" s="9">
        <f>_xlfn.RANK.EQ(datos!AW67,datos!AW$7:AW$88)</f>
        <v>27</v>
      </c>
      <c r="AW67" s="9">
        <f>_xlfn.RANK.EQ(datos!AX67,datos!AX$7:AX$88)</f>
        <v>5</v>
      </c>
      <c r="AX67" s="9">
        <f>_xlfn.RANK.EQ(datos!AY67,datos!AY$7:AY$88)</f>
        <v>53</v>
      </c>
      <c r="AY67" s="9">
        <f>_xlfn.RANK.EQ(datos!AZ67,datos!AZ$7:AZ$88)</f>
        <v>67</v>
      </c>
      <c r="AZ67" s="9">
        <f>_xlfn.RANK.EQ(datos!BA67,datos!BA$7:BA$88)</f>
        <v>74</v>
      </c>
      <c r="BA67" s="9">
        <f>_xlfn.RANK.EQ(datos!BB67,datos!BB$7:BB$88)</f>
        <v>65</v>
      </c>
      <c r="BB67" s="9">
        <f>_xlfn.RANK.EQ(datos!BC67,datos!BC$7:BC$88)</f>
        <v>74</v>
      </c>
      <c r="BC67" s="9">
        <f>_xlfn.RANK.EQ(datos!BD67,datos!BD$7:BD$88)</f>
        <v>69</v>
      </c>
      <c r="BD67" s="9">
        <f>_xlfn.RANK.EQ(datos!BE67,datos!BE$7:BE$88)</f>
        <v>52</v>
      </c>
      <c r="BE67" s="9">
        <f>_xlfn.RANK.EQ(datos!BF67,datos!BF$7:BF$88)</f>
        <v>35</v>
      </c>
      <c r="BF67" s="9">
        <f>_xlfn.RANK.EQ(datos!BG67,datos!BG$7:BG$88)</f>
        <v>70</v>
      </c>
      <c r="BG67" s="9">
        <f>_xlfn.RANK.EQ(datos!BH67,datos!BH$7:BH$88)</f>
        <v>1</v>
      </c>
      <c r="BH67" s="9">
        <f>_xlfn.RANK.EQ(datos!BI67,datos!BI$7:BI$88)</f>
        <v>12</v>
      </c>
      <c r="BI67" s="9">
        <f>_xlfn.RANK.EQ(datos!BJ67,datos!BJ$7:BJ$88)</f>
        <v>29</v>
      </c>
      <c r="BJ67" s="9">
        <f>_xlfn.RANK.EQ(datos!BK67,datos!BK$7:BK$88)</f>
        <v>70</v>
      </c>
      <c r="BK67" s="9">
        <f>_xlfn.RANK.EQ(datos!BL67,datos!BL$7:BL$88)</f>
        <v>76</v>
      </c>
      <c r="BL67" s="9">
        <f>_xlfn.RANK.EQ(datos!BM67,datos!BM$7:BM$88)</f>
        <v>23</v>
      </c>
      <c r="BM67" s="9">
        <f>_xlfn.RANK.EQ(datos!BN67,datos!BN$7:BN$88)</f>
        <v>25</v>
      </c>
      <c r="BN67" s="9">
        <f>_xlfn.RANK.EQ(datos!BO67,datos!BO$7:BO$88)</f>
        <v>30</v>
      </c>
      <c r="BO67" s="9">
        <f>_xlfn.RANK.EQ(datos!BP67,datos!BP$7:BP$88)</f>
        <v>26</v>
      </c>
      <c r="BP67" s="9">
        <f>_xlfn.RANK.EQ(datos!BQ67,datos!BQ$7:BQ$88)</f>
        <v>57</v>
      </c>
      <c r="BQ67" s="9">
        <f>_xlfn.RANK.EQ(datos!BR67,datos!BR$7:BR$88)</f>
        <v>63</v>
      </c>
      <c r="BR67" s="9">
        <f>_xlfn.RANK.EQ(datos!BS67,datos!BS$7:BS$88)</f>
        <v>16</v>
      </c>
      <c r="BS67" s="9">
        <f>_xlfn.RANK.EQ(datos!BT67,datos!BT$7:BT$88)</f>
        <v>59</v>
      </c>
      <c r="BT67" s="9">
        <f>_xlfn.RANK.EQ(datos!BU67,datos!BU$7:BU$88)</f>
        <v>41</v>
      </c>
      <c r="BU67" s="9">
        <f>_xlfn.RANK.EQ(datos!BV67,datos!BV$7:BV$88)</f>
        <v>71</v>
      </c>
      <c r="BV67" s="9">
        <f>_xlfn.RANK.EQ(datos!BW67,datos!BW$7:BW$88)</f>
        <v>1</v>
      </c>
      <c r="BW67" s="9">
        <f>_xlfn.RANK.EQ(datos!BX67,datos!BX$7:BX$88)</f>
        <v>14</v>
      </c>
      <c r="BX67" s="9">
        <f>_xlfn.RANK.EQ(datos!BY67,datos!BY$7:BY$88)</f>
        <v>73</v>
      </c>
      <c r="BY67" s="9">
        <f>_xlfn.RANK.EQ(datos!BZ67,datos!BZ$7:BZ$88)</f>
        <v>54</v>
      </c>
      <c r="BZ67" s="9">
        <f>_xlfn.RANK.EQ(datos!CA67,datos!CA$7:CA$88)</f>
        <v>28</v>
      </c>
      <c r="CA67" s="9">
        <f>_xlfn.RANK.EQ(datos!CB67,datos!CB$7:CB$88)</f>
        <v>44</v>
      </c>
      <c r="CB67" s="9">
        <f>_xlfn.RANK.EQ(datos!CC67,datos!CC$7:CC$88)</f>
        <v>58</v>
      </c>
      <c r="CC67" s="9">
        <f>_xlfn.RANK.EQ(datos!CD67,datos!CD$7:CD$88)</f>
        <v>9</v>
      </c>
      <c r="CD67" s="9">
        <f>_xlfn.RANK.EQ(datos!CE67,datos!CE$7:CE$88)</f>
        <v>67</v>
      </c>
      <c r="CE67" s="9">
        <f>_xlfn.RANK.EQ(datos!CF67,datos!CF$7:CF$88)</f>
        <v>10</v>
      </c>
      <c r="CF67" s="9">
        <f>_xlfn.RANK.EQ(datos!CG67,datos!CG$7:CG$88)</f>
        <v>78</v>
      </c>
      <c r="CG67" s="9">
        <f>_xlfn.RANK.EQ(datos!CH67,datos!CH$7:CH$88)</f>
        <v>27</v>
      </c>
      <c r="CH67" s="9">
        <f>_xlfn.RANK.EQ(datos!CI67,datos!CI$7:CI$88)</f>
        <v>55</v>
      </c>
      <c r="CI67" s="9">
        <f>_xlfn.RANK.EQ(datos!CJ67,datos!CJ$7:CJ$88)</f>
        <v>55</v>
      </c>
      <c r="CJ67" s="9">
        <f>_xlfn.RANK.EQ(datos!CK67,datos!CK$7:CK$88)</f>
        <v>54</v>
      </c>
      <c r="CK67" s="9">
        <f>_xlfn.RANK.EQ(datos!CL67,datos!CL$7:CL$88)</f>
        <v>54</v>
      </c>
      <c r="CL67" s="9">
        <f>_xlfn.RANK.EQ(datos!CM67,datos!CM$7:CM$88)</f>
        <v>36</v>
      </c>
      <c r="CM67" s="9">
        <f>_xlfn.RANK.EQ(datos!CN67,datos!CN$7:CN$88)</f>
        <v>43</v>
      </c>
      <c r="CN67" s="9">
        <f>_xlfn.RANK.EQ(datos!CO67,datos!CO$7:CO$88)</f>
        <v>8</v>
      </c>
      <c r="CO67" s="9">
        <f>_xlfn.RANK.EQ(datos!CP67,datos!CP$7:CP$88)</f>
        <v>27</v>
      </c>
      <c r="CP67" s="9">
        <f>_xlfn.RANK.EQ(datos!CQ67,datos!CQ$7:CQ$88)</f>
        <v>74</v>
      </c>
      <c r="CQ67" s="9">
        <f>_xlfn.RANK.EQ(datos!CR67,datos!CR$7:CR$88)</f>
        <v>61</v>
      </c>
      <c r="CR67" s="9">
        <f>_xlfn.RANK.EQ(datos!CS67,datos!CS$7:CS$88)</f>
        <v>62</v>
      </c>
      <c r="CS67" s="9">
        <f>_xlfn.RANK.EQ(datos!CT67,datos!CT$7:CT$88)</f>
        <v>46</v>
      </c>
      <c r="CT67" s="9">
        <f>_xlfn.RANK.EQ(datos!CU67,datos!CU$7:CU$88)</f>
        <v>36</v>
      </c>
      <c r="CU67" s="9">
        <f>_xlfn.RANK.EQ(datos!CV67,datos!CV$7:CV$88)</f>
        <v>33</v>
      </c>
      <c r="CV67" s="9">
        <f>_xlfn.RANK.EQ(datos!CW67,datos!CW$7:CW$88)</f>
        <v>57</v>
      </c>
      <c r="CW67" s="9">
        <f>_xlfn.RANK.EQ(datos!CX67,datos!CX$7:CX$88)</f>
        <v>22</v>
      </c>
      <c r="CX67" s="9">
        <f>_xlfn.RANK.EQ(datos!CY67,datos!CY$7:CY$88)</f>
        <v>75</v>
      </c>
      <c r="CY67" s="9">
        <f>_xlfn.RANK.EQ(datos!CZ67,datos!CZ$7:CZ$88)</f>
        <v>54</v>
      </c>
      <c r="CZ67" s="9">
        <f>_xlfn.RANK.EQ(datos!DA67,datos!DA$7:DA$88)</f>
        <v>32</v>
      </c>
      <c r="DA67" s="9">
        <f>_xlfn.RANK.EQ(datos!DB67,datos!DB$7:DB$88)</f>
        <v>60</v>
      </c>
      <c r="DB67" s="9">
        <f>_xlfn.RANK.EQ(datos!DC67,datos!DC$7:DC$88)</f>
        <v>66</v>
      </c>
      <c r="DC67" s="9">
        <f>_xlfn.RANK.EQ(datos!DD67,datos!DD$7:DD$88)</f>
        <v>48</v>
      </c>
      <c r="DD67" s="9">
        <f>_xlfn.RANK.EQ(datos!DE67,datos!DE$7:DE$88)</f>
        <v>27</v>
      </c>
      <c r="DE67" s="9">
        <f>_xlfn.RANK.EQ(datos!DF67,datos!DF$7:DF$88)</f>
        <v>58</v>
      </c>
      <c r="DF67" s="9">
        <f>_xlfn.RANK.EQ(datos!DG67,datos!DG$7:DG$88)</f>
        <v>66</v>
      </c>
      <c r="DG67" s="9">
        <f>_xlfn.RANK.EQ(datos!DH67,datos!DH$7:DH$88)</f>
        <v>73</v>
      </c>
      <c r="DH67" s="9">
        <f>_xlfn.RANK.EQ(datos!DI67,datos!DI$7:DI$88)</f>
        <v>30</v>
      </c>
      <c r="DI67" s="9">
        <f>_xlfn.RANK.EQ(datos!DJ67,datos!DJ$7:DJ$88)</f>
        <v>53</v>
      </c>
      <c r="DJ67" s="9">
        <f>_xlfn.RANK.EQ(datos!DK67,datos!DK$7:DK$88)</f>
        <v>73</v>
      </c>
      <c r="DK67" s="9">
        <f>_xlfn.RANK.EQ(datos!DL67,datos!DL$7:DL$88)</f>
        <v>75</v>
      </c>
      <c r="DL67" s="9">
        <f>_xlfn.RANK.EQ(datos!DM67,datos!DM$7:DM$88)</f>
        <v>68</v>
      </c>
      <c r="DM67" s="9">
        <f>_xlfn.RANK.EQ(datos!DN67,datos!DN$7:DN$88)</f>
        <v>74</v>
      </c>
      <c r="DN67" s="9">
        <f>_xlfn.RANK.EQ(datos!DO67,datos!DO$7:DO$88)</f>
        <v>7</v>
      </c>
      <c r="DO67" s="9">
        <f>_xlfn.RANK.EQ(datos!DP67,datos!DP$7:DP$88)</f>
        <v>24</v>
      </c>
      <c r="DP67" s="9">
        <f>_xlfn.RANK.EQ(datos!DQ67,datos!DQ$7:DQ$88)</f>
        <v>71</v>
      </c>
      <c r="DQ67" s="9">
        <f>_xlfn.RANK.EQ(datos!DR67,datos!DR$7:DR$88)</f>
        <v>15</v>
      </c>
      <c r="DR67" s="9">
        <f>_xlfn.RANK.EQ(datos!DS67,datos!DS$7:DS$88)</f>
        <v>53</v>
      </c>
      <c r="DS67" s="9">
        <f>_xlfn.RANK.EQ(datos!DT67,datos!DT$7:DT$88)</f>
        <v>61</v>
      </c>
      <c r="DT67" s="9">
        <f>_xlfn.RANK.EQ(datos!DU67,datos!DU$7:DU$88)</f>
        <v>63</v>
      </c>
      <c r="DU67" s="9">
        <f>_xlfn.RANK.EQ(datos!DV67,datos!DV$7:DV$88)</f>
        <v>46</v>
      </c>
      <c r="DV67" s="9">
        <f>_xlfn.RANK.EQ(datos!DW67,datos!DW$7:DW$88)</f>
        <v>34</v>
      </c>
      <c r="DW67" s="9">
        <f>_xlfn.RANK.EQ(datos!DX67,datos!DX$7:DX$88)</f>
        <v>34</v>
      </c>
      <c r="DX67" s="9">
        <f>_xlfn.RANK.EQ(datos!DY67,datos!DY$7:DY$88)</f>
        <v>56</v>
      </c>
      <c r="DY67" s="9">
        <f>_xlfn.RANK.EQ(datos!DZ67,datos!DZ$7:DZ$88)</f>
        <v>46</v>
      </c>
      <c r="DZ67" s="9">
        <f>_xlfn.RANK.EQ(datos!EA67,datos!EA$7:EA$88)</f>
        <v>51</v>
      </c>
      <c r="EA67" s="9">
        <f>_xlfn.RANK.EQ(datos!EB67,datos!EB$7:EB$88)</f>
        <v>54</v>
      </c>
      <c r="EB67" s="9">
        <f>_xlfn.RANK.EQ(datos!EC67,datos!EC$7:EC$88)</f>
        <v>49</v>
      </c>
      <c r="EC67" s="9">
        <f>_xlfn.RANK.EQ(datos!ED67,datos!ED$7:ED$88)</f>
        <v>27</v>
      </c>
      <c r="ED67" s="9">
        <f>_xlfn.RANK.EQ(datos!EE67,datos!EE$7:EE$88)</f>
        <v>66</v>
      </c>
      <c r="EE67" s="9">
        <f>_xlfn.RANK.EQ(datos!EF67,datos!EF$7:EF$88)</f>
        <v>37</v>
      </c>
      <c r="EF67" s="9">
        <f>_xlfn.RANK.EQ(datos!EG67,datos!EG$7:EG$88)</f>
        <v>21</v>
      </c>
      <c r="EG67" s="9">
        <f>_xlfn.RANK.EQ(datos!EH67,datos!EH$7:EH$88)</f>
        <v>1</v>
      </c>
      <c r="EH67" s="9">
        <f>_xlfn.RANK.EQ(datos!EI67,datos!EI$7:EI$88)</f>
        <v>1</v>
      </c>
      <c r="EI67" s="9">
        <f>_xlfn.RANK.EQ(datos!EJ67,datos!EJ$7:EJ$88)</f>
        <v>57</v>
      </c>
      <c r="EJ67" s="9">
        <f>_xlfn.RANK.EQ(datos!EK67,datos!EK$7:EK$88)</f>
        <v>72</v>
      </c>
      <c r="EK67" s="9">
        <f>_xlfn.RANK.EQ(datos!EL67,datos!EL$7:EL$88)</f>
        <v>68</v>
      </c>
      <c r="EL67" s="9">
        <f>_xlfn.RANK.EQ(datos!EM67,datos!EM$7:EM$88)</f>
        <v>78</v>
      </c>
      <c r="EM67" s="9">
        <f>_xlfn.RANK.EQ(datos!EN67,datos!EN$7:EN$88)</f>
        <v>31</v>
      </c>
      <c r="EN67" s="9">
        <f>_xlfn.RANK.EQ(datos!EO67,datos!EO$7:EO$88)</f>
        <v>58</v>
      </c>
      <c r="EO67" s="9">
        <f>_xlfn.RANK.EQ(datos!EP67,datos!EP$7:EP$88)</f>
        <v>1</v>
      </c>
      <c r="EP67" s="9">
        <f>_xlfn.RANK.EQ(datos!EQ67,datos!EQ$7:EQ$88)</f>
        <v>1</v>
      </c>
      <c r="EQ67" s="9">
        <f>_xlfn.RANK.EQ(datos!ER67,datos!ER$7:ER$88)</f>
        <v>11</v>
      </c>
      <c r="ER67" s="9">
        <f>_xlfn.RANK.EQ(datos!ES67,datos!ES$7:ES$88)</f>
        <v>54</v>
      </c>
      <c r="ES67" s="9">
        <f>_xlfn.RANK.EQ(datos!ET67,datos!ET$7:ET$88)</f>
        <v>57</v>
      </c>
      <c r="ET67" s="9">
        <f>_xlfn.RANK.EQ(datos!EU67,datos!EU$7:EU$88)</f>
        <v>58</v>
      </c>
      <c r="EU67" s="9">
        <f>_xlfn.RANK.EQ(datos!EV67,datos!EV$7:EV$88)</f>
        <v>60</v>
      </c>
      <c r="EV67" s="9">
        <f>_xlfn.RANK.EQ(datos!EW67,datos!EW$7:EW$88)</f>
        <v>29</v>
      </c>
      <c r="EW67" s="9">
        <f>_xlfn.RANK.EQ(datos!EX67,datos!EX$7:EX$88)</f>
        <v>29</v>
      </c>
      <c r="EX67" s="9">
        <f>_xlfn.RANK.EQ(datos!EY67,datos!EY$7:EY$88)</f>
        <v>70</v>
      </c>
      <c r="EY67" s="9">
        <f>_xlfn.RANK.EQ(datos!EZ67,datos!EZ$7:EZ$88)</f>
        <v>50</v>
      </c>
      <c r="EZ67" s="9">
        <f>_xlfn.RANK.EQ(datos!FA67,datos!FA$7:FA$88)</f>
        <v>6</v>
      </c>
      <c r="FA67" s="9">
        <f>_xlfn.RANK.EQ(datos!FB67,datos!FB$7:FB$88)</f>
        <v>47</v>
      </c>
      <c r="FB67" s="9">
        <f>_xlfn.RANK.EQ(datos!FC67,datos!FC$7:FC$88)</f>
        <v>8</v>
      </c>
      <c r="FC67" s="9">
        <f>_xlfn.RANK.EQ(datos!FD67,datos!FD$7:FD$88)</f>
        <v>64</v>
      </c>
      <c r="FD67" s="9">
        <f>_xlfn.RANK.EQ(datos!FE67,datos!FE$7:FE$88)</f>
        <v>81</v>
      </c>
      <c r="FE67" s="9">
        <f>_xlfn.RANK.EQ(datos!FF67,datos!FF$7:FF$88)</f>
        <v>33</v>
      </c>
      <c r="FF67" s="9">
        <f>_xlfn.RANK.EQ(datos!FG67,datos!FG$7:FG$88)</f>
        <v>45</v>
      </c>
      <c r="FG67" s="9">
        <f>_xlfn.RANK.EQ(datos!FH67,datos!FH$7:FH$88)</f>
        <v>1</v>
      </c>
      <c r="FH67" s="9">
        <f>_xlfn.RANK.EQ(datos!FI67,datos!FI$7:FI$88)</f>
        <v>1</v>
      </c>
      <c r="FI67" s="9">
        <f>_xlfn.RANK.EQ(datos!FJ67,datos!FJ$7:FJ$88)</f>
        <v>73</v>
      </c>
      <c r="FJ67" s="9">
        <f>_xlfn.RANK.EQ(datos!FK67,datos!FK$7:FK$88)</f>
        <v>64</v>
      </c>
      <c r="FK67" s="9">
        <f>_xlfn.RANK.EQ(datos!FL67,datos!FL$7:FL$88)</f>
        <v>43</v>
      </c>
      <c r="FL67" s="9">
        <f>_xlfn.RANK.EQ(datos!FM67,datos!FM$7:FM$88)</f>
        <v>26</v>
      </c>
      <c r="FM67" s="9">
        <f>_xlfn.RANK.EQ(datos!FN67,datos!FN$7:FN$88)</f>
        <v>26</v>
      </c>
      <c r="FN67" s="9">
        <f>_xlfn.RANK.EQ(datos!FO67,datos!FO$7:FO$88)</f>
        <v>68</v>
      </c>
      <c r="FO67" s="9">
        <f>_xlfn.RANK.EQ(datos!FP67,datos!FP$7:FP$88)</f>
        <v>52</v>
      </c>
      <c r="FP67" s="9">
        <f>_xlfn.RANK.EQ(datos!FQ67,datos!FQ$7:FQ$88)</f>
        <v>59</v>
      </c>
      <c r="FQ67" s="9">
        <f>_xlfn.RANK.EQ(datos!FR67,datos!FR$7:FR$88)</f>
        <v>59</v>
      </c>
      <c r="FR67" s="9">
        <f>_xlfn.RANK.EQ(datos!FS67,datos!FS$7:FS$88)</f>
        <v>8</v>
      </c>
      <c r="FS67" s="9">
        <f>_xlfn.RANK.EQ(datos!FT67,datos!FT$7:FT$88)</f>
        <v>65</v>
      </c>
    </row>
    <row r="68" spans="1:175" x14ac:dyDescent="0.3">
      <c r="A68" s="2" t="s">
        <v>124</v>
      </c>
      <c r="B68" s="2">
        <v>508</v>
      </c>
      <c r="C68" s="2" t="s">
        <v>125</v>
      </c>
      <c r="D68" s="2" t="s">
        <v>351</v>
      </c>
      <c r="E68" s="2" t="s">
        <v>352</v>
      </c>
      <c r="F68" s="2">
        <v>1</v>
      </c>
      <c r="G68" s="2" t="s">
        <v>355</v>
      </c>
      <c r="H68" s="9">
        <f>_xlfn.RANK.EQ(datos!I68,datos!I$7:I$88)</f>
        <v>46</v>
      </c>
      <c r="I68" s="9">
        <f>_xlfn.RANK.EQ(datos!J68,datos!J$7:J$88)</f>
        <v>48</v>
      </c>
      <c r="J68" s="9">
        <f>_xlfn.RANK.EQ(datos!K68,datos!K$7:K$88)</f>
        <v>55</v>
      </c>
      <c r="K68" s="9">
        <f>_xlfn.RANK.EQ(datos!L68,datos!L$7:L$88)</f>
        <v>59</v>
      </c>
      <c r="L68" s="9">
        <f>_xlfn.RANK.EQ(datos!M68,datos!M$7:M$88)</f>
        <v>22</v>
      </c>
      <c r="M68" s="9">
        <f>_xlfn.RANK.EQ(datos!N68,datos!N$7:N$88)</f>
        <v>37</v>
      </c>
      <c r="N68" s="9">
        <f>_xlfn.RANK.EQ(datos!O68,datos!O$7:O$88)</f>
        <v>63</v>
      </c>
      <c r="O68" s="9">
        <f>_xlfn.RANK.EQ(datos!P68,datos!P$7:P$88)</f>
        <v>34</v>
      </c>
      <c r="P68" s="9">
        <f>_xlfn.RANK.EQ(datos!Q68,datos!Q$7:Q$88)</f>
        <v>66</v>
      </c>
      <c r="Q68" s="9">
        <f>_xlfn.RANK.EQ(datos!R68,datos!R$7:R$88)</f>
        <v>31</v>
      </c>
      <c r="R68" s="9">
        <f>_xlfn.RANK.EQ(datos!S68,datos!S$7:S$88)</f>
        <v>48</v>
      </c>
      <c r="S68" s="9">
        <f>_xlfn.RANK.EQ(datos!T68,datos!T$7:T$88)</f>
        <v>59</v>
      </c>
      <c r="T68" s="9">
        <f>_xlfn.RANK.EQ(datos!U68,datos!U$7:U$88)</f>
        <v>67</v>
      </c>
      <c r="U68" s="9">
        <f>_xlfn.RANK.EQ(datos!V68,datos!V$7:V$88)</f>
        <v>44</v>
      </c>
      <c r="V68" s="9">
        <f>_xlfn.RANK.EQ(datos!W68,datos!W$7:W$88)</f>
        <v>49</v>
      </c>
      <c r="W68" s="9">
        <f>_xlfn.RANK.EQ(datos!X68,datos!X$7:X$88)</f>
        <v>46</v>
      </c>
      <c r="X68" s="9">
        <f>_xlfn.RANK.EQ(datos!Y68,datos!Y$7:Y$88)</f>
        <v>49</v>
      </c>
      <c r="Y68" s="9">
        <f>_xlfn.RANK.EQ(datos!Z68,datos!Z$7:Z$88)</f>
        <v>62</v>
      </c>
      <c r="Z68" s="9">
        <f>_xlfn.RANK.EQ(datos!AA68,datos!AA$7:AA$88)</f>
        <v>64</v>
      </c>
      <c r="AA68" s="9">
        <f>_xlfn.RANK.EQ(datos!AB68,datos!AB$7:AB$88)</f>
        <v>67</v>
      </c>
      <c r="AB68" s="9">
        <f>_xlfn.RANK.EQ(datos!AC68,datos!AC$7:AC$88)</f>
        <v>50</v>
      </c>
      <c r="AC68" s="9">
        <f>_xlfn.RANK.EQ(datos!AD68,datos!AD$7:AD$88)</f>
        <v>71</v>
      </c>
      <c r="AD68" s="9">
        <f>_xlfn.RANK.EQ(datos!AE68,datos!AE$7:AE$88)</f>
        <v>44</v>
      </c>
      <c r="AE68" s="9">
        <f>_xlfn.RANK.EQ(datos!AF68,datos!AF$7:AF$88)</f>
        <v>22</v>
      </c>
      <c r="AF68" s="9">
        <f>_xlfn.RANK.EQ(datos!AG68,datos!AG$7:AG$88)</f>
        <v>46</v>
      </c>
      <c r="AG68" s="9">
        <f>_xlfn.RANK.EQ(datos!AH68,datos!AH$7:AH$88)</f>
        <v>50</v>
      </c>
      <c r="AH68" s="9">
        <f>_xlfn.RANK.EQ(datos!AI68,datos!AI$7:AI$88)</f>
        <v>23</v>
      </c>
      <c r="AI68" s="9">
        <f>_xlfn.RANK.EQ(datos!AJ68,datos!AJ$7:AJ$88)</f>
        <v>8</v>
      </c>
      <c r="AJ68" s="9">
        <f>_xlfn.RANK.EQ(datos!AK68,datos!AK$7:AK$88)</f>
        <v>57</v>
      </c>
      <c r="AK68" s="9">
        <f>_xlfn.RANK.EQ(datos!AL68,datos!AL$7:AL$88)</f>
        <v>69</v>
      </c>
      <c r="AL68" s="9">
        <f>_xlfn.RANK.EQ(datos!AM68,datos!AM$7:AM$88)</f>
        <v>64</v>
      </c>
      <c r="AM68" s="9">
        <f>_xlfn.RANK.EQ(datos!AN68,datos!AN$7:AN$88)</f>
        <v>25</v>
      </c>
      <c r="AN68" s="9">
        <f>_xlfn.RANK.EQ(datos!AO68,datos!AO$7:AO$88)</f>
        <v>72</v>
      </c>
      <c r="AO68" s="9">
        <f>_xlfn.RANK.EQ(datos!AP68,datos!AP$7:AP$88)</f>
        <v>60</v>
      </c>
      <c r="AP68" s="9">
        <f>_xlfn.RANK.EQ(datos!AQ68,datos!AQ$7:AQ$88)</f>
        <v>57</v>
      </c>
      <c r="AQ68" s="9">
        <f>_xlfn.RANK.EQ(datos!AR68,datos!AR$7:AR$88)</f>
        <v>53</v>
      </c>
      <c r="AR68" s="9">
        <f>_xlfn.RANK.EQ(datos!AS68,datos!AS$7:AS$88)</f>
        <v>55</v>
      </c>
      <c r="AS68" s="9">
        <f>_xlfn.RANK.EQ(datos!AT68,datos!AT$7:AT$88)</f>
        <v>7</v>
      </c>
      <c r="AT68" s="9">
        <f>_xlfn.RANK.EQ(datos!AU68,datos!AU$7:AU$88)</f>
        <v>47</v>
      </c>
      <c r="AU68" s="9">
        <f>_xlfn.RANK.EQ(datos!AV68,datos!AV$7:AV$88)</f>
        <v>54</v>
      </c>
      <c r="AV68" s="9">
        <f>_xlfn.RANK.EQ(datos!AW68,datos!AW$7:AW$88)</f>
        <v>37</v>
      </c>
      <c r="AW68" s="9">
        <f>_xlfn.RANK.EQ(datos!AX68,datos!AX$7:AX$88)</f>
        <v>49</v>
      </c>
      <c r="AX68" s="9">
        <f>_xlfn.RANK.EQ(datos!AY68,datos!AY$7:AY$88)</f>
        <v>36</v>
      </c>
      <c r="AY68" s="9">
        <f>_xlfn.RANK.EQ(datos!AZ68,datos!AZ$7:AZ$88)</f>
        <v>52</v>
      </c>
      <c r="AZ68" s="9">
        <f>_xlfn.RANK.EQ(datos!BA68,datos!BA$7:BA$88)</f>
        <v>69</v>
      </c>
      <c r="BA68" s="9">
        <f>_xlfn.RANK.EQ(datos!BB68,datos!BB$7:BB$88)</f>
        <v>75</v>
      </c>
      <c r="BB68" s="9">
        <f>_xlfn.RANK.EQ(datos!BC68,datos!BC$7:BC$88)</f>
        <v>32</v>
      </c>
      <c r="BC68" s="9">
        <f>_xlfn.RANK.EQ(datos!BD68,datos!BD$7:BD$88)</f>
        <v>39</v>
      </c>
      <c r="BD68" s="9">
        <f>_xlfn.RANK.EQ(datos!BE68,datos!BE$7:BE$88)</f>
        <v>17</v>
      </c>
      <c r="BE68" s="9">
        <f>_xlfn.RANK.EQ(datos!BF68,datos!BF$7:BF$88)</f>
        <v>74</v>
      </c>
      <c r="BF68" s="9">
        <f>_xlfn.RANK.EQ(datos!BG68,datos!BG$7:BG$88)</f>
        <v>24</v>
      </c>
      <c r="BG68" s="9">
        <f>_xlfn.RANK.EQ(datos!BH68,datos!BH$7:BH$88)</f>
        <v>1</v>
      </c>
      <c r="BH68" s="9">
        <f>_xlfn.RANK.EQ(datos!BI68,datos!BI$7:BI$88)</f>
        <v>5</v>
      </c>
      <c r="BI68" s="9">
        <f>_xlfn.RANK.EQ(datos!BJ68,datos!BJ$7:BJ$88)</f>
        <v>6</v>
      </c>
      <c r="BJ68" s="9">
        <f>_xlfn.RANK.EQ(datos!BK68,datos!BK$7:BK$88)</f>
        <v>11</v>
      </c>
      <c r="BK68" s="9">
        <f>_xlfn.RANK.EQ(datos!BL68,datos!BL$7:BL$88)</f>
        <v>57</v>
      </c>
      <c r="BL68" s="9">
        <f>_xlfn.RANK.EQ(datos!BM68,datos!BM$7:BM$88)</f>
        <v>51</v>
      </c>
      <c r="BM68" s="9">
        <f>_xlfn.RANK.EQ(datos!BN68,datos!BN$7:BN$88)</f>
        <v>73</v>
      </c>
      <c r="BN68" s="9">
        <f>_xlfn.RANK.EQ(datos!BO68,datos!BO$7:BO$88)</f>
        <v>68</v>
      </c>
      <c r="BO68" s="9">
        <f>_xlfn.RANK.EQ(datos!BP68,datos!BP$7:BP$88)</f>
        <v>36</v>
      </c>
      <c r="BP68" s="9">
        <f>_xlfn.RANK.EQ(datos!BQ68,datos!BQ$7:BQ$88)</f>
        <v>66</v>
      </c>
      <c r="BQ68" s="9">
        <f>_xlfn.RANK.EQ(datos!BR68,datos!BR$7:BR$88)</f>
        <v>60</v>
      </c>
      <c r="BR68" s="9">
        <f>_xlfn.RANK.EQ(datos!BS68,datos!BS$7:BS$88)</f>
        <v>50</v>
      </c>
      <c r="BS68" s="9">
        <f>_xlfn.RANK.EQ(datos!BT68,datos!BT$7:BT$88)</f>
        <v>64</v>
      </c>
      <c r="BT68" s="9">
        <f>_xlfn.RANK.EQ(datos!BU68,datos!BU$7:BU$88)</f>
        <v>44</v>
      </c>
      <c r="BU68" s="9">
        <f>_xlfn.RANK.EQ(datos!BV68,datos!BV$7:BV$88)</f>
        <v>58</v>
      </c>
      <c r="BV68" s="9">
        <f>_xlfn.RANK.EQ(datos!BW68,datos!BW$7:BW$88)</f>
        <v>1</v>
      </c>
      <c r="BW68" s="9">
        <f>_xlfn.RANK.EQ(datos!BX68,datos!BX$7:BX$88)</f>
        <v>22</v>
      </c>
      <c r="BX68" s="9">
        <f>_xlfn.RANK.EQ(datos!BY68,datos!BY$7:BY$88)</f>
        <v>38</v>
      </c>
      <c r="BY68" s="9">
        <f>_xlfn.RANK.EQ(datos!BZ68,datos!BZ$7:BZ$88)</f>
        <v>40</v>
      </c>
      <c r="BZ68" s="9">
        <f>_xlfn.RANK.EQ(datos!CA68,datos!CA$7:CA$88)</f>
        <v>28</v>
      </c>
      <c r="CA68" s="9">
        <f>_xlfn.RANK.EQ(datos!CB68,datos!CB$7:CB$88)</f>
        <v>28</v>
      </c>
      <c r="CB68" s="9">
        <f>_xlfn.RANK.EQ(datos!CC68,datos!CC$7:CC$88)</f>
        <v>63</v>
      </c>
      <c r="CC68" s="9">
        <f>_xlfn.RANK.EQ(datos!CD68,datos!CD$7:CD$88)</f>
        <v>8</v>
      </c>
      <c r="CD68" s="9">
        <f>_xlfn.RANK.EQ(datos!CE68,datos!CE$7:CE$88)</f>
        <v>65</v>
      </c>
      <c r="CE68" s="9">
        <f>_xlfn.RANK.EQ(datos!CF68,datos!CF$7:CF$88)</f>
        <v>45</v>
      </c>
      <c r="CF68" s="9">
        <f>_xlfn.RANK.EQ(datos!CG68,datos!CG$7:CG$88)</f>
        <v>65</v>
      </c>
      <c r="CG68" s="9">
        <f>_xlfn.RANK.EQ(datos!CH68,datos!CH$7:CH$88)</f>
        <v>43</v>
      </c>
      <c r="CH68" s="9">
        <f>_xlfn.RANK.EQ(datos!CI68,datos!CI$7:CI$88)</f>
        <v>10</v>
      </c>
      <c r="CI68" s="9">
        <f>_xlfn.RANK.EQ(datos!CJ68,datos!CJ$7:CJ$88)</f>
        <v>53</v>
      </c>
      <c r="CJ68" s="9">
        <f>_xlfn.RANK.EQ(datos!CK68,datos!CK$7:CK$88)</f>
        <v>39</v>
      </c>
      <c r="CK68" s="9">
        <f>_xlfn.RANK.EQ(datos!CL68,datos!CL$7:CL$88)</f>
        <v>53</v>
      </c>
      <c r="CL68" s="9">
        <f>_xlfn.RANK.EQ(datos!CM68,datos!CM$7:CM$88)</f>
        <v>27</v>
      </c>
      <c r="CM68" s="9">
        <f>_xlfn.RANK.EQ(datos!CN68,datos!CN$7:CN$88)</f>
        <v>54</v>
      </c>
      <c r="CN68" s="9">
        <f>_xlfn.RANK.EQ(datos!CO68,datos!CO$7:CO$88)</f>
        <v>38</v>
      </c>
      <c r="CO68" s="9">
        <f>_xlfn.RANK.EQ(datos!CP68,datos!CP$7:CP$88)</f>
        <v>13</v>
      </c>
      <c r="CP68" s="9">
        <f>_xlfn.RANK.EQ(datos!CQ68,datos!CQ$7:CQ$88)</f>
        <v>77</v>
      </c>
      <c r="CQ68" s="9">
        <f>_xlfn.RANK.EQ(datos!CR68,datos!CR$7:CR$88)</f>
        <v>18</v>
      </c>
      <c r="CR68" s="9">
        <f>_xlfn.RANK.EQ(datos!CS68,datos!CS$7:CS$88)</f>
        <v>55</v>
      </c>
      <c r="CS68" s="9">
        <f>_xlfn.RANK.EQ(datos!CT68,datos!CT$7:CT$88)</f>
        <v>74</v>
      </c>
      <c r="CT68" s="9">
        <f>_xlfn.RANK.EQ(datos!CU68,datos!CU$7:CU$88)</f>
        <v>35</v>
      </c>
      <c r="CU68" s="9">
        <f>_xlfn.RANK.EQ(datos!CV68,datos!CV$7:CV$88)</f>
        <v>72</v>
      </c>
      <c r="CV68" s="9">
        <f>_xlfn.RANK.EQ(datos!CW68,datos!CW$7:CW$88)</f>
        <v>34</v>
      </c>
      <c r="CW68" s="9">
        <f>_xlfn.RANK.EQ(datos!CX68,datos!CX$7:CX$88)</f>
        <v>11</v>
      </c>
      <c r="CX68" s="9">
        <f>_xlfn.RANK.EQ(datos!CY68,datos!CY$7:CY$88)</f>
        <v>12</v>
      </c>
      <c r="CY68" s="9">
        <f>_xlfn.RANK.EQ(datos!CZ68,datos!CZ$7:CZ$88)</f>
        <v>8</v>
      </c>
      <c r="CZ68" s="9">
        <f>_xlfn.RANK.EQ(datos!DA68,datos!DA$7:DA$88)</f>
        <v>42</v>
      </c>
      <c r="DA68" s="9">
        <f>_xlfn.RANK.EQ(datos!DB68,datos!DB$7:DB$88)</f>
        <v>72</v>
      </c>
      <c r="DB68" s="9">
        <f>_xlfn.RANK.EQ(datos!DC68,datos!DC$7:DC$88)</f>
        <v>62</v>
      </c>
      <c r="DC68" s="9">
        <f>_xlfn.RANK.EQ(datos!DD68,datos!DD$7:DD$88)</f>
        <v>39</v>
      </c>
      <c r="DD68" s="9">
        <f>_xlfn.RANK.EQ(datos!DE68,datos!DE$7:DE$88)</f>
        <v>77</v>
      </c>
      <c r="DE68" s="9">
        <f>_xlfn.RANK.EQ(datos!DF68,datos!DF$7:DF$88)</f>
        <v>18</v>
      </c>
      <c r="DF68" s="9">
        <f>_xlfn.RANK.EQ(datos!DG68,datos!DG$7:DG$88)</f>
        <v>44</v>
      </c>
      <c r="DG68" s="9">
        <f>_xlfn.RANK.EQ(datos!DH68,datos!DH$7:DH$88)</f>
        <v>28</v>
      </c>
      <c r="DH68" s="9">
        <f>_xlfn.RANK.EQ(datos!DI68,datos!DI$7:DI$88)</f>
        <v>59</v>
      </c>
      <c r="DI68" s="9">
        <f>_xlfn.RANK.EQ(datos!DJ68,datos!DJ$7:DJ$88)</f>
        <v>71</v>
      </c>
      <c r="DJ68" s="9">
        <f>_xlfn.RANK.EQ(datos!DK68,datos!DK$7:DK$88)</f>
        <v>51</v>
      </c>
      <c r="DK68" s="9">
        <f>_xlfn.RANK.EQ(datos!DL68,datos!DL$7:DL$88)</f>
        <v>65</v>
      </c>
      <c r="DL68" s="9">
        <f>_xlfn.RANK.EQ(datos!DM68,datos!DM$7:DM$88)</f>
        <v>45</v>
      </c>
      <c r="DM68" s="9">
        <f>_xlfn.RANK.EQ(datos!DN68,datos!DN$7:DN$88)</f>
        <v>54</v>
      </c>
      <c r="DN68" s="9">
        <f>_xlfn.RANK.EQ(datos!DO68,datos!DO$7:DO$88)</f>
        <v>21</v>
      </c>
      <c r="DO68" s="9">
        <f>_xlfn.RANK.EQ(datos!DP68,datos!DP$7:DP$88)</f>
        <v>33</v>
      </c>
      <c r="DP68" s="9">
        <f>_xlfn.RANK.EQ(datos!DQ68,datos!DQ$7:DQ$88)</f>
        <v>23</v>
      </c>
      <c r="DQ68" s="9">
        <f>_xlfn.RANK.EQ(datos!DR68,datos!DR$7:DR$88)</f>
        <v>1</v>
      </c>
      <c r="DR68" s="9">
        <f>_xlfn.RANK.EQ(datos!DS68,datos!DS$7:DS$88)</f>
        <v>49</v>
      </c>
      <c r="DS68" s="9">
        <f>_xlfn.RANK.EQ(datos!DT68,datos!DT$7:DT$88)</f>
        <v>46</v>
      </c>
      <c r="DT68" s="9">
        <f>_xlfn.RANK.EQ(datos!DU68,datos!DU$7:DU$88)</f>
        <v>39</v>
      </c>
      <c r="DU68" s="9">
        <f>_xlfn.RANK.EQ(datos!DV68,datos!DV$7:DV$88)</f>
        <v>41</v>
      </c>
      <c r="DV68" s="9">
        <f>_xlfn.RANK.EQ(datos!DW68,datos!DW$7:DW$88)</f>
        <v>29</v>
      </c>
      <c r="DW68" s="9">
        <f>_xlfn.RANK.EQ(datos!DX68,datos!DX$7:DX$88)</f>
        <v>34</v>
      </c>
      <c r="DX68" s="9">
        <f>_xlfn.RANK.EQ(datos!DY68,datos!DY$7:DY$88)</f>
        <v>43</v>
      </c>
      <c r="DY68" s="9">
        <f>_xlfn.RANK.EQ(datos!DZ68,datos!DZ$7:DZ$88)</f>
        <v>55</v>
      </c>
      <c r="DZ68" s="9">
        <f>_xlfn.RANK.EQ(datos!EA68,datos!EA$7:EA$88)</f>
        <v>19</v>
      </c>
      <c r="EA68" s="9">
        <f>_xlfn.RANK.EQ(datos!EB68,datos!EB$7:EB$88)</f>
        <v>26</v>
      </c>
      <c r="EB68" s="9">
        <f>_xlfn.RANK.EQ(datos!EC68,datos!EC$7:EC$88)</f>
        <v>38</v>
      </c>
      <c r="EC68" s="9">
        <f>_xlfn.RANK.EQ(datos!ED68,datos!ED$7:ED$88)</f>
        <v>7</v>
      </c>
      <c r="ED68" s="9">
        <f>_xlfn.RANK.EQ(datos!EE68,datos!EE$7:EE$88)</f>
        <v>55</v>
      </c>
      <c r="EE68" s="9">
        <f>_xlfn.RANK.EQ(datos!EF68,datos!EF$7:EF$88)</f>
        <v>18</v>
      </c>
      <c r="EF68" s="9">
        <f>_xlfn.RANK.EQ(datos!EG68,datos!EG$7:EG$88)</f>
        <v>8</v>
      </c>
      <c r="EG68" s="9">
        <f>_xlfn.RANK.EQ(datos!EH68,datos!EH$7:EH$88)</f>
        <v>31</v>
      </c>
      <c r="EH68" s="9">
        <f>_xlfn.RANK.EQ(datos!EI68,datos!EI$7:EI$88)</f>
        <v>1</v>
      </c>
      <c r="EI68" s="9">
        <f>_xlfn.RANK.EQ(datos!EJ68,datos!EJ$7:EJ$88)</f>
        <v>25</v>
      </c>
      <c r="EJ68" s="9">
        <f>_xlfn.RANK.EQ(datos!EK68,datos!EK$7:EK$88)</f>
        <v>57</v>
      </c>
      <c r="EK68" s="9">
        <f>_xlfn.RANK.EQ(datos!EL68,datos!EL$7:EL$88)</f>
        <v>73</v>
      </c>
      <c r="EL68" s="9">
        <f>_xlfn.RANK.EQ(datos!EM68,datos!EM$7:EM$88)</f>
        <v>61</v>
      </c>
      <c r="EM68" s="9">
        <f>_xlfn.RANK.EQ(datos!EN68,datos!EN$7:EN$88)</f>
        <v>41</v>
      </c>
      <c r="EN68" s="9">
        <f>_xlfn.RANK.EQ(datos!EO68,datos!EO$7:EO$88)</f>
        <v>53</v>
      </c>
      <c r="EO68" s="9">
        <f>_xlfn.RANK.EQ(datos!EP68,datos!EP$7:EP$88)</f>
        <v>69</v>
      </c>
      <c r="EP68" s="9">
        <f>_xlfn.RANK.EQ(datos!EQ68,datos!EQ$7:EQ$88)</f>
        <v>1</v>
      </c>
      <c r="EQ68" s="9">
        <f>_xlfn.RANK.EQ(datos!ER68,datos!ER$7:ER$88)</f>
        <v>17</v>
      </c>
      <c r="ER68" s="9">
        <f>_xlfn.RANK.EQ(datos!ES68,datos!ES$7:ES$88)</f>
        <v>75</v>
      </c>
      <c r="ES68" s="9">
        <f>_xlfn.RANK.EQ(datos!ET68,datos!ET$7:ET$88)</f>
        <v>57</v>
      </c>
      <c r="ET68" s="9">
        <f>_xlfn.RANK.EQ(datos!EU68,datos!EU$7:EU$88)</f>
        <v>66</v>
      </c>
      <c r="EU68" s="9">
        <f>_xlfn.RANK.EQ(datos!EV68,datos!EV$7:EV$88)</f>
        <v>59</v>
      </c>
      <c r="EV68" s="9">
        <f>_xlfn.RANK.EQ(datos!EW68,datos!EW$7:EW$88)</f>
        <v>28</v>
      </c>
      <c r="EW68" s="9">
        <f>_xlfn.RANK.EQ(datos!EX68,datos!EX$7:EX$88)</f>
        <v>11</v>
      </c>
      <c r="EX68" s="9">
        <f>_xlfn.RANK.EQ(datos!EY68,datos!EY$7:EY$88)</f>
        <v>64</v>
      </c>
      <c r="EY68" s="9">
        <f>_xlfn.RANK.EQ(datos!EZ68,datos!EZ$7:EZ$88)</f>
        <v>32</v>
      </c>
      <c r="EZ68" s="9">
        <f>_xlfn.RANK.EQ(datos!FA68,datos!FA$7:FA$88)</f>
        <v>71</v>
      </c>
      <c r="FA68" s="9">
        <f>_xlfn.RANK.EQ(datos!FB68,datos!FB$7:FB$88)</f>
        <v>65</v>
      </c>
      <c r="FB68" s="9">
        <f>_xlfn.RANK.EQ(datos!FC68,datos!FC$7:FC$88)</f>
        <v>66</v>
      </c>
      <c r="FC68" s="9">
        <f>_xlfn.RANK.EQ(datos!FD68,datos!FD$7:FD$88)</f>
        <v>65</v>
      </c>
      <c r="FD68" s="9">
        <f>_xlfn.RANK.EQ(datos!FE68,datos!FE$7:FE$88)</f>
        <v>37</v>
      </c>
      <c r="FE68" s="9">
        <f>_xlfn.RANK.EQ(datos!FF68,datos!FF$7:FF$88)</f>
        <v>33</v>
      </c>
      <c r="FF68" s="9">
        <f>_xlfn.RANK.EQ(datos!FG68,datos!FG$7:FG$88)</f>
        <v>32</v>
      </c>
      <c r="FG68" s="9">
        <f>_xlfn.RANK.EQ(datos!FH68,datos!FH$7:FH$88)</f>
        <v>38</v>
      </c>
      <c r="FH68" s="9">
        <f>_xlfn.RANK.EQ(datos!FI68,datos!FI$7:FI$88)</f>
        <v>65</v>
      </c>
      <c r="FI68" s="9">
        <f>_xlfn.RANK.EQ(datos!FJ68,datos!FJ$7:FJ$88)</f>
        <v>61</v>
      </c>
      <c r="FJ68" s="9">
        <f>_xlfn.RANK.EQ(datos!FK68,datos!FK$7:FK$88)</f>
        <v>54</v>
      </c>
      <c r="FK68" s="9">
        <f>_xlfn.RANK.EQ(datos!FL68,datos!FL$7:FL$88)</f>
        <v>43</v>
      </c>
      <c r="FL68" s="9">
        <f>_xlfn.RANK.EQ(datos!FM68,datos!FM$7:FM$88)</f>
        <v>26</v>
      </c>
      <c r="FM68" s="9">
        <f>_xlfn.RANK.EQ(datos!FN68,datos!FN$7:FN$88)</f>
        <v>26</v>
      </c>
      <c r="FN68" s="9">
        <f>_xlfn.RANK.EQ(datos!FO68,datos!FO$7:FO$88)</f>
        <v>49</v>
      </c>
      <c r="FO68" s="9">
        <f>_xlfn.RANK.EQ(datos!FP68,datos!FP$7:FP$88)</f>
        <v>30</v>
      </c>
      <c r="FP68" s="9">
        <f>_xlfn.RANK.EQ(datos!FQ68,datos!FQ$7:FQ$88)</f>
        <v>42</v>
      </c>
      <c r="FQ68" s="9">
        <f>_xlfn.RANK.EQ(datos!FR68,datos!FR$7:FR$88)</f>
        <v>67</v>
      </c>
      <c r="FR68" s="9">
        <f>_xlfn.RANK.EQ(datos!FS68,datos!FS$7:FS$88)</f>
        <v>2</v>
      </c>
      <c r="FS68" s="9">
        <f>_xlfn.RANK.EQ(datos!FT68,datos!FT$7:FT$88)</f>
        <v>42</v>
      </c>
    </row>
    <row r="69" spans="1:175" x14ac:dyDescent="0.3">
      <c r="A69" s="2" t="s">
        <v>126</v>
      </c>
      <c r="B69" s="2">
        <v>509</v>
      </c>
      <c r="C69" s="2" t="s">
        <v>127</v>
      </c>
      <c r="D69" s="2" t="s">
        <v>351</v>
      </c>
      <c r="E69" s="2" t="s">
        <v>352</v>
      </c>
      <c r="F69" s="2">
        <v>1</v>
      </c>
      <c r="G69" s="2" t="s">
        <v>355</v>
      </c>
      <c r="H69" s="9">
        <f>_xlfn.RANK.EQ(datos!I69,datos!I$7:I$88)</f>
        <v>62</v>
      </c>
      <c r="I69" s="9">
        <f>_xlfn.RANK.EQ(datos!J69,datos!J$7:J$88)</f>
        <v>72</v>
      </c>
      <c r="J69" s="9">
        <f>_xlfn.RANK.EQ(datos!K69,datos!K$7:K$88)</f>
        <v>77</v>
      </c>
      <c r="K69" s="9">
        <f>_xlfn.RANK.EQ(datos!L69,datos!L$7:L$88)</f>
        <v>75</v>
      </c>
      <c r="L69" s="9">
        <f>_xlfn.RANK.EQ(datos!M69,datos!M$7:M$88)</f>
        <v>24</v>
      </c>
      <c r="M69" s="9">
        <f>_xlfn.RANK.EQ(datos!N69,datos!N$7:N$88)</f>
        <v>53</v>
      </c>
      <c r="N69" s="9">
        <f>_xlfn.RANK.EQ(datos!O69,datos!O$7:O$88)</f>
        <v>70</v>
      </c>
      <c r="O69" s="9">
        <f>_xlfn.RANK.EQ(datos!P69,datos!P$7:P$88)</f>
        <v>2</v>
      </c>
      <c r="P69" s="9">
        <f>_xlfn.RANK.EQ(datos!Q69,datos!Q$7:Q$88)</f>
        <v>64</v>
      </c>
      <c r="Q69" s="9">
        <f>_xlfn.RANK.EQ(datos!R69,datos!R$7:R$88)</f>
        <v>80</v>
      </c>
      <c r="R69" s="9">
        <f>_xlfn.RANK.EQ(datos!S69,datos!S$7:S$88)</f>
        <v>9</v>
      </c>
      <c r="S69" s="9">
        <f>_xlfn.RANK.EQ(datos!T69,datos!T$7:T$88)</f>
        <v>81</v>
      </c>
      <c r="T69" s="9">
        <f>_xlfn.RANK.EQ(datos!U69,datos!U$7:U$88)</f>
        <v>69</v>
      </c>
      <c r="U69" s="9">
        <f>_xlfn.RANK.EQ(datos!V69,datos!V$7:V$88)</f>
        <v>50</v>
      </c>
      <c r="V69" s="9">
        <f>_xlfn.RANK.EQ(datos!W69,datos!W$7:W$88)</f>
        <v>62</v>
      </c>
      <c r="W69" s="9">
        <f>_xlfn.RANK.EQ(datos!X69,datos!X$7:X$88)</f>
        <v>52</v>
      </c>
      <c r="X69" s="9">
        <f>_xlfn.RANK.EQ(datos!Y69,datos!Y$7:Y$88)</f>
        <v>75</v>
      </c>
      <c r="Y69" s="9">
        <f>_xlfn.RANK.EQ(datos!Z69,datos!Z$7:Z$88)</f>
        <v>61</v>
      </c>
      <c r="Z69" s="9">
        <f>_xlfn.RANK.EQ(datos!AA69,datos!AA$7:AA$88)</f>
        <v>78</v>
      </c>
      <c r="AA69" s="9">
        <f>_xlfn.RANK.EQ(datos!AB69,datos!AB$7:AB$88)</f>
        <v>35</v>
      </c>
      <c r="AB69" s="9">
        <f>_xlfn.RANK.EQ(datos!AC69,datos!AC$7:AC$88)</f>
        <v>78</v>
      </c>
      <c r="AC69" s="9">
        <f>_xlfn.RANK.EQ(datos!AD69,datos!AD$7:AD$88)</f>
        <v>62</v>
      </c>
      <c r="AD69" s="9">
        <f>_xlfn.RANK.EQ(datos!AE69,datos!AE$7:AE$88)</f>
        <v>60</v>
      </c>
      <c r="AE69" s="9">
        <f>_xlfn.RANK.EQ(datos!AF69,datos!AF$7:AF$88)</f>
        <v>24</v>
      </c>
      <c r="AF69" s="9">
        <f>_xlfn.RANK.EQ(datos!AG69,datos!AG$7:AG$88)</f>
        <v>45</v>
      </c>
      <c r="AG69" s="9">
        <f>_xlfn.RANK.EQ(datos!AH69,datos!AH$7:AH$88)</f>
        <v>31</v>
      </c>
      <c r="AH69" s="9">
        <f>_xlfn.RANK.EQ(datos!AI69,datos!AI$7:AI$88)</f>
        <v>60</v>
      </c>
      <c r="AI69" s="9">
        <f>_xlfn.RANK.EQ(datos!AJ69,datos!AJ$7:AJ$88)</f>
        <v>2</v>
      </c>
      <c r="AJ69" s="9">
        <f>_xlfn.RANK.EQ(datos!AK69,datos!AK$7:AK$88)</f>
        <v>74</v>
      </c>
      <c r="AK69" s="9">
        <f>_xlfn.RANK.EQ(datos!AL69,datos!AL$7:AL$88)</f>
        <v>52</v>
      </c>
      <c r="AL69" s="9">
        <f>_xlfn.RANK.EQ(datos!AM69,datos!AM$7:AM$88)</f>
        <v>72</v>
      </c>
      <c r="AM69" s="9">
        <f>_xlfn.RANK.EQ(datos!AN69,datos!AN$7:AN$88)</f>
        <v>78</v>
      </c>
      <c r="AN69" s="9">
        <f>_xlfn.RANK.EQ(datos!AO69,datos!AO$7:AO$88)</f>
        <v>38</v>
      </c>
      <c r="AO69" s="9">
        <f>_xlfn.RANK.EQ(datos!AP69,datos!AP$7:AP$88)</f>
        <v>62</v>
      </c>
      <c r="AP69" s="9">
        <f>_xlfn.RANK.EQ(datos!AQ69,datos!AQ$7:AQ$88)</f>
        <v>54</v>
      </c>
      <c r="AQ69" s="9">
        <f>_xlfn.RANK.EQ(datos!AR69,datos!AR$7:AR$88)</f>
        <v>57</v>
      </c>
      <c r="AR69" s="9">
        <f>_xlfn.RANK.EQ(datos!AS69,datos!AS$7:AS$88)</f>
        <v>1</v>
      </c>
      <c r="AS69" s="9">
        <f>_xlfn.RANK.EQ(datos!AT69,datos!AT$7:AT$88)</f>
        <v>4</v>
      </c>
      <c r="AT69" s="9">
        <f>_xlfn.RANK.EQ(datos!AU69,datos!AU$7:AU$88)</f>
        <v>7</v>
      </c>
      <c r="AU69" s="9">
        <f>_xlfn.RANK.EQ(datos!AV69,datos!AV$7:AV$88)</f>
        <v>13</v>
      </c>
      <c r="AV69" s="9">
        <f>_xlfn.RANK.EQ(datos!AW69,datos!AW$7:AW$88)</f>
        <v>8</v>
      </c>
      <c r="AW69" s="9">
        <f>_xlfn.RANK.EQ(datos!AX69,datos!AX$7:AX$88)</f>
        <v>14</v>
      </c>
      <c r="AX69" s="9">
        <f>_xlfn.RANK.EQ(datos!AY69,datos!AY$7:AY$88)</f>
        <v>41</v>
      </c>
      <c r="AY69" s="9">
        <f>_xlfn.RANK.EQ(datos!AZ69,datos!AZ$7:AZ$88)</f>
        <v>48</v>
      </c>
      <c r="AZ69" s="9">
        <f>_xlfn.RANK.EQ(datos!BA69,datos!BA$7:BA$88)</f>
        <v>80</v>
      </c>
      <c r="BA69" s="9">
        <f>_xlfn.RANK.EQ(datos!BB69,datos!BB$7:BB$88)</f>
        <v>60</v>
      </c>
      <c r="BB69" s="9">
        <f>_xlfn.RANK.EQ(datos!BC69,datos!BC$7:BC$88)</f>
        <v>74</v>
      </c>
      <c r="BC69" s="9">
        <f>_xlfn.RANK.EQ(datos!BD69,datos!BD$7:BD$88)</f>
        <v>77</v>
      </c>
      <c r="BD69" s="9">
        <f>_xlfn.RANK.EQ(datos!BE69,datos!BE$7:BE$88)</f>
        <v>77</v>
      </c>
      <c r="BE69" s="9">
        <f>_xlfn.RANK.EQ(datos!BF69,datos!BF$7:BF$88)</f>
        <v>35</v>
      </c>
      <c r="BF69" s="9">
        <f>_xlfn.RANK.EQ(datos!BG69,datos!BG$7:BG$88)</f>
        <v>5</v>
      </c>
      <c r="BG69" s="9">
        <f>_xlfn.RANK.EQ(datos!BH69,datos!BH$7:BH$88)</f>
        <v>37</v>
      </c>
      <c r="BH69" s="9">
        <f>_xlfn.RANK.EQ(datos!BI69,datos!BI$7:BI$88)</f>
        <v>34</v>
      </c>
      <c r="BI69" s="9">
        <f>_xlfn.RANK.EQ(datos!BJ69,datos!BJ$7:BJ$88)</f>
        <v>9</v>
      </c>
      <c r="BJ69" s="9">
        <f>_xlfn.RANK.EQ(datos!BK69,datos!BK$7:BK$88)</f>
        <v>63</v>
      </c>
      <c r="BK69" s="9">
        <f>_xlfn.RANK.EQ(datos!BL69,datos!BL$7:BL$88)</f>
        <v>80</v>
      </c>
      <c r="BL69" s="9">
        <f>_xlfn.RANK.EQ(datos!BM69,datos!BM$7:BM$88)</f>
        <v>72</v>
      </c>
      <c r="BM69" s="9">
        <f>_xlfn.RANK.EQ(datos!BN69,datos!BN$7:BN$88)</f>
        <v>79</v>
      </c>
      <c r="BN69" s="9">
        <f>_xlfn.RANK.EQ(datos!BO69,datos!BO$7:BO$88)</f>
        <v>72</v>
      </c>
      <c r="BO69" s="9">
        <f>_xlfn.RANK.EQ(datos!BP69,datos!BP$7:BP$88)</f>
        <v>78</v>
      </c>
      <c r="BP69" s="9">
        <f>_xlfn.RANK.EQ(datos!BQ69,datos!BQ$7:BQ$88)</f>
        <v>19</v>
      </c>
      <c r="BQ69" s="9">
        <f>_xlfn.RANK.EQ(datos!BR69,datos!BR$7:BR$88)</f>
        <v>62</v>
      </c>
      <c r="BR69" s="9">
        <f>_xlfn.RANK.EQ(datos!BS69,datos!BS$7:BS$88)</f>
        <v>1</v>
      </c>
      <c r="BS69" s="9">
        <f>_xlfn.RANK.EQ(datos!BT69,datos!BT$7:BT$88)</f>
        <v>74</v>
      </c>
      <c r="BT69" s="9">
        <f>_xlfn.RANK.EQ(datos!BU69,datos!BU$7:BU$88)</f>
        <v>48</v>
      </c>
      <c r="BU69" s="9">
        <f>_xlfn.RANK.EQ(datos!BV69,datos!BV$7:BV$88)</f>
        <v>6</v>
      </c>
      <c r="BV69" s="9">
        <f>_xlfn.RANK.EQ(datos!BW69,datos!BW$7:BW$88)</f>
        <v>62</v>
      </c>
      <c r="BW69" s="9">
        <f>_xlfn.RANK.EQ(datos!BX69,datos!BX$7:BX$88)</f>
        <v>80</v>
      </c>
      <c r="BX69" s="9">
        <f>_xlfn.RANK.EQ(datos!BY69,datos!BY$7:BY$88)</f>
        <v>77</v>
      </c>
      <c r="BY69" s="9">
        <f>_xlfn.RANK.EQ(datos!BZ69,datos!BZ$7:BZ$88)</f>
        <v>11</v>
      </c>
      <c r="BZ69" s="9">
        <f>_xlfn.RANK.EQ(datos!CA69,datos!CA$7:CA$88)</f>
        <v>28</v>
      </c>
      <c r="CA69" s="9">
        <f>_xlfn.RANK.EQ(datos!CB69,datos!CB$7:CB$88)</f>
        <v>77</v>
      </c>
      <c r="CB69" s="9">
        <f>_xlfn.RANK.EQ(datos!CC69,datos!CC$7:CC$88)</f>
        <v>70</v>
      </c>
      <c r="CC69" s="9">
        <f>_xlfn.RANK.EQ(datos!CD69,datos!CD$7:CD$88)</f>
        <v>11</v>
      </c>
      <c r="CD69" s="9">
        <f>_xlfn.RANK.EQ(datos!CE69,datos!CE$7:CE$88)</f>
        <v>75</v>
      </c>
      <c r="CE69" s="9">
        <f>_xlfn.RANK.EQ(datos!CF69,datos!CF$7:CF$88)</f>
        <v>54</v>
      </c>
      <c r="CF69" s="9">
        <f>_xlfn.RANK.EQ(datos!CG69,datos!CG$7:CG$88)</f>
        <v>53</v>
      </c>
      <c r="CG69" s="9">
        <f>_xlfn.RANK.EQ(datos!CH69,datos!CH$7:CH$88)</f>
        <v>34</v>
      </c>
      <c r="CH69" s="9">
        <f>_xlfn.RANK.EQ(datos!CI69,datos!CI$7:CI$88)</f>
        <v>6</v>
      </c>
      <c r="CI69" s="9">
        <f>_xlfn.RANK.EQ(datos!CJ69,datos!CJ$7:CJ$88)</f>
        <v>49</v>
      </c>
      <c r="CJ69" s="9">
        <f>_xlfn.RANK.EQ(datos!CK69,datos!CK$7:CK$88)</f>
        <v>46</v>
      </c>
      <c r="CK69" s="9">
        <f>_xlfn.RANK.EQ(datos!CL69,datos!CL$7:CL$88)</f>
        <v>30</v>
      </c>
      <c r="CL69" s="9">
        <f>_xlfn.RANK.EQ(datos!CM69,datos!CM$7:CM$88)</f>
        <v>52</v>
      </c>
      <c r="CM69" s="9">
        <f>_xlfn.RANK.EQ(datos!CN69,datos!CN$7:CN$88)</f>
        <v>79</v>
      </c>
      <c r="CN69" s="9">
        <f>_xlfn.RANK.EQ(datos!CO69,datos!CO$7:CO$88)</f>
        <v>1</v>
      </c>
      <c r="CO69" s="9">
        <f>_xlfn.RANK.EQ(datos!CP69,datos!CP$7:CP$88)</f>
        <v>12</v>
      </c>
      <c r="CP69" s="9">
        <f>_xlfn.RANK.EQ(datos!CQ69,datos!CQ$7:CQ$88)</f>
        <v>77</v>
      </c>
      <c r="CQ69" s="9">
        <f>_xlfn.RANK.EQ(datos!CR69,datos!CR$7:CR$88)</f>
        <v>61</v>
      </c>
      <c r="CR69" s="9">
        <f>_xlfn.RANK.EQ(datos!CS69,datos!CS$7:CS$88)</f>
        <v>50</v>
      </c>
      <c r="CS69" s="9">
        <f>_xlfn.RANK.EQ(datos!CT69,datos!CT$7:CT$88)</f>
        <v>30</v>
      </c>
      <c r="CT69" s="9">
        <f>_xlfn.RANK.EQ(datos!CU69,datos!CU$7:CU$88)</f>
        <v>23</v>
      </c>
      <c r="CU69" s="9">
        <f>_xlfn.RANK.EQ(datos!CV69,datos!CV$7:CV$88)</f>
        <v>76</v>
      </c>
      <c r="CV69" s="9">
        <f>_xlfn.RANK.EQ(datos!CW69,datos!CW$7:CW$88)</f>
        <v>81</v>
      </c>
      <c r="CW69" s="9">
        <f>_xlfn.RANK.EQ(datos!CX69,datos!CX$7:CX$88)</f>
        <v>30</v>
      </c>
      <c r="CX69" s="9">
        <f>_xlfn.RANK.EQ(datos!CY69,datos!CY$7:CY$88)</f>
        <v>63</v>
      </c>
      <c r="CY69" s="9">
        <f>_xlfn.RANK.EQ(datos!CZ69,datos!CZ$7:CZ$88)</f>
        <v>73</v>
      </c>
      <c r="CZ69" s="9">
        <f>_xlfn.RANK.EQ(datos!DA69,datos!DA$7:DA$88)</f>
        <v>21</v>
      </c>
      <c r="DA69" s="9">
        <f>_xlfn.RANK.EQ(datos!DB69,datos!DB$7:DB$88)</f>
        <v>75</v>
      </c>
      <c r="DB69" s="9">
        <f>_xlfn.RANK.EQ(datos!DC69,datos!DC$7:DC$88)</f>
        <v>46</v>
      </c>
      <c r="DC69" s="9">
        <f>_xlfn.RANK.EQ(datos!DD69,datos!DD$7:DD$88)</f>
        <v>82</v>
      </c>
      <c r="DD69" s="9">
        <f>_xlfn.RANK.EQ(datos!DE69,datos!DE$7:DE$88)</f>
        <v>4</v>
      </c>
      <c r="DE69" s="9">
        <f>_xlfn.RANK.EQ(datos!DF69,datos!DF$7:DF$88)</f>
        <v>81</v>
      </c>
      <c r="DF69" s="9">
        <f>_xlfn.RANK.EQ(datos!DG69,datos!DG$7:DG$88)</f>
        <v>73</v>
      </c>
      <c r="DG69" s="9">
        <f>_xlfn.RANK.EQ(datos!DH69,datos!DH$7:DH$88)</f>
        <v>80</v>
      </c>
      <c r="DH69" s="9">
        <f>_xlfn.RANK.EQ(datos!DI69,datos!DI$7:DI$88)</f>
        <v>64</v>
      </c>
      <c r="DI69" s="9">
        <f>_xlfn.RANK.EQ(datos!DJ69,datos!DJ$7:DJ$88)</f>
        <v>10</v>
      </c>
      <c r="DJ69" s="9">
        <f>_xlfn.RANK.EQ(datos!DK69,datos!DK$7:DK$88)</f>
        <v>64</v>
      </c>
      <c r="DK69" s="9">
        <f>_xlfn.RANK.EQ(datos!DL69,datos!DL$7:DL$88)</f>
        <v>74</v>
      </c>
      <c r="DL69" s="9">
        <f>_xlfn.RANK.EQ(datos!DM69,datos!DM$7:DM$88)</f>
        <v>60</v>
      </c>
      <c r="DM69" s="9">
        <f>_xlfn.RANK.EQ(datos!DN69,datos!DN$7:DN$88)</f>
        <v>81</v>
      </c>
      <c r="DN69" s="9">
        <f>_xlfn.RANK.EQ(datos!DO69,datos!DO$7:DO$88)</f>
        <v>10</v>
      </c>
      <c r="DO69" s="9">
        <f>_xlfn.RANK.EQ(datos!DP69,datos!DP$7:DP$88)</f>
        <v>18</v>
      </c>
      <c r="DP69" s="9">
        <f>_xlfn.RANK.EQ(datos!DQ69,datos!DQ$7:DQ$88)</f>
        <v>50</v>
      </c>
      <c r="DQ69" s="9">
        <f>_xlfn.RANK.EQ(datos!DR69,datos!DR$7:DR$88)</f>
        <v>1</v>
      </c>
      <c r="DR69" s="9">
        <f>_xlfn.RANK.EQ(datos!DS69,datos!DS$7:DS$88)</f>
        <v>40</v>
      </c>
      <c r="DS69" s="9">
        <f>_xlfn.RANK.EQ(datos!DT69,datos!DT$7:DT$88)</f>
        <v>43</v>
      </c>
      <c r="DT69" s="9">
        <f>_xlfn.RANK.EQ(datos!DU69,datos!DU$7:DU$88)</f>
        <v>51</v>
      </c>
      <c r="DU69" s="9">
        <f>_xlfn.RANK.EQ(datos!DV69,datos!DV$7:DV$88)</f>
        <v>30</v>
      </c>
      <c r="DV69" s="9">
        <f>_xlfn.RANK.EQ(datos!DW69,datos!DW$7:DW$88)</f>
        <v>10</v>
      </c>
      <c r="DW69" s="9">
        <f>_xlfn.RANK.EQ(datos!DX69,datos!DX$7:DX$88)</f>
        <v>34</v>
      </c>
      <c r="DX69" s="9">
        <f>_xlfn.RANK.EQ(datos!DY69,datos!DY$7:DY$88)</f>
        <v>47</v>
      </c>
      <c r="DY69" s="9">
        <f>_xlfn.RANK.EQ(datos!DZ69,datos!DZ$7:DZ$88)</f>
        <v>34</v>
      </c>
      <c r="DZ69" s="9">
        <f>_xlfn.RANK.EQ(datos!EA69,datos!EA$7:EA$88)</f>
        <v>50</v>
      </c>
      <c r="EA69" s="9">
        <f>_xlfn.RANK.EQ(datos!EB69,datos!EB$7:EB$88)</f>
        <v>56</v>
      </c>
      <c r="EB69" s="9">
        <f>_xlfn.RANK.EQ(datos!EC69,datos!EC$7:EC$88)</f>
        <v>59</v>
      </c>
      <c r="EC69" s="9">
        <f>_xlfn.RANK.EQ(datos!ED69,datos!ED$7:ED$88)</f>
        <v>47</v>
      </c>
      <c r="ED69" s="9">
        <f>_xlfn.RANK.EQ(datos!EE69,datos!EE$7:EE$88)</f>
        <v>76</v>
      </c>
      <c r="EE69" s="9">
        <f>_xlfn.RANK.EQ(datos!EF69,datos!EF$7:EF$88)</f>
        <v>4</v>
      </c>
      <c r="EF69" s="9">
        <f>_xlfn.RANK.EQ(datos!EG69,datos!EG$7:EG$88)</f>
        <v>1</v>
      </c>
      <c r="EG69" s="9">
        <f>_xlfn.RANK.EQ(datos!EH69,datos!EH$7:EH$88)</f>
        <v>41</v>
      </c>
      <c r="EH69" s="9">
        <f>_xlfn.RANK.EQ(datos!EI69,datos!EI$7:EI$88)</f>
        <v>1</v>
      </c>
      <c r="EI69" s="9">
        <f>_xlfn.RANK.EQ(datos!EJ69,datos!EJ$7:EJ$88)</f>
        <v>47</v>
      </c>
      <c r="EJ69" s="9">
        <f>_xlfn.RANK.EQ(datos!EK69,datos!EK$7:EK$88)</f>
        <v>78</v>
      </c>
      <c r="EK69" s="9">
        <f>_xlfn.RANK.EQ(datos!EL69,datos!EL$7:EL$88)</f>
        <v>55</v>
      </c>
      <c r="EL69" s="9">
        <f>_xlfn.RANK.EQ(datos!EM69,datos!EM$7:EM$88)</f>
        <v>76</v>
      </c>
      <c r="EM69" s="9">
        <f>_xlfn.RANK.EQ(datos!EN69,datos!EN$7:EN$88)</f>
        <v>68</v>
      </c>
      <c r="EN69" s="9">
        <f>_xlfn.RANK.EQ(datos!EO69,datos!EO$7:EO$88)</f>
        <v>68</v>
      </c>
      <c r="EO69" s="9">
        <f>_xlfn.RANK.EQ(datos!EP69,datos!EP$7:EP$88)</f>
        <v>73</v>
      </c>
      <c r="EP69" s="9">
        <f>_xlfn.RANK.EQ(datos!EQ69,datos!EQ$7:EQ$88)</f>
        <v>82</v>
      </c>
      <c r="EQ69" s="9">
        <f>_xlfn.RANK.EQ(datos!ER69,datos!ER$7:ER$88)</f>
        <v>36</v>
      </c>
      <c r="ER69" s="9">
        <f>_xlfn.RANK.EQ(datos!ES69,datos!ES$7:ES$88)</f>
        <v>30</v>
      </c>
      <c r="ES69" s="9">
        <f>_xlfn.RANK.EQ(datos!ET69,datos!ET$7:ET$88)</f>
        <v>74</v>
      </c>
      <c r="ET69" s="9">
        <f>_xlfn.RANK.EQ(datos!EU69,datos!EU$7:EU$88)</f>
        <v>75</v>
      </c>
      <c r="EU69" s="9">
        <f>_xlfn.RANK.EQ(datos!EV69,datos!EV$7:EV$88)</f>
        <v>76</v>
      </c>
      <c r="EV69" s="9">
        <f>_xlfn.RANK.EQ(datos!EW69,datos!EW$7:EW$88)</f>
        <v>7</v>
      </c>
      <c r="EW69" s="9">
        <f>_xlfn.RANK.EQ(datos!EX69,datos!EX$7:EX$88)</f>
        <v>65</v>
      </c>
      <c r="EX69" s="9">
        <f>_xlfn.RANK.EQ(datos!EY69,datos!EY$7:EY$88)</f>
        <v>76</v>
      </c>
      <c r="EY69" s="9">
        <f>_xlfn.RANK.EQ(datos!EZ69,datos!EZ$7:EZ$88)</f>
        <v>79</v>
      </c>
      <c r="EZ69" s="9">
        <f>_xlfn.RANK.EQ(datos!FA69,datos!FA$7:FA$88)</f>
        <v>25</v>
      </c>
      <c r="FA69" s="9">
        <f>_xlfn.RANK.EQ(datos!FB69,datos!FB$7:FB$88)</f>
        <v>65</v>
      </c>
      <c r="FB69" s="9">
        <f>_xlfn.RANK.EQ(datos!FC69,datos!FC$7:FC$88)</f>
        <v>46</v>
      </c>
      <c r="FC69" s="9">
        <f>_xlfn.RANK.EQ(datos!FD69,datos!FD$7:FD$88)</f>
        <v>29</v>
      </c>
      <c r="FD69" s="9">
        <f>_xlfn.RANK.EQ(datos!FE69,datos!FE$7:FE$88)</f>
        <v>62</v>
      </c>
      <c r="FE69" s="9">
        <f>_xlfn.RANK.EQ(datos!FF69,datos!FF$7:FF$88)</f>
        <v>33</v>
      </c>
      <c r="FF69" s="9">
        <f>_xlfn.RANK.EQ(datos!FG69,datos!FG$7:FG$88)</f>
        <v>31</v>
      </c>
      <c r="FG69" s="9">
        <f>_xlfn.RANK.EQ(datos!FH69,datos!FH$7:FH$88)</f>
        <v>67</v>
      </c>
      <c r="FH69" s="9">
        <f>_xlfn.RANK.EQ(datos!FI69,datos!FI$7:FI$88)</f>
        <v>31</v>
      </c>
      <c r="FI69" s="9">
        <f>_xlfn.RANK.EQ(datos!FJ69,datos!FJ$7:FJ$88)</f>
        <v>59</v>
      </c>
      <c r="FJ69" s="9">
        <f>_xlfn.RANK.EQ(datos!FK69,datos!FK$7:FK$88)</f>
        <v>70</v>
      </c>
      <c r="FK69" s="9">
        <f>_xlfn.RANK.EQ(datos!FL69,datos!FL$7:FL$88)</f>
        <v>31</v>
      </c>
      <c r="FL69" s="9">
        <f>_xlfn.RANK.EQ(datos!FM69,datos!FM$7:FM$88)</f>
        <v>22</v>
      </c>
      <c r="FM69" s="9">
        <f>_xlfn.RANK.EQ(datos!FN69,datos!FN$7:FN$88)</f>
        <v>18</v>
      </c>
      <c r="FN69" s="9">
        <f>_xlfn.RANK.EQ(datos!FO69,datos!FO$7:FO$88)</f>
        <v>76</v>
      </c>
      <c r="FO69" s="9">
        <f>_xlfn.RANK.EQ(datos!FP69,datos!FP$7:FP$88)</f>
        <v>15</v>
      </c>
      <c r="FP69" s="9">
        <f>_xlfn.RANK.EQ(datos!FQ69,datos!FQ$7:FQ$88)</f>
        <v>61</v>
      </c>
      <c r="FQ69" s="9">
        <f>_xlfn.RANK.EQ(datos!FR69,datos!FR$7:FR$88)</f>
        <v>60</v>
      </c>
      <c r="FR69" s="9">
        <f>_xlfn.RANK.EQ(datos!FS69,datos!FS$7:FS$88)</f>
        <v>12</v>
      </c>
      <c r="FS69" s="9">
        <f>_xlfn.RANK.EQ(datos!FT69,datos!FT$7:FT$88)</f>
        <v>32</v>
      </c>
    </row>
    <row r="70" spans="1:175" x14ac:dyDescent="0.3">
      <c r="A70" s="2" t="s">
        <v>128</v>
      </c>
      <c r="B70" s="2">
        <v>510</v>
      </c>
      <c r="C70" s="2" t="s">
        <v>129</v>
      </c>
      <c r="D70" s="2" t="s">
        <v>351</v>
      </c>
      <c r="E70" s="2" t="s">
        <v>352</v>
      </c>
      <c r="F70" s="2">
        <v>1</v>
      </c>
      <c r="G70" s="2" t="s">
        <v>355</v>
      </c>
      <c r="H70" s="9">
        <f>_xlfn.RANK.EQ(datos!I70,datos!I$7:I$88)</f>
        <v>73</v>
      </c>
      <c r="I70" s="9">
        <f>_xlfn.RANK.EQ(datos!J70,datos!J$7:J$88)</f>
        <v>80</v>
      </c>
      <c r="J70" s="9">
        <f>_xlfn.RANK.EQ(datos!K70,datos!K$7:K$88)</f>
        <v>31</v>
      </c>
      <c r="K70" s="9">
        <f>_xlfn.RANK.EQ(datos!L70,datos!L$7:L$88)</f>
        <v>67</v>
      </c>
      <c r="L70" s="9">
        <f>_xlfn.RANK.EQ(datos!M70,datos!M$7:M$88)</f>
        <v>53</v>
      </c>
      <c r="M70" s="9">
        <f>_xlfn.RANK.EQ(datos!N70,datos!N$7:N$88)</f>
        <v>79</v>
      </c>
      <c r="N70" s="9">
        <f>_xlfn.RANK.EQ(datos!O70,datos!O$7:O$88)</f>
        <v>71</v>
      </c>
      <c r="O70" s="9">
        <f>_xlfn.RANK.EQ(datos!P70,datos!P$7:P$88)</f>
        <v>35</v>
      </c>
      <c r="P70" s="9">
        <f>_xlfn.RANK.EQ(datos!Q70,datos!Q$7:Q$88)</f>
        <v>81</v>
      </c>
      <c r="Q70" s="9">
        <f>_xlfn.RANK.EQ(datos!R70,datos!R$7:R$88)</f>
        <v>70</v>
      </c>
      <c r="R70" s="9">
        <f>_xlfn.RANK.EQ(datos!S70,datos!S$7:S$88)</f>
        <v>70</v>
      </c>
      <c r="S70" s="9">
        <f>_xlfn.RANK.EQ(datos!T70,datos!T$7:T$88)</f>
        <v>67</v>
      </c>
      <c r="T70" s="9">
        <f>_xlfn.RANK.EQ(datos!U70,datos!U$7:U$88)</f>
        <v>36</v>
      </c>
      <c r="U70" s="9">
        <f>_xlfn.RANK.EQ(datos!V70,datos!V$7:V$88)</f>
        <v>77</v>
      </c>
      <c r="V70" s="9">
        <f>_xlfn.RANK.EQ(datos!W70,datos!W$7:W$88)</f>
        <v>17</v>
      </c>
      <c r="W70" s="9">
        <f>_xlfn.RANK.EQ(datos!X70,datos!X$7:X$88)</f>
        <v>45</v>
      </c>
      <c r="X70" s="9">
        <f>_xlfn.RANK.EQ(datos!Y70,datos!Y$7:Y$88)</f>
        <v>74</v>
      </c>
      <c r="Y70" s="9">
        <f>_xlfn.RANK.EQ(datos!Z70,datos!Z$7:Z$88)</f>
        <v>36</v>
      </c>
      <c r="Z70" s="9">
        <f>_xlfn.RANK.EQ(datos!AA70,datos!AA$7:AA$88)</f>
        <v>52</v>
      </c>
      <c r="AA70" s="9">
        <f>_xlfn.RANK.EQ(datos!AB70,datos!AB$7:AB$88)</f>
        <v>34</v>
      </c>
      <c r="AB70" s="9">
        <f>_xlfn.RANK.EQ(datos!AC70,datos!AC$7:AC$88)</f>
        <v>69</v>
      </c>
      <c r="AC70" s="9">
        <f>_xlfn.RANK.EQ(datos!AD70,datos!AD$7:AD$88)</f>
        <v>67</v>
      </c>
      <c r="AD70" s="9">
        <f>_xlfn.RANK.EQ(datos!AE70,datos!AE$7:AE$88)</f>
        <v>62</v>
      </c>
      <c r="AE70" s="9">
        <f>_xlfn.RANK.EQ(datos!AF70,datos!AF$7:AF$88)</f>
        <v>53</v>
      </c>
      <c r="AF70" s="9">
        <f>_xlfn.RANK.EQ(datos!AG70,datos!AG$7:AG$88)</f>
        <v>75</v>
      </c>
      <c r="AG70" s="9">
        <f>_xlfn.RANK.EQ(datos!AH70,datos!AH$7:AH$88)</f>
        <v>57</v>
      </c>
      <c r="AH70" s="9">
        <f>_xlfn.RANK.EQ(datos!AI70,datos!AI$7:AI$88)</f>
        <v>68</v>
      </c>
      <c r="AI70" s="9">
        <f>_xlfn.RANK.EQ(datos!AJ70,datos!AJ$7:AJ$88)</f>
        <v>63</v>
      </c>
      <c r="AJ70" s="9">
        <f>_xlfn.RANK.EQ(datos!AK70,datos!AK$7:AK$88)</f>
        <v>71</v>
      </c>
      <c r="AK70" s="9">
        <f>_xlfn.RANK.EQ(datos!AL70,datos!AL$7:AL$88)</f>
        <v>82</v>
      </c>
      <c r="AL70" s="9">
        <f>_xlfn.RANK.EQ(datos!AM70,datos!AM$7:AM$88)</f>
        <v>63</v>
      </c>
      <c r="AM70" s="9">
        <f>_xlfn.RANK.EQ(datos!AN70,datos!AN$7:AN$88)</f>
        <v>79</v>
      </c>
      <c r="AN70" s="9">
        <f>_xlfn.RANK.EQ(datos!AO70,datos!AO$7:AO$88)</f>
        <v>28</v>
      </c>
      <c r="AO70" s="9">
        <f>_xlfn.RANK.EQ(datos!AP70,datos!AP$7:AP$88)</f>
        <v>54</v>
      </c>
      <c r="AP70" s="9">
        <f>_xlfn.RANK.EQ(datos!AQ70,datos!AQ$7:AQ$88)</f>
        <v>64</v>
      </c>
      <c r="AQ70" s="9">
        <f>_xlfn.RANK.EQ(datos!AR70,datos!AR$7:AR$88)</f>
        <v>78</v>
      </c>
      <c r="AR70" s="9">
        <f>_xlfn.RANK.EQ(datos!AS70,datos!AS$7:AS$88)</f>
        <v>71</v>
      </c>
      <c r="AS70" s="9">
        <f>_xlfn.RANK.EQ(datos!AT70,datos!AT$7:AT$88)</f>
        <v>43</v>
      </c>
      <c r="AT70" s="9">
        <f>_xlfn.RANK.EQ(datos!AU70,datos!AU$7:AU$88)</f>
        <v>48</v>
      </c>
      <c r="AU70" s="9">
        <f>_xlfn.RANK.EQ(datos!AV70,datos!AV$7:AV$88)</f>
        <v>62</v>
      </c>
      <c r="AV70" s="9">
        <f>_xlfn.RANK.EQ(datos!AW70,datos!AW$7:AW$88)</f>
        <v>4</v>
      </c>
      <c r="AW70" s="9">
        <f>_xlfn.RANK.EQ(datos!AX70,datos!AX$7:AX$88)</f>
        <v>37</v>
      </c>
      <c r="AX70" s="9">
        <f>_xlfn.RANK.EQ(datos!AY70,datos!AY$7:AY$88)</f>
        <v>72</v>
      </c>
      <c r="AY70" s="9">
        <f>_xlfn.RANK.EQ(datos!AZ70,datos!AZ$7:AZ$88)</f>
        <v>82</v>
      </c>
      <c r="AZ70" s="9">
        <f>_xlfn.RANK.EQ(datos!BA70,datos!BA$7:BA$88)</f>
        <v>70</v>
      </c>
      <c r="BA70" s="9">
        <f>_xlfn.RANK.EQ(datos!BB70,datos!BB$7:BB$88)</f>
        <v>63</v>
      </c>
      <c r="BB70" s="9">
        <f>_xlfn.RANK.EQ(datos!BC70,datos!BC$7:BC$88)</f>
        <v>66</v>
      </c>
      <c r="BC70" s="9">
        <f>_xlfn.RANK.EQ(datos!BD70,datos!BD$7:BD$88)</f>
        <v>69</v>
      </c>
      <c r="BD70" s="9">
        <f>_xlfn.RANK.EQ(datos!BE70,datos!BE$7:BE$88)</f>
        <v>63</v>
      </c>
      <c r="BE70" s="9">
        <f>_xlfn.RANK.EQ(datos!BF70,datos!BF$7:BF$88)</f>
        <v>74</v>
      </c>
      <c r="BF70" s="9">
        <f>_xlfn.RANK.EQ(datos!BG70,datos!BG$7:BG$88)</f>
        <v>24</v>
      </c>
      <c r="BG70" s="9">
        <f>_xlfn.RANK.EQ(datos!BH70,datos!BH$7:BH$88)</f>
        <v>54</v>
      </c>
      <c r="BH70" s="9">
        <f>_xlfn.RANK.EQ(datos!BI70,datos!BI$7:BI$88)</f>
        <v>44</v>
      </c>
      <c r="BI70" s="9">
        <f>_xlfn.RANK.EQ(datos!BJ70,datos!BJ$7:BJ$88)</f>
        <v>31</v>
      </c>
      <c r="BJ70" s="9">
        <f>_xlfn.RANK.EQ(datos!BK70,datos!BK$7:BK$88)</f>
        <v>25</v>
      </c>
      <c r="BK70" s="9">
        <f>_xlfn.RANK.EQ(datos!BL70,datos!BL$7:BL$88)</f>
        <v>75</v>
      </c>
      <c r="BL70" s="9">
        <f>_xlfn.RANK.EQ(datos!BM70,datos!BM$7:BM$88)</f>
        <v>47</v>
      </c>
      <c r="BM70" s="9">
        <f>_xlfn.RANK.EQ(datos!BN70,datos!BN$7:BN$88)</f>
        <v>25</v>
      </c>
      <c r="BN70" s="9">
        <f>_xlfn.RANK.EQ(datos!BO70,datos!BO$7:BO$88)</f>
        <v>72</v>
      </c>
      <c r="BO70" s="9">
        <f>_xlfn.RANK.EQ(datos!BP70,datos!BP$7:BP$88)</f>
        <v>46</v>
      </c>
      <c r="BP70" s="9">
        <f>_xlfn.RANK.EQ(datos!BQ70,datos!BQ$7:BQ$88)</f>
        <v>3</v>
      </c>
      <c r="BQ70" s="9">
        <f>_xlfn.RANK.EQ(datos!BR70,datos!BR$7:BR$88)</f>
        <v>73</v>
      </c>
      <c r="BR70" s="9">
        <f>_xlfn.RANK.EQ(datos!BS70,datos!BS$7:BS$88)</f>
        <v>69</v>
      </c>
      <c r="BS70" s="9">
        <f>_xlfn.RANK.EQ(datos!BT70,datos!BT$7:BT$88)</f>
        <v>73</v>
      </c>
      <c r="BT70" s="9">
        <f>_xlfn.RANK.EQ(datos!BU70,datos!BU$7:BU$88)</f>
        <v>55</v>
      </c>
      <c r="BU70" s="9">
        <f>_xlfn.RANK.EQ(datos!BV70,datos!BV$7:BV$88)</f>
        <v>71</v>
      </c>
      <c r="BV70" s="9">
        <f>_xlfn.RANK.EQ(datos!BW70,datos!BW$7:BW$88)</f>
        <v>62</v>
      </c>
      <c r="BW70" s="9">
        <f>_xlfn.RANK.EQ(datos!BX70,datos!BX$7:BX$88)</f>
        <v>12</v>
      </c>
      <c r="BX70" s="9">
        <f>_xlfn.RANK.EQ(datos!BY70,datos!BY$7:BY$88)</f>
        <v>45</v>
      </c>
      <c r="BY70" s="9">
        <f>_xlfn.RANK.EQ(datos!BZ70,datos!BZ$7:BZ$88)</f>
        <v>1</v>
      </c>
      <c r="BZ70" s="9">
        <f>_xlfn.RANK.EQ(datos!CA70,datos!CA$7:CA$88)</f>
        <v>28</v>
      </c>
      <c r="CA70" s="9">
        <f>_xlfn.RANK.EQ(datos!CB70,datos!CB$7:CB$88)</f>
        <v>32</v>
      </c>
      <c r="CB70" s="9">
        <f>_xlfn.RANK.EQ(datos!CC70,datos!CC$7:CC$88)</f>
        <v>77</v>
      </c>
      <c r="CC70" s="9">
        <f>_xlfn.RANK.EQ(datos!CD70,datos!CD$7:CD$88)</f>
        <v>6</v>
      </c>
      <c r="CD70" s="9">
        <f>_xlfn.RANK.EQ(datos!CE70,datos!CE$7:CE$88)</f>
        <v>78</v>
      </c>
      <c r="CE70" s="9">
        <f>_xlfn.RANK.EQ(datos!CF70,datos!CF$7:CF$88)</f>
        <v>63</v>
      </c>
      <c r="CF70" s="9">
        <f>_xlfn.RANK.EQ(datos!CG70,datos!CG$7:CG$88)</f>
        <v>29</v>
      </c>
      <c r="CG70" s="9">
        <f>_xlfn.RANK.EQ(datos!CH70,datos!CH$7:CH$88)</f>
        <v>1</v>
      </c>
      <c r="CH70" s="9">
        <f>_xlfn.RANK.EQ(datos!CI70,datos!CI$7:CI$88)</f>
        <v>15</v>
      </c>
      <c r="CI70" s="9">
        <f>_xlfn.RANK.EQ(datos!CJ70,datos!CJ$7:CJ$88)</f>
        <v>58</v>
      </c>
      <c r="CJ70" s="9">
        <f>_xlfn.RANK.EQ(datos!CK70,datos!CK$7:CK$88)</f>
        <v>76</v>
      </c>
      <c r="CK70" s="9">
        <f>_xlfn.RANK.EQ(datos!CL70,datos!CL$7:CL$88)</f>
        <v>76</v>
      </c>
      <c r="CL70" s="9">
        <f>_xlfn.RANK.EQ(datos!CM70,datos!CM$7:CM$88)</f>
        <v>80</v>
      </c>
      <c r="CM70" s="9">
        <f>_xlfn.RANK.EQ(datos!CN70,datos!CN$7:CN$88)</f>
        <v>68</v>
      </c>
      <c r="CN70" s="9">
        <f>_xlfn.RANK.EQ(datos!CO70,datos!CO$7:CO$88)</f>
        <v>58</v>
      </c>
      <c r="CO70" s="9">
        <f>_xlfn.RANK.EQ(datos!CP70,datos!CP$7:CP$88)</f>
        <v>37</v>
      </c>
      <c r="CP70" s="9">
        <f>_xlfn.RANK.EQ(datos!CQ70,datos!CQ$7:CQ$88)</f>
        <v>1</v>
      </c>
      <c r="CQ70" s="9">
        <f>_xlfn.RANK.EQ(datos!CR70,datos!CR$7:CR$88)</f>
        <v>61</v>
      </c>
      <c r="CR70" s="9">
        <f>_xlfn.RANK.EQ(datos!CS70,datos!CS$7:CS$88)</f>
        <v>20</v>
      </c>
      <c r="CS70" s="9">
        <f>_xlfn.RANK.EQ(datos!CT70,datos!CT$7:CT$88)</f>
        <v>52</v>
      </c>
      <c r="CT70" s="9">
        <f>_xlfn.RANK.EQ(datos!CU70,datos!CU$7:CU$88)</f>
        <v>81</v>
      </c>
      <c r="CU70" s="9">
        <f>_xlfn.RANK.EQ(datos!CV70,datos!CV$7:CV$88)</f>
        <v>52</v>
      </c>
      <c r="CV70" s="9">
        <f>_xlfn.RANK.EQ(datos!CW70,datos!CW$7:CW$88)</f>
        <v>58</v>
      </c>
      <c r="CW70" s="9">
        <f>_xlfn.RANK.EQ(datos!CX70,datos!CX$7:CX$88)</f>
        <v>72</v>
      </c>
      <c r="CX70" s="9">
        <f>_xlfn.RANK.EQ(datos!CY70,datos!CY$7:CY$88)</f>
        <v>46</v>
      </c>
      <c r="CY70" s="9">
        <f>_xlfn.RANK.EQ(datos!CZ70,datos!CZ$7:CZ$88)</f>
        <v>62</v>
      </c>
      <c r="CZ70" s="9">
        <f>_xlfn.RANK.EQ(datos!DA70,datos!DA$7:DA$88)</f>
        <v>58</v>
      </c>
      <c r="DA70" s="9">
        <f>_xlfn.RANK.EQ(datos!DB70,datos!DB$7:DB$88)</f>
        <v>11</v>
      </c>
      <c r="DB70" s="9">
        <f>_xlfn.RANK.EQ(datos!DC70,datos!DC$7:DC$88)</f>
        <v>72</v>
      </c>
      <c r="DC70" s="9">
        <f>_xlfn.RANK.EQ(datos!DD70,datos!DD$7:DD$88)</f>
        <v>61</v>
      </c>
      <c r="DD70" s="9">
        <f>_xlfn.RANK.EQ(datos!DE70,datos!DE$7:DE$88)</f>
        <v>15</v>
      </c>
      <c r="DE70" s="9">
        <f>_xlfn.RANK.EQ(datos!DF70,datos!DF$7:DF$88)</f>
        <v>74</v>
      </c>
      <c r="DF70" s="9">
        <f>_xlfn.RANK.EQ(datos!DG70,datos!DG$7:DG$88)</f>
        <v>75</v>
      </c>
      <c r="DG70" s="9">
        <f>_xlfn.RANK.EQ(datos!DH70,datos!DH$7:DH$88)</f>
        <v>44</v>
      </c>
      <c r="DH70" s="9">
        <f>_xlfn.RANK.EQ(datos!DI70,datos!DI$7:DI$88)</f>
        <v>59</v>
      </c>
      <c r="DI70" s="9">
        <f>_xlfn.RANK.EQ(datos!DJ70,datos!DJ$7:DJ$88)</f>
        <v>34</v>
      </c>
      <c r="DJ70" s="9">
        <f>_xlfn.RANK.EQ(datos!DK70,datos!DK$7:DK$88)</f>
        <v>75</v>
      </c>
      <c r="DK70" s="9">
        <f>_xlfn.RANK.EQ(datos!DL70,datos!DL$7:DL$88)</f>
        <v>60</v>
      </c>
      <c r="DL70" s="9">
        <f>_xlfn.RANK.EQ(datos!DM70,datos!DM$7:DM$88)</f>
        <v>69</v>
      </c>
      <c r="DM70" s="9">
        <f>_xlfn.RANK.EQ(datos!DN70,datos!DN$7:DN$88)</f>
        <v>51</v>
      </c>
      <c r="DN70" s="9">
        <f>_xlfn.RANK.EQ(datos!DO70,datos!DO$7:DO$88)</f>
        <v>19</v>
      </c>
      <c r="DO70" s="9">
        <f>_xlfn.RANK.EQ(datos!DP70,datos!DP$7:DP$88)</f>
        <v>59</v>
      </c>
      <c r="DP70" s="9">
        <f>_xlfn.RANK.EQ(datos!DQ70,datos!DQ$7:DQ$88)</f>
        <v>68</v>
      </c>
      <c r="DQ70" s="9">
        <f>_xlfn.RANK.EQ(datos!DR70,datos!DR$7:DR$88)</f>
        <v>1</v>
      </c>
      <c r="DR70" s="9">
        <f>_xlfn.RANK.EQ(datos!DS70,datos!DS$7:DS$88)</f>
        <v>73</v>
      </c>
      <c r="DS70" s="9">
        <f>_xlfn.RANK.EQ(datos!DT70,datos!DT$7:DT$88)</f>
        <v>75</v>
      </c>
      <c r="DT70" s="9">
        <f>_xlfn.RANK.EQ(datos!DU70,datos!DU$7:DU$88)</f>
        <v>74</v>
      </c>
      <c r="DU70" s="9">
        <f>_xlfn.RANK.EQ(datos!DV70,datos!DV$7:DV$88)</f>
        <v>64</v>
      </c>
      <c r="DV70" s="9">
        <f>_xlfn.RANK.EQ(datos!DW70,datos!DW$7:DW$88)</f>
        <v>49</v>
      </c>
      <c r="DW70" s="9">
        <f>_xlfn.RANK.EQ(datos!DX70,datos!DX$7:DX$88)</f>
        <v>34</v>
      </c>
      <c r="DX70" s="9">
        <f>_xlfn.RANK.EQ(datos!DY70,datos!DY$7:DY$88)</f>
        <v>71</v>
      </c>
      <c r="DY70" s="9">
        <f>_xlfn.RANK.EQ(datos!DZ70,datos!DZ$7:DZ$88)</f>
        <v>26</v>
      </c>
      <c r="DZ70" s="9">
        <f>_xlfn.RANK.EQ(datos!EA70,datos!EA$7:EA$88)</f>
        <v>70</v>
      </c>
      <c r="EA70" s="9">
        <f>_xlfn.RANK.EQ(datos!EB70,datos!EB$7:EB$88)</f>
        <v>73</v>
      </c>
      <c r="EB70" s="9">
        <f>_xlfn.RANK.EQ(datos!EC70,datos!EC$7:EC$88)</f>
        <v>73</v>
      </c>
      <c r="EC70" s="9">
        <f>_xlfn.RANK.EQ(datos!ED70,datos!ED$7:ED$88)</f>
        <v>58</v>
      </c>
      <c r="ED70" s="9">
        <f>_xlfn.RANK.EQ(datos!EE70,datos!EE$7:EE$88)</f>
        <v>9</v>
      </c>
      <c r="EE70" s="9">
        <f>_xlfn.RANK.EQ(datos!EF70,datos!EF$7:EF$88)</f>
        <v>80</v>
      </c>
      <c r="EF70" s="9">
        <f>_xlfn.RANK.EQ(datos!EG70,datos!EG$7:EG$88)</f>
        <v>7</v>
      </c>
      <c r="EG70" s="9">
        <f>_xlfn.RANK.EQ(datos!EH70,datos!EH$7:EH$88)</f>
        <v>43</v>
      </c>
      <c r="EH70" s="9">
        <f>_xlfn.RANK.EQ(datos!EI70,datos!EI$7:EI$88)</f>
        <v>66</v>
      </c>
      <c r="EI70" s="9">
        <f>_xlfn.RANK.EQ(datos!EJ70,datos!EJ$7:EJ$88)</f>
        <v>62</v>
      </c>
      <c r="EJ70" s="9">
        <f>_xlfn.RANK.EQ(datos!EK70,datos!EK$7:EK$88)</f>
        <v>69</v>
      </c>
      <c r="EK70" s="9">
        <f>_xlfn.RANK.EQ(datos!EL70,datos!EL$7:EL$88)</f>
        <v>48</v>
      </c>
      <c r="EL70" s="9">
        <f>_xlfn.RANK.EQ(datos!EM70,datos!EM$7:EM$88)</f>
        <v>73</v>
      </c>
      <c r="EM70" s="9">
        <f>_xlfn.RANK.EQ(datos!EN70,datos!EN$7:EN$88)</f>
        <v>68</v>
      </c>
      <c r="EN70" s="9">
        <f>_xlfn.RANK.EQ(datos!EO70,datos!EO$7:EO$88)</f>
        <v>80</v>
      </c>
      <c r="EO70" s="9">
        <f>_xlfn.RANK.EQ(datos!EP70,datos!EP$7:EP$88)</f>
        <v>40</v>
      </c>
      <c r="EP70" s="9">
        <f>_xlfn.RANK.EQ(datos!EQ70,datos!EQ$7:EQ$88)</f>
        <v>81</v>
      </c>
      <c r="EQ70" s="9">
        <f>_xlfn.RANK.EQ(datos!ER70,datos!ER$7:ER$88)</f>
        <v>82</v>
      </c>
      <c r="ER70" s="9">
        <f>_xlfn.RANK.EQ(datos!ES70,datos!ES$7:ES$88)</f>
        <v>80</v>
      </c>
      <c r="ES70" s="9">
        <f>_xlfn.RANK.EQ(datos!ET70,datos!ET$7:ET$88)</f>
        <v>46</v>
      </c>
      <c r="ET70" s="9">
        <f>_xlfn.RANK.EQ(datos!EU70,datos!EU$7:EU$88)</f>
        <v>71</v>
      </c>
      <c r="EU70" s="9">
        <f>_xlfn.RANK.EQ(datos!EV70,datos!EV$7:EV$88)</f>
        <v>68</v>
      </c>
      <c r="EV70" s="9">
        <f>_xlfn.RANK.EQ(datos!EW70,datos!EW$7:EW$88)</f>
        <v>12</v>
      </c>
      <c r="EW70" s="9">
        <f>_xlfn.RANK.EQ(datos!EX70,datos!EX$7:EX$88)</f>
        <v>81</v>
      </c>
      <c r="EX70" s="9">
        <f>_xlfn.RANK.EQ(datos!EY70,datos!EY$7:EY$88)</f>
        <v>66</v>
      </c>
      <c r="EY70" s="9">
        <f>_xlfn.RANK.EQ(datos!EZ70,datos!EZ$7:EZ$88)</f>
        <v>72</v>
      </c>
      <c r="EZ70" s="9">
        <f>_xlfn.RANK.EQ(datos!FA70,datos!FA$7:FA$88)</f>
        <v>22</v>
      </c>
      <c r="FA70" s="9">
        <f>_xlfn.RANK.EQ(datos!FB70,datos!FB$7:FB$88)</f>
        <v>34</v>
      </c>
      <c r="FB70" s="9">
        <f>_xlfn.RANK.EQ(datos!FC70,datos!FC$7:FC$88)</f>
        <v>13</v>
      </c>
      <c r="FC70" s="9">
        <f>_xlfn.RANK.EQ(datos!FD70,datos!FD$7:FD$88)</f>
        <v>50</v>
      </c>
      <c r="FD70" s="9">
        <f>_xlfn.RANK.EQ(datos!FE70,datos!FE$7:FE$88)</f>
        <v>68</v>
      </c>
      <c r="FE70" s="9">
        <f>_xlfn.RANK.EQ(datos!FF70,datos!FF$7:FF$88)</f>
        <v>26</v>
      </c>
      <c r="FF70" s="9">
        <f>_xlfn.RANK.EQ(datos!FG70,datos!FG$7:FG$88)</f>
        <v>51</v>
      </c>
      <c r="FG70" s="9">
        <f>_xlfn.RANK.EQ(datos!FH70,datos!FH$7:FH$88)</f>
        <v>76</v>
      </c>
      <c r="FH70" s="9">
        <f>_xlfn.RANK.EQ(datos!FI70,datos!FI$7:FI$88)</f>
        <v>1</v>
      </c>
      <c r="FI70" s="9">
        <f>_xlfn.RANK.EQ(datos!FJ70,datos!FJ$7:FJ$88)</f>
        <v>62</v>
      </c>
      <c r="FJ70" s="9">
        <f>_xlfn.RANK.EQ(datos!FK70,datos!FK$7:FK$88)</f>
        <v>74</v>
      </c>
      <c r="FK70" s="9">
        <f>_xlfn.RANK.EQ(datos!FL70,datos!FL$7:FL$88)</f>
        <v>43</v>
      </c>
      <c r="FL70" s="9">
        <f>_xlfn.RANK.EQ(datos!FM70,datos!FM$7:FM$88)</f>
        <v>26</v>
      </c>
      <c r="FM70" s="9">
        <f>_xlfn.RANK.EQ(datos!FN70,datos!FN$7:FN$88)</f>
        <v>26</v>
      </c>
      <c r="FN70" s="9">
        <f>_xlfn.RANK.EQ(datos!FO70,datos!FO$7:FO$88)</f>
        <v>67</v>
      </c>
      <c r="FO70" s="9">
        <f>_xlfn.RANK.EQ(datos!FP70,datos!FP$7:FP$88)</f>
        <v>74</v>
      </c>
      <c r="FP70" s="9">
        <f>_xlfn.RANK.EQ(datos!FQ70,datos!FQ$7:FQ$88)</f>
        <v>79</v>
      </c>
      <c r="FQ70" s="9">
        <f>_xlfn.RANK.EQ(datos!FR70,datos!FR$7:FR$88)</f>
        <v>54</v>
      </c>
      <c r="FR70" s="9">
        <f>_xlfn.RANK.EQ(datos!FS70,datos!FS$7:FS$88)</f>
        <v>42</v>
      </c>
      <c r="FS70" s="9">
        <f>_xlfn.RANK.EQ(datos!FT70,datos!FT$7:FT$88)</f>
        <v>78</v>
      </c>
    </row>
    <row r="71" spans="1:175" x14ac:dyDescent="0.3">
      <c r="A71" s="2" t="s">
        <v>130</v>
      </c>
      <c r="B71" s="2">
        <v>511</v>
      </c>
      <c r="C71" s="2" t="s">
        <v>131</v>
      </c>
      <c r="D71" s="2" t="s">
        <v>351</v>
      </c>
      <c r="E71" s="2" t="s">
        <v>352</v>
      </c>
      <c r="F71" s="2">
        <v>1</v>
      </c>
      <c r="G71" s="2" t="s">
        <v>355</v>
      </c>
      <c r="H71" s="9">
        <f>_xlfn.RANK.EQ(datos!I71,datos!I$7:I$88)</f>
        <v>30</v>
      </c>
      <c r="I71" s="9">
        <f>_xlfn.RANK.EQ(datos!J71,datos!J$7:J$88)</f>
        <v>28</v>
      </c>
      <c r="J71" s="9">
        <f>_xlfn.RANK.EQ(datos!K71,datos!K$7:K$88)</f>
        <v>36</v>
      </c>
      <c r="K71" s="9">
        <f>_xlfn.RANK.EQ(datos!L71,datos!L$7:L$88)</f>
        <v>60</v>
      </c>
      <c r="L71" s="9">
        <f>_xlfn.RANK.EQ(datos!M71,datos!M$7:M$88)</f>
        <v>2</v>
      </c>
      <c r="M71" s="9">
        <f>_xlfn.RANK.EQ(datos!N71,datos!N$7:N$88)</f>
        <v>32</v>
      </c>
      <c r="N71" s="9">
        <f>_xlfn.RANK.EQ(datos!O71,datos!O$7:O$88)</f>
        <v>77</v>
      </c>
      <c r="O71" s="9">
        <f>_xlfn.RANK.EQ(datos!P71,datos!P$7:P$88)</f>
        <v>10</v>
      </c>
      <c r="P71" s="9">
        <f>_xlfn.RANK.EQ(datos!Q71,datos!Q$7:Q$88)</f>
        <v>80</v>
      </c>
      <c r="Q71" s="9">
        <f>_xlfn.RANK.EQ(datos!R71,datos!R$7:R$88)</f>
        <v>36</v>
      </c>
      <c r="R71" s="9">
        <f>_xlfn.RANK.EQ(datos!S71,datos!S$7:S$88)</f>
        <v>14</v>
      </c>
      <c r="S71" s="9">
        <f>_xlfn.RANK.EQ(datos!T71,datos!T$7:T$88)</f>
        <v>40</v>
      </c>
      <c r="T71" s="9">
        <f>_xlfn.RANK.EQ(datos!U71,datos!U$7:U$88)</f>
        <v>52</v>
      </c>
      <c r="U71" s="9">
        <f>_xlfn.RANK.EQ(datos!V71,datos!V$7:V$88)</f>
        <v>8</v>
      </c>
      <c r="V71" s="9">
        <f>_xlfn.RANK.EQ(datos!W71,datos!W$7:W$88)</f>
        <v>23</v>
      </c>
      <c r="W71" s="9">
        <f>_xlfn.RANK.EQ(datos!X71,datos!X$7:X$88)</f>
        <v>39</v>
      </c>
      <c r="X71" s="9">
        <f>_xlfn.RANK.EQ(datos!Y71,datos!Y$7:Y$88)</f>
        <v>62</v>
      </c>
      <c r="Y71" s="9">
        <f>_xlfn.RANK.EQ(datos!Z71,datos!Z$7:Z$88)</f>
        <v>50</v>
      </c>
      <c r="Z71" s="9">
        <f>_xlfn.RANK.EQ(datos!AA71,datos!AA$7:AA$88)</f>
        <v>46</v>
      </c>
      <c r="AA71" s="9">
        <f>_xlfn.RANK.EQ(datos!AB71,datos!AB$7:AB$88)</f>
        <v>65</v>
      </c>
      <c r="AB71" s="9">
        <f>_xlfn.RANK.EQ(datos!AC71,datos!AC$7:AC$88)</f>
        <v>70</v>
      </c>
      <c r="AC71" s="9">
        <f>_xlfn.RANK.EQ(datos!AD71,datos!AD$7:AD$88)</f>
        <v>61</v>
      </c>
      <c r="AD71" s="9">
        <f>_xlfn.RANK.EQ(datos!AE71,datos!AE$7:AE$88)</f>
        <v>32</v>
      </c>
      <c r="AE71" s="9">
        <f>_xlfn.RANK.EQ(datos!AF71,datos!AF$7:AF$88)</f>
        <v>2</v>
      </c>
      <c r="AF71" s="9">
        <f>_xlfn.RANK.EQ(datos!AG71,datos!AG$7:AG$88)</f>
        <v>39</v>
      </c>
      <c r="AG71" s="9">
        <f>_xlfn.RANK.EQ(datos!AH71,datos!AH$7:AH$88)</f>
        <v>19</v>
      </c>
      <c r="AH71" s="9">
        <f>_xlfn.RANK.EQ(datos!AI71,datos!AI$7:AI$88)</f>
        <v>17</v>
      </c>
      <c r="AI71" s="9">
        <f>_xlfn.RANK.EQ(datos!AJ71,datos!AJ$7:AJ$88)</f>
        <v>55</v>
      </c>
      <c r="AJ71" s="9">
        <f>_xlfn.RANK.EQ(datos!AK71,datos!AK$7:AK$88)</f>
        <v>58</v>
      </c>
      <c r="AK71" s="9">
        <f>_xlfn.RANK.EQ(datos!AL71,datos!AL$7:AL$88)</f>
        <v>1</v>
      </c>
      <c r="AL71" s="9">
        <f>_xlfn.RANK.EQ(datos!AM71,datos!AM$7:AM$88)</f>
        <v>78</v>
      </c>
      <c r="AM71" s="9">
        <f>_xlfn.RANK.EQ(datos!AN71,datos!AN$7:AN$88)</f>
        <v>82</v>
      </c>
      <c r="AN71" s="9">
        <f>_xlfn.RANK.EQ(datos!AO71,datos!AO$7:AO$88)</f>
        <v>74</v>
      </c>
      <c r="AO71" s="9">
        <f>_xlfn.RANK.EQ(datos!AP71,datos!AP$7:AP$88)</f>
        <v>68</v>
      </c>
      <c r="AP71" s="9">
        <f>_xlfn.RANK.EQ(datos!AQ71,datos!AQ$7:AQ$88)</f>
        <v>69</v>
      </c>
      <c r="AQ71" s="9">
        <f>_xlfn.RANK.EQ(datos!AR71,datos!AR$7:AR$88)</f>
        <v>60</v>
      </c>
      <c r="AR71" s="9">
        <f>_xlfn.RANK.EQ(datos!AS71,datos!AS$7:AS$88)</f>
        <v>1</v>
      </c>
      <c r="AS71" s="9">
        <f>_xlfn.RANK.EQ(datos!AT71,datos!AT$7:AT$88)</f>
        <v>5</v>
      </c>
      <c r="AT71" s="9">
        <f>_xlfn.RANK.EQ(datos!AU71,datos!AU$7:AU$88)</f>
        <v>64</v>
      </c>
      <c r="AU71" s="9">
        <f>_xlfn.RANK.EQ(datos!AV71,datos!AV$7:AV$88)</f>
        <v>49</v>
      </c>
      <c r="AV71" s="9">
        <f>_xlfn.RANK.EQ(datos!AW71,datos!AW$7:AW$88)</f>
        <v>2</v>
      </c>
      <c r="AW71" s="9">
        <f>_xlfn.RANK.EQ(datos!AX71,datos!AX$7:AX$88)</f>
        <v>38</v>
      </c>
      <c r="AX71" s="9">
        <f>_xlfn.RANK.EQ(datos!AY71,datos!AY$7:AY$88)</f>
        <v>27</v>
      </c>
      <c r="AY71" s="9">
        <f>_xlfn.RANK.EQ(datos!AZ71,datos!AZ$7:AZ$88)</f>
        <v>81</v>
      </c>
      <c r="AZ71" s="9">
        <f>_xlfn.RANK.EQ(datos!BA71,datos!BA$7:BA$88)</f>
        <v>79</v>
      </c>
      <c r="BA71" s="9">
        <f>_xlfn.RANK.EQ(datos!BB71,datos!BB$7:BB$88)</f>
        <v>73</v>
      </c>
      <c r="BB71" s="9">
        <f>_xlfn.RANK.EQ(datos!BC71,datos!BC$7:BC$88)</f>
        <v>39</v>
      </c>
      <c r="BC71" s="9">
        <f>_xlfn.RANK.EQ(datos!BD71,datos!BD$7:BD$88)</f>
        <v>22</v>
      </c>
      <c r="BD71" s="9">
        <f>_xlfn.RANK.EQ(datos!BE71,datos!BE$7:BE$88)</f>
        <v>42</v>
      </c>
      <c r="BE71" s="9">
        <f>_xlfn.RANK.EQ(datos!BF71,datos!BF$7:BF$88)</f>
        <v>35</v>
      </c>
      <c r="BF71" s="9">
        <f>_xlfn.RANK.EQ(datos!BG71,datos!BG$7:BG$88)</f>
        <v>24</v>
      </c>
      <c r="BG71" s="9">
        <f>_xlfn.RANK.EQ(datos!BH71,datos!BH$7:BH$88)</f>
        <v>1</v>
      </c>
      <c r="BH71" s="9">
        <f>_xlfn.RANK.EQ(datos!BI71,datos!BI$7:BI$88)</f>
        <v>5</v>
      </c>
      <c r="BI71" s="9">
        <f>_xlfn.RANK.EQ(datos!BJ71,datos!BJ$7:BJ$88)</f>
        <v>6</v>
      </c>
      <c r="BJ71" s="9">
        <f>_xlfn.RANK.EQ(datos!BK71,datos!BK$7:BK$88)</f>
        <v>1</v>
      </c>
      <c r="BK71" s="9">
        <f>_xlfn.RANK.EQ(datos!BL71,datos!BL$7:BL$88)</f>
        <v>62</v>
      </c>
      <c r="BL71" s="9">
        <f>_xlfn.RANK.EQ(datos!BM71,datos!BM$7:BM$88)</f>
        <v>70</v>
      </c>
      <c r="BM71" s="9">
        <f>_xlfn.RANK.EQ(datos!BN71,datos!BN$7:BN$88)</f>
        <v>8</v>
      </c>
      <c r="BN71" s="9">
        <f>_xlfn.RANK.EQ(datos!BO71,datos!BO$7:BO$88)</f>
        <v>50</v>
      </c>
      <c r="BO71" s="9">
        <f>_xlfn.RANK.EQ(datos!BP71,datos!BP$7:BP$88)</f>
        <v>6</v>
      </c>
      <c r="BP71" s="9">
        <f>_xlfn.RANK.EQ(datos!BQ71,datos!BQ$7:BQ$88)</f>
        <v>45</v>
      </c>
      <c r="BQ71" s="9">
        <f>_xlfn.RANK.EQ(datos!BR71,datos!BR$7:BR$88)</f>
        <v>77</v>
      </c>
      <c r="BR71" s="9">
        <f>_xlfn.RANK.EQ(datos!BS71,datos!BS$7:BS$88)</f>
        <v>28</v>
      </c>
      <c r="BS71" s="9">
        <f>_xlfn.RANK.EQ(datos!BT71,datos!BT$7:BT$88)</f>
        <v>1</v>
      </c>
      <c r="BT71" s="9">
        <f>_xlfn.RANK.EQ(datos!BU71,datos!BU$7:BU$88)</f>
        <v>1</v>
      </c>
      <c r="BU71" s="9">
        <f>_xlfn.RANK.EQ(datos!BV71,datos!BV$7:BV$88)</f>
        <v>50</v>
      </c>
      <c r="BV71" s="9">
        <f>_xlfn.RANK.EQ(datos!BW71,datos!BW$7:BW$88)</f>
        <v>1</v>
      </c>
      <c r="BW71" s="9">
        <f>_xlfn.RANK.EQ(datos!BX71,datos!BX$7:BX$88)</f>
        <v>15</v>
      </c>
      <c r="BX71" s="9">
        <f>_xlfn.RANK.EQ(datos!BY71,datos!BY$7:BY$88)</f>
        <v>62</v>
      </c>
      <c r="BY71" s="9">
        <f>_xlfn.RANK.EQ(datos!BZ71,datos!BZ$7:BZ$88)</f>
        <v>1</v>
      </c>
      <c r="BZ71" s="9">
        <f>_xlfn.RANK.EQ(datos!CA71,datos!CA$7:CA$88)</f>
        <v>28</v>
      </c>
      <c r="CA71" s="9">
        <f>_xlfn.RANK.EQ(datos!CB71,datos!CB$7:CB$88)</f>
        <v>29</v>
      </c>
      <c r="CB71" s="9">
        <f>_xlfn.RANK.EQ(datos!CC71,datos!CC$7:CC$88)</f>
        <v>67</v>
      </c>
      <c r="CC71" s="9">
        <f>_xlfn.RANK.EQ(datos!CD71,datos!CD$7:CD$88)</f>
        <v>10</v>
      </c>
      <c r="CD71" s="9">
        <f>_xlfn.RANK.EQ(datos!CE71,datos!CE$7:CE$88)</f>
        <v>72</v>
      </c>
      <c r="CE71" s="9">
        <f>_xlfn.RANK.EQ(datos!CF71,datos!CF$7:CF$88)</f>
        <v>51</v>
      </c>
      <c r="CF71" s="9">
        <f>_xlfn.RANK.EQ(datos!CG71,datos!CG$7:CG$88)</f>
        <v>38</v>
      </c>
      <c r="CG71" s="9">
        <f>_xlfn.RANK.EQ(datos!CH71,datos!CH$7:CH$88)</f>
        <v>13</v>
      </c>
      <c r="CH71" s="9">
        <f>_xlfn.RANK.EQ(datos!CI71,datos!CI$7:CI$88)</f>
        <v>1</v>
      </c>
      <c r="CI71" s="9">
        <f>_xlfn.RANK.EQ(datos!CJ71,datos!CJ$7:CJ$88)</f>
        <v>59</v>
      </c>
      <c r="CJ71" s="9">
        <f>_xlfn.RANK.EQ(datos!CK71,datos!CK$7:CK$88)</f>
        <v>44</v>
      </c>
      <c r="CK71" s="9">
        <f>_xlfn.RANK.EQ(datos!CL71,datos!CL$7:CL$88)</f>
        <v>25</v>
      </c>
      <c r="CL71" s="9">
        <f>_xlfn.RANK.EQ(datos!CM71,datos!CM$7:CM$88)</f>
        <v>47</v>
      </c>
      <c r="CM71" s="9">
        <f>_xlfn.RANK.EQ(datos!CN71,datos!CN$7:CN$88)</f>
        <v>71</v>
      </c>
      <c r="CN71" s="9">
        <f>_xlfn.RANK.EQ(datos!CO71,datos!CO$7:CO$88)</f>
        <v>29</v>
      </c>
      <c r="CO71" s="9">
        <f>_xlfn.RANK.EQ(datos!CP71,datos!CP$7:CP$88)</f>
        <v>15</v>
      </c>
      <c r="CP71" s="9">
        <f>_xlfn.RANK.EQ(datos!CQ71,datos!CQ$7:CQ$88)</f>
        <v>62</v>
      </c>
      <c r="CQ71" s="9">
        <f>_xlfn.RANK.EQ(datos!CR71,datos!CR$7:CR$88)</f>
        <v>33</v>
      </c>
      <c r="CR71" s="9">
        <f>_xlfn.RANK.EQ(datos!CS71,datos!CS$7:CS$88)</f>
        <v>57</v>
      </c>
      <c r="CS71" s="9">
        <f>_xlfn.RANK.EQ(datos!CT71,datos!CT$7:CT$88)</f>
        <v>19</v>
      </c>
      <c r="CT71" s="9">
        <f>_xlfn.RANK.EQ(datos!CU71,datos!CU$7:CU$88)</f>
        <v>3</v>
      </c>
      <c r="CU71" s="9">
        <f>_xlfn.RANK.EQ(datos!CV71,datos!CV$7:CV$88)</f>
        <v>15</v>
      </c>
      <c r="CV71" s="9">
        <f>_xlfn.RANK.EQ(datos!CW71,datos!CW$7:CW$88)</f>
        <v>78</v>
      </c>
      <c r="CW71" s="9">
        <f>_xlfn.RANK.EQ(datos!CX71,datos!CX$7:CX$88)</f>
        <v>20</v>
      </c>
      <c r="CX71" s="9">
        <f>_xlfn.RANK.EQ(datos!CY71,datos!CY$7:CY$88)</f>
        <v>80</v>
      </c>
      <c r="CY71" s="9">
        <f>_xlfn.RANK.EQ(datos!CZ71,datos!CZ$7:CZ$88)</f>
        <v>79</v>
      </c>
      <c r="CZ71" s="9">
        <f>_xlfn.RANK.EQ(datos!DA71,datos!DA$7:DA$88)</f>
        <v>77</v>
      </c>
      <c r="DA71" s="9">
        <f>_xlfn.RANK.EQ(datos!DB71,datos!DB$7:DB$88)</f>
        <v>81</v>
      </c>
      <c r="DB71" s="9">
        <f>_xlfn.RANK.EQ(datos!DC71,datos!DC$7:DC$88)</f>
        <v>58</v>
      </c>
      <c r="DC71" s="9">
        <f>_xlfn.RANK.EQ(datos!DD71,datos!DD$7:DD$88)</f>
        <v>75</v>
      </c>
      <c r="DD71" s="9">
        <f>_xlfn.RANK.EQ(datos!DE71,datos!DE$7:DE$88)</f>
        <v>1</v>
      </c>
      <c r="DE71" s="9">
        <f>_xlfn.RANK.EQ(datos!DF71,datos!DF$7:DF$88)</f>
        <v>17</v>
      </c>
      <c r="DF71" s="9">
        <f>_xlfn.RANK.EQ(datos!DG71,datos!DG$7:DG$88)</f>
        <v>67</v>
      </c>
      <c r="DG71" s="9">
        <f>_xlfn.RANK.EQ(datos!DH71,datos!DH$7:DH$88)</f>
        <v>48</v>
      </c>
      <c r="DH71" s="9">
        <f>_xlfn.RANK.EQ(datos!DI71,datos!DI$7:DI$88)</f>
        <v>71</v>
      </c>
      <c r="DI71" s="9">
        <f>_xlfn.RANK.EQ(datos!DJ71,datos!DJ$7:DJ$88)</f>
        <v>26</v>
      </c>
      <c r="DJ71" s="9">
        <f>_xlfn.RANK.EQ(datos!DK71,datos!DK$7:DK$88)</f>
        <v>69</v>
      </c>
      <c r="DK71" s="9">
        <f>_xlfn.RANK.EQ(datos!DL71,datos!DL$7:DL$88)</f>
        <v>63</v>
      </c>
      <c r="DL71" s="9">
        <f>_xlfn.RANK.EQ(datos!DM71,datos!DM$7:DM$88)</f>
        <v>58</v>
      </c>
      <c r="DM71" s="9">
        <f>_xlfn.RANK.EQ(datos!DN71,datos!DN$7:DN$88)</f>
        <v>30</v>
      </c>
      <c r="DN71" s="9">
        <f>_xlfn.RANK.EQ(datos!DO71,datos!DO$7:DO$88)</f>
        <v>1</v>
      </c>
      <c r="DO71" s="9">
        <f>_xlfn.RANK.EQ(datos!DP71,datos!DP$7:DP$88)</f>
        <v>1</v>
      </c>
      <c r="DP71" s="9">
        <f>_xlfn.RANK.EQ(datos!DQ71,datos!DQ$7:DQ$88)</f>
        <v>39</v>
      </c>
      <c r="DQ71" s="9">
        <f>_xlfn.RANK.EQ(datos!DR71,datos!DR$7:DR$88)</f>
        <v>1</v>
      </c>
      <c r="DR71" s="9">
        <f>_xlfn.RANK.EQ(datos!DS71,datos!DS$7:DS$88)</f>
        <v>1</v>
      </c>
      <c r="DS71" s="9">
        <f>_xlfn.RANK.EQ(datos!DT71,datos!DT$7:DT$88)</f>
        <v>40</v>
      </c>
      <c r="DT71" s="9">
        <f>_xlfn.RANK.EQ(datos!DU71,datos!DU$7:DU$88)</f>
        <v>40</v>
      </c>
      <c r="DU71" s="9">
        <f>_xlfn.RANK.EQ(datos!DV71,datos!DV$7:DV$88)</f>
        <v>29</v>
      </c>
      <c r="DV71" s="9">
        <f>_xlfn.RANK.EQ(datos!DW71,datos!DW$7:DW$88)</f>
        <v>3</v>
      </c>
      <c r="DW71" s="9">
        <f>_xlfn.RANK.EQ(datos!DX71,datos!DX$7:DX$88)</f>
        <v>34</v>
      </c>
      <c r="DX71" s="9">
        <f>_xlfn.RANK.EQ(datos!DY71,datos!DY$7:DY$88)</f>
        <v>42</v>
      </c>
      <c r="DY71" s="9">
        <f>_xlfn.RANK.EQ(datos!DZ71,datos!DZ$7:DZ$88)</f>
        <v>33</v>
      </c>
      <c r="DZ71" s="9">
        <f>_xlfn.RANK.EQ(datos!EA71,datos!EA$7:EA$88)</f>
        <v>28</v>
      </c>
      <c r="EA71" s="9">
        <f>_xlfn.RANK.EQ(datos!EB71,datos!EB$7:EB$88)</f>
        <v>25</v>
      </c>
      <c r="EB71" s="9">
        <f>_xlfn.RANK.EQ(datos!EC71,datos!EC$7:EC$88)</f>
        <v>37</v>
      </c>
      <c r="EC71" s="9">
        <f>_xlfn.RANK.EQ(datos!ED71,datos!ED$7:ED$88)</f>
        <v>1</v>
      </c>
      <c r="ED71" s="9">
        <f>_xlfn.RANK.EQ(datos!EE71,datos!EE$7:EE$88)</f>
        <v>19</v>
      </c>
      <c r="EE71" s="9">
        <f>_xlfn.RANK.EQ(datos!EF71,datos!EF$7:EF$88)</f>
        <v>2</v>
      </c>
      <c r="EF71" s="9">
        <f>_xlfn.RANK.EQ(datos!EG71,datos!EG$7:EG$88)</f>
        <v>82</v>
      </c>
      <c r="EG71" s="9">
        <f>_xlfn.RANK.EQ(datos!EH71,datos!EH$7:EH$88)</f>
        <v>32</v>
      </c>
      <c r="EH71" s="9">
        <f>_xlfn.RANK.EQ(datos!EI71,datos!EI$7:EI$88)</f>
        <v>1</v>
      </c>
      <c r="EI71" s="9">
        <f>_xlfn.RANK.EQ(datos!EJ71,datos!EJ$7:EJ$88)</f>
        <v>77</v>
      </c>
      <c r="EJ71" s="9">
        <f>_xlfn.RANK.EQ(datos!EK71,datos!EK$7:EK$88)</f>
        <v>17</v>
      </c>
      <c r="EK71" s="9">
        <f>_xlfn.RANK.EQ(datos!EL71,datos!EL$7:EL$88)</f>
        <v>23</v>
      </c>
      <c r="EL71" s="9">
        <f>_xlfn.RANK.EQ(datos!EM71,datos!EM$7:EM$88)</f>
        <v>56</v>
      </c>
      <c r="EM71" s="9">
        <f>_xlfn.RANK.EQ(datos!EN71,datos!EN$7:EN$88)</f>
        <v>68</v>
      </c>
      <c r="EN71" s="9">
        <f>_xlfn.RANK.EQ(datos!EO71,datos!EO$7:EO$88)</f>
        <v>1</v>
      </c>
      <c r="EO71" s="9">
        <f>_xlfn.RANK.EQ(datos!EP71,datos!EP$7:EP$88)</f>
        <v>82</v>
      </c>
      <c r="EP71" s="9">
        <f>_xlfn.RANK.EQ(datos!EQ71,datos!EQ$7:EQ$88)</f>
        <v>1</v>
      </c>
      <c r="EQ71" s="9">
        <f>_xlfn.RANK.EQ(datos!ER71,datos!ER$7:ER$88)</f>
        <v>48</v>
      </c>
      <c r="ER71" s="9">
        <f>_xlfn.RANK.EQ(datos!ES71,datos!ES$7:ES$88)</f>
        <v>1</v>
      </c>
      <c r="ES71" s="9">
        <f>_xlfn.RANK.EQ(datos!ET71,datos!ET$7:ET$88)</f>
        <v>77</v>
      </c>
      <c r="ET71" s="9">
        <f>_xlfn.RANK.EQ(datos!EU71,datos!EU$7:EU$88)</f>
        <v>79</v>
      </c>
      <c r="EU71" s="9">
        <f>_xlfn.RANK.EQ(datos!EV71,datos!EV$7:EV$88)</f>
        <v>79</v>
      </c>
      <c r="EV71" s="9">
        <f>_xlfn.RANK.EQ(datos!EW71,datos!EW$7:EW$88)</f>
        <v>5</v>
      </c>
      <c r="EW71" s="9">
        <f>_xlfn.RANK.EQ(datos!EX71,datos!EX$7:EX$88)</f>
        <v>77</v>
      </c>
      <c r="EX71" s="9">
        <f>_xlfn.RANK.EQ(datos!EY71,datos!EY$7:EY$88)</f>
        <v>81</v>
      </c>
      <c r="EY71" s="9">
        <f>_xlfn.RANK.EQ(datos!EZ71,datos!EZ$7:EZ$88)</f>
        <v>81</v>
      </c>
      <c r="EZ71" s="9">
        <f>_xlfn.RANK.EQ(datos!FA71,datos!FA$7:FA$88)</f>
        <v>72</v>
      </c>
      <c r="FA71" s="9">
        <f>_xlfn.RANK.EQ(datos!FB71,datos!FB$7:FB$88)</f>
        <v>65</v>
      </c>
      <c r="FB71" s="9">
        <f>_xlfn.RANK.EQ(datos!FC71,datos!FC$7:FC$88)</f>
        <v>66</v>
      </c>
      <c r="FC71" s="9">
        <f>_xlfn.RANK.EQ(datos!FD71,datos!FD$7:FD$88)</f>
        <v>69</v>
      </c>
      <c r="FD71" s="9">
        <f>_xlfn.RANK.EQ(datos!FE71,datos!FE$7:FE$88)</f>
        <v>61</v>
      </c>
      <c r="FE71" s="9">
        <f>_xlfn.RANK.EQ(datos!FF71,datos!FF$7:FF$88)</f>
        <v>33</v>
      </c>
      <c r="FF71" s="9">
        <f>_xlfn.RANK.EQ(datos!FG71,datos!FG$7:FG$88)</f>
        <v>41</v>
      </c>
      <c r="FG71" s="9">
        <f>_xlfn.RANK.EQ(datos!FH71,datos!FH$7:FH$88)</f>
        <v>59</v>
      </c>
      <c r="FH71" s="9">
        <f>_xlfn.RANK.EQ(datos!FI71,datos!FI$7:FI$88)</f>
        <v>37</v>
      </c>
      <c r="FI71" s="9">
        <f>_xlfn.RANK.EQ(datos!FJ71,datos!FJ$7:FJ$88)</f>
        <v>64</v>
      </c>
      <c r="FJ71" s="9">
        <f>_xlfn.RANK.EQ(datos!FK71,datos!FK$7:FK$88)</f>
        <v>75</v>
      </c>
      <c r="FK71" s="9">
        <f>_xlfn.RANK.EQ(datos!FL71,datos!FL$7:FL$88)</f>
        <v>43</v>
      </c>
      <c r="FL71" s="9">
        <f>_xlfn.RANK.EQ(datos!FM71,datos!FM$7:FM$88)</f>
        <v>26</v>
      </c>
      <c r="FM71" s="9">
        <f>_xlfn.RANK.EQ(datos!FN71,datos!FN$7:FN$88)</f>
        <v>26</v>
      </c>
      <c r="FN71" s="9">
        <f>_xlfn.RANK.EQ(datos!FO71,datos!FO$7:FO$88)</f>
        <v>48</v>
      </c>
      <c r="FO71" s="9">
        <f>_xlfn.RANK.EQ(datos!FP71,datos!FP$7:FP$88)</f>
        <v>33</v>
      </c>
      <c r="FP71" s="9">
        <f>_xlfn.RANK.EQ(datos!FQ71,datos!FQ$7:FQ$88)</f>
        <v>75</v>
      </c>
      <c r="FQ71" s="9">
        <f>_xlfn.RANK.EQ(datos!FR71,datos!FR$7:FR$88)</f>
        <v>50</v>
      </c>
      <c r="FR71" s="9">
        <f>_xlfn.RANK.EQ(datos!FS71,datos!FS$7:FS$88)</f>
        <v>32</v>
      </c>
      <c r="FS71" s="9">
        <f>_xlfn.RANK.EQ(datos!FT71,datos!FT$7:FT$88)</f>
        <v>60</v>
      </c>
    </row>
    <row r="72" spans="1:175" x14ac:dyDescent="0.3">
      <c r="A72" s="2" t="s">
        <v>132</v>
      </c>
      <c r="B72" s="2">
        <v>601</v>
      </c>
      <c r="C72" s="2" t="s">
        <v>133</v>
      </c>
      <c r="D72" s="2" t="s">
        <v>133</v>
      </c>
      <c r="E72" s="2" t="s">
        <v>349</v>
      </c>
      <c r="F72" s="2">
        <v>1</v>
      </c>
      <c r="G72" s="2" t="s">
        <v>355</v>
      </c>
      <c r="H72" s="9">
        <f>_xlfn.RANK.EQ(datos!I72,datos!I$7:I$88)</f>
        <v>60</v>
      </c>
      <c r="I72" s="9">
        <f>_xlfn.RANK.EQ(datos!J72,datos!J$7:J$88)</f>
        <v>82</v>
      </c>
      <c r="J72" s="9">
        <f>_xlfn.RANK.EQ(datos!K72,datos!K$7:K$88)</f>
        <v>78</v>
      </c>
      <c r="K72" s="9">
        <f>_xlfn.RANK.EQ(datos!L72,datos!L$7:L$88)</f>
        <v>45</v>
      </c>
      <c r="L72" s="9">
        <f>_xlfn.RANK.EQ(datos!M72,datos!M$7:M$88)</f>
        <v>64</v>
      </c>
      <c r="M72" s="9">
        <f>_xlfn.RANK.EQ(datos!N72,datos!N$7:N$88)</f>
        <v>33</v>
      </c>
      <c r="N72" s="9">
        <f>_xlfn.RANK.EQ(datos!O72,datos!O$7:O$88)</f>
        <v>16</v>
      </c>
      <c r="O72" s="9">
        <f>_xlfn.RANK.EQ(datos!P72,datos!P$7:P$88)</f>
        <v>69</v>
      </c>
      <c r="P72" s="9">
        <f>_xlfn.RANK.EQ(datos!Q72,datos!Q$7:Q$88)</f>
        <v>35</v>
      </c>
      <c r="Q72" s="9">
        <f>_xlfn.RANK.EQ(datos!R72,datos!R$7:R$88)</f>
        <v>61</v>
      </c>
      <c r="R72" s="9">
        <f>_xlfn.RANK.EQ(datos!S72,datos!S$7:S$88)</f>
        <v>79</v>
      </c>
      <c r="S72" s="9">
        <f>_xlfn.RANK.EQ(datos!T72,datos!T$7:T$88)</f>
        <v>76</v>
      </c>
      <c r="T72" s="9">
        <f>_xlfn.RANK.EQ(datos!U72,datos!U$7:U$88)</f>
        <v>82</v>
      </c>
      <c r="U72" s="9">
        <f>_xlfn.RANK.EQ(datos!V72,datos!V$7:V$88)</f>
        <v>79</v>
      </c>
      <c r="V72" s="9">
        <f>_xlfn.RANK.EQ(datos!W72,datos!W$7:W$88)</f>
        <v>69</v>
      </c>
      <c r="W72" s="9">
        <f>_xlfn.RANK.EQ(datos!X72,datos!X$7:X$88)</f>
        <v>22</v>
      </c>
      <c r="X72" s="9">
        <f>_xlfn.RANK.EQ(datos!Y72,datos!Y$7:Y$88)</f>
        <v>47</v>
      </c>
      <c r="Y72" s="9">
        <f>_xlfn.RANK.EQ(datos!Z72,datos!Z$7:Z$88)</f>
        <v>76</v>
      </c>
      <c r="Z72" s="9">
        <f>_xlfn.RANK.EQ(datos!AA72,datos!AA$7:AA$88)</f>
        <v>62</v>
      </c>
      <c r="AA72" s="9">
        <f>_xlfn.RANK.EQ(datos!AB72,datos!AB$7:AB$88)</f>
        <v>63</v>
      </c>
      <c r="AB72" s="9">
        <f>_xlfn.RANK.EQ(datos!AC72,datos!AC$7:AC$88)</f>
        <v>25</v>
      </c>
      <c r="AC72" s="9">
        <f>_xlfn.RANK.EQ(datos!AD72,datos!AD$7:AD$88)</f>
        <v>55</v>
      </c>
      <c r="AD72" s="9">
        <f>_xlfn.RANK.EQ(datos!AE72,datos!AE$7:AE$88)</f>
        <v>54</v>
      </c>
      <c r="AE72" s="9">
        <f>_xlfn.RANK.EQ(datos!AF72,datos!AF$7:AF$88)</f>
        <v>64</v>
      </c>
      <c r="AF72" s="9">
        <f>_xlfn.RANK.EQ(datos!AG72,datos!AG$7:AG$88)</f>
        <v>43</v>
      </c>
      <c r="AG72" s="9">
        <f>_xlfn.RANK.EQ(datos!AH72,datos!AH$7:AH$88)</f>
        <v>5</v>
      </c>
      <c r="AH72" s="9">
        <f>_xlfn.RANK.EQ(datos!AI72,datos!AI$7:AI$88)</f>
        <v>63</v>
      </c>
      <c r="AI72" s="9">
        <f>_xlfn.RANK.EQ(datos!AJ72,datos!AJ$7:AJ$88)</f>
        <v>32</v>
      </c>
      <c r="AJ72" s="9">
        <f>_xlfn.RANK.EQ(datos!AK72,datos!AK$7:AK$88)</f>
        <v>52</v>
      </c>
      <c r="AK72" s="9">
        <f>_xlfn.RANK.EQ(datos!AL72,datos!AL$7:AL$88)</f>
        <v>64</v>
      </c>
      <c r="AL72" s="9">
        <f>_xlfn.RANK.EQ(datos!AM72,datos!AM$7:AM$88)</f>
        <v>17</v>
      </c>
      <c r="AM72" s="9">
        <f>_xlfn.RANK.EQ(datos!AN72,datos!AN$7:AN$88)</f>
        <v>15</v>
      </c>
      <c r="AN72" s="9">
        <f>_xlfn.RANK.EQ(datos!AO72,datos!AO$7:AO$88)</f>
        <v>20</v>
      </c>
      <c r="AO72" s="9">
        <f>_xlfn.RANK.EQ(datos!AP72,datos!AP$7:AP$88)</f>
        <v>8</v>
      </c>
      <c r="AP72" s="9">
        <f>_xlfn.RANK.EQ(datos!AQ72,datos!AQ$7:AQ$88)</f>
        <v>43</v>
      </c>
      <c r="AQ72" s="9">
        <f>_xlfn.RANK.EQ(datos!AR72,datos!AR$7:AR$88)</f>
        <v>48</v>
      </c>
      <c r="AR72" s="9">
        <f>_xlfn.RANK.EQ(datos!AS72,datos!AS$7:AS$88)</f>
        <v>77</v>
      </c>
      <c r="AS72" s="9">
        <f>_xlfn.RANK.EQ(datos!AT72,datos!AT$7:AT$88)</f>
        <v>68</v>
      </c>
      <c r="AT72" s="9">
        <f>_xlfn.RANK.EQ(datos!AU72,datos!AU$7:AU$88)</f>
        <v>65</v>
      </c>
      <c r="AU72" s="9">
        <f>_xlfn.RANK.EQ(datos!AV72,datos!AV$7:AV$88)</f>
        <v>55</v>
      </c>
      <c r="AV72" s="9">
        <f>_xlfn.RANK.EQ(datos!AW72,datos!AW$7:AW$88)</f>
        <v>62</v>
      </c>
      <c r="AW72" s="9">
        <f>_xlfn.RANK.EQ(datos!AX72,datos!AX$7:AX$88)</f>
        <v>63</v>
      </c>
      <c r="AX72" s="9">
        <f>_xlfn.RANK.EQ(datos!AY72,datos!AY$7:AY$88)</f>
        <v>70</v>
      </c>
      <c r="AY72" s="9">
        <f>_xlfn.RANK.EQ(datos!AZ72,datos!AZ$7:AZ$88)</f>
        <v>59</v>
      </c>
      <c r="AZ72" s="9">
        <f>_xlfn.RANK.EQ(datos!BA72,datos!BA$7:BA$88)</f>
        <v>23</v>
      </c>
      <c r="BA72" s="9">
        <f>_xlfn.RANK.EQ(datos!BB72,datos!BB$7:BB$88)</f>
        <v>10</v>
      </c>
      <c r="BB72" s="9">
        <f>_xlfn.RANK.EQ(datos!BC72,datos!BC$7:BC$88)</f>
        <v>70</v>
      </c>
      <c r="BC72" s="9">
        <f>_xlfn.RANK.EQ(datos!BD72,datos!BD$7:BD$88)</f>
        <v>59</v>
      </c>
      <c r="BD72" s="9">
        <f>_xlfn.RANK.EQ(datos!BE72,datos!BE$7:BE$88)</f>
        <v>36</v>
      </c>
      <c r="BE72" s="9">
        <f>_xlfn.RANK.EQ(datos!BF72,datos!BF$7:BF$88)</f>
        <v>74</v>
      </c>
      <c r="BF72" s="9">
        <f>_xlfn.RANK.EQ(datos!BG72,datos!BG$7:BG$88)</f>
        <v>51</v>
      </c>
      <c r="BG72" s="9">
        <f>_xlfn.RANK.EQ(datos!BH72,datos!BH$7:BH$88)</f>
        <v>75</v>
      </c>
      <c r="BH72" s="9">
        <f>_xlfn.RANK.EQ(datos!BI72,datos!BI$7:BI$88)</f>
        <v>19</v>
      </c>
      <c r="BI72" s="9">
        <f>_xlfn.RANK.EQ(datos!BJ72,datos!BJ$7:BJ$88)</f>
        <v>40</v>
      </c>
      <c r="BJ72" s="9">
        <f>_xlfn.RANK.EQ(datos!BK72,datos!BK$7:BK$88)</f>
        <v>74</v>
      </c>
      <c r="BK72" s="9">
        <f>_xlfn.RANK.EQ(datos!BL72,datos!BL$7:BL$88)</f>
        <v>49</v>
      </c>
      <c r="BL72" s="9">
        <f>_xlfn.RANK.EQ(datos!BM72,datos!BM$7:BM$88)</f>
        <v>71</v>
      </c>
      <c r="BM72" s="9">
        <f>_xlfn.RANK.EQ(datos!BN72,datos!BN$7:BN$88)</f>
        <v>79</v>
      </c>
      <c r="BN72" s="9">
        <f>_xlfn.RANK.EQ(datos!BO72,datos!BO$7:BO$88)</f>
        <v>50</v>
      </c>
      <c r="BO72" s="9">
        <f>_xlfn.RANK.EQ(datos!BP72,datos!BP$7:BP$88)</f>
        <v>77</v>
      </c>
      <c r="BP72" s="9">
        <f>_xlfn.RANK.EQ(datos!BQ72,datos!BQ$7:BQ$88)</f>
        <v>81</v>
      </c>
      <c r="BQ72" s="9">
        <f>_xlfn.RANK.EQ(datos!BR72,datos!BR$7:BR$88)</f>
        <v>28</v>
      </c>
      <c r="BR72" s="9">
        <f>_xlfn.RANK.EQ(datos!BS72,datos!BS$7:BS$88)</f>
        <v>77</v>
      </c>
      <c r="BS72" s="9">
        <f>_xlfn.RANK.EQ(datos!BT72,datos!BT$7:BT$88)</f>
        <v>47</v>
      </c>
      <c r="BT72" s="9">
        <f>_xlfn.RANK.EQ(datos!BU72,datos!BU$7:BU$88)</f>
        <v>72</v>
      </c>
      <c r="BU72" s="9">
        <f>_xlfn.RANK.EQ(datos!BV72,datos!BV$7:BV$88)</f>
        <v>48</v>
      </c>
      <c r="BV72" s="9">
        <f>_xlfn.RANK.EQ(datos!BW72,datos!BW$7:BW$88)</f>
        <v>62</v>
      </c>
      <c r="BW72" s="9">
        <f>_xlfn.RANK.EQ(datos!BX72,datos!BX$7:BX$88)</f>
        <v>29</v>
      </c>
      <c r="BX72" s="9">
        <f>_xlfn.RANK.EQ(datos!BY72,datos!BY$7:BY$88)</f>
        <v>82</v>
      </c>
      <c r="BY72" s="9">
        <f>_xlfn.RANK.EQ(datos!BZ72,datos!BZ$7:BZ$88)</f>
        <v>17</v>
      </c>
      <c r="BZ72" s="9">
        <f>_xlfn.RANK.EQ(datos!CA72,datos!CA$7:CA$88)</f>
        <v>28</v>
      </c>
      <c r="CA72" s="9">
        <f>_xlfn.RANK.EQ(datos!CB72,datos!CB$7:CB$88)</f>
        <v>77</v>
      </c>
      <c r="CB72" s="9">
        <f>_xlfn.RANK.EQ(datos!CC72,datos!CC$7:CC$88)</f>
        <v>44</v>
      </c>
      <c r="CC72" s="9">
        <f>_xlfn.RANK.EQ(datos!CD72,datos!CD$7:CD$88)</f>
        <v>16</v>
      </c>
      <c r="CD72" s="9">
        <f>_xlfn.RANK.EQ(datos!CE72,datos!CE$7:CE$88)</f>
        <v>60</v>
      </c>
      <c r="CE72" s="9">
        <f>_xlfn.RANK.EQ(datos!CF72,datos!CF$7:CF$88)</f>
        <v>1</v>
      </c>
      <c r="CF72" s="9">
        <f>_xlfn.RANK.EQ(datos!CG72,datos!CG$7:CG$88)</f>
        <v>73</v>
      </c>
      <c r="CG72" s="9">
        <f>_xlfn.RANK.EQ(datos!CH72,datos!CH$7:CH$88)</f>
        <v>18</v>
      </c>
      <c r="CH72" s="9">
        <f>_xlfn.RANK.EQ(datos!CI72,datos!CI$7:CI$88)</f>
        <v>50</v>
      </c>
      <c r="CI72" s="9">
        <f>_xlfn.RANK.EQ(datos!CJ72,datos!CJ$7:CJ$88)</f>
        <v>26</v>
      </c>
      <c r="CJ72" s="9">
        <f>_xlfn.RANK.EQ(datos!CK72,datos!CK$7:CK$88)</f>
        <v>55</v>
      </c>
      <c r="CK72" s="9">
        <f>_xlfn.RANK.EQ(datos!CL72,datos!CL$7:CL$88)</f>
        <v>51</v>
      </c>
      <c r="CL72" s="9">
        <f>_xlfn.RANK.EQ(datos!CM72,datos!CM$7:CM$88)</f>
        <v>53</v>
      </c>
      <c r="CM72" s="9">
        <f>_xlfn.RANK.EQ(datos!CN72,datos!CN$7:CN$88)</f>
        <v>51</v>
      </c>
      <c r="CN72" s="9">
        <f>_xlfn.RANK.EQ(datos!CO72,datos!CO$7:CO$88)</f>
        <v>67</v>
      </c>
      <c r="CO72" s="9">
        <f>_xlfn.RANK.EQ(datos!CP72,datos!CP$7:CP$88)</f>
        <v>80</v>
      </c>
      <c r="CP72" s="9">
        <f>_xlfn.RANK.EQ(datos!CQ72,datos!CQ$7:CQ$88)</f>
        <v>49</v>
      </c>
      <c r="CQ72" s="9">
        <f>_xlfn.RANK.EQ(datos!CR72,datos!CR$7:CR$88)</f>
        <v>38</v>
      </c>
      <c r="CR72" s="9">
        <f>_xlfn.RANK.EQ(datos!CS72,datos!CS$7:CS$88)</f>
        <v>52</v>
      </c>
      <c r="CS72" s="9">
        <f>_xlfn.RANK.EQ(datos!CT72,datos!CT$7:CT$88)</f>
        <v>63</v>
      </c>
      <c r="CT72" s="9">
        <f>_xlfn.RANK.EQ(datos!CU72,datos!CU$7:CU$88)</f>
        <v>40</v>
      </c>
      <c r="CU72" s="9">
        <f>_xlfn.RANK.EQ(datos!CV72,datos!CV$7:CV$88)</f>
        <v>64</v>
      </c>
      <c r="CV72" s="9">
        <f>_xlfn.RANK.EQ(datos!CW72,datos!CW$7:CW$88)</f>
        <v>59</v>
      </c>
      <c r="CW72" s="9">
        <f>_xlfn.RANK.EQ(datos!CX72,datos!CX$7:CX$88)</f>
        <v>66</v>
      </c>
      <c r="CX72" s="9">
        <f>_xlfn.RANK.EQ(datos!CY72,datos!CY$7:CY$88)</f>
        <v>54</v>
      </c>
      <c r="CY72" s="9">
        <f>_xlfn.RANK.EQ(datos!CZ72,datos!CZ$7:CZ$88)</f>
        <v>69</v>
      </c>
      <c r="CZ72" s="9">
        <f>_xlfn.RANK.EQ(datos!DA72,datos!DA$7:DA$88)</f>
        <v>61</v>
      </c>
      <c r="DA72" s="9">
        <f>_xlfn.RANK.EQ(datos!DB72,datos!DB$7:DB$88)</f>
        <v>53</v>
      </c>
      <c r="DB72" s="9">
        <f>_xlfn.RANK.EQ(datos!DC72,datos!DC$7:DC$88)</f>
        <v>64</v>
      </c>
      <c r="DC72" s="9">
        <f>_xlfn.RANK.EQ(datos!DD72,datos!DD$7:DD$88)</f>
        <v>64</v>
      </c>
      <c r="DD72" s="9">
        <f>_xlfn.RANK.EQ(datos!DE72,datos!DE$7:DE$88)</f>
        <v>60</v>
      </c>
      <c r="DE72" s="9">
        <f>_xlfn.RANK.EQ(datos!DF72,datos!DF$7:DF$88)</f>
        <v>67</v>
      </c>
      <c r="DF72" s="9">
        <f>_xlfn.RANK.EQ(datos!DG72,datos!DG$7:DG$88)</f>
        <v>51</v>
      </c>
      <c r="DG72" s="9">
        <f>_xlfn.RANK.EQ(datos!DH72,datos!DH$7:DH$88)</f>
        <v>10</v>
      </c>
      <c r="DH72" s="9">
        <f>_xlfn.RANK.EQ(datos!DI72,datos!DI$7:DI$88)</f>
        <v>13</v>
      </c>
      <c r="DI72" s="9">
        <f>_xlfn.RANK.EQ(datos!DJ72,datos!DJ$7:DJ$88)</f>
        <v>46</v>
      </c>
      <c r="DJ72" s="9">
        <f>_xlfn.RANK.EQ(datos!DK72,datos!DK$7:DK$88)</f>
        <v>59</v>
      </c>
      <c r="DK72" s="9">
        <f>_xlfn.RANK.EQ(datos!DL72,datos!DL$7:DL$88)</f>
        <v>46</v>
      </c>
      <c r="DL72" s="9">
        <f>_xlfn.RANK.EQ(datos!DM72,datos!DM$7:DM$88)</f>
        <v>55</v>
      </c>
      <c r="DM72" s="9">
        <f>_xlfn.RANK.EQ(datos!DN72,datos!DN$7:DN$88)</f>
        <v>53</v>
      </c>
      <c r="DN72" s="9">
        <f>_xlfn.RANK.EQ(datos!DO72,datos!DO$7:DO$88)</f>
        <v>44</v>
      </c>
      <c r="DO72" s="9">
        <f>_xlfn.RANK.EQ(datos!DP72,datos!DP$7:DP$88)</f>
        <v>50</v>
      </c>
      <c r="DP72" s="9">
        <f>_xlfn.RANK.EQ(datos!DQ72,datos!DQ$7:DQ$88)</f>
        <v>36</v>
      </c>
      <c r="DQ72" s="9">
        <f>_xlfn.RANK.EQ(datos!DR72,datos!DR$7:DR$88)</f>
        <v>52</v>
      </c>
      <c r="DR72" s="9">
        <f>_xlfn.RANK.EQ(datos!DS72,datos!DS$7:DS$88)</f>
        <v>72</v>
      </c>
      <c r="DS72" s="9">
        <f>_xlfn.RANK.EQ(datos!DT72,datos!DT$7:DT$88)</f>
        <v>38</v>
      </c>
      <c r="DT72" s="9">
        <f>_xlfn.RANK.EQ(datos!DU72,datos!DU$7:DU$88)</f>
        <v>55</v>
      </c>
      <c r="DU72" s="9">
        <f>_xlfn.RANK.EQ(datos!DV72,datos!DV$7:DV$88)</f>
        <v>11</v>
      </c>
      <c r="DV72" s="9">
        <f>_xlfn.RANK.EQ(datos!DW72,datos!DW$7:DW$88)</f>
        <v>1</v>
      </c>
      <c r="DW72" s="9">
        <f>_xlfn.RANK.EQ(datos!DX72,datos!DX$7:DX$88)</f>
        <v>11</v>
      </c>
      <c r="DX72" s="9">
        <f>_xlfn.RANK.EQ(datos!DY72,datos!DY$7:DY$88)</f>
        <v>11</v>
      </c>
      <c r="DY72" s="9">
        <f>_xlfn.RANK.EQ(datos!DZ72,datos!DZ$7:DZ$88)</f>
        <v>12</v>
      </c>
      <c r="DZ72" s="9">
        <f>_xlfn.RANK.EQ(datos!EA72,datos!EA$7:EA$88)</f>
        <v>59</v>
      </c>
      <c r="EA72" s="9">
        <f>_xlfn.RANK.EQ(datos!EB72,datos!EB$7:EB$88)</f>
        <v>50</v>
      </c>
      <c r="EB72" s="9">
        <f>_xlfn.RANK.EQ(datos!EC72,datos!EC$7:EC$88)</f>
        <v>54</v>
      </c>
      <c r="EC72" s="9">
        <f>_xlfn.RANK.EQ(datos!ED72,datos!ED$7:ED$88)</f>
        <v>77</v>
      </c>
      <c r="ED72" s="9">
        <f>_xlfn.RANK.EQ(datos!EE72,datos!EE$7:EE$88)</f>
        <v>18</v>
      </c>
      <c r="EE72" s="9">
        <f>_xlfn.RANK.EQ(datos!EF72,datos!EF$7:EF$88)</f>
        <v>43</v>
      </c>
      <c r="EF72" s="9">
        <f>_xlfn.RANK.EQ(datos!EG72,datos!EG$7:EG$88)</f>
        <v>37</v>
      </c>
      <c r="EG72" s="9">
        <f>_xlfn.RANK.EQ(datos!EH72,datos!EH$7:EH$88)</f>
        <v>28</v>
      </c>
      <c r="EH72" s="9">
        <f>_xlfn.RANK.EQ(datos!EI72,datos!EI$7:EI$88)</f>
        <v>1</v>
      </c>
      <c r="EI72" s="9">
        <f>_xlfn.RANK.EQ(datos!EJ72,datos!EJ$7:EJ$88)</f>
        <v>45</v>
      </c>
      <c r="EJ72" s="9">
        <f>_xlfn.RANK.EQ(datos!EK72,datos!EK$7:EK$88)</f>
        <v>43</v>
      </c>
      <c r="EK72" s="9">
        <f>_xlfn.RANK.EQ(datos!EL72,datos!EL$7:EL$88)</f>
        <v>35</v>
      </c>
      <c r="EL72" s="9">
        <f>_xlfn.RANK.EQ(datos!EM72,datos!EM$7:EM$88)</f>
        <v>58</v>
      </c>
      <c r="EM72" s="9">
        <f>_xlfn.RANK.EQ(datos!EN72,datos!EN$7:EN$88)</f>
        <v>50</v>
      </c>
      <c r="EN72" s="9">
        <f>_xlfn.RANK.EQ(datos!EO72,datos!EO$7:EO$88)</f>
        <v>59</v>
      </c>
      <c r="EO72" s="9">
        <f>_xlfn.RANK.EQ(datos!EP72,datos!EP$7:EP$88)</f>
        <v>46</v>
      </c>
      <c r="EP72" s="9">
        <f>_xlfn.RANK.EQ(datos!EQ72,datos!EQ$7:EQ$88)</f>
        <v>69</v>
      </c>
      <c r="EQ72" s="9">
        <f>_xlfn.RANK.EQ(datos!ER72,datos!ER$7:ER$88)</f>
        <v>64</v>
      </c>
      <c r="ER72" s="9">
        <f>_xlfn.RANK.EQ(datos!ES72,datos!ES$7:ES$88)</f>
        <v>59</v>
      </c>
      <c r="ES72" s="9">
        <f>_xlfn.RANK.EQ(datos!ET72,datos!ET$7:ET$88)</f>
        <v>12</v>
      </c>
      <c r="ET72" s="9">
        <f>_xlfn.RANK.EQ(datos!EU72,datos!EU$7:EU$88)</f>
        <v>28</v>
      </c>
      <c r="EU72" s="9">
        <f>_xlfn.RANK.EQ(datos!EV72,datos!EV$7:EV$88)</f>
        <v>17</v>
      </c>
      <c r="EV72" s="9">
        <f>_xlfn.RANK.EQ(datos!EW72,datos!EW$7:EW$88)</f>
        <v>67</v>
      </c>
      <c r="EW72" s="9">
        <f>_xlfn.RANK.EQ(datos!EX72,datos!EX$7:EX$88)</f>
        <v>37</v>
      </c>
      <c r="EX72" s="9">
        <f>_xlfn.RANK.EQ(datos!EY72,datos!EY$7:EY$88)</f>
        <v>14</v>
      </c>
      <c r="EY72" s="9">
        <f>_xlfn.RANK.EQ(datos!EZ72,datos!EZ$7:EZ$88)</f>
        <v>9</v>
      </c>
      <c r="EZ72" s="9">
        <f>_xlfn.RANK.EQ(datos!FA72,datos!FA$7:FA$88)</f>
        <v>36</v>
      </c>
      <c r="FA72" s="9">
        <f>_xlfn.RANK.EQ(datos!FB72,datos!FB$7:FB$88)</f>
        <v>16</v>
      </c>
      <c r="FB72" s="9">
        <f>_xlfn.RANK.EQ(datos!FC72,datos!FC$7:FC$88)</f>
        <v>12</v>
      </c>
      <c r="FC72" s="9">
        <f>_xlfn.RANK.EQ(datos!FD72,datos!FD$7:FD$88)</f>
        <v>19</v>
      </c>
      <c r="FD72" s="9">
        <f>_xlfn.RANK.EQ(datos!FE72,datos!FE$7:FE$88)</f>
        <v>10</v>
      </c>
      <c r="FE72" s="9">
        <f>_xlfn.RANK.EQ(datos!FF72,datos!FF$7:FF$88)</f>
        <v>33</v>
      </c>
      <c r="FF72" s="9">
        <f>_xlfn.RANK.EQ(datos!FG72,datos!FG$7:FG$88)</f>
        <v>1</v>
      </c>
      <c r="FG72" s="9">
        <f>_xlfn.RANK.EQ(datos!FH72,datos!FH$7:FH$88)</f>
        <v>1</v>
      </c>
      <c r="FH72" s="9">
        <f>_xlfn.RANK.EQ(datos!FI72,datos!FI$7:FI$88)</f>
        <v>54</v>
      </c>
      <c r="FI72" s="9">
        <f>_xlfn.RANK.EQ(datos!FJ72,datos!FJ$7:FJ$88)</f>
        <v>54</v>
      </c>
      <c r="FJ72" s="9">
        <f>_xlfn.RANK.EQ(datos!FK72,datos!FK$7:FK$88)</f>
        <v>48</v>
      </c>
      <c r="FK72" s="9">
        <f>_xlfn.RANK.EQ(datos!FL72,datos!FL$7:FL$88)</f>
        <v>36</v>
      </c>
      <c r="FL72" s="9">
        <f>_xlfn.RANK.EQ(datos!FM72,datos!FM$7:FM$88)</f>
        <v>24</v>
      </c>
      <c r="FM72" s="9">
        <f>_xlfn.RANK.EQ(datos!FN72,datos!FN$7:FN$88)</f>
        <v>22</v>
      </c>
      <c r="FN72" s="9">
        <f>_xlfn.RANK.EQ(datos!FO72,datos!FO$7:FO$88)</f>
        <v>72</v>
      </c>
      <c r="FO72" s="9">
        <f>_xlfn.RANK.EQ(datos!FP72,datos!FP$7:FP$88)</f>
        <v>42</v>
      </c>
      <c r="FP72" s="9">
        <f>_xlfn.RANK.EQ(datos!FQ72,datos!FQ$7:FQ$88)</f>
        <v>76</v>
      </c>
      <c r="FQ72" s="9">
        <f>_xlfn.RANK.EQ(datos!FR72,datos!FR$7:FR$88)</f>
        <v>23</v>
      </c>
      <c r="FR72" s="9">
        <f>_xlfn.RANK.EQ(datos!FS72,datos!FS$7:FS$88)</f>
        <v>18</v>
      </c>
      <c r="FS72" s="9">
        <f>_xlfn.RANK.EQ(datos!FT72,datos!FT$7:FT$88)</f>
        <v>74</v>
      </c>
    </row>
    <row r="73" spans="1:175" x14ac:dyDescent="0.3">
      <c r="A73" s="2" t="s">
        <v>134</v>
      </c>
      <c r="B73" s="2">
        <v>602</v>
      </c>
      <c r="C73" s="2" t="s">
        <v>135</v>
      </c>
      <c r="D73" s="2" t="s">
        <v>133</v>
      </c>
      <c r="E73" s="2" t="s">
        <v>349</v>
      </c>
      <c r="F73" s="2">
        <v>1</v>
      </c>
      <c r="G73" s="2" t="s">
        <v>355</v>
      </c>
      <c r="H73" s="9">
        <f>_xlfn.RANK.EQ(datos!I73,datos!I$7:I$88)</f>
        <v>28</v>
      </c>
      <c r="I73" s="9">
        <f>_xlfn.RANK.EQ(datos!J73,datos!J$7:J$88)</f>
        <v>10</v>
      </c>
      <c r="J73" s="9">
        <f>_xlfn.RANK.EQ(datos!K73,datos!K$7:K$88)</f>
        <v>32</v>
      </c>
      <c r="K73" s="9">
        <f>_xlfn.RANK.EQ(datos!L73,datos!L$7:L$88)</f>
        <v>39</v>
      </c>
      <c r="L73" s="9">
        <f>_xlfn.RANK.EQ(datos!M73,datos!M$7:M$88)</f>
        <v>13</v>
      </c>
      <c r="M73" s="9">
        <f>_xlfn.RANK.EQ(datos!N73,datos!N$7:N$88)</f>
        <v>54</v>
      </c>
      <c r="N73" s="9">
        <f>_xlfn.RANK.EQ(datos!O73,datos!O$7:O$88)</f>
        <v>66</v>
      </c>
      <c r="O73" s="9">
        <f>_xlfn.RANK.EQ(datos!P73,datos!P$7:P$88)</f>
        <v>51</v>
      </c>
      <c r="P73" s="9">
        <f>_xlfn.RANK.EQ(datos!Q73,datos!Q$7:Q$88)</f>
        <v>65</v>
      </c>
      <c r="Q73" s="9">
        <f>_xlfn.RANK.EQ(datos!R73,datos!R$7:R$88)</f>
        <v>8</v>
      </c>
      <c r="R73" s="9">
        <f>_xlfn.RANK.EQ(datos!S73,datos!S$7:S$88)</f>
        <v>5</v>
      </c>
      <c r="S73" s="9">
        <f>_xlfn.RANK.EQ(datos!T73,datos!T$7:T$88)</f>
        <v>29</v>
      </c>
      <c r="T73" s="9">
        <f>_xlfn.RANK.EQ(datos!U73,datos!U$7:U$88)</f>
        <v>9</v>
      </c>
      <c r="U73" s="9">
        <f>_xlfn.RANK.EQ(datos!V73,datos!V$7:V$88)</f>
        <v>9</v>
      </c>
      <c r="V73" s="9">
        <f>_xlfn.RANK.EQ(datos!W73,datos!W$7:W$88)</f>
        <v>51</v>
      </c>
      <c r="W73" s="9">
        <f>_xlfn.RANK.EQ(datos!X73,datos!X$7:X$88)</f>
        <v>23</v>
      </c>
      <c r="X73" s="9">
        <f>_xlfn.RANK.EQ(datos!Y73,datos!Y$7:Y$88)</f>
        <v>35</v>
      </c>
      <c r="Y73" s="9">
        <f>_xlfn.RANK.EQ(datos!Z73,datos!Z$7:Z$88)</f>
        <v>20</v>
      </c>
      <c r="Z73" s="9">
        <f>_xlfn.RANK.EQ(datos!AA73,datos!AA$7:AA$88)</f>
        <v>60</v>
      </c>
      <c r="AA73" s="9">
        <f>_xlfn.RANK.EQ(datos!AB73,datos!AB$7:AB$88)</f>
        <v>70</v>
      </c>
      <c r="AB73" s="9">
        <f>_xlfn.RANK.EQ(datos!AC73,datos!AC$7:AC$88)</f>
        <v>41</v>
      </c>
      <c r="AC73" s="9">
        <f>_xlfn.RANK.EQ(datos!AD73,datos!AD$7:AD$88)</f>
        <v>37</v>
      </c>
      <c r="AD73" s="9">
        <f>_xlfn.RANK.EQ(datos!AE73,datos!AE$7:AE$88)</f>
        <v>34</v>
      </c>
      <c r="AE73" s="9">
        <f>_xlfn.RANK.EQ(datos!AF73,datos!AF$7:AF$88)</f>
        <v>13</v>
      </c>
      <c r="AF73" s="9">
        <f>_xlfn.RANK.EQ(datos!AG73,datos!AG$7:AG$88)</f>
        <v>28</v>
      </c>
      <c r="AG73" s="9">
        <f>_xlfn.RANK.EQ(datos!AH73,datos!AH$7:AH$88)</f>
        <v>63</v>
      </c>
      <c r="AH73" s="9">
        <f>_xlfn.RANK.EQ(datos!AI73,datos!AI$7:AI$88)</f>
        <v>40</v>
      </c>
      <c r="AI73" s="9">
        <f>_xlfn.RANK.EQ(datos!AJ73,datos!AJ$7:AJ$88)</f>
        <v>37</v>
      </c>
      <c r="AJ73" s="9">
        <f>_xlfn.RANK.EQ(datos!AK73,datos!AK$7:AK$88)</f>
        <v>54</v>
      </c>
      <c r="AK73" s="9">
        <f>_xlfn.RANK.EQ(datos!AL73,datos!AL$7:AL$88)</f>
        <v>74</v>
      </c>
      <c r="AL73" s="9">
        <f>_xlfn.RANK.EQ(datos!AM73,datos!AM$7:AM$88)</f>
        <v>51</v>
      </c>
      <c r="AM73" s="9">
        <f>_xlfn.RANK.EQ(datos!AN73,datos!AN$7:AN$88)</f>
        <v>62</v>
      </c>
      <c r="AN73" s="9">
        <f>_xlfn.RANK.EQ(datos!AO73,datos!AO$7:AO$88)</f>
        <v>60</v>
      </c>
      <c r="AO73" s="9">
        <f>_xlfn.RANK.EQ(datos!AP73,datos!AP$7:AP$88)</f>
        <v>77</v>
      </c>
      <c r="AP73" s="9">
        <f>_xlfn.RANK.EQ(datos!AQ73,datos!AQ$7:AQ$88)</f>
        <v>46</v>
      </c>
      <c r="AQ73" s="9">
        <f>_xlfn.RANK.EQ(datos!AR73,datos!AR$7:AR$88)</f>
        <v>42</v>
      </c>
      <c r="AR73" s="9">
        <f>_xlfn.RANK.EQ(datos!AS73,datos!AS$7:AS$88)</f>
        <v>63</v>
      </c>
      <c r="AS73" s="9">
        <f>_xlfn.RANK.EQ(datos!AT73,datos!AT$7:AT$88)</f>
        <v>56</v>
      </c>
      <c r="AT73" s="9">
        <f>_xlfn.RANK.EQ(datos!AU73,datos!AU$7:AU$88)</f>
        <v>28</v>
      </c>
      <c r="AU73" s="9">
        <f>_xlfn.RANK.EQ(datos!AV73,datos!AV$7:AV$88)</f>
        <v>53</v>
      </c>
      <c r="AV73" s="9">
        <f>_xlfn.RANK.EQ(datos!AW73,datos!AW$7:AW$88)</f>
        <v>48</v>
      </c>
      <c r="AW73" s="9">
        <f>_xlfn.RANK.EQ(datos!AX73,datos!AX$7:AX$88)</f>
        <v>36</v>
      </c>
      <c r="AX73" s="9">
        <f>_xlfn.RANK.EQ(datos!AY73,datos!AY$7:AY$88)</f>
        <v>44</v>
      </c>
      <c r="AY73" s="9">
        <f>_xlfn.RANK.EQ(datos!AZ73,datos!AZ$7:AZ$88)</f>
        <v>74</v>
      </c>
      <c r="AZ73" s="9">
        <f>_xlfn.RANK.EQ(datos!BA73,datos!BA$7:BA$88)</f>
        <v>66</v>
      </c>
      <c r="BA73" s="9">
        <f>_xlfn.RANK.EQ(datos!BB73,datos!BB$7:BB$88)</f>
        <v>56</v>
      </c>
      <c r="BB73" s="9">
        <f>_xlfn.RANK.EQ(datos!BC73,datos!BC$7:BC$88)</f>
        <v>9</v>
      </c>
      <c r="BC73" s="9">
        <f>_xlfn.RANK.EQ(datos!BD73,datos!BD$7:BD$88)</f>
        <v>2</v>
      </c>
      <c r="BD73" s="9">
        <f>_xlfn.RANK.EQ(datos!BE73,datos!BE$7:BE$88)</f>
        <v>15</v>
      </c>
      <c r="BE73" s="9">
        <f>_xlfn.RANK.EQ(datos!BF73,datos!BF$7:BF$88)</f>
        <v>1</v>
      </c>
      <c r="BF73" s="9">
        <f>_xlfn.RANK.EQ(datos!BG73,datos!BG$7:BG$88)</f>
        <v>5</v>
      </c>
      <c r="BG73" s="9">
        <f>_xlfn.RANK.EQ(datos!BH73,datos!BH$7:BH$88)</f>
        <v>39</v>
      </c>
      <c r="BH73" s="9">
        <f>_xlfn.RANK.EQ(datos!BI73,datos!BI$7:BI$88)</f>
        <v>44</v>
      </c>
      <c r="BI73" s="9">
        <f>_xlfn.RANK.EQ(datos!BJ73,datos!BJ$7:BJ$88)</f>
        <v>19</v>
      </c>
      <c r="BJ73" s="9">
        <f>_xlfn.RANK.EQ(datos!BK73,datos!BK$7:BK$88)</f>
        <v>6</v>
      </c>
      <c r="BK73" s="9">
        <f>_xlfn.RANK.EQ(datos!BL73,datos!BL$7:BL$88)</f>
        <v>24</v>
      </c>
      <c r="BL73" s="9">
        <f>_xlfn.RANK.EQ(datos!BM73,datos!BM$7:BM$88)</f>
        <v>46</v>
      </c>
      <c r="BM73" s="9">
        <f>_xlfn.RANK.EQ(datos!BN73,datos!BN$7:BN$88)</f>
        <v>11</v>
      </c>
      <c r="BN73" s="9">
        <f>_xlfn.RANK.EQ(datos!BO73,datos!BO$7:BO$88)</f>
        <v>50</v>
      </c>
      <c r="BO73" s="9">
        <f>_xlfn.RANK.EQ(datos!BP73,datos!BP$7:BP$88)</f>
        <v>33</v>
      </c>
      <c r="BP73" s="9">
        <f>_xlfn.RANK.EQ(datos!BQ73,datos!BQ$7:BQ$88)</f>
        <v>15</v>
      </c>
      <c r="BQ73" s="9">
        <f>_xlfn.RANK.EQ(datos!BR73,datos!BR$7:BR$88)</f>
        <v>33</v>
      </c>
      <c r="BR73" s="9">
        <f>_xlfn.RANK.EQ(datos!BS73,datos!BS$7:BS$88)</f>
        <v>37</v>
      </c>
      <c r="BS73" s="9">
        <f>_xlfn.RANK.EQ(datos!BT73,datos!BT$7:BT$88)</f>
        <v>1</v>
      </c>
      <c r="BT73" s="9">
        <f>_xlfn.RANK.EQ(datos!BU73,datos!BU$7:BU$88)</f>
        <v>1</v>
      </c>
      <c r="BU73" s="9">
        <f>_xlfn.RANK.EQ(datos!BV73,datos!BV$7:BV$88)</f>
        <v>44</v>
      </c>
      <c r="BV73" s="9">
        <f>_xlfn.RANK.EQ(datos!BW73,datos!BW$7:BW$88)</f>
        <v>1</v>
      </c>
      <c r="BW73" s="9">
        <f>_xlfn.RANK.EQ(datos!BX73,datos!BX$7:BX$88)</f>
        <v>16</v>
      </c>
      <c r="BX73" s="9">
        <f>_xlfn.RANK.EQ(datos!BY73,datos!BY$7:BY$88)</f>
        <v>48</v>
      </c>
      <c r="BY73" s="9">
        <f>_xlfn.RANK.EQ(datos!BZ73,datos!BZ$7:BZ$88)</f>
        <v>50</v>
      </c>
      <c r="BZ73" s="9">
        <f>_xlfn.RANK.EQ(datos!CA73,datos!CA$7:CA$88)</f>
        <v>28</v>
      </c>
      <c r="CA73" s="9">
        <f>_xlfn.RANK.EQ(datos!CB73,datos!CB$7:CB$88)</f>
        <v>14</v>
      </c>
      <c r="CB73" s="9">
        <f>_xlfn.RANK.EQ(datos!CC73,datos!CC$7:CC$88)</f>
        <v>42</v>
      </c>
      <c r="CC73" s="9">
        <f>_xlfn.RANK.EQ(datos!CD73,datos!CD$7:CD$88)</f>
        <v>15</v>
      </c>
      <c r="CD73" s="9">
        <f>_xlfn.RANK.EQ(datos!CE73,datos!CE$7:CE$88)</f>
        <v>59</v>
      </c>
      <c r="CE73" s="9">
        <f>_xlfn.RANK.EQ(datos!CF73,datos!CF$7:CF$88)</f>
        <v>2</v>
      </c>
      <c r="CF73" s="9">
        <f>_xlfn.RANK.EQ(datos!CG73,datos!CG$7:CG$88)</f>
        <v>60</v>
      </c>
      <c r="CG73" s="9">
        <f>_xlfn.RANK.EQ(datos!CH73,datos!CH$7:CH$88)</f>
        <v>45</v>
      </c>
      <c r="CH73" s="9">
        <f>_xlfn.RANK.EQ(datos!CI73,datos!CI$7:CI$88)</f>
        <v>66</v>
      </c>
      <c r="CI73" s="9">
        <f>_xlfn.RANK.EQ(datos!CJ73,datos!CJ$7:CJ$88)</f>
        <v>32</v>
      </c>
      <c r="CJ73" s="9">
        <f>_xlfn.RANK.EQ(datos!CK73,datos!CK$7:CK$88)</f>
        <v>42</v>
      </c>
      <c r="CK73" s="9">
        <f>_xlfn.RANK.EQ(datos!CL73,datos!CL$7:CL$88)</f>
        <v>59</v>
      </c>
      <c r="CL73" s="9">
        <f>_xlfn.RANK.EQ(datos!CM73,datos!CM$7:CM$88)</f>
        <v>22</v>
      </c>
      <c r="CM73" s="9">
        <f>_xlfn.RANK.EQ(datos!CN73,datos!CN$7:CN$88)</f>
        <v>37</v>
      </c>
      <c r="CN73" s="9">
        <f>_xlfn.RANK.EQ(datos!CO73,datos!CO$7:CO$88)</f>
        <v>20</v>
      </c>
      <c r="CO73" s="9">
        <f>_xlfn.RANK.EQ(datos!CP73,datos!CP$7:CP$88)</f>
        <v>31</v>
      </c>
      <c r="CP73" s="9">
        <f>_xlfn.RANK.EQ(datos!CQ73,datos!CQ$7:CQ$88)</f>
        <v>52</v>
      </c>
      <c r="CQ73" s="9">
        <f>_xlfn.RANK.EQ(datos!CR73,datos!CR$7:CR$88)</f>
        <v>47</v>
      </c>
      <c r="CR73" s="9">
        <f>_xlfn.RANK.EQ(datos!CS73,datos!CS$7:CS$88)</f>
        <v>40</v>
      </c>
      <c r="CS73" s="9">
        <f>_xlfn.RANK.EQ(datos!CT73,datos!CT$7:CT$88)</f>
        <v>66</v>
      </c>
      <c r="CT73" s="9">
        <f>_xlfn.RANK.EQ(datos!CU73,datos!CU$7:CU$88)</f>
        <v>78</v>
      </c>
      <c r="CU73" s="9">
        <f>_xlfn.RANK.EQ(datos!CV73,datos!CV$7:CV$88)</f>
        <v>46</v>
      </c>
      <c r="CV73" s="9">
        <f>_xlfn.RANK.EQ(datos!CW73,datos!CW$7:CW$88)</f>
        <v>77</v>
      </c>
      <c r="CW73" s="9">
        <f>_xlfn.RANK.EQ(datos!CX73,datos!CX$7:CX$88)</f>
        <v>59</v>
      </c>
      <c r="CX73" s="9">
        <f>_xlfn.RANK.EQ(datos!CY73,datos!CY$7:CY$88)</f>
        <v>78</v>
      </c>
      <c r="CY73" s="9">
        <f>_xlfn.RANK.EQ(datos!CZ73,datos!CZ$7:CZ$88)</f>
        <v>71</v>
      </c>
      <c r="CZ73" s="9">
        <f>_xlfn.RANK.EQ(datos!DA73,datos!DA$7:DA$88)</f>
        <v>57</v>
      </c>
      <c r="DA73" s="9">
        <f>_xlfn.RANK.EQ(datos!DB73,datos!DB$7:DB$88)</f>
        <v>64</v>
      </c>
      <c r="DB73" s="9">
        <f>_xlfn.RANK.EQ(datos!DC73,datos!DC$7:DC$88)</f>
        <v>71</v>
      </c>
      <c r="DC73" s="9">
        <f>_xlfn.RANK.EQ(datos!DD73,datos!DD$7:DD$88)</f>
        <v>80</v>
      </c>
      <c r="DD73" s="9">
        <f>_xlfn.RANK.EQ(datos!DE73,datos!DE$7:DE$88)</f>
        <v>54</v>
      </c>
      <c r="DE73" s="9">
        <f>_xlfn.RANK.EQ(datos!DF73,datos!DF$7:DF$88)</f>
        <v>79</v>
      </c>
      <c r="DF73" s="9">
        <f>_xlfn.RANK.EQ(datos!DG73,datos!DG$7:DG$88)</f>
        <v>38</v>
      </c>
      <c r="DG73" s="9">
        <f>_xlfn.RANK.EQ(datos!DH73,datos!DH$7:DH$88)</f>
        <v>33</v>
      </c>
      <c r="DH73" s="9">
        <f>_xlfn.RANK.EQ(datos!DI73,datos!DI$7:DI$88)</f>
        <v>38</v>
      </c>
      <c r="DI73" s="9">
        <f>_xlfn.RANK.EQ(datos!DJ73,datos!DJ$7:DJ$88)</f>
        <v>37</v>
      </c>
      <c r="DJ73" s="9">
        <f>_xlfn.RANK.EQ(datos!DK73,datos!DK$7:DK$88)</f>
        <v>41</v>
      </c>
      <c r="DK73" s="9">
        <f>_xlfn.RANK.EQ(datos!DL73,datos!DL$7:DL$88)</f>
        <v>32</v>
      </c>
      <c r="DL73" s="9">
        <f>_xlfn.RANK.EQ(datos!DM73,datos!DM$7:DM$88)</f>
        <v>14</v>
      </c>
      <c r="DM73" s="9">
        <f>_xlfn.RANK.EQ(datos!DN73,datos!DN$7:DN$88)</f>
        <v>45</v>
      </c>
      <c r="DN73" s="9">
        <f>_xlfn.RANK.EQ(datos!DO73,datos!DO$7:DO$88)</f>
        <v>34</v>
      </c>
      <c r="DO73" s="9">
        <f>_xlfn.RANK.EQ(datos!DP73,datos!DP$7:DP$88)</f>
        <v>36</v>
      </c>
      <c r="DP73" s="9">
        <f>_xlfn.RANK.EQ(datos!DQ73,datos!DQ$7:DQ$88)</f>
        <v>13</v>
      </c>
      <c r="DQ73" s="9">
        <f>_xlfn.RANK.EQ(datos!DR73,datos!DR$7:DR$88)</f>
        <v>1</v>
      </c>
      <c r="DR73" s="9">
        <f>_xlfn.RANK.EQ(datos!DS73,datos!DS$7:DS$88)</f>
        <v>36</v>
      </c>
      <c r="DS73" s="9">
        <f>_xlfn.RANK.EQ(datos!DT73,datos!DT$7:DT$88)</f>
        <v>27</v>
      </c>
      <c r="DT73" s="9">
        <f>_xlfn.RANK.EQ(datos!DU73,datos!DU$7:DU$88)</f>
        <v>29</v>
      </c>
      <c r="DU73" s="9">
        <f>_xlfn.RANK.EQ(datos!DV73,datos!DV$7:DV$88)</f>
        <v>58</v>
      </c>
      <c r="DV73" s="9">
        <f>_xlfn.RANK.EQ(datos!DW73,datos!DW$7:DW$88)</f>
        <v>58</v>
      </c>
      <c r="DW73" s="9">
        <f>_xlfn.RANK.EQ(datos!DX73,datos!DX$7:DX$88)</f>
        <v>34</v>
      </c>
      <c r="DX73" s="9">
        <f>_xlfn.RANK.EQ(datos!DY73,datos!DY$7:DY$88)</f>
        <v>73</v>
      </c>
      <c r="DY73" s="9">
        <f>_xlfn.RANK.EQ(datos!DZ73,datos!DZ$7:DZ$88)</f>
        <v>38</v>
      </c>
      <c r="DZ73" s="9">
        <f>_xlfn.RANK.EQ(datos!EA73,datos!EA$7:EA$88)</f>
        <v>25</v>
      </c>
      <c r="EA73" s="9">
        <f>_xlfn.RANK.EQ(datos!EB73,datos!EB$7:EB$88)</f>
        <v>29</v>
      </c>
      <c r="EB73" s="9">
        <f>_xlfn.RANK.EQ(datos!EC73,datos!EC$7:EC$88)</f>
        <v>28</v>
      </c>
      <c r="EC73" s="9">
        <f>_xlfn.RANK.EQ(datos!ED73,datos!ED$7:ED$88)</f>
        <v>61</v>
      </c>
      <c r="ED73" s="9">
        <f>_xlfn.RANK.EQ(datos!EE73,datos!EE$7:EE$88)</f>
        <v>77</v>
      </c>
      <c r="EE73" s="9">
        <f>_xlfn.RANK.EQ(datos!EF73,datos!EF$7:EF$88)</f>
        <v>20</v>
      </c>
      <c r="EF73" s="9">
        <f>_xlfn.RANK.EQ(datos!EG73,datos!EG$7:EG$88)</f>
        <v>61</v>
      </c>
      <c r="EG73" s="9">
        <f>_xlfn.RANK.EQ(datos!EH73,datos!EH$7:EH$88)</f>
        <v>70</v>
      </c>
      <c r="EH73" s="9">
        <f>_xlfn.RANK.EQ(datos!EI73,datos!EI$7:EI$88)</f>
        <v>1</v>
      </c>
      <c r="EI73" s="9">
        <f>_xlfn.RANK.EQ(datos!EJ73,datos!EJ$7:EJ$88)</f>
        <v>23</v>
      </c>
      <c r="EJ73" s="9">
        <f>_xlfn.RANK.EQ(datos!EK73,datos!EK$7:EK$88)</f>
        <v>55</v>
      </c>
      <c r="EK73" s="9">
        <f>_xlfn.RANK.EQ(datos!EL73,datos!EL$7:EL$88)</f>
        <v>65</v>
      </c>
      <c r="EL73" s="9">
        <f>_xlfn.RANK.EQ(datos!EM73,datos!EM$7:EM$88)</f>
        <v>48</v>
      </c>
      <c r="EM73" s="9">
        <f>_xlfn.RANK.EQ(datos!EN73,datos!EN$7:EN$88)</f>
        <v>68</v>
      </c>
      <c r="EN73" s="9">
        <f>_xlfn.RANK.EQ(datos!EO73,datos!EO$7:EO$88)</f>
        <v>50</v>
      </c>
      <c r="EO73" s="9">
        <f>_xlfn.RANK.EQ(datos!EP73,datos!EP$7:EP$88)</f>
        <v>67</v>
      </c>
      <c r="EP73" s="9">
        <f>_xlfn.RANK.EQ(datos!EQ73,datos!EQ$7:EQ$88)</f>
        <v>71</v>
      </c>
      <c r="EQ73" s="9">
        <f>_xlfn.RANK.EQ(datos!ER73,datos!ER$7:ER$88)</f>
        <v>38</v>
      </c>
      <c r="ER73" s="9">
        <f>_xlfn.RANK.EQ(datos!ES73,datos!ES$7:ES$88)</f>
        <v>77</v>
      </c>
      <c r="ES73" s="9">
        <f>_xlfn.RANK.EQ(datos!ET73,datos!ET$7:ET$88)</f>
        <v>55</v>
      </c>
      <c r="ET73" s="9">
        <f>_xlfn.RANK.EQ(datos!EU73,datos!EU$7:EU$88)</f>
        <v>54</v>
      </c>
      <c r="EU73" s="9">
        <f>_xlfn.RANK.EQ(datos!EV73,datos!EV$7:EV$88)</f>
        <v>52</v>
      </c>
      <c r="EV73" s="9">
        <f>_xlfn.RANK.EQ(datos!EW73,datos!EW$7:EW$88)</f>
        <v>27</v>
      </c>
      <c r="EW73" s="9">
        <f>_xlfn.RANK.EQ(datos!EX73,datos!EX$7:EX$88)</f>
        <v>62</v>
      </c>
      <c r="EX73" s="9">
        <f>_xlfn.RANK.EQ(datos!EY73,datos!EY$7:EY$88)</f>
        <v>55</v>
      </c>
      <c r="EY73" s="9">
        <f>_xlfn.RANK.EQ(datos!EZ73,datos!EZ$7:EZ$88)</f>
        <v>51</v>
      </c>
      <c r="EZ73" s="9">
        <f>_xlfn.RANK.EQ(datos!FA73,datos!FA$7:FA$88)</f>
        <v>55</v>
      </c>
      <c r="FA73" s="9">
        <f>_xlfn.RANK.EQ(datos!FB73,datos!FB$7:FB$88)</f>
        <v>27</v>
      </c>
      <c r="FB73" s="9">
        <f>_xlfn.RANK.EQ(datos!FC73,datos!FC$7:FC$88)</f>
        <v>44</v>
      </c>
      <c r="FC73" s="9">
        <f>_xlfn.RANK.EQ(datos!FD73,datos!FD$7:FD$88)</f>
        <v>72</v>
      </c>
      <c r="FD73" s="9">
        <f>_xlfn.RANK.EQ(datos!FE73,datos!FE$7:FE$88)</f>
        <v>42</v>
      </c>
      <c r="FE73" s="9">
        <f>_xlfn.RANK.EQ(datos!FF73,datos!FF$7:FF$88)</f>
        <v>31</v>
      </c>
      <c r="FF73" s="9">
        <f>_xlfn.RANK.EQ(datos!FG73,datos!FG$7:FG$88)</f>
        <v>66</v>
      </c>
      <c r="FG73" s="9">
        <f>_xlfn.RANK.EQ(datos!FH73,datos!FH$7:FH$88)</f>
        <v>61</v>
      </c>
      <c r="FH73" s="9">
        <f>_xlfn.RANK.EQ(datos!FI73,datos!FI$7:FI$88)</f>
        <v>52</v>
      </c>
      <c r="FI73" s="9">
        <f>_xlfn.RANK.EQ(datos!FJ73,datos!FJ$7:FJ$88)</f>
        <v>44</v>
      </c>
      <c r="FJ73" s="9">
        <f>_xlfn.RANK.EQ(datos!FK73,datos!FK$7:FK$88)</f>
        <v>45</v>
      </c>
      <c r="FK73" s="9">
        <f>_xlfn.RANK.EQ(datos!FL73,datos!FL$7:FL$88)</f>
        <v>43</v>
      </c>
      <c r="FL73" s="9">
        <f>_xlfn.RANK.EQ(datos!FM73,datos!FM$7:FM$88)</f>
        <v>26</v>
      </c>
      <c r="FM73" s="9">
        <f>_xlfn.RANK.EQ(datos!FN73,datos!FN$7:FN$88)</f>
        <v>26</v>
      </c>
      <c r="FN73" s="9">
        <f>_xlfn.RANK.EQ(datos!FO73,datos!FO$7:FO$88)</f>
        <v>47</v>
      </c>
      <c r="FO73" s="9">
        <f>_xlfn.RANK.EQ(datos!FP73,datos!FP$7:FP$88)</f>
        <v>13</v>
      </c>
      <c r="FP73" s="9">
        <f>_xlfn.RANK.EQ(datos!FQ73,datos!FQ$7:FQ$88)</f>
        <v>60</v>
      </c>
      <c r="FQ73" s="9">
        <f>_xlfn.RANK.EQ(datos!FR73,datos!FR$7:FR$88)</f>
        <v>30</v>
      </c>
      <c r="FR73" s="9">
        <f>_xlfn.RANK.EQ(datos!FS73,datos!FS$7:FS$88)</f>
        <v>45</v>
      </c>
      <c r="FS73" s="9">
        <f>_xlfn.RANK.EQ(datos!FT73,datos!FT$7:FT$88)</f>
        <v>58</v>
      </c>
    </row>
    <row r="74" spans="1:175" x14ac:dyDescent="0.3">
      <c r="A74" s="2" t="s">
        <v>136</v>
      </c>
      <c r="B74" s="2">
        <v>603</v>
      </c>
      <c r="C74" s="2" t="s">
        <v>137</v>
      </c>
      <c r="D74" s="2" t="s">
        <v>133</v>
      </c>
      <c r="E74" s="2" t="s">
        <v>348</v>
      </c>
      <c r="F74" s="2">
        <v>0</v>
      </c>
      <c r="G74" s="2" t="s">
        <v>355</v>
      </c>
      <c r="H74" s="9">
        <f>_xlfn.RANK.EQ(datos!I74,datos!I$7:I$88)</f>
        <v>65</v>
      </c>
      <c r="I74" s="9">
        <f>_xlfn.RANK.EQ(datos!J74,datos!J$7:J$88)</f>
        <v>44</v>
      </c>
      <c r="J74" s="9">
        <f>_xlfn.RANK.EQ(datos!K74,datos!K$7:K$88)</f>
        <v>57</v>
      </c>
      <c r="K74" s="9">
        <f>_xlfn.RANK.EQ(datos!L74,datos!L$7:L$88)</f>
        <v>73</v>
      </c>
      <c r="L74" s="9">
        <f>_xlfn.RANK.EQ(datos!M74,datos!M$7:M$88)</f>
        <v>43</v>
      </c>
      <c r="M74" s="9">
        <f>_xlfn.RANK.EQ(datos!N74,datos!N$7:N$88)</f>
        <v>69</v>
      </c>
      <c r="N74" s="9">
        <f>_xlfn.RANK.EQ(datos!O74,datos!O$7:O$88)</f>
        <v>65</v>
      </c>
      <c r="O74" s="9">
        <f>_xlfn.RANK.EQ(datos!P74,datos!P$7:P$88)</f>
        <v>13</v>
      </c>
      <c r="P74" s="9">
        <f>_xlfn.RANK.EQ(datos!Q74,datos!Q$7:Q$88)</f>
        <v>49</v>
      </c>
      <c r="Q74" s="9">
        <f>_xlfn.RANK.EQ(datos!R74,datos!R$7:R$88)</f>
        <v>50</v>
      </c>
      <c r="R74" s="9">
        <f>_xlfn.RANK.EQ(datos!S74,datos!S$7:S$88)</f>
        <v>46</v>
      </c>
      <c r="S74" s="9">
        <f>_xlfn.RANK.EQ(datos!T74,datos!T$7:T$88)</f>
        <v>21</v>
      </c>
      <c r="T74" s="9">
        <f>_xlfn.RANK.EQ(datos!U74,datos!U$7:U$88)</f>
        <v>53</v>
      </c>
      <c r="U74" s="9">
        <f>_xlfn.RANK.EQ(datos!V74,datos!V$7:V$88)</f>
        <v>75</v>
      </c>
      <c r="V74" s="9">
        <f>_xlfn.RANK.EQ(datos!W74,datos!W$7:W$88)</f>
        <v>34</v>
      </c>
      <c r="W74" s="9">
        <f>_xlfn.RANK.EQ(datos!X74,datos!X$7:X$88)</f>
        <v>79</v>
      </c>
      <c r="X74" s="9">
        <f>_xlfn.RANK.EQ(datos!Y74,datos!Y$7:Y$88)</f>
        <v>80</v>
      </c>
      <c r="Y74" s="9">
        <f>_xlfn.RANK.EQ(datos!Z74,datos!Z$7:Z$88)</f>
        <v>7</v>
      </c>
      <c r="Z74" s="9">
        <f>_xlfn.RANK.EQ(datos!AA74,datos!AA$7:AA$88)</f>
        <v>80</v>
      </c>
      <c r="AA74" s="9">
        <f>_xlfn.RANK.EQ(datos!AB74,datos!AB$7:AB$88)</f>
        <v>75</v>
      </c>
      <c r="AB74" s="9">
        <f>_xlfn.RANK.EQ(datos!AC74,datos!AC$7:AC$88)</f>
        <v>54</v>
      </c>
      <c r="AC74" s="9">
        <f>_xlfn.RANK.EQ(datos!AD74,datos!AD$7:AD$88)</f>
        <v>66</v>
      </c>
      <c r="AD74" s="9">
        <f>_xlfn.RANK.EQ(datos!AE74,datos!AE$7:AE$88)</f>
        <v>67</v>
      </c>
      <c r="AE74" s="9">
        <f>_xlfn.RANK.EQ(datos!AF74,datos!AF$7:AF$88)</f>
        <v>43</v>
      </c>
      <c r="AF74" s="9">
        <f>_xlfn.RANK.EQ(datos!AG74,datos!AG$7:AG$88)</f>
        <v>72</v>
      </c>
      <c r="AG74" s="9">
        <f>_xlfn.RANK.EQ(datos!AH74,datos!AH$7:AH$88)</f>
        <v>51</v>
      </c>
      <c r="AH74" s="9">
        <f>_xlfn.RANK.EQ(datos!AI74,datos!AI$7:AI$88)</f>
        <v>75</v>
      </c>
      <c r="AI74" s="9">
        <f>_xlfn.RANK.EQ(datos!AJ74,datos!AJ$7:AJ$88)</f>
        <v>3</v>
      </c>
      <c r="AJ74" s="9">
        <f>_xlfn.RANK.EQ(datos!AK74,datos!AK$7:AK$88)</f>
        <v>79</v>
      </c>
      <c r="AK74" s="9">
        <f>_xlfn.RANK.EQ(datos!AL74,datos!AL$7:AL$88)</f>
        <v>31</v>
      </c>
      <c r="AL74" s="9">
        <f>_xlfn.RANK.EQ(datos!AM74,datos!AM$7:AM$88)</f>
        <v>66</v>
      </c>
      <c r="AM74" s="9">
        <f>_xlfn.RANK.EQ(datos!AN74,datos!AN$7:AN$88)</f>
        <v>67</v>
      </c>
      <c r="AN74" s="9">
        <f>_xlfn.RANK.EQ(datos!AO74,datos!AO$7:AO$88)</f>
        <v>40</v>
      </c>
      <c r="AO74" s="9">
        <f>_xlfn.RANK.EQ(datos!AP74,datos!AP$7:AP$88)</f>
        <v>40</v>
      </c>
      <c r="AP74" s="9">
        <f>_xlfn.RANK.EQ(datos!AQ74,datos!AQ$7:AQ$88)</f>
        <v>50</v>
      </c>
      <c r="AQ74" s="9">
        <f>_xlfn.RANK.EQ(datos!AR74,datos!AR$7:AR$88)</f>
        <v>79</v>
      </c>
      <c r="AR74" s="9">
        <f>_xlfn.RANK.EQ(datos!AS74,datos!AS$7:AS$88)</f>
        <v>54</v>
      </c>
      <c r="AS74" s="9">
        <f>_xlfn.RANK.EQ(datos!AT74,datos!AT$7:AT$88)</f>
        <v>13</v>
      </c>
      <c r="AT74" s="9">
        <f>_xlfn.RANK.EQ(datos!AU74,datos!AU$7:AU$88)</f>
        <v>15</v>
      </c>
      <c r="AU74" s="9">
        <f>_xlfn.RANK.EQ(datos!AV74,datos!AV$7:AV$88)</f>
        <v>43</v>
      </c>
      <c r="AV74" s="9">
        <f>_xlfn.RANK.EQ(datos!AW74,datos!AW$7:AW$88)</f>
        <v>10</v>
      </c>
      <c r="AW74" s="9">
        <f>_xlfn.RANK.EQ(datos!AX74,datos!AX$7:AX$88)</f>
        <v>8</v>
      </c>
      <c r="AX74" s="9">
        <f>_xlfn.RANK.EQ(datos!AY74,datos!AY$7:AY$88)</f>
        <v>76</v>
      </c>
      <c r="AY74" s="9">
        <f>_xlfn.RANK.EQ(datos!AZ74,datos!AZ$7:AZ$88)</f>
        <v>27</v>
      </c>
      <c r="AZ74" s="9">
        <f>_xlfn.RANK.EQ(datos!BA74,datos!BA$7:BA$88)</f>
        <v>32</v>
      </c>
      <c r="BA74" s="9">
        <f>_xlfn.RANK.EQ(datos!BB74,datos!BB$7:BB$88)</f>
        <v>44</v>
      </c>
      <c r="BB74" s="9">
        <f>_xlfn.RANK.EQ(datos!BC74,datos!BC$7:BC$88)</f>
        <v>49</v>
      </c>
      <c r="BC74" s="9">
        <f>_xlfn.RANK.EQ(datos!BD74,datos!BD$7:BD$88)</f>
        <v>53</v>
      </c>
      <c r="BD74" s="9">
        <f>_xlfn.RANK.EQ(datos!BE74,datos!BE$7:BE$88)</f>
        <v>42</v>
      </c>
      <c r="BE74" s="9">
        <f>_xlfn.RANK.EQ(datos!BF74,datos!BF$7:BF$88)</f>
        <v>74</v>
      </c>
      <c r="BF74" s="9">
        <f>_xlfn.RANK.EQ(datos!BG74,datos!BG$7:BG$88)</f>
        <v>5</v>
      </c>
      <c r="BG74" s="9">
        <f>_xlfn.RANK.EQ(datos!BH74,datos!BH$7:BH$88)</f>
        <v>47</v>
      </c>
      <c r="BH74" s="9">
        <f>_xlfn.RANK.EQ(datos!BI74,datos!BI$7:BI$88)</f>
        <v>1</v>
      </c>
      <c r="BI74" s="9">
        <f>_xlfn.RANK.EQ(datos!BJ74,datos!BJ$7:BJ$88)</f>
        <v>31</v>
      </c>
      <c r="BJ74" s="9">
        <f>_xlfn.RANK.EQ(datos!BK74,datos!BK$7:BK$88)</f>
        <v>39</v>
      </c>
      <c r="BK74" s="9">
        <f>_xlfn.RANK.EQ(datos!BL74,datos!BL$7:BL$88)</f>
        <v>37</v>
      </c>
      <c r="BL74" s="9">
        <f>_xlfn.RANK.EQ(datos!BM74,datos!BM$7:BM$88)</f>
        <v>25</v>
      </c>
      <c r="BM74" s="9">
        <f>_xlfn.RANK.EQ(datos!BN74,datos!BN$7:BN$88)</f>
        <v>25</v>
      </c>
      <c r="BN74" s="9">
        <f>_xlfn.RANK.EQ(datos!BO74,datos!BO$7:BO$88)</f>
        <v>25</v>
      </c>
      <c r="BO74" s="9">
        <f>_xlfn.RANK.EQ(datos!BP74,datos!BP$7:BP$88)</f>
        <v>9</v>
      </c>
      <c r="BP74" s="9">
        <f>_xlfn.RANK.EQ(datos!BQ74,datos!BQ$7:BQ$88)</f>
        <v>28</v>
      </c>
      <c r="BQ74" s="9">
        <f>_xlfn.RANK.EQ(datos!BR74,datos!BR$7:BR$88)</f>
        <v>78</v>
      </c>
      <c r="BR74" s="9">
        <f>_xlfn.RANK.EQ(datos!BS74,datos!BS$7:BS$88)</f>
        <v>3</v>
      </c>
      <c r="BS74" s="9">
        <f>_xlfn.RANK.EQ(datos!BT74,datos!BT$7:BT$88)</f>
        <v>79</v>
      </c>
      <c r="BT74" s="9">
        <f>_xlfn.RANK.EQ(datos!BU74,datos!BU$7:BU$88)</f>
        <v>64</v>
      </c>
      <c r="BU74" s="9">
        <f>_xlfn.RANK.EQ(datos!BV74,datos!BV$7:BV$88)</f>
        <v>66</v>
      </c>
      <c r="BV74" s="9">
        <f>_xlfn.RANK.EQ(datos!BW74,datos!BW$7:BW$88)</f>
        <v>1</v>
      </c>
      <c r="BW74" s="9">
        <f>_xlfn.RANK.EQ(datos!BX74,datos!BX$7:BX$88)</f>
        <v>52</v>
      </c>
      <c r="BX74" s="9">
        <f>_xlfn.RANK.EQ(datos!BY74,datos!BY$7:BY$88)</f>
        <v>75</v>
      </c>
      <c r="BY74" s="9">
        <f>_xlfn.RANK.EQ(datos!BZ74,datos!BZ$7:BZ$88)</f>
        <v>67</v>
      </c>
      <c r="BZ74" s="9">
        <f>_xlfn.RANK.EQ(datos!CA74,datos!CA$7:CA$88)</f>
        <v>1</v>
      </c>
      <c r="CA74" s="9">
        <f>_xlfn.RANK.EQ(datos!CB74,datos!CB$7:CB$88)</f>
        <v>64</v>
      </c>
      <c r="CB74" s="9">
        <f>_xlfn.RANK.EQ(datos!CC74,datos!CC$7:CC$88)</f>
        <v>78</v>
      </c>
      <c r="CC74" s="9">
        <f>_xlfn.RANK.EQ(datos!CD74,datos!CD$7:CD$88)</f>
        <v>78</v>
      </c>
      <c r="CD74" s="9">
        <f>_xlfn.RANK.EQ(datos!CE74,datos!CE$7:CE$88)</f>
        <v>74</v>
      </c>
      <c r="CE74" s="9">
        <f>_xlfn.RANK.EQ(datos!CF74,datos!CF$7:CF$88)</f>
        <v>77</v>
      </c>
      <c r="CF74" s="9">
        <f>_xlfn.RANK.EQ(datos!CG74,datos!CG$7:CG$88)</f>
        <v>35</v>
      </c>
      <c r="CG74" s="9">
        <f>_xlfn.RANK.EQ(datos!CH74,datos!CH$7:CH$88)</f>
        <v>4</v>
      </c>
      <c r="CH74" s="9">
        <f>_xlfn.RANK.EQ(datos!CI74,datos!CI$7:CI$88)</f>
        <v>11</v>
      </c>
      <c r="CI74" s="9">
        <f>_xlfn.RANK.EQ(datos!CJ74,datos!CJ$7:CJ$88)</f>
        <v>76</v>
      </c>
      <c r="CJ74" s="9">
        <f>_xlfn.RANK.EQ(datos!CK74,datos!CK$7:CK$88)</f>
        <v>71</v>
      </c>
      <c r="CK74" s="9">
        <f>_xlfn.RANK.EQ(datos!CL74,datos!CL$7:CL$88)</f>
        <v>77</v>
      </c>
      <c r="CL74" s="9">
        <f>_xlfn.RANK.EQ(datos!CM74,datos!CM$7:CM$88)</f>
        <v>78</v>
      </c>
      <c r="CM74" s="9">
        <f>_xlfn.RANK.EQ(datos!CN74,datos!CN$7:CN$88)</f>
        <v>78</v>
      </c>
      <c r="CN74" s="9">
        <f>_xlfn.RANK.EQ(datos!CO74,datos!CO$7:CO$88)</f>
        <v>17</v>
      </c>
      <c r="CO74" s="9">
        <f>_xlfn.RANK.EQ(datos!CP74,datos!CP$7:CP$88)</f>
        <v>29</v>
      </c>
      <c r="CP74" s="9">
        <f>_xlfn.RANK.EQ(datos!CQ74,datos!CQ$7:CQ$88)</f>
        <v>46</v>
      </c>
      <c r="CQ74" s="9">
        <f>_xlfn.RANK.EQ(datos!CR74,datos!CR$7:CR$88)</f>
        <v>42</v>
      </c>
      <c r="CR74" s="9">
        <f>_xlfn.RANK.EQ(datos!CS74,datos!CS$7:CS$88)</f>
        <v>80</v>
      </c>
      <c r="CS74" s="9">
        <f>_xlfn.RANK.EQ(datos!CT74,datos!CT$7:CT$88)</f>
        <v>69</v>
      </c>
      <c r="CT74" s="9">
        <f>_xlfn.RANK.EQ(datos!CU74,datos!CU$7:CU$88)</f>
        <v>1</v>
      </c>
      <c r="CU74" s="9">
        <f>_xlfn.RANK.EQ(datos!CV74,datos!CV$7:CV$88)</f>
        <v>81</v>
      </c>
      <c r="CV74" s="9">
        <f>_xlfn.RANK.EQ(datos!CW74,datos!CW$7:CW$88)</f>
        <v>62</v>
      </c>
      <c r="CW74" s="9">
        <f>_xlfn.RANK.EQ(datos!CX74,datos!CX$7:CX$88)</f>
        <v>3</v>
      </c>
      <c r="CX74" s="9">
        <f>_xlfn.RANK.EQ(datos!CY74,datos!CY$7:CY$88)</f>
        <v>41</v>
      </c>
      <c r="CY74" s="9">
        <f>_xlfn.RANK.EQ(datos!CZ74,datos!CZ$7:CZ$88)</f>
        <v>10</v>
      </c>
      <c r="CZ74" s="9">
        <f>_xlfn.RANK.EQ(datos!DA74,datos!DA$7:DA$88)</f>
        <v>75</v>
      </c>
      <c r="DA74" s="9">
        <f>_xlfn.RANK.EQ(datos!DB74,datos!DB$7:DB$88)</f>
        <v>24</v>
      </c>
      <c r="DB74" s="9">
        <f>_xlfn.RANK.EQ(datos!DC74,datos!DC$7:DC$88)</f>
        <v>32</v>
      </c>
      <c r="DC74" s="9">
        <f>_xlfn.RANK.EQ(datos!DD74,datos!DD$7:DD$88)</f>
        <v>10</v>
      </c>
      <c r="DD74" s="9">
        <f>_xlfn.RANK.EQ(datos!DE74,datos!DE$7:DE$88)</f>
        <v>80</v>
      </c>
      <c r="DE74" s="9">
        <f>_xlfn.RANK.EQ(datos!DF74,datos!DF$7:DF$88)</f>
        <v>6</v>
      </c>
      <c r="DF74" s="9">
        <f>_xlfn.RANK.EQ(datos!DG74,datos!DG$7:DG$88)</f>
        <v>74</v>
      </c>
      <c r="DG74" s="9">
        <f>_xlfn.RANK.EQ(datos!DH74,datos!DH$7:DH$88)</f>
        <v>4</v>
      </c>
      <c r="DH74" s="9">
        <f>_xlfn.RANK.EQ(datos!DI74,datos!DI$7:DI$88)</f>
        <v>59</v>
      </c>
      <c r="DI74" s="9">
        <f>_xlfn.RANK.EQ(datos!DJ74,datos!DJ$7:DJ$88)</f>
        <v>13</v>
      </c>
      <c r="DJ74" s="9">
        <f>_xlfn.RANK.EQ(datos!DK74,datos!DK$7:DK$88)</f>
        <v>68</v>
      </c>
      <c r="DK74" s="9">
        <f>_xlfn.RANK.EQ(datos!DL74,datos!DL$7:DL$88)</f>
        <v>77</v>
      </c>
      <c r="DL74" s="9">
        <f>_xlfn.RANK.EQ(datos!DM74,datos!DM$7:DM$88)</f>
        <v>73</v>
      </c>
      <c r="DM74" s="9">
        <f>_xlfn.RANK.EQ(datos!DN74,datos!DN$7:DN$88)</f>
        <v>68</v>
      </c>
      <c r="DN74" s="9">
        <f>_xlfn.RANK.EQ(datos!DO74,datos!DO$7:DO$88)</f>
        <v>4</v>
      </c>
      <c r="DO74" s="9">
        <f>_xlfn.RANK.EQ(datos!DP74,datos!DP$7:DP$88)</f>
        <v>46</v>
      </c>
      <c r="DP74" s="9">
        <f>_xlfn.RANK.EQ(datos!DQ74,datos!DQ$7:DQ$88)</f>
        <v>32</v>
      </c>
      <c r="DQ74" s="9">
        <f>_xlfn.RANK.EQ(datos!DR74,datos!DR$7:DR$88)</f>
        <v>22</v>
      </c>
      <c r="DR74" s="9">
        <f>_xlfn.RANK.EQ(datos!DS74,datos!DS$7:DS$88)</f>
        <v>62</v>
      </c>
      <c r="DS74" s="9">
        <f>_xlfn.RANK.EQ(datos!DT74,datos!DT$7:DT$88)</f>
        <v>72</v>
      </c>
      <c r="DT74" s="9">
        <f>_xlfn.RANK.EQ(datos!DU74,datos!DU$7:DU$88)</f>
        <v>70</v>
      </c>
      <c r="DU74" s="9">
        <f>_xlfn.RANK.EQ(datos!DV74,datos!DV$7:DV$88)</f>
        <v>48</v>
      </c>
      <c r="DV74" s="9">
        <f>_xlfn.RANK.EQ(datos!DW74,datos!DW$7:DW$88)</f>
        <v>48</v>
      </c>
      <c r="DW74" s="9">
        <f>_xlfn.RANK.EQ(datos!DX74,datos!DX$7:DX$88)</f>
        <v>34</v>
      </c>
      <c r="DX74" s="9">
        <f>_xlfn.RANK.EQ(datos!DY74,datos!DY$7:DY$88)</f>
        <v>53</v>
      </c>
      <c r="DY74" s="9">
        <f>_xlfn.RANK.EQ(datos!DZ74,datos!DZ$7:DZ$88)</f>
        <v>24</v>
      </c>
      <c r="DZ74" s="9">
        <f>_xlfn.RANK.EQ(datos!EA74,datos!EA$7:EA$88)</f>
        <v>68</v>
      </c>
      <c r="EA74" s="9">
        <f>_xlfn.RANK.EQ(datos!EB74,datos!EB$7:EB$88)</f>
        <v>75</v>
      </c>
      <c r="EB74" s="9">
        <f>_xlfn.RANK.EQ(datos!EC74,datos!EC$7:EC$88)</f>
        <v>69</v>
      </c>
      <c r="EC74" s="9">
        <f>_xlfn.RANK.EQ(datos!ED74,datos!ED$7:ED$88)</f>
        <v>59</v>
      </c>
      <c r="ED74" s="9">
        <f>_xlfn.RANK.EQ(datos!EE74,datos!EE$7:EE$88)</f>
        <v>72</v>
      </c>
      <c r="EE74" s="9">
        <f>_xlfn.RANK.EQ(datos!EF74,datos!EF$7:EF$88)</f>
        <v>5</v>
      </c>
      <c r="EF74" s="9">
        <f>_xlfn.RANK.EQ(datos!EG74,datos!EG$7:EG$88)</f>
        <v>5</v>
      </c>
      <c r="EG74" s="9">
        <f>_xlfn.RANK.EQ(datos!EH74,datos!EH$7:EH$88)</f>
        <v>46</v>
      </c>
      <c r="EH74" s="9">
        <f>_xlfn.RANK.EQ(datos!EI74,datos!EI$7:EI$88)</f>
        <v>54</v>
      </c>
      <c r="EI74" s="9">
        <f>_xlfn.RANK.EQ(datos!EJ74,datos!EJ$7:EJ$88)</f>
        <v>75</v>
      </c>
      <c r="EJ74" s="9">
        <f>_xlfn.RANK.EQ(datos!EK74,datos!EK$7:EK$88)</f>
        <v>62</v>
      </c>
      <c r="EK74" s="9">
        <f>_xlfn.RANK.EQ(datos!EL74,datos!EL$7:EL$88)</f>
        <v>81</v>
      </c>
      <c r="EL74" s="9">
        <f>_xlfn.RANK.EQ(datos!EM74,datos!EM$7:EM$88)</f>
        <v>71</v>
      </c>
      <c r="EM74" s="9">
        <f>_xlfn.RANK.EQ(datos!EN74,datos!EN$7:EN$88)</f>
        <v>63</v>
      </c>
      <c r="EN74" s="9">
        <f>_xlfn.RANK.EQ(datos!EO74,datos!EO$7:EO$88)</f>
        <v>34</v>
      </c>
      <c r="EO74" s="9">
        <f>_xlfn.RANK.EQ(datos!EP74,datos!EP$7:EP$88)</f>
        <v>65</v>
      </c>
      <c r="EP74" s="9">
        <f>_xlfn.RANK.EQ(datos!EQ74,datos!EQ$7:EQ$88)</f>
        <v>37</v>
      </c>
      <c r="EQ74" s="9">
        <f>_xlfn.RANK.EQ(datos!ER74,datos!ER$7:ER$88)</f>
        <v>29</v>
      </c>
      <c r="ER74" s="9">
        <f>_xlfn.RANK.EQ(datos!ES74,datos!ES$7:ES$88)</f>
        <v>38</v>
      </c>
      <c r="ES74" s="9">
        <f>_xlfn.RANK.EQ(datos!ET74,datos!ET$7:ET$88)</f>
        <v>65</v>
      </c>
      <c r="ET74" s="9">
        <f>_xlfn.RANK.EQ(datos!EU74,datos!EU$7:EU$88)</f>
        <v>67</v>
      </c>
      <c r="EU74" s="9">
        <f>_xlfn.RANK.EQ(datos!EV74,datos!EV$7:EV$88)</f>
        <v>64</v>
      </c>
      <c r="EV74" s="9">
        <f>_xlfn.RANK.EQ(datos!EW74,datos!EW$7:EW$88)</f>
        <v>13</v>
      </c>
      <c r="EW74" s="9">
        <f>_xlfn.RANK.EQ(datos!EX74,datos!EX$7:EX$88)</f>
        <v>76</v>
      </c>
      <c r="EX74" s="9">
        <f>_xlfn.RANK.EQ(datos!EY74,datos!EY$7:EY$88)</f>
        <v>49</v>
      </c>
      <c r="EY74" s="9">
        <f>_xlfn.RANK.EQ(datos!EZ74,datos!EZ$7:EZ$88)</f>
        <v>49</v>
      </c>
      <c r="EZ74" s="9">
        <f>_xlfn.RANK.EQ(datos!FA74,datos!FA$7:FA$88)</f>
        <v>43</v>
      </c>
      <c r="FA74" s="9">
        <f>_xlfn.RANK.EQ(datos!FB74,datos!FB$7:FB$88)</f>
        <v>65</v>
      </c>
      <c r="FB74" s="9">
        <f>_xlfn.RANK.EQ(datos!FC74,datos!FC$7:FC$88)</f>
        <v>21</v>
      </c>
      <c r="FC74" s="9">
        <f>_xlfn.RANK.EQ(datos!FD74,datos!FD$7:FD$88)</f>
        <v>67</v>
      </c>
      <c r="FD74" s="9">
        <f>_xlfn.RANK.EQ(datos!FE74,datos!FE$7:FE$88)</f>
        <v>52</v>
      </c>
      <c r="FE74" s="9">
        <f>_xlfn.RANK.EQ(datos!FF74,datos!FF$7:FF$88)</f>
        <v>29</v>
      </c>
      <c r="FF74" s="9">
        <f>_xlfn.RANK.EQ(datos!FG74,datos!FG$7:FG$88)</f>
        <v>13</v>
      </c>
      <c r="FG74" s="9">
        <f>_xlfn.RANK.EQ(datos!FH74,datos!FH$7:FH$88)</f>
        <v>49</v>
      </c>
      <c r="FH74" s="9">
        <f>_xlfn.RANK.EQ(datos!FI74,datos!FI$7:FI$88)</f>
        <v>47</v>
      </c>
      <c r="FI74" s="9">
        <f>_xlfn.RANK.EQ(datos!FJ74,datos!FJ$7:FJ$88)</f>
        <v>47</v>
      </c>
      <c r="FJ74" s="9">
        <f>_xlfn.RANK.EQ(datos!FK74,datos!FK$7:FK$88)</f>
        <v>47</v>
      </c>
      <c r="FK74" s="9">
        <f>_xlfn.RANK.EQ(datos!FL74,datos!FL$7:FL$88)</f>
        <v>43</v>
      </c>
      <c r="FL74" s="9">
        <f>_xlfn.RANK.EQ(datos!FM74,datos!FM$7:FM$88)</f>
        <v>26</v>
      </c>
      <c r="FM74" s="9">
        <f>_xlfn.RANK.EQ(datos!FN74,datos!FN$7:FN$88)</f>
        <v>26</v>
      </c>
      <c r="FN74" s="9">
        <f>_xlfn.RANK.EQ(datos!FO74,datos!FO$7:FO$88)</f>
        <v>9</v>
      </c>
      <c r="FO74" s="9">
        <f>_xlfn.RANK.EQ(datos!FP74,datos!FP$7:FP$88)</f>
        <v>29</v>
      </c>
      <c r="FP74" s="9">
        <f>_xlfn.RANK.EQ(datos!FQ74,datos!FQ$7:FQ$88)</f>
        <v>63</v>
      </c>
      <c r="FQ74" s="9">
        <f>_xlfn.RANK.EQ(datos!FR74,datos!FR$7:FR$88)</f>
        <v>81</v>
      </c>
      <c r="FR74" s="9">
        <f>_xlfn.RANK.EQ(datos!FS74,datos!FS$7:FS$88)</f>
        <v>74</v>
      </c>
      <c r="FS74" s="9">
        <f>_xlfn.RANK.EQ(datos!FT74,datos!FT$7:FT$88)</f>
        <v>71</v>
      </c>
    </row>
    <row r="75" spans="1:175" x14ac:dyDescent="0.3">
      <c r="A75" s="2" t="s">
        <v>138</v>
      </c>
      <c r="B75" s="2">
        <v>604</v>
      </c>
      <c r="C75" s="2" t="s">
        <v>139</v>
      </c>
      <c r="D75" s="2" t="s">
        <v>133</v>
      </c>
      <c r="E75" s="2" t="s">
        <v>349</v>
      </c>
      <c r="F75" s="2">
        <v>0</v>
      </c>
      <c r="G75" s="2" t="s">
        <v>355</v>
      </c>
      <c r="H75" s="9">
        <f>_xlfn.RANK.EQ(datos!I75,datos!I$7:I$88)</f>
        <v>58</v>
      </c>
      <c r="I75" s="9">
        <f>_xlfn.RANK.EQ(datos!J75,datos!J$7:J$88)</f>
        <v>40</v>
      </c>
      <c r="J75" s="9">
        <f>_xlfn.RANK.EQ(datos!K75,datos!K$7:K$88)</f>
        <v>68</v>
      </c>
      <c r="K75" s="9">
        <f>_xlfn.RANK.EQ(datos!L75,datos!L$7:L$88)</f>
        <v>72</v>
      </c>
      <c r="L75" s="9">
        <f>_xlfn.RANK.EQ(datos!M75,datos!M$7:M$88)</f>
        <v>73</v>
      </c>
      <c r="M75" s="9">
        <f>_xlfn.RANK.EQ(datos!N75,datos!N$7:N$88)</f>
        <v>20</v>
      </c>
      <c r="N75" s="9">
        <f>_xlfn.RANK.EQ(datos!O75,datos!O$7:O$88)</f>
        <v>43</v>
      </c>
      <c r="O75" s="9">
        <f>_xlfn.RANK.EQ(datos!P75,datos!P$7:P$88)</f>
        <v>37</v>
      </c>
      <c r="P75" s="9">
        <f>_xlfn.RANK.EQ(datos!Q75,datos!Q$7:Q$88)</f>
        <v>76</v>
      </c>
      <c r="Q75" s="9">
        <f>_xlfn.RANK.EQ(datos!R75,datos!R$7:R$88)</f>
        <v>27</v>
      </c>
      <c r="R75" s="9">
        <f>_xlfn.RANK.EQ(datos!S75,datos!S$7:S$88)</f>
        <v>34</v>
      </c>
      <c r="S75" s="9">
        <f>_xlfn.RANK.EQ(datos!T75,datos!T$7:T$88)</f>
        <v>68</v>
      </c>
      <c r="T75" s="9">
        <f>_xlfn.RANK.EQ(datos!U75,datos!U$7:U$88)</f>
        <v>45</v>
      </c>
      <c r="U75" s="9">
        <f>_xlfn.RANK.EQ(datos!V75,datos!V$7:V$88)</f>
        <v>39</v>
      </c>
      <c r="V75" s="9">
        <f>_xlfn.RANK.EQ(datos!W75,datos!W$7:W$88)</f>
        <v>50</v>
      </c>
      <c r="W75" s="9">
        <f>_xlfn.RANK.EQ(datos!X75,datos!X$7:X$88)</f>
        <v>43</v>
      </c>
      <c r="X75" s="9">
        <f>_xlfn.RANK.EQ(datos!Y75,datos!Y$7:Y$88)</f>
        <v>36</v>
      </c>
      <c r="Y75" s="9">
        <f>_xlfn.RANK.EQ(datos!Z75,datos!Z$7:Z$88)</f>
        <v>78</v>
      </c>
      <c r="Z75" s="9">
        <f>_xlfn.RANK.EQ(datos!AA75,datos!AA$7:AA$88)</f>
        <v>75</v>
      </c>
      <c r="AA75" s="9">
        <f>_xlfn.RANK.EQ(datos!AB75,datos!AB$7:AB$88)</f>
        <v>57</v>
      </c>
      <c r="AB75" s="9">
        <f>_xlfn.RANK.EQ(datos!AC75,datos!AC$7:AC$88)</f>
        <v>51</v>
      </c>
      <c r="AC75" s="9">
        <f>_xlfn.RANK.EQ(datos!AD75,datos!AD$7:AD$88)</f>
        <v>46</v>
      </c>
      <c r="AD75" s="9">
        <f>_xlfn.RANK.EQ(datos!AE75,datos!AE$7:AE$88)</f>
        <v>81</v>
      </c>
      <c r="AE75" s="9">
        <f>_xlfn.RANK.EQ(datos!AF75,datos!AF$7:AF$88)</f>
        <v>73</v>
      </c>
      <c r="AF75" s="9">
        <f>_xlfn.RANK.EQ(datos!AG75,datos!AG$7:AG$88)</f>
        <v>20</v>
      </c>
      <c r="AG75" s="9">
        <f>_xlfn.RANK.EQ(datos!AH75,datos!AH$7:AH$88)</f>
        <v>76</v>
      </c>
      <c r="AH75" s="9">
        <f>_xlfn.RANK.EQ(datos!AI75,datos!AI$7:AI$88)</f>
        <v>24</v>
      </c>
      <c r="AI75" s="9">
        <f>_xlfn.RANK.EQ(datos!AJ75,datos!AJ$7:AJ$88)</f>
        <v>16</v>
      </c>
      <c r="AJ75" s="9">
        <f>_xlfn.RANK.EQ(datos!AK75,datos!AK$7:AK$88)</f>
        <v>11</v>
      </c>
      <c r="AK75" s="9">
        <f>_xlfn.RANK.EQ(datos!AL75,datos!AL$7:AL$88)</f>
        <v>12</v>
      </c>
      <c r="AL75" s="9">
        <f>_xlfn.RANK.EQ(datos!AM75,datos!AM$7:AM$88)</f>
        <v>42</v>
      </c>
      <c r="AM75" s="9">
        <f>_xlfn.RANK.EQ(datos!AN75,datos!AN$7:AN$88)</f>
        <v>75</v>
      </c>
      <c r="AN75" s="9">
        <f>_xlfn.RANK.EQ(datos!AO75,datos!AO$7:AO$88)</f>
        <v>62</v>
      </c>
      <c r="AO75" s="9">
        <f>_xlfn.RANK.EQ(datos!AP75,datos!AP$7:AP$88)</f>
        <v>18</v>
      </c>
      <c r="AP75" s="9">
        <f>_xlfn.RANK.EQ(datos!AQ75,datos!AQ$7:AQ$88)</f>
        <v>44</v>
      </c>
      <c r="AQ75" s="9">
        <f>_xlfn.RANK.EQ(datos!AR75,datos!AR$7:AR$88)</f>
        <v>51</v>
      </c>
      <c r="AR75" s="9">
        <f>_xlfn.RANK.EQ(datos!AS75,datos!AS$7:AS$88)</f>
        <v>73</v>
      </c>
      <c r="AS75" s="9">
        <f>_xlfn.RANK.EQ(datos!AT75,datos!AT$7:AT$88)</f>
        <v>12</v>
      </c>
      <c r="AT75" s="9">
        <f>_xlfn.RANK.EQ(datos!AU75,datos!AU$7:AU$88)</f>
        <v>26</v>
      </c>
      <c r="AU75" s="9">
        <f>_xlfn.RANK.EQ(datos!AV75,datos!AV$7:AV$88)</f>
        <v>58</v>
      </c>
      <c r="AV75" s="9">
        <f>_xlfn.RANK.EQ(datos!AW75,datos!AW$7:AW$88)</f>
        <v>14</v>
      </c>
      <c r="AW75" s="9">
        <f>_xlfn.RANK.EQ(datos!AX75,datos!AX$7:AX$88)</f>
        <v>28</v>
      </c>
      <c r="AX75" s="9">
        <f>_xlfn.RANK.EQ(datos!AY75,datos!AY$7:AY$88)</f>
        <v>46</v>
      </c>
      <c r="AY75" s="9">
        <f>_xlfn.RANK.EQ(datos!AZ75,datos!AZ$7:AZ$88)</f>
        <v>66</v>
      </c>
      <c r="AZ75" s="9">
        <f>_xlfn.RANK.EQ(datos!BA75,datos!BA$7:BA$88)</f>
        <v>78</v>
      </c>
      <c r="BA75" s="9">
        <f>_xlfn.RANK.EQ(datos!BB75,datos!BB$7:BB$88)</f>
        <v>80</v>
      </c>
      <c r="BB75" s="9">
        <f>_xlfn.RANK.EQ(datos!BC75,datos!BC$7:BC$88)</f>
        <v>24</v>
      </c>
      <c r="BC75" s="9">
        <f>_xlfn.RANK.EQ(datos!BD75,datos!BD$7:BD$88)</f>
        <v>24</v>
      </c>
      <c r="BD75" s="9">
        <f>_xlfn.RANK.EQ(datos!BE75,datos!BE$7:BE$88)</f>
        <v>23</v>
      </c>
      <c r="BE75" s="9">
        <f>_xlfn.RANK.EQ(datos!BF75,datos!BF$7:BF$88)</f>
        <v>54</v>
      </c>
      <c r="BF75" s="9">
        <f>_xlfn.RANK.EQ(datos!BG75,datos!BG$7:BG$88)</f>
        <v>5</v>
      </c>
      <c r="BG75" s="9">
        <f>_xlfn.RANK.EQ(datos!BH75,datos!BH$7:BH$88)</f>
        <v>1</v>
      </c>
      <c r="BH75" s="9">
        <f>_xlfn.RANK.EQ(datos!BI75,datos!BI$7:BI$88)</f>
        <v>44</v>
      </c>
      <c r="BI75" s="9">
        <f>_xlfn.RANK.EQ(datos!BJ75,datos!BJ$7:BJ$88)</f>
        <v>40</v>
      </c>
      <c r="BJ75" s="9">
        <f>_xlfn.RANK.EQ(datos!BK75,datos!BK$7:BK$88)</f>
        <v>16</v>
      </c>
      <c r="BK75" s="9">
        <f>_xlfn.RANK.EQ(datos!BL75,datos!BL$7:BL$88)</f>
        <v>68</v>
      </c>
      <c r="BL75" s="9">
        <f>_xlfn.RANK.EQ(datos!BM75,datos!BM$7:BM$88)</f>
        <v>43</v>
      </c>
      <c r="BM75" s="9">
        <f>_xlfn.RANK.EQ(datos!BN75,datos!BN$7:BN$88)</f>
        <v>64</v>
      </c>
      <c r="BN75" s="9">
        <f>_xlfn.RANK.EQ(datos!BO75,datos!BO$7:BO$88)</f>
        <v>72</v>
      </c>
      <c r="BO75" s="9">
        <f>_xlfn.RANK.EQ(datos!BP75,datos!BP$7:BP$88)</f>
        <v>70</v>
      </c>
      <c r="BP75" s="9">
        <f>_xlfn.RANK.EQ(datos!BQ75,datos!BQ$7:BQ$88)</f>
        <v>16</v>
      </c>
      <c r="BQ75" s="9">
        <f>_xlfn.RANK.EQ(datos!BR75,datos!BR$7:BR$88)</f>
        <v>49</v>
      </c>
      <c r="BR75" s="9">
        <f>_xlfn.RANK.EQ(datos!BS75,datos!BS$7:BS$88)</f>
        <v>56</v>
      </c>
      <c r="BS75" s="9">
        <f>_xlfn.RANK.EQ(datos!BT75,datos!BT$7:BT$88)</f>
        <v>48</v>
      </c>
      <c r="BT75" s="9">
        <f>_xlfn.RANK.EQ(datos!BU75,datos!BU$7:BU$88)</f>
        <v>59</v>
      </c>
      <c r="BU75" s="9">
        <f>_xlfn.RANK.EQ(datos!BV75,datos!BV$7:BV$88)</f>
        <v>10</v>
      </c>
      <c r="BV75" s="9">
        <f>_xlfn.RANK.EQ(datos!BW75,datos!BW$7:BW$88)</f>
        <v>1</v>
      </c>
      <c r="BW75" s="9">
        <f>_xlfn.RANK.EQ(datos!BX75,datos!BX$7:BX$88)</f>
        <v>80</v>
      </c>
      <c r="BX75" s="9">
        <f>_xlfn.RANK.EQ(datos!BY75,datos!BY$7:BY$88)</f>
        <v>37</v>
      </c>
      <c r="BY75" s="9">
        <f>_xlfn.RANK.EQ(datos!BZ75,datos!BZ$7:BZ$88)</f>
        <v>57</v>
      </c>
      <c r="BZ75" s="9">
        <f>_xlfn.RANK.EQ(datos!CA75,datos!CA$7:CA$88)</f>
        <v>28</v>
      </c>
      <c r="CA75" s="9">
        <f>_xlfn.RANK.EQ(datos!CB75,datos!CB$7:CB$88)</f>
        <v>13</v>
      </c>
      <c r="CB75" s="9">
        <f>_xlfn.RANK.EQ(datos!CC75,datos!CC$7:CC$88)</f>
        <v>47</v>
      </c>
      <c r="CC75" s="9">
        <f>_xlfn.RANK.EQ(datos!CD75,datos!CD$7:CD$88)</f>
        <v>14</v>
      </c>
      <c r="CD75" s="9">
        <f>_xlfn.RANK.EQ(datos!CE75,datos!CE$7:CE$88)</f>
        <v>62</v>
      </c>
      <c r="CE75" s="9">
        <f>_xlfn.RANK.EQ(datos!CF75,datos!CF$7:CF$88)</f>
        <v>5</v>
      </c>
      <c r="CF75" s="9">
        <f>_xlfn.RANK.EQ(datos!CG75,datos!CG$7:CG$88)</f>
        <v>76</v>
      </c>
      <c r="CG75" s="9">
        <f>_xlfn.RANK.EQ(datos!CH75,datos!CH$7:CH$88)</f>
        <v>36</v>
      </c>
      <c r="CH75" s="9">
        <f>_xlfn.RANK.EQ(datos!CI75,datos!CI$7:CI$88)</f>
        <v>64</v>
      </c>
      <c r="CI75" s="9">
        <f>_xlfn.RANK.EQ(datos!CJ75,datos!CJ$7:CJ$88)</f>
        <v>52</v>
      </c>
      <c r="CJ75" s="9">
        <f>_xlfn.RANK.EQ(datos!CK75,datos!CK$7:CK$88)</f>
        <v>6</v>
      </c>
      <c r="CK75" s="9">
        <f>_xlfn.RANK.EQ(datos!CL75,datos!CL$7:CL$88)</f>
        <v>24</v>
      </c>
      <c r="CL75" s="9">
        <f>_xlfn.RANK.EQ(datos!CM75,datos!CM$7:CM$88)</f>
        <v>4</v>
      </c>
      <c r="CM75" s="9">
        <f>_xlfn.RANK.EQ(datos!CN75,datos!CN$7:CN$88)</f>
        <v>42</v>
      </c>
      <c r="CN75" s="9">
        <f>_xlfn.RANK.EQ(datos!CO75,datos!CO$7:CO$88)</f>
        <v>45</v>
      </c>
      <c r="CO75" s="9">
        <f>_xlfn.RANK.EQ(datos!CP75,datos!CP$7:CP$88)</f>
        <v>42</v>
      </c>
      <c r="CP75" s="9">
        <f>_xlfn.RANK.EQ(datos!CQ75,datos!CQ$7:CQ$88)</f>
        <v>77</v>
      </c>
      <c r="CQ75" s="9">
        <f>_xlfn.RANK.EQ(datos!CR75,datos!CR$7:CR$88)</f>
        <v>61</v>
      </c>
      <c r="CR75" s="9">
        <f>_xlfn.RANK.EQ(datos!CS75,datos!CS$7:CS$88)</f>
        <v>75</v>
      </c>
      <c r="CS75" s="9">
        <f>_xlfn.RANK.EQ(datos!CT75,datos!CT$7:CT$88)</f>
        <v>26</v>
      </c>
      <c r="CT75" s="9">
        <f>_xlfn.RANK.EQ(datos!CU75,datos!CU$7:CU$88)</f>
        <v>67</v>
      </c>
      <c r="CU75" s="9">
        <f>_xlfn.RANK.EQ(datos!CV75,datos!CV$7:CV$88)</f>
        <v>48</v>
      </c>
      <c r="CV75" s="9">
        <f>_xlfn.RANK.EQ(datos!CW75,datos!CW$7:CW$88)</f>
        <v>80</v>
      </c>
      <c r="CW75" s="9">
        <f>_xlfn.RANK.EQ(datos!CX75,datos!CX$7:CX$88)</f>
        <v>73</v>
      </c>
      <c r="CX75" s="9">
        <f>_xlfn.RANK.EQ(datos!CY75,datos!CY$7:CY$88)</f>
        <v>44</v>
      </c>
      <c r="CY75" s="9">
        <f>_xlfn.RANK.EQ(datos!CZ75,datos!CZ$7:CZ$88)</f>
        <v>51</v>
      </c>
      <c r="CZ75" s="9">
        <f>_xlfn.RANK.EQ(datos!DA75,datos!DA$7:DA$88)</f>
        <v>67</v>
      </c>
      <c r="DA75" s="9">
        <f>_xlfn.RANK.EQ(datos!DB75,datos!DB$7:DB$88)</f>
        <v>69</v>
      </c>
      <c r="DB75" s="9">
        <f>_xlfn.RANK.EQ(datos!DC75,datos!DC$7:DC$88)</f>
        <v>70</v>
      </c>
      <c r="DC75" s="9">
        <f>_xlfn.RANK.EQ(datos!DD75,datos!DD$7:DD$88)</f>
        <v>45</v>
      </c>
      <c r="DD75" s="9">
        <f>_xlfn.RANK.EQ(datos!DE75,datos!DE$7:DE$88)</f>
        <v>48</v>
      </c>
      <c r="DE75" s="9">
        <f>_xlfn.RANK.EQ(datos!DF75,datos!DF$7:DF$88)</f>
        <v>25</v>
      </c>
      <c r="DF75" s="9">
        <f>_xlfn.RANK.EQ(datos!DG75,datos!DG$7:DG$88)</f>
        <v>40</v>
      </c>
      <c r="DG75" s="9">
        <f>_xlfn.RANK.EQ(datos!DH75,datos!DH$7:DH$88)</f>
        <v>31</v>
      </c>
      <c r="DH75" s="9">
        <f>_xlfn.RANK.EQ(datos!DI75,datos!DI$7:DI$88)</f>
        <v>64</v>
      </c>
      <c r="DI75" s="9">
        <f>_xlfn.RANK.EQ(datos!DJ75,datos!DJ$7:DJ$88)</f>
        <v>28</v>
      </c>
      <c r="DJ75" s="9">
        <f>_xlfn.RANK.EQ(datos!DK75,datos!DK$7:DK$88)</f>
        <v>46</v>
      </c>
      <c r="DK75" s="9">
        <f>_xlfn.RANK.EQ(datos!DL75,datos!DL$7:DL$88)</f>
        <v>52</v>
      </c>
      <c r="DL75" s="9">
        <f>_xlfn.RANK.EQ(datos!DM75,datos!DM$7:DM$88)</f>
        <v>48</v>
      </c>
      <c r="DM75" s="9">
        <f>_xlfn.RANK.EQ(datos!DN75,datos!DN$7:DN$88)</f>
        <v>48</v>
      </c>
      <c r="DN75" s="9">
        <f>_xlfn.RANK.EQ(datos!DO75,datos!DO$7:DO$88)</f>
        <v>82</v>
      </c>
      <c r="DO75" s="9">
        <f>_xlfn.RANK.EQ(datos!DP75,datos!DP$7:DP$88)</f>
        <v>34</v>
      </c>
      <c r="DP75" s="9">
        <f>_xlfn.RANK.EQ(datos!DQ75,datos!DQ$7:DQ$88)</f>
        <v>60</v>
      </c>
      <c r="DQ75" s="9">
        <f>_xlfn.RANK.EQ(datos!DR75,datos!DR$7:DR$88)</f>
        <v>61</v>
      </c>
      <c r="DR75" s="9">
        <f>_xlfn.RANK.EQ(datos!DS75,datos!DS$7:DS$88)</f>
        <v>73</v>
      </c>
      <c r="DS75" s="9">
        <f>_xlfn.RANK.EQ(datos!DT75,datos!DT$7:DT$88)</f>
        <v>20</v>
      </c>
      <c r="DT75" s="9">
        <f>_xlfn.RANK.EQ(datos!DU75,datos!DU$7:DU$88)</f>
        <v>25</v>
      </c>
      <c r="DU75" s="9">
        <f>_xlfn.RANK.EQ(datos!DV75,datos!DV$7:DV$88)</f>
        <v>74</v>
      </c>
      <c r="DV75" s="9">
        <f>_xlfn.RANK.EQ(datos!DW75,datos!DW$7:DW$88)</f>
        <v>58</v>
      </c>
      <c r="DW75" s="9">
        <f>_xlfn.RANK.EQ(datos!DX75,datos!DX$7:DX$88)</f>
        <v>34</v>
      </c>
      <c r="DX75" s="9">
        <f>_xlfn.RANK.EQ(datos!DY75,datos!DY$7:DY$88)</f>
        <v>76</v>
      </c>
      <c r="DY75" s="9">
        <f>_xlfn.RANK.EQ(datos!DZ75,datos!DZ$7:DZ$88)</f>
        <v>70</v>
      </c>
      <c r="DZ75" s="9">
        <f>_xlfn.RANK.EQ(datos!EA75,datos!EA$7:EA$88)</f>
        <v>20</v>
      </c>
      <c r="EA75" s="9">
        <f>_xlfn.RANK.EQ(datos!EB75,datos!EB$7:EB$88)</f>
        <v>37</v>
      </c>
      <c r="EB75" s="9">
        <f>_xlfn.RANK.EQ(datos!EC75,datos!EC$7:EC$88)</f>
        <v>23</v>
      </c>
      <c r="EC75" s="9">
        <f>_xlfn.RANK.EQ(datos!ED75,datos!ED$7:ED$88)</f>
        <v>31</v>
      </c>
      <c r="ED75" s="9">
        <f>_xlfn.RANK.EQ(datos!EE75,datos!EE$7:EE$88)</f>
        <v>26</v>
      </c>
      <c r="EE75" s="9">
        <f>_xlfn.RANK.EQ(datos!EF75,datos!EF$7:EF$88)</f>
        <v>27</v>
      </c>
      <c r="EF75" s="9">
        <f>_xlfn.RANK.EQ(datos!EG75,datos!EG$7:EG$88)</f>
        <v>14</v>
      </c>
      <c r="EG75" s="9">
        <f>_xlfn.RANK.EQ(datos!EH75,datos!EH$7:EH$88)</f>
        <v>37</v>
      </c>
      <c r="EH75" s="9">
        <f>_xlfn.RANK.EQ(datos!EI75,datos!EI$7:EI$88)</f>
        <v>1</v>
      </c>
      <c r="EI75" s="9">
        <f>_xlfn.RANK.EQ(datos!EJ75,datos!EJ$7:EJ$88)</f>
        <v>77</v>
      </c>
      <c r="EJ75" s="9">
        <f>_xlfn.RANK.EQ(datos!EK75,datos!EK$7:EK$88)</f>
        <v>3</v>
      </c>
      <c r="EK75" s="9">
        <f>_xlfn.RANK.EQ(datos!EL75,datos!EL$7:EL$88)</f>
        <v>50</v>
      </c>
      <c r="EL75" s="9">
        <f>_xlfn.RANK.EQ(datos!EM75,datos!EM$7:EM$88)</f>
        <v>30</v>
      </c>
      <c r="EM75" s="9">
        <f>_xlfn.RANK.EQ(datos!EN75,datos!EN$7:EN$88)</f>
        <v>2</v>
      </c>
      <c r="EN75" s="9">
        <f>_xlfn.RANK.EQ(datos!EO75,datos!EO$7:EO$88)</f>
        <v>9</v>
      </c>
      <c r="EO75" s="9">
        <f>_xlfn.RANK.EQ(datos!EP75,datos!EP$7:EP$88)</f>
        <v>1</v>
      </c>
      <c r="EP75" s="9">
        <f>_xlfn.RANK.EQ(datos!EQ75,datos!EQ$7:EQ$88)</f>
        <v>1</v>
      </c>
      <c r="EQ75" s="9">
        <f>_xlfn.RANK.EQ(datos!ER75,datos!ER$7:ER$88)</f>
        <v>60</v>
      </c>
      <c r="ER75" s="9">
        <f>_xlfn.RANK.EQ(datos!ES75,datos!ES$7:ES$88)</f>
        <v>31</v>
      </c>
      <c r="ES75" s="9">
        <f>_xlfn.RANK.EQ(datos!ET75,datos!ET$7:ET$88)</f>
        <v>46</v>
      </c>
      <c r="ET75" s="9">
        <f>_xlfn.RANK.EQ(datos!EU75,datos!EU$7:EU$88)</f>
        <v>40</v>
      </c>
      <c r="EU75" s="9">
        <f>_xlfn.RANK.EQ(datos!EV75,datos!EV$7:EV$88)</f>
        <v>43</v>
      </c>
      <c r="EV75" s="9">
        <f>_xlfn.RANK.EQ(datos!EW75,datos!EW$7:EW$88)</f>
        <v>45</v>
      </c>
      <c r="EW75" s="9">
        <f>_xlfn.RANK.EQ(datos!EX75,datos!EX$7:EX$88)</f>
        <v>58</v>
      </c>
      <c r="EX75" s="9">
        <f>_xlfn.RANK.EQ(datos!EY75,datos!EY$7:EY$88)</f>
        <v>71</v>
      </c>
      <c r="EY75" s="9">
        <f>_xlfn.RANK.EQ(datos!EZ75,datos!EZ$7:EZ$88)</f>
        <v>78</v>
      </c>
      <c r="EZ75" s="9">
        <f>_xlfn.RANK.EQ(datos!FA75,datos!FA$7:FA$88)</f>
        <v>61</v>
      </c>
      <c r="FA75" s="9">
        <f>_xlfn.RANK.EQ(datos!FB75,datos!FB$7:FB$88)</f>
        <v>65</v>
      </c>
      <c r="FB75" s="9">
        <f>_xlfn.RANK.EQ(datos!FC75,datos!FC$7:FC$88)</f>
        <v>66</v>
      </c>
      <c r="FC75" s="9">
        <f>_xlfn.RANK.EQ(datos!FD75,datos!FD$7:FD$88)</f>
        <v>51</v>
      </c>
      <c r="FD75" s="9">
        <f>_xlfn.RANK.EQ(datos!FE75,datos!FE$7:FE$88)</f>
        <v>72</v>
      </c>
      <c r="FE75" s="9">
        <f>_xlfn.RANK.EQ(datos!FF75,datos!FF$7:FF$88)</f>
        <v>6</v>
      </c>
      <c r="FF75" s="9">
        <f>_xlfn.RANK.EQ(datos!FG75,datos!FG$7:FG$88)</f>
        <v>65</v>
      </c>
      <c r="FG75" s="9">
        <f>_xlfn.RANK.EQ(datos!FH75,datos!FH$7:FH$88)</f>
        <v>1</v>
      </c>
      <c r="FH75" s="9">
        <f>_xlfn.RANK.EQ(datos!FI75,datos!FI$7:FI$88)</f>
        <v>28</v>
      </c>
      <c r="FI75" s="9">
        <f>_xlfn.RANK.EQ(datos!FJ75,datos!FJ$7:FJ$88)</f>
        <v>49</v>
      </c>
      <c r="FJ75" s="9">
        <f>_xlfn.RANK.EQ(datos!FK75,datos!FK$7:FK$88)</f>
        <v>38</v>
      </c>
      <c r="FK75" s="9">
        <f>_xlfn.RANK.EQ(datos!FL75,datos!FL$7:FL$88)</f>
        <v>43</v>
      </c>
      <c r="FL75" s="9">
        <f>_xlfn.RANK.EQ(datos!FM75,datos!FM$7:FM$88)</f>
        <v>26</v>
      </c>
      <c r="FM75" s="9">
        <f>_xlfn.RANK.EQ(datos!FN75,datos!FN$7:FN$88)</f>
        <v>26</v>
      </c>
      <c r="FN75" s="9">
        <f>_xlfn.RANK.EQ(datos!FO75,datos!FO$7:FO$88)</f>
        <v>33</v>
      </c>
      <c r="FO75" s="9">
        <f>_xlfn.RANK.EQ(datos!FP75,datos!FP$7:FP$88)</f>
        <v>2</v>
      </c>
      <c r="FP75" s="9">
        <f>_xlfn.RANK.EQ(datos!FQ75,datos!FQ$7:FQ$88)</f>
        <v>50</v>
      </c>
      <c r="FQ75" s="9">
        <f>_xlfn.RANK.EQ(datos!FR75,datos!FR$7:FR$88)</f>
        <v>66</v>
      </c>
      <c r="FR75" s="9">
        <f>_xlfn.RANK.EQ(datos!FS75,datos!FS$7:FS$88)</f>
        <v>6</v>
      </c>
      <c r="FS75" s="9">
        <f>_xlfn.RANK.EQ(datos!FT75,datos!FT$7:FT$88)</f>
        <v>50</v>
      </c>
    </row>
    <row r="76" spans="1:175" x14ac:dyDescent="0.3">
      <c r="A76" s="2" t="s">
        <v>140</v>
      </c>
      <c r="B76" s="2">
        <v>605</v>
      </c>
      <c r="C76" s="2" t="s">
        <v>141</v>
      </c>
      <c r="D76" s="2" t="s">
        <v>133</v>
      </c>
      <c r="E76" s="2" t="s">
        <v>348</v>
      </c>
      <c r="F76" s="2">
        <v>1</v>
      </c>
      <c r="G76" s="2" t="s">
        <v>355</v>
      </c>
      <c r="H76" s="9">
        <f>_xlfn.RANK.EQ(datos!I76,datos!I$7:I$88)</f>
        <v>59</v>
      </c>
      <c r="I76" s="9">
        <f>_xlfn.RANK.EQ(datos!J76,datos!J$7:J$88)</f>
        <v>37</v>
      </c>
      <c r="J76" s="9">
        <f>_xlfn.RANK.EQ(datos!K76,datos!K$7:K$88)</f>
        <v>69</v>
      </c>
      <c r="K76" s="9">
        <f>_xlfn.RANK.EQ(datos!L76,datos!L$7:L$88)</f>
        <v>36</v>
      </c>
      <c r="L76" s="9">
        <f>_xlfn.RANK.EQ(datos!M76,datos!M$7:M$88)</f>
        <v>67</v>
      </c>
      <c r="M76" s="9">
        <f>_xlfn.RANK.EQ(datos!N76,datos!N$7:N$88)</f>
        <v>63</v>
      </c>
      <c r="N76" s="9">
        <f>_xlfn.RANK.EQ(datos!O76,datos!O$7:O$88)</f>
        <v>58</v>
      </c>
      <c r="O76" s="9">
        <f>_xlfn.RANK.EQ(datos!P76,datos!P$7:P$88)</f>
        <v>78</v>
      </c>
      <c r="P76" s="9">
        <f>_xlfn.RANK.EQ(datos!Q76,datos!Q$7:Q$88)</f>
        <v>44</v>
      </c>
      <c r="Q76" s="9">
        <f>_xlfn.RANK.EQ(datos!R76,datos!R$7:R$88)</f>
        <v>57</v>
      </c>
      <c r="R76" s="9">
        <f>_xlfn.RANK.EQ(datos!S76,datos!S$7:S$88)</f>
        <v>1</v>
      </c>
      <c r="S76" s="9">
        <f>_xlfn.RANK.EQ(datos!T76,datos!T$7:T$88)</f>
        <v>25</v>
      </c>
      <c r="T76" s="9">
        <f>_xlfn.RANK.EQ(datos!U76,datos!U$7:U$88)</f>
        <v>56</v>
      </c>
      <c r="U76" s="9">
        <f>_xlfn.RANK.EQ(datos!V76,datos!V$7:V$88)</f>
        <v>31</v>
      </c>
      <c r="V76" s="9">
        <f>_xlfn.RANK.EQ(datos!W76,datos!W$7:W$88)</f>
        <v>38</v>
      </c>
      <c r="W76" s="9">
        <f>_xlfn.RANK.EQ(datos!X76,datos!X$7:X$88)</f>
        <v>76</v>
      </c>
      <c r="X76" s="9">
        <f>_xlfn.RANK.EQ(datos!Y76,datos!Y$7:Y$88)</f>
        <v>64</v>
      </c>
      <c r="Y76" s="9">
        <f>_xlfn.RANK.EQ(datos!Z76,datos!Z$7:Z$88)</f>
        <v>52</v>
      </c>
      <c r="Z76" s="9">
        <f>_xlfn.RANK.EQ(datos!AA76,datos!AA$7:AA$88)</f>
        <v>1</v>
      </c>
      <c r="AA76" s="9">
        <f>_xlfn.RANK.EQ(datos!AB76,datos!AB$7:AB$88)</f>
        <v>37</v>
      </c>
      <c r="AB76" s="9">
        <f>_xlfn.RANK.EQ(datos!AC76,datos!AC$7:AC$88)</f>
        <v>31</v>
      </c>
      <c r="AC76" s="9">
        <f>_xlfn.RANK.EQ(datos!AD76,datos!AD$7:AD$88)</f>
        <v>51</v>
      </c>
      <c r="AD76" s="9">
        <f>_xlfn.RANK.EQ(datos!AE76,datos!AE$7:AE$88)</f>
        <v>65</v>
      </c>
      <c r="AE76" s="9">
        <f>_xlfn.RANK.EQ(datos!AF76,datos!AF$7:AF$88)</f>
        <v>67</v>
      </c>
      <c r="AF76" s="9">
        <f>_xlfn.RANK.EQ(datos!AG76,datos!AG$7:AG$88)</f>
        <v>54</v>
      </c>
      <c r="AG76" s="9">
        <f>_xlfn.RANK.EQ(datos!AH76,datos!AH$7:AH$88)</f>
        <v>43</v>
      </c>
      <c r="AH76" s="9">
        <f>_xlfn.RANK.EQ(datos!AI76,datos!AI$7:AI$88)</f>
        <v>64</v>
      </c>
      <c r="AI76" s="9">
        <f>_xlfn.RANK.EQ(datos!AJ76,datos!AJ$7:AJ$88)</f>
        <v>14</v>
      </c>
      <c r="AJ76" s="9">
        <f>_xlfn.RANK.EQ(datos!AK76,datos!AK$7:AK$88)</f>
        <v>64</v>
      </c>
      <c r="AK76" s="9">
        <f>_xlfn.RANK.EQ(datos!AL76,datos!AL$7:AL$88)</f>
        <v>81</v>
      </c>
      <c r="AL76" s="9">
        <f>_xlfn.RANK.EQ(datos!AM76,datos!AM$7:AM$88)</f>
        <v>58</v>
      </c>
      <c r="AM76" s="9">
        <f>_xlfn.RANK.EQ(datos!AN76,datos!AN$7:AN$88)</f>
        <v>41</v>
      </c>
      <c r="AN76" s="9">
        <f>_xlfn.RANK.EQ(datos!AO76,datos!AO$7:AO$88)</f>
        <v>68</v>
      </c>
      <c r="AO76" s="9">
        <f>_xlfn.RANK.EQ(datos!AP76,datos!AP$7:AP$88)</f>
        <v>15</v>
      </c>
      <c r="AP76" s="9">
        <f>_xlfn.RANK.EQ(datos!AQ76,datos!AQ$7:AQ$88)</f>
        <v>72</v>
      </c>
      <c r="AQ76" s="9">
        <f>_xlfn.RANK.EQ(datos!AR76,datos!AR$7:AR$88)</f>
        <v>64</v>
      </c>
      <c r="AR76" s="9">
        <f>_xlfn.RANK.EQ(datos!AS76,datos!AS$7:AS$88)</f>
        <v>65</v>
      </c>
      <c r="AS76" s="9">
        <f>_xlfn.RANK.EQ(datos!AT76,datos!AT$7:AT$88)</f>
        <v>54</v>
      </c>
      <c r="AT76" s="9">
        <f>_xlfn.RANK.EQ(datos!AU76,datos!AU$7:AU$88)</f>
        <v>81</v>
      </c>
      <c r="AU76" s="9">
        <f>_xlfn.RANK.EQ(datos!AV76,datos!AV$7:AV$88)</f>
        <v>82</v>
      </c>
      <c r="AV76" s="9">
        <f>_xlfn.RANK.EQ(datos!AW76,datos!AW$7:AW$88)</f>
        <v>47</v>
      </c>
      <c r="AW76" s="9">
        <f>_xlfn.RANK.EQ(datos!AX76,datos!AX$7:AX$88)</f>
        <v>73</v>
      </c>
      <c r="AX76" s="9">
        <f>_xlfn.RANK.EQ(datos!AY76,datos!AY$7:AY$88)</f>
        <v>80</v>
      </c>
      <c r="AY76" s="9">
        <f>_xlfn.RANK.EQ(datos!AZ76,datos!AZ$7:AZ$88)</f>
        <v>43</v>
      </c>
      <c r="AZ76" s="9">
        <f>_xlfn.RANK.EQ(datos!BA76,datos!BA$7:BA$88)</f>
        <v>47</v>
      </c>
      <c r="BA76" s="9">
        <f>_xlfn.RANK.EQ(datos!BB76,datos!BB$7:BB$88)</f>
        <v>19</v>
      </c>
      <c r="BB76" s="9">
        <f>_xlfn.RANK.EQ(datos!BC76,datos!BC$7:BC$88)</f>
        <v>56</v>
      </c>
      <c r="BC76" s="9">
        <f>_xlfn.RANK.EQ(datos!BD76,datos!BD$7:BD$88)</f>
        <v>53</v>
      </c>
      <c r="BD76" s="9">
        <f>_xlfn.RANK.EQ(datos!BE76,datos!BE$7:BE$88)</f>
        <v>52</v>
      </c>
      <c r="BE76" s="9">
        <f>_xlfn.RANK.EQ(datos!BF76,datos!BF$7:BF$88)</f>
        <v>1</v>
      </c>
      <c r="BF76" s="9">
        <f>_xlfn.RANK.EQ(datos!BG76,datos!BG$7:BG$88)</f>
        <v>1</v>
      </c>
      <c r="BG76" s="9">
        <f>_xlfn.RANK.EQ(datos!BH76,datos!BH$7:BH$88)</f>
        <v>1</v>
      </c>
      <c r="BH76" s="9">
        <f>_xlfn.RANK.EQ(datos!BI76,datos!BI$7:BI$88)</f>
        <v>44</v>
      </c>
      <c r="BI76" s="9">
        <f>_xlfn.RANK.EQ(datos!BJ76,datos!BJ$7:BJ$88)</f>
        <v>2</v>
      </c>
      <c r="BJ76" s="9">
        <f>_xlfn.RANK.EQ(datos!BK76,datos!BK$7:BK$88)</f>
        <v>61</v>
      </c>
      <c r="BK76" s="9">
        <f>_xlfn.RANK.EQ(datos!BL76,datos!BL$7:BL$88)</f>
        <v>50</v>
      </c>
      <c r="BL76" s="9">
        <f>_xlfn.RANK.EQ(datos!BM76,datos!BM$7:BM$88)</f>
        <v>37</v>
      </c>
      <c r="BM76" s="9">
        <f>_xlfn.RANK.EQ(datos!BN76,datos!BN$7:BN$88)</f>
        <v>21</v>
      </c>
      <c r="BN76" s="9">
        <f>_xlfn.RANK.EQ(datos!BO76,datos!BO$7:BO$88)</f>
        <v>18</v>
      </c>
      <c r="BO76" s="9">
        <f>_xlfn.RANK.EQ(datos!BP76,datos!BP$7:BP$88)</f>
        <v>41</v>
      </c>
      <c r="BP76" s="9">
        <f>_xlfn.RANK.EQ(datos!BQ76,datos!BQ$7:BQ$88)</f>
        <v>51</v>
      </c>
      <c r="BQ76" s="9">
        <f>_xlfn.RANK.EQ(datos!BR76,datos!BR$7:BR$88)</f>
        <v>56</v>
      </c>
      <c r="BR76" s="9">
        <f>_xlfn.RANK.EQ(datos!BS76,datos!BS$7:BS$88)</f>
        <v>64</v>
      </c>
      <c r="BS76" s="9">
        <f>_xlfn.RANK.EQ(datos!BT76,datos!BT$7:BT$88)</f>
        <v>57</v>
      </c>
      <c r="BT76" s="9">
        <f>_xlfn.RANK.EQ(datos!BU76,datos!BU$7:BU$88)</f>
        <v>39</v>
      </c>
      <c r="BU76" s="9">
        <f>_xlfn.RANK.EQ(datos!BV76,datos!BV$7:BV$88)</f>
        <v>71</v>
      </c>
      <c r="BV76" s="9">
        <f>_xlfn.RANK.EQ(datos!BW76,datos!BW$7:BW$88)</f>
        <v>1</v>
      </c>
      <c r="BW76" s="9">
        <f>_xlfn.RANK.EQ(datos!BX76,datos!BX$7:BX$88)</f>
        <v>10</v>
      </c>
      <c r="BX76" s="9">
        <f>_xlfn.RANK.EQ(datos!BY76,datos!BY$7:BY$88)</f>
        <v>12</v>
      </c>
      <c r="BY76" s="9">
        <f>_xlfn.RANK.EQ(datos!BZ76,datos!BZ$7:BZ$88)</f>
        <v>49</v>
      </c>
      <c r="BZ76" s="9">
        <f>_xlfn.RANK.EQ(datos!CA76,datos!CA$7:CA$88)</f>
        <v>28</v>
      </c>
      <c r="CA76" s="9">
        <f>_xlfn.RANK.EQ(datos!CB76,datos!CB$7:CB$88)</f>
        <v>49</v>
      </c>
      <c r="CB76" s="9">
        <f>_xlfn.RANK.EQ(datos!CC76,datos!CC$7:CC$88)</f>
        <v>76</v>
      </c>
      <c r="CC76" s="9">
        <f>_xlfn.RANK.EQ(datos!CD76,datos!CD$7:CD$88)</f>
        <v>75</v>
      </c>
      <c r="CD76" s="9">
        <f>_xlfn.RANK.EQ(datos!CE76,datos!CE$7:CE$88)</f>
        <v>79</v>
      </c>
      <c r="CE76" s="9">
        <f>_xlfn.RANK.EQ(datos!CF76,datos!CF$7:CF$88)</f>
        <v>73</v>
      </c>
      <c r="CF76" s="9">
        <f>_xlfn.RANK.EQ(datos!CG76,datos!CG$7:CG$88)</f>
        <v>14</v>
      </c>
      <c r="CG76" s="9">
        <f>_xlfn.RANK.EQ(datos!CH76,datos!CH$7:CH$88)</f>
        <v>26</v>
      </c>
      <c r="CH76" s="9">
        <f>_xlfn.RANK.EQ(datos!CI76,datos!CI$7:CI$88)</f>
        <v>29</v>
      </c>
      <c r="CI76" s="9">
        <f>_xlfn.RANK.EQ(datos!CJ76,datos!CJ$7:CJ$88)</f>
        <v>77</v>
      </c>
      <c r="CJ76" s="9">
        <f>_xlfn.RANK.EQ(datos!CK76,datos!CK$7:CK$88)</f>
        <v>67</v>
      </c>
      <c r="CK76" s="9">
        <f>_xlfn.RANK.EQ(datos!CL76,datos!CL$7:CL$88)</f>
        <v>78</v>
      </c>
      <c r="CL76" s="9">
        <f>_xlfn.RANK.EQ(datos!CM76,datos!CM$7:CM$88)</f>
        <v>50</v>
      </c>
      <c r="CM76" s="9">
        <f>_xlfn.RANK.EQ(datos!CN76,datos!CN$7:CN$88)</f>
        <v>50</v>
      </c>
      <c r="CN76" s="9">
        <f>_xlfn.RANK.EQ(datos!CO76,datos!CO$7:CO$88)</f>
        <v>63</v>
      </c>
      <c r="CO76" s="9">
        <f>_xlfn.RANK.EQ(datos!CP76,datos!CP$7:CP$88)</f>
        <v>1</v>
      </c>
      <c r="CP76" s="9">
        <f>_xlfn.RANK.EQ(datos!CQ76,datos!CQ$7:CQ$88)</f>
        <v>56</v>
      </c>
      <c r="CQ76" s="9">
        <f>_xlfn.RANK.EQ(datos!CR76,datos!CR$7:CR$88)</f>
        <v>60</v>
      </c>
      <c r="CR76" s="9">
        <f>_xlfn.RANK.EQ(datos!CS76,datos!CS$7:CS$88)</f>
        <v>35</v>
      </c>
      <c r="CS76" s="9">
        <f>_xlfn.RANK.EQ(datos!CT76,datos!CT$7:CT$88)</f>
        <v>34</v>
      </c>
      <c r="CT76" s="9">
        <f>_xlfn.RANK.EQ(datos!CU76,datos!CU$7:CU$88)</f>
        <v>16</v>
      </c>
      <c r="CU76" s="9">
        <f>_xlfn.RANK.EQ(datos!CV76,datos!CV$7:CV$88)</f>
        <v>3</v>
      </c>
      <c r="CV76" s="9">
        <f>_xlfn.RANK.EQ(datos!CW76,datos!CW$7:CW$88)</f>
        <v>2</v>
      </c>
      <c r="CW76" s="9">
        <f>_xlfn.RANK.EQ(datos!CX76,datos!CX$7:CX$88)</f>
        <v>9</v>
      </c>
      <c r="CX76" s="9">
        <f>_xlfn.RANK.EQ(datos!CY76,datos!CY$7:CY$88)</f>
        <v>76</v>
      </c>
      <c r="CY76" s="9">
        <f>_xlfn.RANK.EQ(datos!CZ76,datos!CZ$7:CZ$88)</f>
        <v>70</v>
      </c>
      <c r="CZ76" s="9">
        <f>_xlfn.RANK.EQ(datos!DA76,datos!DA$7:DA$88)</f>
        <v>13</v>
      </c>
      <c r="DA76" s="9">
        <f>_xlfn.RANK.EQ(datos!DB76,datos!DB$7:DB$88)</f>
        <v>57</v>
      </c>
      <c r="DB76" s="9">
        <f>_xlfn.RANK.EQ(datos!DC76,datos!DC$7:DC$88)</f>
        <v>75</v>
      </c>
      <c r="DC76" s="9">
        <f>_xlfn.RANK.EQ(datos!DD76,datos!DD$7:DD$88)</f>
        <v>76</v>
      </c>
      <c r="DD76" s="9">
        <f>_xlfn.RANK.EQ(datos!DE76,datos!DE$7:DE$88)</f>
        <v>8</v>
      </c>
      <c r="DE76" s="9">
        <f>_xlfn.RANK.EQ(datos!DF76,datos!DF$7:DF$88)</f>
        <v>50</v>
      </c>
      <c r="DF76" s="9">
        <f>_xlfn.RANK.EQ(datos!DG76,datos!DG$7:DG$88)</f>
        <v>59</v>
      </c>
      <c r="DG76" s="9">
        <f>_xlfn.RANK.EQ(datos!DH76,datos!DH$7:DH$88)</f>
        <v>3</v>
      </c>
      <c r="DH76" s="9">
        <f>_xlfn.RANK.EQ(datos!DI76,datos!DI$7:DI$88)</f>
        <v>38</v>
      </c>
      <c r="DI76" s="9">
        <f>_xlfn.RANK.EQ(datos!DJ76,datos!DJ$7:DJ$88)</f>
        <v>9</v>
      </c>
      <c r="DJ76" s="9">
        <f>_xlfn.RANK.EQ(datos!DK76,datos!DK$7:DK$88)</f>
        <v>53</v>
      </c>
      <c r="DK76" s="9">
        <f>_xlfn.RANK.EQ(datos!DL76,datos!DL$7:DL$88)</f>
        <v>54</v>
      </c>
      <c r="DL76" s="9">
        <f>_xlfn.RANK.EQ(datos!DM76,datos!DM$7:DM$88)</f>
        <v>64</v>
      </c>
      <c r="DM76" s="9">
        <f>_xlfn.RANK.EQ(datos!DN76,datos!DN$7:DN$88)</f>
        <v>65</v>
      </c>
      <c r="DN76" s="9">
        <f>_xlfn.RANK.EQ(datos!DO76,datos!DO$7:DO$88)</f>
        <v>13</v>
      </c>
      <c r="DO76" s="9">
        <f>_xlfn.RANK.EQ(datos!DP76,datos!DP$7:DP$88)</f>
        <v>64</v>
      </c>
      <c r="DP76" s="9">
        <f>_xlfn.RANK.EQ(datos!DQ76,datos!DQ$7:DQ$88)</f>
        <v>78</v>
      </c>
      <c r="DQ76" s="9">
        <f>_xlfn.RANK.EQ(datos!DR76,datos!DR$7:DR$88)</f>
        <v>12</v>
      </c>
      <c r="DR76" s="9">
        <f>_xlfn.RANK.EQ(datos!DS76,datos!DS$7:DS$88)</f>
        <v>64</v>
      </c>
      <c r="DS76" s="9">
        <f>_xlfn.RANK.EQ(datos!DT76,datos!DT$7:DT$88)</f>
        <v>51</v>
      </c>
      <c r="DT76" s="9">
        <f>_xlfn.RANK.EQ(datos!DU76,datos!DU$7:DU$88)</f>
        <v>56</v>
      </c>
      <c r="DU76" s="9">
        <f>_xlfn.RANK.EQ(datos!DV76,datos!DV$7:DV$88)</f>
        <v>51</v>
      </c>
      <c r="DV76" s="9">
        <f>_xlfn.RANK.EQ(datos!DW76,datos!DW$7:DW$88)</f>
        <v>22</v>
      </c>
      <c r="DW76" s="9">
        <f>_xlfn.RANK.EQ(datos!DX76,datos!DX$7:DX$88)</f>
        <v>34</v>
      </c>
      <c r="DX76" s="9">
        <f>_xlfn.RANK.EQ(datos!DY76,datos!DY$7:DY$88)</f>
        <v>49</v>
      </c>
      <c r="DY76" s="9">
        <f>_xlfn.RANK.EQ(datos!DZ76,datos!DZ$7:DZ$88)</f>
        <v>35</v>
      </c>
      <c r="DZ76" s="9">
        <f>_xlfn.RANK.EQ(datos!EA76,datos!EA$7:EA$88)</f>
        <v>67</v>
      </c>
      <c r="EA76" s="9">
        <f>_xlfn.RANK.EQ(datos!EB76,datos!EB$7:EB$88)</f>
        <v>46</v>
      </c>
      <c r="EB76" s="9">
        <f>_xlfn.RANK.EQ(datos!EC76,datos!EC$7:EC$88)</f>
        <v>64</v>
      </c>
      <c r="EC76" s="9">
        <f>_xlfn.RANK.EQ(datos!ED76,datos!ED$7:ED$88)</f>
        <v>72</v>
      </c>
      <c r="ED76" s="9">
        <f>_xlfn.RANK.EQ(datos!EE76,datos!EE$7:EE$88)</f>
        <v>9</v>
      </c>
      <c r="EE76" s="9">
        <f>_xlfn.RANK.EQ(datos!EF76,datos!EF$7:EF$88)</f>
        <v>15</v>
      </c>
      <c r="EF76" s="9">
        <f>_xlfn.RANK.EQ(datos!EG76,datos!EG$7:EG$88)</f>
        <v>29</v>
      </c>
      <c r="EG76" s="9">
        <f>_xlfn.RANK.EQ(datos!EH76,datos!EH$7:EH$88)</f>
        <v>34</v>
      </c>
      <c r="EH76" s="9">
        <f>_xlfn.RANK.EQ(datos!EI76,datos!EI$7:EI$88)</f>
        <v>1</v>
      </c>
      <c r="EI76" s="9">
        <f>_xlfn.RANK.EQ(datos!EJ76,datos!EJ$7:EJ$88)</f>
        <v>69</v>
      </c>
      <c r="EJ76" s="9">
        <f>_xlfn.RANK.EQ(datos!EK76,datos!EK$7:EK$88)</f>
        <v>37</v>
      </c>
      <c r="EK76" s="9">
        <f>_xlfn.RANK.EQ(datos!EL76,datos!EL$7:EL$88)</f>
        <v>71</v>
      </c>
      <c r="EL76" s="9">
        <f>_xlfn.RANK.EQ(datos!EM76,datos!EM$7:EM$88)</f>
        <v>59</v>
      </c>
      <c r="EM76" s="9">
        <f>_xlfn.RANK.EQ(datos!EN76,datos!EN$7:EN$88)</f>
        <v>54</v>
      </c>
      <c r="EN76" s="9">
        <f>_xlfn.RANK.EQ(datos!EO76,datos!EO$7:EO$88)</f>
        <v>72</v>
      </c>
      <c r="EO76" s="9">
        <f>_xlfn.RANK.EQ(datos!EP76,datos!EP$7:EP$88)</f>
        <v>71</v>
      </c>
      <c r="EP76" s="9">
        <f>_xlfn.RANK.EQ(datos!EQ76,datos!EQ$7:EQ$88)</f>
        <v>79</v>
      </c>
      <c r="EQ76" s="9">
        <f>_xlfn.RANK.EQ(datos!ER76,datos!ER$7:ER$88)</f>
        <v>49</v>
      </c>
      <c r="ER76" s="9">
        <f>_xlfn.RANK.EQ(datos!ES76,datos!ES$7:ES$88)</f>
        <v>81</v>
      </c>
      <c r="ES76" s="9">
        <f>_xlfn.RANK.EQ(datos!ET76,datos!ET$7:ET$88)</f>
        <v>46</v>
      </c>
      <c r="ET76" s="9">
        <f>_xlfn.RANK.EQ(datos!EU76,datos!EU$7:EU$88)</f>
        <v>55</v>
      </c>
      <c r="EU76" s="9">
        <f>_xlfn.RANK.EQ(datos!EV76,datos!EV$7:EV$88)</f>
        <v>58</v>
      </c>
      <c r="EV76" s="9">
        <f>_xlfn.RANK.EQ(datos!EW76,datos!EW$7:EW$88)</f>
        <v>34</v>
      </c>
      <c r="EW76" s="9">
        <f>_xlfn.RANK.EQ(datos!EX76,datos!EX$7:EX$88)</f>
        <v>28</v>
      </c>
      <c r="EX76" s="9">
        <f>_xlfn.RANK.EQ(datos!EY76,datos!EY$7:EY$88)</f>
        <v>36</v>
      </c>
      <c r="EY76" s="9">
        <f>_xlfn.RANK.EQ(datos!EZ76,datos!EZ$7:EZ$88)</f>
        <v>55</v>
      </c>
      <c r="EZ76" s="9">
        <f>_xlfn.RANK.EQ(datos!FA76,datos!FA$7:FA$88)</f>
        <v>68</v>
      </c>
      <c r="FA76" s="9">
        <f>_xlfn.RANK.EQ(datos!FB76,datos!FB$7:FB$88)</f>
        <v>60</v>
      </c>
      <c r="FB76" s="9">
        <f>_xlfn.RANK.EQ(datos!FC76,datos!FC$7:FC$88)</f>
        <v>47</v>
      </c>
      <c r="FC76" s="9">
        <f>_xlfn.RANK.EQ(datos!FD76,datos!FD$7:FD$88)</f>
        <v>63</v>
      </c>
      <c r="FD76" s="9">
        <f>_xlfn.RANK.EQ(datos!FE76,datos!FE$7:FE$88)</f>
        <v>14</v>
      </c>
      <c r="FE76" s="9">
        <f>_xlfn.RANK.EQ(datos!FF76,datos!FF$7:FF$88)</f>
        <v>33</v>
      </c>
      <c r="FF76" s="9">
        <f>_xlfn.RANK.EQ(datos!FG76,datos!FG$7:FG$88)</f>
        <v>19</v>
      </c>
      <c r="FG76" s="9">
        <f>_xlfn.RANK.EQ(datos!FH76,datos!FH$7:FH$88)</f>
        <v>29</v>
      </c>
      <c r="FH76" s="9">
        <f>_xlfn.RANK.EQ(datos!FI76,datos!FI$7:FI$88)</f>
        <v>40</v>
      </c>
      <c r="FI76" s="9">
        <f>_xlfn.RANK.EQ(datos!FJ76,datos!FJ$7:FJ$88)</f>
        <v>80</v>
      </c>
      <c r="FJ76" s="9">
        <f>_xlfn.RANK.EQ(datos!FK76,datos!FK$7:FK$88)</f>
        <v>68</v>
      </c>
      <c r="FK76" s="9">
        <f>_xlfn.RANK.EQ(datos!FL76,datos!FL$7:FL$88)</f>
        <v>43</v>
      </c>
      <c r="FL76" s="9">
        <f>_xlfn.RANK.EQ(datos!FM76,datos!FM$7:FM$88)</f>
        <v>26</v>
      </c>
      <c r="FM76" s="9">
        <f>_xlfn.RANK.EQ(datos!FN76,datos!FN$7:FN$88)</f>
        <v>26</v>
      </c>
      <c r="FN76" s="9">
        <f>_xlfn.RANK.EQ(datos!FO76,datos!FO$7:FO$88)</f>
        <v>81</v>
      </c>
      <c r="FO76" s="9">
        <f>_xlfn.RANK.EQ(datos!FP76,datos!FP$7:FP$88)</f>
        <v>54</v>
      </c>
      <c r="FP76" s="9">
        <f>_xlfn.RANK.EQ(datos!FQ76,datos!FQ$7:FQ$88)</f>
        <v>66</v>
      </c>
      <c r="FQ76" s="9">
        <f>_xlfn.RANK.EQ(datos!FR76,datos!FR$7:FR$88)</f>
        <v>49</v>
      </c>
      <c r="FR76" s="9">
        <f>_xlfn.RANK.EQ(datos!FS76,datos!FS$7:FS$88)</f>
        <v>75</v>
      </c>
      <c r="FS76" s="9">
        <f>_xlfn.RANK.EQ(datos!FT76,datos!FT$7:FT$88)</f>
        <v>55</v>
      </c>
    </row>
    <row r="77" spans="1:175" x14ac:dyDescent="0.3">
      <c r="A77" s="2" t="s">
        <v>142</v>
      </c>
      <c r="B77" s="2">
        <v>606</v>
      </c>
      <c r="C77" s="2" t="s">
        <v>143</v>
      </c>
      <c r="D77" s="2" t="s">
        <v>133</v>
      </c>
      <c r="E77" s="2" t="s">
        <v>349</v>
      </c>
      <c r="F77" s="2">
        <v>1</v>
      </c>
      <c r="G77" s="2" t="s">
        <v>355</v>
      </c>
      <c r="H77" s="9">
        <f>_xlfn.RANK.EQ(datos!I77,datos!I$7:I$88)</f>
        <v>69</v>
      </c>
      <c r="I77" s="9">
        <f>_xlfn.RANK.EQ(datos!J77,datos!J$7:J$88)</f>
        <v>73</v>
      </c>
      <c r="J77" s="9">
        <f>_xlfn.RANK.EQ(datos!K77,datos!K$7:K$88)</f>
        <v>42</v>
      </c>
      <c r="K77" s="9">
        <f>_xlfn.RANK.EQ(datos!L77,datos!L$7:L$88)</f>
        <v>55</v>
      </c>
      <c r="L77" s="9">
        <f>_xlfn.RANK.EQ(datos!M77,datos!M$7:M$88)</f>
        <v>74</v>
      </c>
      <c r="M77" s="9">
        <f>_xlfn.RANK.EQ(datos!N77,datos!N$7:N$88)</f>
        <v>70</v>
      </c>
      <c r="N77" s="9">
        <f>_xlfn.RANK.EQ(datos!O77,datos!O$7:O$88)</f>
        <v>64</v>
      </c>
      <c r="O77" s="9">
        <f>_xlfn.RANK.EQ(datos!P77,datos!P$7:P$88)</f>
        <v>81</v>
      </c>
      <c r="P77" s="9">
        <f>_xlfn.RANK.EQ(datos!Q77,datos!Q$7:Q$88)</f>
        <v>45</v>
      </c>
      <c r="Q77" s="9">
        <f>_xlfn.RANK.EQ(datos!R77,datos!R$7:R$88)</f>
        <v>55</v>
      </c>
      <c r="R77" s="9">
        <f>_xlfn.RANK.EQ(datos!S77,datos!S$7:S$88)</f>
        <v>58</v>
      </c>
      <c r="S77" s="9">
        <f>_xlfn.RANK.EQ(datos!T77,datos!T$7:T$88)</f>
        <v>74</v>
      </c>
      <c r="T77" s="9">
        <f>_xlfn.RANK.EQ(datos!U77,datos!U$7:U$88)</f>
        <v>38</v>
      </c>
      <c r="U77" s="9">
        <f>_xlfn.RANK.EQ(datos!V77,datos!V$7:V$88)</f>
        <v>20</v>
      </c>
      <c r="V77" s="9">
        <f>_xlfn.RANK.EQ(datos!W77,datos!W$7:W$88)</f>
        <v>45</v>
      </c>
      <c r="W77" s="9">
        <f>_xlfn.RANK.EQ(datos!X77,datos!X$7:X$88)</f>
        <v>47</v>
      </c>
      <c r="X77" s="9">
        <f>_xlfn.RANK.EQ(datos!Y77,datos!Y$7:Y$88)</f>
        <v>44</v>
      </c>
      <c r="Y77" s="9">
        <f>_xlfn.RANK.EQ(datos!Z77,datos!Z$7:Z$88)</f>
        <v>40</v>
      </c>
      <c r="Z77" s="9">
        <f>_xlfn.RANK.EQ(datos!AA77,datos!AA$7:AA$88)</f>
        <v>50</v>
      </c>
      <c r="AA77" s="9">
        <f>_xlfn.RANK.EQ(datos!AB77,datos!AB$7:AB$88)</f>
        <v>51</v>
      </c>
      <c r="AB77" s="9">
        <f>_xlfn.RANK.EQ(datos!AC77,datos!AC$7:AC$88)</f>
        <v>44</v>
      </c>
      <c r="AC77" s="9">
        <f>_xlfn.RANK.EQ(datos!AD77,datos!AD$7:AD$88)</f>
        <v>53</v>
      </c>
      <c r="AD77" s="9">
        <f>_xlfn.RANK.EQ(datos!AE77,datos!AE$7:AE$88)</f>
        <v>61</v>
      </c>
      <c r="AE77" s="9">
        <f>_xlfn.RANK.EQ(datos!AF77,datos!AF$7:AF$88)</f>
        <v>74</v>
      </c>
      <c r="AF77" s="9">
        <f>_xlfn.RANK.EQ(datos!AG77,datos!AG$7:AG$88)</f>
        <v>62</v>
      </c>
      <c r="AG77" s="9">
        <f>_xlfn.RANK.EQ(datos!AH77,datos!AH$7:AH$88)</f>
        <v>41</v>
      </c>
      <c r="AH77" s="9">
        <f>_xlfn.RANK.EQ(datos!AI77,datos!AI$7:AI$88)</f>
        <v>67</v>
      </c>
      <c r="AI77" s="9">
        <f>_xlfn.RANK.EQ(datos!AJ77,datos!AJ$7:AJ$88)</f>
        <v>64</v>
      </c>
      <c r="AJ77" s="9">
        <f>_xlfn.RANK.EQ(datos!AK77,datos!AK$7:AK$88)</f>
        <v>67</v>
      </c>
      <c r="AK77" s="9">
        <f>_xlfn.RANK.EQ(datos!AL77,datos!AL$7:AL$88)</f>
        <v>20</v>
      </c>
      <c r="AL77" s="9">
        <f>_xlfn.RANK.EQ(datos!AM77,datos!AM$7:AM$88)</f>
        <v>43</v>
      </c>
      <c r="AM77" s="9">
        <f>_xlfn.RANK.EQ(datos!AN77,datos!AN$7:AN$88)</f>
        <v>36</v>
      </c>
      <c r="AN77" s="9">
        <f>_xlfn.RANK.EQ(datos!AO77,datos!AO$7:AO$88)</f>
        <v>30</v>
      </c>
      <c r="AO77" s="9">
        <f>_xlfn.RANK.EQ(datos!AP77,datos!AP$7:AP$88)</f>
        <v>59</v>
      </c>
      <c r="AP77" s="9">
        <f>_xlfn.RANK.EQ(datos!AQ77,datos!AQ$7:AQ$88)</f>
        <v>77</v>
      </c>
      <c r="AQ77" s="9">
        <f>_xlfn.RANK.EQ(datos!AR77,datos!AR$7:AR$88)</f>
        <v>40</v>
      </c>
      <c r="AR77" s="9">
        <f>_xlfn.RANK.EQ(datos!AS77,datos!AS$7:AS$88)</f>
        <v>61</v>
      </c>
      <c r="AS77" s="9">
        <f>_xlfn.RANK.EQ(datos!AT77,datos!AT$7:AT$88)</f>
        <v>79</v>
      </c>
      <c r="AT77" s="9">
        <f>_xlfn.RANK.EQ(datos!AU77,datos!AU$7:AU$88)</f>
        <v>79</v>
      </c>
      <c r="AU77" s="9">
        <f>_xlfn.RANK.EQ(datos!AV77,datos!AV$7:AV$88)</f>
        <v>79</v>
      </c>
      <c r="AV77" s="9">
        <f>_xlfn.RANK.EQ(datos!AW77,datos!AW$7:AW$88)</f>
        <v>79</v>
      </c>
      <c r="AW77" s="9">
        <f>_xlfn.RANK.EQ(datos!AX77,datos!AX$7:AX$88)</f>
        <v>80</v>
      </c>
      <c r="AX77" s="9">
        <f>_xlfn.RANK.EQ(datos!AY77,datos!AY$7:AY$88)</f>
        <v>75</v>
      </c>
      <c r="AY77" s="9">
        <f>_xlfn.RANK.EQ(datos!AZ77,datos!AZ$7:AZ$88)</f>
        <v>44</v>
      </c>
      <c r="AZ77" s="9">
        <f>_xlfn.RANK.EQ(datos!BA77,datos!BA$7:BA$88)</f>
        <v>54</v>
      </c>
      <c r="BA77" s="9">
        <f>_xlfn.RANK.EQ(datos!BB77,datos!BB$7:BB$88)</f>
        <v>14</v>
      </c>
      <c r="BB77" s="9">
        <f>_xlfn.RANK.EQ(datos!BC77,datos!BC$7:BC$88)</f>
        <v>56</v>
      </c>
      <c r="BC77" s="9">
        <f>_xlfn.RANK.EQ(datos!BD77,datos!BD$7:BD$88)</f>
        <v>46</v>
      </c>
      <c r="BD77" s="9">
        <f>_xlfn.RANK.EQ(datos!BE77,datos!BE$7:BE$88)</f>
        <v>52</v>
      </c>
      <c r="BE77" s="9">
        <f>_xlfn.RANK.EQ(datos!BF77,datos!BF$7:BF$88)</f>
        <v>54</v>
      </c>
      <c r="BF77" s="9">
        <f>_xlfn.RANK.EQ(datos!BG77,datos!BG$7:BG$88)</f>
        <v>5</v>
      </c>
      <c r="BG77" s="9">
        <f>_xlfn.RANK.EQ(datos!BH77,datos!BH$7:BH$88)</f>
        <v>68</v>
      </c>
      <c r="BH77" s="9">
        <f>_xlfn.RANK.EQ(datos!BI77,datos!BI$7:BI$88)</f>
        <v>34</v>
      </c>
      <c r="BI77" s="9">
        <f>_xlfn.RANK.EQ(datos!BJ77,datos!BJ$7:BJ$88)</f>
        <v>9</v>
      </c>
      <c r="BJ77" s="9">
        <f>_xlfn.RANK.EQ(datos!BK77,datos!BK$7:BK$88)</f>
        <v>75</v>
      </c>
      <c r="BK77" s="9">
        <f>_xlfn.RANK.EQ(datos!BL77,datos!BL$7:BL$88)</f>
        <v>77</v>
      </c>
      <c r="BL77" s="9">
        <f>_xlfn.RANK.EQ(datos!BM77,datos!BM$7:BM$88)</f>
        <v>59</v>
      </c>
      <c r="BM77" s="9">
        <f>_xlfn.RANK.EQ(datos!BN77,datos!BN$7:BN$88)</f>
        <v>41</v>
      </c>
      <c r="BN77" s="9">
        <f>_xlfn.RANK.EQ(datos!BO77,datos!BO$7:BO$88)</f>
        <v>50</v>
      </c>
      <c r="BO77" s="9">
        <f>_xlfn.RANK.EQ(datos!BP77,datos!BP$7:BP$88)</f>
        <v>55</v>
      </c>
      <c r="BP77" s="9">
        <f>_xlfn.RANK.EQ(datos!BQ77,datos!BQ$7:BQ$88)</f>
        <v>37</v>
      </c>
      <c r="BQ77" s="9">
        <f>_xlfn.RANK.EQ(datos!BR77,datos!BR$7:BR$88)</f>
        <v>39</v>
      </c>
      <c r="BR77" s="9">
        <f>_xlfn.RANK.EQ(datos!BS77,datos!BS$7:BS$88)</f>
        <v>17</v>
      </c>
      <c r="BS77" s="9">
        <f>_xlfn.RANK.EQ(datos!BT77,datos!BT$7:BT$88)</f>
        <v>56</v>
      </c>
      <c r="BT77" s="9">
        <f>_xlfn.RANK.EQ(datos!BU77,datos!BU$7:BU$88)</f>
        <v>38</v>
      </c>
      <c r="BU77" s="9">
        <f>_xlfn.RANK.EQ(datos!BV77,datos!BV$7:BV$88)</f>
        <v>71</v>
      </c>
      <c r="BV77" s="9">
        <f>_xlfn.RANK.EQ(datos!BW77,datos!BW$7:BW$88)</f>
        <v>1</v>
      </c>
      <c r="BW77" s="9">
        <f>_xlfn.RANK.EQ(datos!BX77,datos!BX$7:BX$88)</f>
        <v>8</v>
      </c>
      <c r="BX77" s="9">
        <f>_xlfn.RANK.EQ(datos!BY77,datos!BY$7:BY$88)</f>
        <v>70</v>
      </c>
      <c r="BY77" s="9">
        <f>_xlfn.RANK.EQ(datos!BZ77,datos!BZ$7:BZ$88)</f>
        <v>55</v>
      </c>
      <c r="BZ77" s="9">
        <f>_xlfn.RANK.EQ(datos!CA77,datos!CA$7:CA$88)</f>
        <v>13</v>
      </c>
      <c r="CA77" s="9">
        <f>_xlfn.RANK.EQ(datos!CB77,datos!CB$7:CB$88)</f>
        <v>51</v>
      </c>
      <c r="CB77" s="9">
        <f>_xlfn.RANK.EQ(datos!CC77,datos!CC$7:CC$88)</f>
        <v>60</v>
      </c>
      <c r="CC77" s="9">
        <f>_xlfn.RANK.EQ(datos!CD77,datos!CD$7:CD$88)</f>
        <v>59</v>
      </c>
      <c r="CD77" s="9">
        <f>_xlfn.RANK.EQ(datos!CE77,datos!CE$7:CE$88)</f>
        <v>70</v>
      </c>
      <c r="CE77" s="9">
        <f>_xlfn.RANK.EQ(datos!CF77,datos!CF$7:CF$88)</f>
        <v>47</v>
      </c>
      <c r="CF77" s="9">
        <f>_xlfn.RANK.EQ(datos!CG77,datos!CG$7:CG$88)</f>
        <v>11</v>
      </c>
      <c r="CG77" s="9">
        <f>_xlfn.RANK.EQ(datos!CH77,datos!CH$7:CH$88)</f>
        <v>15</v>
      </c>
      <c r="CH77" s="9">
        <f>_xlfn.RANK.EQ(datos!CI77,datos!CI$7:CI$88)</f>
        <v>33</v>
      </c>
      <c r="CI77" s="9">
        <f>_xlfn.RANK.EQ(datos!CJ77,datos!CJ$7:CJ$88)</f>
        <v>54</v>
      </c>
      <c r="CJ77" s="9">
        <f>_xlfn.RANK.EQ(datos!CK77,datos!CK$7:CK$88)</f>
        <v>63</v>
      </c>
      <c r="CK77" s="9">
        <f>_xlfn.RANK.EQ(datos!CL77,datos!CL$7:CL$88)</f>
        <v>64</v>
      </c>
      <c r="CL77" s="9">
        <f>_xlfn.RANK.EQ(datos!CM77,datos!CM$7:CM$88)</f>
        <v>42</v>
      </c>
      <c r="CM77" s="9">
        <f>_xlfn.RANK.EQ(datos!CN77,datos!CN$7:CN$88)</f>
        <v>44</v>
      </c>
      <c r="CN77" s="9">
        <f>_xlfn.RANK.EQ(datos!CO77,datos!CO$7:CO$88)</f>
        <v>30</v>
      </c>
      <c r="CO77" s="9">
        <f>_xlfn.RANK.EQ(datos!CP77,datos!CP$7:CP$88)</f>
        <v>61</v>
      </c>
      <c r="CP77" s="9">
        <f>_xlfn.RANK.EQ(datos!CQ77,datos!CQ$7:CQ$88)</f>
        <v>47</v>
      </c>
      <c r="CQ77" s="9">
        <f>_xlfn.RANK.EQ(datos!CR77,datos!CR$7:CR$88)</f>
        <v>61</v>
      </c>
      <c r="CR77" s="9">
        <f>_xlfn.RANK.EQ(datos!CS77,datos!CS$7:CS$88)</f>
        <v>65</v>
      </c>
      <c r="CS77" s="9">
        <f>_xlfn.RANK.EQ(datos!CT77,datos!CT$7:CT$88)</f>
        <v>59</v>
      </c>
      <c r="CT77" s="9">
        <f>_xlfn.RANK.EQ(datos!CU77,datos!CU$7:CU$88)</f>
        <v>76</v>
      </c>
      <c r="CU77" s="9">
        <f>_xlfn.RANK.EQ(datos!CV77,datos!CV$7:CV$88)</f>
        <v>7</v>
      </c>
      <c r="CV77" s="9">
        <f>_xlfn.RANK.EQ(datos!CW77,datos!CW$7:CW$88)</f>
        <v>47</v>
      </c>
      <c r="CW77" s="9">
        <f>_xlfn.RANK.EQ(datos!CX77,datos!CX$7:CX$88)</f>
        <v>77</v>
      </c>
      <c r="CX77" s="9">
        <f>_xlfn.RANK.EQ(datos!CY77,datos!CY$7:CY$88)</f>
        <v>72</v>
      </c>
      <c r="CY77" s="9">
        <f>_xlfn.RANK.EQ(datos!CZ77,datos!CZ$7:CZ$88)</f>
        <v>40</v>
      </c>
      <c r="CZ77" s="9">
        <f>_xlfn.RANK.EQ(datos!DA77,datos!DA$7:DA$88)</f>
        <v>19</v>
      </c>
      <c r="DA77" s="9">
        <f>_xlfn.RANK.EQ(datos!DB77,datos!DB$7:DB$88)</f>
        <v>10</v>
      </c>
      <c r="DB77" s="9">
        <f>_xlfn.RANK.EQ(datos!DC77,datos!DC$7:DC$88)</f>
        <v>65</v>
      </c>
      <c r="DC77" s="9">
        <f>_xlfn.RANK.EQ(datos!DD77,datos!DD$7:DD$88)</f>
        <v>15</v>
      </c>
      <c r="DD77" s="9">
        <f>_xlfn.RANK.EQ(datos!DE77,datos!DE$7:DE$88)</f>
        <v>63</v>
      </c>
      <c r="DE77" s="9">
        <f>_xlfn.RANK.EQ(datos!DF77,datos!DF$7:DF$88)</f>
        <v>45</v>
      </c>
      <c r="DF77" s="9">
        <f>_xlfn.RANK.EQ(datos!DG77,datos!DG$7:DG$88)</f>
        <v>41</v>
      </c>
      <c r="DG77" s="9">
        <f>_xlfn.RANK.EQ(datos!DH77,datos!DH$7:DH$88)</f>
        <v>9</v>
      </c>
      <c r="DH77" s="9">
        <f>_xlfn.RANK.EQ(datos!DI77,datos!DI$7:DI$88)</f>
        <v>59</v>
      </c>
      <c r="DI77" s="9">
        <f>_xlfn.RANK.EQ(datos!DJ77,datos!DJ$7:DJ$88)</f>
        <v>12</v>
      </c>
      <c r="DJ77" s="9">
        <f>_xlfn.RANK.EQ(datos!DK77,datos!DK$7:DK$88)</f>
        <v>60</v>
      </c>
      <c r="DK77" s="9">
        <f>_xlfn.RANK.EQ(datos!DL77,datos!DL$7:DL$88)</f>
        <v>55</v>
      </c>
      <c r="DL77" s="9">
        <f>_xlfn.RANK.EQ(datos!DM77,datos!DM$7:DM$88)</f>
        <v>59</v>
      </c>
      <c r="DM77" s="9">
        <f>_xlfn.RANK.EQ(datos!DN77,datos!DN$7:DN$88)</f>
        <v>71</v>
      </c>
      <c r="DN77" s="9">
        <f>_xlfn.RANK.EQ(datos!DO77,datos!DO$7:DO$88)</f>
        <v>72</v>
      </c>
      <c r="DO77" s="9">
        <f>_xlfn.RANK.EQ(datos!DP77,datos!DP$7:DP$88)</f>
        <v>7</v>
      </c>
      <c r="DP77" s="9">
        <f>_xlfn.RANK.EQ(datos!DQ77,datos!DQ$7:DQ$88)</f>
        <v>72</v>
      </c>
      <c r="DQ77" s="9">
        <f>_xlfn.RANK.EQ(datos!DR77,datos!DR$7:DR$88)</f>
        <v>74</v>
      </c>
      <c r="DR77" s="9">
        <f>_xlfn.RANK.EQ(datos!DS77,datos!DS$7:DS$88)</f>
        <v>54</v>
      </c>
      <c r="DS77" s="9">
        <f>_xlfn.RANK.EQ(datos!DT77,datos!DT$7:DT$88)</f>
        <v>60</v>
      </c>
      <c r="DT77" s="9">
        <f>_xlfn.RANK.EQ(datos!DU77,datos!DU$7:DU$88)</f>
        <v>66</v>
      </c>
      <c r="DU77" s="9">
        <f>_xlfn.RANK.EQ(datos!DV77,datos!DV$7:DV$88)</f>
        <v>67</v>
      </c>
      <c r="DV77" s="9">
        <f>_xlfn.RANK.EQ(datos!DW77,datos!DW$7:DW$88)</f>
        <v>13</v>
      </c>
      <c r="DW77" s="9">
        <f>_xlfn.RANK.EQ(datos!DX77,datos!DX$7:DX$88)</f>
        <v>34</v>
      </c>
      <c r="DX77" s="9">
        <f>_xlfn.RANK.EQ(datos!DY77,datos!DY$7:DY$88)</f>
        <v>59</v>
      </c>
      <c r="DY77" s="9">
        <f>_xlfn.RANK.EQ(datos!DZ77,datos!DZ$7:DZ$88)</f>
        <v>53</v>
      </c>
      <c r="DZ77" s="9">
        <f>_xlfn.RANK.EQ(datos!EA77,datos!EA$7:EA$88)</f>
        <v>71</v>
      </c>
      <c r="EA77" s="9">
        <f>_xlfn.RANK.EQ(datos!EB77,datos!EB$7:EB$88)</f>
        <v>62</v>
      </c>
      <c r="EB77" s="9">
        <f>_xlfn.RANK.EQ(datos!EC77,datos!EC$7:EC$88)</f>
        <v>78</v>
      </c>
      <c r="EC77" s="9">
        <f>_xlfn.RANK.EQ(datos!ED77,datos!ED$7:ED$88)</f>
        <v>76</v>
      </c>
      <c r="ED77" s="9">
        <f>_xlfn.RANK.EQ(datos!EE77,datos!EE$7:EE$88)</f>
        <v>3</v>
      </c>
      <c r="EE77" s="9">
        <f>_xlfn.RANK.EQ(datos!EF77,datos!EF$7:EF$88)</f>
        <v>67</v>
      </c>
      <c r="EF77" s="9">
        <f>_xlfn.RANK.EQ(datos!EG77,datos!EG$7:EG$88)</f>
        <v>74</v>
      </c>
      <c r="EG77" s="9">
        <f>_xlfn.RANK.EQ(datos!EH77,datos!EH$7:EH$88)</f>
        <v>35</v>
      </c>
      <c r="EH77" s="9">
        <f>_xlfn.RANK.EQ(datos!EI77,datos!EI$7:EI$88)</f>
        <v>1</v>
      </c>
      <c r="EI77" s="9">
        <f>_xlfn.RANK.EQ(datos!EJ77,datos!EJ$7:EJ$88)</f>
        <v>66</v>
      </c>
      <c r="EJ77" s="9">
        <f>_xlfn.RANK.EQ(datos!EK77,datos!EK$7:EK$88)</f>
        <v>59</v>
      </c>
      <c r="EK77" s="9">
        <f>_xlfn.RANK.EQ(datos!EL77,datos!EL$7:EL$88)</f>
        <v>42</v>
      </c>
      <c r="EL77" s="9">
        <f>_xlfn.RANK.EQ(datos!EM77,datos!EM$7:EM$88)</f>
        <v>67</v>
      </c>
      <c r="EM77" s="9">
        <f>_xlfn.RANK.EQ(datos!EN77,datos!EN$7:EN$88)</f>
        <v>57</v>
      </c>
      <c r="EN77" s="9">
        <f>_xlfn.RANK.EQ(datos!EO77,datos!EO$7:EO$88)</f>
        <v>71</v>
      </c>
      <c r="EO77" s="9">
        <f>_xlfn.RANK.EQ(datos!EP77,datos!EP$7:EP$88)</f>
        <v>67</v>
      </c>
      <c r="EP77" s="9">
        <f>_xlfn.RANK.EQ(datos!EQ77,datos!EQ$7:EQ$88)</f>
        <v>66</v>
      </c>
      <c r="EQ77" s="9">
        <f>_xlfn.RANK.EQ(datos!ER77,datos!ER$7:ER$88)</f>
        <v>18</v>
      </c>
      <c r="ER77" s="9">
        <f>_xlfn.RANK.EQ(datos!ES77,datos!ES$7:ES$88)</f>
        <v>4</v>
      </c>
      <c r="ES77" s="9">
        <f>_xlfn.RANK.EQ(datos!ET77,datos!ET$7:ET$88)</f>
        <v>35</v>
      </c>
      <c r="ET77" s="9">
        <f>_xlfn.RANK.EQ(datos!EU77,datos!EU$7:EU$88)</f>
        <v>51</v>
      </c>
      <c r="EU77" s="9">
        <f>_xlfn.RANK.EQ(datos!EV77,datos!EV$7:EV$88)</f>
        <v>47</v>
      </c>
      <c r="EV77" s="9">
        <f>_xlfn.RANK.EQ(datos!EW77,datos!EW$7:EW$88)</f>
        <v>31</v>
      </c>
      <c r="EW77" s="9">
        <f>_xlfn.RANK.EQ(datos!EX77,datos!EX$7:EX$88)</f>
        <v>23</v>
      </c>
      <c r="EX77" s="9">
        <f>_xlfn.RANK.EQ(datos!EY77,datos!EY$7:EY$88)</f>
        <v>38</v>
      </c>
      <c r="EY77" s="9">
        <f>_xlfn.RANK.EQ(datos!EZ77,datos!EZ$7:EZ$88)</f>
        <v>42</v>
      </c>
      <c r="EZ77" s="9">
        <f>_xlfn.RANK.EQ(datos!FA77,datos!FA$7:FA$88)</f>
        <v>24</v>
      </c>
      <c r="FA77" s="9">
        <f>_xlfn.RANK.EQ(datos!FB77,datos!FB$7:FB$88)</f>
        <v>24</v>
      </c>
      <c r="FB77" s="9">
        <f>_xlfn.RANK.EQ(datos!FC77,datos!FC$7:FC$88)</f>
        <v>43</v>
      </c>
      <c r="FC77" s="9">
        <f>_xlfn.RANK.EQ(datos!FD77,datos!FD$7:FD$88)</f>
        <v>17</v>
      </c>
      <c r="FD77" s="9">
        <f>_xlfn.RANK.EQ(datos!FE77,datos!FE$7:FE$88)</f>
        <v>32</v>
      </c>
      <c r="FE77" s="9">
        <f>_xlfn.RANK.EQ(datos!FF77,datos!FF$7:FF$88)</f>
        <v>33</v>
      </c>
      <c r="FF77" s="9">
        <f>_xlfn.RANK.EQ(datos!FG77,datos!FG$7:FG$88)</f>
        <v>76</v>
      </c>
      <c r="FG77" s="9">
        <f>_xlfn.RANK.EQ(datos!FH77,datos!FH$7:FH$88)</f>
        <v>1</v>
      </c>
      <c r="FH77" s="9">
        <f>_xlfn.RANK.EQ(datos!FI77,datos!FI$7:FI$88)</f>
        <v>56</v>
      </c>
      <c r="FI77" s="9">
        <f>_xlfn.RANK.EQ(datos!FJ77,datos!FJ$7:FJ$88)</f>
        <v>82</v>
      </c>
      <c r="FJ77" s="9">
        <f>_xlfn.RANK.EQ(datos!FK77,datos!FK$7:FK$88)</f>
        <v>82</v>
      </c>
      <c r="FK77" s="9">
        <f>_xlfn.RANK.EQ(datos!FL77,datos!FL$7:FL$88)</f>
        <v>43</v>
      </c>
      <c r="FL77" s="9">
        <f>_xlfn.RANK.EQ(datos!FM77,datos!FM$7:FM$88)</f>
        <v>26</v>
      </c>
      <c r="FM77" s="9">
        <f>_xlfn.RANK.EQ(datos!FN77,datos!FN$7:FN$88)</f>
        <v>26</v>
      </c>
      <c r="FN77" s="9">
        <f>_xlfn.RANK.EQ(datos!FO77,datos!FO$7:FO$88)</f>
        <v>59</v>
      </c>
      <c r="FO77" s="9">
        <f>_xlfn.RANK.EQ(datos!FP77,datos!FP$7:FP$88)</f>
        <v>27</v>
      </c>
      <c r="FP77" s="9">
        <f>_xlfn.RANK.EQ(datos!FQ77,datos!FQ$7:FQ$88)</f>
        <v>70</v>
      </c>
      <c r="FQ77" s="9">
        <f>_xlfn.RANK.EQ(datos!FR77,datos!FR$7:FR$88)</f>
        <v>37</v>
      </c>
      <c r="FR77" s="9">
        <f>_xlfn.RANK.EQ(datos!FS77,datos!FS$7:FS$88)</f>
        <v>3</v>
      </c>
      <c r="FS77" s="9">
        <f>_xlfn.RANK.EQ(datos!FT77,datos!FT$7:FT$88)</f>
        <v>51</v>
      </c>
    </row>
    <row r="78" spans="1:175" x14ac:dyDescent="0.3">
      <c r="A78" s="2" t="s">
        <v>144</v>
      </c>
      <c r="B78" s="2">
        <v>607</v>
      </c>
      <c r="C78" s="2" t="s">
        <v>145</v>
      </c>
      <c r="D78" s="2" t="s">
        <v>133</v>
      </c>
      <c r="E78" s="2" t="s">
        <v>348</v>
      </c>
      <c r="F78" s="2">
        <v>1</v>
      </c>
      <c r="G78" s="2" t="s">
        <v>355</v>
      </c>
      <c r="H78" s="9">
        <f>_xlfn.RANK.EQ(datos!I78,datos!I$7:I$88)</f>
        <v>64</v>
      </c>
      <c r="I78" s="9">
        <f>_xlfn.RANK.EQ(datos!J78,datos!J$7:J$88)</f>
        <v>42</v>
      </c>
      <c r="J78" s="9">
        <f>_xlfn.RANK.EQ(datos!K78,datos!K$7:K$88)</f>
        <v>63</v>
      </c>
      <c r="K78" s="9">
        <f>_xlfn.RANK.EQ(datos!L78,datos!L$7:L$88)</f>
        <v>65</v>
      </c>
      <c r="L78" s="9">
        <f>_xlfn.RANK.EQ(datos!M78,datos!M$7:M$88)</f>
        <v>60</v>
      </c>
      <c r="M78" s="9">
        <f>_xlfn.RANK.EQ(datos!N78,datos!N$7:N$88)</f>
        <v>57</v>
      </c>
      <c r="N78" s="9">
        <f>_xlfn.RANK.EQ(datos!O78,datos!O$7:O$88)</f>
        <v>60</v>
      </c>
      <c r="O78" s="9">
        <f>_xlfn.RANK.EQ(datos!P78,datos!P$7:P$88)</f>
        <v>62</v>
      </c>
      <c r="P78" s="9">
        <f>_xlfn.RANK.EQ(datos!Q78,datos!Q$7:Q$88)</f>
        <v>54</v>
      </c>
      <c r="Q78" s="9">
        <f>_xlfn.RANK.EQ(datos!R78,datos!R$7:R$88)</f>
        <v>80</v>
      </c>
      <c r="R78" s="9">
        <f>_xlfn.RANK.EQ(datos!S78,datos!S$7:S$88)</f>
        <v>39</v>
      </c>
      <c r="S78" s="9">
        <f>_xlfn.RANK.EQ(datos!T78,datos!T$7:T$88)</f>
        <v>19</v>
      </c>
      <c r="T78" s="9">
        <f>_xlfn.RANK.EQ(datos!U78,datos!U$7:U$88)</f>
        <v>33</v>
      </c>
      <c r="U78" s="9">
        <f>_xlfn.RANK.EQ(datos!V78,datos!V$7:V$88)</f>
        <v>4</v>
      </c>
      <c r="V78" s="9">
        <f>_xlfn.RANK.EQ(datos!W78,datos!W$7:W$88)</f>
        <v>39</v>
      </c>
      <c r="W78" s="9">
        <f>_xlfn.RANK.EQ(datos!X78,datos!X$7:X$88)</f>
        <v>81</v>
      </c>
      <c r="X78" s="9">
        <f>_xlfn.RANK.EQ(datos!Y78,datos!Y$7:Y$88)</f>
        <v>65</v>
      </c>
      <c r="Y78" s="9">
        <f>_xlfn.RANK.EQ(datos!Z78,datos!Z$7:Z$88)</f>
        <v>18</v>
      </c>
      <c r="Z78" s="9">
        <f>_xlfn.RANK.EQ(datos!AA78,datos!AA$7:AA$88)</f>
        <v>25</v>
      </c>
      <c r="AA78" s="9">
        <f>_xlfn.RANK.EQ(datos!AB78,datos!AB$7:AB$88)</f>
        <v>20</v>
      </c>
      <c r="AB78" s="9">
        <f>_xlfn.RANK.EQ(datos!AC78,datos!AC$7:AC$88)</f>
        <v>64</v>
      </c>
      <c r="AC78" s="9">
        <f>_xlfn.RANK.EQ(datos!AD78,datos!AD$7:AD$88)</f>
        <v>58</v>
      </c>
      <c r="AD78" s="9">
        <f>_xlfn.RANK.EQ(datos!AE78,datos!AE$7:AE$88)</f>
        <v>73</v>
      </c>
      <c r="AE78" s="9">
        <f>_xlfn.RANK.EQ(datos!AF78,datos!AF$7:AF$88)</f>
        <v>60</v>
      </c>
      <c r="AF78" s="9">
        <f>_xlfn.RANK.EQ(datos!AG78,datos!AG$7:AG$88)</f>
        <v>52</v>
      </c>
      <c r="AG78" s="9">
        <f>_xlfn.RANK.EQ(datos!AH78,datos!AH$7:AH$88)</f>
        <v>11</v>
      </c>
      <c r="AH78" s="9">
        <f>_xlfn.RANK.EQ(datos!AI78,datos!AI$7:AI$88)</f>
        <v>69</v>
      </c>
      <c r="AI78" s="9">
        <f>_xlfn.RANK.EQ(datos!AJ78,datos!AJ$7:AJ$88)</f>
        <v>30</v>
      </c>
      <c r="AJ78" s="9">
        <f>_xlfn.RANK.EQ(datos!AK78,datos!AK$7:AK$88)</f>
        <v>75</v>
      </c>
      <c r="AK78" s="9">
        <f>_xlfn.RANK.EQ(datos!AL78,datos!AL$7:AL$88)</f>
        <v>63</v>
      </c>
      <c r="AL78" s="9">
        <f>_xlfn.RANK.EQ(datos!AM78,datos!AM$7:AM$88)</f>
        <v>59</v>
      </c>
      <c r="AM78" s="9">
        <f>_xlfn.RANK.EQ(datos!AN78,datos!AN$7:AN$88)</f>
        <v>61</v>
      </c>
      <c r="AN78" s="9">
        <f>_xlfn.RANK.EQ(datos!AO78,datos!AO$7:AO$88)</f>
        <v>77</v>
      </c>
      <c r="AO78" s="9">
        <f>_xlfn.RANK.EQ(datos!AP78,datos!AP$7:AP$88)</f>
        <v>24</v>
      </c>
      <c r="AP78" s="9">
        <f>_xlfn.RANK.EQ(datos!AQ78,datos!AQ$7:AQ$88)</f>
        <v>71</v>
      </c>
      <c r="AQ78" s="9">
        <f>_xlfn.RANK.EQ(datos!AR78,datos!AR$7:AR$88)</f>
        <v>47</v>
      </c>
      <c r="AR78" s="9">
        <f>_xlfn.RANK.EQ(datos!AS78,datos!AS$7:AS$88)</f>
        <v>47</v>
      </c>
      <c r="AS78" s="9">
        <f>_xlfn.RANK.EQ(datos!AT78,datos!AT$7:AT$88)</f>
        <v>34</v>
      </c>
      <c r="AT78" s="9">
        <f>_xlfn.RANK.EQ(datos!AU78,datos!AU$7:AU$88)</f>
        <v>71</v>
      </c>
      <c r="AU78" s="9">
        <f>_xlfn.RANK.EQ(datos!AV78,datos!AV$7:AV$88)</f>
        <v>71</v>
      </c>
      <c r="AV78" s="9">
        <f>_xlfn.RANK.EQ(datos!AW78,datos!AW$7:AW$88)</f>
        <v>55</v>
      </c>
      <c r="AW78" s="9">
        <f>_xlfn.RANK.EQ(datos!AX78,datos!AX$7:AX$88)</f>
        <v>32</v>
      </c>
      <c r="AX78" s="9">
        <f>_xlfn.RANK.EQ(datos!AY78,datos!AY$7:AY$88)</f>
        <v>82</v>
      </c>
      <c r="AY78" s="9">
        <f>_xlfn.RANK.EQ(datos!AZ78,datos!AZ$7:AZ$88)</f>
        <v>58</v>
      </c>
      <c r="AZ78" s="9">
        <f>_xlfn.RANK.EQ(datos!BA78,datos!BA$7:BA$88)</f>
        <v>22</v>
      </c>
      <c r="BA78" s="9">
        <f>_xlfn.RANK.EQ(datos!BB78,datos!BB$7:BB$88)</f>
        <v>35</v>
      </c>
      <c r="BB78" s="9">
        <f>_xlfn.RANK.EQ(datos!BC78,datos!BC$7:BC$88)</f>
        <v>74</v>
      </c>
      <c r="BC78" s="9">
        <f>_xlfn.RANK.EQ(datos!BD78,datos!BD$7:BD$88)</f>
        <v>77</v>
      </c>
      <c r="BD78" s="9">
        <f>_xlfn.RANK.EQ(datos!BE78,datos!BE$7:BE$88)</f>
        <v>77</v>
      </c>
      <c r="BE78" s="9">
        <f>_xlfn.RANK.EQ(datos!BF78,datos!BF$7:BF$88)</f>
        <v>1</v>
      </c>
      <c r="BF78" s="9">
        <f>_xlfn.RANK.EQ(datos!BG78,datos!BG$7:BG$88)</f>
        <v>70</v>
      </c>
      <c r="BG78" s="9">
        <f>_xlfn.RANK.EQ(datos!BH78,datos!BH$7:BH$88)</f>
        <v>1</v>
      </c>
      <c r="BH78" s="9">
        <f>_xlfn.RANK.EQ(datos!BI78,datos!BI$7:BI$88)</f>
        <v>19</v>
      </c>
      <c r="BI78" s="9">
        <f>_xlfn.RANK.EQ(datos!BJ78,datos!BJ$7:BJ$88)</f>
        <v>67</v>
      </c>
      <c r="BJ78" s="9">
        <f>_xlfn.RANK.EQ(datos!BK78,datos!BK$7:BK$88)</f>
        <v>77</v>
      </c>
      <c r="BK78" s="9">
        <f>_xlfn.RANK.EQ(datos!BL78,datos!BL$7:BL$88)</f>
        <v>4</v>
      </c>
      <c r="BL78" s="9">
        <f>_xlfn.RANK.EQ(datos!BM78,datos!BM$7:BM$88)</f>
        <v>10</v>
      </c>
      <c r="BM78" s="9">
        <f>_xlfn.RANK.EQ(datos!BN78,datos!BN$7:BN$88)</f>
        <v>76</v>
      </c>
      <c r="BN78" s="9">
        <f>_xlfn.RANK.EQ(datos!BO78,datos!BO$7:BO$88)</f>
        <v>19</v>
      </c>
      <c r="BO78" s="9">
        <f>_xlfn.RANK.EQ(datos!BP78,datos!BP$7:BP$88)</f>
        <v>1</v>
      </c>
      <c r="BP78" s="9">
        <f>_xlfn.RANK.EQ(datos!BQ78,datos!BQ$7:BQ$88)</f>
        <v>52</v>
      </c>
      <c r="BQ78" s="9">
        <f>_xlfn.RANK.EQ(datos!BR78,datos!BR$7:BR$88)</f>
        <v>70</v>
      </c>
      <c r="BR78" s="9">
        <f>_xlfn.RANK.EQ(datos!BS78,datos!BS$7:BS$88)</f>
        <v>8</v>
      </c>
      <c r="BS78" s="9">
        <f>_xlfn.RANK.EQ(datos!BT78,datos!BT$7:BT$88)</f>
        <v>62</v>
      </c>
      <c r="BT78" s="9">
        <f>_xlfn.RANK.EQ(datos!BU78,datos!BU$7:BU$88)</f>
        <v>43</v>
      </c>
      <c r="BU78" s="9">
        <f>_xlfn.RANK.EQ(datos!BV78,datos!BV$7:BV$88)</f>
        <v>8</v>
      </c>
      <c r="BV78" s="9">
        <f>_xlfn.RANK.EQ(datos!BW78,datos!BW$7:BW$88)</f>
        <v>1</v>
      </c>
      <c r="BW78" s="9">
        <f>_xlfn.RANK.EQ(datos!BX78,datos!BX$7:BX$88)</f>
        <v>59</v>
      </c>
      <c r="BX78" s="9">
        <f>_xlfn.RANK.EQ(datos!BY78,datos!BY$7:BY$88)</f>
        <v>32</v>
      </c>
      <c r="BY78" s="9">
        <f>_xlfn.RANK.EQ(datos!BZ78,datos!BZ$7:BZ$88)</f>
        <v>25</v>
      </c>
      <c r="BZ78" s="9">
        <f>_xlfn.RANK.EQ(datos!CA78,datos!CA$7:CA$88)</f>
        <v>26</v>
      </c>
      <c r="CA78" s="9">
        <f>_xlfn.RANK.EQ(datos!CB78,datos!CB$7:CB$88)</f>
        <v>48</v>
      </c>
      <c r="CB78" s="9">
        <f>_xlfn.RANK.EQ(datos!CC78,datos!CC$7:CC$88)</f>
        <v>80</v>
      </c>
      <c r="CC78" s="9">
        <f>_xlfn.RANK.EQ(datos!CD78,datos!CD$7:CD$88)</f>
        <v>79</v>
      </c>
      <c r="CD78" s="9">
        <f>_xlfn.RANK.EQ(datos!CE78,datos!CE$7:CE$88)</f>
        <v>81</v>
      </c>
      <c r="CE78" s="9">
        <f>_xlfn.RANK.EQ(datos!CF78,datos!CF$7:CF$88)</f>
        <v>78</v>
      </c>
      <c r="CF78" s="9">
        <f>_xlfn.RANK.EQ(datos!CG78,datos!CG$7:CG$88)</f>
        <v>43</v>
      </c>
      <c r="CG78" s="9">
        <f>_xlfn.RANK.EQ(datos!CH78,datos!CH$7:CH$88)</f>
        <v>3</v>
      </c>
      <c r="CH78" s="9">
        <f>_xlfn.RANK.EQ(datos!CI78,datos!CI$7:CI$88)</f>
        <v>31</v>
      </c>
      <c r="CI78" s="9">
        <f>_xlfn.RANK.EQ(datos!CJ78,datos!CJ$7:CJ$88)</f>
        <v>70</v>
      </c>
      <c r="CJ78" s="9">
        <f>_xlfn.RANK.EQ(datos!CK78,datos!CK$7:CK$88)</f>
        <v>73</v>
      </c>
      <c r="CK78" s="9">
        <f>_xlfn.RANK.EQ(datos!CL78,datos!CL$7:CL$88)</f>
        <v>79</v>
      </c>
      <c r="CL78" s="9">
        <f>_xlfn.RANK.EQ(datos!CM78,datos!CM$7:CM$88)</f>
        <v>70</v>
      </c>
      <c r="CM78" s="9">
        <f>_xlfn.RANK.EQ(datos!CN78,datos!CN$7:CN$88)</f>
        <v>52</v>
      </c>
      <c r="CN78" s="9">
        <f>_xlfn.RANK.EQ(datos!CO78,datos!CO$7:CO$88)</f>
        <v>78</v>
      </c>
      <c r="CO78" s="9">
        <f>_xlfn.RANK.EQ(datos!CP78,datos!CP$7:CP$88)</f>
        <v>1</v>
      </c>
      <c r="CP78" s="9">
        <f>_xlfn.RANK.EQ(datos!CQ78,datos!CQ$7:CQ$88)</f>
        <v>1</v>
      </c>
      <c r="CQ78" s="9">
        <f>_xlfn.RANK.EQ(datos!CR78,datos!CR$7:CR$88)</f>
        <v>9</v>
      </c>
      <c r="CR78" s="9">
        <f>_xlfn.RANK.EQ(datos!CS78,datos!CS$7:CS$88)</f>
        <v>34</v>
      </c>
      <c r="CS78" s="9">
        <f>_xlfn.RANK.EQ(datos!CT78,datos!CT$7:CT$88)</f>
        <v>28</v>
      </c>
      <c r="CT78" s="9">
        <f>_xlfn.RANK.EQ(datos!CU78,datos!CU$7:CU$88)</f>
        <v>30</v>
      </c>
      <c r="CU78" s="9">
        <f>_xlfn.RANK.EQ(datos!CV78,datos!CV$7:CV$88)</f>
        <v>4</v>
      </c>
      <c r="CV78" s="9">
        <f>_xlfn.RANK.EQ(datos!CW78,datos!CW$7:CW$88)</f>
        <v>74</v>
      </c>
      <c r="CW78" s="9">
        <f>_xlfn.RANK.EQ(datos!CX78,datos!CX$7:CX$88)</f>
        <v>46</v>
      </c>
      <c r="CX78" s="9">
        <f>_xlfn.RANK.EQ(datos!CY78,datos!CY$7:CY$88)</f>
        <v>62</v>
      </c>
      <c r="CY78" s="9">
        <f>_xlfn.RANK.EQ(datos!CZ78,datos!CZ$7:CZ$88)</f>
        <v>72</v>
      </c>
      <c r="CZ78" s="9">
        <f>_xlfn.RANK.EQ(datos!DA78,datos!DA$7:DA$88)</f>
        <v>12</v>
      </c>
      <c r="DA78" s="9">
        <f>_xlfn.RANK.EQ(datos!DB78,datos!DB$7:DB$88)</f>
        <v>41</v>
      </c>
      <c r="DB78" s="9">
        <f>_xlfn.RANK.EQ(datos!DC78,datos!DC$7:DC$88)</f>
        <v>51</v>
      </c>
      <c r="DC78" s="9">
        <f>_xlfn.RANK.EQ(datos!DD78,datos!DD$7:DD$88)</f>
        <v>29</v>
      </c>
      <c r="DD78" s="9">
        <f>_xlfn.RANK.EQ(datos!DE78,datos!DE$7:DE$88)</f>
        <v>19</v>
      </c>
      <c r="DE78" s="9">
        <f>_xlfn.RANK.EQ(datos!DF78,datos!DF$7:DF$88)</f>
        <v>23</v>
      </c>
      <c r="DF78" s="9">
        <f>_xlfn.RANK.EQ(datos!DG78,datos!DG$7:DG$88)</f>
        <v>71</v>
      </c>
      <c r="DG78" s="9">
        <f>_xlfn.RANK.EQ(datos!DH78,datos!DH$7:DH$88)</f>
        <v>22</v>
      </c>
      <c r="DH78" s="9">
        <f>_xlfn.RANK.EQ(datos!DI78,datos!DI$7:DI$88)</f>
        <v>64</v>
      </c>
      <c r="DI78" s="9">
        <f>_xlfn.RANK.EQ(datos!DJ78,datos!DJ$7:DJ$88)</f>
        <v>44</v>
      </c>
      <c r="DJ78" s="9">
        <f>_xlfn.RANK.EQ(datos!DK78,datos!DK$7:DK$88)</f>
        <v>54</v>
      </c>
      <c r="DK78" s="9">
        <f>_xlfn.RANK.EQ(datos!DL78,datos!DL$7:DL$88)</f>
        <v>59</v>
      </c>
      <c r="DL78" s="9">
        <f>_xlfn.RANK.EQ(datos!DM78,datos!DM$7:DM$88)</f>
        <v>76</v>
      </c>
      <c r="DM78" s="9">
        <f>_xlfn.RANK.EQ(datos!DN78,datos!DN$7:DN$88)</f>
        <v>75</v>
      </c>
      <c r="DN78" s="9">
        <f>_xlfn.RANK.EQ(datos!DO78,datos!DO$7:DO$88)</f>
        <v>20</v>
      </c>
      <c r="DO78" s="9">
        <f>_xlfn.RANK.EQ(datos!DP78,datos!DP$7:DP$88)</f>
        <v>45</v>
      </c>
      <c r="DP78" s="9">
        <f>_xlfn.RANK.EQ(datos!DQ78,datos!DQ$7:DQ$88)</f>
        <v>56</v>
      </c>
      <c r="DQ78" s="9">
        <f>_xlfn.RANK.EQ(datos!DR78,datos!DR$7:DR$88)</f>
        <v>33</v>
      </c>
      <c r="DR78" s="9">
        <f>_xlfn.RANK.EQ(datos!DS78,datos!DS$7:DS$88)</f>
        <v>67</v>
      </c>
      <c r="DS78" s="9">
        <f>_xlfn.RANK.EQ(datos!DT78,datos!DT$7:DT$88)</f>
        <v>53</v>
      </c>
      <c r="DT78" s="9">
        <f>_xlfn.RANK.EQ(datos!DU78,datos!DU$7:DU$88)</f>
        <v>53</v>
      </c>
      <c r="DU78" s="9">
        <f>_xlfn.RANK.EQ(datos!DV78,datos!DV$7:DV$88)</f>
        <v>6</v>
      </c>
      <c r="DV78" s="9">
        <f>_xlfn.RANK.EQ(datos!DW78,datos!DW$7:DW$88)</f>
        <v>12</v>
      </c>
      <c r="DW78" s="9">
        <f>_xlfn.RANK.EQ(datos!DX78,datos!DX$7:DX$88)</f>
        <v>15</v>
      </c>
      <c r="DX78" s="9">
        <f>_xlfn.RANK.EQ(datos!DY78,datos!DY$7:DY$88)</f>
        <v>16</v>
      </c>
      <c r="DY78" s="9">
        <f>_xlfn.RANK.EQ(datos!DZ78,datos!DZ$7:DZ$88)</f>
        <v>14</v>
      </c>
      <c r="DZ78" s="9">
        <f>_xlfn.RANK.EQ(datos!EA78,datos!EA$7:EA$88)</f>
        <v>69</v>
      </c>
      <c r="EA78" s="9">
        <f>_xlfn.RANK.EQ(datos!EB78,datos!EB$7:EB$88)</f>
        <v>58</v>
      </c>
      <c r="EB78" s="9">
        <f>_xlfn.RANK.EQ(datos!EC78,datos!EC$7:EC$88)</f>
        <v>63</v>
      </c>
      <c r="EC78" s="9">
        <f>_xlfn.RANK.EQ(datos!ED78,datos!ED$7:ED$88)</f>
        <v>69</v>
      </c>
      <c r="ED78" s="9">
        <f>_xlfn.RANK.EQ(datos!EE78,datos!EE$7:EE$88)</f>
        <v>58</v>
      </c>
      <c r="EE78" s="9">
        <f>_xlfn.RANK.EQ(datos!EF78,datos!EF$7:EF$88)</f>
        <v>26</v>
      </c>
      <c r="EF78" s="9">
        <f>_xlfn.RANK.EQ(datos!EG78,datos!EG$7:EG$88)</f>
        <v>41</v>
      </c>
      <c r="EG78" s="9">
        <f>_xlfn.RANK.EQ(datos!EH78,datos!EH$7:EH$88)</f>
        <v>44</v>
      </c>
      <c r="EH78" s="9">
        <f>_xlfn.RANK.EQ(datos!EI78,datos!EI$7:EI$88)</f>
        <v>1</v>
      </c>
      <c r="EI78" s="9">
        <f>_xlfn.RANK.EQ(datos!EJ78,datos!EJ$7:EJ$88)</f>
        <v>70</v>
      </c>
      <c r="EJ78" s="9">
        <f>_xlfn.RANK.EQ(datos!EK78,datos!EK$7:EK$88)</f>
        <v>58</v>
      </c>
      <c r="EK78" s="9">
        <f>_xlfn.RANK.EQ(datos!EL78,datos!EL$7:EL$88)</f>
        <v>72</v>
      </c>
      <c r="EL78" s="9">
        <f>_xlfn.RANK.EQ(datos!EM78,datos!EM$7:EM$88)</f>
        <v>72</v>
      </c>
      <c r="EM78" s="9">
        <f>_xlfn.RANK.EQ(datos!EN78,datos!EN$7:EN$88)</f>
        <v>65</v>
      </c>
      <c r="EN78" s="9">
        <f>_xlfn.RANK.EQ(datos!EO78,datos!EO$7:EO$88)</f>
        <v>78</v>
      </c>
      <c r="EO78" s="9">
        <f>_xlfn.RANK.EQ(datos!EP78,datos!EP$7:EP$88)</f>
        <v>57</v>
      </c>
      <c r="EP78" s="9">
        <f>_xlfn.RANK.EQ(datos!EQ78,datos!EQ$7:EQ$88)</f>
        <v>65</v>
      </c>
      <c r="EQ78" s="9">
        <f>_xlfn.RANK.EQ(datos!ER78,datos!ER$7:ER$88)</f>
        <v>76</v>
      </c>
      <c r="ER78" s="9">
        <f>_xlfn.RANK.EQ(datos!ES78,datos!ES$7:ES$88)</f>
        <v>14</v>
      </c>
      <c r="ES78" s="9">
        <f>_xlfn.RANK.EQ(datos!ET78,datos!ET$7:ET$88)</f>
        <v>59</v>
      </c>
      <c r="ET78" s="9">
        <f>_xlfn.RANK.EQ(datos!EU78,datos!EU$7:EU$88)</f>
        <v>61</v>
      </c>
      <c r="EU78" s="9">
        <f>_xlfn.RANK.EQ(datos!EV78,datos!EV$7:EV$88)</f>
        <v>63</v>
      </c>
      <c r="EV78" s="9">
        <f>_xlfn.RANK.EQ(datos!EW78,datos!EW$7:EW$88)</f>
        <v>16</v>
      </c>
      <c r="EW78" s="9">
        <f>_xlfn.RANK.EQ(datos!EX78,datos!EX$7:EX$88)</f>
        <v>64</v>
      </c>
      <c r="EX78" s="9">
        <f>_xlfn.RANK.EQ(datos!EY78,datos!EY$7:EY$88)</f>
        <v>40</v>
      </c>
      <c r="EY78" s="9">
        <f>_xlfn.RANK.EQ(datos!EZ78,datos!EZ$7:EZ$88)</f>
        <v>61</v>
      </c>
      <c r="EZ78" s="9">
        <f>_xlfn.RANK.EQ(datos!FA78,datos!FA$7:FA$88)</f>
        <v>76</v>
      </c>
      <c r="FA78" s="9">
        <f>_xlfn.RANK.EQ(datos!FB78,datos!FB$7:FB$88)</f>
        <v>54</v>
      </c>
      <c r="FB78" s="9">
        <f>_xlfn.RANK.EQ(datos!FC78,datos!FC$7:FC$88)</f>
        <v>66</v>
      </c>
      <c r="FC78" s="9">
        <f>_xlfn.RANK.EQ(datos!FD78,datos!FD$7:FD$88)</f>
        <v>73</v>
      </c>
      <c r="FD78" s="9">
        <f>_xlfn.RANK.EQ(datos!FE78,datos!FE$7:FE$88)</f>
        <v>27</v>
      </c>
      <c r="FE78" s="9">
        <f>_xlfn.RANK.EQ(datos!FF78,datos!FF$7:FF$88)</f>
        <v>4</v>
      </c>
      <c r="FF78" s="9">
        <f>_xlfn.RANK.EQ(datos!FG78,datos!FG$7:FG$88)</f>
        <v>72</v>
      </c>
      <c r="FG78" s="9">
        <f>_xlfn.RANK.EQ(datos!FH78,datos!FH$7:FH$88)</f>
        <v>52</v>
      </c>
      <c r="FH78" s="9">
        <f>_xlfn.RANK.EQ(datos!FI78,datos!FI$7:FI$88)</f>
        <v>1</v>
      </c>
      <c r="FI78" s="9">
        <f>_xlfn.RANK.EQ(datos!FJ78,datos!FJ$7:FJ$88)</f>
        <v>77</v>
      </c>
      <c r="FJ78" s="9">
        <f>_xlfn.RANK.EQ(datos!FK78,datos!FK$7:FK$88)</f>
        <v>67</v>
      </c>
      <c r="FK78" s="9">
        <f>_xlfn.RANK.EQ(datos!FL78,datos!FL$7:FL$88)</f>
        <v>43</v>
      </c>
      <c r="FL78" s="9">
        <f>_xlfn.RANK.EQ(datos!FM78,datos!FM$7:FM$88)</f>
        <v>26</v>
      </c>
      <c r="FM78" s="9">
        <f>_xlfn.RANK.EQ(datos!FN78,datos!FN$7:FN$88)</f>
        <v>26</v>
      </c>
      <c r="FN78" s="9">
        <f>_xlfn.RANK.EQ(datos!FO78,datos!FO$7:FO$88)</f>
        <v>30</v>
      </c>
      <c r="FO78" s="9">
        <f>_xlfn.RANK.EQ(datos!FP78,datos!FP$7:FP$88)</f>
        <v>67</v>
      </c>
      <c r="FP78" s="9">
        <f>_xlfn.RANK.EQ(datos!FQ78,datos!FQ$7:FQ$88)</f>
        <v>35</v>
      </c>
      <c r="FQ78" s="9">
        <f>_xlfn.RANK.EQ(datos!FR78,datos!FR$7:FR$88)</f>
        <v>42</v>
      </c>
      <c r="FR78" s="9">
        <f>_xlfn.RANK.EQ(datos!FS78,datos!FS$7:FS$88)</f>
        <v>64</v>
      </c>
      <c r="FS78" s="9">
        <f>_xlfn.RANK.EQ(datos!FT78,datos!FT$7:FT$88)</f>
        <v>44</v>
      </c>
    </row>
    <row r="79" spans="1:175" x14ac:dyDescent="0.3">
      <c r="A79" s="2" t="s">
        <v>146</v>
      </c>
      <c r="B79" s="2">
        <v>608</v>
      </c>
      <c r="C79" s="2" t="s">
        <v>147</v>
      </c>
      <c r="D79" s="2" t="s">
        <v>133</v>
      </c>
      <c r="E79" s="2" t="s">
        <v>348</v>
      </c>
      <c r="F79" s="2">
        <v>1</v>
      </c>
      <c r="G79" s="2" t="s">
        <v>355</v>
      </c>
      <c r="H79" s="9">
        <f>_xlfn.RANK.EQ(datos!I79,datos!I$7:I$88)</f>
        <v>77</v>
      </c>
      <c r="I79" s="9">
        <f>_xlfn.RANK.EQ(datos!J79,datos!J$7:J$88)</f>
        <v>68</v>
      </c>
      <c r="J79" s="9">
        <f>_xlfn.RANK.EQ(datos!K79,datos!K$7:K$88)</f>
        <v>79</v>
      </c>
      <c r="K79" s="9">
        <f>_xlfn.RANK.EQ(datos!L79,datos!L$7:L$88)</f>
        <v>76</v>
      </c>
      <c r="L79" s="9">
        <f>_xlfn.RANK.EQ(datos!M79,datos!M$7:M$88)</f>
        <v>75</v>
      </c>
      <c r="M79" s="9">
        <f>_xlfn.RANK.EQ(datos!N79,datos!N$7:N$88)</f>
        <v>59</v>
      </c>
      <c r="N79" s="9">
        <f>_xlfn.RANK.EQ(datos!O79,datos!O$7:O$88)</f>
        <v>69</v>
      </c>
      <c r="O79" s="9">
        <f>_xlfn.RANK.EQ(datos!P79,datos!P$7:P$88)</f>
        <v>33</v>
      </c>
      <c r="P79" s="9">
        <f>_xlfn.RANK.EQ(datos!Q79,datos!Q$7:Q$88)</f>
        <v>24</v>
      </c>
      <c r="Q79" s="9">
        <f>_xlfn.RANK.EQ(datos!R79,datos!R$7:R$88)</f>
        <v>72</v>
      </c>
      <c r="R79" s="9">
        <f>_xlfn.RANK.EQ(datos!S79,datos!S$7:S$88)</f>
        <v>28</v>
      </c>
      <c r="S79" s="9">
        <f>_xlfn.RANK.EQ(datos!T79,datos!T$7:T$88)</f>
        <v>54</v>
      </c>
      <c r="T79" s="9">
        <f>_xlfn.RANK.EQ(datos!U79,datos!U$7:U$88)</f>
        <v>71</v>
      </c>
      <c r="U79" s="9">
        <f>_xlfn.RANK.EQ(datos!V79,datos!V$7:V$88)</f>
        <v>72</v>
      </c>
      <c r="V79" s="9">
        <f>_xlfn.RANK.EQ(datos!W79,datos!W$7:W$88)</f>
        <v>72</v>
      </c>
      <c r="W79" s="9">
        <f>_xlfn.RANK.EQ(datos!X79,datos!X$7:X$88)</f>
        <v>82</v>
      </c>
      <c r="X79" s="9">
        <f>_xlfn.RANK.EQ(datos!Y79,datos!Y$7:Y$88)</f>
        <v>78</v>
      </c>
      <c r="Y79" s="9">
        <f>_xlfn.RANK.EQ(datos!Z79,datos!Z$7:Z$88)</f>
        <v>55</v>
      </c>
      <c r="Z79" s="9">
        <f>_xlfn.RANK.EQ(datos!AA79,datos!AA$7:AA$88)</f>
        <v>70</v>
      </c>
      <c r="AA79" s="9">
        <f>_xlfn.RANK.EQ(datos!AB79,datos!AB$7:AB$88)</f>
        <v>81</v>
      </c>
      <c r="AB79" s="9">
        <f>_xlfn.RANK.EQ(datos!AC79,datos!AC$7:AC$88)</f>
        <v>66</v>
      </c>
      <c r="AC79" s="9">
        <f>_xlfn.RANK.EQ(datos!AD79,datos!AD$7:AD$88)</f>
        <v>70</v>
      </c>
      <c r="AD79" s="9">
        <f>_xlfn.RANK.EQ(datos!AE79,datos!AE$7:AE$88)</f>
        <v>72</v>
      </c>
      <c r="AE79" s="9">
        <f>_xlfn.RANK.EQ(datos!AF79,datos!AF$7:AF$88)</f>
        <v>75</v>
      </c>
      <c r="AF79" s="9">
        <f>_xlfn.RANK.EQ(datos!AG79,datos!AG$7:AG$88)</f>
        <v>64</v>
      </c>
      <c r="AG79" s="9">
        <f>_xlfn.RANK.EQ(datos!AH79,datos!AH$7:AH$88)</f>
        <v>27</v>
      </c>
      <c r="AH79" s="9">
        <f>_xlfn.RANK.EQ(datos!AI79,datos!AI$7:AI$88)</f>
        <v>58</v>
      </c>
      <c r="AI79" s="9">
        <f>_xlfn.RANK.EQ(datos!AJ79,datos!AJ$7:AJ$88)</f>
        <v>13</v>
      </c>
      <c r="AJ79" s="9">
        <f>_xlfn.RANK.EQ(datos!AK79,datos!AK$7:AK$88)</f>
        <v>72</v>
      </c>
      <c r="AK79" s="9">
        <f>_xlfn.RANK.EQ(datos!AL79,datos!AL$7:AL$88)</f>
        <v>50</v>
      </c>
      <c r="AL79" s="9">
        <f>_xlfn.RANK.EQ(datos!AM79,datos!AM$7:AM$88)</f>
        <v>69</v>
      </c>
      <c r="AM79" s="9">
        <f>_xlfn.RANK.EQ(datos!AN79,datos!AN$7:AN$88)</f>
        <v>70</v>
      </c>
      <c r="AN79" s="9">
        <f>_xlfn.RANK.EQ(datos!AO79,datos!AO$7:AO$88)</f>
        <v>53</v>
      </c>
      <c r="AO79" s="9">
        <f>_xlfn.RANK.EQ(datos!AP79,datos!AP$7:AP$88)</f>
        <v>61</v>
      </c>
      <c r="AP79" s="9">
        <f>_xlfn.RANK.EQ(datos!AQ79,datos!AQ$7:AQ$88)</f>
        <v>41</v>
      </c>
      <c r="AQ79" s="9">
        <f>_xlfn.RANK.EQ(datos!AR79,datos!AR$7:AR$88)</f>
        <v>73</v>
      </c>
      <c r="AR79" s="9">
        <f>_xlfn.RANK.EQ(datos!AS79,datos!AS$7:AS$88)</f>
        <v>42</v>
      </c>
      <c r="AS79" s="9">
        <f>_xlfn.RANK.EQ(datos!AT79,datos!AT$7:AT$88)</f>
        <v>16</v>
      </c>
      <c r="AT79" s="9">
        <f>_xlfn.RANK.EQ(datos!AU79,datos!AU$7:AU$88)</f>
        <v>57</v>
      </c>
      <c r="AU79" s="9">
        <f>_xlfn.RANK.EQ(datos!AV79,datos!AV$7:AV$88)</f>
        <v>65</v>
      </c>
      <c r="AV79" s="9">
        <f>_xlfn.RANK.EQ(datos!AW79,datos!AW$7:AW$88)</f>
        <v>23</v>
      </c>
      <c r="AW79" s="9">
        <f>_xlfn.RANK.EQ(datos!AX79,datos!AX$7:AX$88)</f>
        <v>21</v>
      </c>
      <c r="AX79" s="9">
        <f>_xlfn.RANK.EQ(datos!AY79,datos!AY$7:AY$88)</f>
        <v>78</v>
      </c>
      <c r="AY79" s="9">
        <f>_xlfn.RANK.EQ(datos!AZ79,datos!AZ$7:AZ$88)</f>
        <v>26</v>
      </c>
      <c r="AZ79" s="9">
        <f>_xlfn.RANK.EQ(datos!BA79,datos!BA$7:BA$88)</f>
        <v>35</v>
      </c>
      <c r="BA79" s="9">
        <f>_xlfn.RANK.EQ(datos!BB79,datos!BB$7:BB$88)</f>
        <v>8</v>
      </c>
      <c r="BB79" s="9">
        <f>_xlfn.RANK.EQ(datos!BC79,datos!BC$7:BC$88)</f>
        <v>74</v>
      </c>
      <c r="BC79" s="9">
        <f>_xlfn.RANK.EQ(datos!BD79,datos!BD$7:BD$88)</f>
        <v>64</v>
      </c>
      <c r="BD79" s="9">
        <f>_xlfn.RANK.EQ(datos!BE79,datos!BE$7:BE$88)</f>
        <v>63</v>
      </c>
      <c r="BE79" s="9">
        <f>_xlfn.RANK.EQ(datos!BF79,datos!BF$7:BF$88)</f>
        <v>1</v>
      </c>
      <c r="BF79" s="9">
        <f>_xlfn.RANK.EQ(datos!BG79,datos!BG$7:BG$88)</f>
        <v>70</v>
      </c>
      <c r="BG79" s="9">
        <f>_xlfn.RANK.EQ(datos!BH79,datos!BH$7:BH$88)</f>
        <v>1</v>
      </c>
      <c r="BH79" s="9">
        <f>_xlfn.RANK.EQ(datos!BI79,datos!BI$7:BI$88)</f>
        <v>12</v>
      </c>
      <c r="BI79" s="9">
        <f>_xlfn.RANK.EQ(datos!BJ79,datos!BJ$7:BJ$88)</f>
        <v>9</v>
      </c>
      <c r="BJ79" s="9">
        <f>_xlfn.RANK.EQ(datos!BK79,datos!BK$7:BK$88)</f>
        <v>11</v>
      </c>
      <c r="BK79" s="9">
        <f>_xlfn.RANK.EQ(datos!BL79,datos!BL$7:BL$88)</f>
        <v>59</v>
      </c>
      <c r="BL79" s="9">
        <f>_xlfn.RANK.EQ(datos!BM79,datos!BM$7:BM$88)</f>
        <v>76</v>
      </c>
      <c r="BM79" s="9">
        <f>_xlfn.RANK.EQ(datos!BN79,datos!BN$7:BN$88)</f>
        <v>14</v>
      </c>
      <c r="BN79" s="9">
        <f>_xlfn.RANK.EQ(datos!BO79,datos!BO$7:BO$88)</f>
        <v>50</v>
      </c>
      <c r="BO79" s="9">
        <f>_xlfn.RANK.EQ(datos!BP79,datos!BP$7:BP$88)</f>
        <v>19</v>
      </c>
      <c r="BP79" s="9">
        <f>_xlfn.RANK.EQ(datos!BQ79,datos!BQ$7:BQ$88)</f>
        <v>72</v>
      </c>
      <c r="BQ79" s="9">
        <f>_xlfn.RANK.EQ(datos!BR79,datos!BR$7:BR$88)</f>
        <v>69</v>
      </c>
      <c r="BR79" s="9">
        <f>_xlfn.RANK.EQ(datos!BS79,datos!BS$7:BS$88)</f>
        <v>63</v>
      </c>
      <c r="BS79" s="9">
        <f>_xlfn.RANK.EQ(datos!BT79,datos!BT$7:BT$88)</f>
        <v>76</v>
      </c>
      <c r="BT79" s="9">
        <f>_xlfn.RANK.EQ(datos!BU79,datos!BU$7:BU$88)</f>
        <v>72</v>
      </c>
      <c r="BU79" s="9">
        <f>_xlfn.RANK.EQ(datos!BV79,datos!BV$7:BV$88)</f>
        <v>12</v>
      </c>
      <c r="BV79" s="9">
        <f>_xlfn.RANK.EQ(datos!BW79,datos!BW$7:BW$88)</f>
        <v>1</v>
      </c>
      <c r="BW79" s="9">
        <f>_xlfn.RANK.EQ(datos!BX79,datos!BX$7:BX$88)</f>
        <v>24</v>
      </c>
      <c r="BX79" s="9">
        <f>_xlfn.RANK.EQ(datos!BY79,datos!BY$7:BY$88)</f>
        <v>55</v>
      </c>
      <c r="BY79" s="9">
        <f>_xlfn.RANK.EQ(datos!BZ79,datos!BZ$7:BZ$88)</f>
        <v>68</v>
      </c>
      <c r="BZ79" s="9">
        <f>_xlfn.RANK.EQ(datos!CA79,datos!CA$7:CA$88)</f>
        <v>25</v>
      </c>
      <c r="CA79" s="9">
        <f>_xlfn.RANK.EQ(datos!CB79,datos!CB$7:CB$88)</f>
        <v>57</v>
      </c>
      <c r="CB79" s="9">
        <f>_xlfn.RANK.EQ(datos!CC79,datos!CC$7:CC$88)</f>
        <v>82</v>
      </c>
      <c r="CC79" s="9">
        <f>_xlfn.RANK.EQ(datos!CD79,datos!CD$7:CD$88)</f>
        <v>81</v>
      </c>
      <c r="CD79" s="9">
        <f>_xlfn.RANK.EQ(datos!CE79,datos!CE$7:CE$88)</f>
        <v>80</v>
      </c>
      <c r="CE79" s="9">
        <f>_xlfn.RANK.EQ(datos!CF79,datos!CF$7:CF$88)</f>
        <v>81</v>
      </c>
      <c r="CF79" s="9">
        <f>_xlfn.RANK.EQ(datos!CG79,datos!CG$7:CG$88)</f>
        <v>36</v>
      </c>
      <c r="CG79" s="9">
        <f>_xlfn.RANK.EQ(datos!CH79,datos!CH$7:CH$88)</f>
        <v>14</v>
      </c>
      <c r="CH79" s="9">
        <f>_xlfn.RANK.EQ(datos!CI79,datos!CI$7:CI$88)</f>
        <v>3</v>
      </c>
      <c r="CI79" s="9">
        <f>_xlfn.RANK.EQ(datos!CJ79,datos!CJ$7:CJ$88)</f>
        <v>64</v>
      </c>
      <c r="CJ79" s="9">
        <f>_xlfn.RANK.EQ(datos!CK79,datos!CK$7:CK$88)</f>
        <v>79</v>
      </c>
      <c r="CK79" s="9">
        <f>_xlfn.RANK.EQ(datos!CL79,datos!CL$7:CL$88)</f>
        <v>67</v>
      </c>
      <c r="CL79" s="9">
        <f>_xlfn.RANK.EQ(datos!CM79,datos!CM$7:CM$88)</f>
        <v>79</v>
      </c>
      <c r="CM79" s="9">
        <f>_xlfn.RANK.EQ(datos!CN79,datos!CN$7:CN$88)</f>
        <v>74</v>
      </c>
      <c r="CN79" s="9">
        <f>_xlfn.RANK.EQ(datos!CO79,datos!CO$7:CO$88)</f>
        <v>18</v>
      </c>
      <c r="CO79" s="9">
        <f>_xlfn.RANK.EQ(datos!CP79,datos!CP$7:CP$88)</f>
        <v>80</v>
      </c>
      <c r="CP79" s="9">
        <f>_xlfn.RANK.EQ(datos!CQ79,datos!CQ$7:CQ$88)</f>
        <v>1</v>
      </c>
      <c r="CQ79" s="9">
        <f>_xlfn.RANK.EQ(datos!CR79,datos!CR$7:CR$88)</f>
        <v>20</v>
      </c>
      <c r="CR79" s="9">
        <f>_xlfn.RANK.EQ(datos!CS79,datos!CS$7:CS$88)</f>
        <v>74</v>
      </c>
      <c r="CS79" s="9">
        <f>_xlfn.RANK.EQ(datos!CT79,datos!CT$7:CT$88)</f>
        <v>42</v>
      </c>
      <c r="CT79" s="9">
        <f>_xlfn.RANK.EQ(datos!CU79,datos!CU$7:CU$88)</f>
        <v>51</v>
      </c>
      <c r="CU79" s="9">
        <f>_xlfn.RANK.EQ(datos!CV79,datos!CV$7:CV$88)</f>
        <v>63</v>
      </c>
      <c r="CV79" s="9">
        <f>_xlfn.RANK.EQ(datos!CW79,datos!CW$7:CW$88)</f>
        <v>69</v>
      </c>
      <c r="CW79" s="9">
        <f>_xlfn.RANK.EQ(datos!CX79,datos!CX$7:CX$88)</f>
        <v>8</v>
      </c>
      <c r="CX79" s="9">
        <f>_xlfn.RANK.EQ(datos!CY79,datos!CY$7:CY$88)</f>
        <v>82</v>
      </c>
      <c r="CY79" s="9">
        <f>_xlfn.RANK.EQ(datos!CZ79,datos!CZ$7:CZ$88)</f>
        <v>1</v>
      </c>
      <c r="CZ79" s="9">
        <f>_xlfn.RANK.EQ(datos!DA79,datos!DA$7:DA$88)</f>
        <v>66</v>
      </c>
      <c r="DA79" s="9">
        <f>_xlfn.RANK.EQ(datos!DB79,datos!DB$7:DB$88)</f>
        <v>1</v>
      </c>
      <c r="DB79" s="9">
        <f>_xlfn.RANK.EQ(datos!DC79,datos!DC$7:DC$88)</f>
        <v>79</v>
      </c>
      <c r="DC79" s="9">
        <f>_xlfn.RANK.EQ(datos!DD79,datos!DD$7:DD$88)</f>
        <v>79</v>
      </c>
      <c r="DD79" s="9">
        <f>_xlfn.RANK.EQ(datos!DE79,datos!DE$7:DE$88)</f>
        <v>81</v>
      </c>
      <c r="DE79" s="9">
        <f>_xlfn.RANK.EQ(datos!DF79,datos!DF$7:DF$88)</f>
        <v>1</v>
      </c>
      <c r="DF79" s="9">
        <f>_xlfn.RANK.EQ(datos!DG79,datos!DG$7:DG$88)</f>
        <v>68</v>
      </c>
      <c r="DG79" s="9">
        <f>_xlfn.RANK.EQ(datos!DH79,datos!DH$7:DH$88)</f>
        <v>8</v>
      </c>
      <c r="DH79" s="9">
        <f>_xlfn.RANK.EQ(datos!DI79,datos!DI$7:DI$88)</f>
        <v>72</v>
      </c>
      <c r="DI79" s="9">
        <f>_xlfn.RANK.EQ(datos!DJ79,datos!DJ$7:DJ$88)</f>
        <v>59</v>
      </c>
      <c r="DJ79" s="9">
        <f>_xlfn.RANK.EQ(datos!DK79,datos!DK$7:DK$88)</f>
        <v>63</v>
      </c>
      <c r="DK79" s="9">
        <f>_xlfn.RANK.EQ(datos!DL79,datos!DL$7:DL$88)</f>
        <v>66</v>
      </c>
      <c r="DL79" s="9">
        <f>_xlfn.RANK.EQ(datos!DM79,datos!DM$7:DM$88)</f>
        <v>72</v>
      </c>
      <c r="DM79" s="9">
        <f>_xlfn.RANK.EQ(datos!DN79,datos!DN$7:DN$88)</f>
        <v>80</v>
      </c>
      <c r="DN79" s="9">
        <f>_xlfn.RANK.EQ(datos!DO79,datos!DO$7:DO$88)</f>
        <v>5</v>
      </c>
      <c r="DO79" s="9">
        <f>_xlfn.RANK.EQ(datos!DP79,datos!DP$7:DP$88)</f>
        <v>54</v>
      </c>
      <c r="DP79" s="9">
        <f>_xlfn.RANK.EQ(datos!DQ79,datos!DQ$7:DQ$88)</f>
        <v>70</v>
      </c>
      <c r="DQ79" s="9">
        <f>_xlfn.RANK.EQ(datos!DR79,datos!DR$7:DR$88)</f>
        <v>78</v>
      </c>
      <c r="DR79" s="9">
        <f>_xlfn.RANK.EQ(datos!DS79,datos!DS$7:DS$88)</f>
        <v>57</v>
      </c>
      <c r="DS79" s="9">
        <f>_xlfn.RANK.EQ(datos!DT79,datos!DT$7:DT$88)</f>
        <v>66</v>
      </c>
      <c r="DT79" s="9">
        <f>_xlfn.RANK.EQ(datos!DU79,datos!DU$7:DU$88)</f>
        <v>57</v>
      </c>
      <c r="DU79" s="9">
        <f>_xlfn.RANK.EQ(datos!DV79,datos!DV$7:DV$88)</f>
        <v>28</v>
      </c>
      <c r="DV79" s="9">
        <f>_xlfn.RANK.EQ(datos!DW79,datos!DW$7:DW$88)</f>
        <v>20</v>
      </c>
      <c r="DW79" s="9">
        <f>_xlfn.RANK.EQ(datos!DX79,datos!DX$7:DX$88)</f>
        <v>26</v>
      </c>
      <c r="DX79" s="9">
        <f>_xlfn.RANK.EQ(datos!DY79,datos!DY$7:DY$88)</f>
        <v>32</v>
      </c>
      <c r="DY79" s="9">
        <f>_xlfn.RANK.EQ(datos!DZ79,datos!DZ$7:DZ$88)</f>
        <v>20</v>
      </c>
      <c r="DZ79" s="9">
        <f>_xlfn.RANK.EQ(datos!EA79,datos!EA$7:EA$88)</f>
        <v>56</v>
      </c>
      <c r="EA79" s="9">
        <f>_xlfn.RANK.EQ(datos!EB79,datos!EB$7:EB$88)</f>
        <v>45</v>
      </c>
      <c r="EB79" s="9">
        <f>_xlfn.RANK.EQ(datos!EC79,datos!EC$7:EC$88)</f>
        <v>57</v>
      </c>
      <c r="EC79" s="9">
        <f>_xlfn.RANK.EQ(datos!ED79,datos!ED$7:ED$88)</f>
        <v>53</v>
      </c>
      <c r="ED79" s="9">
        <f>_xlfn.RANK.EQ(datos!EE79,datos!EE$7:EE$88)</f>
        <v>65</v>
      </c>
      <c r="EE79" s="9">
        <f>_xlfn.RANK.EQ(datos!EF79,datos!EF$7:EF$88)</f>
        <v>12</v>
      </c>
      <c r="EF79" s="9">
        <f>_xlfn.RANK.EQ(datos!EG79,datos!EG$7:EG$88)</f>
        <v>19</v>
      </c>
      <c r="EG79" s="9">
        <f>_xlfn.RANK.EQ(datos!EH79,datos!EH$7:EH$88)</f>
        <v>48</v>
      </c>
      <c r="EH79" s="9">
        <f>_xlfn.RANK.EQ(datos!EI79,datos!EI$7:EI$88)</f>
        <v>1</v>
      </c>
      <c r="EI79" s="9">
        <f>_xlfn.RANK.EQ(datos!EJ79,datos!EJ$7:EJ$88)</f>
        <v>77</v>
      </c>
      <c r="EJ79" s="9">
        <f>_xlfn.RANK.EQ(datos!EK79,datos!EK$7:EK$88)</f>
        <v>63</v>
      </c>
      <c r="EK79" s="9">
        <f>_xlfn.RANK.EQ(datos!EL79,datos!EL$7:EL$88)</f>
        <v>74</v>
      </c>
      <c r="EL79" s="9">
        <f>_xlfn.RANK.EQ(datos!EM79,datos!EM$7:EM$88)</f>
        <v>66</v>
      </c>
      <c r="EM79" s="9">
        <f>_xlfn.RANK.EQ(datos!EN79,datos!EN$7:EN$88)</f>
        <v>61</v>
      </c>
      <c r="EN79" s="9">
        <f>_xlfn.RANK.EQ(datos!EO79,datos!EO$7:EO$88)</f>
        <v>32</v>
      </c>
      <c r="EO79" s="9">
        <f>_xlfn.RANK.EQ(datos!EP79,datos!EP$7:EP$88)</f>
        <v>53</v>
      </c>
      <c r="EP79" s="9">
        <f>_xlfn.RANK.EQ(datos!EQ79,datos!EQ$7:EQ$88)</f>
        <v>49</v>
      </c>
      <c r="EQ79" s="9">
        <f>_xlfn.RANK.EQ(datos!ER79,datos!ER$7:ER$88)</f>
        <v>32</v>
      </c>
      <c r="ER79" s="9">
        <f>_xlfn.RANK.EQ(datos!ES79,datos!ES$7:ES$88)</f>
        <v>67</v>
      </c>
      <c r="ES79" s="9">
        <f>_xlfn.RANK.EQ(datos!ET79,datos!ET$7:ET$88)</f>
        <v>71</v>
      </c>
      <c r="ET79" s="9">
        <f>_xlfn.RANK.EQ(datos!EU79,datos!EU$7:EU$88)</f>
        <v>60</v>
      </c>
      <c r="EU79" s="9">
        <f>_xlfn.RANK.EQ(datos!EV79,datos!EV$7:EV$88)</f>
        <v>69</v>
      </c>
      <c r="EV79" s="9">
        <f>_xlfn.RANK.EQ(datos!EW79,datos!EW$7:EW$88)</f>
        <v>18</v>
      </c>
      <c r="EW79" s="9">
        <f>_xlfn.RANK.EQ(datos!EX79,datos!EX$7:EX$88)</f>
        <v>74</v>
      </c>
      <c r="EX79" s="9">
        <f>_xlfn.RANK.EQ(datos!EY79,datos!EY$7:EY$88)</f>
        <v>53</v>
      </c>
      <c r="EY79" s="9">
        <f>_xlfn.RANK.EQ(datos!EZ79,datos!EZ$7:EZ$88)</f>
        <v>59</v>
      </c>
      <c r="EZ79" s="9">
        <f>_xlfn.RANK.EQ(datos!FA79,datos!FA$7:FA$88)</f>
        <v>54</v>
      </c>
      <c r="FA79" s="9">
        <f>_xlfn.RANK.EQ(datos!FB79,datos!FB$7:FB$88)</f>
        <v>65</v>
      </c>
      <c r="FB79" s="9">
        <f>_xlfn.RANK.EQ(datos!FC79,datos!FC$7:FC$88)</f>
        <v>66</v>
      </c>
      <c r="FC79" s="9">
        <f>_xlfn.RANK.EQ(datos!FD79,datos!FD$7:FD$88)</f>
        <v>32</v>
      </c>
      <c r="FD79" s="9">
        <f>_xlfn.RANK.EQ(datos!FE79,datos!FE$7:FE$88)</f>
        <v>29</v>
      </c>
      <c r="FE79" s="9">
        <f>_xlfn.RANK.EQ(datos!FF79,datos!FF$7:FF$88)</f>
        <v>33</v>
      </c>
      <c r="FF79" s="9">
        <f>_xlfn.RANK.EQ(datos!FG79,datos!FG$7:FG$88)</f>
        <v>22</v>
      </c>
      <c r="FG79" s="9">
        <f>_xlfn.RANK.EQ(datos!FH79,datos!FH$7:FH$88)</f>
        <v>57</v>
      </c>
      <c r="FH79" s="9">
        <f>_xlfn.RANK.EQ(datos!FI79,datos!FI$7:FI$88)</f>
        <v>44</v>
      </c>
      <c r="FI79" s="9">
        <f>_xlfn.RANK.EQ(datos!FJ79,datos!FJ$7:FJ$88)</f>
        <v>57</v>
      </c>
      <c r="FJ79" s="9">
        <f>_xlfn.RANK.EQ(datos!FK79,datos!FK$7:FK$88)</f>
        <v>20</v>
      </c>
      <c r="FK79" s="9">
        <f>_xlfn.RANK.EQ(datos!FL79,datos!FL$7:FL$88)</f>
        <v>43</v>
      </c>
      <c r="FL79" s="9">
        <f>_xlfn.RANK.EQ(datos!FM79,datos!FM$7:FM$88)</f>
        <v>26</v>
      </c>
      <c r="FM79" s="9">
        <f>_xlfn.RANK.EQ(datos!FN79,datos!FN$7:FN$88)</f>
        <v>26</v>
      </c>
      <c r="FN79" s="9">
        <f>_xlfn.RANK.EQ(datos!FO79,datos!FO$7:FO$88)</f>
        <v>10</v>
      </c>
      <c r="FO79" s="9">
        <f>_xlfn.RANK.EQ(datos!FP79,datos!FP$7:FP$88)</f>
        <v>8</v>
      </c>
      <c r="FP79" s="9">
        <f>_xlfn.RANK.EQ(datos!FQ79,datos!FQ$7:FQ$88)</f>
        <v>78</v>
      </c>
      <c r="FQ79" s="9">
        <f>_xlfn.RANK.EQ(datos!FR79,datos!FR$7:FR$88)</f>
        <v>63</v>
      </c>
      <c r="FR79" s="9">
        <f>_xlfn.RANK.EQ(datos!FS79,datos!FS$7:FS$88)</f>
        <v>82</v>
      </c>
      <c r="FS79" s="9">
        <f>_xlfn.RANK.EQ(datos!FT79,datos!FT$7:FT$88)</f>
        <v>29</v>
      </c>
    </row>
    <row r="80" spans="1:175" x14ac:dyDescent="0.3">
      <c r="A80" s="2" t="s">
        <v>148</v>
      </c>
      <c r="B80" s="2">
        <v>609</v>
      </c>
      <c r="C80" s="2" t="s">
        <v>149</v>
      </c>
      <c r="D80" s="2" t="s">
        <v>133</v>
      </c>
      <c r="E80" s="2" t="s">
        <v>349</v>
      </c>
      <c r="F80" s="2">
        <v>1</v>
      </c>
      <c r="G80" s="2" t="s">
        <v>355</v>
      </c>
      <c r="H80" s="9">
        <f>_xlfn.RANK.EQ(datos!I80,datos!I$7:I$88)</f>
        <v>70</v>
      </c>
      <c r="I80" s="9">
        <f>_xlfn.RANK.EQ(datos!J80,datos!J$7:J$88)</f>
        <v>78</v>
      </c>
      <c r="J80" s="9">
        <f>_xlfn.RANK.EQ(datos!K80,datos!K$7:K$88)</f>
        <v>65</v>
      </c>
      <c r="K80" s="9">
        <f>_xlfn.RANK.EQ(datos!L80,datos!L$7:L$88)</f>
        <v>61</v>
      </c>
      <c r="L80" s="9">
        <f>_xlfn.RANK.EQ(datos!M80,datos!M$7:M$88)</f>
        <v>47</v>
      </c>
      <c r="M80" s="9">
        <f>_xlfn.RANK.EQ(datos!N80,datos!N$7:N$88)</f>
        <v>77</v>
      </c>
      <c r="N80" s="9">
        <f>_xlfn.RANK.EQ(datos!O80,datos!O$7:O$88)</f>
        <v>61</v>
      </c>
      <c r="O80" s="9">
        <f>_xlfn.RANK.EQ(datos!P80,datos!P$7:P$88)</f>
        <v>79</v>
      </c>
      <c r="P80" s="9">
        <f>_xlfn.RANK.EQ(datos!Q80,datos!Q$7:Q$88)</f>
        <v>78</v>
      </c>
      <c r="Q80" s="9">
        <f>_xlfn.RANK.EQ(datos!R80,datos!R$7:R$88)</f>
        <v>56</v>
      </c>
      <c r="R80" s="9">
        <f>_xlfn.RANK.EQ(datos!S80,datos!S$7:S$88)</f>
        <v>45</v>
      </c>
      <c r="S80" s="9">
        <f>_xlfn.RANK.EQ(datos!T80,datos!T$7:T$88)</f>
        <v>56</v>
      </c>
      <c r="T80" s="9">
        <f>_xlfn.RANK.EQ(datos!U80,datos!U$7:U$88)</f>
        <v>40</v>
      </c>
      <c r="U80" s="9">
        <f>_xlfn.RANK.EQ(datos!V80,datos!V$7:V$88)</f>
        <v>60</v>
      </c>
      <c r="V80" s="9">
        <f>_xlfn.RANK.EQ(datos!W80,datos!W$7:W$88)</f>
        <v>80</v>
      </c>
      <c r="W80" s="9">
        <f>_xlfn.RANK.EQ(datos!X80,datos!X$7:X$88)</f>
        <v>41</v>
      </c>
      <c r="X80" s="9">
        <f>_xlfn.RANK.EQ(datos!Y80,datos!Y$7:Y$88)</f>
        <v>52</v>
      </c>
      <c r="Y80" s="9">
        <f>_xlfn.RANK.EQ(datos!Z80,datos!Z$7:Z$88)</f>
        <v>45</v>
      </c>
      <c r="Z80" s="9">
        <f>_xlfn.RANK.EQ(datos!AA80,datos!AA$7:AA$88)</f>
        <v>51</v>
      </c>
      <c r="AA80" s="9">
        <f>_xlfn.RANK.EQ(datos!AB80,datos!AB$7:AB$88)</f>
        <v>36</v>
      </c>
      <c r="AB80" s="9">
        <f>_xlfn.RANK.EQ(datos!AC80,datos!AC$7:AC$88)</f>
        <v>45</v>
      </c>
      <c r="AC80" s="9">
        <f>_xlfn.RANK.EQ(datos!AD80,datos!AD$7:AD$88)</f>
        <v>52</v>
      </c>
      <c r="AD80" s="9">
        <f>_xlfn.RANK.EQ(datos!AE80,datos!AE$7:AE$88)</f>
        <v>77</v>
      </c>
      <c r="AE80" s="9">
        <f>_xlfn.RANK.EQ(datos!AF80,datos!AF$7:AF$88)</f>
        <v>47</v>
      </c>
      <c r="AF80" s="9">
        <f>_xlfn.RANK.EQ(datos!AG80,datos!AG$7:AG$88)</f>
        <v>69</v>
      </c>
      <c r="AG80" s="9">
        <f>_xlfn.RANK.EQ(datos!AH80,datos!AH$7:AH$88)</f>
        <v>40</v>
      </c>
      <c r="AH80" s="9">
        <f>_xlfn.RANK.EQ(datos!AI80,datos!AI$7:AI$88)</f>
        <v>73</v>
      </c>
      <c r="AI80" s="9">
        <f>_xlfn.RANK.EQ(datos!AJ80,datos!AJ$7:AJ$88)</f>
        <v>71</v>
      </c>
      <c r="AJ80" s="9">
        <f>_xlfn.RANK.EQ(datos!AK80,datos!AK$7:AK$88)</f>
        <v>73</v>
      </c>
      <c r="AK80" s="9">
        <f>_xlfn.RANK.EQ(datos!AL80,datos!AL$7:AL$88)</f>
        <v>72</v>
      </c>
      <c r="AL80" s="9">
        <f>_xlfn.RANK.EQ(datos!AM80,datos!AM$7:AM$88)</f>
        <v>49</v>
      </c>
      <c r="AM80" s="9">
        <f>_xlfn.RANK.EQ(datos!AN80,datos!AN$7:AN$88)</f>
        <v>68</v>
      </c>
      <c r="AN80" s="9">
        <f>_xlfn.RANK.EQ(datos!AO80,datos!AO$7:AO$88)</f>
        <v>41</v>
      </c>
      <c r="AO80" s="9">
        <f>_xlfn.RANK.EQ(datos!AP80,datos!AP$7:AP$88)</f>
        <v>36</v>
      </c>
      <c r="AP80" s="9">
        <f>_xlfn.RANK.EQ(datos!AQ80,datos!AQ$7:AQ$88)</f>
        <v>73</v>
      </c>
      <c r="AQ80" s="9">
        <f>_xlfn.RANK.EQ(datos!AR80,datos!AR$7:AR$88)</f>
        <v>56</v>
      </c>
      <c r="AR80" s="9">
        <f>_xlfn.RANK.EQ(datos!AS80,datos!AS$7:AS$88)</f>
        <v>72</v>
      </c>
      <c r="AS80" s="9">
        <f>_xlfn.RANK.EQ(datos!AT80,datos!AT$7:AT$88)</f>
        <v>53</v>
      </c>
      <c r="AT80" s="9">
        <f>_xlfn.RANK.EQ(datos!AU80,datos!AU$7:AU$88)</f>
        <v>68</v>
      </c>
      <c r="AU80" s="9">
        <f>_xlfn.RANK.EQ(datos!AV80,datos!AV$7:AV$88)</f>
        <v>74</v>
      </c>
      <c r="AV80" s="9">
        <f>_xlfn.RANK.EQ(datos!AW80,datos!AW$7:AW$88)</f>
        <v>78</v>
      </c>
      <c r="AW80" s="9">
        <f>_xlfn.RANK.EQ(datos!AX80,datos!AX$7:AX$88)</f>
        <v>81</v>
      </c>
      <c r="AX80" s="9">
        <f>_xlfn.RANK.EQ(datos!AY80,datos!AY$7:AY$88)</f>
        <v>62</v>
      </c>
      <c r="AY80" s="9">
        <f>_xlfn.RANK.EQ(datos!AZ80,datos!AZ$7:AZ$88)</f>
        <v>75</v>
      </c>
      <c r="AZ80" s="9">
        <f>_xlfn.RANK.EQ(datos!BA80,datos!BA$7:BA$88)</f>
        <v>76</v>
      </c>
      <c r="BA80" s="9">
        <f>_xlfn.RANK.EQ(datos!BB80,datos!BB$7:BB$88)</f>
        <v>78</v>
      </c>
      <c r="BB80" s="9">
        <f>_xlfn.RANK.EQ(datos!BC80,datos!BC$7:BC$88)</f>
        <v>49</v>
      </c>
      <c r="BC80" s="9">
        <f>_xlfn.RANK.EQ(datos!BD80,datos!BD$7:BD$88)</f>
        <v>46</v>
      </c>
      <c r="BD80" s="9">
        <f>_xlfn.RANK.EQ(datos!BE80,datos!BE$7:BE$88)</f>
        <v>68</v>
      </c>
      <c r="BE80" s="9">
        <f>_xlfn.RANK.EQ(datos!BF80,datos!BF$7:BF$88)</f>
        <v>35</v>
      </c>
      <c r="BF80" s="9">
        <f>_xlfn.RANK.EQ(datos!BG80,datos!BG$7:BG$88)</f>
        <v>5</v>
      </c>
      <c r="BG80" s="9">
        <f>_xlfn.RANK.EQ(datos!BH80,datos!BH$7:BH$88)</f>
        <v>65</v>
      </c>
      <c r="BH80" s="9">
        <f>_xlfn.RANK.EQ(datos!BI80,datos!BI$7:BI$88)</f>
        <v>44</v>
      </c>
      <c r="BI80" s="9">
        <f>_xlfn.RANK.EQ(datos!BJ80,datos!BJ$7:BJ$88)</f>
        <v>40</v>
      </c>
      <c r="BJ80" s="9">
        <f>_xlfn.RANK.EQ(datos!BK80,datos!BK$7:BK$88)</f>
        <v>44</v>
      </c>
      <c r="BK80" s="9">
        <f>_xlfn.RANK.EQ(datos!BL80,datos!BL$7:BL$88)</f>
        <v>63</v>
      </c>
      <c r="BL80" s="9">
        <f>_xlfn.RANK.EQ(datos!BM80,datos!BM$7:BM$88)</f>
        <v>44</v>
      </c>
      <c r="BM80" s="9">
        <f>_xlfn.RANK.EQ(datos!BN80,datos!BN$7:BN$88)</f>
        <v>25</v>
      </c>
      <c r="BN80" s="9">
        <f>_xlfn.RANK.EQ(datos!BO80,datos!BO$7:BO$88)</f>
        <v>50</v>
      </c>
      <c r="BO80" s="9">
        <f>_xlfn.RANK.EQ(datos!BP80,datos!BP$7:BP$88)</f>
        <v>21</v>
      </c>
      <c r="BP80" s="9">
        <f>_xlfn.RANK.EQ(datos!BQ80,datos!BQ$7:BQ$88)</f>
        <v>49</v>
      </c>
      <c r="BQ80" s="9">
        <f>_xlfn.RANK.EQ(datos!BR80,datos!BR$7:BR$88)</f>
        <v>52</v>
      </c>
      <c r="BR80" s="9">
        <f>_xlfn.RANK.EQ(datos!BS80,datos!BS$7:BS$88)</f>
        <v>80</v>
      </c>
      <c r="BS80" s="9">
        <f>_xlfn.RANK.EQ(datos!BT80,datos!BT$7:BT$88)</f>
        <v>1</v>
      </c>
      <c r="BT80" s="9">
        <f>_xlfn.RANK.EQ(datos!BU80,datos!BU$7:BU$88)</f>
        <v>72</v>
      </c>
      <c r="BU80" s="9">
        <f>_xlfn.RANK.EQ(datos!BV80,datos!BV$7:BV$88)</f>
        <v>34</v>
      </c>
      <c r="BV80" s="9">
        <f>_xlfn.RANK.EQ(datos!BW80,datos!BW$7:BW$88)</f>
        <v>1</v>
      </c>
      <c r="BW80" s="9">
        <f>_xlfn.RANK.EQ(datos!BX80,datos!BX$7:BX$88)</f>
        <v>58</v>
      </c>
      <c r="BX80" s="9">
        <f>_xlfn.RANK.EQ(datos!BY80,datos!BY$7:BY$88)</f>
        <v>74</v>
      </c>
      <c r="BY80" s="9">
        <f>_xlfn.RANK.EQ(datos!BZ80,datos!BZ$7:BZ$88)</f>
        <v>37</v>
      </c>
      <c r="BZ80" s="9">
        <f>_xlfn.RANK.EQ(datos!CA80,datos!CA$7:CA$88)</f>
        <v>28</v>
      </c>
      <c r="CA80" s="9">
        <f>_xlfn.RANK.EQ(datos!CB80,datos!CB$7:CB$88)</f>
        <v>77</v>
      </c>
      <c r="CB80" s="9">
        <f>_xlfn.RANK.EQ(datos!CC80,datos!CC$7:CC$88)</f>
        <v>57</v>
      </c>
      <c r="CC80" s="9">
        <f>_xlfn.RANK.EQ(datos!CD80,datos!CD$7:CD$88)</f>
        <v>48</v>
      </c>
      <c r="CD80" s="9">
        <f>_xlfn.RANK.EQ(datos!CE80,datos!CE$7:CE$88)</f>
        <v>66</v>
      </c>
      <c r="CE80" s="9">
        <f>_xlfn.RANK.EQ(datos!CF80,datos!CF$7:CF$88)</f>
        <v>38</v>
      </c>
      <c r="CF80" s="9">
        <f>_xlfn.RANK.EQ(datos!CG80,datos!CG$7:CG$88)</f>
        <v>5</v>
      </c>
      <c r="CG80" s="9">
        <f>_xlfn.RANK.EQ(datos!CH80,datos!CH$7:CH$88)</f>
        <v>28</v>
      </c>
      <c r="CH80" s="9">
        <f>_xlfn.RANK.EQ(datos!CI80,datos!CI$7:CI$88)</f>
        <v>54</v>
      </c>
      <c r="CI80" s="9">
        <f>_xlfn.RANK.EQ(datos!CJ80,datos!CJ$7:CJ$88)</f>
        <v>51</v>
      </c>
      <c r="CJ80" s="9">
        <f>_xlfn.RANK.EQ(datos!CK80,datos!CK$7:CK$88)</f>
        <v>49</v>
      </c>
      <c r="CK80" s="9">
        <f>_xlfn.RANK.EQ(datos!CL80,datos!CL$7:CL$88)</f>
        <v>27</v>
      </c>
      <c r="CL80" s="9">
        <f>_xlfn.RANK.EQ(datos!CM80,datos!CM$7:CM$88)</f>
        <v>19</v>
      </c>
      <c r="CM80" s="9">
        <f>_xlfn.RANK.EQ(datos!CN80,datos!CN$7:CN$88)</f>
        <v>61</v>
      </c>
      <c r="CN80" s="9">
        <f>_xlfn.RANK.EQ(datos!CO80,datos!CO$7:CO$88)</f>
        <v>13</v>
      </c>
      <c r="CO80" s="9">
        <f>_xlfn.RANK.EQ(datos!CP80,datos!CP$7:CP$88)</f>
        <v>74</v>
      </c>
      <c r="CP80" s="9">
        <f>_xlfn.RANK.EQ(datos!CQ80,datos!CQ$7:CQ$88)</f>
        <v>1</v>
      </c>
      <c r="CQ80" s="9">
        <f>_xlfn.RANK.EQ(datos!CR80,datos!CR$7:CR$88)</f>
        <v>58</v>
      </c>
      <c r="CR80" s="9">
        <f>_xlfn.RANK.EQ(datos!CS80,datos!CS$7:CS$88)</f>
        <v>77</v>
      </c>
      <c r="CS80" s="9">
        <f>_xlfn.RANK.EQ(datos!CT80,datos!CT$7:CT$88)</f>
        <v>76</v>
      </c>
      <c r="CT80" s="9">
        <f>_xlfn.RANK.EQ(datos!CU80,datos!CU$7:CU$88)</f>
        <v>13</v>
      </c>
      <c r="CU80" s="9">
        <f>_xlfn.RANK.EQ(datos!CV80,datos!CV$7:CV$88)</f>
        <v>6</v>
      </c>
      <c r="CV80" s="9">
        <f>_xlfn.RANK.EQ(datos!CW80,datos!CW$7:CW$88)</f>
        <v>19</v>
      </c>
      <c r="CW80" s="9">
        <f>_xlfn.RANK.EQ(datos!CX80,datos!CX$7:CX$88)</f>
        <v>5</v>
      </c>
      <c r="CX80" s="9">
        <f>_xlfn.RANK.EQ(datos!CY80,datos!CY$7:CY$88)</f>
        <v>4</v>
      </c>
      <c r="CY80" s="9">
        <f>_xlfn.RANK.EQ(datos!CZ80,datos!CZ$7:CZ$88)</f>
        <v>9</v>
      </c>
      <c r="CZ80" s="9">
        <f>_xlfn.RANK.EQ(datos!DA80,datos!DA$7:DA$88)</f>
        <v>36</v>
      </c>
      <c r="DA80" s="9">
        <f>_xlfn.RANK.EQ(datos!DB80,datos!DB$7:DB$88)</f>
        <v>20</v>
      </c>
      <c r="DB80" s="9">
        <f>_xlfn.RANK.EQ(datos!DC80,datos!DC$7:DC$88)</f>
        <v>1</v>
      </c>
      <c r="DC80" s="9">
        <f>_xlfn.RANK.EQ(datos!DD80,datos!DD$7:DD$88)</f>
        <v>3</v>
      </c>
      <c r="DD80" s="9">
        <f>_xlfn.RANK.EQ(datos!DE80,datos!DE$7:DE$88)</f>
        <v>66</v>
      </c>
      <c r="DE80" s="9">
        <f>_xlfn.RANK.EQ(datos!DF80,datos!DF$7:DF$88)</f>
        <v>5</v>
      </c>
      <c r="DF80" s="9">
        <f>_xlfn.RANK.EQ(datos!DG80,datos!DG$7:DG$88)</f>
        <v>48</v>
      </c>
      <c r="DG80" s="9">
        <f>_xlfn.RANK.EQ(datos!DH80,datos!DH$7:DH$88)</f>
        <v>16</v>
      </c>
      <c r="DH80" s="9">
        <f>_xlfn.RANK.EQ(datos!DI80,datos!DI$7:DI$88)</f>
        <v>44</v>
      </c>
      <c r="DI80" s="9">
        <f>_xlfn.RANK.EQ(datos!DJ80,datos!DJ$7:DJ$88)</f>
        <v>7</v>
      </c>
      <c r="DJ80" s="9">
        <f>_xlfn.RANK.EQ(datos!DK80,datos!DK$7:DK$88)</f>
        <v>58</v>
      </c>
      <c r="DK80" s="9">
        <f>_xlfn.RANK.EQ(datos!DL80,datos!DL$7:DL$88)</f>
        <v>58</v>
      </c>
      <c r="DL80" s="9">
        <f>_xlfn.RANK.EQ(datos!DM80,datos!DM$7:DM$88)</f>
        <v>79</v>
      </c>
      <c r="DM80" s="9">
        <f>_xlfn.RANK.EQ(datos!DN80,datos!DN$7:DN$88)</f>
        <v>82</v>
      </c>
      <c r="DN80" s="9">
        <f>_xlfn.RANK.EQ(datos!DO80,datos!DO$7:DO$88)</f>
        <v>41</v>
      </c>
      <c r="DO80" s="9">
        <f>_xlfn.RANK.EQ(datos!DP80,datos!DP$7:DP$88)</f>
        <v>12</v>
      </c>
      <c r="DP80" s="9">
        <f>_xlfn.RANK.EQ(datos!DQ80,datos!DQ$7:DQ$88)</f>
        <v>9</v>
      </c>
      <c r="DQ80" s="9">
        <f>_xlfn.RANK.EQ(datos!DR80,datos!DR$7:DR$88)</f>
        <v>76</v>
      </c>
      <c r="DR80" s="9">
        <f>_xlfn.RANK.EQ(datos!DS80,datos!DS$7:DS$88)</f>
        <v>51</v>
      </c>
      <c r="DS80" s="9">
        <f>_xlfn.RANK.EQ(datos!DT80,datos!DT$7:DT$88)</f>
        <v>68</v>
      </c>
      <c r="DT80" s="9">
        <f>_xlfn.RANK.EQ(datos!DU80,datos!DU$7:DU$88)</f>
        <v>71</v>
      </c>
      <c r="DU80" s="9">
        <f>_xlfn.RANK.EQ(datos!DV80,datos!DV$7:DV$88)</f>
        <v>44</v>
      </c>
      <c r="DV80" s="9">
        <f>_xlfn.RANK.EQ(datos!DW80,datos!DW$7:DW$88)</f>
        <v>23</v>
      </c>
      <c r="DW80" s="9">
        <f>_xlfn.RANK.EQ(datos!DX80,datos!DX$7:DX$88)</f>
        <v>34</v>
      </c>
      <c r="DX80" s="9">
        <f>_xlfn.RANK.EQ(datos!DY80,datos!DY$7:DY$88)</f>
        <v>35</v>
      </c>
      <c r="DY80" s="9">
        <f>_xlfn.RANK.EQ(datos!DZ80,datos!DZ$7:DZ$88)</f>
        <v>48</v>
      </c>
      <c r="DZ80" s="9">
        <f>_xlfn.RANK.EQ(datos!EA80,datos!EA$7:EA$88)</f>
        <v>72</v>
      </c>
      <c r="EA80" s="9">
        <f>_xlfn.RANK.EQ(datos!EB80,datos!EB$7:EB$88)</f>
        <v>72</v>
      </c>
      <c r="EB80" s="9">
        <f>_xlfn.RANK.EQ(datos!EC80,datos!EC$7:EC$88)</f>
        <v>71</v>
      </c>
      <c r="EC80" s="9">
        <f>_xlfn.RANK.EQ(datos!ED80,datos!ED$7:ED$88)</f>
        <v>67</v>
      </c>
      <c r="ED80" s="9">
        <f>_xlfn.RANK.EQ(datos!EE80,datos!EE$7:EE$88)</f>
        <v>9</v>
      </c>
      <c r="EE80" s="9">
        <f>_xlfn.RANK.EQ(datos!EF80,datos!EF$7:EF$88)</f>
        <v>76</v>
      </c>
      <c r="EF80" s="9">
        <f>_xlfn.RANK.EQ(datos!EG80,datos!EG$7:EG$88)</f>
        <v>80</v>
      </c>
      <c r="EG80" s="9">
        <f>_xlfn.RANK.EQ(datos!EH80,datos!EH$7:EH$88)</f>
        <v>1</v>
      </c>
      <c r="EH80" s="9">
        <f>_xlfn.RANK.EQ(datos!EI80,datos!EI$7:EI$88)</f>
        <v>1</v>
      </c>
      <c r="EI80" s="9">
        <f>_xlfn.RANK.EQ(datos!EJ80,datos!EJ$7:EJ$88)</f>
        <v>76</v>
      </c>
      <c r="EJ80" s="9">
        <f>_xlfn.RANK.EQ(datos!EK80,datos!EK$7:EK$88)</f>
        <v>56</v>
      </c>
      <c r="EK80" s="9">
        <f>_xlfn.RANK.EQ(datos!EL80,datos!EL$7:EL$88)</f>
        <v>70</v>
      </c>
      <c r="EL80" s="9">
        <f>_xlfn.RANK.EQ(datos!EM80,datos!EM$7:EM$88)</f>
        <v>68</v>
      </c>
      <c r="EM80" s="9">
        <f>_xlfn.RANK.EQ(datos!EN80,datos!EN$7:EN$88)</f>
        <v>68</v>
      </c>
      <c r="EN80" s="9">
        <f>_xlfn.RANK.EQ(datos!EO80,datos!EO$7:EO$88)</f>
        <v>77</v>
      </c>
      <c r="EO80" s="9">
        <f>_xlfn.RANK.EQ(datos!EP80,datos!EP$7:EP$88)</f>
        <v>74</v>
      </c>
      <c r="EP80" s="9">
        <f>_xlfn.RANK.EQ(datos!EQ80,datos!EQ$7:EQ$88)</f>
        <v>74</v>
      </c>
      <c r="EQ80" s="9">
        <f>_xlfn.RANK.EQ(datos!ER80,datos!ER$7:ER$88)</f>
        <v>54</v>
      </c>
      <c r="ER80" s="9">
        <f>_xlfn.RANK.EQ(datos!ES80,datos!ES$7:ES$88)</f>
        <v>39</v>
      </c>
      <c r="ES80" s="9">
        <f>_xlfn.RANK.EQ(datos!ET80,datos!ET$7:ET$88)</f>
        <v>35</v>
      </c>
      <c r="ET80" s="9">
        <f>_xlfn.RANK.EQ(datos!EU80,datos!EU$7:EU$88)</f>
        <v>58</v>
      </c>
      <c r="EU80" s="9">
        <f>_xlfn.RANK.EQ(datos!EV80,datos!EV$7:EV$88)</f>
        <v>46</v>
      </c>
      <c r="EV80" s="9">
        <f>_xlfn.RANK.EQ(datos!EW80,datos!EW$7:EW$88)</f>
        <v>30</v>
      </c>
      <c r="EW80" s="9">
        <f>_xlfn.RANK.EQ(datos!EX80,datos!EX$7:EX$88)</f>
        <v>55</v>
      </c>
      <c r="EX80" s="9">
        <f>_xlfn.RANK.EQ(datos!EY80,datos!EY$7:EY$88)</f>
        <v>69</v>
      </c>
      <c r="EY80" s="9">
        <f>_xlfn.RANK.EQ(datos!EZ80,datos!EZ$7:EZ$88)</f>
        <v>66</v>
      </c>
      <c r="EZ80" s="9">
        <f>_xlfn.RANK.EQ(datos!FA80,datos!FA$7:FA$88)</f>
        <v>32</v>
      </c>
      <c r="FA80" s="9">
        <f>_xlfn.RANK.EQ(datos!FB80,datos!FB$7:FB$88)</f>
        <v>40</v>
      </c>
      <c r="FB80" s="9">
        <f>_xlfn.RANK.EQ(datos!FC80,datos!FC$7:FC$88)</f>
        <v>39</v>
      </c>
      <c r="FC80" s="9">
        <f>_xlfn.RANK.EQ(datos!FD80,datos!FD$7:FD$88)</f>
        <v>27</v>
      </c>
      <c r="FD80" s="9">
        <f>_xlfn.RANK.EQ(datos!FE80,datos!FE$7:FE$88)</f>
        <v>40</v>
      </c>
      <c r="FE80" s="9">
        <f>_xlfn.RANK.EQ(datos!FF80,datos!FF$7:FF$88)</f>
        <v>33</v>
      </c>
      <c r="FF80" s="9">
        <f>_xlfn.RANK.EQ(datos!FG80,datos!FG$7:FG$88)</f>
        <v>12</v>
      </c>
      <c r="FG80" s="9">
        <f>_xlfn.RANK.EQ(datos!FH80,datos!FH$7:FH$88)</f>
        <v>48</v>
      </c>
      <c r="FH80" s="9">
        <f>_xlfn.RANK.EQ(datos!FI80,datos!FI$7:FI$88)</f>
        <v>41</v>
      </c>
      <c r="FI80" s="9">
        <f>_xlfn.RANK.EQ(datos!FJ80,datos!FJ$7:FJ$88)</f>
        <v>74</v>
      </c>
      <c r="FJ80" s="9">
        <f>_xlfn.RANK.EQ(datos!FK80,datos!FK$7:FK$88)</f>
        <v>77</v>
      </c>
      <c r="FK80" s="9">
        <f>_xlfn.RANK.EQ(datos!FL80,datos!FL$7:FL$88)</f>
        <v>43</v>
      </c>
      <c r="FL80" s="9">
        <f>_xlfn.RANK.EQ(datos!FM80,datos!FM$7:FM$88)</f>
        <v>26</v>
      </c>
      <c r="FM80" s="9">
        <f>_xlfn.RANK.EQ(datos!FN80,datos!FN$7:FN$88)</f>
        <v>26</v>
      </c>
      <c r="FN80" s="9">
        <f>_xlfn.RANK.EQ(datos!FO80,datos!FO$7:FO$88)</f>
        <v>56</v>
      </c>
      <c r="FO80" s="9">
        <f>_xlfn.RANK.EQ(datos!FP80,datos!FP$7:FP$88)</f>
        <v>11</v>
      </c>
      <c r="FP80" s="9">
        <f>_xlfn.RANK.EQ(datos!FQ80,datos!FQ$7:FQ$88)</f>
        <v>74</v>
      </c>
      <c r="FQ80" s="9">
        <f>_xlfn.RANK.EQ(datos!FR80,datos!FR$7:FR$88)</f>
        <v>51</v>
      </c>
      <c r="FR80" s="9">
        <f>_xlfn.RANK.EQ(datos!FS80,datos!FS$7:FS$88)</f>
        <v>15</v>
      </c>
      <c r="FS80" s="9">
        <f>_xlfn.RANK.EQ(datos!FT80,datos!FT$7:FT$88)</f>
        <v>54</v>
      </c>
    </row>
    <row r="81" spans="1:175" x14ac:dyDescent="0.3">
      <c r="A81" s="2" t="s">
        <v>150</v>
      </c>
      <c r="B81" s="2">
        <v>610</v>
      </c>
      <c r="C81" s="2" t="s">
        <v>151</v>
      </c>
      <c r="D81" s="2" t="s">
        <v>133</v>
      </c>
      <c r="E81" s="2" t="s">
        <v>348</v>
      </c>
      <c r="F81" s="2">
        <v>1</v>
      </c>
      <c r="G81" s="2" t="s">
        <v>355</v>
      </c>
      <c r="H81" s="9">
        <f>_xlfn.RANK.EQ(datos!I81,datos!I$7:I$88)</f>
        <v>76</v>
      </c>
      <c r="I81" s="9">
        <f>_xlfn.RANK.EQ(datos!J81,datos!J$7:J$88)</f>
        <v>66</v>
      </c>
      <c r="J81" s="9">
        <f>_xlfn.RANK.EQ(datos!K81,datos!K$7:K$88)</f>
        <v>82</v>
      </c>
      <c r="K81" s="9">
        <f>_xlfn.RANK.EQ(datos!L81,datos!L$7:L$88)</f>
        <v>68</v>
      </c>
      <c r="L81" s="9">
        <f>_xlfn.RANK.EQ(datos!M81,datos!M$7:M$88)</f>
        <v>76</v>
      </c>
      <c r="M81" s="9">
        <f>_xlfn.RANK.EQ(datos!N81,datos!N$7:N$88)</f>
        <v>68</v>
      </c>
      <c r="N81" s="9">
        <f>_xlfn.RANK.EQ(datos!O81,datos!O$7:O$88)</f>
        <v>30</v>
      </c>
      <c r="O81" s="9">
        <f>_xlfn.RANK.EQ(datos!P81,datos!P$7:P$88)</f>
        <v>66</v>
      </c>
      <c r="P81" s="9">
        <f>_xlfn.RANK.EQ(datos!Q81,datos!Q$7:Q$88)</f>
        <v>48</v>
      </c>
      <c r="Q81" s="9">
        <f>_xlfn.RANK.EQ(datos!R81,datos!R$7:R$88)</f>
        <v>57</v>
      </c>
      <c r="R81" s="9">
        <f>_xlfn.RANK.EQ(datos!S81,datos!S$7:S$88)</f>
        <v>21</v>
      </c>
      <c r="S81" s="9">
        <f>_xlfn.RANK.EQ(datos!T81,datos!T$7:T$88)</f>
        <v>71</v>
      </c>
      <c r="T81" s="9">
        <f>_xlfn.RANK.EQ(datos!U81,datos!U$7:U$88)</f>
        <v>75</v>
      </c>
      <c r="U81" s="9">
        <f>_xlfn.RANK.EQ(datos!V81,datos!V$7:V$88)</f>
        <v>38</v>
      </c>
      <c r="V81" s="9">
        <f>_xlfn.RANK.EQ(datos!W81,datos!W$7:W$88)</f>
        <v>71</v>
      </c>
      <c r="W81" s="9">
        <f>_xlfn.RANK.EQ(datos!X81,datos!X$7:X$88)</f>
        <v>80</v>
      </c>
      <c r="X81" s="9">
        <f>_xlfn.RANK.EQ(datos!Y81,datos!Y$7:Y$88)</f>
        <v>63</v>
      </c>
      <c r="Y81" s="9">
        <f>_xlfn.RANK.EQ(datos!Z81,datos!Z$7:Z$88)</f>
        <v>82</v>
      </c>
      <c r="Z81" s="9">
        <f>_xlfn.RANK.EQ(datos!AA81,datos!AA$7:AA$88)</f>
        <v>54</v>
      </c>
      <c r="AA81" s="9">
        <f>_xlfn.RANK.EQ(datos!AB81,datos!AB$7:AB$88)</f>
        <v>30</v>
      </c>
      <c r="AB81" s="9">
        <f>_xlfn.RANK.EQ(datos!AC81,datos!AC$7:AC$88)</f>
        <v>68</v>
      </c>
      <c r="AC81" s="9">
        <f>_xlfn.RANK.EQ(datos!AD81,datos!AD$7:AD$88)</f>
        <v>63</v>
      </c>
      <c r="AD81" s="9">
        <f>_xlfn.RANK.EQ(datos!AE81,datos!AE$7:AE$88)</f>
        <v>68</v>
      </c>
      <c r="AE81" s="9">
        <f>_xlfn.RANK.EQ(datos!AF81,datos!AF$7:AF$88)</f>
        <v>76</v>
      </c>
      <c r="AF81" s="9">
        <f>_xlfn.RANK.EQ(datos!AG81,datos!AG$7:AG$88)</f>
        <v>50</v>
      </c>
      <c r="AG81" s="9">
        <f>_xlfn.RANK.EQ(datos!AH81,datos!AH$7:AH$88)</f>
        <v>69</v>
      </c>
      <c r="AH81" s="9">
        <f>_xlfn.RANK.EQ(datos!AI81,datos!AI$7:AI$88)</f>
        <v>61</v>
      </c>
      <c r="AI81" s="9">
        <f>_xlfn.RANK.EQ(datos!AJ81,datos!AJ$7:AJ$88)</f>
        <v>50</v>
      </c>
      <c r="AJ81" s="9">
        <f>_xlfn.RANK.EQ(datos!AK81,datos!AK$7:AK$88)</f>
        <v>68</v>
      </c>
      <c r="AK81" s="9">
        <f>_xlfn.RANK.EQ(datos!AL81,datos!AL$7:AL$88)</f>
        <v>56</v>
      </c>
      <c r="AL81" s="9">
        <f>_xlfn.RANK.EQ(datos!AM81,datos!AM$7:AM$88)</f>
        <v>62</v>
      </c>
      <c r="AM81" s="9">
        <f>_xlfn.RANK.EQ(datos!AN81,datos!AN$7:AN$88)</f>
        <v>54</v>
      </c>
      <c r="AN81" s="9">
        <f>_xlfn.RANK.EQ(datos!AO81,datos!AO$7:AO$88)</f>
        <v>8</v>
      </c>
      <c r="AO81" s="9">
        <f>_xlfn.RANK.EQ(datos!AP81,datos!AP$7:AP$88)</f>
        <v>19</v>
      </c>
      <c r="AP81" s="9">
        <f>_xlfn.RANK.EQ(datos!AQ81,datos!AQ$7:AQ$88)</f>
        <v>53</v>
      </c>
      <c r="AQ81" s="9">
        <f>_xlfn.RANK.EQ(datos!AR81,datos!AR$7:AR$88)</f>
        <v>50</v>
      </c>
      <c r="AR81" s="9">
        <f>_xlfn.RANK.EQ(datos!AS81,datos!AS$7:AS$88)</f>
        <v>74</v>
      </c>
      <c r="AS81" s="9">
        <f>_xlfn.RANK.EQ(datos!AT81,datos!AT$7:AT$88)</f>
        <v>47</v>
      </c>
      <c r="AT81" s="9">
        <f>_xlfn.RANK.EQ(datos!AU81,datos!AU$7:AU$88)</f>
        <v>72</v>
      </c>
      <c r="AU81" s="9">
        <f>_xlfn.RANK.EQ(datos!AV81,datos!AV$7:AV$88)</f>
        <v>70</v>
      </c>
      <c r="AV81" s="9">
        <f>_xlfn.RANK.EQ(datos!AW81,datos!AW$7:AW$88)</f>
        <v>53</v>
      </c>
      <c r="AW81" s="9">
        <f>_xlfn.RANK.EQ(datos!AX81,datos!AX$7:AX$88)</f>
        <v>15</v>
      </c>
      <c r="AX81" s="9">
        <f>_xlfn.RANK.EQ(datos!AY81,datos!AY$7:AY$88)</f>
        <v>81</v>
      </c>
      <c r="AY81" s="9">
        <f>_xlfn.RANK.EQ(datos!AZ81,datos!AZ$7:AZ$88)</f>
        <v>63</v>
      </c>
      <c r="AZ81" s="9">
        <f>_xlfn.RANK.EQ(datos!BA81,datos!BA$7:BA$88)</f>
        <v>15</v>
      </c>
      <c r="BA81" s="9">
        <f>_xlfn.RANK.EQ(datos!BB81,datos!BB$7:BB$88)</f>
        <v>22</v>
      </c>
      <c r="BB81" s="9">
        <f>_xlfn.RANK.EQ(datos!BC81,datos!BC$7:BC$88)</f>
        <v>56</v>
      </c>
      <c r="BC81" s="9">
        <f>_xlfn.RANK.EQ(datos!BD81,datos!BD$7:BD$88)</f>
        <v>39</v>
      </c>
      <c r="BD81" s="9">
        <f>_xlfn.RANK.EQ(datos!BE81,datos!BE$7:BE$88)</f>
        <v>68</v>
      </c>
      <c r="BE81" s="9">
        <f>_xlfn.RANK.EQ(datos!BF81,datos!BF$7:BF$88)</f>
        <v>1</v>
      </c>
      <c r="BF81" s="9">
        <f>_xlfn.RANK.EQ(datos!BG81,datos!BG$7:BG$88)</f>
        <v>24</v>
      </c>
      <c r="BG81" s="9">
        <f>_xlfn.RANK.EQ(datos!BH81,datos!BH$7:BH$88)</f>
        <v>50</v>
      </c>
      <c r="BH81" s="9">
        <f>_xlfn.RANK.EQ(datos!BI81,datos!BI$7:BI$88)</f>
        <v>34</v>
      </c>
      <c r="BI81" s="9">
        <f>_xlfn.RANK.EQ(datos!BJ81,datos!BJ$7:BJ$88)</f>
        <v>40</v>
      </c>
      <c r="BJ81" s="9">
        <f>_xlfn.RANK.EQ(datos!BK81,datos!BK$7:BK$88)</f>
        <v>58</v>
      </c>
      <c r="BK81" s="9">
        <f>_xlfn.RANK.EQ(datos!BL81,datos!BL$7:BL$88)</f>
        <v>81</v>
      </c>
      <c r="BL81" s="9">
        <f>_xlfn.RANK.EQ(datos!BM81,datos!BM$7:BM$88)</f>
        <v>64</v>
      </c>
      <c r="BM81" s="9">
        <f>_xlfn.RANK.EQ(datos!BN81,datos!BN$7:BN$88)</f>
        <v>12</v>
      </c>
      <c r="BN81" s="9">
        <f>_xlfn.RANK.EQ(datos!BO81,datos!BO$7:BO$88)</f>
        <v>71</v>
      </c>
      <c r="BO81" s="9">
        <f>_xlfn.RANK.EQ(datos!BP81,datos!BP$7:BP$88)</f>
        <v>56</v>
      </c>
      <c r="BP81" s="9">
        <f>_xlfn.RANK.EQ(datos!BQ81,datos!BQ$7:BQ$88)</f>
        <v>71</v>
      </c>
      <c r="BQ81" s="9">
        <f>_xlfn.RANK.EQ(datos!BR81,datos!BR$7:BR$88)</f>
        <v>61</v>
      </c>
      <c r="BR81" s="9">
        <f>_xlfn.RANK.EQ(datos!BS81,datos!BS$7:BS$88)</f>
        <v>60</v>
      </c>
      <c r="BS81" s="9">
        <f>_xlfn.RANK.EQ(datos!BT81,datos!BT$7:BT$88)</f>
        <v>60</v>
      </c>
      <c r="BT81" s="9">
        <f>_xlfn.RANK.EQ(datos!BU81,datos!BU$7:BU$88)</f>
        <v>42</v>
      </c>
      <c r="BU81" s="9">
        <f>_xlfn.RANK.EQ(datos!BV81,datos!BV$7:BV$88)</f>
        <v>71</v>
      </c>
      <c r="BV81" s="9">
        <f>_xlfn.RANK.EQ(datos!BW81,datos!BW$7:BW$88)</f>
        <v>1</v>
      </c>
      <c r="BW81" s="9">
        <f>_xlfn.RANK.EQ(datos!BX81,datos!BX$7:BX$88)</f>
        <v>18</v>
      </c>
      <c r="BX81" s="9">
        <f>_xlfn.RANK.EQ(datos!BY81,datos!BY$7:BY$88)</f>
        <v>61</v>
      </c>
      <c r="BY81" s="9">
        <f>_xlfn.RANK.EQ(datos!BZ81,datos!BZ$7:BZ$88)</f>
        <v>62</v>
      </c>
      <c r="BZ81" s="9">
        <f>_xlfn.RANK.EQ(datos!CA81,datos!CA$7:CA$88)</f>
        <v>28</v>
      </c>
      <c r="CA81" s="9">
        <f>_xlfn.RANK.EQ(datos!CB81,datos!CB$7:CB$88)</f>
        <v>43</v>
      </c>
      <c r="CB81" s="9">
        <f>_xlfn.RANK.EQ(datos!CC81,datos!CC$7:CC$88)</f>
        <v>81</v>
      </c>
      <c r="CC81" s="9">
        <f>_xlfn.RANK.EQ(datos!CD81,datos!CD$7:CD$88)</f>
        <v>80</v>
      </c>
      <c r="CD81" s="9">
        <f>_xlfn.RANK.EQ(datos!CE81,datos!CE$7:CE$88)</f>
        <v>82</v>
      </c>
      <c r="CE81" s="9">
        <f>_xlfn.RANK.EQ(datos!CF81,datos!CF$7:CF$88)</f>
        <v>79</v>
      </c>
      <c r="CF81" s="9">
        <f>_xlfn.RANK.EQ(datos!CG81,datos!CG$7:CG$88)</f>
        <v>8</v>
      </c>
      <c r="CG81" s="9">
        <f>_xlfn.RANK.EQ(datos!CH81,datos!CH$7:CH$88)</f>
        <v>7</v>
      </c>
      <c r="CH81" s="9">
        <f>_xlfn.RANK.EQ(datos!CI81,datos!CI$7:CI$88)</f>
        <v>18</v>
      </c>
      <c r="CI81" s="9">
        <f>_xlfn.RANK.EQ(datos!CJ81,datos!CJ$7:CJ$88)</f>
        <v>67</v>
      </c>
      <c r="CJ81" s="9">
        <f>_xlfn.RANK.EQ(datos!CK81,datos!CK$7:CK$88)</f>
        <v>70</v>
      </c>
      <c r="CK81" s="9">
        <f>_xlfn.RANK.EQ(datos!CL81,datos!CL$7:CL$88)</f>
        <v>63</v>
      </c>
      <c r="CL81" s="9">
        <f>_xlfn.RANK.EQ(datos!CM81,datos!CM$7:CM$88)</f>
        <v>64</v>
      </c>
      <c r="CM81" s="9">
        <f>_xlfn.RANK.EQ(datos!CN81,datos!CN$7:CN$88)</f>
        <v>64</v>
      </c>
      <c r="CN81" s="9">
        <f>_xlfn.RANK.EQ(datos!CO81,datos!CO$7:CO$88)</f>
        <v>61</v>
      </c>
      <c r="CO81" s="9">
        <f>_xlfn.RANK.EQ(datos!CP81,datos!CP$7:CP$88)</f>
        <v>79</v>
      </c>
      <c r="CP81" s="9">
        <f>_xlfn.RANK.EQ(datos!CQ81,datos!CQ$7:CQ$88)</f>
        <v>71</v>
      </c>
      <c r="CQ81" s="9">
        <f>_xlfn.RANK.EQ(datos!CR81,datos!CR$7:CR$88)</f>
        <v>52</v>
      </c>
      <c r="CR81" s="9">
        <f>_xlfn.RANK.EQ(datos!CS81,datos!CS$7:CS$88)</f>
        <v>36</v>
      </c>
      <c r="CS81" s="9">
        <f>_xlfn.RANK.EQ(datos!CT81,datos!CT$7:CT$88)</f>
        <v>50</v>
      </c>
      <c r="CT81" s="9">
        <f>_xlfn.RANK.EQ(datos!CU81,datos!CU$7:CU$88)</f>
        <v>7</v>
      </c>
      <c r="CU81" s="9">
        <f>_xlfn.RANK.EQ(datos!CV81,datos!CV$7:CV$88)</f>
        <v>74</v>
      </c>
      <c r="CV81" s="9">
        <f>_xlfn.RANK.EQ(datos!CW81,datos!CW$7:CW$88)</f>
        <v>65</v>
      </c>
      <c r="CW81" s="9">
        <f>_xlfn.RANK.EQ(datos!CX81,datos!CX$7:CX$88)</f>
        <v>6</v>
      </c>
      <c r="CX81" s="9">
        <f>_xlfn.RANK.EQ(datos!CY81,datos!CY$7:CY$88)</f>
        <v>9</v>
      </c>
      <c r="CY81" s="9">
        <f>_xlfn.RANK.EQ(datos!CZ81,datos!CZ$7:CZ$88)</f>
        <v>35</v>
      </c>
      <c r="CZ81" s="9">
        <f>_xlfn.RANK.EQ(datos!DA81,datos!DA$7:DA$88)</f>
        <v>63</v>
      </c>
      <c r="DA81" s="9">
        <f>_xlfn.RANK.EQ(datos!DB81,datos!DB$7:DB$88)</f>
        <v>18</v>
      </c>
      <c r="DB81" s="9">
        <f>_xlfn.RANK.EQ(datos!DC81,datos!DC$7:DC$88)</f>
        <v>27</v>
      </c>
      <c r="DC81" s="9">
        <f>_xlfn.RANK.EQ(datos!DD81,datos!DD$7:DD$88)</f>
        <v>54</v>
      </c>
      <c r="DD81" s="9">
        <f>_xlfn.RANK.EQ(datos!DE81,datos!DE$7:DE$88)</f>
        <v>32</v>
      </c>
      <c r="DE81" s="9">
        <f>_xlfn.RANK.EQ(datos!DF81,datos!DF$7:DF$88)</f>
        <v>20</v>
      </c>
      <c r="DF81" s="9">
        <f>_xlfn.RANK.EQ(datos!DG81,datos!DG$7:DG$88)</f>
        <v>69</v>
      </c>
      <c r="DG81" s="9">
        <f>_xlfn.RANK.EQ(datos!DH81,datos!DH$7:DH$88)</f>
        <v>66</v>
      </c>
      <c r="DH81" s="9">
        <f>_xlfn.RANK.EQ(datos!DI81,datos!DI$7:DI$88)</f>
        <v>59</v>
      </c>
      <c r="DI81" s="9">
        <f>_xlfn.RANK.EQ(datos!DJ81,datos!DJ$7:DJ$88)</f>
        <v>38</v>
      </c>
      <c r="DJ81" s="9">
        <f>_xlfn.RANK.EQ(datos!DK81,datos!DK$7:DK$88)</f>
        <v>57</v>
      </c>
      <c r="DK81" s="9">
        <f>_xlfn.RANK.EQ(datos!DL81,datos!DL$7:DL$88)</f>
        <v>69</v>
      </c>
      <c r="DL81" s="9">
        <f>_xlfn.RANK.EQ(datos!DM81,datos!DM$7:DM$88)</f>
        <v>66</v>
      </c>
      <c r="DM81" s="9">
        <f>_xlfn.RANK.EQ(datos!DN81,datos!DN$7:DN$88)</f>
        <v>79</v>
      </c>
      <c r="DN81" s="9">
        <f>_xlfn.RANK.EQ(datos!DO81,datos!DO$7:DO$88)</f>
        <v>23</v>
      </c>
      <c r="DO81" s="9">
        <f>_xlfn.RANK.EQ(datos!DP81,datos!DP$7:DP$88)</f>
        <v>43</v>
      </c>
      <c r="DP81" s="9">
        <f>_xlfn.RANK.EQ(datos!DQ81,datos!DQ$7:DQ$88)</f>
        <v>53</v>
      </c>
      <c r="DQ81" s="9">
        <f>_xlfn.RANK.EQ(datos!DR81,datos!DR$7:DR$88)</f>
        <v>62</v>
      </c>
      <c r="DR81" s="9">
        <f>_xlfn.RANK.EQ(datos!DS81,datos!DS$7:DS$88)</f>
        <v>79</v>
      </c>
      <c r="DS81" s="9">
        <f>_xlfn.RANK.EQ(datos!DT81,datos!DT$7:DT$88)</f>
        <v>50</v>
      </c>
      <c r="DT81" s="9">
        <f>_xlfn.RANK.EQ(datos!DU81,datos!DU$7:DU$88)</f>
        <v>50</v>
      </c>
      <c r="DU81" s="9">
        <f>_xlfn.RANK.EQ(datos!DV81,datos!DV$7:DV$88)</f>
        <v>68</v>
      </c>
      <c r="DV81" s="9">
        <f>_xlfn.RANK.EQ(datos!DW81,datos!DW$7:DW$88)</f>
        <v>52</v>
      </c>
      <c r="DW81" s="9">
        <f>_xlfn.RANK.EQ(datos!DX81,datos!DX$7:DX$88)</f>
        <v>34</v>
      </c>
      <c r="DX81" s="9">
        <f>_xlfn.RANK.EQ(datos!DY81,datos!DY$7:DY$88)</f>
        <v>67</v>
      </c>
      <c r="DY81" s="9">
        <f>_xlfn.RANK.EQ(datos!DZ81,datos!DZ$7:DZ$88)</f>
        <v>55</v>
      </c>
      <c r="DZ81" s="9">
        <f>_xlfn.RANK.EQ(datos!EA81,datos!EA$7:EA$88)</f>
        <v>58</v>
      </c>
      <c r="EA81" s="9">
        <f>_xlfn.RANK.EQ(datos!EB81,datos!EB$7:EB$88)</f>
        <v>53</v>
      </c>
      <c r="EB81" s="9">
        <f>_xlfn.RANK.EQ(datos!EC81,datos!EC$7:EC$88)</f>
        <v>65</v>
      </c>
      <c r="EC81" s="9">
        <f>_xlfn.RANK.EQ(datos!ED81,datos!ED$7:ED$88)</f>
        <v>68</v>
      </c>
      <c r="ED81" s="9">
        <f>_xlfn.RANK.EQ(datos!EE81,datos!EE$7:EE$88)</f>
        <v>6</v>
      </c>
      <c r="EE81" s="9">
        <f>_xlfn.RANK.EQ(datos!EF81,datos!EF$7:EF$88)</f>
        <v>25</v>
      </c>
      <c r="EF81" s="9">
        <f>_xlfn.RANK.EQ(datos!EG81,datos!EG$7:EG$88)</f>
        <v>77</v>
      </c>
      <c r="EG81" s="9">
        <f>_xlfn.RANK.EQ(datos!EH81,datos!EH$7:EH$88)</f>
        <v>59</v>
      </c>
      <c r="EH81" s="9">
        <f>_xlfn.RANK.EQ(datos!EI81,datos!EI$7:EI$88)</f>
        <v>1</v>
      </c>
      <c r="EI81" s="9">
        <f>_xlfn.RANK.EQ(datos!EJ81,datos!EJ$7:EJ$88)</f>
        <v>67</v>
      </c>
      <c r="EJ81" s="9">
        <f>_xlfn.RANK.EQ(datos!EK81,datos!EK$7:EK$88)</f>
        <v>38</v>
      </c>
      <c r="EK81" s="9">
        <f>_xlfn.RANK.EQ(datos!EL81,datos!EL$7:EL$88)</f>
        <v>66</v>
      </c>
      <c r="EL81" s="9">
        <f>_xlfn.RANK.EQ(datos!EM81,datos!EM$7:EM$88)</f>
        <v>65</v>
      </c>
      <c r="EM81" s="9">
        <f>_xlfn.RANK.EQ(datos!EN81,datos!EN$7:EN$88)</f>
        <v>67</v>
      </c>
      <c r="EN81" s="9">
        <f>_xlfn.RANK.EQ(datos!EO81,datos!EO$7:EO$88)</f>
        <v>75</v>
      </c>
      <c r="EO81" s="9">
        <f>_xlfn.RANK.EQ(datos!EP81,datos!EP$7:EP$88)</f>
        <v>66</v>
      </c>
      <c r="EP81" s="9">
        <f>_xlfn.RANK.EQ(datos!EQ81,datos!EQ$7:EQ$88)</f>
        <v>41</v>
      </c>
      <c r="EQ81" s="9">
        <f>_xlfn.RANK.EQ(datos!ER81,datos!ER$7:ER$88)</f>
        <v>61</v>
      </c>
      <c r="ER81" s="9">
        <f>_xlfn.RANK.EQ(datos!ES81,datos!ES$7:ES$88)</f>
        <v>23</v>
      </c>
      <c r="ES81" s="9">
        <f>_xlfn.RANK.EQ(datos!ET81,datos!ET$7:ET$88)</f>
        <v>50</v>
      </c>
      <c r="ET81" s="9">
        <f>_xlfn.RANK.EQ(datos!EU81,datos!EU$7:EU$88)</f>
        <v>64</v>
      </c>
      <c r="EU81" s="9">
        <f>_xlfn.RANK.EQ(datos!EV81,datos!EV$7:EV$88)</f>
        <v>66</v>
      </c>
      <c r="EV81" s="9">
        <f>_xlfn.RANK.EQ(datos!EW81,datos!EW$7:EW$88)</f>
        <v>26</v>
      </c>
      <c r="EW81" s="9">
        <f>_xlfn.RANK.EQ(datos!EX81,datos!EX$7:EX$88)</f>
        <v>69</v>
      </c>
      <c r="EX81" s="9">
        <f>_xlfn.RANK.EQ(datos!EY81,datos!EY$7:EY$88)</f>
        <v>41</v>
      </c>
      <c r="EY81" s="9">
        <f>_xlfn.RANK.EQ(datos!EZ81,datos!EZ$7:EZ$88)</f>
        <v>43</v>
      </c>
      <c r="EZ81" s="9">
        <f>_xlfn.RANK.EQ(datos!FA81,datos!FA$7:FA$88)</f>
        <v>9</v>
      </c>
      <c r="FA81" s="9">
        <f>_xlfn.RANK.EQ(datos!FB81,datos!FB$7:FB$88)</f>
        <v>55</v>
      </c>
      <c r="FB81" s="9">
        <f>_xlfn.RANK.EQ(datos!FC81,datos!FC$7:FC$88)</f>
        <v>1</v>
      </c>
      <c r="FC81" s="9">
        <f>_xlfn.RANK.EQ(datos!FD81,datos!FD$7:FD$88)</f>
        <v>28</v>
      </c>
      <c r="FD81" s="9">
        <f>_xlfn.RANK.EQ(datos!FE81,datos!FE$7:FE$88)</f>
        <v>58</v>
      </c>
      <c r="FE81" s="9">
        <f>_xlfn.RANK.EQ(datos!FF81,datos!FF$7:FF$88)</f>
        <v>16</v>
      </c>
      <c r="FF81" s="9">
        <f>_xlfn.RANK.EQ(datos!FG81,datos!FG$7:FG$88)</f>
        <v>67</v>
      </c>
      <c r="FG81" s="9">
        <f>_xlfn.RANK.EQ(datos!FH81,datos!FH$7:FH$88)</f>
        <v>1</v>
      </c>
      <c r="FH81" s="9">
        <f>_xlfn.RANK.EQ(datos!FI81,datos!FI$7:FI$88)</f>
        <v>1</v>
      </c>
      <c r="FI81" s="9">
        <f>_xlfn.RANK.EQ(datos!FJ81,datos!FJ$7:FJ$88)</f>
        <v>60</v>
      </c>
      <c r="FJ81" s="9">
        <f>_xlfn.RANK.EQ(datos!FK81,datos!FK$7:FK$88)</f>
        <v>43</v>
      </c>
      <c r="FK81" s="9">
        <f>_xlfn.RANK.EQ(datos!FL81,datos!FL$7:FL$88)</f>
        <v>43</v>
      </c>
      <c r="FL81" s="9">
        <f>_xlfn.RANK.EQ(datos!FM81,datos!FM$7:FM$88)</f>
        <v>26</v>
      </c>
      <c r="FM81" s="9">
        <f>_xlfn.RANK.EQ(datos!FN81,datos!FN$7:FN$88)</f>
        <v>26</v>
      </c>
      <c r="FN81" s="9">
        <f>_xlfn.RANK.EQ(datos!FO81,datos!FO$7:FO$88)</f>
        <v>51</v>
      </c>
      <c r="FO81" s="9">
        <f>_xlfn.RANK.EQ(datos!FP81,datos!FP$7:FP$88)</f>
        <v>14</v>
      </c>
      <c r="FP81" s="9">
        <f>_xlfn.RANK.EQ(datos!FQ81,datos!FQ$7:FQ$88)</f>
        <v>30</v>
      </c>
      <c r="FQ81" s="9">
        <f>_xlfn.RANK.EQ(datos!FR81,datos!FR$7:FR$88)</f>
        <v>52</v>
      </c>
      <c r="FR81" s="9">
        <f>_xlfn.RANK.EQ(datos!FS81,datos!FS$7:FS$88)</f>
        <v>72</v>
      </c>
      <c r="FS81" s="9">
        <f>_xlfn.RANK.EQ(datos!FT81,datos!FT$7:FT$88)</f>
        <v>30</v>
      </c>
    </row>
    <row r="82" spans="1:175" x14ac:dyDescent="0.3">
      <c r="A82" s="2" t="s">
        <v>152</v>
      </c>
      <c r="B82" s="2">
        <v>611</v>
      </c>
      <c r="C82" s="2" t="s">
        <v>153</v>
      </c>
      <c r="D82" s="2" t="s">
        <v>133</v>
      </c>
      <c r="E82" s="2" t="s">
        <v>349</v>
      </c>
      <c r="F82" s="2">
        <v>1</v>
      </c>
      <c r="G82" s="2" t="s">
        <v>355</v>
      </c>
      <c r="H82" s="9">
        <f>_xlfn.RANK.EQ(datos!I82,datos!I$7:I$88)</f>
        <v>79</v>
      </c>
      <c r="I82" s="9">
        <f>_xlfn.RANK.EQ(datos!J82,datos!J$7:J$88)</f>
        <v>81</v>
      </c>
      <c r="J82" s="9">
        <f>_xlfn.RANK.EQ(datos!K82,datos!K$7:K$88)</f>
        <v>56</v>
      </c>
      <c r="K82" s="9">
        <f>_xlfn.RANK.EQ(datos!L82,datos!L$7:L$88)</f>
        <v>51</v>
      </c>
      <c r="L82" s="9">
        <f>_xlfn.RANK.EQ(datos!M82,datos!M$7:M$88)</f>
        <v>80</v>
      </c>
      <c r="M82" s="9">
        <f>_xlfn.RANK.EQ(datos!N82,datos!N$7:N$88)</f>
        <v>74</v>
      </c>
      <c r="N82" s="9">
        <f>_xlfn.RANK.EQ(datos!O82,datos!O$7:O$88)</f>
        <v>50</v>
      </c>
      <c r="O82" s="9">
        <f>_xlfn.RANK.EQ(datos!P82,datos!P$7:P$88)</f>
        <v>82</v>
      </c>
      <c r="P82" s="9">
        <f>_xlfn.RANK.EQ(datos!Q82,datos!Q$7:Q$88)</f>
        <v>77</v>
      </c>
      <c r="Q82" s="9">
        <f>_xlfn.RANK.EQ(datos!R82,datos!R$7:R$88)</f>
        <v>43</v>
      </c>
      <c r="R82" s="9">
        <f>_xlfn.RANK.EQ(datos!S82,datos!S$7:S$88)</f>
        <v>50</v>
      </c>
      <c r="S82" s="9">
        <f>_xlfn.RANK.EQ(datos!T82,datos!T$7:T$88)</f>
        <v>75</v>
      </c>
      <c r="T82" s="9">
        <f>_xlfn.RANK.EQ(datos!U82,datos!U$7:U$88)</f>
        <v>49</v>
      </c>
      <c r="U82" s="9">
        <f>_xlfn.RANK.EQ(datos!V82,datos!V$7:V$88)</f>
        <v>67</v>
      </c>
      <c r="V82" s="9">
        <f>_xlfn.RANK.EQ(datos!W82,datos!W$7:W$88)</f>
        <v>27</v>
      </c>
      <c r="W82" s="9">
        <f>_xlfn.RANK.EQ(datos!X82,datos!X$7:X$88)</f>
        <v>67</v>
      </c>
      <c r="X82" s="9">
        <f>_xlfn.RANK.EQ(datos!Y82,datos!Y$7:Y$88)</f>
        <v>42</v>
      </c>
      <c r="Y82" s="9">
        <f>_xlfn.RANK.EQ(datos!Z82,datos!Z$7:Z$88)</f>
        <v>74</v>
      </c>
      <c r="Z82" s="9">
        <f>_xlfn.RANK.EQ(datos!AA82,datos!AA$7:AA$88)</f>
        <v>42</v>
      </c>
      <c r="AA82" s="9">
        <f>_xlfn.RANK.EQ(datos!AB82,datos!AB$7:AB$88)</f>
        <v>62</v>
      </c>
      <c r="AB82" s="9">
        <f>_xlfn.RANK.EQ(datos!AC82,datos!AC$7:AC$88)</f>
        <v>39</v>
      </c>
      <c r="AC82" s="9">
        <f>_xlfn.RANK.EQ(datos!AD82,datos!AD$7:AD$88)</f>
        <v>64</v>
      </c>
      <c r="AD82" s="9">
        <f>_xlfn.RANK.EQ(datos!AE82,datos!AE$7:AE$88)</f>
        <v>56</v>
      </c>
      <c r="AE82" s="9">
        <f>_xlfn.RANK.EQ(datos!AF82,datos!AF$7:AF$88)</f>
        <v>80</v>
      </c>
      <c r="AF82" s="9">
        <f>_xlfn.RANK.EQ(datos!AG82,datos!AG$7:AG$88)</f>
        <v>63</v>
      </c>
      <c r="AG82" s="9">
        <f>_xlfn.RANK.EQ(datos!AH82,datos!AH$7:AH$88)</f>
        <v>54</v>
      </c>
      <c r="AH82" s="9">
        <f>_xlfn.RANK.EQ(datos!AI82,datos!AI$7:AI$88)</f>
        <v>56</v>
      </c>
      <c r="AI82" s="9">
        <f>_xlfn.RANK.EQ(datos!AJ82,datos!AJ$7:AJ$88)</f>
        <v>80</v>
      </c>
      <c r="AJ82" s="9">
        <f>_xlfn.RANK.EQ(datos!AK82,datos!AK$7:AK$88)</f>
        <v>62</v>
      </c>
      <c r="AK82" s="9">
        <f>_xlfn.RANK.EQ(datos!AL82,datos!AL$7:AL$88)</f>
        <v>26</v>
      </c>
      <c r="AL82" s="9">
        <f>_xlfn.RANK.EQ(datos!AM82,datos!AM$7:AM$88)</f>
        <v>53</v>
      </c>
      <c r="AM82" s="9">
        <f>_xlfn.RANK.EQ(datos!AN82,datos!AN$7:AN$88)</f>
        <v>44</v>
      </c>
      <c r="AN82" s="9">
        <f>_xlfn.RANK.EQ(datos!AO82,datos!AO$7:AO$88)</f>
        <v>55</v>
      </c>
      <c r="AO82" s="9">
        <f>_xlfn.RANK.EQ(datos!AP82,datos!AP$7:AP$88)</f>
        <v>10</v>
      </c>
      <c r="AP82" s="9">
        <f>_xlfn.RANK.EQ(datos!AQ82,datos!AQ$7:AQ$88)</f>
        <v>66</v>
      </c>
      <c r="AQ82" s="9">
        <f>_xlfn.RANK.EQ(datos!AR82,datos!AR$7:AR$88)</f>
        <v>30</v>
      </c>
      <c r="AR82" s="9">
        <f>_xlfn.RANK.EQ(datos!AS82,datos!AS$7:AS$88)</f>
        <v>79</v>
      </c>
      <c r="AS82" s="9">
        <f>_xlfn.RANK.EQ(datos!AT82,datos!AT$7:AT$88)</f>
        <v>77</v>
      </c>
      <c r="AT82" s="9">
        <f>_xlfn.RANK.EQ(datos!AU82,datos!AU$7:AU$88)</f>
        <v>82</v>
      </c>
      <c r="AU82" s="9">
        <f>_xlfn.RANK.EQ(datos!AV82,datos!AV$7:AV$88)</f>
        <v>81</v>
      </c>
      <c r="AV82" s="9">
        <f>_xlfn.RANK.EQ(datos!AW82,datos!AW$7:AW$88)</f>
        <v>82</v>
      </c>
      <c r="AW82" s="9">
        <f>_xlfn.RANK.EQ(datos!AX82,datos!AX$7:AX$88)</f>
        <v>82</v>
      </c>
      <c r="AX82" s="9">
        <f>_xlfn.RANK.EQ(datos!AY82,datos!AY$7:AY$88)</f>
        <v>74</v>
      </c>
      <c r="AY82" s="9">
        <f>_xlfn.RANK.EQ(datos!AZ82,datos!AZ$7:AZ$88)</f>
        <v>72</v>
      </c>
      <c r="AZ82" s="9">
        <f>_xlfn.RANK.EQ(datos!BA82,datos!BA$7:BA$88)</f>
        <v>67</v>
      </c>
      <c r="BA82" s="9">
        <f>_xlfn.RANK.EQ(datos!BB82,datos!BB$7:BB$88)</f>
        <v>79</v>
      </c>
      <c r="BB82" s="9">
        <f>_xlfn.RANK.EQ(datos!BC82,datos!BC$7:BC$88)</f>
        <v>32</v>
      </c>
      <c r="BC82" s="9">
        <f>_xlfn.RANK.EQ(datos!BD82,datos!BD$7:BD$88)</f>
        <v>39</v>
      </c>
      <c r="BD82" s="9">
        <f>_xlfn.RANK.EQ(datos!BE82,datos!BE$7:BE$88)</f>
        <v>49</v>
      </c>
      <c r="BE82" s="9">
        <f>_xlfn.RANK.EQ(datos!BF82,datos!BF$7:BF$88)</f>
        <v>35</v>
      </c>
      <c r="BF82" s="9">
        <f>_xlfn.RANK.EQ(datos!BG82,datos!BG$7:BG$88)</f>
        <v>51</v>
      </c>
      <c r="BG82" s="9">
        <f>_xlfn.RANK.EQ(datos!BH82,datos!BH$7:BH$88)</f>
        <v>57</v>
      </c>
      <c r="BH82" s="9">
        <f>_xlfn.RANK.EQ(datos!BI82,datos!BI$7:BI$88)</f>
        <v>34</v>
      </c>
      <c r="BI82" s="9">
        <f>_xlfn.RANK.EQ(datos!BJ82,datos!BJ$7:BJ$88)</f>
        <v>19</v>
      </c>
      <c r="BJ82" s="9">
        <f>_xlfn.RANK.EQ(datos!BK82,datos!BK$7:BK$88)</f>
        <v>82</v>
      </c>
      <c r="BK82" s="9">
        <f>_xlfn.RANK.EQ(datos!BL82,datos!BL$7:BL$88)</f>
        <v>60</v>
      </c>
      <c r="BL82" s="9">
        <f>_xlfn.RANK.EQ(datos!BM82,datos!BM$7:BM$88)</f>
        <v>20</v>
      </c>
      <c r="BM82" s="9">
        <f>_xlfn.RANK.EQ(datos!BN82,datos!BN$7:BN$88)</f>
        <v>64</v>
      </c>
      <c r="BN82" s="9">
        <f>_xlfn.RANK.EQ(datos!BO82,datos!BO$7:BO$88)</f>
        <v>31</v>
      </c>
      <c r="BO82" s="9">
        <f>_xlfn.RANK.EQ(datos!BP82,datos!BP$7:BP$88)</f>
        <v>68</v>
      </c>
      <c r="BP82" s="9">
        <f>_xlfn.RANK.EQ(datos!BQ82,datos!BQ$7:BQ$88)</f>
        <v>53</v>
      </c>
      <c r="BQ82" s="9">
        <f>_xlfn.RANK.EQ(datos!BR82,datos!BR$7:BR$88)</f>
        <v>24</v>
      </c>
      <c r="BR82" s="9">
        <f>_xlfn.RANK.EQ(datos!BS82,datos!BS$7:BS$88)</f>
        <v>72</v>
      </c>
      <c r="BS82" s="9">
        <f>_xlfn.RANK.EQ(datos!BT82,datos!BT$7:BT$88)</f>
        <v>1</v>
      </c>
      <c r="BT82" s="9">
        <f>_xlfn.RANK.EQ(datos!BU82,datos!BU$7:BU$88)</f>
        <v>70</v>
      </c>
      <c r="BU82" s="9">
        <f>_xlfn.RANK.EQ(datos!BV82,datos!BV$7:BV$88)</f>
        <v>53</v>
      </c>
      <c r="BV82" s="9">
        <f>_xlfn.RANK.EQ(datos!BW82,datos!BW$7:BW$88)</f>
        <v>1</v>
      </c>
      <c r="BW82" s="9">
        <f>_xlfn.RANK.EQ(datos!BX82,datos!BX$7:BX$88)</f>
        <v>74</v>
      </c>
      <c r="BX82" s="9">
        <f>_xlfn.RANK.EQ(datos!BY82,datos!BY$7:BY$88)</f>
        <v>19</v>
      </c>
      <c r="BY82" s="9">
        <f>_xlfn.RANK.EQ(datos!BZ82,datos!BZ$7:BZ$88)</f>
        <v>50</v>
      </c>
      <c r="BZ82" s="9">
        <f>_xlfn.RANK.EQ(datos!CA82,datos!CA$7:CA$88)</f>
        <v>17</v>
      </c>
      <c r="CA82" s="9">
        <f>_xlfn.RANK.EQ(datos!CB82,datos!CB$7:CB$88)</f>
        <v>19</v>
      </c>
      <c r="CB82" s="9">
        <f>_xlfn.RANK.EQ(datos!CC82,datos!CC$7:CC$88)</f>
        <v>45</v>
      </c>
      <c r="CC82" s="9">
        <f>_xlfn.RANK.EQ(datos!CD82,datos!CD$7:CD$88)</f>
        <v>23</v>
      </c>
      <c r="CD82" s="9">
        <f>_xlfn.RANK.EQ(datos!CE82,datos!CE$7:CE$88)</f>
        <v>61</v>
      </c>
      <c r="CE82" s="9">
        <f>_xlfn.RANK.EQ(datos!CF82,datos!CF$7:CF$88)</f>
        <v>8</v>
      </c>
      <c r="CF82" s="9">
        <f>_xlfn.RANK.EQ(datos!CG82,datos!CG$7:CG$88)</f>
        <v>81</v>
      </c>
      <c r="CG82" s="9">
        <f>_xlfn.RANK.EQ(datos!CH82,datos!CH$7:CH$88)</f>
        <v>21</v>
      </c>
      <c r="CH82" s="9">
        <f>_xlfn.RANK.EQ(datos!CI82,datos!CI$7:CI$88)</f>
        <v>63</v>
      </c>
      <c r="CI82" s="9">
        <f>_xlfn.RANK.EQ(datos!CJ82,datos!CJ$7:CJ$88)</f>
        <v>31</v>
      </c>
      <c r="CJ82" s="9">
        <f>_xlfn.RANK.EQ(datos!CK82,datos!CK$7:CK$88)</f>
        <v>61</v>
      </c>
      <c r="CK82" s="9">
        <f>_xlfn.RANK.EQ(datos!CL82,datos!CL$7:CL$88)</f>
        <v>74</v>
      </c>
      <c r="CL82" s="9">
        <f>_xlfn.RANK.EQ(datos!CM82,datos!CM$7:CM$88)</f>
        <v>65</v>
      </c>
      <c r="CM82" s="9">
        <f>_xlfn.RANK.EQ(datos!CN82,datos!CN$7:CN$88)</f>
        <v>39</v>
      </c>
      <c r="CN82" s="9">
        <f>_xlfn.RANK.EQ(datos!CO82,datos!CO$7:CO$88)</f>
        <v>16</v>
      </c>
      <c r="CO82" s="9">
        <f>_xlfn.RANK.EQ(datos!CP82,datos!CP$7:CP$88)</f>
        <v>60</v>
      </c>
      <c r="CP82" s="9">
        <f>_xlfn.RANK.EQ(datos!CQ82,datos!CQ$7:CQ$88)</f>
        <v>67</v>
      </c>
      <c r="CQ82" s="9">
        <f>_xlfn.RANK.EQ(datos!CR82,datos!CR$7:CR$88)</f>
        <v>61</v>
      </c>
      <c r="CR82" s="9">
        <f>_xlfn.RANK.EQ(datos!CS82,datos!CS$7:CS$88)</f>
        <v>18</v>
      </c>
      <c r="CS82" s="9">
        <f>_xlfn.RANK.EQ(datos!CT82,datos!CT$7:CT$88)</f>
        <v>39</v>
      </c>
      <c r="CT82" s="9">
        <f>_xlfn.RANK.EQ(datos!CU82,datos!CU$7:CU$88)</f>
        <v>10</v>
      </c>
      <c r="CU82" s="9">
        <f>_xlfn.RANK.EQ(datos!CV82,datos!CV$7:CV$88)</f>
        <v>55</v>
      </c>
      <c r="CV82" s="9">
        <f>_xlfn.RANK.EQ(datos!CW82,datos!CW$7:CW$88)</f>
        <v>56</v>
      </c>
      <c r="CW82" s="9">
        <f>_xlfn.RANK.EQ(datos!CX82,datos!CX$7:CX$88)</f>
        <v>78</v>
      </c>
      <c r="CX82" s="9">
        <f>_xlfn.RANK.EQ(datos!CY82,datos!CY$7:CY$88)</f>
        <v>58</v>
      </c>
      <c r="CY82" s="9">
        <f>_xlfn.RANK.EQ(datos!CZ82,datos!CZ$7:CZ$88)</f>
        <v>76</v>
      </c>
      <c r="CZ82" s="9">
        <f>_xlfn.RANK.EQ(datos!DA82,datos!DA$7:DA$88)</f>
        <v>65</v>
      </c>
      <c r="DA82" s="9">
        <f>_xlfn.RANK.EQ(datos!DB82,datos!DB$7:DB$88)</f>
        <v>27</v>
      </c>
      <c r="DB82" s="9">
        <f>_xlfn.RANK.EQ(datos!DC82,datos!DC$7:DC$88)</f>
        <v>68</v>
      </c>
      <c r="DC82" s="9">
        <f>_xlfn.RANK.EQ(datos!DD82,datos!DD$7:DD$88)</f>
        <v>23</v>
      </c>
      <c r="DD82" s="9">
        <f>_xlfn.RANK.EQ(datos!DE82,datos!DE$7:DE$88)</f>
        <v>62</v>
      </c>
      <c r="DE82" s="9">
        <f>_xlfn.RANK.EQ(datos!DF82,datos!DF$7:DF$88)</f>
        <v>4</v>
      </c>
      <c r="DF82" s="9">
        <f>_xlfn.RANK.EQ(datos!DG82,datos!DG$7:DG$88)</f>
        <v>56</v>
      </c>
      <c r="DG82" s="9">
        <f>_xlfn.RANK.EQ(datos!DH82,datos!DH$7:DH$88)</f>
        <v>18</v>
      </c>
      <c r="DH82" s="9">
        <f>_xlfn.RANK.EQ(datos!DI82,datos!DI$7:DI$88)</f>
        <v>22</v>
      </c>
      <c r="DI82" s="9">
        <f>_xlfn.RANK.EQ(datos!DJ82,datos!DJ$7:DJ$88)</f>
        <v>48</v>
      </c>
      <c r="DJ82" s="9">
        <f>_xlfn.RANK.EQ(datos!DK82,datos!DK$7:DK$88)</f>
        <v>72</v>
      </c>
      <c r="DK82" s="9">
        <f>_xlfn.RANK.EQ(datos!DL82,datos!DL$7:DL$88)</f>
        <v>57</v>
      </c>
      <c r="DL82" s="9">
        <f>_xlfn.RANK.EQ(datos!DM82,datos!DM$7:DM$88)</f>
        <v>70</v>
      </c>
      <c r="DM82" s="9">
        <f>_xlfn.RANK.EQ(datos!DN82,datos!DN$7:DN$88)</f>
        <v>33</v>
      </c>
      <c r="DN82" s="9">
        <f>_xlfn.RANK.EQ(datos!DO82,datos!DO$7:DO$88)</f>
        <v>77</v>
      </c>
      <c r="DO82" s="9">
        <f>_xlfn.RANK.EQ(datos!DP82,datos!DP$7:DP$88)</f>
        <v>1</v>
      </c>
      <c r="DP82" s="9">
        <f>_xlfn.RANK.EQ(datos!DQ82,datos!DQ$7:DQ$88)</f>
        <v>82</v>
      </c>
      <c r="DQ82" s="9">
        <f>_xlfn.RANK.EQ(datos!DR82,datos!DR$7:DR$88)</f>
        <v>60</v>
      </c>
      <c r="DR82" s="9">
        <f>_xlfn.RANK.EQ(datos!DS82,datos!DS$7:DS$88)</f>
        <v>65</v>
      </c>
      <c r="DS82" s="9">
        <f>_xlfn.RANK.EQ(datos!DT82,datos!DT$7:DT$88)</f>
        <v>62</v>
      </c>
      <c r="DT82" s="9">
        <f>_xlfn.RANK.EQ(datos!DU82,datos!DU$7:DU$88)</f>
        <v>69</v>
      </c>
      <c r="DU82" s="9">
        <f>_xlfn.RANK.EQ(datos!DV82,datos!DV$7:DV$88)</f>
        <v>72</v>
      </c>
      <c r="DV82" s="9">
        <f>_xlfn.RANK.EQ(datos!DW82,datos!DW$7:DW$88)</f>
        <v>15</v>
      </c>
      <c r="DW82" s="9">
        <f>_xlfn.RANK.EQ(datos!DX82,datos!DX$7:DX$88)</f>
        <v>34</v>
      </c>
      <c r="DX82" s="9">
        <f>_xlfn.RANK.EQ(datos!DY82,datos!DY$7:DY$88)</f>
        <v>50</v>
      </c>
      <c r="DY82" s="9">
        <f>_xlfn.RANK.EQ(datos!DZ82,datos!DZ$7:DZ$88)</f>
        <v>70</v>
      </c>
      <c r="DZ82" s="9">
        <f>_xlfn.RANK.EQ(datos!EA82,datos!EA$7:EA$88)</f>
        <v>75</v>
      </c>
      <c r="EA82" s="9">
        <f>_xlfn.RANK.EQ(datos!EB82,datos!EB$7:EB$88)</f>
        <v>78</v>
      </c>
      <c r="EB82" s="9">
        <f>_xlfn.RANK.EQ(datos!EC82,datos!EC$7:EC$88)</f>
        <v>75</v>
      </c>
      <c r="EC82" s="9">
        <f>_xlfn.RANK.EQ(datos!ED82,datos!ED$7:ED$88)</f>
        <v>75</v>
      </c>
      <c r="ED82" s="9">
        <f>_xlfn.RANK.EQ(datos!EE82,datos!EE$7:EE$88)</f>
        <v>1</v>
      </c>
      <c r="EE82" s="9">
        <f>_xlfn.RANK.EQ(datos!EF82,datos!EF$7:EF$88)</f>
        <v>82</v>
      </c>
      <c r="EF82" s="9">
        <f>_xlfn.RANK.EQ(datos!EG82,datos!EG$7:EG$88)</f>
        <v>79</v>
      </c>
      <c r="EG82" s="9">
        <f>_xlfn.RANK.EQ(datos!EH82,datos!EH$7:EH$88)</f>
        <v>58</v>
      </c>
      <c r="EH82" s="9">
        <f>_xlfn.RANK.EQ(datos!EI82,datos!EI$7:EI$88)</f>
        <v>1</v>
      </c>
      <c r="EI82" s="9">
        <f>_xlfn.RANK.EQ(datos!EJ82,datos!EJ$7:EJ$88)</f>
        <v>51</v>
      </c>
      <c r="EJ82" s="9">
        <f>_xlfn.RANK.EQ(datos!EK82,datos!EK$7:EK$88)</f>
        <v>73</v>
      </c>
      <c r="EK82" s="9">
        <f>_xlfn.RANK.EQ(datos!EL82,datos!EL$7:EL$88)</f>
        <v>61</v>
      </c>
      <c r="EL82" s="9">
        <f>_xlfn.RANK.EQ(datos!EM82,datos!EM$7:EM$88)</f>
        <v>37</v>
      </c>
      <c r="EM82" s="9">
        <f>_xlfn.RANK.EQ(datos!EN82,datos!EN$7:EN$88)</f>
        <v>68</v>
      </c>
      <c r="EN82" s="9">
        <f>_xlfn.RANK.EQ(datos!EO82,datos!EO$7:EO$88)</f>
        <v>51</v>
      </c>
      <c r="EO82" s="9">
        <f>_xlfn.RANK.EQ(datos!EP82,datos!EP$7:EP$88)</f>
        <v>64</v>
      </c>
      <c r="EP82" s="9">
        <f>_xlfn.RANK.EQ(datos!EQ82,datos!EQ$7:EQ$88)</f>
        <v>61</v>
      </c>
      <c r="EQ82" s="9">
        <f>_xlfn.RANK.EQ(datos!ER82,datos!ER$7:ER$88)</f>
        <v>44</v>
      </c>
      <c r="ER82" s="9">
        <f>_xlfn.RANK.EQ(datos!ES82,datos!ES$7:ES$88)</f>
        <v>13</v>
      </c>
      <c r="ES82" s="9">
        <f>_xlfn.RANK.EQ(datos!ET82,datos!ET$7:ET$88)</f>
        <v>50</v>
      </c>
      <c r="ET82" s="9">
        <f>_xlfn.RANK.EQ(datos!EU82,datos!EU$7:EU$88)</f>
        <v>45</v>
      </c>
      <c r="EU82" s="9">
        <f>_xlfn.RANK.EQ(datos!EV82,datos!EV$7:EV$88)</f>
        <v>53</v>
      </c>
      <c r="EV82" s="9">
        <f>_xlfn.RANK.EQ(datos!EW82,datos!EW$7:EW$88)</f>
        <v>39</v>
      </c>
      <c r="EW82" s="9">
        <f>_xlfn.RANK.EQ(datos!EX82,datos!EX$7:EX$88)</f>
        <v>27</v>
      </c>
      <c r="EX82" s="9">
        <f>_xlfn.RANK.EQ(datos!EY82,datos!EY$7:EY$88)</f>
        <v>51</v>
      </c>
      <c r="EY82" s="9">
        <f>_xlfn.RANK.EQ(datos!EZ82,datos!EZ$7:EZ$88)</f>
        <v>57</v>
      </c>
      <c r="EZ82" s="9">
        <f>_xlfn.RANK.EQ(datos!FA82,datos!FA$7:FA$88)</f>
        <v>49</v>
      </c>
      <c r="FA82" s="9">
        <f>_xlfn.RANK.EQ(datos!FB82,datos!FB$7:FB$88)</f>
        <v>31</v>
      </c>
      <c r="FB82" s="9">
        <f>_xlfn.RANK.EQ(datos!FC82,datos!FC$7:FC$88)</f>
        <v>66</v>
      </c>
      <c r="FC82" s="9">
        <f>_xlfn.RANK.EQ(datos!FD82,datos!FD$7:FD$88)</f>
        <v>40</v>
      </c>
      <c r="FD82" s="9">
        <f>_xlfn.RANK.EQ(datos!FE82,datos!FE$7:FE$88)</f>
        <v>12</v>
      </c>
      <c r="FE82" s="9">
        <f>_xlfn.RANK.EQ(datos!FF82,datos!FF$7:FF$88)</f>
        <v>33</v>
      </c>
      <c r="FF82" s="9">
        <f>_xlfn.RANK.EQ(datos!FG82,datos!FG$7:FG$88)</f>
        <v>1</v>
      </c>
      <c r="FG82" s="9">
        <f>_xlfn.RANK.EQ(datos!FH82,datos!FH$7:FH$88)</f>
        <v>37</v>
      </c>
      <c r="FH82" s="9">
        <f>_xlfn.RANK.EQ(datos!FI82,datos!FI$7:FI$88)</f>
        <v>30</v>
      </c>
      <c r="FI82" s="9">
        <f>_xlfn.RANK.EQ(datos!FJ82,datos!FJ$7:FJ$88)</f>
        <v>68</v>
      </c>
      <c r="FJ82" s="9">
        <f>_xlfn.RANK.EQ(datos!FK82,datos!FK$7:FK$88)</f>
        <v>72</v>
      </c>
      <c r="FK82" s="9">
        <f>_xlfn.RANK.EQ(datos!FL82,datos!FL$7:FL$88)</f>
        <v>43</v>
      </c>
      <c r="FL82" s="9">
        <f>_xlfn.RANK.EQ(datos!FM82,datos!FM$7:FM$88)</f>
        <v>26</v>
      </c>
      <c r="FM82" s="9">
        <f>_xlfn.RANK.EQ(datos!FN82,datos!FN$7:FN$88)</f>
        <v>26</v>
      </c>
      <c r="FN82" s="9">
        <f>_xlfn.RANK.EQ(datos!FO82,datos!FO$7:FO$88)</f>
        <v>82</v>
      </c>
      <c r="FO82" s="9">
        <f>_xlfn.RANK.EQ(datos!FP82,datos!FP$7:FP$88)</f>
        <v>81</v>
      </c>
      <c r="FP82" s="9">
        <f>_xlfn.RANK.EQ(datos!FQ82,datos!FQ$7:FQ$88)</f>
        <v>48</v>
      </c>
      <c r="FQ82" s="9">
        <f>_xlfn.RANK.EQ(datos!FR82,datos!FR$7:FR$88)</f>
        <v>11</v>
      </c>
      <c r="FR82" s="9">
        <f>_xlfn.RANK.EQ(datos!FS82,datos!FS$7:FS$88)</f>
        <v>70</v>
      </c>
      <c r="FS82" s="9">
        <f>_xlfn.RANK.EQ(datos!FT82,datos!FT$7:FT$88)</f>
        <v>36</v>
      </c>
    </row>
    <row r="83" spans="1:175" x14ac:dyDescent="0.3">
      <c r="A83" s="2" t="s">
        <v>154</v>
      </c>
      <c r="B83" s="2">
        <v>701</v>
      </c>
      <c r="C83" s="2" t="s">
        <v>155</v>
      </c>
      <c r="D83" s="2" t="s">
        <v>353</v>
      </c>
      <c r="E83" s="2" t="s">
        <v>354</v>
      </c>
      <c r="F83" s="2">
        <v>1</v>
      </c>
      <c r="G83" s="2" t="s">
        <v>355</v>
      </c>
      <c r="H83" s="9">
        <f>_xlfn.RANK.EQ(datos!I83,datos!I$7:I$88)</f>
        <v>66</v>
      </c>
      <c r="I83" s="9">
        <f>_xlfn.RANK.EQ(datos!J83,datos!J$7:J$88)</f>
        <v>51</v>
      </c>
      <c r="J83" s="9">
        <f>_xlfn.RANK.EQ(datos!K83,datos!K$7:K$88)</f>
        <v>54</v>
      </c>
      <c r="K83" s="9">
        <f>_xlfn.RANK.EQ(datos!L83,datos!L$7:L$88)</f>
        <v>66</v>
      </c>
      <c r="L83" s="9">
        <f>_xlfn.RANK.EQ(datos!M83,datos!M$7:M$88)</f>
        <v>78</v>
      </c>
      <c r="M83" s="9">
        <f>_xlfn.RANK.EQ(datos!N83,datos!N$7:N$88)</f>
        <v>27</v>
      </c>
      <c r="N83" s="9">
        <f>_xlfn.RANK.EQ(datos!O83,datos!O$7:O$88)</f>
        <v>47</v>
      </c>
      <c r="O83" s="9">
        <f>_xlfn.RANK.EQ(datos!P83,datos!P$7:P$88)</f>
        <v>73</v>
      </c>
      <c r="P83" s="9">
        <f>_xlfn.RANK.EQ(datos!Q83,datos!Q$7:Q$88)</f>
        <v>30</v>
      </c>
      <c r="Q83" s="9">
        <f>_xlfn.RANK.EQ(datos!R83,datos!R$7:R$88)</f>
        <v>6</v>
      </c>
      <c r="R83" s="9">
        <f>_xlfn.RANK.EQ(datos!S83,datos!S$7:S$88)</f>
        <v>75</v>
      </c>
      <c r="S83" s="9">
        <f>_xlfn.RANK.EQ(datos!T83,datos!T$7:T$88)</f>
        <v>24</v>
      </c>
      <c r="T83" s="9">
        <f>_xlfn.RANK.EQ(datos!U83,datos!U$7:U$88)</f>
        <v>78</v>
      </c>
      <c r="U83" s="9">
        <f>_xlfn.RANK.EQ(datos!V83,datos!V$7:V$88)</f>
        <v>64</v>
      </c>
      <c r="V83" s="9">
        <f>_xlfn.RANK.EQ(datos!W83,datos!W$7:W$88)</f>
        <v>30</v>
      </c>
      <c r="W83" s="9">
        <f>_xlfn.RANK.EQ(datos!X83,datos!X$7:X$88)</f>
        <v>75</v>
      </c>
      <c r="X83" s="9">
        <f>_xlfn.RANK.EQ(datos!Y83,datos!Y$7:Y$88)</f>
        <v>69</v>
      </c>
      <c r="Y83" s="9">
        <f>_xlfn.RANK.EQ(datos!Z83,datos!Z$7:Z$88)</f>
        <v>25</v>
      </c>
      <c r="Z83" s="9">
        <f>_xlfn.RANK.EQ(datos!AA83,datos!AA$7:AA$88)</f>
        <v>56</v>
      </c>
      <c r="AA83" s="9">
        <f>_xlfn.RANK.EQ(datos!AB83,datos!AB$7:AB$88)</f>
        <v>38</v>
      </c>
      <c r="AB83" s="9">
        <f>_xlfn.RANK.EQ(datos!AC83,datos!AC$7:AC$88)</f>
        <v>47</v>
      </c>
      <c r="AC83" s="9">
        <f>_xlfn.RANK.EQ(datos!AD83,datos!AD$7:AD$88)</f>
        <v>72</v>
      </c>
      <c r="AD83" s="9">
        <f>_xlfn.RANK.EQ(datos!AE83,datos!AE$7:AE$88)</f>
        <v>76</v>
      </c>
      <c r="AE83" s="9">
        <f>_xlfn.RANK.EQ(datos!AF83,datos!AF$7:AF$88)</f>
        <v>78</v>
      </c>
      <c r="AF83" s="9">
        <f>_xlfn.RANK.EQ(datos!AG83,datos!AG$7:AG$88)</f>
        <v>38</v>
      </c>
      <c r="AG83" s="9">
        <f>_xlfn.RANK.EQ(datos!AH83,datos!AH$7:AH$88)</f>
        <v>4</v>
      </c>
      <c r="AH83" s="9">
        <f>_xlfn.RANK.EQ(datos!AI83,datos!AI$7:AI$88)</f>
        <v>53</v>
      </c>
      <c r="AI83" s="9">
        <f>_xlfn.RANK.EQ(datos!AJ83,datos!AJ$7:AJ$88)</f>
        <v>46</v>
      </c>
      <c r="AJ83" s="9">
        <f>_xlfn.RANK.EQ(datos!AK83,datos!AK$7:AK$88)</f>
        <v>53</v>
      </c>
      <c r="AK83" s="9">
        <f>_xlfn.RANK.EQ(datos!AL83,datos!AL$7:AL$88)</f>
        <v>35</v>
      </c>
      <c r="AL83" s="9">
        <f>_xlfn.RANK.EQ(datos!AM83,datos!AM$7:AM$88)</f>
        <v>35</v>
      </c>
      <c r="AM83" s="9">
        <f>_xlfn.RANK.EQ(datos!AN83,datos!AN$7:AN$88)</f>
        <v>17</v>
      </c>
      <c r="AN83" s="9">
        <f>_xlfn.RANK.EQ(datos!AO83,datos!AO$7:AO$88)</f>
        <v>33</v>
      </c>
      <c r="AO83" s="9">
        <f>_xlfn.RANK.EQ(datos!AP83,datos!AP$7:AP$88)</f>
        <v>56</v>
      </c>
      <c r="AP83" s="9">
        <f>_xlfn.RANK.EQ(datos!AQ83,datos!AQ$7:AQ$88)</f>
        <v>52</v>
      </c>
      <c r="AQ83" s="9">
        <f>_xlfn.RANK.EQ(datos!AR83,datos!AR$7:AR$88)</f>
        <v>54</v>
      </c>
      <c r="AR83" s="9">
        <f>_xlfn.RANK.EQ(datos!AS83,datos!AS$7:AS$88)</f>
        <v>81</v>
      </c>
      <c r="AS83" s="9">
        <f>_xlfn.RANK.EQ(datos!AT83,datos!AT$7:AT$88)</f>
        <v>72</v>
      </c>
      <c r="AT83" s="9">
        <f>_xlfn.RANK.EQ(datos!AU83,datos!AU$7:AU$88)</f>
        <v>45</v>
      </c>
      <c r="AU83" s="9">
        <f>_xlfn.RANK.EQ(datos!AV83,datos!AV$7:AV$88)</f>
        <v>61</v>
      </c>
      <c r="AV83" s="9">
        <f>_xlfn.RANK.EQ(datos!AW83,datos!AW$7:AW$88)</f>
        <v>54</v>
      </c>
      <c r="AW83" s="9">
        <f>_xlfn.RANK.EQ(datos!AX83,datos!AX$7:AX$88)</f>
        <v>50</v>
      </c>
      <c r="AX83" s="9">
        <f>_xlfn.RANK.EQ(datos!AY83,datos!AY$7:AY$88)</f>
        <v>77</v>
      </c>
      <c r="AY83" s="9">
        <f>_xlfn.RANK.EQ(datos!AZ83,datos!AZ$7:AZ$88)</f>
        <v>32</v>
      </c>
      <c r="AZ83" s="9">
        <f>_xlfn.RANK.EQ(datos!BA83,datos!BA$7:BA$88)</f>
        <v>13</v>
      </c>
      <c r="BA83" s="9">
        <f>_xlfn.RANK.EQ(datos!BB83,datos!BB$7:BB$88)</f>
        <v>17</v>
      </c>
      <c r="BB83" s="9">
        <f>_xlfn.RANK.EQ(datos!BC83,datos!BC$7:BC$88)</f>
        <v>3</v>
      </c>
      <c r="BC83" s="9">
        <f>_xlfn.RANK.EQ(datos!BD83,datos!BD$7:BD$88)</f>
        <v>9</v>
      </c>
      <c r="BD83" s="9">
        <f>_xlfn.RANK.EQ(datos!BE83,datos!BE$7:BE$88)</f>
        <v>7</v>
      </c>
      <c r="BE83" s="9">
        <f>_xlfn.RANK.EQ(datos!BF83,datos!BF$7:BF$88)</f>
        <v>74</v>
      </c>
      <c r="BF83" s="9">
        <f>_xlfn.RANK.EQ(datos!BG83,datos!BG$7:BG$88)</f>
        <v>24</v>
      </c>
      <c r="BG83" s="9">
        <f>_xlfn.RANK.EQ(datos!BH83,datos!BH$7:BH$88)</f>
        <v>69</v>
      </c>
      <c r="BH83" s="9">
        <f>_xlfn.RANK.EQ(datos!BI83,datos!BI$7:BI$88)</f>
        <v>34</v>
      </c>
      <c r="BI83" s="9">
        <f>_xlfn.RANK.EQ(datos!BJ83,datos!BJ$7:BJ$88)</f>
        <v>40</v>
      </c>
      <c r="BJ83" s="9">
        <f>_xlfn.RANK.EQ(datos!BK83,datos!BK$7:BK$88)</f>
        <v>69</v>
      </c>
      <c r="BK83" s="9">
        <f>_xlfn.RANK.EQ(datos!BL83,datos!BL$7:BL$88)</f>
        <v>18</v>
      </c>
      <c r="BL83" s="9">
        <f>_xlfn.RANK.EQ(datos!BM83,datos!BM$7:BM$88)</f>
        <v>49</v>
      </c>
      <c r="BM83" s="9">
        <f>_xlfn.RANK.EQ(datos!BN83,datos!BN$7:BN$88)</f>
        <v>16</v>
      </c>
      <c r="BN83" s="9">
        <f>_xlfn.RANK.EQ(datos!BO83,datos!BO$7:BO$88)</f>
        <v>20</v>
      </c>
      <c r="BO83" s="9">
        <f>_xlfn.RANK.EQ(datos!BP83,datos!BP$7:BP$88)</f>
        <v>72</v>
      </c>
      <c r="BP83" s="9">
        <f>_xlfn.RANK.EQ(datos!BQ83,datos!BQ$7:BQ$88)</f>
        <v>79</v>
      </c>
      <c r="BQ83" s="9">
        <f>_xlfn.RANK.EQ(datos!BR83,datos!BR$7:BR$88)</f>
        <v>26</v>
      </c>
      <c r="BR83" s="9">
        <f>_xlfn.RANK.EQ(datos!BS83,datos!BS$7:BS$88)</f>
        <v>82</v>
      </c>
      <c r="BS83" s="9">
        <f>_xlfn.RANK.EQ(datos!BT83,datos!BT$7:BT$88)</f>
        <v>52</v>
      </c>
      <c r="BT83" s="9">
        <f>_xlfn.RANK.EQ(datos!BU83,datos!BU$7:BU$88)</f>
        <v>72</v>
      </c>
      <c r="BU83" s="9">
        <f>_xlfn.RANK.EQ(datos!BV83,datos!BV$7:BV$88)</f>
        <v>25</v>
      </c>
      <c r="BV83" s="9">
        <f>_xlfn.RANK.EQ(datos!BW83,datos!BW$7:BW$88)</f>
        <v>1</v>
      </c>
      <c r="BW83" s="9">
        <f>_xlfn.RANK.EQ(datos!BX83,datos!BX$7:BX$88)</f>
        <v>40</v>
      </c>
      <c r="BX83" s="9">
        <f>_xlfn.RANK.EQ(datos!BY83,datos!BY$7:BY$88)</f>
        <v>50</v>
      </c>
      <c r="BY83" s="9">
        <f>_xlfn.RANK.EQ(datos!BZ83,datos!BZ$7:BZ$88)</f>
        <v>8</v>
      </c>
      <c r="BZ83" s="9">
        <f>_xlfn.RANK.EQ(datos!CA83,datos!CA$7:CA$88)</f>
        <v>28</v>
      </c>
      <c r="CA83" s="9">
        <f>_xlfn.RANK.EQ(datos!CB83,datos!CB$7:CB$88)</f>
        <v>46</v>
      </c>
      <c r="CB83" s="9">
        <f>_xlfn.RANK.EQ(datos!CC83,datos!CC$7:CC$88)</f>
        <v>73</v>
      </c>
      <c r="CC83" s="9">
        <f>_xlfn.RANK.EQ(datos!CD83,datos!CD$7:CD$88)</f>
        <v>77</v>
      </c>
      <c r="CD83" s="9">
        <f>_xlfn.RANK.EQ(datos!CE83,datos!CE$7:CE$88)</f>
        <v>1</v>
      </c>
      <c r="CE83" s="9">
        <f>_xlfn.RANK.EQ(datos!CF83,datos!CF$7:CF$88)</f>
        <v>80</v>
      </c>
      <c r="CF83" s="9">
        <f>_xlfn.RANK.EQ(datos!CG83,datos!CG$7:CG$88)</f>
        <v>67</v>
      </c>
      <c r="CG83" s="9">
        <f>_xlfn.RANK.EQ(datos!CH83,datos!CH$7:CH$88)</f>
        <v>22</v>
      </c>
      <c r="CH83" s="9">
        <f>_xlfn.RANK.EQ(datos!CI83,datos!CI$7:CI$88)</f>
        <v>65</v>
      </c>
      <c r="CI83" s="9">
        <f>_xlfn.RANK.EQ(datos!CJ83,datos!CJ$7:CJ$88)</f>
        <v>69</v>
      </c>
      <c r="CJ83" s="9">
        <f>_xlfn.RANK.EQ(datos!CK83,datos!CK$7:CK$88)</f>
        <v>77</v>
      </c>
      <c r="CK83" s="9">
        <f>_xlfn.RANK.EQ(datos!CL83,datos!CL$7:CL$88)</f>
        <v>75</v>
      </c>
      <c r="CL83" s="9">
        <f>_xlfn.RANK.EQ(datos!CM83,datos!CM$7:CM$88)</f>
        <v>75</v>
      </c>
      <c r="CM83" s="9">
        <f>_xlfn.RANK.EQ(datos!CN83,datos!CN$7:CN$88)</f>
        <v>59</v>
      </c>
      <c r="CN83" s="9">
        <f>_xlfn.RANK.EQ(datos!CO83,datos!CO$7:CO$88)</f>
        <v>49</v>
      </c>
      <c r="CO83" s="9">
        <f>_xlfn.RANK.EQ(datos!CP83,datos!CP$7:CP$88)</f>
        <v>43</v>
      </c>
      <c r="CP83" s="9">
        <f>_xlfn.RANK.EQ(datos!CQ83,datos!CQ$7:CQ$88)</f>
        <v>1</v>
      </c>
      <c r="CQ83" s="9">
        <f>_xlfn.RANK.EQ(datos!CR83,datos!CR$7:CR$88)</f>
        <v>44</v>
      </c>
      <c r="CR83" s="9">
        <f>_xlfn.RANK.EQ(datos!CS83,datos!CS$7:CS$88)</f>
        <v>58</v>
      </c>
      <c r="CS83" s="9">
        <f>_xlfn.RANK.EQ(datos!CT83,datos!CT$7:CT$88)</f>
        <v>58</v>
      </c>
      <c r="CT83" s="9">
        <f>_xlfn.RANK.EQ(datos!CU83,datos!CU$7:CU$88)</f>
        <v>32</v>
      </c>
      <c r="CU83" s="9">
        <f>_xlfn.RANK.EQ(datos!CV83,datos!CV$7:CV$88)</f>
        <v>53</v>
      </c>
      <c r="CV83" s="9">
        <f>_xlfn.RANK.EQ(datos!CW83,datos!CW$7:CW$88)</f>
        <v>43</v>
      </c>
      <c r="CW83" s="9">
        <f>_xlfn.RANK.EQ(datos!CX83,datos!CX$7:CX$88)</f>
        <v>60</v>
      </c>
      <c r="CX83" s="9">
        <f>_xlfn.RANK.EQ(datos!CY83,datos!CY$7:CY$88)</f>
        <v>48</v>
      </c>
      <c r="CY83" s="9">
        <f>_xlfn.RANK.EQ(datos!CZ83,datos!CZ$7:CZ$88)</f>
        <v>47</v>
      </c>
      <c r="CZ83" s="9">
        <f>_xlfn.RANK.EQ(datos!DA83,datos!DA$7:DA$88)</f>
        <v>29</v>
      </c>
      <c r="DA83" s="9">
        <f>_xlfn.RANK.EQ(datos!DB83,datos!DB$7:DB$88)</f>
        <v>33</v>
      </c>
      <c r="DB83" s="9">
        <f>_xlfn.RANK.EQ(datos!DC83,datos!DC$7:DC$88)</f>
        <v>39</v>
      </c>
      <c r="DC83" s="9">
        <f>_xlfn.RANK.EQ(datos!DD83,datos!DD$7:DD$88)</f>
        <v>37</v>
      </c>
      <c r="DD83" s="9">
        <f>_xlfn.RANK.EQ(datos!DE83,datos!DE$7:DE$88)</f>
        <v>47</v>
      </c>
      <c r="DE83" s="9">
        <f>_xlfn.RANK.EQ(datos!DF83,datos!DF$7:DF$88)</f>
        <v>21</v>
      </c>
      <c r="DF83" s="9">
        <f>_xlfn.RANK.EQ(datos!DG83,datos!DG$7:DG$88)</f>
        <v>49</v>
      </c>
      <c r="DG83" s="9">
        <f>_xlfn.RANK.EQ(datos!DH83,datos!DH$7:DH$88)</f>
        <v>67</v>
      </c>
      <c r="DH83" s="9">
        <f>_xlfn.RANK.EQ(datos!DI83,datos!DI$7:DI$88)</f>
        <v>19</v>
      </c>
      <c r="DI83" s="9">
        <f>_xlfn.RANK.EQ(datos!DJ83,datos!DJ$7:DJ$88)</f>
        <v>70</v>
      </c>
      <c r="DJ83" s="9">
        <f>_xlfn.RANK.EQ(datos!DK83,datos!DK$7:DK$88)</f>
        <v>56</v>
      </c>
      <c r="DK83" s="9">
        <f>_xlfn.RANK.EQ(datos!DL83,datos!DL$7:DL$88)</f>
        <v>61</v>
      </c>
      <c r="DL83" s="9">
        <f>_xlfn.RANK.EQ(datos!DM83,datos!DM$7:DM$88)</f>
        <v>67</v>
      </c>
      <c r="DM83" s="9">
        <f>_xlfn.RANK.EQ(datos!DN83,datos!DN$7:DN$88)</f>
        <v>78</v>
      </c>
      <c r="DN83" s="9">
        <f>_xlfn.RANK.EQ(datos!DO83,datos!DO$7:DO$88)</f>
        <v>66</v>
      </c>
      <c r="DO83" s="9">
        <f>_xlfn.RANK.EQ(datos!DP83,datos!DP$7:DP$88)</f>
        <v>71</v>
      </c>
      <c r="DP83" s="9">
        <f>_xlfn.RANK.EQ(datos!DQ83,datos!DQ$7:DQ$88)</f>
        <v>80</v>
      </c>
      <c r="DQ83" s="9">
        <f>_xlfn.RANK.EQ(datos!DR83,datos!DR$7:DR$88)</f>
        <v>73</v>
      </c>
      <c r="DR83" s="9">
        <f>_xlfn.RANK.EQ(datos!DS83,datos!DS$7:DS$88)</f>
        <v>75</v>
      </c>
      <c r="DS83" s="9">
        <f>_xlfn.RANK.EQ(datos!DT83,datos!DT$7:DT$88)</f>
        <v>42</v>
      </c>
      <c r="DT83" s="9">
        <f>_xlfn.RANK.EQ(datos!DU83,datos!DU$7:DU$88)</f>
        <v>34</v>
      </c>
      <c r="DU83" s="9">
        <f>_xlfn.RANK.EQ(datos!DV83,datos!DV$7:DV$88)</f>
        <v>3</v>
      </c>
      <c r="DV83" s="9">
        <f>_xlfn.RANK.EQ(datos!DW83,datos!DW$7:DW$88)</f>
        <v>4</v>
      </c>
      <c r="DW83" s="9">
        <f>_xlfn.RANK.EQ(datos!DX83,datos!DX$7:DX$88)</f>
        <v>8</v>
      </c>
      <c r="DX83" s="9">
        <f>_xlfn.RANK.EQ(datos!DY83,datos!DY$7:DY$88)</f>
        <v>2</v>
      </c>
      <c r="DY83" s="9">
        <f>_xlfn.RANK.EQ(datos!DZ83,datos!DZ$7:DZ$88)</f>
        <v>7</v>
      </c>
      <c r="DZ83" s="9">
        <f>_xlfn.RANK.EQ(datos!EA83,datos!EA$7:EA$88)</f>
        <v>60</v>
      </c>
      <c r="EA83" s="9">
        <f>_xlfn.RANK.EQ(datos!EB83,datos!EB$7:EB$88)</f>
        <v>21</v>
      </c>
      <c r="EB83" s="9">
        <f>_xlfn.RANK.EQ(datos!EC83,datos!EC$7:EC$88)</f>
        <v>43</v>
      </c>
      <c r="EC83" s="9">
        <f>_xlfn.RANK.EQ(datos!ED83,datos!ED$7:ED$88)</f>
        <v>73</v>
      </c>
      <c r="ED83" s="9">
        <f>_xlfn.RANK.EQ(datos!EE83,datos!EE$7:EE$88)</f>
        <v>17</v>
      </c>
      <c r="EE83" s="9">
        <f>_xlfn.RANK.EQ(datos!EF83,datos!EF$7:EF$88)</f>
        <v>58</v>
      </c>
      <c r="EF83" s="9">
        <f>_xlfn.RANK.EQ(datos!EG83,datos!EG$7:EG$88)</f>
        <v>64</v>
      </c>
      <c r="EG83" s="9">
        <f>_xlfn.RANK.EQ(datos!EH83,datos!EH$7:EH$88)</f>
        <v>1</v>
      </c>
      <c r="EH83" s="9">
        <f>_xlfn.RANK.EQ(datos!EI83,datos!EI$7:EI$88)</f>
        <v>1</v>
      </c>
      <c r="EI83" s="9">
        <f>_xlfn.RANK.EQ(datos!EJ83,datos!EJ$7:EJ$88)</f>
        <v>58</v>
      </c>
      <c r="EJ83" s="9">
        <f>_xlfn.RANK.EQ(datos!EK83,datos!EK$7:EK$88)</f>
        <v>40</v>
      </c>
      <c r="EK83" s="9">
        <f>_xlfn.RANK.EQ(datos!EL83,datos!EL$7:EL$88)</f>
        <v>64</v>
      </c>
      <c r="EL83" s="9">
        <f>_xlfn.RANK.EQ(datos!EM83,datos!EM$7:EM$88)</f>
        <v>50</v>
      </c>
      <c r="EM83" s="9">
        <f>_xlfn.RANK.EQ(datos!EN83,datos!EN$7:EN$88)</f>
        <v>28</v>
      </c>
      <c r="EN83" s="9">
        <f>_xlfn.RANK.EQ(datos!EO83,datos!EO$7:EO$88)</f>
        <v>29</v>
      </c>
      <c r="EO83" s="9">
        <f>_xlfn.RANK.EQ(datos!EP83,datos!EP$7:EP$88)</f>
        <v>77</v>
      </c>
      <c r="EP83" s="9">
        <f>_xlfn.RANK.EQ(datos!EQ83,datos!EQ$7:EQ$88)</f>
        <v>78</v>
      </c>
      <c r="EQ83" s="9">
        <f>_xlfn.RANK.EQ(datos!ER83,datos!ER$7:ER$88)</f>
        <v>45</v>
      </c>
      <c r="ER83" s="9">
        <f>_xlfn.RANK.EQ(datos!ES83,datos!ES$7:ES$88)</f>
        <v>29</v>
      </c>
      <c r="ES83" s="9">
        <f>_xlfn.RANK.EQ(datos!ET83,datos!ET$7:ET$88)</f>
        <v>32</v>
      </c>
      <c r="ET83" s="9">
        <f>_xlfn.RANK.EQ(datos!EU83,datos!EU$7:EU$88)</f>
        <v>40</v>
      </c>
      <c r="EU83" s="9">
        <f>_xlfn.RANK.EQ(datos!EV83,datos!EV$7:EV$88)</f>
        <v>36</v>
      </c>
      <c r="EV83" s="9">
        <f>_xlfn.RANK.EQ(datos!EW83,datos!EW$7:EW$88)</f>
        <v>47</v>
      </c>
      <c r="EW83" s="9">
        <f>_xlfn.RANK.EQ(datos!EX83,datos!EX$7:EX$88)</f>
        <v>31</v>
      </c>
      <c r="EX83" s="9">
        <f>_xlfn.RANK.EQ(datos!EY83,datos!EY$7:EY$88)</f>
        <v>16</v>
      </c>
      <c r="EY83" s="9">
        <f>_xlfn.RANK.EQ(datos!EZ83,datos!EZ$7:EZ$88)</f>
        <v>17</v>
      </c>
      <c r="EZ83" s="9">
        <f>_xlfn.RANK.EQ(datos!FA83,datos!FA$7:FA$88)</f>
        <v>45</v>
      </c>
      <c r="FA83" s="9">
        <f>_xlfn.RANK.EQ(datos!FB83,datos!FB$7:FB$88)</f>
        <v>51</v>
      </c>
      <c r="FB83" s="9">
        <f>_xlfn.RANK.EQ(datos!FC83,datos!FC$7:FC$88)</f>
        <v>61</v>
      </c>
      <c r="FC83" s="9">
        <f>_xlfn.RANK.EQ(datos!FD83,datos!FD$7:FD$88)</f>
        <v>15</v>
      </c>
      <c r="FD83" s="9">
        <f>_xlfn.RANK.EQ(datos!FE83,datos!FE$7:FE$88)</f>
        <v>49</v>
      </c>
      <c r="FE83" s="9">
        <f>_xlfn.RANK.EQ(datos!FF83,datos!FF$7:FF$88)</f>
        <v>33</v>
      </c>
      <c r="FF83" s="9">
        <f>_xlfn.RANK.EQ(datos!FG83,datos!FG$7:FG$88)</f>
        <v>49</v>
      </c>
      <c r="FG83" s="9">
        <f>_xlfn.RANK.EQ(datos!FH83,datos!FH$7:FH$88)</f>
        <v>30</v>
      </c>
      <c r="FH83" s="9">
        <f>_xlfn.RANK.EQ(datos!FI83,datos!FI$7:FI$88)</f>
        <v>57</v>
      </c>
      <c r="FI83" s="9">
        <f>_xlfn.RANK.EQ(datos!FJ83,datos!FJ$7:FJ$88)</f>
        <v>41</v>
      </c>
      <c r="FJ83" s="9">
        <f>_xlfn.RANK.EQ(datos!FK83,datos!FK$7:FK$88)</f>
        <v>58</v>
      </c>
      <c r="FK83" s="9">
        <f>_xlfn.RANK.EQ(datos!FL83,datos!FL$7:FL$88)</f>
        <v>43</v>
      </c>
      <c r="FL83" s="9">
        <f>_xlfn.RANK.EQ(datos!FM83,datos!FM$7:FM$88)</f>
        <v>26</v>
      </c>
      <c r="FM83" s="9">
        <f>_xlfn.RANK.EQ(datos!FN83,datos!FN$7:FN$88)</f>
        <v>26</v>
      </c>
      <c r="FN83" s="9">
        <f>_xlfn.RANK.EQ(datos!FO83,datos!FO$7:FO$88)</f>
        <v>79</v>
      </c>
      <c r="FO83" s="9">
        <f>_xlfn.RANK.EQ(datos!FP83,datos!FP$7:FP$88)</f>
        <v>70</v>
      </c>
      <c r="FP83" s="9">
        <f>_xlfn.RANK.EQ(datos!FQ83,datos!FQ$7:FQ$88)</f>
        <v>69</v>
      </c>
      <c r="FQ83" s="9">
        <f>_xlfn.RANK.EQ(datos!FR83,datos!FR$7:FR$88)</f>
        <v>28</v>
      </c>
      <c r="FR83" s="9">
        <f>_xlfn.RANK.EQ(datos!FS83,datos!FS$7:FS$88)</f>
        <v>22</v>
      </c>
      <c r="FS83" s="9">
        <f>_xlfn.RANK.EQ(datos!FT83,datos!FT$7:FT$88)</f>
        <v>72</v>
      </c>
    </row>
    <row r="84" spans="1:175" x14ac:dyDescent="0.3">
      <c r="A84" s="2" t="s">
        <v>156</v>
      </c>
      <c r="B84" s="2">
        <v>702</v>
      </c>
      <c r="C84" s="2" t="s">
        <v>157</v>
      </c>
      <c r="D84" s="2" t="s">
        <v>353</v>
      </c>
      <c r="E84" s="2" t="s">
        <v>354</v>
      </c>
      <c r="F84" s="2">
        <v>1</v>
      </c>
      <c r="G84" s="2" t="s">
        <v>355</v>
      </c>
      <c r="H84" s="9">
        <f>_xlfn.RANK.EQ(datos!I84,datos!I$7:I$88)</f>
        <v>45</v>
      </c>
      <c r="I84" s="9">
        <f>_xlfn.RANK.EQ(datos!J84,datos!J$7:J$88)</f>
        <v>21</v>
      </c>
      <c r="J84" s="9">
        <f>_xlfn.RANK.EQ(datos!K84,datos!K$7:K$88)</f>
        <v>61</v>
      </c>
      <c r="K84" s="9">
        <f>_xlfn.RANK.EQ(datos!L84,datos!L$7:L$88)</f>
        <v>48</v>
      </c>
      <c r="L84" s="9">
        <f>_xlfn.RANK.EQ(datos!M84,datos!M$7:M$88)</f>
        <v>61</v>
      </c>
      <c r="M84" s="9">
        <f>_xlfn.RANK.EQ(datos!N84,datos!N$7:N$88)</f>
        <v>66</v>
      </c>
      <c r="N84" s="9">
        <f>_xlfn.RANK.EQ(datos!O84,datos!O$7:O$88)</f>
        <v>15</v>
      </c>
      <c r="O84" s="9">
        <f>_xlfn.RANK.EQ(datos!P84,datos!P$7:P$88)</f>
        <v>63</v>
      </c>
      <c r="P84" s="9">
        <f>_xlfn.RANK.EQ(datos!Q84,datos!Q$7:Q$88)</f>
        <v>50</v>
      </c>
      <c r="Q84" s="9">
        <f>_xlfn.RANK.EQ(datos!R84,datos!R$7:R$88)</f>
        <v>44</v>
      </c>
      <c r="R84" s="9">
        <f>_xlfn.RANK.EQ(datos!S84,datos!S$7:S$88)</f>
        <v>7</v>
      </c>
      <c r="S84" s="9">
        <f>_xlfn.RANK.EQ(datos!T84,datos!T$7:T$88)</f>
        <v>1</v>
      </c>
      <c r="T84" s="9">
        <f>_xlfn.RANK.EQ(datos!U84,datos!U$7:U$88)</f>
        <v>61</v>
      </c>
      <c r="U84" s="9">
        <f>_xlfn.RANK.EQ(datos!V84,datos!V$7:V$88)</f>
        <v>70</v>
      </c>
      <c r="V84" s="9">
        <f>_xlfn.RANK.EQ(datos!W84,datos!W$7:W$88)</f>
        <v>61</v>
      </c>
      <c r="W84" s="9">
        <f>_xlfn.RANK.EQ(datos!X84,datos!X$7:X$88)</f>
        <v>51</v>
      </c>
      <c r="X84" s="9">
        <f>_xlfn.RANK.EQ(datos!Y84,datos!Y$7:Y$88)</f>
        <v>67</v>
      </c>
      <c r="Y84" s="9">
        <f>_xlfn.RANK.EQ(datos!Z84,datos!Z$7:Z$88)</f>
        <v>47</v>
      </c>
      <c r="Z84" s="9">
        <f>_xlfn.RANK.EQ(datos!AA84,datos!AA$7:AA$88)</f>
        <v>68</v>
      </c>
      <c r="AA84" s="9">
        <f>_xlfn.RANK.EQ(datos!AB84,datos!AB$7:AB$88)</f>
        <v>7</v>
      </c>
      <c r="AB84" s="9">
        <f>_xlfn.RANK.EQ(datos!AC84,datos!AC$7:AC$88)</f>
        <v>34</v>
      </c>
      <c r="AC84" s="9">
        <f>_xlfn.RANK.EQ(datos!AD84,datos!AD$7:AD$88)</f>
        <v>65</v>
      </c>
      <c r="AD84" s="9">
        <f>_xlfn.RANK.EQ(datos!AE84,datos!AE$7:AE$88)</f>
        <v>55</v>
      </c>
      <c r="AE84" s="9">
        <f>_xlfn.RANK.EQ(datos!AF84,datos!AF$7:AF$88)</f>
        <v>61</v>
      </c>
      <c r="AF84" s="9">
        <f>_xlfn.RANK.EQ(datos!AG84,datos!AG$7:AG$88)</f>
        <v>70</v>
      </c>
      <c r="AG84" s="9">
        <f>_xlfn.RANK.EQ(datos!AH84,datos!AH$7:AH$88)</f>
        <v>65</v>
      </c>
      <c r="AH84" s="9">
        <f>_xlfn.RANK.EQ(datos!AI84,datos!AI$7:AI$88)</f>
        <v>59</v>
      </c>
      <c r="AI84" s="9">
        <f>_xlfn.RANK.EQ(datos!AJ84,datos!AJ$7:AJ$88)</f>
        <v>36</v>
      </c>
      <c r="AJ84" s="9">
        <f>_xlfn.RANK.EQ(datos!AK84,datos!AK$7:AK$88)</f>
        <v>50</v>
      </c>
      <c r="AK84" s="9">
        <f>_xlfn.RANK.EQ(datos!AL84,datos!AL$7:AL$88)</f>
        <v>47</v>
      </c>
      <c r="AL84" s="9">
        <f>_xlfn.RANK.EQ(datos!AM84,datos!AM$7:AM$88)</f>
        <v>22</v>
      </c>
      <c r="AM84" s="9">
        <f>_xlfn.RANK.EQ(datos!AN84,datos!AN$7:AN$88)</f>
        <v>16</v>
      </c>
      <c r="AN84" s="9">
        <f>_xlfn.RANK.EQ(datos!AO84,datos!AO$7:AO$88)</f>
        <v>6</v>
      </c>
      <c r="AO84" s="9">
        <f>_xlfn.RANK.EQ(datos!AP84,datos!AP$7:AP$88)</f>
        <v>41</v>
      </c>
      <c r="AP84" s="9">
        <f>_xlfn.RANK.EQ(datos!AQ84,datos!AQ$7:AQ$88)</f>
        <v>51</v>
      </c>
      <c r="AQ84" s="9">
        <f>_xlfn.RANK.EQ(datos!AR84,datos!AR$7:AR$88)</f>
        <v>59</v>
      </c>
      <c r="AR84" s="9">
        <f>_xlfn.RANK.EQ(datos!AS84,datos!AS$7:AS$88)</f>
        <v>76</v>
      </c>
      <c r="AS84" s="9">
        <f>_xlfn.RANK.EQ(datos!AT84,datos!AT$7:AT$88)</f>
        <v>64</v>
      </c>
      <c r="AT84" s="9">
        <f>_xlfn.RANK.EQ(datos!AU84,datos!AU$7:AU$88)</f>
        <v>56</v>
      </c>
      <c r="AU84" s="9">
        <f>_xlfn.RANK.EQ(datos!AV84,datos!AV$7:AV$88)</f>
        <v>46</v>
      </c>
      <c r="AV84" s="9">
        <f>_xlfn.RANK.EQ(datos!AW84,datos!AW$7:AW$88)</f>
        <v>63</v>
      </c>
      <c r="AW84" s="9">
        <f>_xlfn.RANK.EQ(datos!AX84,datos!AX$7:AX$88)</f>
        <v>31</v>
      </c>
      <c r="AX84" s="9">
        <f>_xlfn.RANK.EQ(datos!AY84,datos!AY$7:AY$88)</f>
        <v>60</v>
      </c>
      <c r="AY84" s="9">
        <f>_xlfn.RANK.EQ(datos!AZ84,datos!AZ$7:AZ$88)</f>
        <v>47</v>
      </c>
      <c r="AZ84" s="9">
        <f>_xlfn.RANK.EQ(datos!BA84,datos!BA$7:BA$88)</f>
        <v>14</v>
      </c>
      <c r="BA84" s="9">
        <f>_xlfn.RANK.EQ(datos!BB84,datos!BB$7:BB$88)</f>
        <v>49</v>
      </c>
      <c r="BB84" s="9">
        <f>_xlfn.RANK.EQ(datos!BC84,datos!BC$7:BC$88)</f>
        <v>39</v>
      </c>
      <c r="BC84" s="9">
        <f>_xlfn.RANK.EQ(datos!BD84,datos!BD$7:BD$88)</f>
        <v>39</v>
      </c>
      <c r="BD84" s="9">
        <f>_xlfn.RANK.EQ(datos!BE84,datos!BE$7:BE$88)</f>
        <v>42</v>
      </c>
      <c r="BE84" s="9">
        <f>_xlfn.RANK.EQ(datos!BF84,datos!BF$7:BF$88)</f>
        <v>1</v>
      </c>
      <c r="BF84" s="9">
        <f>_xlfn.RANK.EQ(datos!BG84,datos!BG$7:BG$88)</f>
        <v>24</v>
      </c>
      <c r="BG84" s="9">
        <f>_xlfn.RANK.EQ(datos!BH84,datos!BH$7:BH$88)</f>
        <v>28</v>
      </c>
      <c r="BH84" s="9">
        <f>_xlfn.RANK.EQ(datos!BI84,datos!BI$7:BI$88)</f>
        <v>5</v>
      </c>
      <c r="BI84" s="9">
        <f>_xlfn.RANK.EQ(datos!BJ84,datos!BJ$7:BJ$88)</f>
        <v>38</v>
      </c>
      <c r="BJ84" s="9">
        <f>_xlfn.RANK.EQ(datos!BK84,datos!BK$7:BK$88)</f>
        <v>30</v>
      </c>
      <c r="BK84" s="9">
        <f>_xlfn.RANK.EQ(datos!BL84,datos!BL$7:BL$88)</f>
        <v>7</v>
      </c>
      <c r="BL84" s="9">
        <f>_xlfn.RANK.EQ(datos!BM84,datos!BM$7:BM$88)</f>
        <v>1</v>
      </c>
      <c r="BM84" s="9">
        <f>_xlfn.RANK.EQ(datos!BN84,datos!BN$7:BN$88)</f>
        <v>3</v>
      </c>
      <c r="BN84" s="9">
        <f>_xlfn.RANK.EQ(datos!BO84,datos!BO$7:BO$88)</f>
        <v>1</v>
      </c>
      <c r="BO84" s="9">
        <f>_xlfn.RANK.EQ(datos!BP84,datos!BP$7:BP$88)</f>
        <v>51</v>
      </c>
      <c r="BP84" s="9">
        <f>_xlfn.RANK.EQ(datos!BQ84,datos!BQ$7:BQ$88)</f>
        <v>65</v>
      </c>
      <c r="BQ84" s="9">
        <f>_xlfn.RANK.EQ(datos!BR84,datos!BR$7:BR$88)</f>
        <v>44</v>
      </c>
      <c r="BR84" s="9">
        <f>_xlfn.RANK.EQ(datos!BS84,datos!BS$7:BS$88)</f>
        <v>32</v>
      </c>
      <c r="BS84" s="9">
        <f>_xlfn.RANK.EQ(datos!BT84,datos!BT$7:BT$88)</f>
        <v>77</v>
      </c>
      <c r="BT84" s="9">
        <f>_xlfn.RANK.EQ(datos!BU84,datos!BU$7:BU$88)</f>
        <v>60</v>
      </c>
      <c r="BU84" s="9">
        <f>_xlfn.RANK.EQ(datos!BV84,datos!BV$7:BV$88)</f>
        <v>23</v>
      </c>
      <c r="BV84" s="9">
        <f>_xlfn.RANK.EQ(datos!BW84,datos!BW$7:BW$88)</f>
        <v>1</v>
      </c>
      <c r="BW84" s="9">
        <f>_xlfn.RANK.EQ(datos!BX84,datos!BX$7:BX$88)</f>
        <v>75</v>
      </c>
      <c r="BX84" s="9">
        <f>_xlfn.RANK.EQ(datos!BY84,datos!BY$7:BY$88)</f>
        <v>81</v>
      </c>
      <c r="BY84" s="9">
        <f>_xlfn.RANK.EQ(datos!BZ84,datos!BZ$7:BZ$88)</f>
        <v>59</v>
      </c>
      <c r="BZ84" s="9">
        <f>_xlfn.RANK.EQ(datos!CA84,datos!CA$7:CA$88)</f>
        <v>16</v>
      </c>
      <c r="CA84" s="9">
        <f>_xlfn.RANK.EQ(datos!CB84,datos!CB$7:CB$88)</f>
        <v>41</v>
      </c>
      <c r="CB84" s="9">
        <f>_xlfn.RANK.EQ(datos!CC84,datos!CC$7:CC$88)</f>
        <v>50</v>
      </c>
      <c r="CC84" s="9">
        <f>_xlfn.RANK.EQ(datos!CD84,datos!CD$7:CD$88)</f>
        <v>66</v>
      </c>
      <c r="CD84" s="9">
        <f>_xlfn.RANK.EQ(datos!CE84,datos!CE$7:CE$88)</f>
        <v>6</v>
      </c>
      <c r="CE84" s="9">
        <f>_xlfn.RANK.EQ(datos!CF84,datos!CF$7:CF$88)</f>
        <v>65</v>
      </c>
      <c r="CF84" s="9">
        <f>_xlfn.RANK.EQ(datos!CG84,datos!CG$7:CG$88)</f>
        <v>64</v>
      </c>
      <c r="CG84" s="9">
        <f>_xlfn.RANK.EQ(datos!CH84,datos!CH$7:CH$88)</f>
        <v>41</v>
      </c>
      <c r="CH84" s="9">
        <f>_xlfn.RANK.EQ(datos!CI84,datos!CI$7:CI$88)</f>
        <v>49</v>
      </c>
      <c r="CI84" s="9">
        <f>_xlfn.RANK.EQ(datos!CJ84,datos!CJ$7:CJ$88)</f>
        <v>73</v>
      </c>
      <c r="CJ84" s="9">
        <f>_xlfn.RANK.EQ(datos!CK84,datos!CK$7:CK$88)</f>
        <v>66</v>
      </c>
      <c r="CK84" s="9">
        <f>_xlfn.RANK.EQ(datos!CL84,datos!CL$7:CL$88)</f>
        <v>49</v>
      </c>
      <c r="CL84" s="9">
        <f>_xlfn.RANK.EQ(datos!CM84,datos!CM$7:CM$88)</f>
        <v>37</v>
      </c>
      <c r="CM84" s="9">
        <f>_xlfn.RANK.EQ(datos!CN84,datos!CN$7:CN$88)</f>
        <v>70</v>
      </c>
      <c r="CN84" s="9">
        <f>_xlfn.RANK.EQ(datos!CO84,datos!CO$7:CO$88)</f>
        <v>1</v>
      </c>
      <c r="CO84" s="9">
        <f>_xlfn.RANK.EQ(datos!CP84,datos!CP$7:CP$88)</f>
        <v>75</v>
      </c>
      <c r="CP84" s="9">
        <f>_xlfn.RANK.EQ(datos!CQ84,datos!CQ$7:CQ$88)</f>
        <v>1</v>
      </c>
      <c r="CQ84" s="9">
        <f>_xlfn.RANK.EQ(datos!CR84,datos!CR$7:CR$88)</f>
        <v>61</v>
      </c>
      <c r="CR84" s="9">
        <f>_xlfn.RANK.EQ(datos!CS84,datos!CS$7:CS$88)</f>
        <v>68</v>
      </c>
      <c r="CS84" s="9">
        <f>_xlfn.RANK.EQ(datos!CT84,datos!CT$7:CT$88)</f>
        <v>77</v>
      </c>
      <c r="CT84" s="9">
        <f>_xlfn.RANK.EQ(datos!CU84,datos!CU$7:CU$88)</f>
        <v>77</v>
      </c>
      <c r="CU84" s="9">
        <f>_xlfn.RANK.EQ(datos!CV84,datos!CV$7:CV$88)</f>
        <v>27</v>
      </c>
      <c r="CV84" s="9">
        <f>_xlfn.RANK.EQ(datos!CW84,datos!CW$7:CW$88)</f>
        <v>36</v>
      </c>
      <c r="CW84" s="9">
        <f>_xlfn.RANK.EQ(datos!CX84,datos!CX$7:CX$88)</f>
        <v>65</v>
      </c>
      <c r="CX84" s="9">
        <f>_xlfn.RANK.EQ(datos!CY84,datos!CY$7:CY$88)</f>
        <v>27</v>
      </c>
      <c r="CY84" s="9">
        <f>_xlfn.RANK.EQ(datos!CZ84,datos!CZ$7:CZ$88)</f>
        <v>48</v>
      </c>
      <c r="CZ84" s="9">
        <f>_xlfn.RANK.EQ(datos!DA84,datos!DA$7:DA$88)</f>
        <v>5</v>
      </c>
      <c r="DA84" s="9">
        <f>_xlfn.RANK.EQ(datos!DB84,datos!DB$7:DB$88)</f>
        <v>70</v>
      </c>
      <c r="DB84" s="9">
        <f>_xlfn.RANK.EQ(datos!DC84,datos!DC$7:DC$88)</f>
        <v>9</v>
      </c>
      <c r="DC84" s="9">
        <f>_xlfn.RANK.EQ(datos!DD84,datos!DD$7:DD$88)</f>
        <v>68</v>
      </c>
      <c r="DD84" s="9">
        <f>_xlfn.RANK.EQ(datos!DE84,datos!DE$7:DE$88)</f>
        <v>12</v>
      </c>
      <c r="DE84" s="9">
        <f>_xlfn.RANK.EQ(datos!DF84,datos!DF$7:DF$88)</f>
        <v>29</v>
      </c>
      <c r="DF84" s="9">
        <f>_xlfn.RANK.EQ(datos!DG84,datos!DG$7:DG$88)</f>
        <v>52</v>
      </c>
      <c r="DG84" s="9">
        <f>_xlfn.RANK.EQ(datos!DH84,datos!DH$7:DH$88)</f>
        <v>25</v>
      </c>
      <c r="DH84" s="9">
        <f>_xlfn.RANK.EQ(datos!DI84,datos!DI$7:DI$88)</f>
        <v>19</v>
      </c>
      <c r="DI84" s="9">
        <f>_xlfn.RANK.EQ(datos!DJ84,datos!DJ$7:DJ$88)</f>
        <v>49</v>
      </c>
      <c r="DJ84" s="9">
        <f>_xlfn.RANK.EQ(datos!DK84,datos!DK$7:DK$88)</f>
        <v>61</v>
      </c>
      <c r="DK84" s="9">
        <f>_xlfn.RANK.EQ(datos!DL84,datos!DL$7:DL$88)</f>
        <v>64</v>
      </c>
      <c r="DL84" s="9">
        <f>_xlfn.RANK.EQ(datos!DM84,datos!DM$7:DM$88)</f>
        <v>49</v>
      </c>
      <c r="DM84" s="9">
        <f>_xlfn.RANK.EQ(datos!DN84,datos!DN$7:DN$88)</f>
        <v>46</v>
      </c>
      <c r="DN84" s="9">
        <f>_xlfn.RANK.EQ(datos!DO84,datos!DO$7:DO$88)</f>
        <v>48</v>
      </c>
      <c r="DO84" s="9">
        <f>_xlfn.RANK.EQ(datos!DP84,datos!DP$7:DP$88)</f>
        <v>74</v>
      </c>
      <c r="DP84" s="9">
        <f>_xlfn.RANK.EQ(datos!DQ84,datos!DQ$7:DQ$88)</f>
        <v>67</v>
      </c>
      <c r="DQ84" s="9">
        <f>_xlfn.RANK.EQ(datos!DR84,datos!DR$7:DR$88)</f>
        <v>44</v>
      </c>
      <c r="DR84" s="9">
        <f>_xlfn.RANK.EQ(datos!DS84,datos!DS$7:DS$88)</f>
        <v>55</v>
      </c>
      <c r="DS84" s="9">
        <f>_xlfn.RANK.EQ(datos!DT84,datos!DT$7:DT$88)</f>
        <v>69</v>
      </c>
      <c r="DT84" s="9">
        <f>_xlfn.RANK.EQ(datos!DU84,datos!DU$7:DU$88)</f>
        <v>73</v>
      </c>
      <c r="DU84" s="9">
        <f>_xlfn.RANK.EQ(datos!DV84,datos!DV$7:DV$88)</f>
        <v>60</v>
      </c>
      <c r="DV84" s="9">
        <f>_xlfn.RANK.EQ(datos!DW84,datos!DW$7:DW$88)</f>
        <v>51</v>
      </c>
      <c r="DW84" s="9">
        <f>_xlfn.RANK.EQ(datos!DX84,datos!DX$7:DX$88)</f>
        <v>34</v>
      </c>
      <c r="DX84" s="9">
        <f>_xlfn.RANK.EQ(datos!DY84,datos!DY$7:DY$88)</f>
        <v>62</v>
      </c>
      <c r="DY84" s="9">
        <f>_xlfn.RANK.EQ(datos!DZ84,datos!DZ$7:DZ$88)</f>
        <v>50</v>
      </c>
      <c r="DZ84" s="9">
        <f>_xlfn.RANK.EQ(datos!EA84,datos!EA$7:EA$88)</f>
        <v>64</v>
      </c>
      <c r="EA84" s="9">
        <f>_xlfn.RANK.EQ(datos!EB84,datos!EB$7:EB$88)</f>
        <v>60</v>
      </c>
      <c r="EB84" s="9">
        <f>_xlfn.RANK.EQ(datos!EC84,datos!EC$7:EC$88)</f>
        <v>62</v>
      </c>
      <c r="EC84" s="9">
        <f>_xlfn.RANK.EQ(datos!ED84,datos!ED$7:ED$88)</f>
        <v>46</v>
      </c>
      <c r="ED84" s="9">
        <f>_xlfn.RANK.EQ(datos!EE84,datos!EE$7:EE$88)</f>
        <v>24</v>
      </c>
      <c r="EE84" s="9">
        <f>_xlfn.RANK.EQ(datos!EF84,datos!EF$7:EF$88)</f>
        <v>45</v>
      </c>
      <c r="EF84" s="9">
        <f>_xlfn.RANK.EQ(datos!EG84,datos!EG$7:EG$88)</f>
        <v>51</v>
      </c>
      <c r="EG84" s="9">
        <f>_xlfn.RANK.EQ(datos!EH84,datos!EH$7:EH$88)</f>
        <v>18</v>
      </c>
      <c r="EH84" s="9">
        <f>_xlfn.RANK.EQ(datos!EI84,datos!EI$7:EI$88)</f>
        <v>1</v>
      </c>
      <c r="EI84" s="9">
        <f>_xlfn.RANK.EQ(datos!EJ84,datos!EJ$7:EJ$88)</f>
        <v>55</v>
      </c>
      <c r="EJ84" s="9">
        <f>_xlfn.RANK.EQ(datos!EK84,datos!EK$7:EK$88)</f>
        <v>42</v>
      </c>
      <c r="EK84" s="9">
        <f>_xlfn.RANK.EQ(datos!EL84,datos!EL$7:EL$88)</f>
        <v>43</v>
      </c>
      <c r="EL84" s="9">
        <f>_xlfn.RANK.EQ(datos!EM84,datos!EM$7:EM$88)</f>
        <v>47</v>
      </c>
      <c r="EM84" s="9">
        <f>_xlfn.RANK.EQ(datos!EN84,datos!EN$7:EN$88)</f>
        <v>39</v>
      </c>
      <c r="EN84" s="9">
        <f>_xlfn.RANK.EQ(datos!EO84,datos!EO$7:EO$88)</f>
        <v>55</v>
      </c>
      <c r="EO84" s="9">
        <f>_xlfn.RANK.EQ(datos!EP84,datos!EP$7:EP$88)</f>
        <v>49</v>
      </c>
      <c r="EP84" s="9">
        <f>_xlfn.RANK.EQ(datos!EQ84,datos!EQ$7:EQ$88)</f>
        <v>46</v>
      </c>
      <c r="EQ84" s="9">
        <f>_xlfn.RANK.EQ(datos!ER84,datos!ER$7:ER$88)</f>
        <v>46</v>
      </c>
      <c r="ER84" s="9">
        <f>_xlfn.RANK.EQ(datos!ES84,datos!ES$7:ES$88)</f>
        <v>50</v>
      </c>
      <c r="ES84" s="9">
        <f>_xlfn.RANK.EQ(datos!ET84,datos!ET$7:ET$88)</f>
        <v>17</v>
      </c>
      <c r="ET84" s="9">
        <f>_xlfn.RANK.EQ(datos!EU84,datos!EU$7:EU$88)</f>
        <v>22</v>
      </c>
      <c r="EU84" s="9">
        <f>_xlfn.RANK.EQ(datos!EV84,datos!EV$7:EV$88)</f>
        <v>21</v>
      </c>
      <c r="EV84" s="9">
        <f>_xlfn.RANK.EQ(datos!EW84,datos!EW$7:EW$88)</f>
        <v>66</v>
      </c>
      <c r="EW84" s="9">
        <f>_xlfn.RANK.EQ(datos!EX84,datos!EX$7:EX$88)</f>
        <v>43</v>
      </c>
      <c r="EX84" s="9">
        <f>_xlfn.RANK.EQ(datos!EY84,datos!EY$7:EY$88)</f>
        <v>17</v>
      </c>
      <c r="EY84" s="9">
        <f>_xlfn.RANK.EQ(datos!EZ84,datos!EZ$7:EZ$88)</f>
        <v>8</v>
      </c>
      <c r="EZ84" s="9">
        <f>_xlfn.RANK.EQ(datos!FA84,datos!FA$7:FA$88)</f>
        <v>10</v>
      </c>
      <c r="FA84" s="9">
        <f>_xlfn.RANK.EQ(datos!FB84,datos!FB$7:FB$88)</f>
        <v>6</v>
      </c>
      <c r="FB84" s="9">
        <f>_xlfn.RANK.EQ(datos!FC84,datos!FC$7:FC$88)</f>
        <v>16</v>
      </c>
      <c r="FC84" s="9">
        <f>_xlfn.RANK.EQ(datos!FD84,datos!FD$7:FD$88)</f>
        <v>1</v>
      </c>
      <c r="FD84" s="9">
        <f>_xlfn.RANK.EQ(datos!FE84,datos!FE$7:FE$88)</f>
        <v>17</v>
      </c>
      <c r="FE84" s="9">
        <f>_xlfn.RANK.EQ(datos!FF84,datos!FF$7:FF$88)</f>
        <v>33</v>
      </c>
      <c r="FF84" s="9">
        <f>_xlfn.RANK.EQ(datos!FG84,datos!FG$7:FG$88)</f>
        <v>46</v>
      </c>
      <c r="FG84" s="9">
        <f>_xlfn.RANK.EQ(datos!FH84,datos!FH$7:FH$88)</f>
        <v>1</v>
      </c>
      <c r="FH84" s="9">
        <f>_xlfn.RANK.EQ(datos!FI84,datos!FI$7:FI$88)</f>
        <v>58</v>
      </c>
      <c r="FI84" s="9">
        <f>_xlfn.RANK.EQ(datos!FJ84,datos!FJ$7:FJ$88)</f>
        <v>48</v>
      </c>
      <c r="FJ84" s="9">
        <f>_xlfn.RANK.EQ(datos!FK84,datos!FK$7:FK$88)</f>
        <v>51</v>
      </c>
      <c r="FK84" s="9">
        <f>_xlfn.RANK.EQ(datos!FL84,datos!FL$7:FL$88)</f>
        <v>43</v>
      </c>
      <c r="FL84" s="9">
        <f>_xlfn.RANK.EQ(datos!FM84,datos!FM$7:FM$88)</f>
        <v>26</v>
      </c>
      <c r="FM84" s="9">
        <f>_xlfn.RANK.EQ(datos!FN84,datos!FN$7:FN$88)</f>
        <v>26</v>
      </c>
      <c r="FN84" s="9">
        <f>_xlfn.RANK.EQ(datos!FO84,datos!FO$7:FO$88)</f>
        <v>58</v>
      </c>
      <c r="FO84" s="9">
        <f>_xlfn.RANK.EQ(datos!FP84,datos!FP$7:FP$88)</f>
        <v>47</v>
      </c>
      <c r="FP84" s="9">
        <f>_xlfn.RANK.EQ(datos!FQ84,datos!FQ$7:FQ$88)</f>
        <v>51</v>
      </c>
      <c r="FQ84" s="9">
        <f>_xlfn.RANK.EQ(datos!FR84,datos!FR$7:FR$88)</f>
        <v>53</v>
      </c>
      <c r="FR84" s="9">
        <f>_xlfn.RANK.EQ(datos!FS84,datos!FS$7:FS$88)</f>
        <v>30</v>
      </c>
      <c r="FS84" s="9">
        <f>_xlfn.RANK.EQ(datos!FT84,datos!FT$7:FT$88)</f>
        <v>62</v>
      </c>
    </row>
    <row r="85" spans="1:175" x14ac:dyDescent="0.3">
      <c r="A85" s="2" t="s">
        <v>158</v>
      </c>
      <c r="B85" s="2">
        <v>703</v>
      </c>
      <c r="C85" s="2" t="s">
        <v>159</v>
      </c>
      <c r="D85" s="2" t="s">
        <v>353</v>
      </c>
      <c r="E85" s="2" t="s">
        <v>354</v>
      </c>
      <c r="F85" s="2">
        <v>1</v>
      </c>
      <c r="G85" s="2" t="s">
        <v>355</v>
      </c>
      <c r="H85" s="9">
        <f>_xlfn.RANK.EQ(datos!I85,datos!I$7:I$88)</f>
        <v>53</v>
      </c>
      <c r="I85" s="9">
        <f>_xlfn.RANK.EQ(datos!J85,datos!J$7:J$88)</f>
        <v>13</v>
      </c>
      <c r="J85" s="9">
        <f>_xlfn.RANK.EQ(datos!K85,datos!K$7:K$88)</f>
        <v>40</v>
      </c>
      <c r="K85" s="9">
        <f>_xlfn.RANK.EQ(datos!L85,datos!L$7:L$88)</f>
        <v>71</v>
      </c>
      <c r="L85" s="9">
        <f>_xlfn.RANK.EQ(datos!M85,datos!M$7:M$88)</f>
        <v>56</v>
      </c>
      <c r="M85" s="9">
        <f>_xlfn.RANK.EQ(datos!N85,datos!N$7:N$88)</f>
        <v>71</v>
      </c>
      <c r="N85" s="9">
        <f>_xlfn.RANK.EQ(datos!O85,datos!O$7:O$88)</f>
        <v>38</v>
      </c>
      <c r="O85" s="9">
        <f>_xlfn.RANK.EQ(datos!P85,datos!P$7:P$88)</f>
        <v>65</v>
      </c>
      <c r="P85" s="9">
        <f>_xlfn.RANK.EQ(datos!Q85,datos!Q$7:Q$88)</f>
        <v>59</v>
      </c>
      <c r="Q85" s="9">
        <f>_xlfn.RANK.EQ(datos!R85,datos!R$7:R$88)</f>
        <v>11</v>
      </c>
      <c r="R85" s="9">
        <f>_xlfn.RANK.EQ(datos!S85,datos!S$7:S$88)</f>
        <v>31</v>
      </c>
      <c r="S85" s="9">
        <f>_xlfn.RANK.EQ(datos!T85,datos!T$7:T$88)</f>
        <v>9</v>
      </c>
      <c r="T85" s="9">
        <f>_xlfn.RANK.EQ(datos!U85,datos!U$7:U$88)</f>
        <v>50</v>
      </c>
      <c r="U85" s="9">
        <f>_xlfn.RANK.EQ(datos!V85,datos!V$7:V$88)</f>
        <v>17</v>
      </c>
      <c r="V85" s="9">
        <f>_xlfn.RANK.EQ(datos!W85,datos!W$7:W$88)</f>
        <v>16</v>
      </c>
      <c r="W85" s="9">
        <f>_xlfn.RANK.EQ(datos!X85,datos!X$7:X$88)</f>
        <v>70</v>
      </c>
      <c r="X85" s="9">
        <f>_xlfn.RANK.EQ(datos!Y85,datos!Y$7:Y$88)</f>
        <v>76</v>
      </c>
      <c r="Y85" s="9">
        <f>_xlfn.RANK.EQ(datos!Z85,datos!Z$7:Z$88)</f>
        <v>19</v>
      </c>
      <c r="Z85" s="9">
        <f>_xlfn.RANK.EQ(datos!AA85,datos!AA$7:AA$88)</f>
        <v>65</v>
      </c>
      <c r="AA85" s="9">
        <f>_xlfn.RANK.EQ(datos!AB85,datos!AB$7:AB$88)</f>
        <v>9</v>
      </c>
      <c r="AB85" s="9">
        <f>_xlfn.RANK.EQ(datos!AC85,datos!AC$7:AC$88)</f>
        <v>57</v>
      </c>
      <c r="AC85" s="9">
        <f>_xlfn.RANK.EQ(datos!AD85,datos!AD$7:AD$88)</f>
        <v>76</v>
      </c>
      <c r="AD85" s="9">
        <f>_xlfn.RANK.EQ(datos!AE85,datos!AE$7:AE$88)</f>
        <v>78</v>
      </c>
      <c r="AE85" s="9">
        <f>_xlfn.RANK.EQ(datos!AF85,datos!AF$7:AF$88)</f>
        <v>56</v>
      </c>
      <c r="AF85" s="9">
        <f>_xlfn.RANK.EQ(datos!AG85,datos!AG$7:AG$88)</f>
        <v>71</v>
      </c>
      <c r="AG85" s="9">
        <f>_xlfn.RANK.EQ(datos!AH85,datos!AH$7:AH$88)</f>
        <v>64</v>
      </c>
      <c r="AH85" s="9">
        <f>_xlfn.RANK.EQ(datos!AI85,datos!AI$7:AI$88)</f>
        <v>78</v>
      </c>
      <c r="AI85" s="9">
        <f>_xlfn.RANK.EQ(datos!AJ85,datos!AJ$7:AJ$88)</f>
        <v>34</v>
      </c>
      <c r="AJ85" s="9">
        <f>_xlfn.RANK.EQ(datos!AK85,datos!AK$7:AK$88)</f>
        <v>63</v>
      </c>
      <c r="AK85" s="9">
        <f>_xlfn.RANK.EQ(datos!AL85,datos!AL$7:AL$88)</f>
        <v>68</v>
      </c>
      <c r="AL85" s="9">
        <f>_xlfn.RANK.EQ(datos!AM85,datos!AM$7:AM$88)</f>
        <v>34</v>
      </c>
      <c r="AM85" s="9">
        <f>_xlfn.RANK.EQ(datos!AN85,datos!AN$7:AN$88)</f>
        <v>18</v>
      </c>
      <c r="AN85" s="9">
        <f>_xlfn.RANK.EQ(datos!AO85,datos!AO$7:AO$88)</f>
        <v>13</v>
      </c>
      <c r="AO85" s="9">
        <f>_xlfn.RANK.EQ(datos!AP85,datos!AP$7:AP$88)</f>
        <v>76</v>
      </c>
      <c r="AP85" s="9">
        <f>_xlfn.RANK.EQ(datos!AQ85,datos!AQ$7:AQ$88)</f>
        <v>38</v>
      </c>
      <c r="AQ85" s="9">
        <f>_xlfn.RANK.EQ(datos!AR85,datos!AR$7:AR$88)</f>
        <v>71</v>
      </c>
      <c r="AR85" s="9">
        <f>_xlfn.RANK.EQ(datos!AS85,datos!AS$7:AS$88)</f>
        <v>56</v>
      </c>
      <c r="AS85" s="9">
        <f>_xlfn.RANK.EQ(datos!AT85,datos!AT$7:AT$88)</f>
        <v>80</v>
      </c>
      <c r="AT85" s="9">
        <f>_xlfn.RANK.EQ(datos!AU85,datos!AU$7:AU$88)</f>
        <v>59</v>
      </c>
      <c r="AU85" s="9">
        <f>_xlfn.RANK.EQ(datos!AV85,datos!AV$7:AV$88)</f>
        <v>68</v>
      </c>
      <c r="AV85" s="9">
        <f>_xlfn.RANK.EQ(datos!AW85,datos!AW$7:AW$88)</f>
        <v>30</v>
      </c>
      <c r="AW85" s="9">
        <f>_xlfn.RANK.EQ(datos!AX85,datos!AX$7:AX$88)</f>
        <v>22</v>
      </c>
      <c r="AX85" s="9">
        <f>_xlfn.RANK.EQ(datos!AY85,datos!AY$7:AY$88)</f>
        <v>73</v>
      </c>
      <c r="AY85" s="9">
        <f>_xlfn.RANK.EQ(datos!AZ85,datos!AZ$7:AZ$88)</f>
        <v>49</v>
      </c>
      <c r="AZ85" s="9">
        <f>_xlfn.RANK.EQ(datos!BA85,datos!BA$7:BA$88)</f>
        <v>25</v>
      </c>
      <c r="BA85" s="9">
        <f>_xlfn.RANK.EQ(datos!BB85,datos!BB$7:BB$88)</f>
        <v>61</v>
      </c>
      <c r="BB85" s="9">
        <f>_xlfn.RANK.EQ(datos!BC85,datos!BC$7:BC$88)</f>
        <v>9</v>
      </c>
      <c r="BC85" s="9">
        <f>_xlfn.RANK.EQ(datos!BD85,datos!BD$7:BD$88)</f>
        <v>34</v>
      </c>
      <c r="BD85" s="9">
        <f>_xlfn.RANK.EQ(datos!BE85,datos!BE$7:BE$88)</f>
        <v>5</v>
      </c>
      <c r="BE85" s="9">
        <f>_xlfn.RANK.EQ(datos!BF85,datos!BF$7:BF$88)</f>
        <v>54</v>
      </c>
      <c r="BF85" s="9">
        <f>_xlfn.RANK.EQ(datos!BG85,datos!BG$7:BG$88)</f>
        <v>1</v>
      </c>
      <c r="BG85" s="9">
        <f>_xlfn.RANK.EQ(datos!BH85,datos!BH$7:BH$88)</f>
        <v>38</v>
      </c>
      <c r="BH85" s="9">
        <f>_xlfn.RANK.EQ(datos!BI85,datos!BI$7:BI$88)</f>
        <v>32</v>
      </c>
      <c r="BI85" s="9">
        <f>_xlfn.RANK.EQ(datos!BJ85,datos!BJ$7:BJ$88)</f>
        <v>64</v>
      </c>
      <c r="BJ85" s="9">
        <f>_xlfn.RANK.EQ(datos!BK85,datos!BK$7:BK$88)</f>
        <v>53</v>
      </c>
      <c r="BK85" s="9">
        <f>_xlfn.RANK.EQ(datos!BL85,datos!BL$7:BL$88)</f>
        <v>6</v>
      </c>
      <c r="BL85" s="9">
        <f>_xlfn.RANK.EQ(datos!BM85,datos!BM$7:BM$88)</f>
        <v>3</v>
      </c>
      <c r="BM85" s="9">
        <f>_xlfn.RANK.EQ(datos!BN85,datos!BN$7:BN$88)</f>
        <v>5</v>
      </c>
      <c r="BN85" s="9">
        <f>_xlfn.RANK.EQ(datos!BO85,datos!BO$7:BO$88)</f>
        <v>20</v>
      </c>
      <c r="BO85" s="9">
        <f>_xlfn.RANK.EQ(datos!BP85,datos!BP$7:BP$88)</f>
        <v>62</v>
      </c>
      <c r="BP85" s="9">
        <f>_xlfn.RANK.EQ(datos!BQ85,datos!BQ$7:BQ$88)</f>
        <v>21</v>
      </c>
      <c r="BQ85" s="9">
        <f>_xlfn.RANK.EQ(datos!BR85,datos!BR$7:BR$88)</f>
        <v>58</v>
      </c>
      <c r="BR85" s="9">
        <f>_xlfn.RANK.EQ(datos!BS85,datos!BS$7:BS$88)</f>
        <v>23</v>
      </c>
      <c r="BS85" s="9">
        <f>_xlfn.RANK.EQ(datos!BT85,datos!BT$7:BT$88)</f>
        <v>1</v>
      </c>
      <c r="BT85" s="9">
        <f>_xlfn.RANK.EQ(datos!BU85,datos!BU$7:BU$88)</f>
        <v>1</v>
      </c>
      <c r="BU85" s="9">
        <f>_xlfn.RANK.EQ(datos!BV85,datos!BV$7:BV$88)</f>
        <v>22</v>
      </c>
      <c r="BV85" s="9">
        <f>_xlfn.RANK.EQ(datos!BW85,datos!BW$7:BW$88)</f>
        <v>1</v>
      </c>
      <c r="BW85" s="9">
        <f>_xlfn.RANK.EQ(datos!BX85,datos!BX$7:BX$88)</f>
        <v>79</v>
      </c>
      <c r="BX85" s="9">
        <f>_xlfn.RANK.EQ(datos!BY85,datos!BY$7:BY$88)</f>
        <v>53</v>
      </c>
      <c r="BY85" s="9">
        <f>_xlfn.RANK.EQ(datos!BZ85,datos!BZ$7:BZ$88)</f>
        <v>46</v>
      </c>
      <c r="BZ85" s="9">
        <f>_xlfn.RANK.EQ(datos!CA85,datos!CA$7:CA$88)</f>
        <v>1</v>
      </c>
      <c r="CA85" s="9">
        <f>_xlfn.RANK.EQ(datos!CB85,datos!CB$7:CB$88)</f>
        <v>55</v>
      </c>
      <c r="CB85" s="9">
        <f>_xlfn.RANK.EQ(datos!CC85,datos!CC$7:CC$88)</f>
        <v>59</v>
      </c>
      <c r="CC85" s="9">
        <f>_xlfn.RANK.EQ(datos!CD85,datos!CD$7:CD$88)</f>
        <v>73</v>
      </c>
      <c r="CD85" s="9">
        <f>_xlfn.RANK.EQ(datos!CE85,datos!CE$7:CE$88)</f>
        <v>3</v>
      </c>
      <c r="CE85" s="9">
        <f>_xlfn.RANK.EQ(datos!CF85,datos!CF$7:CF$88)</f>
        <v>74</v>
      </c>
      <c r="CF85" s="9">
        <f>_xlfn.RANK.EQ(datos!CG85,datos!CG$7:CG$88)</f>
        <v>77</v>
      </c>
      <c r="CG85" s="9">
        <f>_xlfn.RANK.EQ(datos!CH85,datos!CH$7:CH$88)</f>
        <v>35</v>
      </c>
      <c r="CH85" s="9">
        <f>_xlfn.RANK.EQ(datos!CI85,datos!CI$7:CI$88)</f>
        <v>67</v>
      </c>
      <c r="CI85" s="9">
        <f>_xlfn.RANK.EQ(datos!CJ85,datos!CJ$7:CJ$88)</f>
        <v>72</v>
      </c>
      <c r="CJ85" s="9">
        <f>_xlfn.RANK.EQ(datos!CK85,datos!CK$7:CK$88)</f>
        <v>69</v>
      </c>
      <c r="CK85" s="9">
        <f>_xlfn.RANK.EQ(datos!CL85,datos!CL$7:CL$88)</f>
        <v>68</v>
      </c>
      <c r="CL85" s="9">
        <f>_xlfn.RANK.EQ(datos!CM85,datos!CM$7:CM$88)</f>
        <v>56</v>
      </c>
      <c r="CM85" s="9">
        <f>_xlfn.RANK.EQ(datos!CN85,datos!CN$7:CN$88)</f>
        <v>73</v>
      </c>
      <c r="CN85" s="9">
        <f>_xlfn.RANK.EQ(datos!CO85,datos!CO$7:CO$88)</f>
        <v>25</v>
      </c>
      <c r="CO85" s="9">
        <f>_xlfn.RANK.EQ(datos!CP85,datos!CP$7:CP$88)</f>
        <v>56</v>
      </c>
      <c r="CP85" s="9">
        <f>_xlfn.RANK.EQ(datos!CQ85,datos!CQ$7:CQ$88)</f>
        <v>1</v>
      </c>
      <c r="CQ85" s="9">
        <f>_xlfn.RANK.EQ(datos!CR85,datos!CR$7:CR$88)</f>
        <v>30</v>
      </c>
      <c r="CR85" s="9">
        <f>_xlfn.RANK.EQ(datos!CS85,datos!CS$7:CS$88)</f>
        <v>53</v>
      </c>
      <c r="CS85" s="9">
        <f>_xlfn.RANK.EQ(datos!CT85,datos!CT$7:CT$88)</f>
        <v>67</v>
      </c>
      <c r="CT85" s="9">
        <f>_xlfn.RANK.EQ(datos!CU85,datos!CU$7:CU$88)</f>
        <v>65</v>
      </c>
      <c r="CU85" s="9">
        <f>_xlfn.RANK.EQ(datos!CV85,datos!CV$7:CV$88)</f>
        <v>43</v>
      </c>
      <c r="CV85" s="9">
        <f>_xlfn.RANK.EQ(datos!CW85,datos!CW$7:CW$88)</f>
        <v>61</v>
      </c>
      <c r="CW85" s="9">
        <f>_xlfn.RANK.EQ(datos!CX85,datos!CX$7:CX$88)</f>
        <v>81</v>
      </c>
      <c r="CX85" s="9">
        <f>_xlfn.RANK.EQ(datos!CY85,datos!CY$7:CY$88)</f>
        <v>26</v>
      </c>
      <c r="CY85" s="9">
        <f>_xlfn.RANK.EQ(datos!CZ85,datos!CZ$7:CZ$88)</f>
        <v>57</v>
      </c>
      <c r="CZ85" s="9">
        <f>_xlfn.RANK.EQ(datos!DA85,datos!DA$7:DA$88)</f>
        <v>7</v>
      </c>
      <c r="DA85" s="9">
        <f>_xlfn.RANK.EQ(datos!DB85,datos!DB$7:DB$88)</f>
        <v>51</v>
      </c>
      <c r="DB85" s="9">
        <f>_xlfn.RANK.EQ(datos!DC85,datos!DC$7:DC$88)</f>
        <v>54</v>
      </c>
      <c r="DC85" s="9">
        <f>_xlfn.RANK.EQ(datos!DD85,datos!DD$7:DD$88)</f>
        <v>73</v>
      </c>
      <c r="DD85" s="9">
        <f>_xlfn.RANK.EQ(datos!DE85,datos!DE$7:DE$88)</f>
        <v>6</v>
      </c>
      <c r="DE85" s="9">
        <f>_xlfn.RANK.EQ(datos!DF85,datos!DF$7:DF$88)</f>
        <v>49</v>
      </c>
      <c r="DF85" s="9">
        <f>_xlfn.RANK.EQ(datos!DG85,datos!DG$7:DG$88)</f>
        <v>62</v>
      </c>
      <c r="DG85" s="9">
        <f>_xlfn.RANK.EQ(datos!DH85,datos!DH$7:DH$88)</f>
        <v>52</v>
      </c>
      <c r="DH85" s="9">
        <f>_xlfn.RANK.EQ(datos!DI85,datos!DI$7:DI$88)</f>
        <v>53</v>
      </c>
      <c r="DI85" s="9">
        <f>_xlfn.RANK.EQ(datos!DJ85,datos!DJ$7:DJ$88)</f>
        <v>60</v>
      </c>
      <c r="DJ85" s="9">
        <f>_xlfn.RANK.EQ(datos!DK85,datos!DK$7:DK$88)</f>
        <v>76</v>
      </c>
      <c r="DK85" s="9">
        <f>_xlfn.RANK.EQ(datos!DL85,datos!DL$7:DL$88)</f>
        <v>70</v>
      </c>
      <c r="DL85" s="9">
        <f>_xlfn.RANK.EQ(datos!DM85,datos!DM$7:DM$88)</f>
        <v>65</v>
      </c>
      <c r="DM85" s="9">
        <f>_xlfn.RANK.EQ(datos!DN85,datos!DN$7:DN$88)</f>
        <v>77</v>
      </c>
      <c r="DN85" s="9">
        <f>_xlfn.RANK.EQ(datos!DO85,datos!DO$7:DO$88)</f>
        <v>36</v>
      </c>
      <c r="DO85" s="9">
        <f>_xlfn.RANK.EQ(datos!DP85,datos!DP$7:DP$88)</f>
        <v>80</v>
      </c>
      <c r="DP85" s="9">
        <f>_xlfn.RANK.EQ(datos!DQ85,datos!DQ$7:DQ$88)</f>
        <v>69</v>
      </c>
      <c r="DQ85" s="9">
        <f>_xlfn.RANK.EQ(datos!DR85,datos!DR$7:DR$88)</f>
        <v>17</v>
      </c>
      <c r="DR85" s="9">
        <f>_xlfn.RANK.EQ(datos!DS85,datos!DS$7:DS$88)</f>
        <v>59</v>
      </c>
      <c r="DS85" s="9">
        <f>_xlfn.RANK.EQ(datos!DT85,datos!DT$7:DT$88)</f>
        <v>70</v>
      </c>
      <c r="DT85" s="9">
        <f>_xlfn.RANK.EQ(datos!DU85,datos!DU$7:DU$88)</f>
        <v>72</v>
      </c>
      <c r="DU85" s="9">
        <f>_xlfn.RANK.EQ(datos!DV85,datos!DV$7:DV$88)</f>
        <v>53</v>
      </c>
      <c r="DV85" s="9">
        <f>_xlfn.RANK.EQ(datos!DW85,datos!DW$7:DW$88)</f>
        <v>42</v>
      </c>
      <c r="DW85" s="9">
        <f>_xlfn.RANK.EQ(datos!DX85,datos!DX$7:DX$88)</f>
        <v>34</v>
      </c>
      <c r="DX85" s="9">
        <f>_xlfn.RANK.EQ(datos!DY85,datos!DY$7:DY$88)</f>
        <v>60</v>
      </c>
      <c r="DY85" s="9">
        <f>_xlfn.RANK.EQ(datos!DZ85,datos!DZ$7:DZ$88)</f>
        <v>65</v>
      </c>
      <c r="DZ85" s="9">
        <f>_xlfn.RANK.EQ(datos!EA85,datos!EA$7:EA$88)</f>
        <v>73</v>
      </c>
      <c r="EA85" s="9">
        <f>_xlfn.RANK.EQ(datos!EB85,datos!EB$7:EB$88)</f>
        <v>68</v>
      </c>
      <c r="EB85" s="9">
        <f>_xlfn.RANK.EQ(datos!EC85,datos!EC$7:EC$88)</f>
        <v>67</v>
      </c>
      <c r="EC85" s="9">
        <f>_xlfn.RANK.EQ(datos!ED85,datos!ED$7:ED$88)</f>
        <v>74</v>
      </c>
      <c r="ED85" s="9">
        <f>_xlfn.RANK.EQ(datos!EE85,datos!EE$7:EE$88)</f>
        <v>34</v>
      </c>
      <c r="EE85" s="9">
        <f>_xlfn.RANK.EQ(datos!EF85,datos!EF$7:EF$88)</f>
        <v>54</v>
      </c>
      <c r="EF85" s="9">
        <f>_xlfn.RANK.EQ(datos!EG85,datos!EG$7:EG$88)</f>
        <v>36</v>
      </c>
      <c r="EG85" s="9">
        <f>_xlfn.RANK.EQ(datos!EH85,datos!EH$7:EH$88)</f>
        <v>1</v>
      </c>
      <c r="EH85" s="9">
        <f>_xlfn.RANK.EQ(datos!EI85,datos!EI$7:EI$88)</f>
        <v>1</v>
      </c>
      <c r="EI85" s="9">
        <f>_xlfn.RANK.EQ(datos!EJ85,datos!EJ$7:EJ$88)</f>
        <v>68</v>
      </c>
      <c r="EJ85" s="9">
        <f>_xlfn.RANK.EQ(datos!EK85,datos!EK$7:EK$88)</f>
        <v>45</v>
      </c>
      <c r="EK85" s="9">
        <f>_xlfn.RANK.EQ(datos!EL85,datos!EL$7:EL$88)</f>
        <v>45</v>
      </c>
      <c r="EL85" s="9">
        <f>_xlfn.RANK.EQ(datos!EM85,datos!EM$7:EM$88)</f>
        <v>60</v>
      </c>
      <c r="EM85" s="9">
        <f>_xlfn.RANK.EQ(datos!EN85,datos!EN$7:EN$88)</f>
        <v>58</v>
      </c>
      <c r="EN85" s="9">
        <f>_xlfn.RANK.EQ(datos!EO85,datos!EO$7:EO$88)</f>
        <v>79</v>
      </c>
      <c r="EO85" s="9">
        <f>_xlfn.RANK.EQ(datos!EP85,datos!EP$7:EP$88)</f>
        <v>45</v>
      </c>
      <c r="EP85" s="9">
        <f>_xlfn.RANK.EQ(datos!EQ85,datos!EQ$7:EQ$88)</f>
        <v>58</v>
      </c>
      <c r="EQ85" s="9">
        <f>_xlfn.RANK.EQ(datos!ER85,datos!ER$7:ER$88)</f>
        <v>56</v>
      </c>
      <c r="ER85" s="9">
        <f>_xlfn.RANK.EQ(datos!ES85,datos!ES$7:ES$88)</f>
        <v>40</v>
      </c>
      <c r="ES85" s="9">
        <f>_xlfn.RANK.EQ(datos!ET85,datos!ET$7:ET$88)</f>
        <v>30</v>
      </c>
      <c r="ET85" s="9">
        <f>_xlfn.RANK.EQ(datos!EU85,datos!EU$7:EU$88)</f>
        <v>52</v>
      </c>
      <c r="EU85" s="9">
        <f>_xlfn.RANK.EQ(datos!EV85,datos!EV$7:EV$88)</f>
        <v>31</v>
      </c>
      <c r="EV85" s="9">
        <f>_xlfn.RANK.EQ(datos!EW85,datos!EW$7:EW$88)</f>
        <v>37</v>
      </c>
      <c r="EW85" s="9">
        <f>_xlfn.RANK.EQ(datos!EX85,datos!EX$7:EX$88)</f>
        <v>18</v>
      </c>
      <c r="EX85" s="9">
        <f>_xlfn.RANK.EQ(datos!EY85,datos!EY$7:EY$88)</f>
        <v>32</v>
      </c>
      <c r="EY85" s="9">
        <f>_xlfn.RANK.EQ(datos!EZ85,datos!EZ$7:EZ$88)</f>
        <v>13</v>
      </c>
      <c r="EZ85" s="9">
        <f>_xlfn.RANK.EQ(datos!FA85,datos!FA$7:FA$88)</f>
        <v>15</v>
      </c>
      <c r="FA85" s="9">
        <f>_xlfn.RANK.EQ(datos!FB85,datos!FB$7:FB$88)</f>
        <v>42</v>
      </c>
      <c r="FB85" s="9">
        <f>_xlfn.RANK.EQ(datos!FC85,datos!FC$7:FC$88)</f>
        <v>10</v>
      </c>
      <c r="FC85" s="9">
        <f>_xlfn.RANK.EQ(datos!FD85,datos!FD$7:FD$88)</f>
        <v>9</v>
      </c>
      <c r="FD85" s="9">
        <f>_xlfn.RANK.EQ(datos!FE85,datos!FE$7:FE$88)</f>
        <v>59</v>
      </c>
      <c r="FE85" s="9">
        <f>_xlfn.RANK.EQ(datos!FF85,datos!FF$7:FF$88)</f>
        <v>23</v>
      </c>
      <c r="FF85" s="9">
        <f>_xlfn.RANK.EQ(datos!FG85,datos!FG$7:FG$88)</f>
        <v>71</v>
      </c>
      <c r="FG85" s="9">
        <f>_xlfn.RANK.EQ(datos!FH85,datos!FH$7:FH$88)</f>
        <v>71</v>
      </c>
      <c r="FH85" s="9">
        <f>_xlfn.RANK.EQ(datos!FI85,datos!FI$7:FI$88)</f>
        <v>48</v>
      </c>
      <c r="FI85" s="9">
        <f>_xlfn.RANK.EQ(datos!FJ85,datos!FJ$7:FJ$88)</f>
        <v>40</v>
      </c>
      <c r="FJ85" s="9">
        <f>_xlfn.RANK.EQ(datos!FK85,datos!FK$7:FK$88)</f>
        <v>33</v>
      </c>
      <c r="FK85" s="9">
        <f>_xlfn.RANK.EQ(datos!FL85,datos!FL$7:FL$88)</f>
        <v>43</v>
      </c>
      <c r="FL85" s="9">
        <f>_xlfn.RANK.EQ(datos!FM85,datos!FM$7:FM$88)</f>
        <v>26</v>
      </c>
      <c r="FM85" s="9">
        <f>_xlfn.RANK.EQ(datos!FN85,datos!FN$7:FN$88)</f>
        <v>26</v>
      </c>
      <c r="FN85" s="9">
        <f>_xlfn.RANK.EQ(datos!FO85,datos!FO$7:FO$88)</f>
        <v>55</v>
      </c>
      <c r="FO85" s="9">
        <f>_xlfn.RANK.EQ(datos!FP85,datos!FP$7:FP$88)</f>
        <v>50</v>
      </c>
      <c r="FP85" s="9">
        <f>_xlfn.RANK.EQ(datos!FQ85,datos!FQ$7:FQ$88)</f>
        <v>57</v>
      </c>
      <c r="FQ85" s="9">
        <f>_xlfn.RANK.EQ(datos!FR85,datos!FR$7:FR$88)</f>
        <v>72</v>
      </c>
      <c r="FR85" s="9">
        <f>_xlfn.RANK.EQ(datos!FS85,datos!FS$7:FS$88)</f>
        <v>16</v>
      </c>
      <c r="FS85" s="9">
        <f>_xlfn.RANK.EQ(datos!FT85,datos!FT$7:FT$88)</f>
        <v>77</v>
      </c>
    </row>
    <row r="86" spans="1:175" x14ac:dyDescent="0.3">
      <c r="A86" s="2" t="s">
        <v>160</v>
      </c>
      <c r="B86" s="2">
        <v>704</v>
      </c>
      <c r="C86" s="2" t="s">
        <v>161</v>
      </c>
      <c r="D86" s="2" t="s">
        <v>353</v>
      </c>
      <c r="E86" s="2" t="s">
        <v>354</v>
      </c>
      <c r="F86" s="2">
        <v>1</v>
      </c>
      <c r="G86" s="2" t="s">
        <v>355</v>
      </c>
      <c r="H86" s="9">
        <f>_xlfn.RANK.EQ(datos!I86,datos!I$7:I$88)</f>
        <v>82</v>
      </c>
      <c r="I86" s="9">
        <f>_xlfn.RANK.EQ(datos!J86,datos!J$7:J$88)</f>
        <v>76</v>
      </c>
      <c r="J86" s="9">
        <f>_xlfn.RANK.EQ(datos!K86,datos!K$7:K$88)</f>
        <v>81</v>
      </c>
      <c r="K86" s="9">
        <f>_xlfn.RANK.EQ(datos!L86,datos!L$7:L$88)</f>
        <v>79</v>
      </c>
      <c r="L86" s="9">
        <f>_xlfn.RANK.EQ(datos!M86,datos!M$7:M$88)</f>
        <v>79</v>
      </c>
      <c r="M86" s="9">
        <f>_xlfn.RANK.EQ(datos!N86,datos!N$7:N$88)</f>
        <v>75</v>
      </c>
      <c r="N86" s="9">
        <f>_xlfn.RANK.EQ(datos!O86,datos!O$7:O$88)</f>
        <v>76</v>
      </c>
      <c r="O86" s="9">
        <f>_xlfn.RANK.EQ(datos!P86,datos!P$7:P$88)</f>
        <v>76</v>
      </c>
      <c r="P86" s="9">
        <f>_xlfn.RANK.EQ(datos!Q86,datos!Q$7:Q$88)</f>
        <v>73</v>
      </c>
      <c r="Q86" s="9">
        <f>_xlfn.RANK.EQ(datos!R86,datos!R$7:R$88)</f>
        <v>35</v>
      </c>
      <c r="R86" s="9">
        <f>_xlfn.RANK.EQ(datos!S86,datos!S$7:S$88)</f>
        <v>82</v>
      </c>
      <c r="S86" s="9">
        <f>_xlfn.RANK.EQ(datos!T86,datos!T$7:T$88)</f>
        <v>2</v>
      </c>
      <c r="T86" s="9">
        <f>_xlfn.RANK.EQ(datos!U86,datos!U$7:U$88)</f>
        <v>74</v>
      </c>
      <c r="U86" s="9">
        <f>_xlfn.RANK.EQ(datos!V86,datos!V$7:V$88)</f>
        <v>78</v>
      </c>
      <c r="V86" s="9">
        <f>_xlfn.RANK.EQ(datos!W86,datos!W$7:W$88)</f>
        <v>55</v>
      </c>
      <c r="W86" s="9">
        <f>_xlfn.RANK.EQ(datos!X86,datos!X$7:X$88)</f>
        <v>77</v>
      </c>
      <c r="X86" s="9">
        <f>_xlfn.RANK.EQ(datos!Y86,datos!Y$7:Y$88)</f>
        <v>82</v>
      </c>
      <c r="Y86" s="9">
        <f>_xlfn.RANK.EQ(datos!Z86,datos!Z$7:Z$88)</f>
        <v>71</v>
      </c>
      <c r="Z86" s="9">
        <f>_xlfn.RANK.EQ(datos!AA86,datos!AA$7:AA$88)</f>
        <v>79</v>
      </c>
      <c r="AA86" s="9">
        <f>_xlfn.RANK.EQ(datos!AB86,datos!AB$7:AB$88)</f>
        <v>58</v>
      </c>
      <c r="AB86" s="9">
        <f>_xlfn.RANK.EQ(datos!AC86,datos!AC$7:AC$88)</f>
        <v>75</v>
      </c>
      <c r="AC86" s="9">
        <f>_xlfn.RANK.EQ(datos!AD86,datos!AD$7:AD$88)</f>
        <v>82</v>
      </c>
      <c r="AD86" s="9">
        <f>_xlfn.RANK.EQ(datos!AE86,datos!AE$7:AE$88)</f>
        <v>80</v>
      </c>
      <c r="AE86" s="9">
        <f>_xlfn.RANK.EQ(datos!AF86,datos!AF$7:AF$88)</f>
        <v>79</v>
      </c>
      <c r="AF86" s="9">
        <f>_xlfn.RANK.EQ(datos!AG86,datos!AG$7:AG$88)</f>
        <v>79</v>
      </c>
      <c r="AG86" s="9">
        <f>_xlfn.RANK.EQ(datos!AH86,datos!AH$7:AH$88)</f>
        <v>8</v>
      </c>
      <c r="AH86" s="9">
        <f>_xlfn.RANK.EQ(datos!AI86,datos!AI$7:AI$88)</f>
        <v>81</v>
      </c>
      <c r="AI86" s="9">
        <f>_xlfn.RANK.EQ(datos!AJ86,datos!AJ$7:AJ$88)</f>
        <v>40</v>
      </c>
      <c r="AJ86" s="9">
        <f>_xlfn.RANK.EQ(datos!AK86,datos!AK$7:AK$88)</f>
        <v>77</v>
      </c>
      <c r="AK86" s="9">
        <f>_xlfn.RANK.EQ(datos!AL86,datos!AL$7:AL$88)</f>
        <v>75</v>
      </c>
      <c r="AL86" s="9">
        <f>_xlfn.RANK.EQ(datos!AM86,datos!AM$7:AM$88)</f>
        <v>75</v>
      </c>
      <c r="AM86" s="9">
        <f>_xlfn.RANK.EQ(datos!AN86,datos!AN$7:AN$88)</f>
        <v>72</v>
      </c>
      <c r="AN86" s="9">
        <f>_xlfn.RANK.EQ(datos!AO86,datos!AO$7:AO$88)</f>
        <v>69</v>
      </c>
      <c r="AO86" s="9">
        <f>_xlfn.RANK.EQ(datos!AP86,datos!AP$7:AP$88)</f>
        <v>46</v>
      </c>
      <c r="AP86" s="9">
        <f>_xlfn.RANK.EQ(datos!AQ86,datos!AQ$7:AQ$88)</f>
        <v>74</v>
      </c>
      <c r="AQ86" s="9">
        <f>_xlfn.RANK.EQ(datos!AR86,datos!AR$7:AR$88)</f>
        <v>70</v>
      </c>
      <c r="AR86" s="9">
        <f>_xlfn.RANK.EQ(datos!AS86,datos!AS$7:AS$88)</f>
        <v>68</v>
      </c>
      <c r="AS86" s="9">
        <f>_xlfn.RANK.EQ(datos!AT86,datos!AT$7:AT$88)</f>
        <v>76</v>
      </c>
      <c r="AT86" s="9">
        <f>_xlfn.RANK.EQ(datos!AU86,datos!AU$7:AU$88)</f>
        <v>78</v>
      </c>
      <c r="AU86" s="9">
        <f>_xlfn.RANK.EQ(datos!AV86,datos!AV$7:AV$88)</f>
        <v>73</v>
      </c>
      <c r="AV86" s="9">
        <f>_xlfn.RANK.EQ(datos!AW86,datos!AW$7:AW$88)</f>
        <v>40</v>
      </c>
      <c r="AW86" s="9">
        <f>_xlfn.RANK.EQ(datos!AX86,datos!AX$7:AX$88)</f>
        <v>79</v>
      </c>
      <c r="AX86" s="9">
        <f>_xlfn.RANK.EQ(datos!AY86,datos!AY$7:AY$88)</f>
        <v>79</v>
      </c>
      <c r="AY86" s="9">
        <f>_xlfn.RANK.EQ(datos!AZ86,datos!AZ$7:AZ$88)</f>
        <v>64</v>
      </c>
      <c r="AZ86" s="9">
        <f>_xlfn.RANK.EQ(datos!BA86,datos!BA$7:BA$88)</f>
        <v>75</v>
      </c>
      <c r="BA86" s="9">
        <f>_xlfn.RANK.EQ(datos!BB86,datos!BB$7:BB$88)</f>
        <v>68</v>
      </c>
      <c r="BB86" s="9">
        <f>_xlfn.RANK.EQ(datos!BC86,datos!BC$7:BC$88)</f>
        <v>56</v>
      </c>
      <c r="BC86" s="9">
        <f>_xlfn.RANK.EQ(datos!BD86,datos!BD$7:BD$88)</f>
        <v>17</v>
      </c>
      <c r="BD86" s="9">
        <f>_xlfn.RANK.EQ(datos!BE86,datos!BE$7:BE$88)</f>
        <v>31</v>
      </c>
      <c r="BE86" s="9">
        <f>_xlfn.RANK.EQ(datos!BF86,datos!BF$7:BF$88)</f>
        <v>35</v>
      </c>
      <c r="BF86" s="9">
        <f>_xlfn.RANK.EQ(datos!BG86,datos!BG$7:BG$88)</f>
        <v>70</v>
      </c>
      <c r="BG86" s="9">
        <f>_xlfn.RANK.EQ(datos!BH86,datos!BH$7:BH$88)</f>
        <v>75</v>
      </c>
      <c r="BH86" s="9">
        <f>_xlfn.RANK.EQ(datos!BI86,datos!BI$7:BI$88)</f>
        <v>82</v>
      </c>
      <c r="BI86" s="9">
        <f>_xlfn.RANK.EQ(datos!BJ86,datos!BJ$7:BJ$88)</f>
        <v>61</v>
      </c>
      <c r="BJ86" s="9">
        <f>_xlfn.RANK.EQ(datos!BK86,datos!BK$7:BK$88)</f>
        <v>25</v>
      </c>
      <c r="BK86" s="9">
        <f>_xlfn.RANK.EQ(datos!BL86,datos!BL$7:BL$88)</f>
        <v>8</v>
      </c>
      <c r="BL86" s="9">
        <f>_xlfn.RANK.EQ(datos!BM86,datos!BM$7:BM$88)</f>
        <v>2</v>
      </c>
      <c r="BM86" s="9">
        <f>_xlfn.RANK.EQ(datos!BN86,datos!BN$7:BN$88)</f>
        <v>4</v>
      </c>
      <c r="BN86" s="9">
        <f>_xlfn.RANK.EQ(datos!BO86,datos!BO$7:BO$88)</f>
        <v>1</v>
      </c>
      <c r="BO86" s="9">
        <f>_xlfn.RANK.EQ(datos!BP86,datos!BP$7:BP$88)</f>
        <v>39</v>
      </c>
      <c r="BP86" s="9">
        <f>_xlfn.RANK.EQ(datos!BQ86,datos!BQ$7:BQ$88)</f>
        <v>67</v>
      </c>
      <c r="BQ86" s="9">
        <f>_xlfn.RANK.EQ(datos!BR86,datos!BR$7:BR$88)</f>
        <v>76</v>
      </c>
      <c r="BR86" s="9">
        <f>_xlfn.RANK.EQ(datos!BS86,datos!BS$7:BS$88)</f>
        <v>52</v>
      </c>
      <c r="BS86" s="9">
        <f>_xlfn.RANK.EQ(datos!BT86,datos!BT$7:BT$88)</f>
        <v>79</v>
      </c>
      <c r="BT86" s="9">
        <f>_xlfn.RANK.EQ(datos!BU86,datos!BU$7:BU$88)</f>
        <v>72</v>
      </c>
      <c r="BU86" s="9">
        <f>_xlfn.RANK.EQ(datos!BV86,datos!BV$7:BV$88)</f>
        <v>35</v>
      </c>
      <c r="BV86" s="9">
        <f>_xlfn.RANK.EQ(datos!BW86,datos!BW$7:BW$88)</f>
        <v>1</v>
      </c>
      <c r="BW86" s="9">
        <f>_xlfn.RANK.EQ(datos!BX86,datos!BX$7:BX$88)</f>
        <v>55</v>
      </c>
      <c r="BX86" s="9">
        <f>_xlfn.RANK.EQ(datos!BY86,datos!BY$7:BY$88)</f>
        <v>46</v>
      </c>
      <c r="BY86" s="9">
        <f>_xlfn.RANK.EQ(datos!BZ86,datos!BZ$7:BZ$88)</f>
        <v>44</v>
      </c>
      <c r="BZ86" s="9">
        <f>_xlfn.RANK.EQ(datos!CA86,datos!CA$7:CA$88)</f>
        <v>28</v>
      </c>
      <c r="CA86" s="9">
        <f>_xlfn.RANK.EQ(datos!CB86,datos!CB$7:CB$88)</f>
        <v>27</v>
      </c>
      <c r="CB86" s="9">
        <f>_xlfn.RANK.EQ(datos!CC86,datos!CC$7:CC$88)</f>
        <v>79</v>
      </c>
      <c r="CC86" s="9">
        <f>_xlfn.RANK.EQ(datos!CD86,datos!CD$7:CD$88)</f>
        <v>82</v>
      </c>
      <c r="CD86" s="9">
        <f>_xlfn.RANK.EQ(datos!CE86,datos!CE$7:CE$88)</f>
        <v>4</v>
      </c>
      <c r="CE86" s="9">
        <f>_xlfn.RANK.EQ(datos!CF86,datos!CF$7:CF$88)</f>
        <v>82</v>
      </c>
      <c r="CF86" s="9">
        <f>_xlfn.RANK.EQ(datos!CG86,datos!CG$7:CG$88)</f>
        <v>13</v>
      </c>
      <c r="CG86" s="9">
        <f>_xlfn.RANK.EQ(datos!CH86,datos!CH$7:CH$88)</f>
        <v>8</v>
      </c>
      <c r="CH86" s="9">
        <f>_xlfn.RANK.EQ(datos!CI86,datos!CI$7:CI$88)</f>
        <v>37</v>
      </c>
      <c r="CI86" s="9">
        <f>_xlfn.RANK.EQ(datos!CJ86,datos!CJ$7:CJ$88)</f>
        <v>82</v>
      </c>
      <c r="CJ86" s="9">
        <f>_xlfn.RANK.EQ(datos!CK86,datos!CK$7:CK$88)</f>
        <v>82</v>
      </c>
      <c r="CK86" s="9">
        <f>_xlfn.RANK.EQ(datos!CL86,datos!CL$7:CL$88)</f>
        <v>82</v>
      </c>
      <c r="CL86" s="9">
        <f>_xlfn.RANK.EQ(datos!CM86,datos!CM$7:CM$88)</f>
        <v>82</v>
      </c>
      <c r="CM86" s="9">
        <f>_xlfn.RANK.EQ(datos!CN86,datos!CN$7:CN$88)</f>
        <v>80</v>
      </c>
      <c r="CN86" s="9">
        <f>_xlfn.RANK.EQ(datos!CO86,datos!CO$7:CO$88)</f>
        <v>43</v>
      </c>
      <c r="CO86" s="9">
        <f>_xlfn.RANK.EQ(datos!CP86,datos!CP$7:CP$88)</f>
        <v>7</v>
      </c>
      <c r="CP86" s="9">
        <f>_xlfn.RANK.EQ(datos!CQ86,datos!CQ$7:CQ$88)</f>
        <v>77</v>
      </c>
      <c r="CQ86" s="9">
        <f>_xlfn.RANK.EQ(datos!CR86,datos!CR$7:CR$88)</f>
        <v>61</v>
      </c>
      <c r="CR86" s="9">
        <f>_xlfn.RANK.EQ(datos!CS86,datos!CS$7:CS$88)</f>
        <v>79</v>
      </c>
      <c r="CS86" s="9">
        <f>_xlfn.RANK.EQ(datos!CT86,datos!CT$7:CT$88)</f>
        <v>75</v>
      </c>
      <c r="CT86" s="9">
        <f>_xlfn.RANK.EQ(datos!CU86,datos!CU$7:CU$88)</f>
        <v>61</v>
      </c>
      <c r="CU86" s="9">
        <f>_xlfn.RANK.EQ(datos!CV86,datos!CV$7:CV$88)</f>
        <v>42</v>
      </c>
      <c r="CV86" s="9">
        <f>_xlfn.RANK.EQ(datos!CW86,datos!CW$7:CW$88)</f>
        <v>76</v>
      </c>
      <c r="CW86" s="9">
        <f>_xlfn.RANK.EQ(datos!CX86,datos!CX$7:CX$88)</f>
        <v>29</v>
      </c>
      <c r="CX86" s="9">
        <f>_xlfn.RANK.EQ(datos!CY86,datos!CY$7:CY$88)</f>
        <v>11</v>
      </c>
      <c r="CY86" s="9">
        <f>_xlfn.RANK.EQ(datos!CZ86,datos!CZ$7:CZ$88)</f>
        <v>56</v>
      </c>
      <c r="CZ86" s="9">
        <f>_xlfn.RANK.EQ(datos!DA86,datos!DA$7:DA$88)</f>
        <v>74</v>
      </c>
      <c r="DA86" s="9">
        <f>_xlfn.RANK.EQ(datos!DB86,datos!DB$7:DB$88)</f>
        <v>16</v>
      </c>
      <c r="DB86" s="9">
        <f>_xlfn.RANK.EQ(datos!DC86,datos!DC$7:DC$88)</f>
        <v>44</v>
      </c>
      <c r="DC86" s="9">
        <f>_xlfn.RANK.EQ(datos!DD86,datos!DD$7:DD$88)</f>
        <v>74</v>
      </c>
      <c r="DD86" s="9">
        <f>_xlfn.RANK.EQ(datos!DE86,datos!DE$7:DE$88)</f>
        <v>51</v>
      </c>
      <c r="DE86" s="9">
        <f>_xlfn.RANK.EQ(datos!DF86,datos!DF$7:DF$88)</f>
        <v>22</v>
      </c>
      <c r="DF86" s="9">
        <f>_xlfn.RANK.EQ(datos!DG86,datos!DG$7:DG$88)</f>
        <v>80</v>
      </c>
      <c r="DG86" s="9">
        <f>_xlfn.RANK.EQ(datos!DH86,datos!DH$7:DH$88)</f>
        <v>65</v>
      </c>
      <c r="DH86" s="9">
        <f>_xlfn.RANK.EQ(datos!DI86,datos!DI$7:DI$88)</f>
        <v>53</v>
      </c>
      <c r="DI86" s="9">
        <f>_xlfn.RANK.EQ(datos!DJ86,datos!DJ$7:DJ$88)</f>
        <v>79</v>
      </c>
      <c r="DJ86" s="9">
        <f>_xlfn.RANK.EQ(datos!DK86,datos!DK$7:DK$88)</f>
        <v>82</v>
      </c>
      <c r="DK86" s="9">
        <f>_xlfn.RANK.EQ(datos!DL86,datos!DL$7:DL$88)</f>
        <v>71</v>
      </c>
      <c r="DL86" s="9">
        <f>_xlfn.RANK.EQ(datos!DM86,datos!DM$7:DM$88)</f>
        <v>81</v>
      </c>
      <c r="DM86" s="9">
        <f>_xlfn.RANK.EQ(datos!DN86,datos!DN$7:DN$88)</f>
        <v>72</v>
      </c>
      <c r="DN86" s="9">
        <f>_xlfn.RANK.EQ(datos!DO86,datos!DO$7:DO$88)</f>
        <v>14</v>
      </c>
      <c r="DO86" s="9">
        <f>_xlfn.RANK.EQ(datos!DP86,datos!DP$7:DP$88)</f>
        <v>76</v>
      </c>
      <c r="DP86" s="9">
        <f>_xlfn.RANK.EQ(datos!DQ86,datos!DQ$7:DQ$88)</f>
        <v>79</v>
      </c>
      <c r="DQ86" s="9">
        <f>_xlfn.RANK.EQ(datos!DR86,datos!DR$7:DR$88)</f>
        <v>75</v>
      </c>
      <c r="DR86" s="9">
        <f>_xlfn.RANK.EQ(datos!DS86,datos!DS$7:DS$88)</f>
        <v>78</v>
      </c>
      <c r="DS86" s="9">
        <f>_xlfn.RANK.EQ(datos!DT86,datos!DT$7:DT$88)</f>
        <v>80</v>
      </c>
      <c r="DT86" s="9">
        <f>_xlfn.RANK.EQ(datos!DU86,datos!DU$7:DU$88)</f>
        <v>76</v>
      </c>
      <c r="DU86" s="9">
        <f>_xlfn.RANK.EQ(datos!DV86,datos!DV$7:DV$88)</f>
        <v>24</v>
      </c>
      <c r="DV86" s="9">
        <f>_xlfn.RANK.EQ(datos!DW86,datos!DW$7:DW$88)</f>
        <v>9</v>
      </c>
      <c r="DW86" s="9">
        <f>_xlfn.RANK.EQ(datos!DX86,datos!DX$7:DX$88)</f>
        <v>20</v>
      </c>
      <c r="DX86" s="9">
        <f>_xlfn.RANK.EQ(datos!DY86,datos!DY$7:DY$88)</f>
        <v>24</v>
      </c>
      <c r="DY86" s="9">
        <f>_xlfn.RANK.EQ(datos!DZ86,datos!DZ$7:DZ$88)</f>
        <v>2</v>
      </c>
      <c r="DZ86" s="9">
        <f>_xlfn.RANK.EQ(datos!EA86,datos!EA$7:EA$88)</f>
        <v>81</v>
      </c>
      <c r="EA86" s="9">
        <f>_xlfn.RANK.EQ(datos!EB86,datos!EB$7:EB$88)</f>
        <v>79</v>
      </c>
      <c r="EB86" s="9">
        <f>_xlfn.RANK.EQ(datos!EC86,datos!EC$7:EC$88)</f>
        <v>76</v>
      </c>
      <c r="EC86" s="9">
        <f>_xlfn.RANK.EQ(datos!ED86,datos!ED$7:ED$88)</f>
        <v>80</v>
      </c>
      <c r="ED86" s="9">
        <f>_xlfn.RANK.EQ(datos!EE86,datos!EE$7:EE$88)</f>
        <v>79</v>
      </c>
      <c r="EE86" s="9">
        <f>_xlfn.RANK.EQ(datos!EF86,datos!EF$7:EF$88)</f>
        <v>34</v>
      </c>
      <c r="EF86" s="9">
        <f>_xlfn.RANK.EQ(datos!EG86,datos!EG$7:EG$88)</f>
        <v>52</v>
      </c>
      <c r="EG86" s="9">
        <f>_xlfn.RANK.EQ(datos!EH86,datos!EH$7:EH$88)</f>
        <v>1</v>
      </c>
      <c r="EH86" s="9">
        <f>_xlfn.RANK.EQ(datos!EI86,datos!EI$7:EI$88)</f>
        <v>69</v>
      </c>
      <c r="EI86" s="9">
        <f>_xlfn.RANK.EQ(datos!EJ86,datos!EJ$7:EJ$88)</f>
        <v>65</v>
      </c>
      <c r="EJ86" s="9">
        <f>_xlfn.RANK.EQ(datos!EK86,datos!EK$7:EK$88)</f>
        <v>60</v>
      </c>
      <c r="EK86" s="9">
        <f>_xlfn.RANK.EQ(datos!EL86,datos!EL$7:EL$88)</f>
        <v>79</v>
      </c>
      <c r="EL86" s="9">
        <f>_xlfn.RANK.EQ(datos!EM86,datos!EM$7:EM$88)</f>
        <v>75</v>
      </c>
      <c r="EM86" s="9">
        <f>_xlfn.RANK.EQ(datos!EN86,datos!EN$7:EN$88)</f>
        <v>68</v>
      </c>
      <c r="EN86" s="9">
        <f>_xlfn.RANK.EQ(datos!EO86,datos!EO$7:EO$88)</f>
        <v>74</v>
      </c>
      <c r="EO86" s="9">
        <f>_xlfn.RANK.EQ(datos!EP86,datos!EP$7:EP$88)</f>
        <v>79</v>
      </c>
      <c r="EP86" s="9">
        <f>_xlfn.RANK.EQ(datos!EQ86,datos!EQ$7:EQ$88)</f>
        <v>77</v>
      </c>
      <c r="EQ86" s="9">
        <f>_xlfn.RANK.EQ(datos!ER86,datos!ER$7:ER$88)</f>
        <v>68</v>
      </c>
      <c r="ER86" s="9">
        <f>_xlfn.RANK.EQ(datos!ES86,datos!ES$7:ES$88)</f>
        <v>51</v>
      </c>
      <c r="ES86" s="9">
        <f>_xlfn.RANK.EQ(datos!ET86,datos!ET$7:ET$88)</f>
        <v>71</v>
      </c>
      <c r="ET86" s="9">
        <f>_xlfn.RANK.EQ(datos!EU86,datos!EU$7:EU$88)</f>
        <v>74</v>
      </c>
      <c r="EU86" s="9">
        <f>_xlfn.RANK.EQ(datos!EV86,datos!EV$7:EV$88)</f>
        <v>73</v>
      </c>
      <c r="EV86" s="9">
        <f>_xlfn.RANK.EQ(datos!EW86,datos!EW$7:EW$88)</f>
        <v>11</v>
      </c>
      <c r="EW86" s="9">
        <f>_xlfn.RANK.EQ(datos!EX86,datos!EX$7:EX$88)</f>
        <v>75</v>
      </c>
      <c r="EX86" s="9">
        <f>_xlfn.RANK.EQ(datos!EY86,datos!EY$7:EY$88)</f>
        <v>57</v>
      </c>
      <c r="EY86" s="9">
        <f>_xlfn.RANK.EQ(datos!EZ86,datos!EZ$7:EZ$88)</f>
        <v>52</v>
      </c>
      <c r="EZ86" s="9">
        <f>_xlfn.RANK.EQ(datos!FA86,datos!FA$7:FA$88)</f>
        <v>70</v>
      </c>
      <c r="FA86" s="9">
        <f>_xlfn.RANK.EQ(datos!FB86,datos!FB$7:FB$88)</f>
        <v>65</v>
      </c>
      <c r="FB86" s="9">
        <f>_xlfn.RANK.EQ(datos!FC86,datos!FC$7:FC$88)</f>
        <v>66</v>
      </c>
      <c r="FC86" s="9">
        <f>_xlfn.RANK.EQ(datos!FD86,datos!FD$7:FD$88)</f>
        <v>59</v>
      </c>
      <c r="FD86" s="9">
        <f>_xlfn.RANK.EQ(datos!FE86,datos!FE$7:FE$88)</f>
        <v>26</v>
      </c>
      <c r="FE86" s="9">
        <f>_xlfn.RANK.EQ(datos!FF86,datos!FF$7:FF$88)</f>
        <v>15</v>
      </c>
      <c r="FF86" s="9">
        <f>_xlfn.RANK.EQ(datos!FG86,datos!FG$7:FG$88)</f>
        <v>20</v>
      </c>
      <c r="FG86" s="9">
        <f>_xlfn.RANK.EQ(datos!FH86,datos!FH$7:FH$88)</f>
        <v>68</v>
      </c>
      <c r="FH86" s="9">
        <f>_xlfn.RANK.EQ(datos!FI86,datos!FI$7:FI$88)</f>
        <v>67</v>
      </c>
      <c r="FI86" s="9">
        <f>_xlfn.RANK.EQ(datos!FJ86,datos!FJ$7:FJ$88)</f>
        <v>76</v>
      </c>
      <c r="FJ86" s="9">
        <f>_xlfn.RANK.EQ(datos!FK86,datos!FK$7:FK$88)</f>
        <v>80</v>
      </c>
      <c r="FK86" s="9">
        <f>_xlfn.RANK.EQ(datos!FL86,datos!FL$7:FL$88)</f>
        <v>43</v>
      </c>
      <c r="FL86" s="9">
        <f>_xlfn.RANK.EQ(datos!FM86,datos!FM$7:FM$88)</f>
        <v>26</v>
      </c>
      <c r="FM86" s="9">
        <f>_xlfn.RANK.EQ(datos!FN86,datos!FN$7:FN$88)</f>
        <v>26</v>
      </c>
      <c r="FN86" s="9">
        <f>_xlfn.RANK.EQ(datos!FO86,datos!FO$7:FO$88)</f>
        <v>77</v>
      </c>
      <c r="FO86" s="9">
        <f>_xlfn.RANK.EQ(datos!FP86,datos!FP$7:FP$88)</f>
        <v>23</v>
      </c>
      <c r="FP86" s="9">
        <f>_xlfn.RANK.EQ(datos!FQ86,datos!FQ$7:FQ$88)</f>
        <v>82</v>
      </c>
      <c r="FQ86" s="9">
        <f>_xlfn.RANK.EQ(datos!FR86,datos!FR$7:FR$88)</f>
        <v>45</v>
      </c>
      <c r="FR86" s="9">
        <f>_xlfn.RANK.EQ(datos!FS86,datos!FS$7:FS$88)</f>
        <v>40</v>
      </c>
      <c r="FS86" s="9">
        <f>_xlfn.RANK.EQ(datos!FT86,datos!FT$7:FT$88)</f>
        <v>82</v>
      </c>
    </row>
    <row r="87" spans="1:175" x14ac:dyDescent="0.3">
      <c r="A87" s="2" t="s">
        <v>162</v>
      </c>
      <c r="B87" s="2">
        <v>705</v>
      </c>
      <c r="C87" s="2" t="s">
        <v>163</v>
      </c>
      <c r="D87" s="2" t="s">
        <v>353</v>
      </c>
      <c r="E87" s="2" t="s">
        <v>354</v>
      </c>
      <c r="F87" s="2">
        <v>1</v>
      </c>
      <c r="G87" s="2" t="s">
        <v>355</v>
      </c>
      <c r="H87" s="9">
        <f>_xlfn.RANK.EQ(datos!I87,datos!I$7:I$88)</f>
        <v>81</v>
      </c>
      <c r="I87" s="9">
        <f>_xlfn.RANK.EQ(datos!J87,datos!J$7:J$88)</f>
        <v>79</v>
      </c>
      <c r="J87" s="9">
        <f>_xlfn.RANK.EQ(datos!K87,datos!K$7:K$88)</f>
        <v>14</v>
      </c>
      <c r="K87" s="9">
        <f>_xlfn.RANK.EQ(datos!L87,datos!L$7:L$88)</f>
        <v>77</v>
      </c>
      <c r="L87" s="9">
        <f>_xlfn.RANK.EQ(datos!M87,datos!M$7:M$88)</f>
        <v>82</v>
      </c>
      <c r="M87" s="9">
        <f>_xlfn.RANK.EQ(datos!N87,datos!N$7:N$88)</f>
        <v>80</v>
      </c>
      <c r="N87" s="9">
        <f>_xlfn.RANK.EQ(datos!O87,datos!O$7:O$88)</f>
        <v>72</v>
      </c>
      <c r="O87" s="9">
        <f>_xlfn.RANK.EQ(datos!P87,datos!P$7:P$88)</f>
        <v>77</v>
      </c>
      <c r="P87" s="9">
        <f>_xlfn.RANK.EQ(datos!Q87,datos!Q$7:Q$88)</f>
        <v>72</v>
      </c>
      <c r="Q87" s="9">
        <f>_xlfn.RANK.EQ(datos!R87,datos!R$7:R$88)</f>
        <v>34</v>
      </c>
      <c r="R87" s="9">
        <f>_xlfn.RANK.EQ(datos!S87,datos!S$7:S$88)</f>
        <v>55</v>
      </c>
      <c r="S87" s="9">
        <f>_xlfn.RANK.EQ(datos!T87,datos!T$7:T$88)</f>
        <v>60</v>
      </c>
      <c r="T87" s="9">
        <f>_xlfn.RANK.EQ(datos!U87,datos!U$7:U$88)</f>
        <v>81</v>
      </c>
      <c r="U87" s="9">
        <f>_xlfn.RANK.EQ(datos!V87,datos!V$7:V$88)</f>
        <v>71</v>
      </c>
      <c r="V87" s="9">
        <f>_xlfn.RANK.EQ(datos!W87,datos!W$7:W$88)</f>
        <v>2</v>
      </c>
      <c r="W87" s="9">
        <f>_xlfn.RANK.EQ(datos!X87,datos!X$7:X$88)</f>
        <v>72</v>
      </c>
      <c r="X87" s="9">
        <f>_xlfn.RANK.EQ(datos!Y87,datos!Y$7:Y$88)</f>
        <v>71</v>
      </c>
      <c r="Y87" s="9">
        <f>_xlfn.RANK.EQ(datos!Z87,datos!Z$7:Z$88)</f>
        <v>26</v>
      </c>
      <c r="Z87" s="9">
        <f>_xlfn.RANK.EQ(datos!AA87,datos!AA$7:AA$88)</f>
        <v>74</v>
      </c>
      <c r="AA87" s="9">
        <f>_xlfn.RANK.EQ(datos!AB87,datos!AB$7:AB$88)</f>
        <v>4</v>
      </c>
      <c r="AB87" s="9">
        <f>_xlfn.RANK.EQ(datos!AC87,datos!AC$7:AC$88)</f>
        <v>73</v>
      </c>
      <c r="AC87" s="9">
        <f>_xlfn.RANK.EQ(datos!AD87,datos!AD$7:AD$88)</f>
        <v>80</v>
      </c>
      <c r="AD87" s="9">
        <f>_xlfn.RANK.EQ(datos!AE87,datos!AE$7:AE$88)</f>
        <v>79</v>
      </c>
      <c r="AE87" s="9">
        <f>_xlfn.RANK.EQ(datos!AF87,datos!AF$7:AF$88)</f>
        <v>82</v>
      </c>
      <c r="AF87" s="9">
        <f>_xlfn.RANK.EQ(datos!AG87,datos!AG$7:AG$88)</f>
        <v>76</v>
      </c>
      <c r="AG87" s="9">
        <f>_xlfn.RANK.EQ(datos!AH87,datos!AH$7:AH$88)</f>
        <v>53</v>
      </c>
      <c r="AH87" s="9">
        <f>_xlfn.RANK.EQ(datos!AI87,datos!AI$7:AI$88)</f>
        <v>80</v>
      </c>
      <c r="AI87" s="9">
        <f>_xlfn.RANK.EQ(datos!AJ87,datos!AJ$7:AJ$88)</f>
        <v>67</v>
      </c>
      <c r="AJ87" s="9">
        <f>_xlfn.RANK.EQ(datos!AK87,datos!AK$7:AK$88)</f>
        <v>78</v>
      </c>
      <c r="AK87" s="9">
        <f>_xlfn.RANK.EQ(datos!AL87,datos!AL$7:AL$88)</f>
        <v>65</v>
      </c>
      <c r="AL87" s="9">
        <f>_xlfn.RANK.EQ(datos!AM87,datos!AM$7:AM$88)</f>
        <v>68</v>
      </c>
      <c r="AM87" s="9">
        <f>_xlfn.RANK.EQ(datos!AN87,datos!AN$7:AN$88)</f>
        <v>34</v>
      </c>
      <c r="AN87" s="9">
        <f>_xlfn.RANK.EQ(datos!AO87,datos!AO$7:AO$88)</f>
        <v>15</v>
      </c>
      <c r="AO87" s="9">
        <f>_xlfn.RANK.EQ(datos!AP87,datos!AP$7:AP$88)</f>
        <v>81</v>
      </c>
      <c r="AP87" s="9">
        <f>_xlfn.RANK.EQ(datos!AQ87,datos!AQ$7:AQ$88)</f>
        <v>70</v>
      </c>
      <c r="AQ87" s="9">
        <f>_xlfn.RANK.EQ(datos!AR87,datos!AR$7:AR$88)</f>
        <v>77</v>
      </c>
      <c r="AR87" s="9">
        <f>_xlfn.RANK.EQ(datos!AS87,datos!AS$7:AS$88)</f>
        <v>80</v>
      </c>
      <c r="AS87" s="9">
        <f>_xlfn.RANK.EQ(datos!AT87,datos!AT$7:AT$88)</f>
        <v>81</v>
      </c>
      <c r="AT87" s="9">
        <f>_xlfn.RANK.EQ(datos!AU87,datos!AU$7:AU$88)</f>
        <v>43</v>
      </c>
      <c r="AU87" s="9">
        <f>_xlfn.RANK.EQ(datos!AV87,datos!AV$7:AV$88)</f>
        <v>64</v>
      </c>
      <c r="AV87" s="9">
        <f>_xlfn.RANK.EQ(datos!AW87,datos!AW$7:AW$88)</f>
        <v>65</v>
      </c>
      <c r="AW87" s="9">
        <f>_xlfn.RANK.EQ(datos!AX87,datos!AX$7:AX$88)</f>
        <v>9</v>
      </c>
      <c r="AX87" s="9">
        <f>_xlfn.RANK.EQ(datos!AY87,datos!AY$7:AY$88)</f>
        <v>68</v>
      </c>
      <c r="AY87" s="9">
        <f>_xlfn.RANK.EQ(datos!AZ87,datos!AZ$7:AZ$88)</f>
        <v>70</v>
      </c>
      <c r="AZ87" s="9">
        <f>_xlfn.RANK.EQ(datos!BA87,datos!BA$7:BA$88)</f>
        <v>65</v>
      </c>
      <c r="BA87" s="9">
        <f>_xlfn.RANK.EQ(datos!BB87,datos!BB$7:BB$88)</f>
        <v>64</v>
      </c>
      <c r="BB87" s="9">
        <f>_xlfn.RANK.EQ(datos!BC87,datos!BC$7:BC$88)</f>
        <v>39</v>
      </c>
      <c r="BC87" s="9">
        <f>_xlfn.RANK.EQ(datos!BD87,datos!BD$7:BD$88)</f>
        <v>24</v>
      </c>
      <c r="BD87" s="9">
        <f>_xlfn.RANK.EQ(datos!BE87,datos!BE$7:BE$88)</f>
        <v>31</v>
      </c>
      <c r="BE87" s="9">
        <f>_xlfn.RANK.EQ(datos!BF87,datos!BF$7:BF$88)</f>
        <v>54</v>
      </c>
      <c r="BF87" s="9">
        <f>_xlfn.RANK.EQ(datos!BG87,datos!BG$7:BG$88)</f>
        <v>51</v>
      </c>
      <c r="BG87" s="9">
        <f>_xlfn.RANK.EQ(datos!BH87,datos!BH$7:BH$88)</f>
        <v>33</v>
      </c>
      <c r="BH87" s="9">
        <f>_xlfn.RANK.EQ(datos!BI87,datos!BI$7:BI$88)</f>
        <v>3</v>
      </c>
      <c r="BI87" s="9">
        <f>_xlfn.RANK.EQ(datos!BJ87,datos!BJ$7:BJ$88)</f>
        <v>40</v>
      </c>
      <c r="BJ87" s="9">
        <f>_xlfn.RANK.EQ(datos!BK87,datos!BK$7:BK$88)</f>
        <v>47</v>
      </c>
      <c r="BK87" s="9">
        <f>_xlfn.RANK.EQ(datos!BL87,datos!BL$7:BL$88)</f>
        <v>65</v>
      </c>
      <c r="BL87" s="9">
        <f>_xlfn.RANK.EQ(datos!BM87,datos!BM$7:BM$88)</f>
        <v>75</v>
      </c>
      <c r="BM87" s="9">
        <f>_xlfn.RANK.EQ(datos!BN87,datos!BN$7:BN$88)</f>
        <v>25</v>
      </c>
      <c r="BN87" s="9">
        <f>_xlfn.RANK.EQ(datos!BO87,datos!BO$7:BO$88)</f>
        <v>35</v>
      </c>
      <c r="BO87" s="9">
        <f>_xlfn.RANK.EQ(datos!BP87,datos!BP$7:BP$88)</f>
        <v>24</v>
      </c>
      <c r="BP87" s="9">
        <f>_xlfn.RANK.EQ(datos!BQ87,datos!BQ$7:BQ$88)</f>
        <v>80</v>
      </c>
      <c r="BQ87" s="9">
        <f>_xlfn.RANK.EQ(datos!BR87,datos!BR$7:BR$88)</f>
        <v>68</v>
      </c>
      <c r="BR87" s="9">
        <f>_xlfn.RANK.EQ(datos!BS87,datos!BS$7:BS$88)</f>
        <v>49</v>
      </c>
      <c r="BS87" s="9">
        <f>_xlfn.RANK.EQ(datos!BT87,datos!BT$7:BT$88)</f>
        <v>66</v>
      </c>
      <c r="BT87" s="9">
        <f>_xlfn.RANK.EQ(datos!BU87,datos!BU$7:BU$88)</f>
        <v>71</v>
      </c>
      <c r="BU87" s="9">
        <f>_xlfn.RANK.EQ(datos!BV87,datos!BV$7:BV$88)</f>
        <v>71</v>
      </c>
      <c r="BV87" s="9">
        <f>_xlfn.RANK.EQ(datos!BW87,datos!BW$7:BW$88)</f>
        <v>1</v>
      </c>
      <c r="BW87" s="9">
        <f>_xlfn.RANK.EQ(datos!BX87,datos!BX$7:BX$88)</f>
        <v>38</v>
      </c>
      <c r="BX87" s="9">
        <f>_xlfn.RANK.EQ(datos!BY87,datos!BY$7:BY$88)</f>
        <v>9</v>
      </c>
      <c r="BY87" s="9">
        <f>_xlfn.RANK.EQ(datos!BZ87,datos!BZ$7:BZ$88)</f>
        <v>22</v>
      </c>
      <c r="BZ87" s="9">
        <f>_xlfn.RANK.EQ(datos!CA87,datos!CA$7:CA$88)</f>
        <v>1</v>
      </c>
      <c r="CA87" s="9">
        <f>_xlfn.RANK.EQ(datos!CB87,datos!CB$7:CB$88)</f>
        <v>52</v>
      </c>
      <c r="CB87" s="9">
        <f>_xlfn.RANK.EQ(datos!CC87,datos!CC$7:CC$88)</f>
        <v>64</v>
      </c>
      <c r="CC87" s="9">
        <f>_xlfn.RANK.EQ(datos!CD87,datos!CD$7:CD$88)</f>
        <v>76</v>
      </c>
      <c r="CD87" s="9">
        <f>_xlfn.RANK.EQ(datos!CE87,datos!CE$7:CE$88)</f>
        <v>2</v>
      </c>
      <c r="CE87" s="9">
        <f>_xlfn.RANK.EQ(datos!CF87,datos!CF$7:CF$88)</f>
        <v>76</v>
      </c>
      <c r="CF87" s="9">
        <f>_xlfn.RANK.EQ(datos!CG87,datos!CG$7:CG$88)</f>
        <v>66</v>
      </c>
      <c r="CG87" s="9">
        <f>_xlfn.RANK.EQ(datos!CH87,datos!CH$7:CH$88)</f>
        <v>32</v>
      </c>
      <c r="CH87" s="9">
        <f>_xlfn.RANK.EQ(datos!CI87,datos!CI$7:CI$88)</f>
        <v>72</v>
      </c>
      <c r="CI87" s="9">
        <f>_xlfn.RANK.EQ(datos!CJ87,datos!CJ$7:CJ$88)</f>
        <v>74</v>
      </c>
      <c r="CJ87" s="9">
        <f>_xlfn.RANK.EQ(datos!CK87,datos!CK$7:CK$88)</f>
        <v>80</v>
      </c>
      <c r="CK87" s="9">
        <f>_xlfn.RANK.EQ(datos!CL87,datos!CL$7:CL$88)</f>
        <v>70</v>
      </c>
      <c r="CL87" s="9">
        <f>_xlfn.RANK.EQ(datos!CM87,datos!CM$7:CM$88)</f>
        <v>73</v>
      </c>
      <c r="CM87" s="9">
        <f>_xlfn.RANK.EQ(datos!CN87,datos!CN$7:CN$88)</f>
        <v>56</v>
      </c>
      <c r="CN87" s="9">
        <f>_xlfn.RANK.EQ(datos!CO87,datos!CO$7:CO$88)</f>
        <v>35</v>
      </c>
      <c r="CO87" s="9">
        <f>_xlfn.RANK.EQ(datos!CP87,datos!CP$7:CP$88)</f>
        <v>58</v>
      </c>
      <c r="CP87" s="9">
        <f>_xlfn.RANK.EQ(datos!CQ87,datos!CQ$7:CQ$88)</f>
        <v>69</v>
      </c>
      <c r="CQ87" s="9">
        <f>_xlfn.RANK.EQ(datos!CR87,datos!CR$7:CR$88)</f>
        <v>1</v>
      </c>
      <c r="CR87" s="9">
        <f>_xlfn.RANK.EQ(datos!CS87,datos!CS$7:CS$88)</f>
        <v>72</v>
      </c>
      <c r="CS87" s="9">
        <f>_xlfn.RANK.EQ(datos!CT87,datos!CT$7:CT$88)</f>
        <v>71</v>
      </c>
      <c r="CT87" s="9">
        <f>_xlfn.RANK.EQ(datos!CU87,datos!CU$7:CU$88)</f>
        <v>38</v>
      </c>
      <c r="CU87" s="9">
        <f>_xlfn.RANK.EQ(datos!CV87,datos!CV$7:CV$88)</f>
        <v>54</v>
      </c>
      <c r="CV87" s="9">
        <f>_xlfn.RANK.EQ(datos!CW87,datos!CW$7:CW$88)</f>
        <v>68</v>
      </c>
      <c r="CW87" s="9">
        <f>_xlfn.RANK.EQ(datos!CX87,datos!CX$7:CX$88)</f>
        <v>26</v>
      </c>
      <c r="CX87" s="9">
        <f>_xlfn.RANK.EQ(datos!CY87,datos!CY$7:CY$88)</f>
        <v>30</v>
      </c>
      <c r="CY87" s="9">
        <f>_xlfn.RANK.EQ(datos!CZ87,datos!CZ$7:CZ$88)</f>
        <v>60</v>
      </c>
      <c r="CZ87" s="9">
        <f>_xlfn.RANK.EQ(datos!DA87,datos!DA$7:DA$88)</f>
        <v>4</v>
      </c>
      <c r="DA87" s="9">
        <f>_xlfn.RANK.EQ(datos!DB87,datos!DB$7:DB$88)</f>
        <v>42</v>
      </c>
      <c r="DB87" s="9">
        <f>_xlfn.RANK.EQ(datos!DC87,datos!DC$7:DC$88)</f>
        <v>48</v>
      </c>
      <c r="DC87" s="9">
        <f>_xlfn.RANK.EQ(datos!DD87,datos!DD$7:DD$88)</f>
        <v>59</v>
      </c>
      <c r="DD87" s="9">
        <f>_xlfn.RANK.EQ(datos!DE87,datos!DE$7:DE$88)</f>
        <v>2</v>
      </c>
      <c r="DE87" s="9">
        <f>_xlfn.RANK.EQ(datos!DF87,datos!DF$7:DF$88)</f>
        <v>56</v>
      </c>
      <c r="DF87" s="9">
        <f>_xlfn.RANK.EQ(datos!DG87,datos!DG$7:DG$88)</f>
        <v>79</v>
      </c>
      <c r="DG87" s="9">
        <f>_xlfn.RANK.EQ(datos!DH87,datos!DH$7:DH$88)</f>
        <v>51</v>
      </c>
      <c r="DH87" s="9">
        <f>_xlfn.RANK.EQ(datos!DI87,datos!DI$7:DI$88)</f>
        <v>53</v>
      </c>
      <c r="DI87" s="9">
        <f>_xlfn.RANK.EQ(datos!DJ87,datos!DJ$7:DJ$88)</f>
        <v>69</v>
      </c>
      <c r="DJ87" s="9">
        <f>_xlfn.RANK.EQ(datos!DK87,datos!DK$7:DK$88)</f>
        <v>80</v>
      </c>
      <c r="DK87" s="9">
        <f>_xlfn.RANK.EQ(datos!DL87,datos!DL$7:DL$88)</f>
        <v>73</v>
      </c>
      <c r="DL87" s="9">
        <f>_xlfn.RANK.EQ(datos!DM87,datos!DM$7:DM$88)</f>
        <v>77</v>
      </c>
      <c r="DM87" s="9">
        <f>_xlfn.RANK.EQ(datos!DN87,datos!DN$7:DN$88)</f>
        <v>55</v>
      </c>
      <c r="DN87" s="9">
        <f>_xlfn.RANK.EQ(datos!DO87,datos!DO$7:DO$88)</f>
        <v>68</v>
      </c>
      <c r="DO87" s="9">
        <f>_xlfn.RANK.EQ(datos!DP87,datos!DP$7:DP$88)</f>
        <v>79</v>
      </c>
      <c r="DP87" s="9">
        <f>_xlfn.RANK.EQ(datos!DQ87,datos!DQ$7:DQ$88)</f>
        <v>81</v>
      </c>
      <c r="DQ87" s="9">
        <f>_xlfn.RANK.EQ(datos!DR87,datos!DR$7:DR$88)</f>
        <v>57</v>
      </c>
      <c r="DR87" s="9">
        <f>_xlfn.RANK.EQ(datos!DS87,datos!DS$7:DS$88)</f>
        <v>80</v>
      </c>
      <c r="DS87" s="9">
        <f>_xlfn.RANK.EQ(datos!DT87,datos!DT$7:DT$88)</f>
        <v>76</v>
      </c>
      <c r="DT87" s="9">
        <f>_xlfn.RANK.EQ(datos!DU87,datos!DU$7:DU$88)</f>
        <v>78</v>
      </c>
      <c r="DU87" s="9">
        <f>_xlfn.RANK.EQ(datos!DV87,datos!DV$7:DV$88)</f>
        <v>61</v>
      </c>
      <c r="DV87" s="9">
        <f>_xlfn.RANK.EQ(datos!DW87,datos!DW$7:DW$88)</f>
        <v>35</v>
      </c>
      <c r="DW87" s="9">
        <f>_xlfn.RANK.EQ(datos!DX87,datos!DX$7:DX$88)</f>
        <v>34</v>
      </c>
      <c r="DX87" s="9">
        <f>_xlfn.RANK.EQ(datos!DY87,datos!DY$7:DY$88)</f>
        <v>46</v>
      </c>
      <c r="DY87" s="9">
        <f>_xlfn.RANK.EQ(datos!DZ87,datos!DZ$7:DZ$88)</f>
        <v>45</v>
      </c>
      <c r="DZ87" s="9">
        <f>_xlfn.RANK.EQ(datos!EA87,datos!EA$7:EA$88)</f>
        <v>79</v>
      </c>
      <c r="EA87" s="9">
        <f>_xlfn.RANK.EQ(datos!EB87,datos!EB$7:EB$88)</f>
        <v>77</v>
      </c>
      <c r="EB87" s="9">
        <f>_xlfn.RANK.EQ(datos!EC87,datos!EC$7:EC$88)</f>
        <v>74</v>
      </c>
      <c r="EC87" s="9">
        <f>_xlfn.RANK.EQ(datos!ED87,datos!ED$7:ED$88)</f>
        <v>81</v>
      </c>
      <c r="ED87" s="9">
        <f>_xlfn.RANK.EQ(datos!EE87,datos!EE$7:EE$88)</f>
        <v>58</v>
      </c>
      <c r="EE87" s="9">
        <f>_xlfn.RANK.EQ(datos!EF87,datos!EF$7:EF$88)</f>
        <v>71</v>
      </c>
      <c r="EF87" s="9">
        <f>_xlfn.RANK.EQ(datos!EG87,datos!EG$7:EG$88)</f>
        <v>72</v>
      </c>
      <c r="EG87" s="9">
        <f>_xlfn.RANK.EQ(datos!EH87,datos!EH$7:EH$88)</f>
        <v>38</v>
      </c>
      <c r="EH87" s="9">
        <f>_xlfn.RANK.EQ(datos!EI87,datos!EI$7:EI$88)</f>
        <v>52</v>
      </c>
      <c r="EI87" s="9">
        <f>_xlfn.RANK.EQ(datos!EJ87,datos!EJ$7:EJ$88)</f>
        <v>74</v>
      </c>
      <c r="EJ87" s="9">
        <f>_xlfn.RANK.EQ(datos!EK87,datos!EK$7:EK$88)</f>
        <v>76</v>
      </c>
      <c r="EK87" s="9">
        <f>_xlfn.RANK.EQ(datos!EL87,datos!EL$7:EL$88)</f>
        <v>59</v>
      </c>
      <c r="EL87" s="9">
        <f>_xlfn.RANK.EQ(datos!EM87,datos!EM$7:EM$88)</f>
        <v>77</v>
      </c>
      <c r="EM87" s="9">
        <f>_xlfn.RANK.EQ(datos!EN87,datos!EN$7:EN$88)</f>
        <v>68</v>
      </c>
      <c r="EN87" s="9">
        <f>_xlfn.RANK.EQ(datos!EO87,datos!EO$7:EO$88)</f>
        <v>35</v>
      </c>
      <c r="EO87" s="9">
        <f>_xlfn.RANK.EQ(datos!EP87,datos!EP$7:EP$88)</f>
        <v>63</v>
      </c>
      <c r="EP87" s="9">
        <f>_xlfn.RANK.EQ(datos!EQ87,datos!EQ$7:EQ$88)</f>
        <v>60</v>
      </c>
      <c r="EQ87" s="9">
        <f>_xlfn.RANK.EQ(datos!ER87,datos!ER$7:ER$88)</f>
        <v>78</v>
      </c>
      <c r="ER87" s="9">
        <f>_xlfn.RANK.EQ(datos!ES87,datos!ES$7:ES$88)</f>
        <v>53</v>
      </c>
      <c r="ES87" s="9">
        <f>_xlfn.RANK.EQ(datos!ET87,datos!ET$7:ET$88)</f>
        <v>65</v>
      </c>
      <c r="ET87" s="9">
        <f>_xlfn.RANK.EQ(datos!EU87,datos!EU$7:EU$88)</f>
        <v>70</v>
      </c>
      <c r="EU87" s="9">
        <f>_xlfn.RANK.EQ(datos!EV87,datos!EV$7:EV$88)</f>
        <v>70</v>
      </c>
      <c r="EV87" s="9">
        <f>_xlfn.RANK.EQ(datos!EW87,datos!EW$7:EW$88)</f>
        <v>10</v>
      </c>
      <c r="EW87" s="9">
        <f>_xlfn.RANK.EQ(datos!EX87,datos!EX$7:EX$88)</f>
        <v>35</v>
      </c>
      <c r="EX87" s="9">
        <f>_xlfn.RANK.EQ(datos!EY87,datos!EY$7:EY$88)</f>
        <v>60</v>
      </c>
      <c r="EY87" s="9">
        <f>_xlfn.RANK.EQ(datos!EZ87,datos!EZ$7:EZ$88)</f>
        <v>22</v>
      </c>
      <c r="EZ87" s="9">
        <f>_xlfn.RANK.EQ(datos!FA87,datos!FA$7:FA$88)</f>
        <v>14</v>
      </c>
      <c r="FA87" s="9">
        <f>_xlfn.RANK.EQ(datos!FB87,datos!FB$7:FB$88)</f>
        <v>65</v>
      </c>
      <c r="FB87" s="9">
        <f>_xlfn.RANK.EQ(datos!FC87,datos!FC$7:FC$88)</f>
        <v>66</v>
      </c>
      <c r="FC87" s="9">
        <f>_xlfn.RANK.EQ(datos!FD87,datos!FD$7:FD$88)</f>
        <v>5</v>
      </c>
      <c r="FD87" s="9">
        <f>_xlfn.RANK.EQ(datos!FE87,datos!FE$7:FE$88)</f>
        <v>64</v>
      </c>
      <c r="FE87" s="9">
        <f>_xlfn.RANK.EQ(datos!FF87,datos!FF$7:FF$88)</f>
        <v>33</v>
      </c>
      <c r="FF87" s="9">
        <f>_xlfn.RANK.EQ(datos!FG87,datos!FG$7:FG$88)</f>
        <v>56</v>
      </c>
      <c r="FG87" s="9">
        <f>_xlfn.RANK.EQ(datos!FH87,datos!FH$7:FH$88)</f>
        <v>39</v>
      </c>
      <c r="FH87" s="9">
        <f>_xlfn.RANK.EQ(datos!FI87,datos!FI$7:FI$88)</f>
        <v>81</v>
      </c>
      <c r="FI87" s="9">
        <f>_xlfn.RANK.EQ(datos!FJ87,datos!FJ$7:FJ$88)</f>
        <v>75</v>
      </c>
      <c r="FJ87" s="9">
        <f>_xlfn.RANK.EQ(datos!FK87,datos!FK$7:FK$88)</f>
        <v>73</v>
      </c>
      <c r="FK87" s="9">
        <f>_xlfn.RANK.EQ(datos!FL87,datos!FL$7:FL$88)</f>
        <v>43</v>
      </c>
      <c r="FL87" s="9">
        <f>_xlfn.RANK.EQ(datos!FM87,datos!FM$7:FM$88)</f>
        <v>26</v>
      </c>
      <c r="FM87" s="9">
        <f>_xlfn.RANK.EQ(datos!FN87,datos!FN$7:FN$88)</f>
        <v>26</v>
      </c>
      <c r="FN87" s="9">
        <f>_xlfn.RANK.EQ(datos!FO87,datos!FO$7:FO$88)</f>
        <v>75</v>
      </c>
      <c r="FO87" s="9">
        <f>_xlfn.RANK.EQ(datos!FP87,datos!FP$7:FP$88)</f>
        <v>73</v>
      </c>
      <c r="FP87" s="9">
        <f>_xlfn.RANK.EQ(datos!FQ87,datos!FQ$7:FQ$88)</f>
        <v>55</v>
      </c>
      <c r="FQ87" s="9">
        <f>_xlfn.RANK.EQ(datos!FR87,datos!FR$7:FR$88)</f>
        <v>75</v>
      </c>
      <c r="FR87" s="9">
        <f>_xlfn.RANK.EQ(datos!FS87,datos!FS$7:FS$88)</f>
        <v>17</v>
      </c>
      <c r="FS87" s="9">
        <f>_xlfn.RANK.EQ(datos!FT87,datos!FT$7:FT$88)</f>
        <v>79</v>
      </c>
    </row>
    <row r="88" spans="1:175" x14ac:dyDescent="0.3">
      <c r="A88" s="2" t="s">
        <v>164</v>
      </c>
      <c r="B88" s="2">
        <v>706</v>
      </c>
      <c r="C88" s="2" t="s">
        <v>165</v>
      </c>
      <c r="D88" s="2" t="s">
        <v>353</v>
      </c>
      <c r="E88" s="2" t="s">
        <v>354</v>
      </c>
      <c r="F88" s="2">
        <v>1</v>
      </c>
      <c r="G88" s="2" t="s">
        <v>355</v>
      </c>
      <c r="H88" s="9">
        <f>_xlfn.RANK.EQ(datos!I88,datos!I$7:I$88)</f>
        <v>57</v>
      </c>
      <c r="I88" s="9">
        <f>_xlfn.RANK.EQ(datos!J88,datos!J$7:J$88)</f>
        <v>50</v>
      </c>
      <c r="J88" s="9">
        <f>_xlfn.RANK.EQ(datos!K88,datos!K$7:K$88)</f>
        <v>71</v>
      </c>
      <c r="K88" s="9">
        <f>_xlfn.RANK.EQ(datos!L88,datos!L$7:L$88)</f>
        <v>56</v>
      </c>
      <c r="L88" s="9">
        <f>_xlfn.RANK.EQ(datos!M88,datos!M$7:M$88)</f>
        <v>42</v>
      </c>
      <c r="M88" s="9">
        <f>_xlfn.RANK.EQ(datos!N88,datos!N$7:N$88)</f>
        <v>65</v>
      </c>
      <c r="N88" s="9">
        <f>_xlfn.RANK.EQ(datos!O88,datos!O$7:O$88)</f>
        <v>35</v>
      </c>
      <c r="O88" s="9">
        <f>_xlfn.RANK.EQ(datos!P88,datos!P$7:P$88)</f>
        <v>59</v>
      </c>
      <c r="P88" s="9">
        <f>_xlfn.RANK.EQ(datos!Q88,datos!Q$7:Q$88)</f>
        <v>53</v>
      </c>
      <c r="Q88" s="9">
        <f>_xlfn.RANK.EQ(datos!R88,datos!R$7:R$88)</f>
        <v>53</v>
      </c>
      <c r="R88" s="9">
        <f>_xlfn.RANK.EQ(datos!S88,datos!S$7:S$88)</f>
        <v>43</v>
      </c>
      <c r="S88" s="9">
        <f>_xlfn.RANK.EQ(datos!T88,datos!T$7:T$88)</f>
        <v>38</v>
      </c>
      <c r="T88" s="9">
        <f>_xlfn.RANK.EQ(datos!U88,datos!U$7:U$88)</f>
        <v>60</v>
      </c>
      <c r="U88" s="9">
        <f>_xlfn.RANK.EQ(datos!V88,datos!V$7:V$88)</f>
        <v>46</v>
      </c>
      <c r="V88" s="9">
        <f>_xlfn.RANK.EQ(datos!W88,datos!W$7:W$88)</f>
        <v>81</v>
      </c>
      <c r="W88" s="9">
        <f>_xlfn.RANK.EQ(datos!X88,datos!X$7:X$88)</f>
        <v>61</v>
      </c>
      <c r="X88" s="9">
        <f>_xlfn.RANK.EQ(datos!Y88,datos!Y$7:Y$88)</f>
        <v>61</v>
      </c>
      <c r="Y88" s="9">
        <f>_xlfn.RANK.EQ(datos!Z88,datos!Z$7:Z$88)</f>
        <v>21</v>
      </c>
      <c r="Z88" s="9">
        <f>_xlfn.RANK.EQ(datos!AA88,datos!AA$7:AA$88)</f>
        <v>32</v>
      </c>
      <c r="AA88" s="9">
        <f>_xlfn.RANK.EQ(datos!AB88,datos!AB$7:AB$88)</f>
        <v>2</v>
      </c>
      <c r="AB88" s="9">
        <f>_xlfn.RANK.EQ(datos!AC88,datos!AC$7:AC$88)</f>
        <v>59</v>
      </c>
      <c r="AC88" s="9">
        <f>_xlfn.RANK.EQ(datos!AD88,datos!AD$7:AD$88)</f>
        <v>57</v>
      </c>
      <c r="AD88" s="9">
        <f>_xlfn.RANK.EQ(datos!AE88,datos!AE$7:AE$88)</f>
        <v>63</v>
      </c>
      <c r="AE88" s="9">
        <f>_xlfn.RANK.EQ(datos!AF88,datos!AF$7:AF$88)</f>
        <v>42</v>
      </c>
      <c r="AF88" s="9">
        <f>_xlfn.RANK.EQ(datos!AG88,datos!AG$7:AG$88)</f>
        <v>74</v>
      </c>
      <c r="AG88" s="9">
        <f>_xlfn.RANK.EQ(datos!AH88,datos!AH$7:AH$88)</f>
        <v>16</v>
      </c>
      <c r="AH88" s="9">
        <f>_xlfn.RANK.EQ(datos!AI88,datos!AI$7:AI$88)</f>
        <v>79</v>
      </c>
      <c r="AI88" s="9">
        <f>_xlfn.RANK.EQ(datos!AJ88,datos!AJ$7:AJ$88)</f>
        <v>60</v>
      </c>
      <c r="AJ88" s="9">
        <f>_xlfn.RANK.EQ(datos!AK88,datos!AK$7:AK$88)</f>
        <v>36</v>
      </c>
      <c r="AK88" s="9">
        <f>_xlfn.RANK.EQ(datos!AL88,datos!AL$7:AL$88)</f>
        <v>19</v>
      </c>
      <c r="AL88" s="9">
        <f>_xlfn.RANK.EQ(datos!AM88,datos!AM$7:AM$88)</f>
        <v>50</v>
      </c>
      <c r="AM88" s="9">
        <f>_xlfn.RANK.EQ(datos!AN88,datos!AN$7:AN$88)</f>
        <v>47</v>
      </c>
      <c r="AN88" s="9">
        <f>_xlfn.RANK.EQ(datos!AO88,datos!AO$7:AO$88)</f>
        <v>9</v>
      </c>
      <c r="AO88" s="9">
        <f>_xlfn.RANK.EQ(datos!AP88,datos!AP$7:AP$88)</f>
        <v>45</v>
      </c>
      <c r="AP88" s="9">
        <f>_xlfn.RANK.EQ(datos!AQ88,datos!AQ$7:AQ$88)</f>
        <v>48</v>
      </c>
      <c r="AQ88" s="9">
        <f>_xlfn.RANK.EQ(datos!AR88,datos!AR$7:AR$88)</f>
        <v>75</v>
      </c>
      <c r="AR88" s="9">
        <f>_xlfn.RANK.EQ(datos!AS88,datos!AS$7:AS$88)</f>
        <v>78</v>
      </c>
      <c r="AS88" s="9">
        <f>_xlfn.RANK.EQ(datos!AT88,datos!AT$7:AT$88)</f>
        <v>73</v>
      </c>
      <c r="AT88" s="9">
        <f>_xlfn.RANK.EQ(datos!AU88,datos!AU$7:AU$88)</f>
        <v>20</v>
      </c>
      <c r="AU88" s="9">
        <f>_xlfn.RANK.EQ(datos!AV88,datos!AV$7:AV$88)</f>
        <v>36</v>
      </c>
      <c r="AV88" s="9">
        <f>_xlfn.RANK.EQ(datos!AW88,datos!AW$7:AW$88)</f>
        <v>21</v>
      </c>
      <c r="AW88" s="9">
        <f>_xlfn.RANK.EQ(datos!AX88,datos!AX$7:AX$88)</f>
        <v>7</v>
      </c>
      <c r="AX88" s="9">
        <f>_xlfn.RANK.EQ(datos!AY88,datos!AY$7:AY$88)</f>
        <v>66</v>
      </c>
      <c r="AY88" s="9">
        <f>_xlfn.RANK.EQ(datos!AZ88,datos!AZ$7:AZ$88)</f>
        <v>56</v>
      </c>
      <c r="AZ88" s="9">
        <f>_xlfn.RANK.EQ(datos!BA88,datos!BA$7:BA$88)</f>
        <v>26</v>
      </c>
      <c r="BA88" s="9">
        <f>_xlfn.RANK.EQ(datos!BB88,datos!BB$7:BB$88)</f>
        <v>38</v>
      </c>
      <c r="BB88" s="9">
        <f>_xlfn.RANK.EQ(datos!BC88,datos!BC$7:BC$88)</f>
        <v>39</v>
      </c>
      <c r="BC88" s="9">
        <f>_xlfn.RANK.EQ(datos!BD88,datos!BD$7:BD$88)</f>
        <v>46</v>
      </c>
      <c r="BD88" s="9">
        <f>_xlfn.RANK.EQ(datos!BE88,datos!BE$7:BE$88)</f>
        <v>63</v>
      </c>
      <c r="BE88" s="9">
        <f>_xlfn.RANK.EQ(datos!BF88,datos!BF$7:BF$88)</f>
        <v>35</v>
      </c>
      <c r="BF88" s="9">
        <f>_xlfn.RANK.EQ(datos!BG88,datos!BG$7:BG$88)</f>
        <v>70</v>
      </c>
      <c r="BG88" s="9">
        <f>_xlfn.RANK.EQ(datos!BH88,datos!BH$7:BH$88)</f>
        <v>1</v>
      </c>
      <c r="BH88" s="9">
        <f>_xlfn.RANK.EQ(datos!BI88,datos!BI$7:BI$88)</f>
        <v>34</v>
      </c>
      <c r="BI88" s="9">
        <f>_xlfn.RANK.EQ(datos!BJ88,datos!BJ$7:BJ$88)</f>
        <v>9</v>
      </c>
      <c r="BJ88" s="9">
        <f>_xlfn.RANK.EQ(datos!BK88,datos!BK$7:BK$88)</f>
        <v>16</v>
      </c>
      <c r="BK88" s="9">
        <f>_xlfn.RANK.EQ(datos!BL88,datos!BL$7:BL$88)</f>
        <v>69</v>
      </c>
      <c r="BL88" s="9">
        <f>_xlfn.RANK.EQ(datos!BM88,datos!BM$7:BM$88)</f>
        <v>47</v>
      </c>
      <c r="BM88" s="9">
        <f>_xlfn.RANK.EQ(datos!BN88,datos!BN$7:BN$88)</f>
        <v>8</v>
      </c>
      <c r="BN88" s="9">
        <f>_xlfn.RANK.EQ(datos!BO88,datos!BO$7:BO$88)</f>
        <v>50</v>
      </c>
      <c r="BO88" s="9">
        <f>_xlfn.RANK.EQ(datos!BP88,datos!BP$7:BP$88)</f>
        <v>66</v>
      </c>
      <c r="BP88" s="9">
        <f>_xlfn.RANK.EQ(datos!BQ88,datos!BQ$7:BQ$88)</f>
        <v>36</v>
      </c>
      <c r="BQ88" s="9">
        <f>_xlfn.RANK.EQ(datos!BR88,datos!BR$7:BR$88)</f>
        <v>53</v>
      </c>
      <c r="BR88" s="9">
        <f>_xlfn.RANK.EQ(datos!BS88,datos!BS$7:BS$88)</f>
        <v>45</v>
      </c>
      <c r="BS88" s="9">
        <f>_xlfn.RANK.EQ(datos!BT88,datos!BT$7:BT$88)</f>
        <v>72</v>
      </c>
      <c r="BT88" s="9">
        <f>_xlfn.RANK.EQ(datos!BU88,datos!BU$7:BU$88)</f>
        <v>67</v>
      </c>
      <c r="BU88" s="9">
        <f>_xlfn.RANK.EQ(datos!BV88,datos!BV$7:BV$88)</f>
        <v>1</v>
      </c>
      <c r="BV88" s="9">
        <f>_xlfn.RANK.EQ(datos!BW88,datos!BW$7:BW$88)</f>
        <v>1</v>
      </c>
      <c r="BW88" s="9">
        <f>_xlfn.RANK.EQ(datos!BX88,datos!BX$7:BX$88)</f>
        <v>65</v>
      </c>
      <c r="BX88" s="9">
        <f>_xlfn.RANK.EQ(datos!BY88,datos!BY$7:BY$88)</f>
        <v>64</v>
      </c>
      <c r="BY88" s="9">
        <f>_xlfn.RANK.EQ(datos!BZ88,datos!BZ$7:BZ$88)</f>
        <v>68</v>
      </c>
      <c r="BZ88" s="9">
        <f>_xlfn.RANK.EQ(datos!CA88,datos!CA$7:CA$88)</f>
        <v>28</v>
      </c>
      <c r="CA88" s="9">
        <f>_xlfn.RANK.EQ(datos!CB88,datos!CB$7:CB$88)</f>
        <v>70</v>
      </c>
      <c r="CB88" s="9">
        <f>_xlfn.RANK.EQ(datos!CC88,datos!CC$7:CC$88)</f>
        <v>53</v>
      </c>
      <c r="CC88" s="9">
        <f>_xlfn.RANK.EQ(datos!CD88,datos!CD$7:CD$88)</f>
        <v>67</v>
      </c>
      <c r="CD88" s="9">
        <f>_xlfn.RANK.EQ(datos!CE88,datos!CE$7:CE$88)</f>
        <v>5</v>
      </c>
      <c r="CE88" s="9">
        <f>_xlfn.RANK.EQ(datos!CF88,datos!CF$7:CF$88)</f>
        <v>71</v>
      </c>
      <c r="CF88" s="9">
        <f>_xlfn.RANK.EQ(datos!CG88,datos!CG$7:CG$88)</f>
        <v>72</v>
      </c>
      <c r="CG88" s="9">
        <f>_xlfn.RANK.EQ(datos!CH88,datos!CH$7:CH$88)</f>
        <v>20</v>
      </c>
      <c r="CH88" s="9">
        <f>_xlfn.RANK.EQ(datos!CI88,datos!CI$7:CI$88)</f>
        <v>59</v>
      </c>
      <c r="CI88" s="9">
        <f>_xlfn.RANK.EQ(datos!CJ88,datos!CJ$7:CJ$88)</f>
        <v>71</v>
      </c>
      <c r="CJ88" s="9">
        <f>_xlfn.RANK.EQ(datos!CK88,datos!CK$7:CK$88)</f>
        <v>56</v>
      </c>
      <c r="CK88" s="9">
        <f>_xlfn.RANK.EQ(datos!CL88,datos!CL$7:CL$88)</f>
        <v>29</v>
      </c>
      <c r="CL88" s="9">
        <f>_xlfn.RANK.EQ(datos!CM88,datos!CM$7:CM$88)</f>
        <v>24</v>
      </c>
      <c r="CM88" s="9">
        <f>_xlfn.RANK.EQ(datos!CN88,datos!CN$7:CN$88)</f>
        <v>65</v>
      </c>
      <c r="CN88" s="9">
        <f>_xlfn.RANK.EQ(datos!CO88,datos!CO$7:CO$88)</f>
        <v>37</v>
      </c>
      <c r="CO88" s="9">
        <f>_xlfn.RANK.EQ(datos!CP88,datos!CP$7:CP$88)</f>
        <v>36</v>
      </c>
      <c r="CP88" s="9">
        <f>_xlfn.RANK.EQ(datos!CQ88,datos!CQ$7:CQ$88)</f>
        <v>76</v>
      </c>
      <c r="CQ88" s="9">
        <f>_xlfn.RANK.EQ(datos!CR88,datos!CR$7:CR$88)</f>
        <v>1</v>
      </c>
      <c r="CR88" s="9">
        <f>_xlfn.RANK.EQ(datos!CS88,datos!CS$7:CS$88)</f>
        <v>59</v>
      </c>
      <c r="CS88" s="9">
        <f>_xlfn.RANK.EQ(datos!CT88,datos!CT$7:CT$88)</f>
        <v>25</v>
      </c>
      <c r="CT88" s="9">
        <f>_xlfn.RANK.EQ(datos!CU88,datos!CU$7:CU$88)</f>
        <v>71</v>
      </c>
      <c r="CU88" s="9">
        <f>_xlfn.RANK.EQ(datos!CV88,datos!CV$7:CV$88)</f>
        <v>11</v>
      </c>
      <c r="CV88" s="9">
        <f>_xlfn.RANK.EQ(datos!CW88,datos!CW$7:CW$88)</f>
        <v>15</v>
      </c>
      <c r="CW88" s="9">
        <f>_xlfn.RANK.EQ(datos!CX88,datos!CX$7:CX$88)</f>
        <v>35</v>
      </c>
      <c r="CX88" s="9">
        <f>_xlfn.RANK.EQ(datos!CY88,datos!CY$7:CY$88)</f>
        <v>19</v>
      </c>
      <c r="CY88" s="9">
        <f>_xlfn.RANK.EQ(datos!CZ88,datos!CZ$7:CZ$88)</f>
        <v>20</v>
      </c>
      <c r="CZ88" s="9">
        <f>_xlfn.RANK.EQ(datos!DA88,datos!DA$7:DA$88)</f>
        <v>2</v>
      </c>
      <c r="DA88" s="9">
        <f>_xlfn.RANK.EQ(datos!DB88,datos!DB$7:DB$88)</f>
        <v>14</v>
      </c>
      <c r="DB88" s="9">
        <f>_xlfn.RANK.EQ(datos!DC88,datos!DC$7:DC$88)</f>
        <v>29</v>
      </c>
      <c r="DC88" s="9">
        <f>_xlfn.RANK.EQ(datos!DD88,datos!DD$7:DD$88)</f>
        <v>56</v>
      </c>
      <c r="DD88" s="9">
        <f>_xlfn.RANK.EQ(datos!DE88,datos!DE$7:DE$88)</f>
        <v>10</v>
      </c>
      <c r="DE88" s="9">
        <f>_xlfn.RANK.EQ(datos!DF88,datos!DF$7:DF$88)</f>
        <v>39</v>
      </c>
      <c r="DF88" s="9">
        <f>_xlfn.RANK.EQ(datos!DG88,datos!DG$7:DG$88)</f>
        <v>72</v>
      </c>
      <c r="DG88" s="9">
        <f>_xlfn.RANK.EQ(datos!DH88,datos!DH$7:DH$88)</f>
        <v>54</v>
      </c>
      <c r="DH88" s="9">
        <f>_xlfn.RANK.EQ(datos!DI88,datos!DI$7:DI$88)</f>
        <v>30</v>
      </c>
      <c r="DI88" s="9">
        <f>_xlfn.RANK.EQ(datos!DJ88,datos!DJ$7:DJ$88)</f>
        <v>17</v>
      </c>
      <c r="DJ88" s="9">
        <f>_xlfn.RANK.EQ(datos!DK88,datos!DK$7:DK$88)</f>
        <v>62</v>
      </c>
      <c r="DK88" s="9">
        <f>_xlfn.RANK.EQ(datos!DL88,datos!DL$7:DL$88)</f>
        <v>68</v>
      </c>
      <c r="DL88" s="9">
        <f>_xlfn.RANK.EQ(datos!DM88,datos!DM$7:DM$88)</f>
        <v>62</v>
      </c>
      <c r="DM88" s="9">
        <f>_xlfn.RANK.EQ(datos!DN88,datos!DN$7:DN$88)</f>
        <v>52</v>
      </c>
      <c r="DN88" s="9">
        <f>_xlfn.RANK.EQ(datos!DO88,datos!DO$7:DO$88)</f>
        <v>50</v>
      </c>
      <c r="DO88" s="9">
        <f>_xlfn.RANK.EQ(datos!DP88,datos!DP$7:DP$88)</f>
        <v>70</v>
      </c>
      <c r="DP88" s="9">
        <f>_xlfn.RANK.EQ(datos!DQ88,datos!DQ$7:DQ$88)</f>
        <v>33</v>
      </c>
      <c r="DQ88" s="9">
        <f>_xlfn.RANK.EQ(datos!DR88,datos!DR$7:DR$88)</f>
        <v>16</v>
      </c>
      <c r="DR88" s="9">
        <f>_xlfn.RANK.EQ(datos!DS88,datos!DS$7:DS$88)</f>
        <v>63</v>
      </c>
      <c r="DS88" s="9">
        <f>_xlfn.RANK.EQ(datos!DT88,datos!DT$7:DT$88)</f>
        <v>73</v>
      </c>
      <c r="DT88" s="9">
        <f>_xlfn.RANK.EQ(datos!DU88,datos!DU$7:DU$88)</f>
        <v>75</v>
      </c>
      <c r="DU88" s="9">
        <f>_xlfn.RANK.EQ(datos!DV88,datos!DV$7:DV$88)</f>
        <v>8</v>
      </c>
      <c r="DV88" s="9">
        <f>_xlfn.RANK.EQ(datos!DW88,datos!DW$7:DW$88)</f>
        <v>37</v>
      </c>
      <c r="DW88" s="9">
        <f>_xlfn.RANK.EQ(datos!DX88,datos!DX$7:DX$88)</f>
        <v>23</v>
      </c>
      <c r="DX88" s="9">
        <f>_xlfn.RANK.EQ(datos!DY88,datos!DY$7:DY$88)</f>
        <v>18</v>
      </c>
      <c r="DY88" s="9">
        <f>_xlfn.RANK.EQ(datos!DZ88,datos!DZ$7:DZ$88)</f>
        <v>4</v>
      </c>
      <c r="DZ88" s="9">
        <f>_xlfn.RANK.EQ(datos!EA88,datos!EA$7:EA$88)</f>
        <v>76</v>
      </c>
      <c r="EA88" s="9">
        <f>_xlfn.RANK.EQ(datos!EB88,datos!EB$7:EB$88)</f>
        <v>76</v>
      </c>
      <c r="EB88" s="9">
        <f>_xlfn.RANK.EQ(datos!EC88,datos!EC$7:EC$88)</f>
        <v>72</v>
      </c>
      <c r="EC88" s="9">
        <f>_xlfn.RANK.EQ(datos!ED88,datos!ED$7:ED$88)</f>
        <v>65</v>
      </c>
      <c r="ED88" s="9">
        <f>_xlfn.RANK.EQ(datos!EE88,datos!EE$7:EE$88)</f>
        <v>75</v>
      </c>
      <c r="EE88" s="9">
        <f>_xlfn.RANK.EQ(datos!EF88,datos!EF$7:EF$88)</f>
        <v>46</v>
      </c>
      <c r="EF88" s="9">
        <f>_xlfn.RANK.EQ(datos!EG88,datos!EG$7:EG$88)</f>
        <v>35</v>
      </c>
      <c r="EG88" s="9">
        <f>_xlfn.RANK.EQ(datos!EH88,datos!EH$7:EH$88)</f>
        <v>64</v>
      </c>
      <c r="EH88" s="9">
        <f>_xlfn.RANK.EQ(datos!EI88,datos!EI$7:EI$88)</f>
        <v>71</v>
      </c>
      <c r="EI88" s="9">
        <f>_xlfn.RANK.EQ(datos!EJ88,datos!EJ$7:EJ$88)</f>
        <v>59</v>
      </c>
      <c r="EJ88" s="9">
        <f>_xlfn.RANK.EQ(datos!EK88,datos!EK$7:EK$88)</f>
        <v>13</v>
      </c>
      <c r="EK88" s="9">
        <f>_xlfn.RANK.EQ(datos!EL88,datos!EL$7:EL$88)</f>
        <v>29</v>
      </c>
      <c r="EL88" s="9">
        <f>_xlfn.RANK.EQ(datos!EM88,datos!EM$7:EM$88)</f>
        <v>41</v>
      </c>
      <c r="EM88" s="9">
        <f>_xlfn.RANK.EQ(datos!EN88,datos!EN$7:EN$88)</f>
        <v>33</v>
      </c>
      <c r="EN88" s="9">
        <f>_xlfn.RANK.EQ(datos!EO88,datos!EO$7:EO$88)</f>
        <v>38</v>
      </c>
      <c r="EO88" s="9">
        <f>_xlfn.RANK.EQ(datos!EP88,datos!EP$7:EP$88)</f>
        <v>41</v>
      </c>
      <c r="EP88" s="9">
        <f>_xlfn.RANK.EQ(datos!EQ88,datos!EQ$7:EQ$88)</f>
        <v>32</v>
      </c>
      <c r="EQ88" s="9">
        <f>_xlfn.RANK.EQ(datos!ER88,datos!ER$7:ER$88)</f>
        <v>37</v>
      </c>
      <c r="ER88" s="9">
        <f>_xlfn.RANK.EQ(datos!ES88,datos!ES$7:ES$88)</f>
        <v>17</v>
      </c>
      <c r="ES88" s="9">
        <f>_xlfn.RANK.EQ(datos!ET88,datos!ET$7:ET$88)</f>
        <v>30</v>
      </c>
      <c r="ET88" s="9">
        <f>_xlfn.RANK.EQ(datos!EU88,datos!EU$7:EU$88)</f>
        <v>61</v>
      </c>
      <c r="EU88" s="9">
        <f>_xlfn.RANK.EQ(datos!EV88,datos!EV$7:EV$88)</f>
        <v>48</v>
      </c>
      <c r="EV88" s="9">
        <f>_xlfn.RANK.EQ(datos!EW88,datos!EW$7:EW$88)</f>
        <v>32</v>
      </c>
      <c r="EW88" s="9">
        <f>_xlfn.RANK.EQ(datos!EX88,datos!EX$7:EX$88)</f>
        <v>61</v>
      </c>
      <c r="EX88" s="9">
        <f>_xlfn.RANK.EQ(datos!EY88,datos!EY$7:EY$88)</f>
        <v>54</v>
      </c>
      <c r="EY88" s="9">
        <f>_xlfn.RANK.EQ(datos!EZ88,datos!EZ$7:EZ$88)</f>
        <v>31</v>
      </c>
      <c r="EZ88" s="9">
        <f>_xlfn.RANK.EQ(datos!FA88,datos!FA$7:FA$88)</f>
        <v>8</v>
      </c>
      <c r="FA88" s="9">
        <f>_xlfn.RANK.EQ(datos!FB88,datos!FB$7:FB$88)</f>
        <v>14</v>
      </c>
      <c r="FB88" s="9">
        <f>_xlfn.RANK.EQ(datos!FC88,datos!FC$7:FC$88)</f>
        <v>41</v>
      </c>
      <c r="FC88" s="9">
        <f>_xlfn.RANK.EQ(datos!FD88,datos!FD$7:FD$88)</f>
        <v>1</v>
      </c>
      <c r="FD88" s="9">
        <f>_xlfn.RANK.EQ(datos!FE88,datos!FE$7:FE$88)</f>
        <v>50</v>
      </c>
      <c r="FE88" s="9">
        <f>_xlfn.RANK.EQ(datos!FF88,datos!FF$7:FF$88)</f>
        <v>33</v>
      </c>
      <c r="FF88" s="9">
        <f>_xlfn.RANK.EQ(datos!FG88,datos!FG$7:FG$88)</f>
        <v>23</v>
      </c>
      <c r="FG88" s="9">
        <f>_xlfn.RANK.EQ(datos!FH88,datos!FH$7:FH$88)</f>
        <v>1</v>
      </c>
      <c r="FH88" s="9">
        <f>_xlfn.RANK.EQ(datos!FI88,datos!FI$7:FI$88)</f>
        <v>77</v>
      </c>
      <c r="FI88" s="9">
        <f>_xlfn.RANK.EQ(datos!FJ88,datos!FJ$7:FJ$88)</f>
        <v>43</v>
      </c>
      <c r="FJ88" s="9">
        <f>_xlfn.RANK.EQ(datos!FK88,datos!FK$7:FK$88)</f>
        <v>46</v>
      </c>
      <c r="FK88" s="9">
        <f>_xlfn.RANK.EQ(datos!FL88,datos!FL$7:FL$88)</f>
        <v>43</v>
      </c>
      <c r="FL88" s="9">
        <f>_xlfn.RANK.EQ(datos!FM88,datos!FM$7:FM$88)</f>
        <v>26</v>
      </c>
      <c r="FM88" s="9">
        <f>_xlfn.RANK.EQ(datos!FN88,datos!FN$7:FN$88)</f>
        <v>26</v>
      </c>
      <c r="FN88" s="9">
        <f>_xlfn.RANK.EQ(datos!FO88,datos!FO$7:FO$88)</f>
        <v>60</v>
      </c>
      <c r="FO88" s="9">
        <f>_xlfn.RANK.EQ(datos!FP88,datos!FP$7:FP$88)</f>
        <v>55</v>
      </c>
      <c r="FP88" s="9">
        <f>_xlfn.RANK.EQ(datos!FQ88,datos!FQ$7:FQ$88)</f>
        <v>47</v>
      </c>
      <c r="FQ88" s="9">
        <f>_xlfn.RANK.EQ(datos!FR88,datos!FR$7:FR$88)</f>
        <v>76</v>
      </c>
      <c r="FR88" s="9">
        <f>_xlfn.RANK.EQ(datos!FS88,datos!FS$7:FS$88)</f>
        <v>41</v>
      </c>
      <c r="FS88" s="9">
        <f>_xlfn.RANK.EQ(datos!FT88,datos!FT$7:FT$88)</f>
        <v>76</v>
      </c>
    </row>
    <row r="89" spans="1:175" x14ac:dyDescent="0.3">
      <c r="FS89" s="2"/>
    </row>
    <row r="90" spans="1:175" x14ac:dyDescent="0.3">
      <c r="D90" s="2"/>
      <c r="E90" s="2"/>
      <c r="F90" s="2"/>
      <c r="G90" s="2"/>
    </row>
  </sheetData>
  <mergeCells count="4">
    <mergeCell ref="H1:H5"/>
    <mergeCell ref="I1:N5"/>
    <mergeCell ref="O1:AQ4"/>
    <mergeCell ref="AR1:FS4"/>
  </mergeCells>
  <conditionalFormatting sqref="FQ6:FS6">
    <cfRule type="cellIs" dxfId="36" priority="1" operator="equal">
      <formula>"ND"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886B-00BA-44CC-A43A-319E57AC9571}">
  <dimension ref="B2:I84"/>
  <sheetViews>
    <sheetView topLeftCell="A10" workbookViewId="0">
      <selection activeCell="I3" sqref="B3:I24"/>
    </sheetView>
  </sheetViews>
  <sheetFormatPr defaultColWidth="11.5546875" defaultRowHeight="14.4" x14ac:dyDescent="0.3"/>
  <cols>
    <col min="8" max="8" width="29.77734375" bestFit="1" customWidth="1"/>
  </cols>
  <sheetData>
    <row r="2" spans="2:9" x14ac:dyDescent="0.3">
      <c r="B2" s="1" t="s">
        <v>0</v>
      </c>
      <c r="C2" s="1" t="s">
        <v>0</v>
      </c>
      <c r="D2" s="1" t="s">
        <v>1</v>
      </c>
      <c r="E2" s="1" t="s">
        <v>342</v>
      </c>
      <c r="F2" s="1" t="s">
        <v>343</v>
      </c>
      <c r="G2" s="1" t="s">
        <v>345</v>
      </c>
      <c r="H2" s="1" t="s">
        <v>344</v>
      </c>
      <c r="I2" s="1" t="s">
        <v>172</v>
      </c>
    </row>
    <row r="3" spans="2:9" x14ac:dyDescent="0.3">
      <c r="B3" s="2" t="s">
        <v>102</v>
      </c>
      <c r="C3" s="2">
        <v>407</v>
      </c>
      <c r="D3" s="2" t="s">
        <v>103</v>
      </c>
      <c r="E3" s="2" t="s">
        <v>91</v>
      </c>
      <c r="F3" s="2" t="s">
        <v>347</v>
      </c>
      <c r="G3" s="2">
        <v>0</v>
      </c>
      <c r="H3" s="2" t="s">
        <v>344</v>
      </c>
      <c r="I3" s="9">
        <v>1</v>
      </c>
    </row>
    <row r="4" spans="2:9" x14ac:dyDescent="0.3">
      <c r="B4" s="2" t="s">
        <v>30</v>
      </c>
      <c r="C4" s="2">
        <v>115</v>
      </c>
      <c r="D4" s="2" t="s">
        <v>31</v>
      </c>
      <c r="E4" s="2" t="s">
        <v>346</v>
      </c>
      <c r="F4" s="2" t="s">
        <v>347</v>
      </c>
      <c r="G4" s="2">
        <v>0</v>
      </c>
      <c r="H4" s="2" t="s">
        <v>344</v>
      </c>
      <c r="I4" s="9">
        <v>2</v>
      </c>
    </row>
    <row r="5" spans="2:9" x14ac:dyDescent="0.3">
      <c r="B5" s="2" t="s">
        <v>90</v>
      </c>
      <c r="C5" s="2">
        <v>401</v>
      </c>
      <c r="D5" s="2" t="s">
        <v>91</v>
      </c>
      <c r="E5" s="2" t="s">
        <v>91</v>
      </c>
      <c r="F5" s="2" t="s">
        <v>347</v>
      </c>
      <c r="G5" s="2">
        <v>0</v>
      </c>
      <c r="H5" s="2" t="s">
        <v>344</v>
      </c>
      <c r="I5" s="9">
        <v>3</v>
      </c>
    </row>
    <row r="6" spans="2:9" x14ac:dyDescent="0.3">
      <c r="B6" s="2" t="s">
        <v>74</v>
      </c>
      <c r="C6" s="2">
        <v>301</v>
      </c>
      <c r="D6" s="2" t="s">
        <v>75</v>
      </c>
      <c r="E6" s="2" t="s">
        <v>75</v>
      </c>
      <c r="F6" s="2" t="s">
        <v>347</v>
      </c>
      <c r="G6" s="2">
        <v>0</v>
      </c>
      <c r="H6" s="2" t="s">
        <v>344</v>
      </c>
      <c r="I6" s="9">
        <v>4</v>
      </c>
    </row>
    <row r="7" spans="2:9" x14ac:dyDescent="0.3">
      <c r="B7" s="2" t="s">
        <v>106</v>
      </c>
      <c r="C7" s="2">
        <v>409</v>
      </c>
      <c r="D7" s="2" t="s">
        <v>107</v>
      </c>
      <c r="E7" s="2" t="s">
        <v>91</v>
      </c>
      <c r="F7" s="2" t="s">
        <v>347</v>
      </c>
      <c r="G7" s="2">
        <v>0</v>
      </c>
      <c r="H7" s="2" t="s">
        <v>344</v>
      </c>
      <c r="I7" s="9">
        <v>5</v>
      </c>
    </row>
    <row r="8" spans="2:9" x14ac:dyDescent="0.3">
      <c r="B8" s="2" t="s">
        <v>18</v>
      </c>
      <c r="C8" s="2">
        <v>109</v>
      </c>
      <c r="D8" s="2" t="s">
        <v>19</v>
      </c>
      <c r="E8" s="2" t="s">
        <v>346</v>
      </c>
      <c r="F8" s="2" t="s">
        <v>347</v>
      </c>
      <c r="G8" s="2">
        <v>0</v>
      </c>
      <c r="H8" s="2" t="s">
        <v>344</v>
      </c>
      <c r="I8" s="9">
        <v>6</v>
      </c>
    </row>
    <row r="9" spans="2:9" x14ac:dyDescent="0.3">
      <c r="B9" s="2" t="s">
        <v>100</v>
      </c>
      <c r="C9" s="2">
        <v>406</v>
      </c>
      <c r="D9" s="2" t="s">
        <v>101</v>
      </c>
      <c r="E9" s="2" t="s">
        <v>91</v>
      </c>
      <c r="F9" s="2" t="s">
        <v>347</v>
      </c>
      <c r="G9" s="2">
        <v>0</v>
      </c>
      <c r="H9" s="2" t="s">
        <v>344</v>
      </c>
      <c r="I9" s="9">
        <v>7</v>
      </c>
    </row>
    <row r="10" spans="2:9" x14ac:dyDescent="0.3">
      <c r="B10" s="2" t="s">
        <v>4</v>
      </c>
      <c r="C10" s="2">
        <v>102</v>
      </c>
      <c r="D10" s="2" t="s">
        <v>5</v>
      </c>
      <c r="E10" s="2" t="s">
        <v>346</v>
      </c>
      <c r="F10" s="2" t="s">
        <v>347</v>
      </c>
      <c r="G10" s="2">
        <v>0</v>
      </c>
      <c r="H10" s="2" t="s">
        <v>344</v>
      </c>
      <c r="I10" s="9">
        <v>8</v>
      </c>
    </row>
    <row r="11" spans="2:9" x14ac:dyDescent="0.3">
      <c r="B11" s="2" t="s">
        <v>94</v>
      </c>
      <c r="C11" s="2">
        <v>403</v>
      </c>
      <c r="D11" s="2" t="s">
        <v>95</v>
      </c>
      <c r="E11" s="2" t="s">
        <v>91</v>
      </c>
      <c r="F11" s="2" t="s">
        <v>347</v>
      </c>
      <c r="G11" s="2">
        <v>0</v>
      </c>
      <c r="H11" s="2" t="s">
        <v>344</v>
      </c>
      <c r="I11" s="9">
        <v>9</v>
      </c>
    </row>
    <row r="12" spans="2:9" x14ac:dyDescent="0.3">
      <c r="B12" s="2" t="s">
        <v>36</v>
      </c>
      <c r="C12" s="2">
        <v>118</v>
      </c>
      <c r="D12" s="2" t="s">
        <v>37</v>
      </c>
      <c r="E12" s="2" t="s">
        <v>346</v>
      </c>
      <c r="F12" s="2" t="s">
        <v>347</v>
      </c>
      <c r="G12" s="2">
        <v>0</v>
      </c>
      <c r="H12" s="2" t="s">
        <v>344</v>
      </c>
      <c r="I12" s="9">
        <v>10</v>
      </c>
    </row>
    <row r="13" spans="2:9" x14ac:dyDescent="0.3">
      <c r="B13" s="2" t="s">
        <v>104</v>
      </c>
      <c r="C13" s="2">
        <v>408</v>
      </c>
      <c r="D13" s="2" t="s">
        <v>105</v>
      </c>
      <c r="E13" s="2" t="s">
        <v>91</v>
      </c>
      <c r="F13" s="2" t="s">
        <v>347</v>
      </c>
      <c r="G13" s="2">
        <v>0</v>
      </c>
      <c r="H13" s="2" t="s">
        <v>344</v>
      </c>
      <c r="I13" s="9">
        <v>11</v>
      </c>
    </row>
    <row r="14" spans="2:9" x14ac:dyDescent="0.3">
      <c r="B14" s="2" t="s">
        <v>28</v>
      </c>
      <c r="C14" s="2">
        <v>114</v>
      </c>
      <c r="D14" s="2" t="s">
        <v>29</v>
      </c>
      <c r="E14" s="2" t="s">
        <v>346</v>
      </c>
      <c r="F14" s="2" t="s">
        <v>347</v>
      </c>
      <c r="G14" s="2">
        <v>0</v>
      </c>
      <c r="H14" s="2" t="s">
        <v>344</v>
      </c>
      <c r="I14" s="9">
        <v>12</v>
      </c>
    </row>
    <row r="15" spans="2:9" x14ac:dyDescent="0.3">
      <c r="B15" s="2" t="s">
        <v>92</v>
      </c>
      <c r="C15" s="2">
        <v>402</v>
      </c>
      <c r="D15" s="2" t="s">
        <v>93</v>
      </c>
      <c r="E15" s="2" t="s">
        <v>91</v>
      </c>
      <c r="F15" s="2" t="s">
        <v>347</v>
      </c>
      <c r="G15" s="2">
        <v>0</v>
      </c>
      <c r="H15" s="2" t="s">
        <v>344</v>
      </c>
      <c r="I15" s="9">
        <v>13</v>
      </c>
    </row>
    <row r="16" spans="2:9" x14ac:dyDescent="0.3">
      <c r="B16" s="2" t="s">
        <v>98</v>
      </c>
      <c r="C16" s="2">
        <v>405</v>
      </c>
      <c r="D16" s="2" t="s">
        <v>99</v>
      </c>
      <c r="E16" s="2" t="s">
        <v>91</v>
      </c>
      <c r="F16" s="2" t="s">
        <v>347</v>
      </c>
      <c r="G16" s="2">
        <v>0</v>
      </c>
      <c r="H16" s="2" t="s">
        <v>344</v>
      </c>
      <c r="I16" s="9">
        <v>14</v>
      </c>
    </row>
    <row r="17" spans="2:9" x14ac:dyDescent="0.3">
      <c r="B17" s="2" t="s">
        <v>42</v>
      </c>
      <c r="C17" s="2">
        <v>201</v>
      </c>
      <c r="D17" s="2" t="s">
        <v>43</v>
      </c>
      <c r="E17" s="2" t="s">
        <v>43</v>
      </c>
      <c r="F17" s="2" t="s">
        <v>347</v>
      </c>
      <c r="G17" s="2">
        <v>0</v>
      </c>
      <c r="H17" s="2" t="s">
        <v>344</v>
      </c>
      <c r="I17" s="9">
        <v>15</v>
      </c>
    </row>
    <row r="18" spans="2:9" x14ac:dyDescent="0.3">
      <c r="B18" s="2" t="s">
        <v>2</v>
      </c>
      <c r="C18" s="2">
        <v>101</v>
      </c>
      <c r="D18" s="2" t="s">
        <v>3</v>
      </c>
      <c r="E18" s="2" t="s">
        <v>346</v>
      </c>
      <c r="F18" s="2" t="s">
        <v>347</v>
      </c>
      <c r="G18" s="2">
        <v>0</v>
      </c>
      <c r="H18" s="2" t="s">
        <v>344</v>
      </c>
      <c r="I18" s="9">
        <v>16</v>
      </c>
    </row>
    <row r="19" spans="2:9" x14ac:dyDescent="0.3">
      <c r="B19" s="2" t="s">
        <v>50</v>
      </c>
      <c r="C19" s="2">
        <v>205</v>
      </c>
      <c r="D19" s="2" t="s">
        <v>51</v>
      </c>
      <c r="E19" s="2" t="s">
        <v>43</v>
      </c>
      <c r="F19" s="2" t="s">
        <v>347</v>
      </c>
      <c r="G19" s="2">
        <v>0</v>
      </c>
      <c r="H19" s="2" t="s">
        <v>344</v>
      </c>
      <c r="I19" s="9">
        <v>17</v>
      </c>
    </row>
    <row r="20" spans="2:9" x14ac:dyDescent="0.3">
      <c r="B20" s="2" t="s">
        <v>46</v>
      </c>
      <c r="C20" s="2">
        <v>203</v>
      </c>
      <c r="D20" s="2" t="s">
        <v>47</v>
      </c>
      <c r="E20" s="2" t="s">
        <v>43</v>
      </c>
      <c r="F20" s="2" t="s">
        <v>347</v>
      </c>
      <c r="G20" s="2">
        <v>0</v>
      </c>
      <c r="H20" s="2" t="s">
        <v>356</v>
      </c>
      <c r="I20" s="9">
        <v>18</v>
      </c>
    </row>
    <row r="21" spans="2:9" x14ac:dyDescent="0.3">
      <c r="B21" s="2" t="s">
        <v>16</v>
      </c>
      <c r="C21" s="2">
        <v>108</v>
      </c>
      <c r="D21" s="2" t="s">
        <v>17</v>
      </c>
      <c r="E21" s="2" t="s">
        <v>346</v>
      </c>
      <c r="F21" s="2" t="s">
        <v>347</v>
      </c>
      <c r="G21" s="2">
        <v>0</v>
      </c>
      <c r="H21" s="2" t="s">
        <v>344</v>
      </c>
      <c r="I21" s="9">
        <v>19</v>
      </c>
    </row>
    <row r="22" spans="2:9" x14ac:dyDescent="0.3">
      <c r="B22" s="2" t="s">
        <v>78</v>
      </c>
      <c r="C22" s="2">
        <v>303</v>
      </c>
      <c r="D22" s="2" t="s">
        <v>79</v>
      </c>
      <c r="E22" s="2" t="s">
        <v>75</v>
      </c>
      <c r="F22" s="2" t="s">
        <v>347</v>
      </c>
      <c r="G22" s="2">
        <v>0</v>
      </c>
      <c r="H22" s="2" t="s">
        <v>344</v>
      </c>
      <c r="I22" s="9">
        <v>20</v>
      </c>
    </row>
    <row r="23" spans="2:9" x14ac:dyDescent="0.3">
      <c r="B23" s="2" t="s">
        <v>54</v>
      </c>
      <c r="C23" s="2">
        <v>207</v>
      </c>
      <c r="D23" s="2" t="s">
        <v>55</v>
      </c>
      <c r="E23" s="2" t="s">
        <v>43</v>
      </c>
      <c r="F23" s="2" t="s">
        <v>347</v>
      </c>
      <c r="G23" s="2">
        <v>0</v>
      </c>
      <c r="H23" s="2" t="s">
        <v>356</v>
      </c>
      <c r="I23" s="9">
        <v>21</v>
      </c>
    </row>
    <row r="24" spans="2:9" x14ac:dyDescent="0.3">
      <c r="B24" s="2" t="s">
        <v>60</v>
      </c>
      <c r="C24" s="2">
        <v>210</v>
      </c>
      <c r="D24" s="2" t="s">
        <v>61</v>
      </c>
      <c r="E24" s="2" t="s">
        <v>43</v>
      </c>
      <c r="F24" s="2" t="s">
        <v>350</v>
      </c>
      <c r="G24" s="2">
        <v>1</v>
      </c>
      <c r="H24" s="2" t="s">
        <v>355</v>
      </c>
      <c r="I24" s="9">
        <v>22</v>
      </c>
    </row>
    <row r="25" spans="2:9" x14ac:dyDescent="0.3">
      <c r="B25" s="2" t="s">
        <v>88</v>
      </c>
      <c r="C25" s="2">
        <v>308</v>
      </c>
      <c r="D25" s="2" t="s">
        <v>89</v>
      </c>
      <c r="E25" s="2" t="s">
        <v>75</v>
      </c>
      <c r="F25" s="2" t="s">
        <v>347</v>
      </c>
      <c r="G25" s="2">
        <v>0</v>
      </c>
      <c r="H25" s="2" t="s">
        <v>344</v>
      </c>
      <c r="I25" s="9">
        <v>23</v>
      </c>
    </row>
    <row r="26" spans="2:9" x14ac:dyDescent="0.3">
      <c r="B26" s="2" t="s">
        <v>26</v>
      </c>
      <c r="C26" s="2">
        <v>113</v>
      </c>
      <c r="D26" s="2" t="s">
        <v>27</v>
      </c>
      <c r="E26" s="2" t="s">
        <v>346</v>
      </c>
      <c r="F26" s="2" t="s">
        <v>347</v>
      </c>
      <c r="G26" s="2">
        <v>0</v>
      </c>
      <c r="H26" s="2" t="s">
        <v>344</v>
      </c>
      <c r="I26" s="9">
        <v>24</v>
      </c>
    </row>
    <row r="27" spans="2:9" x14ac:dyDescent="0.3">
      <c r="B27" s="2" t="s">
        <v>14</v>
      </c>
      <c r="C27" s="2">
        <v>107</v>
      </c>
      <c r="D27" s="2" t="s">
        <v>15</v>
      </c>
      <c r="E27" s="2" t="s">
        <v>346</v>
      </c>
      <c r="F27" s="2" t="s">
        <v>347</v>
      </c>
      <c r="G27" s="2">
        <v>0</v>
      </c>
      <c r="H27" s="2" t="s">
        <v>344</v>
      </c>
      <c r="I27" s="9">
        <v>25</v>
      </c>
    </row>
    <row r="28" spans="2:9" x14ac:dyDescent="0.3">
      <c r="B28" s="2" t="s">
        <v>6</v>
      </c>
      <c r="C28" s="2">
        <v>103</v>
      </c>
      <c r="D28" s="2" t="s">
        <v>7</v>
      </c>
      <c r="E28" s="2" t="s">
        <v>346</v>
      </c>
      <c r="F28" s="2" t="s">
        <v>347</v>
      </c>
      <c r="G28" s="2">
        <v>0</v>
      </c>
      <c r="H28" s="2" t="s">
        <v>344</v>
      </c>
      <c r="I28" s="9">
        <v>26</v>
      </c>
    </row>
    <row r="29" spans="2:9" x14ac:dyDescent="0.3">
      <c r="B29" s="2" t="s">
        <v>22</v>
      </c>
      <c r="C29" s="2">
        <v>111</v>
      </c>
      <c r="D29" s="2" t="s">
        <v>23</v>
      </c>
      <c r="E29" s="2" t="s">
        <v>346</v>
      </c>
      <c r="F29" s="2" t="s">
        <v>347</v>
      </c>
      <c r="G29" s="2">
        <v>0</v>
      </c>
      <c r="H29" s="2" t="s">
        <v>344</v>
      </c>
      <c r="I29" s="9">
        <v>27</v>
      </c>
    </row>
    <row r="30" spans="2:9" x14ac:dyDescent="0.3">
      <c r="B30" s="2" t="s">
        <v>134</v>
      </c>
      <c r="C30" s="2">
        <v>602</v>
      </c>
      <c r="D30" s="2" t="s">
        <v>135</v>
      </c>
      <c r="E30" s="2" t="s">
        <v>133</v>
      </c>
      <c r="F30" s="2" t="s">
        <v>349</v>
      </c>
      <c r="G30" s="2">
        <v>1</v>
      </c>
      <c r="H30" s="2" t="s">
        <v>355</v>
      </c>
      <c r="I30" s="9">
        <v>28</v>
      </c>
    </row>
    <row r="31" spans="2:9" x14ac:dyDescent="0.3">
      <c r="B31" s="2" t="s">
        <v>76</v>
      </c>
      <c r="C31" s="2">
        <v>302</v>
      </c>
      <c r="D31" s="2" t="s">
        <v>77</v>
      </c>
      <c r="E31" s="2" t="s">
        <v>75</v>
      </c>
      <c r="F31" s="2" t="s">
        <v>347</v>
      </c>
      <c r="G31" s="2">
        <v>0</v>
      </c>
      <c r="H31" s="2" t="s">
        <v>344</v>
      </c>
      <c r="I31" s="9">
        <v>29</v>
      </c>
    </row>
    <row r="32" spans="2:9" x14ac:dyDescent="0.3">
      <c r="B32" s="2" t="s">
        <v>130</v>
      </c>
      <c r="C32" s="2">
        <v>511</v>
      </c>
      <c r="D32" s="2" t="s">
        <v>131</v>
      </c>
      <c r="E32" s="2" t="s">
        <v>351</v>
      </c>
      <c r="F32" s="2" t="s">
        <v>352</v>
      </c>
      <c r="G32" s="2">
        <v>1</v>
      </c>
      <c r="H32" s="2" t="s">
        <v>355</v>
      </c>
      <c r="I32" s="9">
        <v>30</v>
      </c>
    </row>
    <row r="33" spans="2:9" x14ac:dyDescent="0.3">
      <c r="B33" s="2" t="s">
        <v>64</v>
      </c>
      <c r="C33" s="2">
        <v>212</v>
      </c>
      <c r="D33" s="2" t="s">
        <v>65</v>
      </c>
      <c r="E33" s="2" t="s">
        <v>43</v>
      </c>
      <c r="F33" s="2" t="s">
        <v>347</v>
      </c>
      <c r="G33" s="2">
        <v>0</v>
      </c>
      <c r="H33" s="2" t="s">
        <v>356</v>
      </c>
      <c r="I33" s="9">
        <v>31</v>
      </c>
    </row>
    <row r="34" spans="2:9" x14ac:dyDescent="0.3">
      <c r="B34" s="2" t="s">
        <v>44</v>
      </c>
      <c r="C34" s="2">
        <v>202</v>
      </c>
      <c r="D34" s="2" t="s">
        <v>45</v>
      </c>
      <c r="E34" s="2" t="s">
        <v>43</v>
      </c>
      <c r="F34" s="2" t="s">
        <v>347</v>
      </c>
      <c r="G34" s="2">
        <v>0</v>
      </c>
      <c r="H34" s="2" t="s">
        <v>356</v>
      </c>
      <c r="I34" s="9">
        <v>32</v>
      </c>
    </row>
    <row r="35" spans="2:9" x14ac:dyDescent="0.3">
      <c r="B35" s="2" t="s">
        <v>52</v>
      </c>
      <c r="C35" s="2">
        <v>206</v>
      </c>
      <c r="D35" s="2" t="s">
        <v>53</v>
      </c>
      <c r="E35" s="2" t="s">
        <v>43</v>
      </c>
      <c r="F35" s="2" t="s">
        <v>347</v>
      </c>
      <c r="G35" s="2">
        <v>0</v>
      </c>
      <c r="H35" s="2" t="s">
        <v>356</v>
      </c>
      <c r="I35" s="9">
        <v>33</v>
      </c>
    </row>
    <row r="36" spans="2:9" x14ac:dyDescent="0.3">
      <c r="B36" s="2" t="s">
        <v>56</v>
      </c>
      <c r="C36" s="2">
        <v>208</v>
      </c>
      <c r="D36" s="2" t="s">
        <v>57</v>
      </c>
      <c r="E36" s="2" t="s">
        <v>43</v>
      </c>
      <c r="F36" s="2" t="s">
        <v>347</v>
      </c>
      <c r="G36" s="2">
        <v>0</v>
      </c>
      <c r="H36" s="2" t="s">
        <v>344</v>
      </c>
      <c r="I36" s="9">
        <v>34</v>
      </c>
    </row>
    <row r="37" spans="2:9" x14ac:dyDescent="0.3">
      <c r="B37" s="2" t="s">
        <v>38</v>
      </c>
      <c r="C37" s="2">
        <v>119</v>
      </c>
      <c r="D37" s="2" t="s">
        <v>39</v>
      </c>
      <c r="E37" s="2" t="s">
        <v>346</v>
      </c>
      <c r="F37" s="2" t="s">
        <v>348</v>
      </c>
      <c r="G37" s="2">
        <v>0</v>
      </c>
      <c r="H37" s="2" t="s">
        <v>355</v>
      </c>
      <c r="I37" s="9">
        <v>35</v>
      </c>
    </row>
    <row r="38" spans="2:9" x14ac:dyDescent="0.3">
      <c r="B38" s="2" t="s">
        <v>86</v>
      </c>
      <c r="C38" s="2">
        <v>307</v>
      </c>
      <c r="D38" s="2" t="s">
        <v>87</v>
      </c>
      <c r="E38" s="2" t="s">
        <v>75</v>
      </c>
      <c r="F38" s="2" t="s">
        <v>347</v>
      </c>
      <c r="G38" s="2">
        <v>0</v>
      </c>
      <c r="H38" s="2" t="s">
        <v>344</v>
      </c>
      <c r="I38" s="9">
        <v>36</v>
      </c>
    </row>
    <row r="39" spans="2:9" x14ac:dyDescent="0.3">
      <c r="B39" s="2" t="s">
        <v>110</v>
      </c>
      <c r="C39" s="2">
        <v>501</v>
      </c>
      <c r="D39" s="2" t="s">
        <v>111</v>
      </c>
      <c r="E39" s="2" t="s">
        <v>351</v>
      </c>
      <c r="F39" s="2" t="s">
        <v>352</v>
      </c>
      <c r="G39" s="2">
        <v>1</v>
      </c>
      <c r="H39" s="2" t="s">
        <v>355</v>
      </c>
      <c r="I39" s="9">
        <v>37</v>
      </c>
    </row>
    <row r="40" spans="2:9" x14ac:dyDescent="0.3">
      <c r="B40" s="2" t="s">
        <v>8</v>
      </c>
      <c r="C40" s="2">
        <v>104</v>
      </c>
      <c r="D40" s="2" t="s">
        <v>9</v>
      </c>
      <c r="E40" s="2" t="s">
        <v>346</v>
      </c>
      <c r="F40" s="2" t="s">
        <v>347</v>
      </c>
      <c r="G40" s="2">
        <v>0</v>
      </c>
      <c r="H40" s="2" t="s">
        <v>355</v>
      </c>
      <c r="I40" s="9">
        <v>38</v>
      </c>
    </row>
    <row r="41" spans="2:9" x14ac:dyDescent="0.3">
      <c r="B41" s="2" t="s">
        <v>48</v>
      </c>
      <c r="C41" s="2">
        <v>204</v>
      </c>
      <c r="D41" s="2" t="s">
        <v>49</v>
      </c>
      <c r="E41" s="2" t="s">
        <v>43</v>
      </c>
      <c r="F41" s="2" t="s">
        <v>349</v>
      </c>
      <c r="G41" s="2">
        <v>0</v>
      </c>
      <c r="H41" s="2" t="s">
        <v>355</v>
      </c>
      <c r="I41" s="9">
        <v>39</v>
      </c>
    </row>
    <row r="42" spans="2:9" x14ac:dyDescent="0.3">
      <c r="B42" s="2" t="s">
        <v>96</v>
      </c>
      <c r="C42" s="2">
        <v>404</v>
      </c>
      <c r="D42" s="2" t="s">
        <v>97</v>
      </c>
      <c r="E42" s="2" t="s">
        <v>91</v>
      </c>
      <c r="F42" s="2" t="s">
        <v>347</v>
      </c>
      <c r="G42" s="2">
        <v>0</v>
      </c>
      <c r="H42" s="2" t="s">
        <v>344</v>
      </c>
      <c r="I42" s="9">
        <v>40</v>
      </c>
    </row>
    <row r="43" spans="2:9" x14ac:dyDescent="0.3">
      <c r="B43" s="2" t="s">
        <v>114</v>
      </c>
      <c r="C43" s="2">
        <v>503</v>
      </c>
      <c r="D43" s="2" t="s">
        <v>115</v>
      </c>
      <c r="E43" s="2" t="s">
        <v>351</v>
      </c>
      <c r="F43" s="2" t="s">
        <v>352</v>
      </c>
      <c r="G43" s="2">
        <v>1</v>
      </c>
      <c r="H43" s="2" t="s">
        <v>355</v>
      </c>
      <c r="I43" s="9">
        <v>41</v>
      </c>
    </row>
    <row r="44" spans="2:9" x14ac:dyDescent="0.3">
      <c r="B44" s="2" t="s">
        <v>62</v>
      </c>
      <c r="C44" s="2">
        <v>211</v>
      </c>
      <c r="D44" s="2" t="s">
        <v>63</v>
      </c>
      <c r="E44" s="2" t="s">
        <v>43</v>
      </c>
      <c r="F44" s="2" t="s">
        <v>347</v>
      </c>
      <c r="G44" s="2">
        <v>0</v>
      </c>
      <c r="H44" s="2" t="s">
        <v>355</v>
      </c>
      <c r="I44" s="9">
        <v>42</v>
      </c>
    </row>
    <row r="45" spans="2:9" x14ac:dyDescent="0.3">
      <c r="B45" s="2" t="s">
        <v>20</v>
      </c>
      <c r="C45" s="2">
        <v>110</v>
      </c>
      <c r="D45" s="2" t="s">
        <v>21</v>
      </c>
      <c r="E45" s="2" t="s">
        <v>346</v>
      </c>
      <c r="F45" s="2" t="s">
        <v>347</v>
      </c>
      <c r="G45" s="2">
        <v>0</v>
      </c>
      <c r="H45" s="2" t="s">
        <v>344</v>
      </c>
      <c r="I45" s="9">
        <v>43</v>
      </c>
    </row>
    <row r="46" spans="2:9" x14ac:dyDescent="0.3">
      <c r="B46" s="2" t="s">
        <v>120</v>
      </c>
      <c r="C46" s="2">
        <v>506</v>
      </c>
      <c r="D46" s="2" t="s">
        <v>121</v>
      </c>
      <c r="E46" s="2" t="s">
        <v>351</v>
      </c>
      <c r="F46" s="2" t="s">
        <v>352</v>
      </c>
      <c r="G46" s="2">
        <v>1</v>
      </c>
      <c r="H46" s="2" t="s">
        <v>355</v>
      </c>
      <c r="I46" s="9">
        <v>44</v>
      </c>
    </row>
    <row r="47" spans="2:9" x14ac:dyDescent="0.3">
      <c r="B47" s="2" t="s">
        <v>156</v>
      </c>
      <c r="C47" s="2">
        <v>702</v>
      </c>
      <c r="D47" s="2" t="s">
        <v>157</v>
      </c>
      <c r="E47" s="2" t="s">
        <v>353</v>
      </c>
      <c r="F47" s="2" t="s">
        <v>354</v>
      </c>
      <c r="G47" s="2">
        <v>1</v>
      </c>
      <c r="H47" s="2" t="s">
        <v>355</v>
      </c>
      <c r="I47" s="9">
        <v>45</v>
      </c>
    </row>
    <row r="48" spans="2:9" x14ac:dyDescent="0.3">
      <c r="B48" s="2" t="s">
        <v>124</v>
      </c>
      <c r="C48" s="2">
        <v>508</v>
      </c>
      <c r="D48" s="2" t="s">
        <v>125</v>
      </c>
      <c r="E48" s="2" t="s">
        <v>351</v>
      </c>
      <c r="F48" s="2" t="s">
        <v>352</v>
      </c>
      <c r="G48" s="2">
        <v>1</v>
      </c>
      <c r="H48" s="2" t="s">
        <v>355</v>
      </c>
      <c r="I48" s="9">
        <v>46</v>
      </c>
    </row>
    <row r="49" spans="2:9" x14ac:dyDescent="0.3">
      <c r="B49" s="2" t="s">
        <v>118</v>
      </c>
      <c r="C49" s="2">
        <v>505</v>
      </c>
      <c r="D49" s="2" t="s">
        <v>119</v>
      </c>
      <c r="E49" s="2" t="s">
        <v>351</v>
      </c>
      <c r="F49" s="2" t="s">
        <v>352</v>
      </c>
      <c r="G49" s="2">
        <v>1</v>
      </c>
      <c r="H49" s="2" t="s">
        <v>355</v>
      </c>
      <c r="I49" s="9">
        <v>47</v>
      </c>
    </row>
    <row r="50" spans="2:9" x14ac:dyDescent="0.3">
      <c r="B50" s="2" t="s">
        <v>12</v>
      </c>
      <c r="C50" s="2">
        <v>106</v>
      </c>
      <c r="D50" s="2" t="s">
        <v>13</v>
      </c>
      <c r="E50" s="2" t="s">
        <v>346</v>
      </c>
      <c r="F50" s="2" t="s">
        <v>347</v>
      </c>
      <c r="G50" s="2">
        <v>0</v>
      </c>
      <c r="H50" s="2" t="s">
        <v>344</v>
      </c>
      <c r="I50" s="9">
        <v>48</v>
      </c>
    </row>
    <row r="51" spans="2:9" x14ac:dyDescent="0.3">
      <c r="B51" s="2" t="s">
        <v>82</v>
      </c>
      <c r="C51" s="2">
        <v>305</v>
      </c>
      <c r="D51" s="2" t="s">
        <v>83</v>
      </c>
      <c r="E51" s="2" t="s">
        <v>75</v>
      </c>
      <c r="F51" s="2" t="s">
        <v>347</v>
      </c>
      <c r="G51" s="2">
        <v>0</v>
      </c>
      <c r="H51" s="2" t="s">
        <v>355</v>
      </c>
      <c r="I51" s="9">
        <v>49</v>
      </c>
    </row>
    <row r="52" spans="2:9" x14ac:dyDescent="0.3">
      <c r="B52" s="2" t="s">
        <v>112</v>
      </c>
      <c r="C52" s="2">
        <v>502</v>
      </c>
      <c r="D52" s="2" t="s">
        <v>113</v>
      </c>
      <c r="E52" s="2" t="s">
        <v>351</v>
      </c>
      <c r="F52" s="2" t="s">
        <v>352</v>
      </c>
      <c r="G52" s="2">
        <v>1</v>
      </c>
      <c r="H52" s="2" t="s">
        <v>355</v>
      </c>
      <c r="I52" s="9">
        <v>50</v>
      </c>
    </row>
    <row r="53" spans="2:9" x14ac:dyDescent="0.3">
      <c r="B53" s="2" t="s">
        <v>10</v>
      </c>
      <c r="C53" s="2">
        <v>105</v>
      </c>
      <c r="D53" s="2" t="s">
        <v>11</v>
      </c>
      <c r="E53" s="2" t="s">
        <v>346</v>
      </c>
      <c r="F53" s="2" t="s">
        <v>347</v>
      </c>
      <c r="G53" s="2">
        <v>0</v>
      </c>
      <c r="H53" s="2" t="s">
        <v>355</v>
      </c>
      <c r="I53" s="9">
        <v>51</v>
      </c>
    </row>
    <row r="54" spans="2:9" x14ac:dyDescent="0.3">
      <c r="B54" s="2" t="s">
        <v>116</v>
      </c>
      <c r="C54" s="2">
        <v>504</v>
      </c>
      <c r="D54" s="2" t="s">
        <v>117</v>
      </c>
      <c r="E54" s="2" t="s">
        <v>351</v>
      </c>
      <c r="F54" s="2" t="s">
        <v>352</v>
      </c>
      <c r="G54" s="2">
        <v>1</v>
      </c>
      <c r="H54" s="2" t="s">
        <v>355</v>
      </c>
      <c r="I54" s="9">
        <v>52</v>
      </c>
    </row>
    <row r="55" spans="2:9" x14ac:dyDescent="0.3">
      <c r="B55" s="2" t="s">
        <v>158</v>
      </c>
      <c r="C55" s="2">
        <v>703</v>
      </c>
      <c r="D55" s="2" t="s">
        <v>159</v>
      </c>
      <c r="E55" s="2" t="s">
        <v>353</v>
      </c>
      <c r="F55" s="2" t="s">
        <v>354</v>
      </c>
      <c r="G55" s="2">
        <v>1</v>
      </c>
      <c r="H55" s="2" t="s">
        <v>355</v>
      </c>
      <c r="I55" s="9">
        <v>53</v>
      </c>
    </row>
    <row r="56" spans="2:9" x14ac:dyDescent="0.3">
      <c r="B56" s="2" t="s">
        <v>40</v>
      </c>
      <c r="C56" s="2">
        <v>120</v>
      </c>
      <c r="D56" s="2" t="s">
        <v>41</v>
      </c>
      <c r="E56" s="2" t="s">
        <v>346</v>
      </c>
      <c r="F56" s="2" t="s">
        <v>347</v>
      </c>
      <c r="G56" s="2">
        <v>0</v>
      </c>
      <c r="H56" s="2" t="s">
        <v>355</v>
      </c>
      <c r="I56" s="9">
        <v>54</v>
      </c>
    </row>
    <row r="57" spans="2:9" x14ac:dyDescent="0.3">
      <c r="B57" s="2" t="s">
        <v>58</v>
      </c>
      <c r="C57" s="2">
        <v>209</v>
      </c>
      <c r="D57" s="2" t="s">
        <v>59</v>
      </c>
      <c r="E57" s="2" t="s">
        <v>43</v>
      </c>
      <c r="F57" s="2" t="s">
        <v>349</v>
      </c>
      <c r="G57" s="2">
        <v>0</v>
      </c>
      <c r="H57" s="2" t="s">
        <v>355</v>
      </c>
      <c r="I57" s="9">
        <v>55</v>
      </c>
    </row>
    <row r="58" spans="2:9" x14ac:dyDescent="0.3">
      <c r="B58" s="2" t="s">
        <v>84</v>
      </c>
      <c r="C58" s="2">
        <v>306</v>
      </c>
      <c r="D58" s="2" t="s">
        <v>85</v>
      </c>
      <c r="E58" s="2" t="s">
        <v>75</v>
      </c>
      <c r="F58" s="2" t="s">
        <v>347</v>
      </c>
      <c r="G58" s="2">
        <v>0</v>
      </c>
      <c r="H58" s="2" t="s">
        <v>344</v>
      </c>
      <c r="I58" s="9">
        <v>56</v>
      </c>
    </row>
    <row r="59" spans="2:9" x14ac:dyDescent="0.3">
      <c r="B59" s="2" t="s">
        <v>164</v>
      </c>
      <c r="C59" s="2">
        <v>706</v>
      </c>
      <c r="D59" s="2" t="s">
        <v>165</v>
      </c>
      <c r="E59" s="2" t="s">
        <v>353</v>
      </c>
      <c r="F59" s="2" t="s">
        <v>354</v>
      </c>
      <c r="G59" s="2">
        <v>1</v>
      </c>
      <c r="H59" s="2" t="s">
        <v>355</v>
      </c>
      <c r="I59" s="9">
        <v>57</v>
      </c>
    </row>
    <row r="60" spans="2:9" x14ac:dyDescent="0.3">
      <c r="B60" s="2" t="s">
        <v>138</v>
      </c>
      <c r="C60" s="2">
        <v>604</v>
      </c>
      <c r="D60" s="2" t="s">
        <v>139</v>
      </c>
      <c r="E60" s="2" t="s">
        <v>133</v>
      </c>
      <c r="F60" s="2" t="s">
        <v>349</v>
      </c>
      <c r="G60" s="2">
        <v>0</v>
      </c>
      <c r="H60" s="2" t="s">
        <v>355</v>
      </c>
      <c r="I60" s="9">
        <v>58</v>
      </c>
    </row>
    <row r="61" spans="2:9" x14ac:dyDescent="0.3">
      <c r="B61" s="2" t="s">
        <v>140</v>
      </c>
      <c r="C61" s="2">
        <v>605</v>
      </c>
      <c r="D61" s="2" t="s">
        <v>141</v>
      </c>
      <c r="E61" s="2" t="s">
        <v>133</v>
      </c>
      <c r="F61" s="2" t="s">
        <v>348</v>
      </c>
      <c r="G61" s="2">
        <v>1</v>
      </c>
      <c r="H61" s="2" t="s">
        <v>355</v>
      </c>
      <c r="I61" s="9">
        <v>59</v>
      </c>
    </row>
    <row r="62" spans="2:9" x14ac:dyDescent="0.3">
      <c r="B62" s="2" t="s">
        <v>132</v>
      </c>
      <c r="C62" s="2">
        <v>601</v>
      </c>
      <c r="D62" s="2" t="s">
        <v>133</v>
      </c>
      <c r="E62" s="2" t="s">
        <v>133</v>
      </c>
      <c r="F62" s="2" t="s">
        <v>349</v>
      </c>
      <c r="G62" s="2">
        <v>1</v>
      </c>
      <c r="H62" s="2" t="s">
        <v>355</v>
      </c>
      <c r="I62" s="9">
        <v>60</v>
      </c>
    </row>
    <row r="63" spans="2:9" x14ac:dyDescent="0.3">
      <c r="B63" s="2" t="s">
        <v>80</v>
      </c>
      <c r="C63" s="2">
        <v>304</v>
      </c>
      <c r="D63" s="2" t="s">
        <v>81</v>
      </c>
      <c r="E63" s="2" t="s">
        <v>75</v>
      </c>
      <c r="F63" s="2" t="s">
        <v>347</v>
      </c>
      <c r="G63" s="2">
        <v>0</v>
      </c>
      <c r="H63" s="2" t="s">
        <v>355</v>
      </c>
      <c r="I63" s="9">
        <v>61</v>
      </c>
    </row>
    <row r="64" spans="2:9" x14ac:dyDescent="0.3">
      <c r="B64" s="2" t="s">
        <v>126</v>
      </c>
      <c r="C64" s="2">
        <v>509</v>
      </c>
      <c r="D64" s="2" t="s">
        <v>127</v>
      </c>
      <c r="E64" s="2" t="s">
        <v>351</v>
      </c>
      <c r="F64" s="2" t="s">
        <v>352</v>
      </c>
      <c r="G64" s="2">
        <v>1</v>
      </c>
      <c r="H64" s="2" t="s">
        <v>355</v>
      </c>
      <c r="I64" s="9">
        <v>62</v>
      </c>
    </row>
    <row r="65" spans="2:9" x14ac:dyDescent="0.3">
      <c r="B65" s="2" t="s">
        <v>122</v>
      </c>
      <c r="C65" s="2">
        <v>507</v>
      </c>
      <c r="D65" s="2" t="s">
        <v>123</v>
      </c>
      <c r="E65" s="2" t="s">
        <v>351</v>
      </c>
      <c r="F65" s="2" t="s">
        <v>352</v>
      </c>
      <c r="G65" s="2">
        <v>1</v>
      </c>
      <c r="H65" s="2" t="s">
        <v>355</v>
      </c>
      <c r="I65" s="9">
        <v>63</v>
      </c>
    </row>
    <row r="66" spans="2:9" x14ac:dyDescent="0.3">
      <c r="B66" s="2" t="s">
        <v>144</v>
      </c>
      <c r="C66" s="2">
        <v>607</v>
      </c>
      <c r="D66" s="2" t="s">
        <v>145</v>
      </c>
      <c r="E66" s="2" t="s">
        <v>133</v>
      </c>
      <c r="F66" s="2" t="s">
        <v>348</v>
      </c>
      <c r="G66" s="2">
        <v>1</v>
      </c>
      <c r="H66" s="2" t="s">
        <v>355</v>
      </c>
      <c r="I66" s="9">
        <v>64</v>
      </c>
    </row>
    <row r="67" spans="2:9" x14ac:dyDescent="0.3">
      <c r="B67" s="2" t="s">
        <v>136</v>
      </c>
      <c r="C67" s="2">
        <v>603</v>
      </c>
      <c r="D67" s="2" t="s">
        <v>137</v>
      </c>
      <c r="E67" s="2" t="s">
        <v>133</v>
      </c>
      <c r="F67" s="2" t="s">
        <v>348</v>
      </c>
      <c r="G67" s="2">
        <v>0</v>
      </c>
      <c r="H67" s="2" t="s">
        <v>355</v>
      </c>
      <c r="I67" s="9">
        <v>65</v>
      </c>
    </row>
    <row r="68" spans="2:9" x14ac:dyDescent="0.3">
      <c r="B68" s="2" t="s">
        <v>154</v>
      </c>
      <c r="C68" s="2">
        <v>701</v>
      </c>
      <c r="D68" s="2" t="s">
        <v>155</v>
      </c>
      <c r="E68" s="2" t="s">
        <v>353</v>
      </c>
      <c r="F68" s="2" t="s">
        <v>354</v>
      </c>
      <c r="G68" s="2">
        <v>1</v>
      </c>
      <c r="H68" s="2" t="s">
        <v>355</v>
      </c>
      <c r="I68" s="9">
        <v>66</v>
      </c>
    </row>
    <row r="69" spans="2:9" x14ac:dyDescent="0.3">
      <c r="B69" s="2" t="s">
        <v>34</v>
      </c>
      <c r="C69" s="2">
        <v>117</v>
      </c>
      <c r="D69" s="2" t="s">
        <v>35</v>
      </c>
      <c r="E69" s="2" t="s">
        <v>346</v>
      </c>
      <c r="F69" s="2" t="s">
        <v>347</v>
      </c>
      <c r="G69" s="2">
        <v>0</v>
      </c>
      <c r="H69" s="2" t="s">
        <v>355</v>
      </c>
      <c r="I69" s="9">
        <v>67</v>
      </c>
    </row>
    <row r="70" spans="2:9" x14ac:dyDescent="0.3">
      <c r="B70" s="2" t="s">
        <v>24</v>
      </c>
      <c r="C70" s="2">
        <v>112</v>
      </c>
      <c r="D70" s="2" t="s">
        <v>25</v>
      </c>
      <c r="E70" s="2" t="s">
        <v>346</v>
      </c>
      <c r="F70" s="2" t="s">
        <v>347</v>
      </c>
      <c r="G70" s="2">
        <v>0</v>
      </c>
      <c r="H70" s="2" t="s">
        <v>355</v>
      </c>
      <c r="I70" s="9">
        <v>68</v>
      </c>
    </row>
    <row r="71" spans="2:9" x14ac:dyDescent="0.3">
      <c r="B71" s="2" t="s">
        <v>142</v>
      </c>
      <c r="C71" s="2">
        <v>606</v>
      </c>
      <c r="D71" s="2" t="s">
        <v>143</v>
      </c>
      <c r="E71" s="2" t="s">
        <v>133</v>
      </c>
      <c r="F71" s="2" t="s">
        <v>349</v>
      </c>
      <c r="G71" s="2">
        <v>1</v>
      </c>
      <c r="H71" s="2" t="s">
        <v>355</v>
      </c>
      <c r="I71" s="9">
        <v>69</v>
      </c>
    </row>
    <row r="72" spans="2:9" x14ac:dyDescent="0.3">
      <c r="B72" s="2" t="s">
        <v>148</v>
      </c>
      <c r="C72" s="2">
        <v>609</v>
      </c>
      <c r="D72" s="2" t="s">
        <v>149</v>
      </c>
      <c r="E72" s="2" t="s">
        <v>133</v>
      </c>
      <c r="F72" s="2" t="s">
        <v>349</v>
      </c>
      <c r="G72" s="2">
        <v>1</v>
      </c>
      <c r="H72" s="2" t="s">
        <v>355</v>
      </c>
      <c r="I72" s="9">
        <v>70</v>
      </c>
    </row>
    <row r="73" spans="2:9" x14ac:dyDescent="0.3">
      <c r="B73" s="2" t="s">
        <v>108</v>
      </c>
      <c r="C73" s="2">
        <v>410</v>
      </c>
      <c r="D73" s="2" t="s">
        <v>109</v>
      </c>
      <c r="E73" s="2" t="s">
        <v>91</v>
      </c>
      <c r="F73" s="2" t="s">
        <v>350</v>
      </c>
      <c r="G73" s="2">
        <v>1</v>
      </c>
      <c r="H73" s="2" t="s">
        <v>355</v>
      </c>
      <c r="I73" s="9">
        <v>71</v>
      </c>
    </row>
    <row r="74" spans="2:9" x14ac:dyDescent="0.3">
      <c r="B74" s="2" t="s">
        <v>32</v>
      </c>
      <c r="C74" s="2">
        <v>116</v>
      </c>
      <c r="D74" s="2" t="s">
        <v>33</v>
      </c>
      <c r="E74" s="2" t="s">
        <v>346</v>
      </c>
      <c r="F74" s="2" t="s">
        <v>347</v>
      </c>
      <c r="G74" s="2">
        <v>0</v>
      </c>
      <c r="H74" s="2" t="s">
        <v>355</v>
      </c>
      <c r="I74" s="9">
        <v>72</v>
      </c>
    </row>
    <row r="75" spans="2:9" x14ac:dyDescent="0.3">
      <c r="B75" s="2" t="s">
        <v>128</v>
      </c>
      <c r="C75" s="2">
        <v>510</v>
      </c>
      <c r="D75" s="2" t="s">
        <v>129</v>
      </c>
      <c r="E75" s="2" t="s">
        <v>351</v>
      </c>
      <c r="F75" s="2" t="s">
        <v>352</v>
      </c>
      <c r="G75" s="2">
        <v>1</v>
      </c>
      <c r="H75" s="2" t="s">
        <v>355</v>
      </c>
      <c r="I75" s="9">
        <v>73</v>
      </c>
    </row>
    <row r="76" spans="2:9" x14ac:dyDescent="0.3">
      <c r="B76" s="2" t="s">
        <v>66</v>
      </c>
      <c r="C76" s="2">
        <v>213</v>
      </c>
      <c r="D76" s="2" t="s">
        <v>67</v>
      </c>
      <c r="E76" s="2" t="s">
        <v>43</v>
      </c>
      <c r="F76" s="2" t="s">
        <v>350</v>
      </c>
      <c r="G76" s="2">
        <v>1</v>
      </c>
      <c r="H76" s="2" t="s">
        <v>355</v>
      </c>
      <c r="I76" s="9">
        <v>74</v>
      </c>
    </row>
    <row r="77" spans="2:9" x14ac:dyDescent="0.3">
      <c r="B77" s="2" t="s">
        <v>72</v>
      </c>
      <c r="C77" s="2">
        <v>216</v>
      </c>
      <c r="D77" s="2" t="s">
        <v>73</v>
      </c>
      <c r="E77" s="2" t="s">
        <v>43</v>
      </c>
      <c r="F77" s="2" t="s">
        <v>350</v>
      </c>
      <c r="G77" s="2">
        <v>0</v>
      </c>
      <c r="H77" s="2" t="s">
        <v>355</v>
      </c>
      <c r="I77" s="9">
        <v>75</v>
      </c>
    </row>
    <row r="78" spans="2:9" x14ac:dyDescent="0.3">
      <c r="B78" s="2" t="s">
        <v>150</v>
      </c>
      <c r="C78" s="2">
        <v>610</v>
      </c>
      <c r="D78" s="2" t="s">
        <v>151</v>
      </c>
      <c r="E78" s="2" t="s">
        <v>133</v>
      </c>
      <c r="F78" s="2" t="s">
        <v>348</v>
      </c>
      <c r="G78" s="2">
        <v>1</v>
      </c>
      <c r="H78" s="2" t="s">
        <v>355</v>
      </c>
      <c r="I78" s="9">
        <v>76</v>
      </c>
    </row>
    <row r="79" spans="2:9" x14ac:dyDescent="0.3">
      <c r="B79" s="2" t="s">
        <v>146</v>
      </c>
      <c r="C79" s="2">
        <v>608</v>
      </c>
      <c r="D79" s="2" t="s">
        <v>147</v>
      </c>
      <c r="E79" s="2" t="s">
        <v>133</v>
      </c>
      <c r="F79" s="2" t="s">
        <v>348</v>
      </c>
      <c r="G79" s="2">
        <v>1</v>
      </c>
      <c r="H79" s="2" t="s">
        <v>355</v>
      </c>
      <c r="I79" s="9">
        <v>77</v>
      </c>
    </row>
    <row r="80" spans="2:9" x14ac:dyDescent="0.3">
      <c r="B80" s="2" t="s">
        <v>70</v>
      </c>
      <c r="C80" s="2">
        <v>215</v>
      </c>
      <c r="D80" s="2" t="s">
        <v>71</v>
      </c>
      <c r="E80" s="2" t="s">
        <v>43</v>
      </c>
      <c r="F80" s="2" t="s">
        <v>350</v>
      </c>
      <c r="G80" s="2">
        <v>0</v>
      </c>
      <c r="H80" s="2" t="s">
        <v>355</v>
      </c>
      <c r="I80" s="9">
        <v>78</v>
      </c>
    </row>
    <row r="81" spans="2:9" x14ac:dyDescent="0.3">
      <c r="B81" s="2" t="s">
        <v>152</v>
      </c>
      <c r="C81" s="2">
        <v>611</v>
      </c>
      <c r="D81" s="2" t="s">
        <v>153</v>
      </c>
      <c r="E81" s="2" t="s">
        <v>133</v>
      </c>
      <c r="F81" s="2" t="s">
        <v>349</v>
      </c>
      <c r="G81" s="2">
        <v>1</v>
      </c>
      <c r="H81" s="2" t="s">
        <v>355</v>
      </c>
      <c r="I81" s="9">
        <v>79</v>
      </c>
    </row>
    <row r="82" spans="2:9" x14ac:dyDescent="0.3">
      <c r="B82" s="2" t="s">
        <v>68</v>
      </c>
      <c r="C82" s="2">
        <v>214</v>
      </c>
      <c r="D82" s="2" t="s">
        <v>69</v>
      </c>
      <c r="E82" s="2" t="s">
        <v>43</v>
      </c>
      <c r="F82" s="2" t="s">
        <v>350</v>
      </c>
      <c r="G82" s="2">
        <v>1</v>
      </c>
      <c r="H82" s="2" t="s">
        <v>355</v>
      </c>
      <c r="I82" s="9">
        <v>80</v>
      </c>
    </row>
    <row r="83" spans="2:9" x14ac:dyDescent="0.3">
      <c r="B83" s="2" t="s">
        <v>162</v>
      </c>
      <c r="C83" s="2">
        <v>705</v>
      </c>
      <c r="D83" s="2" t="s">
        <v>163</v>
      </c>
      <c r="E83" s="2" t="s">
        <v>353</v>
      </c>
      <c r="F83" s="2" t="s">
        <v>354</v>
      </c>
      <c r="G83" s="2">
        <v>1</v>
      </c>
      <c r="H83" s="2" t="s">
        <v>355</v>
      </c>
      <c r="I83" s="9">
        <v>81</v>
      </c>
    </row>
    <row r="84" spans="2:9" x14ac:dyDescent="0.3">
      <c r="B84" s="2" t="s">
        <v>160</v>
      </c>
      <c r="C84" s="2">
        <v>704</v>
      </c>
      <c r="D84" s="2" t="s">
        <v>161</v>
      </c>
      <c r="E84" s="2" t="s">
        <v>353</v>
      </c>
      <c r="F84" s="2" t="s">
        <v>354</v>
      </c>
      <c r="G84" s="2">
        <v>1</v>
      </c>
      <c r="H84" s="2" t="s">
        <v>355</v>
      </c>
      <c r="I84" s="9">
        <v>82</v>
      </c>
    </row>
  </sheetData>
  <sortState xmlns:xlrd2="http://schemas.microsoft.com/office/spreadsheetml/2017/richdata2" ref="B3:I84">
    <sortCondition ref="I3:I8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7575-3E2F-4F07-8C5F-BE383F5A7905}">
  <dimension ref="A1:FP90"/>
  <sheetViews>
    <sheetView workbookViewId="0">
      <pane xSplit="3" ySplit="6" topLeftCell="AH69" activePane="bottomRight" state="frozen"/>
      <selection pane="topRight" activeCell="D1" sqref="D1"/>
      <selection pane="bottomLeft" activeCell="A7" sqref="A7"/>
      <selection pane="bottomRight" activeCell="H7" sqref="H7:AN88"/>
    </sheetView>
  </sheetViews>
  <sheetFormatPr defaultColWidth="11.5546875" defaultRowHeight="14.4" x14ac:dyDescent="0.3"/>
  <cols>
    <col min="3" max="3" width="23.33203125" bestFit="1" customWidth="1"/>
    <col min="4" max="4" width="14.109375" customWidth="1"/>
    <col min="5" max="5" width="17.6640625" bestFit="1" customWidth="1"/>
    <col min="6" max="6" width="24.5546875" bestFit="1" customWidth="1"/>
    <col min="7" max="7" width="32.33203125" bestFit="1" customWidth="1"/>
  </cols>
  <sheetData>
    <row r="1" spans="1:172" ht="15" customHeight="1" x14ac:dyDescent="0.3">
      <c r="H1" s="102" t="s">
        <v>340</v>
      </c>
      <c r="I1" s="100" t="s">
        <v>339</v>
      </c>
      <c r="J1" s="100"/>
      <c r="K1" s="100"/>
      <c r="L1" s="100"/>
      <c r="M1" s="100"/>
      <c r="N1" s="100"/>
      <c r="O1" s="99" t="s">
        <v>338</v>
      </c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8" t="s">
        <v>337</v>
      </c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</row>
    <row r="2" spans="1:172" ht="15" customHeight="1" x14ac:dyDescent="0.3">
      <c r="H2" s="102"/>
      <c r="I2" s="100"/>
      <c r="J2" s="100"/>
      <c r="K2" s="100"/>
      <c r="L2" s="100"/>
      <c r="M2" s="100"/>
      <c r="N2" s="100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</row>
    <row r="3" spans="1:172" ht="15" customHeight="1" x14ac:dyDescent="0.3">
      <c r="H3" s="102"/>
      <c r="I3" s="100"/>
      <c r="J3" s="100"/>
      <c r="K3" s="100"/>
      <c r="L3" s="100"/>
      <c r="M3" s="100"/>
      <c r="N3" s="100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</row>
    <row r="4" spans="1:172" ht="15" customHeight="1" x14ac:dyDescent="0.3">
      <c r="H4" s="102"/>
      <c r="I4" s="100"/>
      <c r="J4" s="100"/>
      <c r="K4" s="100"/>
      <c r="L4" s="100"/>
      <c r="M4" s="100"/>
      <c r="N4" s="100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</row>
    <row r="5" spans="1:172" ht="15" customHeight="1" x14ac:dyDescent="0.3">
      <c r="H5" s="102"/>
      <c r="I5" s="100"/>
      <c r="J5" s="100"/>
      <c r="K5" s="100"/>
      <c r="L5" s="100"/>
      <c r="M5" s="100"/>
      <c r="N5" s="100"/>
      <c r="O5" s="3" t="s">
        <v>166</v>
      </c>
      <c r="P5" s="3" t="s">
        <v>166</v>
      </c>
      <c r="Q5" s="3" t="s">
        <v>166</v>
      </c>
      <c r="R5" s="3" t="s">
        <v>166</v>
      </c>
      <c r="S5" s="3" t="s">
        <v>166</v>
      </c>
      <c r="T5" s="3" t="s">
        <v>166</v>
      </c>
      <c r="U5" s="3" t="s">
        <v>166</v>
      </c>
      <c r="V5" s="4" t="s">
        <v>167</v>
      </c>
      <c r="W5" s="4" t="s">
        <v>167</v>
      </c>
      <c r="X5" s="4" t="s">
        <v>167</v>
      </c>
      <c r="Y5" s="4" t="s">
        <v>167</v>
      </c>
      <c r="Z5" s="5" t="s">
        <v>168</v>
      </c>
      <c r="AA5" s="5" t="s">
        <v>168</v>
      </c>
      <c r="AB5" s="5" t="s">
        <v>168</v>
      </c>
      <c r="AC5" s="5" t="s">
        <v>168</v>
      </c>
      <c r="AD5" s="5" t="s">
        <v>168</v>
      </c>
      <c r="AE5" s="6" t="s">
        <v>169</v>
      </c>
      <c r="AF5" s="7" t="s">
        <v>170</v>
      </c>
      <c r="AG5" s="7" t="s">
        <v>170</v>
      </c>
      <c r="AH5" s="7" t="s">
        <v>170</v>
      </c>
      <c r="AI5" s="7" t="s">
        <v>170</v>
      </c>
      <c r="AJ5" s="7" t="s">
        <v>170</v>
      </c>
      <c r="AK5" s="8" t="s">
        <v>171</v>
      </c>
      <c r="AL5" s="8" t="s">
        <v>171</v>
      </c>
      <c r="AM5" s="8" t="s">
        <v>171</v>
      </c>
      <c r="AN5" s="8" t="s">
        <v>171</v>
      </c>
      <c r="AO5" t="s">
        <v>173</v>
      </c>
      <c r="AP5" t="s">
        <v>173</v>
      </c>
      <c r="AQ5" t="s">
        <v>173</v>
      </c>
      <c r="AR5" t="s">
        <v>173</v>
      </c>
      <c r="AS5" t="s">
        <v>173</v>
      </c>
      <c r="AT5" t="s">
        <v>173</v>
      </c>
      <c r="AU5" t="s">
        <v>174</v>
      </c>
      <c r="AV5" t="s">
        <v>174</v>
      </c>
      <c r="AW5" t="s">
        <v>174</v>
      </c>
      <c r="AX5" t="s">
        <v>174</v>
      </c>
      <c r="AY5" t="s">
        <v>175</v>
      </c>
      <c r="AZ5" t="s">
        <v>175</v>
      </c>
      <c r="BA5" t="s">
        <v>175</v>
      </c>
      <c r="BB5" t="s">
        <v>176</v>
      </c>
      <c r="BC5" t="s">
        <v>176</v>
      </c>
      <c r="BD5" t="s">
        <v>176</v>
      </c>
      <c r="BE5" t="s">
        <v>176</v>
      </c>
      <c r="BF5" t="s">
        <v>176</v>
      </c>
      <c r="BG5" t="s">
        <v>177</v>
      </c>
      <c r="BH5" t="s">
        <v>177</v>
      </c>
      <c r="BI5" t="s">
        <v>177</v>
      </c>
      <c r="BJ5" t="s">
        <v>177</v>
      </c>
      <c r="BK5" t="s">
        <v>177</v>
      </c>
      <c r="BL5" t="s">
        <v>178</v>
      </c>
      <c r="BM5" t="s">
        <v>178</v>
      </c>
      <c r="BN5" t="s">
        <v>178</v>
      </c>
      <c r="BO5" t="s">
        <v>179</v>
      </c>
      <c r="BP5" t="s">
        <v>179</v>
      </c>
      <c r="BQ5" t="s">
        <v>179</v>
      </c>
      <c r="BR5" t="s">
        <v>179</v>
      </c>
      <c r="BS5" t="s">
        <v>179</v>
      </c>
      <c r="BT5" t="s">
        <v>179</v>
      </c>
      <c r="BU5" t="s">
        <v>180</v>
      </c>
      <c r="BV5" t="s">
        <v>180</v>
      </c>
      <c r="BW5" t="s">
        <v>180</v>
      </c>
      <c r="BX5" t="s">
        <v>180</v>
      </c>
      <c r="BY5" t="s">
        <v>181</v>
      </c>
      <c r="BZ5" t="s">
        <v>181</v>
      </c>
      <c r="CA5" t="s">
        <v>181</v>
      </c>
      <c r="CB5" t="s">
        <v>181</v>
      </c>
      <c r="CC5" t="s">
        <v>181</v>
      </c>
      <c r="CD5" t="s">
        <v>181</v>
      </c>
      <c r="CE5" t="s">
        <v>181</v>
      </c>
      <c r="CF5" t="s">
        <v>182</v>
      </c>
      <c r="CG5" t="s">
        <v>182</v>
      </c>
      <c r="CH5" t="s">
        <v>182</v>
      </c>
      <c r="CI5" t="s">
        <v>182</v>
      </c>
      <c r="CJ5" t="s">
        <v>182</v>
      </c>
      <c r="CK5" t="s">
        <v>183</v>
      </c>
      <c r="CL5" t="s">
        <v>183</v>
      </c>
      <c r="CM5" t="s">
        <v>183</v>
      </c>
      <c r="CN5" t="s">
        <v>183</v>
      </c>
      <c r="CO5" t="s">
        <v>184</v>
      </c>
      <c r="CP5" t="s">
        <v>184</v>
      </c>
      <c r="CQ5" t="s">
        <v>184</v>
      </c>
      <c r="CR5" t="s">
        <v>184</v>
      </c>
      <c r="CS5" t="s">
        <v>184</v>
      </c>
      <c r="CT5" t="s">
        <v>184</v>
      </c>
      <c r="CU5" t="s">
        <v>185</v>
      </c>
      <c r="CV5" t="s">
        <v>185</v>
      </c>
      <c r="CW5" t="s">
        <v>185</v>
      </c>
      <c r="CX5" t="s">
        <v>185</v>
      </c>
      <c r="CY5" t="s">
        <v>185</v>
      </c>
      <c r="CZ5" t="s">
        <v>185</v>
      </c>
      <c r="DA5" t="s">
        <v>185</v>
      </c>
      <c r="DB5" t="s">
        <v>185</v>
      </c>
      <c r="DC5" t="s">
        <v>186</v>
      </c>
      <c r="DD5" t="s">
        <v>186</v>
      </c>
      <c r="DE5" t="s">
        <v>186</v>
      </c>
      <c r="DF5" t="s">
        <v>187</v>
      </c>
      <c r="DG5" t="s">
        <v>187</v>
      </c>
      <c r="DH5" t="s">
        <v>187</v>
      </c>
      <c r="DI5" t="s">
        <v>188</v>
      </c>
      <c r="DJ5" t="s">
        <v>188</v>
      </c>
      <c r="DK5" t="s">
        <v>188</v>
      </c>
      <c r="DL5" t="s">
        <v>188</v>
      </c>
      <c r="DM5" t="s">
        <v>169</v>
      </c>
      <c r="DN5" t="s">
        <v>169</v>
      </c>
      <c r="DO5" t="s">
        <v>169</v>
      </c>
      <c r="DP5" t="s">
        <v>189</v>
      </c>
      <c r="DQ5" t="s">
        <v>189</v>
      </c>
      <c r="DR5" t="s">
        <v>190</v>
      </c>
      <c r="DS5" t="s">
        <v>190</v>
      </c>
      <c r="DT5" t="s">
        <v>190</v>
      </c>
      <c r="DU5" t="s">
        <v>190</v>
      </c>
      <c r="DV5" t="s">
        <v>190</v>
      </c>
      <c r="DW5" t="s">
        <v>191</v>
      </c>
      <c r="DX5" t="s">
        <v>191</v>
      </c>
      <c r="DY5" t="s">
        <v>191</v>
      </c>
      <c r="DZ5" t="s">
        <v>191</v>
      </c>
      <c r="EA5" t="s">
        <v>191</v>
      </c>
      <c r="EB5" t="s">
        <v>192</v>
      </c>
      <c r="EC5" t="s">
        <v>192</v>
      </c>
      <c r="ED5" t="s">
        <v>192</v>
      </c>
      <c r="EE5" t="s">
        <v>192</v>
      </c>
      <c r="EF5" t="s">
        <v>193</v>
      </c>
      <c r="EG5" t="s">
        <v>193</v>
      </c>
      <c r="EH5" t="s">
        <v>193</v>
      </c>
      <c r="EI5" t="s">
        <v>193</v>
      </c>
      <c r="EJ5" t="s">
        <v>193</v>
      </c>
      <c r="EK5" t="s">
        <v>194</v>
      </c>
      <c r="EL5" t="s">
        <v>194</v>
      </c>
      <c r="EM5" t="s">
        <v>194</v>
      </c>
      <c r="EN5" t="s">
        <v>194</v>
      </c>
      <c r="EO5" t="s">
        <v>194</v>
      </c>
      <c r="EP5" t="s">
        <v>195</v>
      </c>
      <c r="EQ5" t="s">
        <v>195</v>
      </c>
      <c r="ER5" t="s">
        <v>195</v>
      </c>
      <c r="ES5" t="s">
        <v>195</v>
      </c>
      <c r="ET5" t="s">
        <v>689</v>
      </c>
      <c r="EU5" t="s">
        <v>689</v>
      </c>
      <c r="EV5" t="s">
        <v>689</v>
      </c>
      <c r="EW5" t="s">
        <v>690</v>
      </c>
      <c r="EX5" t="s">
        <v>690</v>
      </c>
      <c r="EY5" t="s">
        <v>690</v>
      </c>
      <c r="EZ5" t="s">
        <v>690</v>
      </c>
      <c r="FA5" t="s">
        <v>196</v>
      </c>
      <c r="FB5" t="s">
        <v>196</v>
      </c>
      <c r="FC5" t="s">
        <v>196</v>
      </c>
      <c r="FD5" t="s">
        <v>196</v>
      </c>
      <c r="FE5" t="s">
        <v>196</v>
      </c>
      <c r="FF5" t="s">
        <v>197</v>
      </c>
      <c r="FG5" t="s">
        <v>197</v>
      </c>
      <c r="FH5" t="s">
        <v>197</v>
      </c>
      <c r="FI5" t="s">
        <v>197</v>
      </c>
      <c r="FJ5" t="s">
        <v>197</v>
      </c>
      <c r="FK5" t="s">
        <v>198</v>
      </c>
      <c r="FL5" t="s">
        <v>198</v>
      </c>
      <c r="FM5" t="s">
        <v>198</v>
      </c>
      <c r="FN5" t="s">
        <v>198</v>
      </c>
      <c r="FO5" t="s">
        <v>198</v>
      </c>
      <c r="FP5" t="s">
        <v>198</v>
      </c>
    </row>
    <row r="6" spans="1:172" x14ac:dyDescent="0.3">
      <c r="A6" s="1" t="s">
        <v>0</v>
      </c>
      <c r="B6" s="1" t="s">
        <v>0</v>
      </c>
      <c r="C6" s="1" t="s">
        <v>1</v>
      </c>
      <c r="D6" s="1" t="s">
        <v>342</v>
      </c>
      <c r="E6" s="1" t="s">
        <v>343</v>
      </c>
      <c r="F6" s="1" t="s">
        <v>345</v>
      </c>
      <c r="G6" s="1" t="s">
        <v>344</v>
      </c>
      <c r="H6" s="1" t="s">
        <v>172</v>
      </c>
      <c r="I6" s="1" t="s">
        <v>166</v>
      </c>
      <c r="J6" s="1" t="s">
        <v>167</v>
      </c>
      <c r="K6" s="1" t="s">
        <v>168</v>
      </c>
      <c r="L6" s="1" t="s">
        <v>169</v>
      </c>
      <c r="M6" s="1" t="s">
        <v>170</v>
      </c>
      <c r="N6" s="1" t="s">
        <v>171</v>
      </c>
      <c r="O6" s="1" t="s">
        <v>173</v>
      </c>
      <c r="P6" s="1" t="s">
        <v>174</v>
      </c>
      <c r="Q6" s="1" t="s">
        <v>175</v>
      </c>
      <c r="R6" s="1" t="s">
        <v>176</v>
      </c>
      <c r="S6" s="1" t="s">
        <v>177</v>
      </c>
      <c r="T6" s="1" t="s">
        <v>178</v>
      </c>
      <c r="U6" s="1" t="s">
        <v>179</v>
      </c>
      <c r="V6" s="1" t="s">
        <v>180</v>
      </c>
      <c r="W6" s="1" t="s">
        <v>181</v>
      </c>
      <c r="X6" s="1" t="s">
        <v>182</v>
      </c>
      <c r="Y6" s="1" t="s">
        <v>183</v>
      </c>
      <c r="Z6" s="1" t="s">
        <v>184</v>
      </c>
      <c r="AA6" s="1" t="s">
        <v>185</v>
      </c>
      <c r="AB6" s="1" t="s">
        <v>186</v>
      </c>
      <c r="AC6" s="1" t="s">
        <v>187</v>
      </c>
      <c r="AD6" s="1" t="s">
        <v>188</v>
      </c>
      <c r="AE6" s="1" t="s">
        <v>169</v>
      </c>
      <c r="AF6" s="1" t="s">
        <v>662</v>
      </c>
      <c r="AG6" s="1" t="s">
        <v>664</v>
      </c>
      <c r="AH6" s="1" t="s">
        <v>192</v>
      </c>
      <c r="AI6" s="1" t="s">
        <v>193</v>
      </c>
      <c r="AJ6" s="1" t="s">
        <v>194</v>
      </c>
      <c r="AK6" s="1" t="s">
        <v>195</v>
      </c>
      <c r="AL6" s="1" t="s">
        <v>196</v>
      </c>
      <c r="AM6" s="1" t="s">
        <v>197</v>
      </c>
      <c r="AN6" s="1" t="s">
        <v>198</v>
      </c>
      <c r="AO6" s="1" t="s">
        <v>199</v>
      </c>
      <c r="AP6" s="1" t="s">
        <v>200</v>
      </c>
      <c r="AQ6" s="1" t="s">
        <v>201</v>
      </c>
      <c r="AR6" s="1" t="s">
        <v>202</v>
      </c>
      <c r="AS6" s="1" t="s">
        <v>203</v>
      </c>
      <c r="AT6" s="1" t="s">
        <v>204</v>
      </c>
      <c r="AU6" s="1" t="s">
        <v>205</v>
      </c>
      <c r="AV6" s="1" t="s">
        <v>206</v>
      </c>
      <c r="AW6" s="1" t="s">
        <v>207</v>
      </c>
      <c r="AX6" s="1" t="s">
        <v>208</v>
      </c>
      <c r="AY6" s="1" t="s">
        <v>209</v>
      </c>
      <c r="AZ6" s="1" t="s">
        <v>210</v>
      </c>
      <c r="BA6" s="1" t="s">
        <v>211</v>
      </c>
      <c r="BB6" s="1" t="s">
        <v>212</v>
      </c>
      <c r="BC6" s="1" t="s">
        <v>213</v>
      </c>
      <c r="BD6" s="1" t="s">
        <v>214</v>
      </c>
      <c r="BE6" s="1" t="s">
        <v>215</v>
      </c>
      <c r="BF6" s="1" t="s">
        <v>216</v>
      </c>
      <c r="BG6" s="1" t="s">
        <v>217</v>
      </c>
      <c r="BH6" s="1" t="s">
        <v>218</v>
      </c>
      <c r="BI6" s="1" t="s">
        <v>219</v>
      </c>
      <c r="BJ6" s="1" t="s">
        <v>220</v>
      </c>
      <c r="BK6" s="1" t="s">
        <v>221</v>
      </c>
      <c r="BL6" s="1" t="s">
        <v>222</v>
      </c>
      <c r="BM6" s="1" t="s">
        <v>223</v>
      </c>
      <c r="BN6" s="1" t="s">
        <v>224</v>
      </c>
      <c r="BO6" s="1" t="s">
        <v>225</v>
      </c>
      <c r="BP6" s="1" t="s">
        <v>226</v>
      </c>
      <c r="BQ6" s="1" t="s">
        <v>227</v>
      </c>
      <c r="BR6" s="1" t="s">
        <v>228</v>
      </c>
      <c r="BS6" s="1" t="s">
        <v>229</v>
      </c>
      <c r="BT6" s="1" t="s">
        <v>230</v>
      </c>
      <c r="BU6" s="1" t="s">
        <v>231</v>
      </c>
      <c r="BV6" s="1" t="s">
        <v>232</v>
      </c>
      <c r="BW6" s="1" t="s">
        <v>233</v>
      </c>
      <c r="BX6" s="1" t="s">
        <v>234</v>
      </c>
      <c r="BY6" s="1" t="s">
        <v>235</v>
      </c>
      <c r="BZ6" s="1" t="s">
        <v>236</v>
      </c>
      <c r="CA6" s="1" t="s">
        <v>237</v>
      </c>
      <c r="CB6" s="1" t="s">
        <v>238</v>
      </c>
      <c r="CC6" s="1" t="s">
        <v>239</v>
      </c>
      <c r="CD6" s="1" t="s">
        <v>687</v>
      </c>
      <c r="CE6" s="1" t="s">
        <v>688</v>
      </c>
      <c r="CF6" s="1" t="s">
        <v>240</v>
      </c>
      <c r="CG6" s="1" t="s">
        <v>241</v>
      </c>
      <c r="CH6" s="1" t="s">
        <v>242</v>
      </c>
      <c r="CI6" s="1" t="s">
        <v>243</v>
      </c>
      <c r="CJ6" s="1" t="s">
        <v>244</v>
      </c>
      <c r="CK6" s="1" t="s">
        <v>245</v>
      </c>
      <c r="CL6" s="1" t="s">
        <v>246</v>
      </c>
      <c r="CM6" s="1" t="s">
        <v>247</v>
      </c>
      <c r="CN6" s="1" t="s">
        <v>248</v>
      </c>
      <c r="CO6" s="1" t="s">
        <v>249</v>
      </c>
      <c r="CP6" s="1" t="s">
        <v>250</v>
      </c>
      <c r="CQ6" s="1" t="s">
        <v>251</v>
      </c>
      <c r="CR6" s="1" t="s">
        <v>252</v>
      </c>
      <c r="CS6" s="1" t="s">
        <v>253</v>
      </c>
      <c r="CT6" s="1" t="s">
        <v>254</v>
      </c>
      <c r="CU6" s="1" t="s">
        <v>255</v>
      </c>
      <c r="CV6" s="1" t="s">
        <v>256</v>
      </c>
      <c r="CW6" s="1" t="s">
        <v>257</v>
      </c>
      <c r="CX6" s="1" t="s">
        <v>258</v>
      </c>
      <c r="CY6" s="1" t="s">
        <v>259</v>
      </c>
      <c r="CZ6" s="1" t="s">
        <v>260</v>
      </c>
      <c r="DA6" s="1" t="s">
        <v>261</v>
      </c>
      <c r="DB6" s="1" t="s">
        <v>262</v>
      </c>
      <c r="DC6" s="1" t="s">
        <v>263</v>
      </c>
      <c r="DD6" s="1" t="s">
        <v>264</v>
      </c>
      <c r="DE6" s="1" t="s">
        <v>265</v>
      </c>
      <c r="DF6" s="1" t="s">
        <v>266</v>
      </c>
      <c r="DG6" s="1" t="s">
        <v>267</v>
      </c>
      <c r="DH6" s="1" t="s">
        <v>268</v>
      </c>
      <c r="DI6" s="1" t="s">
        <v>269</v>
      </c>
      <c r="DJ6" s="1" t="s">
        <v>270</v>
      </c>
      <c r="DK6" s="1" t="s">
        <v>271</v>
      </c>
      <c r="DL6" s="1" t="s">
        <v>272</v>
      </c>
      <c r="DM6" s="1" t="s">
        <v>273</v>
      </c>
      <c r="DN6" s="1" t="s">
        <v>274</v>
      </c>
      <c r="DO6" s="1" t="s">
        <v>275</v>
      </c>
      <c r="DP6" s="1" t="s">
        <v>276</v>
      </c>
      <c r="DQ6" s="1" t="s">
        <v>277</v>
      </c>
      <c r="DR6" s="1" t="s">
        <v>278</v>
      </c>
      <c r="DS6" s="1" t="s">
        <v>279</v>
      </c>
      <c r="DT6" s="1" t="s">
        <v>280</v>
      </c>
      <c r="DU6" s="1" t="s">
        <v>281</v>
      </c>
      <c r="DV6" s="1" t="s">
        <v>282</v>
      </c>
      <c r="DW6" s="1" t="s">
        <v>283</v>
      </c>
      <c r="DX6" s="1" t="s">
        <v>284</v>
      </c>
      <c r="DY6" s="1" t="s">
        <v>285</v>
      </c>
      <c r="DZ6" s="1" t="s">
        <v>286</v>
      </c>
      <c r="EA6" s="1" t="s">
        <v>287</v>
      </c>
      <c r="EB6" s="1" t="s">
        <v>288</v>
      </c>
      <c r="EC6" s="1" t="s">
        <v>289</v>
      </c>
      <c r="ED6" s="1" t="s">
        <v>290</v>
      </c>
      <c r="EE6" s="1" t="s">
        <v>291</v>
      </c>
      <c r="EF6" s="1" t="s">
        <v>292</v>
      </c>
      <c r="EG6" s="1" t="s">
        <v>293</v>
      </c>
      <c r="EH6" s="1" t="s">
        <v>294</v>
      </c>
      <c r="EI6" s="1" t="s">
        <v>295</v>
      </c>
      <c r="EJ6" s="1" t="s">
        <v>296</v>
      </c>
      <c r="EK6" s="1" t="s">
        <v>297</v>
      </c>
      <c r="EL6" s="1" t="s">
        <v>298</v>
      </c>
      <c r="EM6" s="1" t="s">
        <v>299</v>
      </c>
      <c r="EN6" s="1" t="s">
        <v>300</v>
      </c>
      <c r="EO6" s="1" t="s">
        <v>301</v>
      </c>
      <c r="EP6" s="1" t="s">
        <v>302</v>
      </c>
      <c r="EQ6" s="1" t="s">
        <v>303</v>
      </c>
      <c r="ER6" s="1" t="s">
        <v>304</v>
      </c>
      <c r="ES6" s="1" t="s">
        <v>305</v>
      </c>
      <c r="ET6" s="1" t="s">
        <v>691</v>
      </c>
      <c r="EU6" s="1" t="s">
        <v>692</v>
      </c>
      <c r="EV6" s="1" t="s">
        <v>693</v>
      </c>
      <c r="EW6" s="1" t="s">
        <v>694</v>
      </c>
      <c r="EX6" s="1" t="s">
        <v>695</v>
      </c>
      <c r="EY6" s="1" t="s">
        <v>696</v>
      </c>
      <c r="EZ6" s="1" t="s">
        <v>697</v>
      </c>
      <c r="FA6" s="1" t="s">
        <v>306</v>
      </c>
      <c r="FB6" s="1" t="s">
        <v>307</v>
      </c>
      <c r="FC6" s="1" t="s">
        <v>308</v>
      </c>
      <c r="FD6" s="1" t="s">
        <v>309</v>
      </c>
      <c r="FE6" s="1" t="s">
        <v>310</v>
      </c>
      <c r="FF6" s="1" t="s">
        <v>311</v>
      </c>
      <c r="FG6" s="1" t="s">
        <v>312</v>
      </c>
      <c r="FH6" s="1" t="s">
        <v>313</v>
      </c>
      <c r="FI6" s="1" t="s">
        <v>314</v>
      </c>
      <c r="FJ6" s="1" t="s">
        <v>315</v>
      </c>
      <c r="FK6" s="1" t="s">
        <v>316</v>
      </c>
      <c r="FL6" s="1" t="s">
        <v>317</v>
      </c>
      <c r="FM6" s="1" t="s">
        <v>318</v>
      </c>
      <c r="FN6" s="85" t="s">
        <v>698</v>
      </c>
      <c r="FO6" s="85" t="s">
        <v>699</v>
      </c>
      <c r="FP6" s="85" t="s">
        <v>700</v>
      </c>
    </row>
    <row r="7" spans="1:172" x14ac:dyDescent="0.3">
      <c r="A7" s="2" t="s">
        <v>2</v>
      </c>
      <c r="B7" s="2">
        <v>101</v>
      </c>
      <c r="C7" s="2" t="s">
        <v>3</v>
      </c>
      <c r="D7" s="2" t="s">
        <v>346</v>
      </c>
      <c r="E7" s="2" t="s">
        <v>347</v>
      </c>
      <c r="F7" s="2">
        <v>0</v>
      </c>
      <c r="G7" s="2" t="s">
        <v>344</v>
      </c>
      <c r="H7" s="9">
        <f>_xlfn.RANK.EQ(datos2!I7,datos2!I$7:I$88)</f>
        <v>16</v>
      </c>
      <c r="I7" s="9">
        <f>_xlfn.RANK.EQ(datos2!J7,datos2!J$7:J$88)</f>
        <v>58</v>
      </c>
      <c r="J7" s="9">
        <f>_xlfn.RANK.EQ(datos2!K7,datos2!K$7:K$88)</f>
        <v>50</v>
      </c>
      <c r="K7" s="9">
        <f>_xlfn.RANK.EQ(datos2!L7,datos2!L$7:L$88)</f>
        <v>11</v>
      </c>
      <c r="L7" s="9">
        <f>_xlfn.RANK.EQ(datos2!M7,datos2!M$7:M$88)</f>
        <v>40</v>
      </c>
      <c r="M7" s="9">
        <f>_xlfn.RANK.EQ(datos2!N7,datos2!N$7:N$88)</f>
        <v>25</v>
      </c>
      <c r="N7" s="9">
        <f>_xlfn.RANK.EQ(datos2!O7,datos2!O$7:O$88)</f>
        <v>2</v>
      </c>
      <c r="O7" s="9">
        <f>_xlfn.RANK.EQ(datos2!P7,datos2!P$7:P$88)</f>
        <v>80</v>
      </c>
      <c r="P7" s="9">
        <f>_xlfn.RANK.EQ(datos2!Q7,datos2!Q$7:Q$88)</f>
        <v>68</v>
      </c>
      <c r="Q7" s="9">
        <f>_xlfn.RANK.EQ(datos2!R7,datos2!R$7:R$88)</f>
        <v>20</v>
      </c>
      <c r="R7" s="9">
        <f>_xlfn.RANK.EQ(datos2!S7,datos2!S$7:S$88)</f>
        <v>15</v>
      </c>
      <c r="S7" s="9">
        <f>_xlfn.RANK.EQ(datos2!T7,datos2!T$7:T$88)</f>
        <v>65</v>
      </c>
      <c r="T7" s="9">
        <f>_xlfn.RANK.EQ(datos2!U7,datos2!U$7:U$88)</f>
        <v>39</v>
      </c>
      <c r="U7" s="9">
        <f>_xlfn.RANK.EQ(datos2!V7,datos2!V$7:V$88)</f>
        <v>52</v>
      </c>
      <c r="V7" s="9">
        <f>_xlfn.RANK.EQ(datos2!W7,datos2!W$7:W$88)</f>
        <v>64</v>
      </c>
      <c r="W7" s="9">
        <f>_xlfn.RANK.EQ(datos2!X7,datos2!X$7:X$88)</f>
        <v>62</v>
      </c>
      <c r="X7" s="9">
        <f>_xlfn.RANK.EQ(datos2!Y7,datos2!Y$7:Y$88)</f>
        <v>37</v>
      </c>
      <c r="Y7" s="9">
        <f>_xlfn.RANK.EQ(datos2!Z7,datos2!Z$7:Z$88)</f>
        <v>23</v>
      </c>
      <c r="Z7" s="9">
        <f>_xlfn.RANK.EQ(datos2!AA7,datos2!AA$7:AA$88)</f>
        <v>8</v>
      </c>
      <c r="AA7" s="9">
        <f>_xlfn.RANK.EQ(datos2!AB7,datos2!AB$7:AB$88)</f>
        <v>22</v>
      </c>
      <c r="AB7" s="9">
        <f>_xlfn.RANK.EQ(datos2!AC7,datos2!AC$7:AC$88)</f>
        <v>4</v>
      </c>
      <c r="AC7" s="9">
        <f>_xlfn.RANK.EQ(datos2!AD7,datos2!AD$7:AD$88)</f>
        <v>24</v>
      </c>
      <c r="AD7" s="9">
        <f>_xlfn.RANK.EQ(datos2!AE7,datos2!AE$7:AE$88)</f>
        <v>31</v>
      </c>
      <c r="AE7" s="9">
        <f>_xlfn.RANK.EQ(datos2!AF7,datos2!AF$7:AF$88)</f>
        <v>40</v>
      </c>
      <c r="AF7" s="9">
        <f>_xlfn.RANK.EQ(datos2!AG7,datos2!AG$7:AG$88)</f>
        <v>19</v>
      </c>
      <c r="AG7" s="9">
        <f>_xlfn.RANK.EQ(datos2!AH7,datos2!AH$7:AH$88)</f>
        <v>39</v>
      </c>
      <c r="AH7" s="9">
        <f>_xlfn.RANK.EQ(datos2!AI7,datos2!AI$7:AI$88)</f>
        <v>49</v>
      </c>
      <c r="AI7" s="9">
        <f>_xlfn.RANK.EQ(datos2!AJ7,datos2!AJ$7:AJ$88)</f>
        <v>32</v>
      </c>
      <c r="AJ7" s="9">
        <f>_xlfn.RANK.EQ(datos2!AK7,datos2!AK$7:AK$88)</f>
        <v>61</v>
      </c>
      <c r="AK7" s="9">
        <f>_xlfn.RANK.EQ(datos2!AL7,datos2!AL$7:AL$88)</f>
        <v>1</v>
      </c>
      <c r="AL7" s="9">
        <f>_xlfn.RANK.EQ(datos2!AM7,datos2!AM$7:AM$88)</f>
        <v>29</v>
      </c>
      <c r="AM7" s="9">
        <f>_xlfn.RANK.EQ(datos2!AN7,datos2!AN$7:AN$88)</f>
        <v>19</v>
      </c>
      <c r="AN7" s="9">
        <f>_xlfn.RANK.EQ(datos2!AO7,datos2!AO$7:AO$88)</f>
        <v>15</v>
      </c>
      <c r="AO7" s="9">
        <f>_xlfn.RANK.EQ(datos!AS7,datos!AS$7:AS$88)</f>
        <v>59</v>
      </c>
      <c r="AP7" s="9">
        <f>_xlfn.RANK.EQ(datos!AT7,datos!AT$7:AT$88)</f>
        <v>82</v>
      </c>
      <c r="AQ7" s="9">
        <f>_xlfn.RANK.EQ(datos!AU7,datos!AU$7:AU$88)</f>
        <v>80</v>
      </c>
      <c r="AR7" s="9">
        <f>_xlfn.RANK.EQ(datos!AV7,datos!AV$7:AV$88)</f>
        <v>37</v>
      </c>
      <c r="AS7" s="9">
        <f>_xlfn.RANK.EQ(datos!AW7,datos!AW$7:AW$88)</f>
        <v>70</v>
      </c>
      <c r="AT7" s="9">
        <f>_xlfn.RANK.EQ(datos!AX7,datos!AX$7:AX$88)</f>
        <v>76</v>
      </c>
      <c r="AU7" s="9">
        <f>_xlfn.RANK.EQ(datos!AY7,datos!AY$7:AY$88)</f>
        <v>49</v>
      </c>
      <c r="AV7" s="9">
        <f>_xlfn.RANK.EQ(datos!AZ7,datos!AZ$7:AZ$88)</f>
        <v>28</v>
      </c>
      <c r="AW7" s="9">
        <f>_xlfn.RANK.EQ(datos!BA7,datos!BA$7:BA$88)</f>
        <v>82</v>
      </c>
      <c r="AX7" s="9">
        <f>_xlfn.RANK.EQ(datos!BB7,datos!BB$7:BB$88)</f>
        <v>46</v>
      </c>
      <c r="AY7" s="9">
        <f>_xlfn.RANK.EQ(datos!BC7,datos!BC$7:BC$88)</f>
        <v>22</v>
      </c>
      <c r="AZ7" s="9">
        <f>_xlfn.RANK.EQ(datos!BD7,datos!BD$7:BD$88)</f>
        <v>6</v>
      </c>
      <c r="BA7" s="9">
        <f>_xlfn.RANK.EQ(datos!BE7,datos!BE$7:BE$88)</f>
        <v>23</v>
      </c>
      <c r="BB7" s="9">
        <f>_xlfn.RANK.EQ(datos!BF7,datos!BF$7:BF$88)</f>
        <v>54</v>
      </c>
      <c r="BC7" s="9">
        <f>_xlfn.RANK.EQ(datos!BG7,datos!BG$7:BG$88)</f>
        <v>1</v>
      </c>
      <c r="BD7" s="9">
        <f>_xlfn.RANK.EQ(datos!BH7,datos!BH$7:BH$88)</f>
        <v>1</v>
      </c>
      <c r="BE7" s="9">
        <f>_xlfn.RANK.EQ(datos!BI7,datos!BI$7:BI$88)</f>
        <v>19</v>
      </c>
      <c r="BF7" s="9">
        <f>_xlfn.RANK.EQ(datos!BJ7,datos!BJ$7:BJ$88)</f>
        <v>40</v>
      </c>
      <c r="BG7" s="9">
        <f>_xlfn.RANK.EQ(datos!BK7,datos!BK$7:BK$88)</f>
        <v>75</v>
      </c>
      <c r="BH7" s="9">
        <f>_xlfn.RANK.EQ(datos!BL7,datos!BL$7:BL$88)</f>
        <v>28</v>
      </c>
      <c r="BI7" s="9">
        <f>_xlfn.RANK.EQ(datos!BM7,datos!BM$7:BM$88)</f>
        <v>42</v>
      </c>
      <c r="BJ7" s="9">
        <f>_xlfn.RANK.EQ(datos!BN7,datos!BN$7:BN$88)</f>
        <v>53</v>
      </c>
      <c r="BK7" s="9">
        <f>_xlfn.RANK.EQ(datos!BO7,datos!BO$7:BO$88)</f>
        <v>48</v>
      </c>
      <c r="BL7" s="9">
        <f>_xlfn.RANK.EQ(datos!BP7,datos!BP$7:BP$88)</f>
        <v>32</v>
      </c>
      <c r="BM7" s="9">
        <f>_xlfn.RANK.EQ(datos!BQ7,datos!BQ$7:BQ$88)</f>
        <v>73</v>
      </c>
      <c r="BN7" s="9">
        <f>_xlfn.RANK.EQ(datos!BR7,datos!BR$7:BR$88)</f>
        <v>2</v>
      </c>
      <c r="BO7" s="9">
        <f>_xlfn.RANK.EQ(datos!BS7,datos!BS$7:BS$88)</f>
        <v>51</v>
      </c>
      <c r="BP7" s="9">
        <f>_xlfn.RANK.EQ(datos!BT7,datos!BT$7:BT$88)</f>
        <v>1</v>
      </c>
      <c r="BQ7" s="9">
        <f>_xlfn.RANK.EQ(datos!BU7,datos!BU$7:BU$88)</f>
        <v>63</v>
      </c>
      <c r="BR7" s="9">
        <f>_xlfn.RANK.EQ(datos!BV7,datos!BV$7:BV$88)</f>
        <v>70</v>
      </c>
      <c r="BS7" s="9">
        <f>_xlfn.RANK.EQ(datos!BW7,datos!BW$7:BW$88)</f>
        <v>1</v>
      </c>
      <c r="BT7" s="9">
        <f>_xlfn.RANK.EQ(datos!BX7,datos!BX$7:BX$88)</f>
        <v>34</v>
      </c>
      <c r="BU7" s="9">
        <f>_xlfn.RANK.EQ(datos!BY7,datos!BY$7:BY$88)</f>
        <v>39</v>
      </c>
      <c r="BV7" s="9">
        <f>_xlfn.RANK.EQ(datos!BZ7,datos!BZ$7:BZ$88)</f>
        <v>60</v>
      </c>
      <c r="BW7" s="9">
        <f>_xlfn.RANK.EQ(datos!CA7,datos!CA$7:CA$88)</f>
        <v>28</v>
      </c>
      <c r="BX7" s="9">
        <f>_xlfn.RANK.EQ(datos!CB7,datos!CB$7:CB$88)</f>
        <v>47</v>
      </c>
      <c r="BY7" s="9">
        <f>_xlfn.RANK.EQ(datos!CC7,datos!CC$7:CC$88)</f>
        <v>11</v>
      </c>
      <c r="BZ7" s="9">
        <f>_xlfn.RANK.EQ(datos!CD7,datos!CD$7:CD$88)</f>
        <v>39</v>
      </c>
      <c r="CA7" s="9">
        <f>_xlfn.RANK.EQ(datos!CE7,datos!CE$7:CE$88)</f>
        <v>18</v>
      </c>
      <c r="CB7" s="9">
        <f>_xlfn.RANK.EQ(datos!CF7,datos!CF$7:CF$88)</f>
        <v>21</v>
      </c>
      <c r="CC7" s="9">
        <f>_xlfn.RANK.EQ(datos!CG7,datos!CG$7:CG$88)</f>
        <v>47</v>
      </c>
      <c r="CD7" s="9">
        <f>_xlfn.RANK.EQ(datos!CH7,datos!CH$7:CH$88)</f>
        <v>82</v>
      </c>
      <c r="CE7" s="9">
        <f>_xlfn.RANK.EQ(datos!CI7,datos!CI$7:CI$88)</f>
        <v>75</v>
      </c>
      <c r="CF7" s="9">
        <f>_xlfn.RANK.EQ(datos!CJ7,datos!CJ$7:CJ$88)</f>
        <v>12</v>
      </c>
      <c r="CG7" s="9">
        <f>_xlfn.RANK.EQ(datos!CK7,datos!CK$7:CK$88)</f>
        <v>57</v>
      </c>
      <c r="CH7" s="9">
        <f>_xlfn.RANK.EQ(datos!CL7,datos!CL$7:CL$88)</f>
        <v>58</v>
      </c>
      <c r="CI7" s="9">
        <f>_xlfn.RANK.EQ(datos!CM7,datos!CM$7:CM$88)</f>
        <v>76</v>
      </c>
      <c r="CJ7" s="9">
        <f>_xlfn.RANK.EQ(datos!CN7,datos!CN$7:CN$88)</f>
        <v>29</v>
      </c>
      <c r="CK7" s="9">
        <f>_xlfn.RANK.EQ(datos!CO7,datos!CO$7:CO$88)</f>
        <v>23</v>
      </c>
      <c r="CL7" s="9">
        <f>_xlfn.RANK.EQ(datos!CP7,datos!CP$7:CP$88)</f>
        <v>54</v>
      </c>
      <c r="CM7" s="9">
        <f>_xlfn.RANK.EQ(datos!CQ7,datos!CQ$7:CQ$88)</f>
        <v>1</v>
      </c>
      <c r="CN7" s="9">
        <f>_xlfn.RANK.EQ(datos!CR7,datos!CR$7:CR$88)</f>
        <v>59</v>
      </c>
      <c r="CO7" s="9">
        <f>_xlfn.RANK.EQ(datos!CS7,datos!CS$7:CS$88)</f>
        <v>10</v>
      </c>
      <c r="CP7" s="9">
        <f>_xlfn.RANK.EQ(datos!CT7,datos!CT$7:CT$88)</f>
        <v>4</v>
      </c>
      <c r="CQ7" s="9">
        <f>_xlfn.RANK.EQ(datos!CU7,datos!CU$7:CU$88)</f>
        <v>31</v>
      </c>
      <c r="CR7" s="9">
        <f>_xlfn.RANK.EQ(datos!CV7,datos!CV$7:CV$88)</f>
        <v>32</v>
      </c>
      <c r="CS7" s="9">
        <f>_xlfn.RANK.EQ(datos!CW7,datos!CW$7:CW$88)</f>
        <v>20</v>
      </c>
      <c r="CT7" s="9">
        <f>_xlfn.RANK.EQ(datos!CX7,datos!CX$7:CX$88)</f>
        <v>40</v>
      </c>
      <c r="CU7" s="9">
        <f>_xlfn.RANK.EQ(datos!CY7,datos!CY$7:CY$88)</f>
        <v>38</v>
      </c>
      <c r="CV7" s="9">
        <f>_xlfn.RANK.EQ(datos!CZ7,datos!CZ$7:CZ$88)</f>
        <v>15</v>
      </c>
      <c r="CW7" s="9">
        <f>_xlfn.RANK.EQ(datos!DA7,datos!DA$7:DA$88)</f>
        <v>35</v>
      </c>
      <c r="CX7" s="9">
        <f>_xlfn.RANK.EQ(datos!DB7,datos!DB$7:DB$88)</f>
        <v>37</v>
      </c>
      <c r="CY7" s="9">
        <f>_xlfn.RANK.EQ(datos!DC7,datos!DC$7:DC$88)</f>
        <v>2</v>
      </c>
      <c r="CZ7" s="9">
        <f>_xlfn.RANK.EQ(datos!DD7,datos!DD$7:DD$88)</f>
        <v>5</v>
      </c>
      <c r="DA7" s="9">
        <f>_xlfn.RANK.EQ(datos!DE7,datos!DE$7:DE$88)</f>
        <v>33</v>
      </c>
      <c r="DB7" s="9">
        <f>_xlfn.RANK.EQ(datos!DF7,datos!DF$7:DF$88)</f>
        <v>19</v>
      </c>
      <c r="DC7" s="9">
        <f>_xlfn.RANK.EQ(datos!DG7,datos!DG$7:DG$88)</f>
        <v>18</v>
      </c>
      <c r="DD7" s="9">
        <f>_xlfn.RANK.EQ(datos!DH7,datos!DH$7:DH$88)</f>
        <v>61</v>
      </c>
      <c r="DE7" s="9">
        <f>_xlfn.RANK.EQ(datos!DI7,datos!DI$7:DI$88)</f>
        <v>1</v>
      </c>
      <c r="DF7" s="9">
        <f>_xlfn.RANK.EQ(datos!DJ7,datos!DJ$7:DJ$88)</f>
        <v>65</v>
      </c>
      <c r="DG7" s="9">
        <f>_xlfn.RANK.EQ(datos!DK7,datos!DK$7:DK$88)</f>
        <v>29</v>
      </c>
      <c r="DH7" s="9">
        <f>_xlfn.RANK.EQ(datos!DL7,datos!DL$7:DL$88)</f>
        <v>11</v>
      </c>
      <c r="DI7" s="9">
        <f>_xlfn.RANK.EQ(datos!DM7,datos!DM$7:DM$88)</f>
        <v>33</v>
      </c>
      <c r="DJ7" s="9">
        <f>_xlfn.RANK.EQ(datos!DN7,datos!DN$7:DN$88)</f>
        <v>26</v>
      </c>
      <c r="DK7" s="9">
        <f>_xlfn.RANK.EQ(datos!DO7,datos!DO$7:DO$88)</f>
        <v>60</v>
      </c>
      <c r="DL7" s="9">
        <f>_xlfn.RANK.EQ(datos!DP7,datos!DP$7:DP$88)</f>
        <v>73</v>
      </c>
      <c r="DM7" s="9">
        <f>_xlfn.RANK.EQ(datos!DQ7,datos!DQ$7:DQ$88)</f>
        <v>25</v>
      </c>
      <c r="DN7" s="9">
        <f>_xlfn.RANK.EQ(datos!DR7,datos!DR$7:DR$88)</f>
        <v>63</v>
      </c>
      <c r="DO7" s="9">
        <f>_xlfn.RANK.EQ(datos!DS7,datos!DS$7:DS$88)</f>
        <v>42</v>
      </c>
      <c r="DP7" s="9">
        <f>_xlfn.RANK.EQ(datos!DT7,datos!DT$7:DT$88)</f>
        <v>18</v>
      </c>
      <c r="DQ7" s="9">
        <f>_xlfn.RANK.EQ(datos!DU7,datos!DU$7:DU$88)</f>
        <v>19</v>
      </c>
      <c r="DR7" s="9">
        <f>_xlfn.RANK.EQ(datos!DV7,datos!DV$7:DV$88)</f>
        <v>16</v>
      </c>
      <c r="DS7" s="9">
        <f>_xlfn.RANK.EQ(datos!DW7,datos!DW$7:DW$88)</f>
        <v>16</v>
      </c>
      <c r="DT7" s="9">
        <f>_xlfn.RANK.EQ(datos!DX7,datos!DX$7:DX$88)</f>
        <v>9</v>
      </c>
      <c r="DU7" s="9">
        <f>_xlfn.RANK.EQ(datos!DY7,datos!DY$7:DY$88)</f>
        <v>9</v>
      </c>
      <c r="DV7" s="9">
        <f>_xlfn.RANK.EQ(datos!DZ7,datos!DZ$7:DZ$88)</f>
        <v>23</v>
      </c>
      <c r="DW7" s="9">
        <f>_xlfn.RANK.EQ(datos!EA7,datos!EA$7:EA$88)</f>
        <v>33</v>
      </c>
      <c r="DX7" s="9">
        <f>_xlfn.RANK.EQ(datos!EB7,datos!EB$7:EB$88)</f>
        <v>30</v>
      </c>
      <c r="DY7" s="9">
        <f>_xlfn.RANK.EQ(datos!EC7,datos!EC$7:EC$88)</f>
        <v>35</v>
      </c>
      <c r="DZ7" s="9">
        <f>_xlfn.RANK.EQ(datos!ED7,datos!ED$7:ED$88)</f>
        <v>55</v>
      </c>
      <c r="EA7" s="9">
        <f>_xlfn.RANK.EQ(datos!EE7,datos!EE$7:EE$88)</f>
        <v>47</v>
      </c>
      <c r="EB7" s="9">
        <f>_xlfn.RANK.EQ(datos!EF7,datos!EF$7:EF$88)</f>
        <v>68</v>
      </c>
      <c r="EC7" s="9">
        <f>_xlfn.RANK.EQ(datos!EG7,datos!EG$7:EG$88)</f>
        <v>59</v>
      </c>
      <c r="ED7" s="9">
        <f>_xlfn.RANK.EQ(datos!EH7,datos!EH$7:EH$88)</f>
        <v>19</v>
      </c>
      <c r="EE7" s="9">
        <f>_xlfn.RANK.EQ(datos!EI7,datos!EI$7:EI$88)</f>
        <v>1</v>
      </c>
      <c r="EF7" s="9">
        <f>_xlfn.RANK.EQ(datos!EJ7,datos!EJ$7:EJ$88)</f>
        <v>14</v>
      </c>
      <c r="EG7" s="9">
        <f>_xlfn.RANK.EQ(datos!EK7,datos!EK$7:EK$88)</f>
        <v>61</v>
      </c>
      <c r="EH7" s="9">
        <f>_xlfn.RANK.EQ(datos!EL7,datos!EL$7:EL$88)</f>
        <v>41</v>
      </c>
      <c r="EI7" s="9">
        <f>_xlfn.RANK.EQ(datos!EM7,datos!EM$7:EM$88)</f>
        <v>27</v>
      </c>
      <c r="EJ7" s="9">
        <f>_xlfn.RANK.EQ(datos!EN7,datos!EN$7:EN$88)</f>
        <v>27</v>
      </c>
      <c r="EK7" s="9">
        <f>_xlfn.RANK.EQ(datos!EO7,datos!EO$7:EO$88)</f>
        <v>36</v>
      </c>
      <c r="EL7" s="9">
        <f>_xlfn.RANK.EQ(datos!EP7,datos!EP$7:EP$88)</f>
        <v>34</v>
      </c>
      <c r="EM7" s="9">
        <f>_xlfn.RANK.EQ(datos!EQ7,datos!EQ$7:EQ$88)</f>
        <v>64</v>
      </c>
      <c r="EN7" s="9">
        <f>_xlfn.RANK.EQ(datos!ER7,datos!ER$7:ER$88)</f>
        <v>40</v>
      </c>
      <c r="EO7" s="9">
        <f>_xlfn.RANK.EQ(datos!ES7,datos!ES$7:ES$88)</f>
        <v>70</v>
      </c>
      <c r="EP7" s="9">
        <f>_xlfn.RANK.EQ(datos!ET7,datos!ET$7:ET$88)</f>
        <v>1</v>
      </c>
      <c r="EQ7" s="9">
        <f>_xlfn.RANK.EQ(datos!EU7,datos!EU$7:EU$88)</f>
        <v>1</v>
      </c>
      <c r="ER7" s="9">
        <f>_xlfn.RANK.EQ(datos!EV7,datos!EV$7:EV$88)</f>
        <v>1</v>
      </c>
      <c r="ES7" s="9">
        <f>_xlfn.RANK.EQ(datos!EW7,datos!EW$7:EW$88)</f>
        <v>80</v>
      </c>
      <c r="ET7" s="9">
        <f>_xlfn.RANK.EQ(datos!EX7,datos!EX$7:EX$88)</f>
        <v>1</v>
      </c>
      <c r="EU7" s="9">
        <f>_xlfn.RANK.EQ(datos!EY7,datos!EY$7:EY$88)</f>
        <v>1</v>
      </c>
      <c r="EV7" s="9">
        <f>_xlfn.RANK.EQ(datos!EZ7,datos!EZ$7:EZ$88)</f>
        <v>1</v>
      </c>
      <c r="EW7" s="9">
        <f>_xlfn.RANK.EQ(datos!FA7,datos!FA$7:FA$88)</f>
        <v>27</v>
      </c>
      <c r="EX7" s="9">
        <f>_xlfn.RANK.EQ(datos!FB7,datos!FB$7:FB$88)</f>
        <v>5</v>
      </c>
      <c r="EY7" s="9">
        <f>_xlfn.RANK.EQ(datos!FC7,datos!FC$7:FC$88)</f>
        <v>4</v>
      </c>
      <c r="EZ7" s="9">
        <f>_xlfn.RANK.EQ(datos!FD7,datos!FD$7:FD$88)</f>
        <v>31</v>
      </c>
      <c r="FA7" s="9">
        <f>_xlfn.RANK.EQ(datos!FE7,datos!FE$7:FE$88)</f>
        <v>9</v>
      </c>
      <c r="FB7" s="9">
        <f>_xlfn.RANK.EQ(datos!FF7,datos!FF$7:FF$88)</f>
        <v>33</v>
      </c>
      <c r="FC7" s="9">
        <f>_xlfn.RANK.EQ(datos!FG7,datos!FG$7:FG$88)</f>
        <v>68</v>
      </c>
      <c r="FD7" s="9">
        <f>_xlfn.RANK.EQ(datos!FH7,datos!FH$7:FH$88)</f>
        <v>36</v>
      </c>
      <c r="FE7" s="9">
        <f>_xlfn.RANK.EQ(datos!FI7,datos!FI$7:FI$88)</f>
        <v>1</v>
      </c>
      <c r="FF7" s="9">
        <f>_xlfn.RANK.EQ(datos!FJ7,datos!FJ$7:FJ$88)</f>
        <v>6</v>
      </c>
      <c r="FG7" s="9">
        <f>_xlfn.RANK.EQ(datos!FK7,datos!FK$7:FK$88)</f>
        <v>6</v>
      </c>
      <c r="FH7" s="9">
        <f>_xlfn.RANK.EQ(datos!FL7,datos!FL$7:FL$88)</f>
        <v>19</v>
      </c>
      <c r="FI7" s="9">
        <f>_xlfn.RANK.EQ(datos!FM7,datos!FM$7:FM$88)</f>
        <v>66</v>
      </c>
      <c r="FJ7" s="9">
        <f>_xlfn.RANK.EQ(datos!FN7,datos!FN$7:FN$88)</f>
        <v>66</v>
      </c>
      <c r="FK7" s="9">
        <f>_xlfn.RANK.EQ(datos!FO7,datos!FO$7:FO$88)</f>
        <v>74</v>
      </c>
      <c r="FL7" s="9">
        <f>_xlfn.RANK.EQ(datos!FP7,datos!FP$7:FP$88)</f>
        <v>62</v>
      </c>
      <c r="FM7" s="9">
        <f>_xlfn.RANK.EQ(datos!FQ7,datos!FQ$7:FQ$88)</f>
        <v>22</v>
      </c>
      <c r="FN7" s="9">
        <f>_xlfn.RANK.EQ(datos!FR7,datos!FR$7:FR$88)</f>
        <v>5</v>
      </c>
      <c r="FO7" s="9">
        <f>_xlfn.RANK.EQ(datos!FS7,datos!FS$7:FS$88)</f>
        <v>50</v>
      </c>
      <c r="FP7" s="9">
        <f>_xlfn.RANK.EQ(datos!FT7,datos!FT$7:FT$88)</f>
        <v>34</v>
      </c>
    </row>
    <row r="8" spans="1:172" x14ac:dyDescent="0.3">
      <c r="A8" s="2" t="s">
        <v>4</v>
      </c>
      <c r="B8" s="2">
        <v>102</v>
      </c>
      <c r="C8" s="2" t="s">
        <v>5</v>
      </c>
      <c r="D8" s="2" t="s">
        <v>346</v>
      </c>
      <c r="E8" s="2" t="s">
        <v>347</v>
      </c>
      <c r="F8" s="2">
        <v>0</v>
      </c>
      <c r="G8" s="2" t="s">
        <v>344</v>
      </c>
      <c r="H8" s="9">
        <f>_xlfn.RANK.EQ(datos2!I8,datos2!I$7:I$88)</f>
        <v>8</v>
      </c>
      <c r="I8" s="9">
        <f>_xlfn.RANK.EQ(datos2!J8,datos2!J$7:J$88)</f>
        <v>24</v>
      </c>
      <c r="J8" s="9">
        <f>_xlfn.RANK.EQ(datos2!K8,datos2!K$7:K$88)</f>
        <v>30</v>
      </c>
      <c r="K8" s="9">
        <f>_xlfn.RANK.EQ(datos2!L8,datos2!L$7:L$88)</f>
        <v>4</v>
      </c>
      <c r="L8" s="9">
        <f>_xlfn.RANK.EQ(datos2!M8,datos2!M$7:M$88)</f>
        <v>21</v>
      </c>
      <c r="M8" s="9">
        <f>_xlfn.RANK.EQ(datos2!N8,datos2!N$7:N$88)</f>
        <v>11</v>
      </c>
      <c r="N8" s="9">
        <f>_xlfn.RANK.EQ(datos2!O8,datos2!O$7:O$88)</f>
        <v>6</v>
      </c>
      <c r="O8" s="9">
        <f>_xlfn.RANK.EQ(datos2!P8,datos2!P$7:P$88)</f>
        <v>24</v>
      </c>
      <c r="P8" s="9">
        <f>_xlfn.RANK.EQ(datos2!Q8,datos2!Q$7:Q$88)</f>
        <v>2</v>
      </c>
      <c r="Q8" s="9">
        <f>_xlfn.RANK.EQ(datos2!R8,datos2!R$7:R$88)</f>
        <v>38</v>
      </c>
      <c r="R8" s="9">
        <f>_xlfn.RANK.EQ(datos2!S8,datos2!S$7:S$88)</f>
        <v>47</v>
      </c>
      <c r="S8" s="9">
        <f>_xlfn.RANK.EQ(datos2!T8,datos2!T$7:T$88)</f>
        <v>46</v>
      </c>
      <c r="T8" s="9">
        <f>_xlfn.RANK.EQ(datos2!U8,datos2!U$7:U$88)</f>
        <v>6</v>
      </c>
      <c r="U8" s="9">
        <f>_xlfn.RANK.EQ(datos2!V8,datos2!V$7:V$88)</f>
        <v>59</v>
      </c>
      <c r="V8" s="9">
        <f>_xlfn.RANK.EQ(datos2!W8,datos2!W$7:W$88)</f>
        <v>33</v>
      </c>
      <c r="W8" s="9">
        <f>_xlfn.RANK.EQ(datos2!X8,datos2!X$7:X$88)</f>
        <v>44</v>
      </c>
      <c r="X8" s="9">
        <f>_xlfn.RANK.EQ(datos2!Y8,datos2!Y$7:Y$88)</f>
        <v>10</v>
      </c>
      <c r="Y8" s="9">
        <f>_xlfn.RANK.EQ(datos2!Z8,datos2!Z$7:Z$88)</f>
        <v>41</v>
      </c>
      <c r="Z8" s="9">
        <f>_xlfn.RANK.EQ(datos2!AA8,datos2!AA$7:AA$88)</f>
        <v>27</v>
      </c>
      <c r="AA8" s="9">
        <f>_xlfn.RANK.EQ(datos2!AB8,datos2!AB$7:AB$88)</f>
        <v>21</v>
      </c>
      <c r="AB8" s="9">
        <f>_xlfn.RANK.EQ(datos2!AC8,datos2!AC$7:AC$88)</f>
        <v>2</v>
      </c>
      <c r="AC8" s="9">
        <f>_xlfn.RANK.EQ(datos2!AD8,datos2!AD$7:AD$88)</f>
        <v>22</v>
      </c>
      <c r="AD8" s="9">
        <f>_xlfn.RANK.EQ(datos2!AE8,datos2!AE$7:AE$88)</f>
        <v>5</v>
      </c>
      <c r="AE8" s="9">
        <f>_xlfn.RANK.EQ(datos2!AF8,datos2!AF$7:AF$88)</f>
        <v>21</v>
      </c>
      <c r="AF8" s="9">
        <f>_xlfn.RANK.EQ(datos2!AG8,datos2!AG$7:AG$88)</f>
        <v>8</v>
      </c>
      <c r="AG8" s="9">
        <f>_xlfn.RANK.EQ(datos2!AH8,datos2!AH$7:AH$88)</f>
        <v>18</v>
      </c>
      <c r="AH8" s="9">
        <f>_xlfn.RANK.EQ(datos2!AI8,datos2!AI$7:AI$88)</f>
        <v>28</v>
      </c>
      <c r="AI8" s="9">
        <f>_xlfn.RANK.EQ(datos2!AJ8,datos2!AJ$7:AJ$88)</f>
        <v>10</v>
      </c>
      <c r="AJ8" s="9">
        <f>_xlfn.RANK.EQ(datos2!AK8,datos2!AK$7:AK$88)</f>
        <v>36</v>
      </c>
      <c r="AK8" s="9">
        <f>_xlfn.RANK.EQ(datos2!AL8,datos2!AL$7:AL$88)</f>
        <v>1</v>
      </c>
      <c r="AL8" s="9">
        <f>_xlfn.RANK.EQ(datos2!AM8,datos2!AM$7:AM$88)</f>
        <v>3</v>
      </c>
      <c r="AM8" s="9">
        <f>_xlfn.RANK.EQ(datos2!AN8,datos2!AN$7:AN$88)</f>
        <v>35</v>
      </c>
      <c r="AN8" s="9">
        <f>_xlfn.RANK.EQ(datos2!AO8,datos2!AO$7:AO$88)</f>
        <v>4</v>
      </c>
      <c r="AO8" s="9">
        <f>_xlfn.RANK.EQ(datos!AS8,datos!AS$7:AS$88)</f>
        <v>25</v>
      </c>
      <c r="AP8" s="9">
        <f>_xlfn.RANK.EQ(datos!AT8,datos!AT$7:AT$88)</f>
        <v>27</v>
      </c>
      <c r="AQ8" s="9">
        <f>_xlfn.RANK.EQ(datos!AU8,datos!AU$7:AU$88)</f>
        <v>46</v>
      </c>
      <c r="AR8" s="9">
        <f>_xlfn.RANK.EQ(datos!AV8,datos!AV$7:AV$88)</f>
        <v>29</v>
      </c>
      <c r="AS8" s="9">
        <f>_xlfn.RANK.EQ(datos!AW8,datos!AW$7:AW$88)</f>
        <v>13</v>
      </c>
      <c r="AT8" s="9">
        <f>_xlfn.RANK.EQ(datos!AX8,datos!AX$7:AX$88)</f>
        <v>70</v>
      </c>
      <c r="AU8" s="9">
        <f>_xlfn.RANK.EQ(datos!AY8,datos!AY$7:AY$88)</f>
        <v>24</v>
      </c>
      <c r="AV8" s="9">
        <f>_xlfn.RANK.EQ(datos!AZ8,datos!AZ$7:AZ$88)</f>
        <v>5</v>
      </c>
      <c r="AW8" s="9">
        <f>_xlfn.RANK.EQ(datos!BA8,datos!BA$7:BA$88)</f>
        <v>21</v>
      </c>
      <c r="AX8" s="9">
        <f>_xlfn.RANK.EQ(datos!BB8,datos!BB$7:BB$88)</f>
        <v>5</v>
      </c>
      <c r="AY8" s="9">
        <f>_xlfn.RANK.EQ(datos!BC8,datos!BC$7:BC$88)</f>
        <v>24</v>
      </c>
      <c r="AZ8" s="9">
        <f>_xlfn.RANK.EQ(datos!BD8,datos!BD$7:BD$88)</f>
        <v>34</v>
      </c>
      <c r="BA8" s="9">
        <f>_xlfn.RANK.EQ(datos!BE8,datos!BE$7:BE$88)</f>
        <v>49</v>
      </c>
      <c r="BB8" s="9">
        <f>_xlfn.RANK.EQ(datos!BF8,datos!BF$7:BF$88)</f>
        <v>1</v>
      </c>
      <c r="BC8" s="9">
        <f>_xlfn.RANK.EQ(datos!BG8,datos!BG$7:BG$88)</f>
        <v>5</v>
      </c>
      <c r="BD8" s="9">
        <f>_xlfn.RANK.EQ(datos!BH8,datos!BH$7:BH$88)</f>
        <v>74</v>
      </c>
      <c r="BE8" s="9">
        <f>_xlfn.RANK.EQ(datos!BI8,datos!BI$7:BI$88)</f>
        <v>19</v>
      </c>
      <c r="BF8" s="9">
        <f>_xlfn.RANK.EQ(datos!BJ8,datos!BJ$7:BJ$88)</f>
        <v>64</v>
      </c>
      <c r="BG8" s="9">
        <f>_xlfn.RANK.EQ(datos!BK8,datos!BK$7:BK$88)</f>
        <v>81</v>
      </c>
      <c r="BH8" s="9">
        <f>_xlfn.RANK.EQ(datos!BL8,datos!BL$7:BL$88)</f>
        <v>30</v>
      </c>
      <c r="BI8" s="9">
        <f>_xlfn.RANK.EQ(datos!BM8,datos!BM$7:BM$88)</f>
        <v>32</v>
      </c>
      <c r="BJ8" s="9">
        <f>_xlfn.RANK.EQ(datos!BN8,datos!BN$7:BN$88)</f>
        <v>8</v>
      </c>
      <c r="BK8" s="9">
        <f>_xlfn.RANK.EQ(datos!BO8,datos!BO$7:BO$88)</f>
        <v>23</v>
      </c>
      <c r="BL8" s="9">
        <f>_xlfn.RANK.EQ(datos!BP8,datos!BP$7:BP$88)</f>
        <v>58</v>
      </c>
      <c r="BM8" s="9">
        <f>_xlfn.RANK.EQ(datos!BQ8,datos!BQ$7:BQ$88)</f>
        <v>18</v>
      </c>
      <c r="BN8" s="9">
        <f>_xlfn.RANK.EQ(datos!BR8,datos!BR$7:BR$88)</f>
        <v>1</v>
      </c>
      <c r="BO8" s="9">
        <f>_xlfn.RANK.EQ(datos!BS8,datos!BS$7:BS$88)</f>
        <v>19</v>
      </c>
      <c r="BP8" s="9">
        <f>_xlfn.RANK.EQ(datos!BT8,datos!BT$7:BT$88)</f>
        <v>1</v>
      </c>
      <c r="BQ8" s="9">
        <f>_xlfn.RANK.EQ(datos!BU8,datos!BU$7:BU$88)</f>
        <v>1</v>
      </c>
      <c r="BR8" s="9">
        <f>_xlfn.RANK.EQ(datos!BV8,datos!BV$7:BV$88)</f>
        <v>36</v>
      </c>
      <c r="BS8" s="9">
        <f>_xlfn.RANK.EQ(datos!BW8,datos!BW$7:BW$88)</f>
        <v>62</v>
      </c>
      <c r="BT8" s="9">
        <f>_xlfn.RANK.EQ(datos!BX8,datos!BX$7:BX$88)</f>
        <v>80</v>
      </c>
      <c r="BU8" s="9">
        <f>_xlfn.RANK.EQ(datos!BY8,datos!BY$7:BY$88)</f>
        <v>4</v>
      </c>
      <c r="BV8" s="9">
        <f>_xlfn.RANK.EQ(datos!BZ8,datos!BZ$7:BZ$88)</f>
        <v>32</v>
      </c>
      <c r="BW8" s="9">
        <f>_xlfn.RANK.EQ(datos!CA8,datos!CA$7:CA$88)</f>
        <v>28</v>
      </c>
      <c r="BX8" s="9">
        <f>_xlfn.RANK.EQ(datos!CB8,datos!CB$7:CB$88)</f>
        <v>67</v>
      </c>
      <c r="BY8" s="9">
        <f>_xlfn.RANK.EQ(datos!CC8,datos!CC$7:CC$88)</f>
        <v>9</v>
      </c>
      <c r="BZ8" s="9">
        <f>_xlfn.RANK.EQ(datos!CD8,datos!CD$7:CD$88)</f>
        <v>34</v>
      </c>
      <c r="CA8" s="9">
        <f>_xlfn.RANK.EQ(datos!CE8,datos!CE$7:CE$88)</f>
        <v>32</v>
      </c>
      <c r="CB8" s="9">
        <f>_xlfn.RANK.EQ(datos!CF8,datos!CF$7:CF$88)</f>
        <v>17</v>
      </c>
      <c r="CC8" s="9">
        <f>_xlfn.RANK.EQ(datos!CG8,datos!CG$7:CG$88)</f>
        <v>51</v>
      </c>
      <c r="CD8" s="9">
        <f>_xlfn.RANK.EQ(datos!CH8,datos!CH$7:CH$88)</f>
        <v>75</v>
      </c>
      <c r="CE8" s="9">
        <f>_xlfn.RANK.EQ(datos!CI8,datos!CI$7:CI$88)</f>
        <v>70</v>
      </c>
      <c r="CF8" s="9">
        <f>_xlfn.RANK.EQ(datos!CJ8,datos!CJ$7:CJ$88)</f>
        <v>30</v>
      </c>
      <c r="CG8" s="9">
        <f>_xlfn.RANK.EQ(datos!CK8,datos!CK$7:CK$88)</f>
        <v>10</v>
      </c>
      <c r="CH8" s="9">
        <f>_xlfn.RANK.EQ(datos!CL8,datos!CL$7:CL$88)</f>
        <v>3</v>
      </c>
      <c r="CI8" s="9">
        <f>_xlfn.RANK.EQ(datos!CM8,datos!CM$7:CM$88)</f>
        <v>32</v>
      </c>
      <c r="CJ8" s="9">
        <f>_xlfn.RANK.EQ(datos!CN8,datos!CN$7:CN$88)</f>
        <v>1</v>
      </c>
      <c r="CK8" s="9">
        <f>_xlfn.RANK.EQ(datos!CO8,datos!CO$7:CO$88)</f>
        <v>77</v>
      </c>
      <c r="CL8" s="9">
        <f>_xlfn.RANK.EQ(datos!CP8,datos!CP$7:CP$88)</f>
        <v>38</v>
      </c>
      <c r="CM8" s="9">
        <f>_xlfn.RANK.EQ(datos!CQ8,datos!CQ$7:CQ$88)</f>
        <v>48</v>
      </c>
      <c r="CN8" s="9">
        <f>_xlfn.RANK.EQ(datos!CR8,datos!CR$7:CR$88)</f>
        <v>10</v>
      </c>
      <c r="CO8" s="9">
        <f>_xlfn.RANK.EQ(datos!CS8,datos!CS$7:CS$88)</f>
        <v>11</v>
      </c>
      <c r="CP8" s="9">
        <f>_xlfn.RANK.EQ(datos!CT8,datos!CT$7:CT$88)</f>
        <v>14</v>
      </c>
      <c r="CQ8" s="9">
        <f>_xlfn.RANK.EQ(datos!CU8,datos!CU$7:CU$88)</f>
        <v>62</v>
      </c>
      <c r="CR8" s="9">
        <f>_xlfn.RANK.EQ(datos!CV8,datos!CV$7:CV$88)</f>
        <v>41</v>
      </c>
      <c r="CS8" s="9">
        <f>_xlfn.RANK.EQ(datos!CW8,datos!CW$7:CW$88)</f>
        <v>48</v>
      </c>
      <c r="CT8" s="9">
        <f>_xlfn.RANK.EQ(datos!CX8,datos!CX$7:CX$88)</f>
        <v>71</v>
      </c>
      <c r="CU8" s="9">
        <f>_xlfn.RANK.EQ(datos!CY8,datos!CY$7:CY$88)</f>
        <v>70</v>
      </c>
      <c r="CV8" s="9">
        <f>_xlfn.RANK.EQ(datos!CZ8,datos!CZ$7:CZ$88)</f>
        <v>44</v>
      </c>
      <c r="CW8" s="9">
        <f>_xlfn.RANK.EQ(datos!DA8,datos!DA$7:DA$88)</f>
        <v>6</v>
      </c>
      <c r="CX8" s="9">
        <f>_xlfn.RANK.EQ(datos!DB8,datos!DB$7:DB$88)</f>
        <v>56</v>
      </c>
      <c r="CY8" s="9">
        <f>_xlfn.RANK.EQ(datos!DC8,datos!DC$7:DC$88)</f>
        <v>6</v>
      </c>
      <c r="CZ8" s="9">
        <f>_xlfn.RANK.EQ(datos!DD8,datos!DD$7:DD$88)</f>
        <v>35</v>
      </c>
      <c r="DA8" s="9">
        <f>_xlfn.RANK.EQ(datos!DE8,datos!DE$7:DE$88)</f>
        <v>31</v>
      </c>
      <c r="DB8" s="9">
        <f>_xlfn.RANK.EQ(datos!DF8,datos!DF$7:DF$88)</f>
        <v>42</v>
      </c>
      <c r="DC8" s="9">
        <f>_xlfn.RANK.EQ(datos!DG8,datos!DG$7:DG$88)</f>
        <v>1</v>
      </c>
      <c r="DD8" s="9">
        <f>_xlfn.RANK.EQ(datos!DH8,datos!DH$7:DH$88)</f>
        <v>45</v>
      </c>
      <c r="DE8" s="9">
        <f>_xlfn.RANK.EQ(datos!DI8,datos!DI$7:DI$88)</f>
        <v>3</v>
      </c>
      <c r="DF8" s="9">
        <f>_xlfn.RANK.EQ(datos!DJ8,datos!DJ$7:DJ$88)</f>
        <v>75</v>
      </c>
      <c r="DG8" s="9">
        <f>_xlfn.RANK.EQ(datos!DK8,datos!DK$7:DK$88)</f>
        <v>19</v>
      </c>
      <c r="DH8" s="9">
        <f>_xlfn.RANK.EQ(datos!DL8,datos!DL$7:DL$88)</f>
        <v>13</v>
      </c>
      <c r="DI8" s="9">
        <f>_xlfn.RANK.EQ(datos!DM8,datos!DM$7:DM$88)</f>
        <v>6</v>
      </c>
      <c r="DJ8" s="9">
        <f>_xlfn.RANK.EQ(datos!DN8,datos!DN$7:DN$88)</f>
        <v>5</v>
      </c>
      <c r="DK8" s="9">
        <f>_xlfn.RANK.EQ(datos!DO8,datos!DO$7:DO$88)</f>
        <v>58</v>
      </c>
      <c r="DL8" s="9">
        <f>_xlfn.RANK.EQ(datos!DP8,datos!DP$7:DP$88)</f>
        <v>65</v>
      </c>
      <c r="DM8" s="9">
        <f>_xlfn.RANK.EQ(datos!DQ8,datos!DQ$7:DQ$88)</f>
        <v>46</v>
      </c>
      <c r="DN8" s="9">
        <f>_xlfn.RANK.EQ(datos!DR8,datos!DR$7:DR$88)</f>
        <v>65</v>
      </c>
      <c r="DO8" s="9">
        <f>_xlfn.RANK.EQ(datos!DS8,datos!DS$7:DS$88)</f>
        <v>9</v>
      </c>
      <c r="DP8" s="9">
        <f>_xlfn.RANK.EQ(datos!DT8,datos!DT$7:DT$88)</f>
        <v>10</v>
      </c>
      <c r="DQ8" s="9">
        <f>_xlfn.RANK.EQ(datos!DU8,datos!DU$7:DU$88)</f>
        <v>7</v>
      </c>
      <c r="DR8" s="9">
        <f>_xlfn.RANK.EQ(datos!DV8,datos!DV$7:DV$88)</f>
        <v>71</v>
      </c>
      <c r="DS8" s="9">
        <f>_xlfn.RANK.EQ(datos!DW8,datos!DW$7:DW$88)</f>
        <v>58</v>
      </c>
      <c r="DT8" s="9">
        <f>_xlfn.RANK.EQ(datos!DX8,datos!DX$7:DX$88)</f>
        <v>34</v>
      </c>
      <c r="DU8" s="9">
        <f>_xlfn.RANK.EQ(datos!DY8,datos!DY$7:DY$88)</f>
        <v>66</v>
      </c>
      <c r="DV8" s="9">
        <f>_xlfn.RANK.EQ(datos!DZ8,datos!DZ$7:DZ$88)</f>
        <v>17</v>
      </c>
      <c r="DW8" s="9">
        <f>_xlfn.RANK.EQ(datos!EA8,datos!EA$7:EA$88)</f>
        <v>16</v>
      </c>
      <c r="DX8" s="9">
        <f>_xlfn.RANK.EQ(datos!EB8,datos!EB$7:EB$88)</f>
        <v>6</v>
      </c>
      <c r="DY8" s="9">
        <f>_xlfn.RANK.EQ(datos!EC8,datos!EC$7:EC$88)</f>
        <v>22</v>
      </c>
      <c r="DZ8" s="9">
        <f>_xlfn.RANK.EQ(datos!ED8,datos!ED$7:ED$88)</f>
        <v>30</v>
      </c>
      <c r="EA8" s="9">
        <f>_xlfn.RANK.EQ(datos!EE8,datos!EE$7:EE$88)</f>
        <v>71</v>
      </c>
      <c r="EB8" s="9">
        <f>_xlfn.RANK.EQ(datos!EF8,datos!EF$7:EF$88)</f>
        <v>28</v>
      </c>
      <c r="EC8" s="9">
        <f>_xlfn.RANK.EQ(datos!EG8,datos!EG$7:EG$88)</f>
        <v>15</v>
      </c>
      <c r="ED8" s="9">
        <f>_xlfn.RANK.EQ(datos!EH8,datos!EH$7:EH$88)</f>
        <v>51</v>
      </c>
      <c r="EE8" s="9">
        <f>_xlfn.RANK.EQ(datos!EI8,datos!EI$7:EI$88)</f>
        <v>61</v>
      </c>
      <c r="EF8" s="9">
        <f>_xlfn.RANK.EQ(datos!EJ8,datos!EJ$7:EJ$88)</f>
        <v>12</v>
      </c>
      <c r="EG8" s="9">
        <f>_xlfn.RANK.EQ(datos!EK8,datos!EK$7:EK$88)</f>
        <v>26</v>
      </c>
      <c r="EH8" s="9">
        <f>_xlfn.RANK.EQ(datos!EL8,datos!EL$7:EL$88)</f>
        <v>1</v>
      </c>
      <c r="EI8" s="9">
        <f>_xlfn.RANK.EQ(datos!EM8,datos!EM$7:EM$88)</f>
        <v>17</v>
      </c>
      <c r="EJ8" s="9">
        <f>_xlfn.RANK.EQ(datos!EN8,datos!EN$7:EN$88)</f>
        <v>10</v>
      </c>
      <c r="EK8" s="9">
        <f>_xlfn.RANK.EQ(datos!EO8,datos!EO$7:EO$88)</f>
        <v>17</v>
      </c>
      <c r="EL8" s="9">
        <f>_xlfn.RANK.EQ(datos!EP8,datos!EP$7:EP$88)</f>
        <v>38</v>
      </c>
      <c r="EM8" s="9">
        <f>_xlfn.RANK.EQ(datos!EQ8,datos!EQ$7:EQ$88)</f>
        <v>1</v>
      </c>
      <c r="EN8" s="9">
        <f>_xlfn.RANK.EQ(datos!ER8,datos!ER$7:ER$88)</f>
        <v>53</v>
      </c>
      <c r="EO8" s="9">
        <f>_xlfn.RANK.EQ(datos!ES8,datos!ES$7:ES$88)</f>
        <v>58</v>
      </c>
      <c r="EP8" s="9">
        <f>_xlfn.RANK.EQ(datos!ET8,datos!ET$7:ET$88)</f>
        <v>1</v>
      </c>
      <c r="EQ8" s="9">
        <f>_xlfn.RANK.EQ(datos!EU8,datos!EU$7:EU$88)</f>
        <v>1</v>
      </c>
      <c r="ER8" s="9">
        <f>_xlfn.RANK.EQ(datos!EV8,datos!EV$7:EV$88)</f>
        <v>1</v>
      </c>
      <c r="ES8" s="9">
        <f>_xlfn.RANK.EQ(datos!EW8,datos!EW$7:EW$88)</f>
        <v>80</v>
      </c>
      <c r="ET8" s="9">
        <f>_xlfn.RANK.EQ(datos!EX8,datos!EX$7:EX$88)</f>
        <v>3</v>
      </c>
      <c r="EU8" s="9">
        <f>_xlfn.RANK.EQ(datos!EY8,datos!EY$7:EY$88)</f>
        <v>5</v>
      </c>
      <c r="EV8" s="9">
        <f>_xlfn.RANK.EQ(datos!EZ8,datos!EZ$7:EZ$88)</f>
        <v>7</v>
      </c>
      <c r="EW8" s="9">
        <f>_xlfn.RANK.EQ(datos!FA8,datos!FA$7:FA$88)</f>
        <v>26</v>
      </c>
      <c r="EX8" s="9">
        <f>_xlfn.RANK.EQ(datos!FB8,datos!FB$7:FB$88)</f>
        <v>10</v>
      </c>
      <c r="EY8" s="9">
        <f>_xlfn.RANK.EQ(datos!FC8,datos!FC$7:FC$88)</f>
        <v>20</v>
      </c>
      <c r="EZ8" s="9">
        <f>_xlfn.RANK.EQ(datos!FD8,datos!FD$7:FD$88)</f>
        <v>47</v>
      </c>
      <c r="FA8" s="9">
        <f>_xlfn.RANK.EQ(datos!FE8,datos!FE$7:FE$88)</f>
        <v>3</v>
      </c>
      <c r="FB8" s="9">
        <f>_xlfn.RANK.EQ(datos!FF8,datos!FF$7:FF$88)</f>
        <v>33</v>
      </c>
      <c r="FC8" s="9">
        <f>_xlfn.RANK.EQ(datos!FG8,datos!FG$7:FG$88)</f>
        <v>47</v>
      </c>
      <c r="FD8" s="9">
        <f>_xlfn.RANK.EQ(datos!FH8,datos!FH$7:FH$88)</f>
        <v>1</v>
      </c>
      <c r="FE8" s="9">
        <f>_xlfn.RANK.EQ(datos!FI8,datos!FI$7:FI$88)</f>
        <v>1</v>
      </c>
      <c r="FF8" s="9">
        <f>_xlfn.RANK.EQ(datos!FJ8,datos!FJ$7:FJ$88)</f>
        <v>32</v>
      </c>
      <c r="FG8" s="9">
        <f>_xlfn.RANK.EQ(datos!FK8,datos!FK$7:FK$88)</f>
        <v>32</v>
      </c>
      <c r="FH8" s="9">
        <f>_xlfn.RANK.EQ(datos!FL8,datos!FL$7:FL$88)</f>
        <v>19</v>
      </c>
      <c r="FI8" s="9">
        <f>_xlfn.RANK.EQ(datos!FM8,datos!FM$7:FM$88)</f>
        <v>66</v>
      </c>
      <c r="FJ8" s="9">
        <f>_xlfn.RANK.EQ(datos!FN8,datos!FN$7:FN$88)</f>
        <v>66</v>
      </c>
      <c r="FK8" s="9">
        <f>_xlfn.RANK.EQ(datos!FO8,datos!FO$7:FO$88)</f>
        <v>62</v>
      </c>
      <c r="FL8" s="9">
        <f>_xlfn.RANK.EQ(datos!FP8,datos!FP$7:FP$88)</f>
        <v>80</v>
      </c>
      <c r="FM8" s="9">
        <f>_xlfn.RANK.EQ(datos!FQ8,datos!FQ$7:FQ$88)</f>
        <v>7</v>
      </c>
      <c r="FN8" s="9">
        <f>_xlfn.RANK.EQ(datos!FR8,datos!FR$7:FR$88)</f>
        <v>2</v>
      </c>
      <c r="FO8" s="9">
        <f>_xlfn.RANK.EQ(datos!FS8,datos!FS$7:FS$88)</f>
        <v>60</v>
      </c>
      <c r="FP8" s="9">
        <f>_xlfn.RANK.EQ(datos!FT8,datos!FT$7:FT$88)</f>
        <v>4</v>
      </c>
    </row>
    <row r="9" spans="1:172" x14ac:dyDescent="0.3">
      <c r="A9" s="2" t="s">
        <v>6</v>
      </c>
      <c r="B9" s="2">
        <v>103</v>
      </c>
      <c r="C9" s="2" t="s">
        <v>7</v>
      </c>
      <c r="D9" s="2" t="s">
        <v>346</v>
      </c>
      <c r="E9" s="2" t="s">
        <v>347</v>
      </c>
      <c r="F9" s="2">
        <v>0</v>
      </c>
      <c r="G9" s="2" t="s">
        <v>344</v>
      </c>
      <c r="H9" s="9">
        <f>_xlfn.RANK.EQ(datos2!I9,datos2!I$7:I$88)</f>
        <v>26</v>
      </c>
      <c r="I9" s="9">
        <f>_xlfn.RANK.EQ(datos2!J9,datos2!J$7:J$88)</f>
        <v>3</v>
      </c>
      <c r="J9" s="9">
        <f>_xlfn.RANK.EQ(datos2!K9,datos2!K$7:K$88)</f>
        <v>60</v>
      </c>
      <c r="K9" s="9">
        <f>_xlfn.RANK.EQ(datos2!L9,datos2!L$7:L$88)</f>
        <v>17</v>
      </c>
      <c r="L9" s="9">
        <f>_xlfn.RANK.EQ(datos2!M9,datos2!M$7:M$88)</f>
        <v>39</v>
      </c>
      <c r="M9" s="9">
        <f>_xlfn.RANK.EQ(datos2!N9,datos2!N$7:N$88)</f>
        <v>56</v>
      </c>
      <c r="N9" s="9">
        <f>_xlfn.RANK.EQ(datos2!O9,datos2!O$7:O$88)</f>
        <v>34</v>
      </c>
      <c r="O9" s="9">
        <f>_xlfn.RANK.EQ(datos2!P9,datos2!P$7:P$88)</f>
        <v>15</v>
      </c>
      <c r="P9" s="9">
        <f>_xlfn.RANK.EQ(datos2!Q9,datos2!Q$7:Q$88)</f>
        <v>7</v>
      </c>
      <c r="Q9" s="9">
        <f>_xlfn.RANK.EQ(datos2!R9,datos2!R$7:R$88)</f>
        <v>21</v>
      </c>
      <c r="R9" s="9">
        <f>_xlfn.RANK.EQ(datos2!S9,datos2!S$7:S$88)</f>
        <v>8</v>
      </c>
      <c r="S9" s="9">
        <f>_xlfn.RANK.EQ(datos2!T9,datos2!T$7:T$88)</f>
        <v>4</v>
      </c>
      <c r="T9" s="9">
        <f>_xlfn.RANK.EQ(datos2!U9,datos2!U$7:U$88)</f>
        <v>41</v>
      </c>
      <c r="U9" s="9">
        <f>_xlfn.RANK.EQ(datos2!V9,datos2!V$7:V$88)</f>
        <v>25</v>
      </c>
      <c r="V9" s="9">
        <f>_xlfn.RANK.EQ(datos2!W9,datos2!W$7:W$88)</f>
        <v>82</v>
      </c>
      <c r="W9" s="9">
        <f>_xlfn.RANK.EQ(datos2!X9,datos2!X$7:X$88)</f>
        <v>29</v>
      </c>
      <c r="X9" s="9">
        <f>_xlfn.RANK.EQ(datos2!Y9,datos2!Y$7:Y$88)</f>
        <v>29</v>
      </c>
      <c r="Y9" s="9">
        <f>_xlfn.RANK.EQ(datos2!Z9,datos2!Z$7:Z$88)</f>
        <v>38</v>
      </c>
      <c r="Z9" s="9">
        <f>_xlfn.RANK.EQ(datos2!AA9,datos2!AA$7:AA$88)</f>
        <v>13</v>
      </c>
      <c r="AA9" s="9">
        <f>_xlfn.RANK.EQ(datos2!AB9,datos2!AB$7:AB$88)</f>
        <v>27</v>
      </c>
      <c r="AB9" s="9">
        <f>_xlfn.RANK.EQ(datos2!AC9,datos2!AC$7:AC$88)</f>
        <v>24</v>
      </c>
      <c r="AC9" s="9">
        <f>_xlfn.RANK.EQ(datos2!AD9,datos2!AD$7:AD$88)</f>
        <v>16</v>
      </c>
      <c r="AD9" s="9">
        <f>_xlfn.RANK.EQ(datos2!AE9,datos2!AE$7:AE$88)</f>
        <v>13</v>
      </c>
      <c r="AE9" s="9">
        <f>_xlfn.RANK.EQ(datos2!AF9,datos2!AF$7:AF$88)</f>
        <v>39</v>
      </c>
      <c r="AF9" s="9">
        <f>_xlfn.RANK.EQ(datos2!AG9,datos2!AG$7:AG$88)</f>
        <v>27</v>
      </c>
      <c r="AG9" s="9">
        <f>_xlfn.RANK.EQ(datos2!AH9,datos2!AH$7:AH$88)</f>
        <v>54</v>
      </c>
      <c r="AH9" s="9">
        <f>_xlfn.RANK.EQ(datos2!AI9,datos2!AI$7:AI$88)</f>
        <v>74</v>
      </c>
      <c r="AI9" s="9">
        <f>_xlfn.RANK.EQ(datos2!AJ9,datos2!AJ$7:AJ$88)</f>
        <v>37</v>
      </c>
      <c r="AJ9" s="9">
        <f>_xlfn.RANK.EQ(datos2!AK9,datos2!AK$7:AK$88)</f>
        <v>38</v>
      </c>
      <c r="AK9" s="9">
        <f>_xlfn.RANK.EQ(datos2!AL9,datos2!AL$7:AL$88)</f>
        <v>24</v>
      </c>
      <c r="AL9" s="9">
        <f>_xlfn.RANK.EQ(datos2!AM9,datos2!AM$7:AM$88)</f>
        <v>32</v>
      </c>
      <c r="AM9" s="9">
        <f>_xlfn.RANK.EQ(datos2!AN9,datos2!AN$7:AN$88)</f>
        <v>59</v>
      </c>
      <c r="AN9" s="9">
        <f>_xlfn.RANK.EQ(datos2!AO9,datos2!AO$7:AO$88)</f>
        <v>17</v>
      </c>
      <c r="AO9" s="9">
        <f>_xlfn.RANK.EQ(datos!AS9,datos!AS$7:AS$88)</f>
        <v>19</v>
      </c>
      <c r="AP9" s="9">
        <f>_xlfn.RANK.EQ(datos!AT9,datos!AT$7:AT$88)</f>
        <v>57</v>
      </c>
      <c r="AQ9" s="9">
        <f>_xlfn.RANK.EQ(datos!AU9,datos!AU$7:AU$88)</f>
        <v>25</v>
      </c>
      <c r="AR9" s="9">
        <f>_xlfn.RANK.EQ(datos!AV9,datos!AV$7:AV$88)</f>
        <v>5</v>
      </c>
      <c r="AS9" s="9">
        <f>_xlfn.RANK.EQ(datos!AW9,datos!AW$7:AW$88)</f>
        <v>26</v>
      </c>
      <c r="AT9" s="9">
        <f>_xlfn.RANK.EQ(datos!AX9,datos!AX$7:AX$88)</f>
        <v>44</v>
      </c>
      <c r="AU9" s="9">
        <f>_xlfn.RANK.EQ(datos!AY9,datos!AY$7:AY$88)</f>
        <v>42</v>
      </c>
      <c r="AV9" s="9">
        <f>_xlfn.RANK.EQ(datos!AZ9,datos!AZ$7:AZ$88)</f>
        <v>23</v>
      </c>
      <c r="AW9" s="9">
        <f>_xlfn.RANK.EQ(datos!BA9,datos!BA$7:BA$88)</f>
        <v>1</v>
      </c>
      <c r="AX9" s="9">
        <f>_xlfn.RANK.EQ(datos!BB9,datos!BB$7:BB$88)</f>
        <v>20</v>
      </c>
      <c r="AY9" s="9">
        <f>_xlfn.RANK.EQ(datos!BC9,datos!BC$7:BC$88)</f>
        <v>9</v>
      </c>
      <c r="AZ9" s="9">
        <f>_xlfn.RANK.EQ(datos!BD9,datos!BD$7:BD$88)</f>
        <v>24</v>
      </c>
      <c r="BA9" s="9">
        <f>_xlfn.RANK.EQ(datos!BE9,datos!BE$7:BE$88)</f>
        <v>31</v>
      </c>
      <c r="BB9" s="9">
        <f>_xlfn.RANK.EQ(datos!BF9,datos!BF$7:BF$88)</f>
        <v>35</v>
      </c>
      <c r="BC9" s="9">
        <f>_xlfn.RANK.EQ(datos!BG9,datos!BG$7:BG$88)</f>
        <v>5</v>
      </c>
      <c r="BD9" s="9">
        <f>_xlfn.RANK.EQ(datos!BH9,datos!BH$7:BH$88)</f>
        <v>49</v>
      </c>
      <c r="BE9" s="9">
        <f>_xlfn.RANK.EQ(datos!BI9,datos!BI$7:BI$88)</f>
        <v>12</v>
      </c>
      <c r="BF9" s="9">
        <f>_xlfn.RANK.EQ(datos!BJ9,datos!BJ$7:BJ$88)</f>
        <v>2</v>
      </c>
      <c r="BG9" s="9">
        <f>_xlfn.RANK.EQ(datos!BK9,datos!BK$7:BK$88)</f>
        <v>44</v>
      </c>
      <c r="BH9" s="9">
        <f>_xlfn.RANK.EQ(datos!BL9,datos!BL$7:BL$88)</f>
        <v>12</v>
      </c>
      <c r="BI9" s="9">
        <f>_xlfn.RANK.EQ(datos!BM9,datos!BM$7:BM$88)</f>
        <v>7</v>
      </c>
      <c r="BJ9" s="9">
        <f>_xlfn.RANK.EQ(datos!BN9,datos!BN$7:BN$88)</f>
        <v>2</v>
      </c>
      <c r="BK9" s="9">
        <f>_xlfn.RANK.EQ(datos!BO9,datos!BO$7:BO$88)</f>
        <v>9</v>
      </c>
      <c r="BL9" s="9">
        <f>_xlfn.RANK.EQ(datos!BP9,datos!BP$7:BP$88)</f>
        <v>10</v>
      </c>
      <c r="BM9" s="9">
        <f>_xlfn.RANK.EQ(datos!BQ9,datos!BQ$7:BQ$88)</f>
        <v>76</v>
      </c>
      <c r="BN9" s="9">
        <f>_xlfn.RANK.EQ(datos!BR9,datos!BR$7:BR$88)</f>
        <v>22</v>
      </c>
      <c r="BO9" s="9">
        <f>_xlfn.RANK.EQ(datos!BS9,datos!BS$7:BS$88)</f>
        <v>42</v>
      </c>
      <c r="BP9" s="9">
        <f>_xlfn.RANK.EQ(datos!BT9,datos!BT$7:BT$88)</f>
        <v>1</v>
      </c>
      <c r="BQ9" s="9">
        <f>_xlfn.RANK.EQ(datos!BU9,datos!BU$7:BU$88)</f>
        <v>1</v>
      </c>
      <c r="BR9" s="9">
        <f>_xlfn.RANK.EQ(datos!BV9,datos!BV$7:BV$88)</f>
        <v>65</v>
      </c>
      <c r="BS9" s="9">
        <f>_xlfn.RANK.EQ(datos!BW9,datos!BW$7:BW$88)</f>
        <v>1</v>
      </c>
      <c r="BT9" s="9">
        <f>_xlfn.RANK.EQ(datos!BX9,datos!BX$7:BX$88)</f>
        <v>64</v>
      </c>
      <c r="BU9" s="9">
        <f>_xlfn.RANK.EQ(datos!BY9,datos!BY$7:BY$88)</f>
        <v>76</v>
      </c>
      <c r="BV9" s="9">
        <f>_xlfn.RANK.EQ(datos!BZ9,datos!BZ$7:BZ$88)</f>
        <v>68</v>
      </c>
      <c r="BW9" s="9">
        <f>_xlfn.RANK.EQ(datos!CA9,datos!CA$7:CA$88)</f>
        <v>23</v>
      </c>
      <c r="BX9" s="9">
        <f>_xlfn.RANK.EQ(datos!CB9,datos!CB$7:CB$88)</f>
        <v>72</v>
      </c>
      <c r="BY9" s="9">
        <f>_xlfn.RANK.EQ(datos!CC9,datos!CC$7:CC$88)</f>
        <v>22</v>
      </c>
      <c r="BZ9" s="9">
        <f>_xlfn.RANK.EQ(datos!CD9,datos!CD$7:CD$88)</f>
        <v>46</v>
      </c>
      <c r="CA9" s="9">
        <f>_xlfn.RANK.EQ(datos!CE9,datos!CE$7:CE$88)</f>
        <v>27</v>
      </c>
      <c r="CB9" s="9">
        <f>_xlfn.RANK.EQ(datos!CF9,datos!CF$7:CF$88)</f>
        <v>32</v>
      </c>
      <c r="CC9" s="9">
        <f>_xlfn.RANK.EQ(datos!CG9,datos!CG$7:CG$88)</f>
        <v>31</v>
      </c>
      <c r="CD9" s="9">
        <f>_xlfn.RANK.EQ(datos!CH9,datos!CH$7:CH$88)</f>
        <v>63</v>
      </c>
      <c r="CE9" s="9">
        <f>_xlfn.RANK.EQ(datos!CI9,datos!CI$7:CI$88)</f>
        <v>68</v>
      </c>
      <c r="CF9" s="9">
        <f>_xlfn.RANK.EQ(datos!CJ9,datos!CJ$7:CJ$88)</f>
        <v>21</v>
      </c>
      <c r="CG9" s="9">
        <f>_xlfn.RANK.EQ(datos!CK9,datos!CK$7:CK$88)</f>
        <v>47</v>
      </c>
      <c r="CH9" s="9">
        <f>_xlfn.RANK.EQ(datos!CL9,datos!CL$7:CL$88)</f>
        <v>57</v>
      </c>
      <c r="CI9" s="9">
        <f>_xlfn.RANK.EQ(datos!CM9,datos!CM$7:CM$88)</f>
        <v>51</v>
      </c>
      <c r="CJ9" s="9">
        <f>_xlfn.RANK.EQ(datos!CN9,datos!CN$7:CN$88)</f>
        <v>27</v>
      </c>
      <c r="CK9" s="9">
        <f>_xlfn.RANK.EQ(datos!CO9,datos!CO$7:CO$88)</f>
        <v>14</v>
      </c>
      <c r="CL9" s="9">
        <f>_xlfn.RANK.EQ(datos!CP9,datos!CP$7:CP$88)</f>
        <v>69</v>
      </c>
      <c r="CM9" s="9">
        <f>_xlfn.RANK.EQ(datos!CQ9,datos!CQ$7:CQ$88)</f>
        <v>1</v>
      </c>
      <c r="CN9" s="9">
        <f>_xlfn.RANK.EQ(datos!CR9,datos!CR$7:CR$88)</f>
        <v>61</v>
      </c>
      <c r="CO9" s="9">
        <f>_xlfn.RANK.EQ(datos!CS9,datos!CS$7:CS$88)</f>
        <v>12</v>
      </c>
      <c r="CP9" s="9">
        <f>_xlfn.RANK.EQ(datos!CT9,datos!CT$7:CT$88)</f>
        <v>22</v>
      </c>
      <c r="CQ9" s="9">
        <f>_xlfn.RANK.EQ(datos!CU9,datos!CU$7:CU$88)</f>
        <v>15</v>
      </c>
      <c r="CR9" s="9">
        <f>_xlfn.RANK.EQ(datos!CV9,datos!CV$7:CV$88)</f>
        <v>35</v>
      </c>
      <c r="CS9" s="9">
        <f>_xlfn.RANK.EQ(datos!CW9,datos!CW$7:CW$88)</f>
        <v>39</v>
      </c>
      <c r="CT9" s="9">
        <f>_xlfn.RANK.EQ(datos!CX9,datos!CX$7:CX$88)</f>
        <v>17</v>
      </c>
      <c r="CU9" s="9">
        <f>_xlfn.RANK.EQ(datos!CY9,datos!CY$7:CY$88)</f>
        <v>21</v>
      </c>
      <c r="CV9" s="9">
        <f>_xlfn.RANK.EQ(datos!CZ9,datos!CZ$7:CZ$88)</f>
        <v>23</v>
      </c>
      <c r="CW9" s="9">
        <f>_xlfn.RANK.EQ(datos!DA9,datos!DA$7:DA$88)</f>
        <v>52</v>
      </c>
      <c r="CX9" s="9">
        <f>_xlfn.RANK.EQ(datos!DB9,datos!DB$7:DB$88)</f>
        <v>49</v>
      </c>
      <c r="CY9" s="9">
        <f>_xlfn.RANK.EQ(datos!DC9,datos!DC$7:DC$88)</f>
        <v>21</v>
      </c>
      <c r="CZ9" s="9">
        <f>_xlfn.RANK.EQ(datos!DD9,datos!DD$7:DD$88)</f>
        <v>7</v>
      </c>
      <c r="DA9" s="9">
        <f>_xlfn.RANK.EQ(datos!DE9,datos!DE$7:DE$88)</f>
        <v>34</v>
      </c>
      <c r="DB9" s="9">
        <f>_xlfn.RANK.EQ(datos!DF9,datos!DF$7:DF$88)</f>
        <v>34</v>
      </c>
      <c r="DC9" s="9">
        <f>_xlfn.RANK.EQ(datos!DG9,datos!DG$7:DG$88)</f>
        <v>20</v>
      </c>
      <c r="DD9" s="9">
        <f>_xlfn.RANK.EQ(datos!DH9,datos!DH$7:DH$88)</f>
        <v>59</v>
      </c>
      <c r="DE9" s="9">
        <f>_xlfn.RANK.EQ(datos!DI9,datos!DI$7:DI$88)</f>
        <v>16</v>
      </c>
      <c r="DF9" s="9">
        <f>_xlfn.RANK.EQ(datos!DJ9,datos!DJ$7:DJ$88)</f>
        <v>43</v>
      </c>
      <c r="DG9" s="9">
        <f>_xlfn.RANK.EQ(datos!DK9,datos!DK$7:DK$88)</f>
        <v>21</v>
      </c>
      <c r="DH9" s="9">
        <f>_xlfn.RANK.EQ(datos!DL9,datos!DL$7:DL$88)</f>
        <v>16</v>
      </c>
      <c r="DI9" s="9">
        <f>_xlfn.RANK.EQ(datos!DM9,datos!DM$7:DM$88)</f>
        <v>17</v>
      </c>
      <c r="DJ9" s="9">
        <f>_xlfn.RANK.EQ(datos!DN9,datos!DN$7:DN$88)</f>
        <v>22</v>
      </c>
      <c r="DK9" s="9">
        <f>_xlfn.RANK.EQ(datos!DO9,datos!DO$7:DO$88)</f>
        <v>51</v>
      </c>
      <c r="DL9" s="9">
        <f>_xlfn.RANK.EQ(datos!DP9,datos!DP$7:DP$88)</f>
        <v>31</v>
      </c>
      <c r="DM9" s="9">
        <f>_xlfn.RANK.EQ(datos!DQ9,datos!DQ$7:DQ$88)</f>
        <v>58</v>
      </c>
      <c r="DN9" s="9">
        <f>_xlfn.RANK.EQ(datos!DR9,datos!DR$7:DR$88)</f>
        <v>36</v>
      </c>
      <c r="DO9" s="9">
        <f>_xlfn.RANK.EQ(datos!DS9,datos!DS$7:DS$88)</f>
        <v>33</v>
      </c>
      <c r="DP9" s="9">
        <f>_xlfn.RANK.EQ(datos!DT9,datos!DT$7:DT$88)</f>
        <v>28</v>
      </c>
      <c r="DQ9" s="9">
        <f>_xlfn.RANK.EQ(datos!DU9,datos!DU$7:DU$88)</f>
        <v>27</v>
      </c>
      <c r="DR9" s="9">
        <f>_xlfn.RANK.EQ(datos!DV9,datos!DV$7:DV$88)</f>
        <v>37</v>
      </c>
      <c r="DS9" s="9">
        <f>_xlfn.RANK.EQ(datos!DW9,datos!DW$7:DW$88)</f>
        <v>55</v>
      </c>
      <c r="DT9" s="9">
        <f>_xlfn.RANK.EQ(datos!DX9,datos!DX$7:DX$88)</f>
        <v>24</v>
      </c>
      <c r="DU9" s="9">
        <f>_xlfn.RANK.EQ(datos!DY9,datos!DY$7:DY$88)</f>
        <v>30</v>
      </c>
      <c r="DV9" s="9">
        <f>_xlfn.RANK.EQ(datos!DZ9,datos!DZ$7:DZ$88)</f>
        <v>49</v>
      </c>
      <c r="DW9" s="9">
        <f>_xlfn.RANK.EQ(datos!EA9,datos!EA$7:EA$88)</f>
        <v>37</v>
      </c>
      <c r="DX9" s="9">
        <f>_xlfn.RANK.EQ(datos!EB9,datos!EB$7:EB$88)</f>
        <v>52</v>
      </c>
      <c r="DY9" s="9">
        <f>_xlfn.RANK.EQ(datos!EC9,datos!EC$7:EC$88)</f>
        <v>44</v>
      </c>
      <c r="DZ9" s="9">
        <f>_xlfn.RANK.EQ(datos!ED9,datos!ED$7:ED$88)</f>
        <v>62</v>
      </c>
      <c r="EA9" s="9">
        <f>_xlfn.RANK.EQ(datos!EE9,datos!EE$7:EE$88)</f>
        <v>32</v>
      </c>
      <c r="EB9" s="9">
        <f>_xlfn.RANK.EQ(datos!EF9,datos!EF$7:EF$88)</f>
        <v>72</v>
      </c>
      <c r="EC9" s="9">
        <f>_xlfn.RANK.EQ(datos!EG9,datos!EG$7:EG$88)</f>
        <v>73</v>
      </c>
      <c r="ED9" s="9">
        <f>_xlfn.RANK.EQ(datos!EH9,datos!EH$7:EH$88)</f>
        <v>72</v>
      </c>
      <c r="EE9" s="9">
        <f>_xlfn.RANK.EQ(datos!EI9,datos!EI$7:EI$88)</f>
        <v>1</v>
      </c>
      <c r="EF9" s="9">
        <f>_xlfn.RANK.EQ(datos!EJ9,datos!EJ$7:EJ$88)</f>
        <v>31</v>
      </c>
      <c r="EG9" s="9">
        <f>_xlfn.RANK.EQ(datos!EK9,datos!EK$7:EK$88)</f>
        <v>52</v>
      </c>
      <c r="EH9" s="9">
        <f>_xlfn.RANK.EQ(datos!EL9,datos!EL$7:EL$88)</f>
        <v>38</v>
      </c>
      <c r="EI9" s="9">
        <f>_xlfn.RANK.EQ(datos!EM9,datos!EM$7:EM$88)</f>
        <v>18</v>
      </c>
      <c r="EJ9" s="9">
        <f>_xlfn.RANK.EQ(datos!EN9,datos!EN$7:EN$88)</f>
        <v>44</v>
      </c>
      <c r="EK9" s="9">
        <f>_xlfn.RANK.EQ(datos!EO9,datos!EO$7:EO$88)</f>
        <v>31</v>
      </c>
      <c r="EL9" s="9">
        <f>_xlfn.RANK.EQ(datos!EP9,datos!EP$7:EP$88)</f>
        <v>36</v>
      </c>
      <c r="EM9" s="9">
        <f>_xlfn.RANK.EQ(datos!EQ9,datos!EQ$7:EQ$88)</f>
        <v>50</v>
      </c>
      <c r="EN9" s="9">
        <f>_xlfn.RANK.EQ(datos!ER9,datos!ER$7:ER$88)</f>
        <v>43</v>
      </c>
      <c r="EO9" s="9">
        <f>_xlfn.RANK.EQ(datos!ES9,datos!ES$7:ES$88)</f>
        <v>46</v>
      </c>
      <c r="EP9" s="9">
        <f>_xlfn.RANK.EQ(datos!ET9,datos!ET$7:ET$88)</f>
        <v>20</v>
      </c>
      <c r="EQ9" s="9">
        <f>_xlfn.RANK.EQ(datos!EU9,datos!EU$7:EU$88)</f>
        <v>1</v>
      </c>
      <c r="ER9" s="9">
        <f>_xlfn.RANK.EQ(datos!EV9,datos!EV$7:EV$88)</f>
        <v>25</v>
      </c>
      <c r="ES9" s="9">
        <f>_xlfn.RANK.EQ(datos!EW9,datos!EW$7:EW$88)</f>
        <v>61</v>
      </c>
      <c r="ET9" s="9">
        <f>_xlfn.RANK.EQ(datos!EX9,datos!EX$7:EX$88)</f>
        <v>59</v>
      </c>
      <c r="EU9" s="9">
        <f>_xlfn.RANK.EQ(datos!EY9,datos!EY$7:EY$88)</f>
        <v>7</v>
      </c>
      <c r="EV9" s="9">
        <f>_xlfn.RANK.EQ(datos!EZ9,datos!EZ$7:EZ$88)</f>
        <v>10</v>
      </c>
      <c r="EW9" s="9">
        <f>_xlfn.RANK.EQ(datos!FA9,datos!FA$7:FA$88)</f>
        <v>64</v>
      </c>
      <c r="EX9" s="9">
        <f>_xlfn.RANK.EQ(datos!FB9,datos!FB$7:FB$88)</f>
        <v>20</v>
      </c>
      <c r="EY9" s="9">
        <f>_xlfn.RANK.EQ(datos!FC9,datos!FC$7:FC$88)</f>
        <v>38</v>
      </c>
      <c r="EZ9" s="9">
        <f>_xlfn.RANK.EQ(datos!FD9,datos!FD$7:FD$88)</f>
        <v>58</v>
      </c>
      <c r="FA9" s="9">
        <f>_xlfn.RANK.EQ(datos!FE9,datos!FE$7:FE$88)</f>
        <v>35</v>
      </c>
      <c r="FB9" s="9">
        <f>_xlfn.RANK.EQ(datos!FF9,datos!FF$7:FF$88)</f>
        <v>30</v>
      </c>
      <c r="FC9" s="9">
        <f>_xlfn.RANK.EQ(datos!FG9,datos!FG$7:FG$88)</f>
        <v>36</v>
      </c>
      <c r="FD9" s="9">
        <f>_xlfn.RANK.EQ(datos!FH9,datos!FH$7:FH$88)</f>
        <v>47</v>
      </c>
      <c r="FE9" s="9">
        <f>_xlfn.RANK.EQ(datos!FI9,datos!FI$7:FI$88)</f>
        <v>1</v>
      </c>
      <c r="FF9" s="9">
        <f>_xlfn.RANK.EQ(datos!FJ9,datos!FJ$7:FJ$88)</f>
        <v>37</v>
      </c>
      <c r="FG9" s="9">
        <f>_xlfn.RANK.EQ(datos!FK9,datos!FK$7:FK$88)</f>
        <v>28</v>
      </c>
      <c r="FH9" s="9">
        <f>_xlfn.RANK.EQ(datos!FL9,datos!FL$7:FL$88)</f>
        <v>33</v>
      </c>
      <c r="FI9" s="9">
        <f>_xlfn.RANK.EQ(datos!FM9,datos!FM$7:FM$88)</f>
        <v>77</v>
      </c>
      <c r="FJ9" s="9">
        <f>_xlfn.RANK.EQ(datos!FN9,datos!FN$7:FN$88)</f>
        <v>77</v>
      </c>
      <c r="FK9" s="9">
        <f>_xlfn.RANK.EQ(datos!FO9,datos!FO$7:FO$88)</f>
        <v>63</v>
      </c>
      <c r="FL9" s="9">
        <f>_xlfn.RANK.EQ(datos!FP9,datos!FP$7:FP$88)</f>
        <v>63</v>
      </c>
      <c r="FM9" s="9">
        <f>_xlfn.RANK.EQ(datos!FQ9,datos!FQ$7:FQ$88)</f>
        <v>20</v>
      </c>
      <c r="FN9" s="9">
        <f>_xlfn.RANK.EQ(datos!FR9,datos!FR$7:FR$88)</f>
        <v>17</v>
      </c>
      <c r="FO9" s="9">
        <f>_xlfn.RANK.EQ(datos!FS9,datos!FS$7:FS$88)</f>
        <v>33</v>
      </c>
      <c r="FP9" s="9">
        <f>_xlfn.RANK.EQ(datos!FT9,datos!FT$7:FT$88)</f>
        <v>28</v>
      </c>
    </row>
    <row r="10" spans="1:172" x14ac:dyDescent="0.3">
      <c r="A10" s="2" t="s">
        <v>8</v>
      </c>
      <c r="B10" s="2">
        <v>104</v>
      </c>
      <c r="C10" s="2" t="s">
        <v>9</v>
      </c>
      <c r="D10" s="2" t="s">
        <v>346</v>
      </c>
      <c r="E10" s="2" t="s">
        <v>347</v>
      </c>
      <c r="F10" s="2">
        <v>0</v>
      </c>
      <c r="G10" s="2" t="s">
        <v>355</v>
      </c>
      <c r="H10" s="9">
        <f>_xlfn.RANK.EQ(datos2!I10,datos2!I$7:I$88)</f>
        <v>38</v>
      </c>
      <c r="I10" s="9">
        <f>_xlfn.RANK.EQ(datos2!J10,datos2!J$7:J$88)</f>
        <v>14</v>
      </c>
      <c r="J10" s="9">
        <f>_xlfn.RANK.EQ(datos2!K10,datos2!K$7:K$88)</f>
        <v>72</v>
      </c>
      <c r="K10" s="9">
        <f>_xlfn.RANK.EQ(datos2!L10,datos2!L$7:L$88)</f>
        <v>62</v>
      </c>
      <c r="L10" s="9">
        <f>_xlfn.RANK.EQ(datos2!M10,datos2!M$7:M$88)</f>
        <v>11</v>
      </c>
      <c r="M10" s="9">
        <f>_xlfn.RANK.EQ(datos2!N10,datos2!N$7:N$88)</f>
        <v>23</v>
      </c>
      <c r="N10" s="9">
        <f>_xlfn.RANK.EQ(datos2!O10,datos2!O$7:O$88)</f>
        <v>75</v>
      </c>
      <c r="O10" s="9">
        <f>_xlfn.RANK.EQ(datos2!P10,datos2!P$7:P$88)</f>
        <v>20</v>
      </c>
      <c r="P10" s="9">
        <f>_xlfn.RANK.EQ(datos2!Q10,datos2!Q$7:Q$88)</f>
        <v>27</v>
      </c>
      <c r="Q10" s="9">
        <f>_xlfn.RANK.EQ(datos2!R10,datos2!R$7:R$88)</f>
        <v>10</v>
      </c>
      <c r="R10" s="9">
        <f>_xlfn.RANK.EQ(datos2!S10,datos2!S$7:S$88)</f>
        <v>35</v>
      </c>
      <c r="S10" s="9">
        <f>_xlfn.RANK.EQ(datos2!T10,datos2!T$7:T$88)</f>
        <v>48</v>
      </c>
      <c r="T10" s="9">
        <f>_xlfn.RANK.EQ(datos2!U10,datos2!U$7:U$88)</f>
        <v>22</v>
      </c>
      <c r="U10" s="9">
        <f>_xlfn.RANK.EQ(datos2!V10,datos2!V$7:V$88)</f>
        <v>33</v>
      </c>
      <c r="V10" s="9">
        <f>_xlfn.RANK.EQ(datos2!W10,datos2!W$7:W$88)</f>
        <v>73</v>
      </c>
      <c r="W10" s="9">
        <f>_xlfn.RANK.EQ(datos2!X10,datos2!X$7:X$88)</f>
        <v>5</v>
      </c>
      <c r="X10" s="9">
        <f>_xlfn.RANK.EQ(datos2!Y10,datos2!Y$7:Y$88)</f>
        <v>60</v>
      </c>
      <c r="Y10" s="9">
        <f>_xlfn.RANK.EQ(datos2!Z10,datos2!Z$7:Z$88)</f>
        <v>72</v>
      </c>
      <c r="Z10" s="9">
        <f>_xlfn.RANK.EQ(datos2!AA10,datos2!AA$7:AA$88)</f>
        <v>36</v>
      </c>
      <c r="AA10" s="9">
        <f>_xlfn.RANK.EQ(datos2!AB10,datos2!AB$7:AB$88)</f>
        <v>69</v>
      </c>
      <c r="AB10" s="9">
        <f>_xlfn.RANK.EQ(datos2!AC10,datos2!AC$7:AC$88)</f>
        <v>60</v>
      </c>
      <c r="AC10" s="9">
        <f>_xlfn.RANK.EQ(datos2!AD10,datos2!AD$7:AD$88)</f>
        <v>56</v>
      </c>
      <c r="AD10" s="9">
        <f>_xlfn.RANK.EQ(datos2!AE10,datos2!AE$7:AE$88)</f>
        <v>58</v>
      </c>
      <c r="AE10" s="9">
        <f>_xlfn.RANK.EQ(datos2!AF10,datos2!AF$7:AF$88)</f>
        <v>11</v>
      </c>
      <c r="AF10" s="9">
        <f>_xlfn.RANK.EQ(datos2!AG10,datos2!AG$7:AG$88)</f>
        <v>14</v>
      </c>
      <c r="AG10" s="9">
        <f>_xlfn.RANK.EQ(datos2!AH10,datos2!AH$7:AH$88)</f>
        <v>21</v>
      </c>
      <c r="AH10" s="9">
        <f>_xlfn.RANK.EQ(datos2!AI10,datos2!AI$7:AI$88)</f>
        <v>27</v>
      </c>
      <c r="AI10" s="9">
        <f>_xlfn.RANK.EQ(datos2!AJ10,datos2!AJ$7:AJ$88)</f>
        <v>60</v>
      </c>
      <c r="AJ10" s="9">
        <f>_xlfn.RANK.EQ(datos2!AK10,datos2!AK$7:AK$88)</f>
        <v>27</v>
      </c>
      <c r="AK10" s="9">
        <f>_xlfn.RANK.EQ(datos2!AL10,datos2!AL$7:AL$88)</f>
        <v>67</v>
      </c>
      <c r="AL10" s="9">
        <f>_xlfn.RANK.EQ(datos2!AM10,datos2!AM$7:AM$88)</f>
        <v>80</v>
      </c>
      <c r="AM10" s="9">
        <f>_xlfn.RANK.EQ(datos2!AN10,datos2!AN$7:AN$88)</f>
        <v>68</v>
      </c>
      <c r="AN10" s="9">
        <f>_xlfn.RANK.EQ(datos2!AO10,datos2!AO$7:AO$88)</f>
        <v>34</v>
      </c>
      <c r="AO10" s="9">
        <f>_xlfn.RANK.EQ(datos!AS10,datos!AS$7:AS$88)</f>
        <v>18</v>
      </c>
      <c r="AP10" s="9">
        <f>_xlfn.RANK.EQ(datos!AT10,datos!AT$7:AT$88)</f>
        <v>9</v>
      </c>
      <c r="AQ10" s="9">
        <f>_xlfn.RANK.EQ(datos!AU10,datos!AU$7:AU$88)</f>
        <v>53</v>
      </c>
      <c r="AR10" s="9">
        <f>_xlfn.RANK.EQ(datos!AV10,datos!AV$7:AV$88)</f>
        <v>51</v>
      </c>
      <c r="AS10" s="9">
        <f>_xlfn.RANK.EQ(datos!AW10,datos!AW$7:AW$88)</f>
        <v>12</v>
      </c>
      <c r="AT10" s="9">
        <f>_xlfn.RANK.EQ(datos!AX10,datos!AX$7:AX$88)</f>
        <v>45</v>
      </c>
      <c r="AU10" s="9">
        <f>_xlfn.RANK.EQ(datos!AY10,datos!AY$7:AY$88)</f>
        <v>29</v>
      </c>
      <c r="AV10" s="9">
        <f>_xlfn.RANK.EQ(datos!AZ10,datos!AZ$7:AZ$88)</f>
        <v>21</v>
      </c>
      <c r="AW10" s="9">
        <f>_xlfn.RANK.EQ(datos!BA10,datos!BA$7:BA$88)</f>
        <v>50</v>
      </c>
      <c r="AX10" s="9">
        <f>_xlfn.RANK.EQ(datos!BB10,datos!BB$7:BB$88)</f>
        <v>34</v>
      </c>
      <c r="AY10" s="9">
        <f>_xlfn.RANK.EQ(datos!BC10,datos!BC$7:BC$88)</f>
        <v>3</v>
      </c>
      <c r="AZ10" s="9">
        <f>_xlfn.RANK.EQ(datos!BD10,datos!BD$7:BD$88)</f>
        <v>24</v>
      </c>
      <c r="BA10" s="9">
        <f>_xlfn.RANK.EQ(datos!BE10,datos!BE$7:BE$88)</f>
        <v>5</v>
      </c>
      <c r="BB10" s="9">
        <f>_xlfn.RANK.EQ(datos!BF10,datos!BF$7:BF$88)</f>
        <v>35</v>
      </c>
      <c r="BC10" s="9">
        <f>_xlfn.RANK.EQ(datos!BG10,datos!BG$7:BG$88)</f>
        <v>51</v>
      </c>
      <c r="BD10" s="9">
        <f>_xlfn.RANK.EQ(datos!BH10,datos!BH$7:BH$88)</f>
        <v>1</v>
      </c>
      <c r="BE10" s="9">
        <f>_xlfn.RANK.EQ(datos!BI10,datos!BI$7:BI$88)</f>
        <v>44</v>
      </c>
      <c r="BF10" s="9">
        <f>_xlfn.RANK.EQ(datos!BJ10,datos!BJ$7:BJ$88)</f>
        <v>9</v>
      </c>
      <c r="BG10" s="9">
        <f>_xlfn.RANK.EQ(datos!BK10,datos!BK$7:BK$88)</f>
        <v>54</v>
      </c>
      <c r="BH10" s="9">
        <f>_xlfn.RANK.EQ(datos!BL10,datos!BL$7:BL$88)</f>
        <v>33</v>
      </c>
      <c r="BI10" s="9">
        <f>_xlfn.RANK.EQ(datos!BM10,datos!BM$7:BM$88)</f>
        <v>58</v>
      </c>
      <c r="BJ10" s="9">
        <f>_xlfn.RANK.EQ(datos!BN10,datos!BN$7:BN$88)</f>
        <v>21</v>
      </c>
      <c r="BK10" s="9">
        <f>_xlfn.RANK.EQ(datos!BO10,datos!BO$7:BO$88)</f>
        <v>45</v>
      </c>
      <c r="BL10" s="9">
        <f>_xlfn.RANK.EQ(datos!BP10,datos!BP$7:BP$88)</f>
        <v>11</v>
      </c>
      <c r="BM10" s="9">
        <f>_xlfn.RANK.EQ(datos!BQ10,datos!BQ$7:BQ$88)</f>
        <v>29</v>
      </c>
      <c r="BN10" s="9">
        <f>_xlfn.RANK.EQ(datos!BR10,datos!BR$7:BR$88)</f>
        <v>57</v>
      </c>
      <c r="BO10" s="9">
        <f>_xlfn.RANK.EQ(datos!BS10,datos!BS$7:BS$88)</f>
        <v>29</v>
      </c>
      <c r="BP10" s="9">
        <f>_xlfn.RANK.EQ(datos!BT10,datos!BT$7:BT$88)</f>
        <v>54</v>
      </c>
      <c r="BQ10" s="9">
        <f>_xlfn.RANK.EQ(datos!BU10,datos!BU$7:BU$88)</f>
        <v>35</v>
      </c>
      <c r="BR10" s="9">
        <f>_xlfn.RANK.EQ(datos!BV10,datos!BV$7:BV$88)</f>
        <v>31</v>
      </c>
      <c r="BS10" s="9">
        <f>_xlfn.RANK.EQ(datos!BW10,datos!BW$7:BW$88)</f>
        <v>1</v>
      </c>
      <c r="BT10" s="9">
        <f>_xlfn.RANK.EQ(datos!BX10,datos!BX$7:BX$88)</f>
        <v>53</v>
      </c>
      <c r="BU10" s="9">
        <f>_xlfn.RANK.EQ(datos!BY10,datos!BY$7:BY$88)</f>
        <v>60</v>
      </c>
      <c r="BV10" s="9">
        <f>_xlfn.RANK.EQ(datos!BZ10,datos!BZ$7:BZ$88)</f>
        <v>66</v>
      </c>
      <c r="BW10" s="9">
        <f>_xlfn.RANK.EQ(datos!CA10,datos!CA$7:CA$88)</f>
        <v>28</v>
      </c>
      <c r="BX10" s="9">
        <f>_xlfn.RANK.EQ(datos!CB10,datos!CB$7:CB$88)</f>
        <v>42</v>
      </c>
      <c r="BY10" s="9">
        <f>_xlfn.RANK.EQ(datos!CC10,datos!CC$7:CC$88)</f>
        <v>38</v>
      </c>
      <c r="BZ10" s="9">
        <f>_xlfn.RANK.EQ(datos!CD10,datos!CD$7:CD$88)</f>
        <v>37</v>
      </c>
      <c r="CA10" s="9">
        <f>_xlfn.RANK.EQ(datos!CE10,datos!CE$7:CE$88)</f>
        <v>47</v>
      </c>
      <c r="CB10" s="9">
        <f>_xlfn.RANK.EQ(datos!CF10,datos!CF$7:CF$88)</f>
        <v>24</v>
      </c>
      <c r="CC10" s="9">
        <f>_xlfn.RANK.EQ(datos!CG10,datos!CG$7:CG$88)</f>
        <v>41</v>
      </c>
      <c r="CD10" s="9">
        <f>_xlfn.RANK.EQ(datos!CH10,datos!CH$7:CH$88)</f>
        <v>25</v>
      </c>
      <c r="CE10" s="9">
        <f>_xlfn.RANK.EQ(datos!CI10,datos!CI$7:CI$88)</f>
        <v>13</v>
      </c>
      <c r="CF10" s="9">
        <f>_xlfn.RANK.EQ(datos!CJ10,datos!CJ$7:CJ$88)</f>
        <v>39</v>
      </c>
      <c r="CG10" s="9">
        <f>_xlfn.RANK.EQ(datos!CK10,datos!CK$7:CK$88)</f>
        <v>43</v>
      </c>
      <c r="CH10" s="9">
        <f>_xlfn.RANK.EQ(datos!CL10,datos!CL$7:CL$88)</f>
        <v>73</v>
      </c>
      <c r="CI10" s="9">
        <f>_xlfn.RANK.EQ(datos!CM10,datos!CM$7:CM$88)</f>
        <v>46</v>
      </c>
      <c r="CJ10" s="9">
        <f>_xlfn.RANK.EQ(datos!CN10,datos!CN$7:CN$88)</f>
        <v>69</v>
      </c>
      <c r="CK10" s="9">
        <f>_xlfn.RANK.EQ(datos!CO10,datos!CO$7:CO$88)</f>
        <v>12</v>
      </c>
      <c r="CL10" s="9">
        <f>_xlfn.RANK.EQ(datos!CP10,datos!CP$7:CP$88)</f>
        <v>62</v>
      </c>
      <c r="CM10" s="9">
        <f>_xlfn.RANK.EQ(datos!CQ10,datos!CQ$7:CQ$88)</f>
        <v>72</v>
      </c>
      <c r="CN10" s="9">
        <f>_xlfn.RANK.EQ(datos!CR10,datos!CR$7:CR$88)</f>
        <v>36</v>
      </c>
      <c r="CO10" s="9">
        <f>_xlfn.RANK.EQ(datos!CS10,datos!CS$7:CS$88)</f>
        <v>51</v>
      </c>
      <c r="CP10" s="9">
        <f>_xlfn.RANK.EQ(datos!CT10,datos!CT$7:CT$88)</f>
        <v>64</v>
      </c>
      <c r="CQ10" s="9">
        <f>_xlfn.RANK.EQ(datos!CU10,datos!CU$7:CU$88)</f>
        <v>14</v>
      </c>
      <c r="CR10" s="9">
        <f>_xlfn.RANK.EQ(datos!CV10,datos!CV$7:CV$88)</f>
        <v>22</v>
      </c>
      <c r="CS10" s="9">
        <f>_xlfn.RANK.EQ(datos!CW10,datos!CW$7:CW$88)</f>
        <v>12</v>
      </c>
      <c r="CT10" s="9">
        <f>_xlfn.RANK.EQ(datos!CX10,datos!CX$7:CX$88)</f>
        <v>37</v>
      </c>
      <c r="CU10" s="9">
        <f>_xlfn.RANK.EQ(datos!CY10,datos!CY$7:CY$88)</f>
        <v>60</v>
      </c>
      <c r="CV10" s="9">
        <f>_xlfn.RANK.EQ(datos!CZ10,datos!CZ$7:CZ$88)</f>
        <v>18</v>
      </c>
      <c r="CW10" s="9">
        <f>_xlfn.RANK.EQ(datos!DA10,datos!DA$7:DA$88)</f>
        <v>39</v>
      </c>
      <c r="CX10" s="9">
        <f>_xlfn.RANK.EQ(datos!DB10,datos!DB$7:DB$88)</f>
        <v>71</v>
      </c>
      <c r="CY10" s="9">
        <f>_xlfn.RANK.EQ(datos!DC10,datos!DC$7:DC$88)</f>
        <v>73</v>
      </c>
      <c r="CZ10" s="9">
        <f>_xlfn.RANK.EQ(datos!DD10,datos!DD$7:DD$88)</f>
        <v>38</v>
      </c>
      <c r="DA10" s="9">
        <f>_xlfn.RANK.EQ(datos!DE10,datos!DE$7:DE$88)</f>
        <v>73</v>
      </c>
      <c r="DB10" s="9">
        <f>_xlfn.RANK.EQ(datos!DF10,datos!DF$7:DF$88)</f>
        <v>70</v>
      </c>
      <c r="DC10" s="9">
        <f>_xlfn.RANK.EQ(datos!DG10,datos!DG$7:DG$88)</f>
        <v>43</v>
      </c>
      <c r="DD10" s="9">
        <f>_xlfn.RANK.EQ(datos!DH10,datos!DH$7:DH$88)</f>
        <v>72</v>
      </c>
      <c r="DE10" s="9">
        <f>_xlfn.RANK.EQ(datos!DI10,datos!DI$7:DI$88)</f>
        <v>44</v>
      </c>
      <c r="DF10" s="9">
        <f>_xlfn.RANK.EQ(datos!DJ10,datos!DJ$7:DJ$88)</f>
        <v>54</v>
      </c>
      <c r="DG10" s="9">
        <f>_xlfn.RANK.EQ(datos!DK10,datos!DK$7:DK$88)</f>
        <v>37</v>
      </c>
      <c r="DH10" s="9">
        <f>_xlfn.RANK.EQ(datos!DL10,datos!DL$7:DL$88)</f>
        <v>76</v>
      </c>
      <c r="DI10" s="9">
        <f>_xlfn.RANK.EQ(datos!DM10,datos!DM$7:DM$88)</f>
        <v>61</v>
      </c>
      <c r="DJ10" s="9">
        <f>_xlfn.RANK.EQ(datos!DN10,datos!DN$7:DN$88)</f>
        <v>69</v>
      </c>
      <c r="DK10" s="9">
        <f>_xlfn.RANK.EQ(datos!DO10,datos!DO$7:DO$88)</f>
        <v>6</v>
      </c>
      <c r="DL10" s="9">
        <f>_xlfn.RANK.EQ(datos!DP10,datos!DP$7:DP$88)</f>
        <v>23</v>
      </c>
      <c r="DM10" s="9">
        <f>_xlfn.RANK.EQ(datos!DQ10,datos!DQ$7:DQ$88)</f>
        <v>8</v>
      </c>
      <c r="DN10" s="9">
        <f>_xlfn.RANK.EQ(datos!DR10,datos!DR$7:DR$88)</f>
        <v>21</v>
      </c>
      <c r="DO10" s="9">
        <f>_xlfn.RANK.EQ(datos!DS10,datos!DS$7:DS$88)</f>
        <v>16</v>
      </c>
      <c r="DP10" s="9">
        <f>_xlfn.RANK.EQ(datos!DT10,datos!DT$7:DT$88)</f>
        <v>13</v>
      </c>
      <c r="DQ10" s="9">
        <f>_xlfn.RANK.EQ(datos!DU10,datos!DU$7:DU$88)</f>
        <v>20</v>
      </c>
      <c r="DR10" s="9">
        <f>_xlfn.RANK.EQ(datos!DV10,datos!DV$7:DV$88)</f>
        <v>17</v>
      </c>
      <c r="DS10" s="9">
        <f>_xlfn.RANK.EQ(datos!DW10,datos!DW$7:DW$88)</f>
        <v>28</v>
      </c>
      <c r="DT10" s="9">
        <f>_xlfn.RANK.EQ(datos!DX10,datos!DX$7:DX$88)</f>
        <v>17</v>
      </c>
      <c r="DU10" s="9">
        <f>_xlfn.RANK.EQ(datos!DY10,datos!DY$7:DY$88)</f>
        <v>14</v>
      </c>
      <c r="DV10" s="9">
        <f>_xlfn.RANK.EQ(datos!DZ10,datos!DZ$7:DZ$88)</f>
        <v>63</v>
      </c>
      <c r="DW10" s="9">
        <f>_xlfn.RANK.EQ(datos!EA10,datos!EA$7:EA$88)</f>
        <v>26</v>
      </c>
      <c r="DX10" s="9">
        <f>_xlfn.RANK.EQ(datos!EB10,datos!EB$7:EB$88)</f>
        <v>17</v>
      </c>
      <c r="DY10" s="9">
        <f>_xlfn.RANK.EQ(datos!EC10,datos!EC$7:EC$88)</f>
        <v>18</v>
      </c>
      <c r="DZ10" s="9">
        <f>_xlfn.RANK.EQ(datos!ED10,datos!ED$7:ED$88)</f>
        <v>25</v>
      </c>
      <c r="EA10" s="9">
        <f>_xlfn.RANK.EQ(datos!EE10,datos!EE$7:EE$88)</f>
        <v>27</v>
      </c>
      <c r="EB10" s="9">
        <f>_xlfn.RANK.EQ(datos!EF10,datos!EF$7:EF$88)</f>
        <v>3</v>
      </c>
      <c r="EC10" s="9">
        <f>_xlfn.RANK.EQ(datos!EG10,datos!EG$7:EG$88)</f>
        <v>67</v>
      </c>
      <c r="ED10" s="9">
        <f>_xlfn.RANK.EQ(datos!EH10,datos!EH$7:EH$88)</f>
        <v>57</v>
      </c>
      <c r="EE10" s="9">
        <f>_xlfn.RANK.EQ(datos!EI10,datos!EI$7:EI$88)</f>
        <v>1</v>
      </c>
      <c r="EF10" s="9">
        <f>_xlfn.RANK.EQ(datos!EJ10,datos!EJ$7:EJ$88)</f>
        <v>34</v>
      </c>
      <c r="EG10" s="9">
        <f>_xlfn.RANK.EQ(datos!EK10,datos!EK$7:EK$88)</f>
        <v>67</v>
      </c>
      <c r="EH10" s="9">
        <f>_xlfn.RANK.EQ(datos!EL10,datos!EL$7:EL$88)</f>
        <v>52</v>
      </c>
      <c r="EI10" s="9">
        <f>_xlfn.RANK.EQ(datos!EM10,datos!EM$7:EM$88)</f>
        <v>70</v>
      </c>
      <c r="EJ10" s="9">
        <f>_xlfn.RANK.EQ(datos!EN10,datos!EN$7:EN$88)</f>
        <v>35</v>
      </c>
      <c r="EK10" s="9">
        <f>_xlfn.RANK.EQ(datos!EO10,datos!EO$7:EO$88)</f>
        <v>60</v>
      </c>
      <c r="EL10" s="9">
        <f>_xlfn.RANK.EQ(datos!EP10,datos!EP$7:EP$88)</f>
        <v>32</v>
      </c>
      <c r="EM10" s="9">
        <f>_xlfn.RANK.EQ(datos!EQ10,datos!EQ$7:EQ$88)</f>
        <v>40</v>
      </c>
      <c r="EN10" s="9">
        <f>_xlfn.RANK.EQ(datos!ER10,datos!ER$7:ER$88)</f>
        <v>52</v>
      </c>
      <c r="EO10" s="9">
        <f>_xlfn.RANK.EQ(datos!ES10,datos!ES$7:ES$88)</f>
        <v>12</v>
      </c>
      <c r="EP10" s="9">
        <f>_xlfn.RANK.EQ(datos!ET10,datos!ET$7:ET$88)</f>
        <v>63</v>
      </c>
      <c r="EQ10" s="9">
        <f>_xlfn.RANK.EQ(datos!EU10,datos!EU$7:EU$88)</f>
        <v>64</v>
      </c>
      <c r="ER10" s="9">
        <f>_xlfn.RANK.EQ(datos!EV10,datos!EV$7:EV$88)</f>
        <v>62</v>
      </c>
      <c r="ES10" s="9">
        <f>_xlfn.RANK.EQ(datos!EW10,datos!EW$7:EW$88)</f>
        <v>20</v>
      </c>
      <c r="ET10" s="9">
        <f>_xlfn.RANK.EQ(datos!EX10,datos!EX$7:EX$88)</f>
        <v>67</v>
      </c>
      <c r="EU10" s="9">
        <f>_xlfn.RANK.EQ(datos!EY10,datos!EY$7:EY$88)</f>
        <v>47</v>
      </c>
      <c r="EV10" s="9">
        <f>_xlfn.RANK.EQ(datos!EZ10,datos!EZ$7:EZ$88)</f>
        <v>70</v>
      </c>
      <c r="EW10" s="9">
        <f>_xlfn.RANK.EQ(datos!FA10,datos!FA$7:FA$88)</f>
        <v>65</v>
      </c>
      <c r="EX10" s="9">
        <f>_xlfn.RANK.EQ(datos!FB10,datos!FB$7:FB$88)</f>
        <v>65</v>
      </c>
      <c r="EY10" s="9">
        <f>_xlfn.RANK.EQ(datos!FC10,datos!FC$7:FC$88)</f>
        <v>37</v>
      </c>
      <c r="EZ10" s="9">
        <f>_xlfn.RANK.EQ(datos!FD10,datos!FD$7:FD$88)</f>
        <v>79</v>
      </c>
      <c r="FA10" s="9">
        <f>_xlfn.RANK.EQ(datos!FE10,datos!FE$7:FE$88)</f>
        <v>56</v>
      </c>
      <c r="FB10" s="9">
        <f>_xlfn.RANK.EQ(datos!FF10,datos!FF$7:FF$88)</f>
        <v>33</v>
      </c>
      <c r="FC10" s="9">
        <f>_xlfn.RANK.EQ(datos!FG10,datos!FG$7:FG$88)</f>
        <v>81</v>
      </c>
      <c r="FD10" s="9">
        <f>_xlfn.RANK.EQ(datos!FH10,datos!FH$7:FH$88)</f>
        <v>41</v>
      </c>
      <c r="FE10" s="9">
        <f>_xlfn.RANK.EQ(datos!FI10,datos!FI$7:FI$88)</f>
        <v>76</v>
      </c>
      <c r="FF10" s="9">
        <f>_xlfn.RANK.EQ(datos!FJ10,datos!FJ$7:FJ$88)</f>
        <v>58</v>
      </c>
      <c r="FG10" s="9">
        <f>_xlfn.RANK.EQ(datos!FK10,datos!FK$7:FK$88)</f>
        <v>76</v>
      </c>
      <c r="FH10" s="9">
        <f>_xlfn.RANK.EQ(datos!FL10,datos!FL$7:FL$88)</f>
        <v>43</v>
      </c>
      <c r="FI10" s="9">
        <f>_xlfn.RANK.EQ(datos!FM10,datos!FM$7:FM$88)</f>
        <v>26</v>
      </c>
      <c r="FJ10" s="9">
        <f>_xlfn.RANK.EQ(datos!FN10,datos!FN$7:FN$88)</f>
        <v>26</v>
      </c>
      <c r="FK10" s="9">
        <f>_xlfn.RANK.EQ(datos!FO10,datos!FO$7:FO$88)</f>
        <v>4</v>
      </c>
      <c r="FL10" s="9">
        <f>_xlfn.RANK.EQ(datos!FP10,datos!FP$7:FP$88)</f>
        <v>35</v>
      </c>
      <c r="FM10" s="9">
        <f>_xlfn.RANK.EQ(datos!FQ10,datos!FQ$7:FQ$88)</f>
        <v>49</v>
      </c>
      <c r="FN10" s="9">
        <f>_xlfn.RANK.EQ(datos!FR10,datos!FR$7:FR$88)</f>
        <v>39</v>
      </c>
      <c r="FO10" s="9">
        <f>_xlfn.RANK.EQ(datos!FS10,datos!FS$7:FS$88)</f>
        <v>19</v>
      </c>
      <c r="FP10" s="9">
        <f>_xlfn.RANK.EQ(datos!FT10,datos!FT$7:FT$88)</f>
        <v>52</v>
      </c>
    </row>
    <row r="11" spans="1:172" x14ac:dyDescent="0.3">
      <c r="A11" s="2" t="s">
        <v>10</v>
      </c>
      <c r="B11" s="2">
        <v>105</v>
      </c>
      <c r="C11" s="2" t="s">
        <v>11</v>
      </c>
      <c r="D11" s="2" t="s">
        <v>346</v>
      </c>
      <c r="E11" s="2" t="s">
        <v>347</v>
      </c>
      <c r="F11" s="2">
        <v>0</v>
      </c>
      <c r="G11" s="2" t="s">
        <v>355</v>
      </c>
      <c r="H11" s="9">
        <f>_xlfn.RANK.EQ(datos2!I11,datos2!I$7:I$88)</f>
        <v>51</v>
      </c>
      <c r="I11" s="9">
        <f>_xlfn.RANK.EQ(datos2!J11,datos2!J$7:J$88)</f>
        <v>8</v>
      </c>
      <c r="J11" s="9">
        <f>_xlfn.RANK.EQ(datos2!K11,datos2!K$7:K$88)</f>
        <v>26</v>
      </c>
      <c r="K11" s="9">
        <f>_xlfn.RANK.EQ(datos2!L11,datos2!L$7:L$88)</f>
        <v>47</v>
      </c>
      <c r="L11" s="9">
        <f>_xlfn.RANK.EQ(datos2!M11,datos2!M$7:M$88)</f>
        <v>63</v>
      </c>
      <c r="M11" s="9">
        <f>_xlfn.RANK.EQ(datos2!N11,datos2!N$7:N$88)</f>
        <v>61</v>
      </c>
      <c r="N11" s="9">
        <f>_xlfn.RANK.EQ(datos2!O11,datos2!O$7:O$88)</f>
        <v>73</v>
      </c>
      <c r="O11" s="9">
        <f>_xlfn.RANK.EQ(datos2!P11,datos2!P$7:P$88)</f>
        <v>4</v>
      </c>
      <c r="P11" s="9">
        <f>_xlfn.RANK.EQ(datos2!Q11,datos2!Q$7:Q$88)</f>
        <v>10</v>
      </c>
      <c r="Q11" s="9">
        <f>_xlfn.RANK.EQ(datos2!R11,datos2!R$7:R$88)</f>
        <v>46</v>
      </c>
      <c r="R11" s="9">
        <f>_xlfn.RANK.EQ(datos2!S11,datos2!S$7:S$88)</f>
        <v>4</v>
      </c>
      <c r="S11" s="9">
        <f>_xlfn.RANK.EQ(datos2!T11,datos2!T$7:T$88)</f>
        <v>10</v>
      </c>
      <c r="T11" s="9">
        <f>_xlfn.RANK.EQ(datos2!U11,datos2!U$7:U$88)</f>
        <v>57</v>
      </c>
      <c r="U11" s="9">
        <f>_xlfn.RANK.EQ(datos2!V11,datos2!V$7:V$88)</f>
        <v>13</v>
      </c>
      <c r="V11" s="9">
        <f>_xlfn.RANK.EQ(datos2!W11,datos2!W$7:W$88)</f>
        <v>24</v>
      </c>
      <c r="W11" s="9">
        <f>_xlfn.RANK.EQ(datos2!X11,datos2!X$7:X$88)</f>
        <v>58</v>
      </c>
      <c r="X11" s="9">
        <f>_xlfn.RANK.EQ(datos2!Y11,datos2!Y$7:Y$88)</f>
        <v>51</v>
      </c>
      <c r="Y11" s="9">
        <f>_xlfn.RANK.EQ(datos2!Z11,datos2!Z$7:Z$88)</f>
        <v>24</v>
      </c>
      <c r="Z11" s="9">
        <f>_xlfn.RANK.EQ(datos2!AA11,datos2!AA$7:AA$88)</f>
        <v>69</v>
      </c>
      <c r="AA11" s="9">
        <f>_xlfn.RANK.EQ(datos2!AB11,datos2!AB$7:AB$88)</f>
        <v>73</v>
      </c>
      <c r="AB11" s="9">
        <f>_xlfn.RANK.EQ(datos2!AC11,datos2!AC$7:AC$88)</f>
        <v>42</v>
      </c>
      <c r="AC11" s="9">
        <f>_xlfn.RANK.EQ(datos2!AD11,datos2!AD$7:AD$88)</f>
        <v>31</v>
      </c>
      <c r="AD11" s="9">
        <f>_xlfn.RANK.EQ(datos2!AE11,datos2!AE$7:AE$88)</f>
        <v>46</v>
      </c>
      <c r="AE11" s="9">
        <f>_xlfn.RANK.EQ(datos2!AF11,datos2!AF$7:AF$88)</f>
        <v>63</v>
      </c>
      <c r="AF11" s="9">
        <f>_xlfn.RANK.EQ(datos2!AG11,datos2!AG$7:AG$88)</f>
        <v>57</v>
      </c>
      <c r="AG11" s="9">
        <f>_xlfn.RANK.EQ(datos2!AH11,datos2!AH$7:AH$88)</f>
        <v>44</v>
      </c>
      <c r="AH11" s="9">
        <f>_xlfn.RANK.EQ(datos2!AI11,datos2!AI$7:AI$88)</f>
        <v>33</v>
      </c>
      <c r="AI11" s="9">
        <f>_xlfn.RANK.EQ(datos2!AJ11,datos2!AJ$7:AJ$88)</f>
        <v>61</v>
      </c>
      <c r="AJ11" s="9">
        <f>_xlfn.RANK.EQ(datos2!AK11,datos2!AK$7:AK$88)</f>
        <v>44</v>
      </c>
      <c r="AK11" s="9">
        <f>_xlfn.RANK.EQ(datos2!AL11,datos2!AL$7:AL$88)</f>
        <v>70</v>
      </c>
      <c r="AL11" s="9">
        <f>_xlfn.RANK.EQ(datos2!AM11,datos2!AM$7:AM$88)</f>
        <v>64</v>
      </c>
      <c r="AM11" s="9">
        <f>_xlfn.RANK.EQ(datos2!AN11,datos2!AN$7:AN$88)</f>
        <v>76</v>
      </c>
      <c r="AN11" s="9">
        <f>_xlfn.RANK.EQ(datos2!AO11,datos2!AO$7:AO$88)</f>
        <v>52</v>
      </c>
      <c r="AO11" s="9">
        <f>_xlfn.RANK.EQ(datos!AS11,datos!AS$7:AS$88)</f>
        <v>1</v>
      </c>
      <c r="AP11" s="9">
        <f>_xlfn.RANK.EQ(datos!AT11,datos!AT$7:AT$88)</f>
        <v>11</v>
      </c>
      <c r="AQ11" s="9">
        <f>_xlfn.RANK.EQ(datos!AU11,datos!AU$7:AU$88)</f>
        <v>16</v>
      </c>
      <c r="AR11" s="9">
        <f>_xlfn.RANK.EQ(datos!AV11,datos!AV$7:AV$88)</f>
        <v>33</v>
      </c>
      <c r="AS11" s="9">
        <f>_xlfn.RANK.EQ(datos!AW11,datos!AW$7:AW$88)</f>
        <v>9</v>
      </c>
      <c r="AT11" s="9">
        <f>_xlfn.RANK.EQ(datos!AX11,datos!AX$7:AX$88)</f>
        <v>19</v>
      </c>
      <c r="AU11" s="9">
        <f>_xlfn.RANK.EQ(datos!AY11,datos!AY$7:AY$88)</f>
        <v>54</v>
      </c>
      <c r="AV11" s="9">
        <f>_xlfn.RANK.EQ(datos!AZ11,datos!AZ$7:AZ$88)</f>
        <v>2</v>
      </c>
      <c r="AW11" s="9">
        <f>_xlfn.RANK.EQ(datos!BA11,datos!BA$7:BA$88)</f>
        <v>48</v>
      </c>
      <c r="AX11" s="9">
        <f>_xlfn.RANK.EQ(datos!BB11,datos!BB$7:BB$88)</f>
        <v>29</v>
      </c>
      <c r="AY11" s="9">
        <f>_xlfn.RANK.EQ(datos!BC11,datos!BC$7:BC$88)</f>
        <v>39</v>
      </c>
      <c r="AZ11" s="9">
        <f>_xlfn.RANK.EQ(datos!BD11,datos!BD$7:BD$88)</f>
        <v>53</v>
      </c>
      <c r="BA11" s="9">
        <f>_xlfn.RANK.EQ(datos!BE11,datos!BE$7:BE$88)</f>
        <v>36</v>
      </c>
      <c r="BB11" s="9">
        <f>_xlfn.RANK.EQ(datos!BF11,datos!BF$7:BF$88)</f>
        <v>1</v>
      </c>
      <c r="BC11" s="9">
        <f>_xlfn.RANK.EQ(datos!BG11,datos!BG$7:BG$88)</f>
        <v>24</v>
      </c>
      <c r="BD11" s="9">
        <f>_xlfn.RANK.EQ(datos!BH11,datos!BH$7:BH$88)</f>
        <v>1</v>
      </c>
      <c r="BE11" s="9">
        <f>_xlfn.RANK.EQ(datos!BI11,datos!BI$7:BI$88)</f>
        <v>12</v>
      </c>
      <c r="BF11" s="9">
        <f>_xlfn.RANK.EQ(datos!BJ11,datos!BJ$7:BJ$88)</f>
        <v>2</v>
      </c>
      <c r="BG11" s="9">
        <f>_xlfn.RANK.EQ(datos!BK11,datos!BK$7:BK$88)</f>
        <v>11</v>
      </c>
      <c r="BH11" s="9">
        <f>_xlfn.RANK.EQ(datos!BL11,datos!BL$7:BL$88)</f>
        <v>13</v>
      </c>
      <c r="BI11" s="9">
        <f>_xlfn.RANK.EQ(datos!BM11,datos!BM$7:BM$88)</f>
        <v>22</v>
      </c>
      <c r="BJ11" s="9">
        <f>_xlfn.RANK.EQ(datos!BN11,datos!BN$7:BN$88)</f>
        <v>36</v>
      </c>
      <c r="BK11" s="9">
        <f>_xlfn.RANK.EQ(datos!BO11,datos!BO$7:BO$88)</f>
        <v>5</v>
      </c>
      <c r="BL11" s="9">
        <f>_xlfn.RANK.EQ(datos!BP11,datos!BP$7:BP$88)</f>
        <v>47</v>
      </c>
      <c r="BM11" s="9">
        <f>_xlfn.RANK.EQ(datos!BQ11,datos!BQ$7:BQ$88)</f>
        <v>10</v>
      </c>
      <c r="BN11" s="9">
        <f>_xlfn.RANK.EQ(datos!BR11,datos!BR$7:BR$88)</f>
        <v>72</v>
      </c>
      <c r="BO11" s="9">
        <f>_xlfn.RANK.EQ(datos!BS11,datos!BS$7:BS$88)</f>
        <v>26</v>
      </c>
      <c r="BP11" s="9">
        <f>_xlfn.RANK.EQ(datos!BT11,datos!BT$7:BT$88)</f>
        <v>1</v>
      </c>
      <c r="BQ11" s="9">
        <f>_xlfn.RANK.EQ(datos!BU11,datos!BU$7:BU$88)</f>
        <v>1</v>
      </c>
      <c r="BR11" s="9">
        <f>_xlfn.RANK.EQ(datos!BV11,datos!BV$7:BV$88)</f>
        <v>20</v>
      </c>
      <c r="BS11" s="9">
        <f>_xlfn.RANK.EQ(datos!BW11,datos!BW$7:BW$88)</f>
        <v>1</v>
      </c>
      <c r="BT11" s="9">
        <f>_xlfn.RANK.EQ(datos!BX11,datos!BX$7:BX$88)</f>
        <v>61</v>
      </c>
      <c r="BU11" s="9">
        <f>_xlfn.RANK.EQ(datos!BY11,datos!BY$7:BY$88)</f>
        <v>52</v>
      </c>
      <c r="BV11" s="9">
        <f>_xlfn.RANK.EQ(datos!BZ11,datos!BZ$7:BZ$88)</f>
        <v>50</v>
      </c>
      <c r="BW11" s="9">
        <f>_xlfn.RANK.EQ(datos!CA11,datos!CA$7:CA$88)</f>
        <v>15</v>
      </c>
      <c r="BX11" s="9">
        <f>_xlfn.RANK.EQ(datos!CB11,datos!CB$7:CB$88)</f>
        <v>6</v>
      </c>
      <c r="BY11" s="9">
        <f>_xlfn.RANK.EQ(datos!CC11,datos!CC$7:CC$88)</f>
        <v>55</v>
      </c>
      <c r="BZ11" s="9">
        <f>_xlfn.RANK.EQ(datos!CD11,datos!CD$7:CD$88)</f>
        <v>71</v>
      </c>
      <c r="CA11" s="9">
        <f>_xlfn.RANK.EQ(datos!CE11,datos!CE$7:CE$88)</f>
        <v>55</v>
      </c>
      <c r="CB11" s="9">
        <f>_xlfn.RANK.EQ(datos!CF11,datos!CF$7:CF$88)</f>
        <v>68</v>
      </c>
      <c r="CC11" s="9">
        <f>_xlfn.RANK.EQ(datos!CG11,datos!CG$7:CG$88)</f>
        <v>56</v>
      </c>
      <c r="CD11" s="9">
        <f>_xlfn.RANK.EQ(datos!CH11,datos!CH$7:CH$88)</f>
        <v>16</v>
      </c>
      <c r="CE11" s="9">
        <f>_xlfn.RANK.EQ(datos!CI11,datos!CI$7:CI$88)</f>
        <v>2</v>
      </c>
      <c r="CF11" s="9">
        <f>_xlfn.RANK.EQ(datos!CJ11,datos!CJ$7:CJ$88)</f>
        <v>44</v>
      </c>
      <c r="CG11" s="9">
        <f>_xlfn.RANK.EQ(datos!CK11,datos!CK$7:CK$88)</f>
        <v>37</v>
      </c>
      <c r="CH11" s="9">
        <f>_xlfn.RANK.EQ(datos!CL11,datos!CL$7:CL$88)</f>
        <v>32</v>
      </c>
      <c r="CI11" s="9">
        <f>_xlfn.RANK.EQ(datos!CM11,datos!CM$7:CM$88)</f>
        <v>54</v>
      </c>
      <c r="CJ11" s="9">
        <f>_xlfn.RANK.EQ(datos!CN11,datos!CN$7:CN$88)</f>
        <v>57</v>
      </c>
      <c r="CK11" s="9">
        <f>_xlfn.RANK.EQ(datos!CO11,datos!CO$7:CO$88)</f>
        <v>11</v>
      </c>
      <c r="CL11" s="9">
        <f>_xlfn.RANK.EQ(datos!CP11,datos!CP$7:CP$88)</f>
        <v>16</v>
      </c>
      <c r="CM11" s="9">
        <f>_xlfn.RANK.EQ(datos!CQ11,datos!CQ$7:CQ$88)</f>
        <v>59</v>
      </c>
      <c r="CN11" s="9">
        <f>_xlfn.RANK.EQ(datos!CR11,datos!CR$7:CR$88)</f>
        <v>41</v>
      </c>
      <c r="CO11" s="9">
        <f>_xlfn.RANK.EQ(datos!CS11,datos!CS$7:CS$88)</f>
        <v>78</v>
      </c>
      <c r="CP11" s="9">
        <f>_xlfn.RANK.EQ(datos!CT11,datos!CT$7:CT$88)</f>
        <v>13</v>
      </c>
      <c r="CQ11" s="9">
        <f>_xlfn.RANK.EQ(datos!CU11,datos!CU$7:CU$88)</f>
        <v>12</v>
      </c>
      <c r="CR11" s="9">
        <f>_xlfn.RANK.EQ(datos!CV11,datos!CV$7:CV$88)</f>
        <v>78</v>
      </c>
      <c r="CS11" s="9">
        <f>_xlfn.RANK.EQ(datos!CW11,datos!CW$7:CW$88)</f>
        <v>5</v>
      </c>
      <c r="CT11" s="9">
        <f>_xlfn.RANK.EQ(datos!CX11,datos!CX$7:CX$88)</f>
        <v>49</v>
      </c>
      <c r="CU11" s="9">
        <f>_xlfn.RANK.EQ(datos!CY11,datos!CY$7:CY$88)</f>
        <v>1</v>
      </c>
      <c r="CV11" s="9">
        <f>_xlfn.RANK.EQ(datos!CZ11,datos!CZ$7:CZ$88)</f>
        <v>1</v>
      </c>
      <c r="CW11" s="9">
        <f>_xlfn.RANK.EQ(datos!DA11,datos!DA$7:DA$88)</f>
        <v>82</v>
      </c>
      <c r="CX11" s="9">
        <f>_xlfn.RANK.EQ(datos!DB11,datos!DB$7:DB$88)</f>
        <v>1</v>
      </c>
      <c r="CY11" s="9">
        <f>_xlfn.RANK.EQ(datos!DC11,datos!DC$7:DC$88)</f>
        <v>3</v>
      </c>
      <c r="CZ11" s="9">
        <f>_xlfn.RANK.EQ(datos!DD11,datos!DD$7:DD$88)</f>
        <v>12</v>
      </c>
      <c r="DA11" s="9">
        <f>_xlfn.RANK.EQ(datos!DE11,datos!DE$7:DE$88)</f>
        <v>74</v>
      </c>
      <c r="DB11" s="9">
        <f>_xlfn.RANK.EQ(datos!DF11,datos!DF$7:DF$88)</f>
        <v>16</v>
      </c>
      <c r="DC11" s="9">
        <f>_xlfn.RANK.EQ(datos!DG11,datos!DG$7:DG$88)</f>
        <v>29</v>
      </c>
      <c r="DD11" s="9">
        <f>_xlfn.RANK.EQ(datos!DH11,datos!DH$7:DH$88)</f>
        <v>53</v>
      </c>
      <c r="DE11" s="9">
        <f>_xlfn.RANK.EQ(datos!DI11,datos!DI$7:DI$88)</f>
        <v>44</v>
      </c>
      <c r="DF11" s="9">
        <f>_xlfn.RANK.EQ(datos!DJ11,datos!DJ$7:DJ$88)</f>
        <v>57</v>
      </c>
      <c r="DG11" s="9">
        <f>_xlfn.RANK.EQ(datos!DK11,datos!DK$7:DK$88)</f>
        <v>22</v>
      </c>
      <c r="DH11" s="9">
        <f>_xlfn.RANK.EQ(datos!DL11,datos!DL$7:DL$88)</f>
        <v>33</v>
      </c>
      <c r="DI11" s="9">
        <f>_xlfn.RANK.EQ(datos!DM11,datos!DM$7:DM$88)</f>
        <v>35</v>
      </c>
      <c r="DJ11" s="9">
        <f>_xlfn.RANK.EQ(datos!DN11,datos!DN$7:DN$88)</f>
        <v>67</v>
      </c>
      <c r="DK11" s="9">
        <f>_xlfn.RANK.EQ(datos!DO11,datos!DO$7:DO$88)</f>
        <v>22</v>
      </c>
      <c r="DL11" s="9">
        <f>_xlfn.RANK.EQ(datos!DP11,datos!DP$7:DP$88)</f>
        <v>26</v>
      </c>
      <c r="DM11" s="9">
        <f>_xlfn.RANK.EQ(datos!DQ11,datos!DQ$7:DQ$88)</f>
        <v>65</v>
      </c>
      <c r="DN11" s="9">
        <f>_xlfn.RANK.EQ(datos!DR11,datos!DR$7:DR$88)</f>
        <v>47</v>
      </c>
      <c r="DO11" s="9">
        <f>_xlfn.RANK.EQ(datos!DS11,datos!DS$7:DS$88)</f>
        <v>58</v>
      </c>
      <c r="DP11" s="9">
        <f>_xlfn.RANK.EQ(datos!DT11,datos!DT$7:DT$88)</f>
        <v>52</v>
      </c>
      <c r="DQ11" s="9">
        <f>_xlfn.RANK.EQ(datos!DU11,datos!DU$7:DU$88)</f>
        <v>61</v>
      </c>
      <c r="DR11" s="9">
        <f>_xlfn.RANK.EQ(datos!DV11,datos!DV$7:DV$88)</f>
        <v>74</v>
      </c>
      <c r="DS11" s="9">
        <f>_xlfn.RANK.EQ(datos!DW11,datos!DW$7:DW$88)</f>
        <v>58</v>
      </c>
      <c r="DT11" s="9">
        <f>_xlfn.RANK.EQ(datos!DX11,datos!DX$7:DX$88)</f>
        <v>34</v>
      </c>
      <c r="DU11" s="9">
        <f>_xlfn.RANK.EQ(datos!DY11,datos!DY$7:DY$88)</f>
        <v>76</v>
      </c>
      <c r="DV11" s="9">
        <f>_xlfn.RANK.EQ(datos!DZ11,datos!DZ$7:DZ$88)</f>
        <v>70</v>
      </c>
      <c r="DW11" s="9">
        <f>_xlfn.RANK.EQ(datos!EA11,datos!EA$7:EA$88)</f>
        <v>55</v>
      </c>
      <c r="DX11" s="9">
        <f>_xlfn.RANK.EQ(datos!EB11,datos!EB$7:EB$88)</f>
        <v>63</v>
      </c>
      <c r="DY11" s="9">
        <f>_xlfn.RANK.EQ(datos!EC11,datos!EC$7:EC$88)</f>
        <v>51</v>
      </c>
      <c r="DZ11" s="9">
        <f>_xlfn.RANK.EQ(datos!ED11,datos!ED$7:ED$88)</f>
        <v>21</v>
      </c>
      <c r="EA11" s="9">
        <f>_xlfn.RANK.EQ(datos!EE11,datos!EE$7:EE$88)</f>
        <v>7</v>
      </c>
      <c r="EB11" s="9">
        <f>_xlfn.RANK.EQ(datos!EF11,datos!EF$7:EF$88)</f>
        <v>9</v>
      </c>
      <c r="EC11" s="9">
        <f>_xlfn.RANK.EQ(datos!EG11,datos!EG$7:EG$88)</f>
        <v>11</v>
      </c>
      <c r="ED11" s="9">
        <f>_xlfn.RANK.EQ(datos!EH11,datos!EH$7:EH$88)</f>
        <v>60</v>
      </c>
      <c r="EE11" s="9">
        <f>_xlfn.RANK.EQ(datos!EI11,datos!EI$7:EI$88)</f>
        <v>77</v>
      </c>
      <c r="EF11" s="9">
        <f>_xlfn.RANK.EQ(datos!EJ11,datos!EJ$7:EJ$88)</f>
        <v>26</v>
      </c>
      <c r="EG11" s="9">
        <f>_xlfn.RANK.EQ(datos!EK11,datos!EK$7:EK$88)</f>
        <v>80</v>
      </c>
      <c r="EH11" s="9">
        <f>_xlfn.RANK.EQ(datos!EL11,datos!EL$7:EL$88)</f>
        <v>53</v>
      </c>
      <c r="EI11" s="9">
        <f>_xlfn.RANK.EQ(datos!EM11,datos!EM$7:EM$88)</f>
        <v>79</v>
      </c>
      <c r="EJ11" s="9">
        <f>_xlfn.RANK.EQ(datos!EN11,datos!EN$7:EN$88)</f>
        <v>23</v>
      </c>
      <c r="EK11" s="9">
        <f>_xlfn.RANK.EQ(datos!EO11,datos!EO$7:EO$88)</f>
        <v>33</v>
      </c>
      <c r="EL11" s="9">
        <f>_xlfn.RANK.EQ(datos!EP11,datos!EP$7:EP$88)</f>
        <v>52</v>
      </c>
      <c r="EM11" s="9">
        <f>_xlfn.RANK.EQ(datos!EQ11,datos!EQ$7:EQ$88)</f>
        <v>63</v>
      </c>
      <c r="EN11" s="9">
        <f>_xlfn.RANK.EQ(datos!ER11,datos!ER$7:ER$88)</f>
        <v>22</v>
      </c>
      <c r="EO11" s="9">
        <f>_xlfn.RANK.EQ(datos!ES11,datos!ES$7:ES$88)</f>
        <v>61</v>
      </c>
      <c r="EP11" s="9">
        <f>_xlfn.RANK.EQ(datos!ET11,datos!ET$7:ET$88)</f>
        <v>71</v>
      </c>
      <c r="EQ11" s="9">
        <f>_xlfn.RANK.EQ(datos!EU11,datos!EU$7:EU$88)</f>
        <v>68</v>
      </c>
      <c r="ER11" s="9">
        <f>_xlfn.RANK.EQ(datos!EV11,datos!EV$7:EV$88)</f>
        <v>67</v>
      </c>
      <c r="ES11" s="9">
        <f>_xlfn.RANK.EQ(datos!EW11,datos!EW$7:EW$88)</f>
        <v>15</v>
      </c>
      <c r="ET11" s="9">
        <f>_xlfn.RANK.EQ(datos!EX11,datos!EX$7:EX$88)</f>
        <v>51</v>
      </c>
      <c r="EU11" s="9">
        <f>_xlfn.RANK.EQ(datos!EY11,datos!EY$7:EY$88)</f>
        <v>72</v>
      </c>
      <c r="EV11" s="9">
        <f>_xlfn.RANK.EQ(datos!EZ11,datos!EZ$7:EZ$88)</f>
        <v>64</v>
      </c>
      <c r="EW11" s="9">
        <f>_xlfn.RANK.EQ(datos!FA11,datos!FA$7:FA$88)</f>
        <v>16</v>
      </c>
      <c r="EX11" s="9">
        <f>_xlfn.RANK.EQ(datos!FB11,datos!FB$7:FB$88)</f>
        <v>65</v>
      </c>
      <c r="EY11" s="9">
        <f>_xlfn.RANK.EQ(datos!FC11,datos!FC$7:FC$88)</f>
        <v>66</v>
      </c>
      <c r="EZ11" s="9">
        <f>_xlfn.RANK.EQ(datos!FD11,datos!FD$7:FD$88)</f>
        <v>12</v>
      </c>
      <c r="FA11" s="9">
        <f>_xlfn.RANK.EQ(datos!FE11,datos!FE$7:FE$88)</f>
        <v>70</v>
      </c>
      <c r="FB11" s="9">
        <f>_xlfn.RANK.EQ(datos!FF11,datos!FF$7:FF$88)</f>
        <v>33</v>
      </c>
      <c r="FC11" s="9">
        <f>_xlfn.RANK.EQ(datos!FG11,datos!FG$7:FG$88)</f>
        <v>18</v>
      </c>
      <c r="FD11" s="9">
        <f>_xlfn.RANK.EQ(datos!FH11,datos!FH$7:FH$88)</f>
        <v>64</v>
      </c>
      <c r="FE11" s="9">
        <f>_xlfn.RANK.EQ(datos!FI11,datos!FI$7:FI$88)</f>
        <v>61</v>
      </c>
      <c r="FF11" s="9">
        <f>_xlfn.RANK.EQ(datos!FJ11,datos!FJ$7:FJ$88)</f>
        <v>63</v>
      </c>
      <c r="FG11" s="9">
        <f>_xlfn.RANK.EQ(datos!FK11,datos!FK$7:FK$88)</f>
        <v>55</v>
      </c>
      <c r="FH11" s="9">
        <f>_xlfn.RANK.EQ(datos!FL11,datos!FL$7:FL$88)</f>
        <v>78</v>
      </c>
      <c r="FI11" s="9">
        <f>_xlfn.RANK.EQ(datos!FM11,datos!FM$7:FM$88)</f>
        <v>78</v>
      </c>
      <c r="FJ11" s="9">
        <f>_xlfn.RANK.EQ(datos!FN11,datos!FN$7:FN$88)</f>
        <v>78</v>
      </c>
      <c r="FK11" s="9">
        <f>_xlfn.RANK.EQ(datos!FO11,datos!FO$7:FO$88)</f>
        <v>5</v>
      </c>
      <c r="FL11" s="9">
        <f>_xlfn.RANK.EQ(datos!FP11,datos!FP$7:FP$88)</f>
        <v>31</v>
      </c>
      <c r="FM11" s="9">
        <f>_xlfn.RANK.EQ(datos!FQ11,datos!FQ$7:FQ$88)</f>
        <v>64</v>
      </c>
      <c r="FN11" s="9">
        <f>_xlfn.RANK.EQ(datos!FR11,datos!FR$7:FR$88)</f>
        <v>58</v>
      </c>
      <c r="FO11" s="9">
        <f>_xlfn.RANK.EQ(datos!FS11,datos!FS$7:FS$88)</f>
        <v>80</v>
      </c>
      <c r="FP11" s="9">
        <f>_xlfn.RANK.EQ(datos!FT11,datos!FT$7:FT$88)</f>
        <v>5</v>
      </c>
    </row>
    <row r="12" spans="1:172" x14ac:dyDescent="0.3">
      <c r="A12" s="2" t="s">
        <v>12</v>
      </c>
      <c r="B12" s="2">
        <v>106</v>
      </c>
      <c r="C12" s="2" t="s">
        <v>13</v>
      </c>
      <c r="D12" s="2" t="s">
        <v>346</v>
      </c>
      <c r="E12" s="2" t="s">
        <v>347</v>
      </c>
      <c r="F12" s="2">
        <v>0</v>
      </c>
      <c r="G12" s="2" t="s">
        <v>344</v>
      </c>
      <c r="H12" s="9">
        <f>_xlfn.RANK.EQ(datos2!I12,datos2!I$7:I$88)</f>
        <v>48</v>
      </c>
      <c r="I12" s="9">
        <f>_xlfn.RANK.EQ(datos2!J12,datos2!J$7:J$88)</f>
        <v>56</v>
      </c>
      <c r="J12" s="9">
        <f>_xlfn.RANK.EQ(datos2!K12,datos2!K$7:K$88)</f>
        <v>1</v>
      </c>
      <c r="K12" s="9">
        <f>_xlfn.RANK.EQ(datos2!L12,datos2!L$7:L$88)</f>
        <v>32</v>
      </c>
      <c r="L12" s="9">
        <f>_xlfn.RANK.EQ(datos2!M12,datos2!M$7:M$88)</f>
        <v>71</v>
      </c>
      <c r="M12" s="9">
        <f>_xlfn.RANK.EQ(datos2!N12,datos2!N$7:N$88)</f>
        <v>58</v>
      </c>
      <c r="N12" s="9">
        <f>_xlfn.RANK.EQ(datos2!O12,datos2!O$7:O$88)</f>
        <v>57</v>
      </c>
      <c r="O12" s="9">
        <f>_xlfn.RANK.EQ(datos2!P12,datos2!P$7:P$88)</f>
        <v>19</v>
      </c>
      <c r="P12" s="9">
        <f>_xlfn.RANK.EQ(datos2!Q12,datos2!Q$7:Q$88)</f>
        <v>41</v>
      </c>
      <c r="Q12" s="9">
        <f>_xlfn.RANK.EQ(datos2!R12,datos2!R$7:R$88)</f>
        <v>62</v>
      </c>
      <c r="R12" s="9">
        <f>_xlfn.RANK.EQ(datos2!S12,datos2!S$7:S$88)</f>
        <v>66</v>
      </c>
      <c r="S12" s="9">
        <f>_xlfn.RANK.EQ(datos2!T12,datos2!T$7:T$88)</f>
        <v>43</v>
      </c>
      <c r="T12" s="9">
        <f>_xlfn.RANK.EQ(datos2!U12,datos2!U$7:U$88)</f>
        <v>76</v>
      </c>
      <c r="U12" s="9">
        <f>_xlfn.RANK.EQ(datos2!V12,datos2!V$7:V$88)</f>
        <v>36</v>
      </c>
      <c r="V12" s="9">
        <f>_xlfn.RANK.EQ(datos2!W12,datos2!W$7:W$88)</f>
        <v>52</v>
      </c>
      <c r="W12" s="9">
        <f>_xlfn.RANK.EQ(datos2!X12,datos2!X$7:X$88)</f>
        <v>10</v>
      </c>
      <c r="X12" s="9">
        <f>_xlfn.RANK.EQ(datos2!Y12,datos2!Y$7:Y$88)</f>
        <v>28</v>
      </c>
      <c r="Y12" s="9">
        <f>_xlfn.RANK.EQ(datos2!Z12,datos2!Z$7:Z$88)</f>
        <v>1</v>
      </c>
      <c r="Z12" s="9">
        <f>_xlfn.RANK.EQ(datos2!AA12,datos2!AA$7:AA$88)</f>
        <v>14</v>
      </c>
      <c r="AA12" s="9">
        <f>_xlfn.RANK.EQ(datos2!AB12,datos2!AB$7:AB$88)</f>
        <v>66</v>
      </c>
      <c r="AB12" s="9">
        <f>_xlfn.RANK.EQ(datos2!AC12,datos2!AC$7:AC$88)</f>
        <v>43</v>
      </c>
      <c r="AC12" s="9">
        <f>_xlfn.RANK.EQ(datos2!AD12,datos2!AD$7:AD$88)</f>
        <v>25</v>
      </c>
      <c r="AD12" s="9">
        <f>_xlfn.RANK.EQ(datos2!AE12,datos2!AE$7:AE$88)</f>
        <v>25</v>
      </c>
      <c r="AE12" s="9">
        <f>_xlfn.RANK.EQ(datos2!AF12,datos2!AF$7:AF$88)</f>
        <v>71</v>
      </c>
      <c r="AF12" s="9">
        <f>_xlfn.RANK.EQ(datos2!AG12,datos2!AG$7:AG$88)</f>
        <v>35</v>
      </c>
      <c r="AG12" s="9">
        <f>_xlfn.RANK.EQ(datos2!AH12,datos2!AH$7:AH$88)</f>
        <v>57</v>
      </c>
      <c r="AH12" s="9">
        <f>_xlfn.RANK.EQ(datos2!AI12,datos2!AI$7:AI$88)</f>
        <v>66</v>
      </c>
      <c r="AI12" s="9">
        <f>_xlfn.RANK.EQ(datos2!AJ12,datos2!AJ$7:AJ$88)</f>
        <v>23</v>
      </c>
      <c r="AJ12" s="9">
        <f>_xlfn.RANK.EQ(datos2!AK12,datos2!AK$7:AK$88)</f>
        <v>71</v>
      </c>
      <c r="AK12" s="9">
        <f>_xlfn.RANK.EQ(datos2!AL12,datos2!AL$7:AL$88)</f>
        <v>57</v>
      </c>
      <c r="AL12" s="9">
        <f>_xlfn.RANK.EQ(datos2!AM12,datos2!AM$7:AM$88)</f>
        <v>4</v>
      </c>
      <c r="AM12" s="9">
        <f>_xlfn.RANK.EQ(datos2!AN12,datos2!AN$7:AN$88)</f>
        <v>78</v>
      </c>
      <c r="AN12" s="9">
        <f>_xlfn.RANK.EQ(datos2!AO12,datos2!AO$7:AO$88)</f>
        <v>32</v>
      </c>
      <c r="AO12" s="9">
        <f>_xlfn.RANK.EQ(datos!AS12,datos!AS$7:AS$88)</f>
        <v>51</v>
      </c>
      <c r="AP12" s="9">
        <f>_xlfn.RANK.EQ(datos!AT12,datos!AT$7:AT$88)</f>
        <v>55</v>
      </c>
      <c r="AQ12" s="9">
        <f>_xlfn.RANK.EQ(datos!AU12,datos!AU$7:AU$88)</f>
        <v>11</v>
      </c>
      <c r="AR12" s="9">
        <f>_xlfn.RANK.EQ(datos!AV12,datos!AV$7:AV$88)</f>
        <v>9</v>
      </c>
      <c r="AS12" s="9">
        <f>_xlfn.RANK.EQ(datos!AW12,datos!AW$7:AW$88)</f>
        <v>20</v>
      </c>
      <c r="AT12" s="9">
        <f>_xlfn.RANK.EQ(datos!AX12,datos!AX$7:AX$88)</f>
        <v>26</v>
      </c>
      <c r="AU12" s="9">
        <f>_xlfn.RANK.EQ(datos!AY12,datos!AY$7:AY$88)</f>
        <v>48</v>
      </c>
      <c r="AV12" s="9">
        <f>_xlfn.RANK.EQ(datos!AZ12,datos!AZ$7:AZ$88)</f>
        <v>19</v>
      </c>
      <c r="AW12" s="9">
        <f>_xlfn.RANK.EQ(datos!BA12,datos!BA$7:BA$88)</f>
        <v>17</v>
      </c>
      <c r="AX12" s="9">
        <f>_xlfn.RANK.EQ(datos!BB12,datos!BB$7:BB$88)</f>
        <v>67</v>
      </c>
      <c r="AY12" s="9">
        <f>_xlfn.RANK.EQ(datos!BC12,datos!BC$7:BC$88)</f>
        <v>56</v>
      </c>
      <c r="AZ12" s="9">
        <f>_xlfn.RANK.EQ(datos!BD12,datos!BD$7:BD$88)</f>
        <v>53</v>
      </c>
      <c r="BA12" s="9">
        <f>_xlfn.RANK.EQ(datos!BE12,datos!BE$7:BE$88)</f>
        <v>63</v>
      </c>
      <c r="BB12" s="9">
        <f>_xlfn.RANK.EQ(datos!BF12,datos!BF$7:BF$88)</f>
        <v>54</v>
      </c>
      <c r="BC12" s="9">
        <f>_xlfn.RANK.EQ(datos!BG12,datos!BG$7:BG$88)</f>
        <v>51</v>
      </c>
      <c r="BD12" s="9">
        <f>_xlfn.RANK.EQ(datos!BH12,datos!BH$7:BH$88)</f>
        <v>48</v>
      </c>
      <c r="BE12" s="9">
        <f>_xlfn.RANK.EQ(datos!BI12,datos!BI$7:BI$88)</f>
        <v>71</v>
      </c>
      <c r="BF12" s="9">
        <f>_xlfn.RANK.EQ(datos!BJ12,datos!BJ$7:BJ$88)</f>
        <v>40</v>
      </c>
      <c r="BG12" s="9">
        <f>_xlfn.RANK.EQ(datos!BK12,datos!BK$7:BK$88)</f>
        <v>6</v>
      </c>
      <c r="BH12" s="9">
        <f>_xlfn.RANK.EQ(datos!BL12,datos!BL$7:BL$88)</f>
        <v>55</v>
      </c>
      <c r="BI12" s="9">
        <f>_xlfn.RANK.EQ(datos!BM12,datos!BM$7:BM$88)</f>
        <v>39</v>
      </c>
      <c r="BJ12" s="9">
        <f>_xlfn.RANK.EQ(datos!BN12,datos!BN$7:BN$88)</f>
        <v>41</v>
      </c>
      <c r="BK12" s="9">
        <f>_xlfn.RANK.EQ(datos!BO12,datos!BO$7:BO$88)</f>
        <v>50</v>
      </c>
      <c r="BL12" s="9">
        <f>_xlfn.RANK.EQ(datos!BP12,datos!BP$7:BP$88)</f>
        <v>3</v>
      </c>
      <c r="BM12" s="9">
        <f>_xlfn.RANK.EQ(datos!BQ12,datos!BQ$7:BQ$88)</f>
        <v>82</v>
      </c>
      <c r="BN12" s="9">
        <f>_xlfn.RANK.EQ(datos!BR12,datos!BR$7:BR$88)</f>
        <v>51</v>
      </c>
      <c r="BO12" s="9">
        <f>_xlfn.RANK.EQ(datos!BS12,datos!BS$7:BS$88)</f>
        <v>35</v>
      </c>
      <c r="BP12" s="9">
        <f>_xlfn.RANK.EQ(datos!BT12,datos!BT$7:BT$88)</f>
        <v>51</v>
      </c>
      <c r="BQ12" s="9">
        <f>_xlfn.RANK.EQ(datos!BU12,datos!BU$7:BU$88)</f>
        <v>33</v>
      </c>
      <c r="BR12" s="9">
        <f>_xlfn.RANK.EQ(datos!BV12,datos!BV$7:BV$88)</f>
        <v>1</v>
      </c>
      <c r="BS12" s="9">
        <f>_xlfn.RANK.EQ(datos!BW12,datos!BW$7:BW$88)</f>
        <v>62</v>
      </c>
      <c r="BT12" s="9">
        <f>_xlfn.RANK.EQ(datos!BX12,datos!BX$7:BX$88)</f>
        <v>70</v>
      </c>
      <c r="BU12" s="9">
        <f>_xlfn.RANK.EQ(datos!BY12,datos!BY$7:BY$88)</f>
        <v>31</v>
      </c>
      <c r="BV12" s="9">
        <f>_xlfn.RANK.EQ(datos!BZ12,datos!BZ$7:BZ$88)</f>
        <v>68</v>
      </c>
      <c r="BW12" s="9">
        <f>_xlfn.RANK.EQ(datos!CA12,datos!CA$7:CA$88)</f>
        <v>28</v>
      </c>
      <c r="BX12" s="9">
        <f>_xlfn.RANK.EQ(datos!CB12,datos!CB$7:CB$88)</f>
        <v>16</v>
      </c>
      <c r="BY12" s="9">
        <f>_xlfn.RANK.EQ(datos!CC12,datos!CC$7:CC$88)</f>
        <v>27</v>
      </c>
      <c r="BZ12" s="9">
        <f>_xlfn.RANK.EQ(datos!CD12,datos!CD$7:CD$88)</f>
        <v>54</v>
      </c>
      <c r="CA12" s="9">
        <f>_xlfn.RANK.EQ(datos!CE12,datos!CE$7:CE$88)</f>
        <v>37</v>
      </c>
      <c r="CB12" s="9">
        <f>_xlfn.RANK.EQ(datos!CF12,datos!CF$7:CF$88)</f>
        <v>39</v>
      </c>
      <c r="CC12" s="9">
        <f>_xlfn.RANK.EQ(datos!CG12,datos!CG$7:CG$88)</f>
        <v>6</v>
      </c>
      <c r="CD12" s="9">
        <f>_xlfn.RANK.EQ(datos!CH12,datos!CH$7:CH$88)</f>
        <v>47</v>
      </c>
      <c r="CE12" s="9">
        <f>_xlfn.RANK.EQ(datos!CI12,datos!CI$7:CI$88)</f>
        <v>44</v>
      </c>
      <c r="CF12" s="9">
        <f>_xlfn.RANK.EQ(datos!CJ12,datos!CJ$7:CJ$88)</f>
        <v>34</v>
      </c>
      <c r="CG12" s="9">
        <f>_xlfn.RANK.EQ(datos!CK12,datos!CK$7:CK$88)</f>
        <v>33</v>
      </c>
      <c r="CH12" s="9">
        <f>_xlfn.RANK.EQ(datos!CL12,datos!CL$7:CL$88)</f>
        <v>31</v>
      </c>
      <c r="CI12" s="9">
        <f>_xlfn.RANK.EQ(datos!CM12,datos!CM$7:CM$88)</f>
        <v>26</v>
      </c>
      <c r="CJ12" s="9">
        <f>_xlfn.RANK.EQ(datos!CN12,datos!CN$7:CN$88)</f>
        <v>36</v>
      </c>
      <c r="CK12" s="9">
        <f>_xlfn.RANK.EQ(datos!CO12,datos!CO$7:CO$88)</f>
        <v>1</v>
      </c>
      <c r="CL12" s="9">
        <f>_xlfn.RANK.EQ(datos!CP12,datos!CP$7:CP$88)</f>
        <v>1</v>
      </c>
      <c r="CM12" s="9">
        <f>_xlfn.RANK.EQ(datos!CQ12,datos!CQ$7:CQ$88)</f>
        <v>1</v>
      </c>
      <c r="CN12" s="9">
        <f>_xlfn.RANK.EQ(datos!CR12,datos!CR$7:CR$88)</f>
        <v>1</v>
      </c>
      <c r="CO12" s="9">
        <f>_xlfn.RANK.EQ(datos!CS12,datos!CS$7:CS$88)</f>
        <v>42</v>
      </c>
      <c r="CP12" s="9">
        <f>_xlfn.RANK.EQ(datos!CT12,datos!CT$7:CT$88)</f>
        <v>20</v>
      </c>
      <c r="CQ12" s="9">
        <f>_xlfn.RANK.EQ(datos!CU12,datos!CU$7:CU$88)</f>
        <v>9</v>
      </c>
      <c r="CR12" s="9">
        <f>_xlfn.RANK.EQ(datos!CV12,datos!CV$7:CV$88)</f>
        <v>12</v>
      </c>
      <c r="CS12" s="9">
        <f>_xlfn.RANK.EQ(datos!CW12,datos!CW$7:CW$88)</f>
        <v>33</v>
      </c>
      <c r="CT12" s="9">
        <f>_xlfn.RANK.EQ(datos!CX12,datos!CX$7:CX$88)</f>
        <v>39</v>
      </c>
      <c r="CU12" s="9">
        <f>_xlfn.RANK.EQ(datos!CY12,datos!CY$7:CY$88)</f>
        <v>16</v>
      </c>
      <c r="CV12" s="9">
        <f>_xlfn.RANK.EQ(datos!CZ12,datos!CZ$7:CZ$88)</f>
        <v>37</v>
      </c>
      <c r="CW12" s="9">
        <f>_xlfn.RANK.EQ(datos!DA12,datos!DA$7:DA$88)</f>
        <v>71</v>
      </c>
      <c r="CX12" s="9">
        <f>_xlfn.RANK.EQ(datos!DB12,datos!DB$7:DB$88)</f>
        <v>73</v>
      </c>
      <c r="CY12" s="9">
        <f>_xlfn.RANK.EQ(datos!DC12,datos!DC$7:DC$88)</f>
        <v>67</v>
      </c>
      <c r="CZ12" s="9">
        <f>_xlfn.RANK.EQ(datos!DD12,datos!DD$7:DD$88)</f>
        <v>26</v>
      </c>
      <c r="DA12" s="9">
        <f>_xlfn.RANK.EQ(datos!DE12,datos!DE$7:DE$88)</f>
        <v>69</v>
      </c>
      <c r="DB12" s="9">
        <f>_xlfn.RANK.EQ(datos!DF12,datos!DF$7:DF$88)</f>
        <v>76</v>
      </c>
      <c r="DC12" s="9">
        <f>_xlfn.RANK.EQ(datos!DG12,datos!DG$7:DG$88)</f>
        <v>37</v>
      </c>
      <c r="DD12" s="9">
        <f>_xlfn.RANK.EQ(datos!DH12,datos!DH$7:DH$88)</f>
        <v>35</v>
      </c>
      <c r="DE12" s="9">
        <f>_xlfn.RANK.EQ(datos!DI12,datos!DI$7:DI$88)</f>
        <v>44</v>
      </c>
      <c r="DF12" s="9">
        <f>_xlfn.RANK.EQ(datos!DJ12,datos!DJ$7:DJ$88)</f>
        <v>22</v>
      </c>
      <c r="DG12" s="9">
        <f>_xlfn.RANK.EQ(datos!DK12,datos!DK$7:DK$88)</f>
        <v>31</v>
      </c>
      <c r="DH12" s="9">
        <f>_xlfn.RANK.EQ(datos!DL12,datos!DL$7:DL$88)</f>
        <v>39</v>
      </c>
      <c r="DI12" s="9">
        <f>_xlfn.RANK.EQ(datos!DM12,datos!DM$7:DM$88)</f>
        <v>12</v>
      </c>
      <c r="DJ12" s="9">
        <f>_xlfn.RANK.EQ(datos!DN12,datos!DN$7:DN$88)</f>
        <v>41</v>
      </c>
      <c r="DK12" s="9">
        <f>_xlfn.RANK.EQ(datos!DO12,datos!DO$7:DO$88)</f>
        <v>42</v>
      </c>
      <c r="DL12" s="9">
        <f>_xlfn.RANK.EQ(datos!DP12,datos!DP$7:DP$88)</f>
        <v>17</v>
      </c>
      <c r="DM12" s="9">
        <f>_xlfn.RANK.EQ(datos!DQ12,datos!DQ$7:DQ$88)</f>
        <v>74</v>
      </c>
      <c r="DN12" s="9">
        <f>_xlfn.RANK.EQ(datos!DR12,datos!DR$7:DR$88)</f>
        <v>41</v>
      </c>
      <c r="DO12" s="9">
        <f>_xlfn.RANK.EQ(datos!DS12,datos!DS$7:DS$88)</f>
        <v>60</v>
      </c>
      <c r="DP12" s="9">
        <f>_xlfn.RANK.EQ(datos!DT12,datos!DT$7:DT$88)</f>
        <v>34</v>
      </c>
      <c r="DQ12" s="9">
        <f>_xlfn.RANK.EQ(datos!DU12,datos!DU$7:DU$88)</f>
        <v>36</v>
      </c>
      <c r="DR12" s="9">
        <f>_xlfn.RANK.EQ(datos!DV12,datos!DV$7:DV$88)</f>
        <v>52</v>
      </c>
      <c r="DS12" s="9">
        <f>_xlfn.RANK.EQ(datos!DW12,datos!DW$7:DW$88)</f>
        <v>57</v>
      </c>
      <c r="DT12" s="9">
        <f>_xlfn.RANK.EQ(datos!DX12,datos!DX$7:DX$88)</f>
        <v>34</v>
      </c>
      <c r="DU12" s="9">
        <f>_xlfn.RANK.EQ(datos!DY12,datos!DY$7:DY$88)</f>
        <v>52</v>
      </c>
      <c r="DV12" s="9">
        <f>_xlfn.RANK.EQ(datos!DZ12,datos!DZ$7:DZ$88)</f>
        <v>64</v>
      </c>
      <c r="DW12" s="9">
        <f>_xlfn.RANK.EQ(datos!EA12,datos!EA$7:EA$88)</f>
        <v>45</v>
      </c>
      <c r="DX12" s="9">
        <f>_xlfn.RANK.EQ(datos!EB12,datos!EB$7:EB$88)</f>
        <v>61</v>
      </c>
      <c r="DY12" s="9">
        <f>_xlfn.RANK.EQ(datos!EC12,datos!EC$7:EC$88)</f>
        <v>53</v>
      </c>
      <c r="DZ12" s="9">
        <f>_xlfn.RANK.EQ(datos!ED12,datos!ED$7:ED$88)</f>
        <v>66</v>
      </c>
      <c r="EA12" s="9">
        <f>_xlfn.RANK.EQ(datos!EE12,datos!EE$7:EE$88)</f>
        <v>16</v>
      </c>
      <c r="EB12" s="9">
        <f>_xlfn.RANK.EQ(datos!EF12,datos!EF$7:EF$88)</f>
        <v>55</v>
      </c>
      <c r="EC12" s="9">
        <f>_xlfn.RANK.EQ(datos!EG12,datos!EG$7:EG$88)</f>
        <v>68</v>
      </c>
      <c r="ED12" s="9">
        <f>_xlfn.RANK.EQ(datos!EH12,datos!EH$7:EH$88)</f>
        <v>71</v>
      </c>
      <c r="EE12" s="9">
        <f>_xlfn.RANK.EQ(datos!EI12,datos!EI$7:EI$88)</f>
        <v>60</v>
      </c>
      <c r="EF12" s="9">
        <f>_xlfn.RANK.EQ(datos!EJ12,datos!EJ$7:EJ$88)</f>
        <v>33</v>
      </c>
      <c r="EG12" s="9">
        <f>_xlfn.RANK.EQ(datos!EK12,datos!EK$7:EK$88)</f>
        <v>7</v>
      </c>
      <c r="EH12" s="9">
        <f>_xlfn.RANK.EQ(datos!EL12,datos!EL$7:EL$88)</f>
        <v>24</v>
      </c>
      <c r="EI12" s="9">
        <f>_xlfn.RANK.EQ(datos!EM12,datos!EM$7:EM$88)</f>
        <v>9</v>
      </c>
      <c r="EJ12" s="9">
        <f>_xlfn.RANK.EQ(datos!EN12,datos!EN$7:EN$88)</f>
        <v>68</v>
      </c>
      <c r="EK12" s="9">
        <f>_xlfn.RANK.EQ(datos!EO12,datos!EO$7:EO$88)</f>
        <v>42</v>
      </c>
      <c r="EL12" s="9">
        <f>_xlfn.RANK.EQ(datos!EP12,datos!EP$7:EP$88)</f>
        <v>41</v>
      </c>
      <c r="EM12" s="9">
        <f>_xlfn.RANK.EQ(datos!EQ12,datos!EQ$7:EQ$88)</f>
        <v>59</v>
      </c>
      <c r="EN12" s="9">
        <f>_xlfn.RANK.EQ(datos!ER12,datos!ER$7:ER$88)</f>
        <v>47</v>
      </c>
      <c r="EO12" s="9">
        <f>_xlfn.RANK.EQ(datos!ES12,datos!ES$7:ES$88)</f>
        <v>74</v>
      </c>
      <c r="EP12" s="9">
        <f>_xlfn.RANK.EQ(datos!ET12,datos!ET$7:ET$88)</f>
        <v>65</v>
      </c>
      <c r="EQ12" s="9">
        <f>_xlfn.RANK.EQ(datos!EU12,datos!EU$7:EU$88)</f>
        <v>45</v>
      </c>
      <c r="ER12" s="9">
        <f>_xlfn.RANK.EQ(datos!EV12,datos!EV$7:EV$88)</f>
        <v>55</v>
      </c>
      <c r="ES12" s="9">
        <f>_xlfn.RANK.EQ(datos!EW12,datos!EW$7:EW$88)</f>
        <v>22</v>
      </c>
      <c r="ET12" s="9">
        <f>_xlfn.RANK.EQ(datos!EX12,datos!EX$7:EX$88)</f>
        <v>82</v>
      </c>
      <c r="EU12" s="9">
        <f>_xlfn.RANK.EQ(datos!EY12,datos!EY$7:EY$88)</f>
        <v>35</v>
      </c>
      <c r="EV12" s="9">
        <f>_xlfn.RANK.EQ(datos!EZ12,datos!EZ$7:EZ$88)</f>
        <v>69</v>
      </c>
      <c r="EW12" s="9">
        <f>_xlfn.RANK.EQ(datos!FA12,datos!FA$7:FA$88)</f>
        <v>74</v>
      </c>
      <c r="EX12" s="9">
        <f>_xlfn.RANK.EQ(datos!FB12,datos!FB$7:FB$88)</f>
        <v>56</v>
      </c>
      <c r="EY12" s="9">
        <f>_xlfn.RANK.EQ(datos!FC12,datos!FC$7:FC$88)</f>
        <v>65</v>
      </c>
      <c r="EZ12" s="9">
        <f>_xlfn.RANK.EQ(datos!FD12,datos!FD$7:FD$88)</f>
        <v>66</v>
      </c>
      <c r="FA12" s="9">
        <f>_xlfn.RANK.EQ(datos!FE12,datos!FE$7:FE$88)</f>
        <v>67</v>
      </c>
      <c r="FB12" s="9">
        <f>_xlfn.RANK.EQ(datos!FF12,datos!FF$7:FF$88)</f>
        <v>3</v>
      </c>
      <c r="FC12" s="9">
        <f>_xlfn.RANK.EQ(datos!FG12,datos!FG$7:FG$88)</f>
        <v>53</v>
      </c>
      <c r="FD12" s="9">
        <f>_xlfn.RANK.EQ(datos!FH12,datos!FH$7:FH$88)</f>
        <v>1</v>
      </c>
      <c r="FE12" s="9">
        <f>_xlfn.RANK.EQ(datos!FI12,datos!FI$7:FI$88)</f>
        <v>1</v>
      </c>
      <c r="FF12" s="9">
        <f>_xlfn.RANK.EQ(datos!FJ12,datos!FJ$7:FJ$88)</f>
        <v>69</v>
      </c>
      <c r="FG12" s="9">
        <f>_xlfn.RANK.EQ(datos!FK12,datos!FK$7:FK$88)</f>
        <v>42</v>
      </c>
      <c r="FH12" s="9">
        <f>_xlfn.RANK.EQ(datos!FL12,datos!FL$7:FL$88)</f>
        <v>80</v>
      </c>
      <c r="FI12" s="9">
        <f>_xlfn.RANK.EQ(datos!FM12,datos!FM$7:FM$88)</f>
        <v>80</v>
      </c>
      <c r="FJ12" s="9">
        <f>_xlfn.RANK.EQ(datos!FN12,datos!FN$7:FN$88)</f>
        <v>80</v>
      </c>
      <c r="FK12" s="9">
        <f>_xlfn.RANK.EQ(datos!FO12,datos!FO$7:FO$88)</f>
        <v>22</v>
      </c>
      <c r="FL12" s="9">
        <f>_xlfn.RANK.EQ(datos!FP12,datos!FP$7:FP$88)</f>
        <v>65</v>
      </c>
      <c r="FM12" s="9">
        <f>_xlfn.RANK.EQ(datos!FQ12,datos!FQ$7:FQ$88)</f>
        <v>34</v>
      </c>
      <c r="FN12" s="9">
        <f>_xlfn.RANK.EQ(datos!FR12,datos!FR$7:FR$88)</f>
        <v>38</v>
      </c>
      <c r="FO12" s="9">
        <f>_xlfn.RANK.EQ(datos!FS12,datos!FS$7:FS$88)</f>
        <v>20</v>
      </c>
      <c r="FP12" s="9">
        <f>_xlfn.RANK.EQ(datos!FT12,datos!FT$7:FT$88)</f>
        <v>39</v>
      </c>
    </row>
    <row r="13" spans="1:172" x14ac:dyDescent="0.3">
      <c r="A13" s="2" t="s">
        <v>14</v>
      </c>
      <c r="B13" s="2">
        <v>107</v>
      </c>
      <c r="C13" s="2" t="s">
        <v>15</v>
      </c>
      <c r="D13" s="2" t="s">
        <v>346</v>
      </c>
      <c r="E13" s="2" t="s">
        <v>347</v>
      </c>
      <c r="F13" s="2">
        <v>0</v>
      </c>
      <c r="G13" s="2" t="s">
        <v>344</v>
      </c>
      <c r="H13" s="9">
        <f>_xlfn.RANK.EQ(datos2!I13,datos2!I$7:I$88)</f>
        <v>25</v>
      </c>
      <c r="I13" s="9">
        <f>_xlfn.RANK.EQ(datos2!J13,datos2!J$7:J$88)</f>
        <v>64</v>
      </c>
      <c r="J13" s="9">
        <f>_xlfn.RANK.EQ(datos2!K13,datos2!K$7:K$88)</f>
        <v>49</v>
      </c>
      <c r="K13" s="9">
        <f>_xlfn.RANK.EQ(datos2!L13,datos2!L$7:L$88)</f>
        <v>29</v>
      </c>
      <c r="L13" s="9">
        <f>_xlfn.RANK.EQ(datos2!M13,datos2!M$7:M$88)</f>
        <v>6</v>
      </c>
      <c r="M13" s="9">
        <f>_xlfn.RANK.EQ(datos2!N13,datos2!N$7:N$88)</f>
        <v>9</v>
      </c>
      <c r="N13" s="9">
        <f>_xlfn.RANK.EQ(datos2!O13,datos2!O$7:O$88)</f>
        <v>68</v>
      </c>
      <c r="O13" s="9">
        <f>_xlfn.RANK.EQ(datos2!P13,datos2!P$7:P$88)</f>
        <v>14</v>
      </c>
      <c r="P13" s="9">
        <f>_xlfn.RANK.EQ(datos2!Q13,datos2!Q$7:Q$88)</f>
        <v>32</v>
      </c>
      <c r="Q13" s="9">
        <f>_xlfn.RANK.EQ(datos2!R13,datos2!R$7:R$88)</f>
        <v>54</v>
      </c>
      <c r="R13" s="9">
        <f>_xlfn.RANK.EQ(datos2!S13,datos2!S$7:S$88)</f>
        <v>22</v>
      </c>
      <c r="S13" s="9">
        <f>_xlfn.RANK.EQ(datos2!T13,datos2!T$7:T$88)</f>
        <v>82</v>
      </c>
      <c r="T13" s="9">
        <f>_xlfn.RANK.EQ(datos2!U13,datos2!U$7:U$88)</f>
        <v>35</v>
      </c>
      <c r="U13" s="9">
        <f>_xlfn.RANK.EQ(datos2!V13,datos2!V$7:V$88)</f>
        <v>73</v>
      </c>
      <c r="V13" s="9">
        <f>_xlfn.RANK.EQ(datos2!W13,datos2!W$7:W$88)</f>
        <v>77</v>
      </c>
      <c r="W13" s="9">
        <f>_xlfn.RANK.EQ(datos2!X13,datos2!X$7:X$88)</f>
        <v>3</v>
      </c>
      <c r="X13" s="9">
        <f>_xlfn.RANK.EQ(datos2!Y13,datos2!Y$7:Y$88)</f>
        <v>30</v>
      </c>
      <c r="Y13" s="9">
        <f>_xlfn.RANK.EQ(datos2!Z13,datos2!Z$7:Z$88)</f>
        <v>42</v>
      </c>
      <c r="Z13" s="9">
        <f>_xlfn.RANK.EQ(datos2!AA13,datos2!AA$7:AA$88)</f>
        <v>38</v>
      </c>
      <c r="AA13" s="9">
        <f>_xlfn.RANK.EQ(datos2!AB13,datos2!AB$7:AB$88)</f>
        <v>68</v>
      </c>
      <c r="AB13" s="9">
        <f>_xlfn.RANK.EQ(datos2!AC13,datos2!AC$7:AC$88)</f>
        <v>27</v>
      </c>
      <c r="AC13" s="9">
        <f>_xlfn.RANK.EQ(datos2!AD13,datos2!AD$7:AD$88)</f>
        <v>27</v>
      </c>
      <c r="AD13" s="9">
        <f>_xlfn.RANK.EQ(datos2!AE13,datos2!AE$7:AE$88)</f>
        <v>21</v>
      </c>
      <c r="AE13" s="9">
        <f>_xlfn.RANK.EQ(datos2!AF13,datos2!AF$7:AF$88)</f>
        <v>6</v>
      </c>
      <c r="AF13" s="9">
        <f>_xlfn.RANK.EQ(datos2!AG13,datos2!AG$7:AG$88)</f>
        <v>11</v>
      </c>
      <c r="AG13" s="9">
        <f>_xlfn.RANK.EQ(datos2!AH13,datos2!AH$7:AH$88)</f>
        <v>33</v>
      </c>
      <c r="AH13" s="9">
        <f>_xlfn.RANK.EQ(datos2!AI13,datos2!AI$7:AI$88)</f>
        <v>4</v>
      </c>
      <c r="AI13" s="9">
        <f>_xlfn.RANK.EQ(datos2!AJ13,datos2!AJ$7:AJ$88)</f>
        <v>13</v>
      </c>
      <c r="AJ13" s="9">
        <f>_xlfn.RANK.EQ(datos2!AK13,datos2!AK$7:AK$88)</f>
        <v>32</v>
      </c>
      <c r="AK13" s="9">
        <f>_xlfn.RANK.EQ(datos2!AL13,datos2!AL$7:AL$88)</f>
        <v>30</v>
      </c>
      <c r="AL13" s="9">
        <f>_xlfn.RANK.EQ(datos2!AM13,datos2!AM$7:AM$88)</f>
        <v>57</v>
      </c>
      <c r="AM13" s="9">
        <f>_xlfn.RANK.EQ(datos2!AN13,datos2!AN$7:AN$88)</f>
        <v>81</v>
      </c>
      <c r="AN13" s="9">
        <f>_xlfn.RANK.EQ(datos2!AO13,datos2!AO$7:AO$88)</f>
        <v>24</v>
      </c>
      <c r="AO13" s="9">
        <f>_xlfn.RANK.EQ(datos!AS13,datos!AS$7:AS$88)</f>
        <v>1</v>
      </c>
      <c r="AP13" s="9">
        <f>_xlfn.RANK.EQ(datos!AT13,datos!AT$7:AT$88)</f>
        <v>24</v>
      </c>
      <c r="AQ13" s="9">
        <f>_xlfn.RANK.EQ(datos!AU13,datos!AU$7:AU$88)</f>
        <v>19</v>
      </c>
      <c r="AR13" s="9">
        <f>_xlfn.RANK.EQ(datos!AV13,datos!AV$7:AV$88)</f>
        <v>26</v>
      </c>
      <c r="AS13" s="9">
        <f>_xlfn.RANK.EQ(datos!AW13,datos!AW$7:AW$88)</f>
        <v>29</v>
      </c>
      <c r="AT13" s="9">
        <f>_xlfn.RANK.EQ(datos!AX13,datos!AX$7:AX$88)</f>
        <v>35</v>
      </c>
      <c r="AU13" s="9">
        <f>_xlfn.RANK.EQ(datos!AY13,datos!AY$7:AY$88)</f>
        <v>33</v>
      </c>
      <c r="AV13" s="9">
        <f>_xlfn.RANK.EQ(datos!AZ13,datos!AZ$7:AZ$88)</f>
        <v>15</v>
      </c>
      <c r="AW13" s="9">
        <f>_xlfn.RANK.EQ(datos!BA13,datos!BA$7:BA$88)</f>
        <v>44</v>
      </c>
      <c r="AX13" s="9">
        <f>_xlfn.RANK.EQ(datos!BB13,datos!BB$7:BB$88)</f>
        <v>42</v>
      </c>
      <c r="AY13" s="9">
        <f>_xlfn.RANK.EQ(datos!BC13,datos!BC$7:BC$88)</f>
        <v>39</v>
      </c>
      <c r="AZ13" s="9">
        <f>_xlfn.RANK.EQ(datos!BD13,datos!BD$7:BD$88)</f>
        <v>46</v>
      </c>
      <c r="BA13" s="9">
        <f>_xlfn.RANK.EQ(datos!BE13,datos!BE$7:BE$88)</f>
        <v>68</v>
      </c>
      <c r="BB13" s="9">
        <f>_xlfn.RANK.EQ(datos!BF13,datos!BF$7:BF$88)</f>
        <v>1</v>
      </c>
      <c r="BC13" s="9">
        <f>_xlfn.RANK.EQ(datos!BG13,datos!BG$7:BG$88)</f>
        <v>51</v>
      </c>
      <c r="BD13" s="9">
        <f>_xlfn.RANK.EQ(datos!BH13,datos!BH$7:BH$88)</f>
        <v>24</v>
      </c>
      <c r="BE13" s="9">
        <f>_xlfn.RANK.EQ(datos!BI13,datos!BI$7:BI$88)</f>
        <v>19</v>
      </c>
      <c r="BF13" s="9">
        <f>_xlfn.RANK.EQ(datos!BJ13,datos!BJ$7:BJ$88)</f>
        <v>40</v>
      </c>
      <c r="BG13" s="9">
        <f>_xlfn.RANK.EQ(datos!BK13,datos!BK$7:BK$88)</f>
        <v>58</v>
      </c>
      <c r="BH13" s="9">
        <f>_xlfn.RANK.EQ(datos!BL13,datos!BL$7:BL$88)</f>
        <v>82</v>
      </c>
      <c r="BI13" s="9">
        <f>_xlfn.RANK.EQ(datos!BM13,datos!BM$7:BM$88)</f>
        <v>78</v>
      </c>
      <c r="BJ13" s="9">
        <f>_xlfn.RANK.EQ(datos!BN13,datos!BN$7:BN$88)</f>
        <v>79</v>
      </c>
      <c r="BK13" s="9">
        <f>_xlfn.RANK.EQ(datos!BO13,datos!BO$7:BO$88)</f>
        <v>72</v>
      </c>
      <c r="BL13" s="9">
        <f>_xlfn.RANK.EQ(datos!BP13,datos!BP$7:BP$88)</f>
        <v>60</v>
      </c>
      <c r="BM13" s="9">
        <f>_xlfn.RANK.EQ(datos!BQ13,datos!BQ$7:BQ$88)</f>
        <v>38</v>
      </c>
      <c r="BN13" s="9">
        <f>_xlfn.RANK.EQ(datos!BR13,datos!BR$7:BR$88)</f>
        <v>34</v>
      </c>
      <c r="BO13" s="9">
        <f>_xlfn.RANK.EQ(datos!BS13,datos!BS$7:BS$88)</f>
        <v>71</v>
      </c>
      <c r="BP13" s="9">
        <f>_xlfn.RANK.EQ(datos!BT13,datos!BT$7:BT$88)</f>
        <v>1</v>
      </c>
      <c r="BQ13" s="9">
        <f>_xlfn.RANK.EQ(datos!BU13,datos!BU$7:BU$88)</f>
        <v>49</v>
      </c>
      <c r="BR13" s="9">
        <f>_xlfn.RANK.EQ(datos!BV13,datos!BV$7:BV$88)</f>
        <v>49</v>
      </c>
      <c r="BS13" s="9">
        <f>_xlfn.RANK.EQ(datos!BW13,datos!BW$7:BW$88)</f>
        <v>62</v>
      </c>
      <c r="BT13" s="9">
        <f>_xlfn.RANK.EQ(datos!BX13,datos!BX$7:BX$88)</f>
        <v>66</v>
      </c>
      <c r="BU13" s="9">
        <f>_xlfn.RANK.EQ(datos!BY13,datos!BY$7:BY$88)</f>
        <v>41</v>
      </c>
      <c r="BV13" s="9">
        <f>_xlfn.RANK.EQ(datos!BZ13,datos!BZ$7:BZ$88)</f>
        <v>68</v>
      </c>
      <c r="BW13" s="9">
        <f>_xlfn.RANK.EQ(datos!CA13,datos!CA$7:CA$88)</f>
        <v>28</v>
      </c>
      <c r="BX13" s="9">
        <f>_xlfn.RANK.EQ(datos!CB13,datos!CB$7:CB$88)</f>
        <v>71</v>
      </c>
      <c r="BY13" s="9">
        <f>_xlfn.RANK.EQ(datos!CC13,datos!CC$7:CC$88)</f>
        <v>20</v>
      </c>
      <c r="BZ13" s="9">
        <f>_xlfn.RANK.EQ(datos!CD13,datos!CD$7:CD$88)</f>
        <v>28</v>
      </c>
      <c r="CA13" s="9">
        <f>_xlfn.RANK.EQ(datos!CE13,datos!CE$7:CE$88)</f>
        <v>39</v>
      </c>
      <c r="CB13" s="9">
        <f>_xlfn.RANK.EQ(datos!CF13,datos!CF$7:CF$88)</f>
        <v>11</v>
      </c>
      <c r="CC13" s="9">
        <f>_xlfn.RANK.EQ(datos!CG13,datos!CG$7:CG$88)</f>
        <v>27</v>
      </c>
      <c r="CD13" s="9">
        <f>_xlfn.RANK.EQ(datos!CH13,datos!CH$7:CH$88)</f>
        <v>46</v>
      </c>
      <c r="CE13" s="9">
        <f>_xlfn.RANK.EQ(datos!CI13,datos!CI$7:CI$88)</f>
        <v>22</v>
      </c>
      <c r="CF13" s="9">
        <f>_xlfn.RANK.EQ(datos!CJ13,datos!CJ$7:CJ$88)</f>
        <v>19</v>
      </c>
      <c r="CG13" s="9">
        <f>_xlfn.RANK.EQ(datos!CK13,datos!CK$7:CK$88)</f>
        <v>38</v>
      </c>
      <c r="CH13" s="9">
        <f>_xlfn.RANK.EQ(datos!CL13,datos!CL$7:CL$88)</f>
        <v>47</v>
      </c>
      <c r="CI13" s="9">
        <f>_xlfn.RANK.EQ(datos!CM13,datos!CM$7:CM$88)</f>
        <v>43</v>
      </c>
      <c r="CJ13" s="9">
        <f>_xlfn.RANK.EQ(datos!CN13,datos!CN$7:CN$88)</f>
        <v>35</v>
      </c>
      <c r="CK13" s="9">
        <f>_xlfn.RANK.EQ(datos!CO13,datos!CO$7:CO$88)</f>
        <v>47</v>
      </c>
      <c r="CL13" s="9">
        <f>_xlfn.RANK.EQ(datos!CP13,datos!CP$7:CP$88)</f>
        <v>66</v>
      </c>
      <c r="CM13" s="9">
        <f>_xlfn.RANK.EQ(datos!CQ13,datos!CQ$7:CQ$88)</f>
        <v>1</v>
      </c>
      <c r="CN13" s="9">
        <f>_xlfn.RANK.EQ(datos!CR13,datos!CR$7:CR$88)</f>
        <v>28</v>
      </c>
      <c r="CO13" s="9">
        <f>_xlfn.RANK.EQ(datos!CS13,datos!CS$7:CS$88)</f>
        <v>47</v>
      </c>
      <c r="CP13" s="9">
        <f>_xlfn.RANK.EQ(datos!CT13,datos!CT$7:CT$88)</f>
        <v>37</v>
      </c>
      <c r="CQ13" s="9">
        <f>_xlfn.RANK.EQ(datos!CU13,datos!CU$7:CU$88)</f>
        <v>11</v>
      </c>
      <c r="CR13" s="9">
        <f>_xlfn.RANK.EQ(datos!CV13,datos!CV$7:CV$88)</f>
        <v>28</v>
      </c>
      <c r="CS13" s="9">
        <f>_xlfn.RANK.EQ(datos!CW13,datos!CW$7:CW$88)</f>
        <v>46</v>
      </c>
      <c r="CT13" s="9">
        <f>_xlfn.RANK.EQ(datos!CX13,datos!CX$7:CX$88)</f>
        <v>36</v>
      </c>
      <c r="CU13" s="9">
        <f>_xlfn.RANK.EQ(datos!CY13,datos!CY$7:CY$88)</f>
        <v>51</v>
      </c>
      <c r="CV13" s="9">
        <f>_xlfn.RANK.EQ(datos!CZ13,datos!CZ$7:CZ$88)</f>
        <v>49</v>
      </c>
      <c r="CW13" s="9">
        <f>_xlfn.RANK.EQ(datos!DA13,datos!DA$7:DA$88)</f>
        <v>43</v>
      </c>
      <c r="CX13" s="9">
        <f>_xlfn.RANK.EQ(datos!DB13,datos!DB$7:DB$88)</f>
        <v>40</v>
      </c>
      <c r="CY13" s="9">
        <f>_xlfn.RANK.EQ(datos!DC13,datos!DC$7:DC$88)</f>
        <v>74</v>
      </c>
      <c r="CZ13" s="9">
        <f>_xlfn.RANK.EQ(datos!DD13,datos!DD$7:DD$88)</f>
        <v>67</v>
      </c>
      <c r="DA13" s="9">
        <f>_xlfn.RANK.EQ(datos!DE13,datos!DE$7:DE$88)</f>
        <v>71</v>
      </c>
      <c r="DB13" s="9">
        <f>_xlfn.RANK.EQ(datos!DF13,datos!DF$7:DF$88)</f>
        <v>63</v>
      </c>
      <c r="DC13" s="9">
        <f>_xlfn.RANK.EQ(datos!DG13,datos!DG$7:DG$88)</f>
        <v>14</v>
      </c>
      <c r="DD13" s="9">
        <f>_xlfn.RANK.EQ(datos!DH13,datos!DH$7:DH$88)</f>
        <v>74</v>
      </c>
      <c r="DE13" s="9">
        <f>_xlfn.RANK.EQ(datos!DI13,datos!DI$7:DI$88)</f>
        <v>22</v>
      </c>
      <c r="DF13" s="9">
        <f>_xlfn.RANK.EQ(datos!DJ13,datos!DJ$7:DJ$88)</f>
        <v>16</v>
      </c>
      <c r="DG13" s="9">
        <f>_xlfn.RANK.EQ(datos!DK13,datos!DK$7:DK$88)</f>
        <v>28</v>
      </c>
      <c r="DH13" s="9">
        <f>_xlfn.RANK.EQ(datos!DL13,datos!DL$7:DL$88)</f>
        <v>50</v>
      </c>
      <c r="DI13" s="9">
        <f>_xlfn.RANK.EQ(datos!DM13,datos!DM$7:DM$88)</f>
        <v>38</v>
      </c>
      <c r="DJ13" s="9">
        <f>_xlfn.RANK.EQ(datos!DN13,datos!DN$7:DN$88)</f>
        <v>11</v>
      </c>
      <c r="DK13" s="9">
        <f>_xlfn.RANK.EQ(datos!DO13,datos!DO$7:DO$88)</f>
        <v>46</v>
      </c>
      <c r="DL13" s="9">
        <f>_xlfn.RANK.EQ(datos!DP13,datos!DP$7:DP$88)</f>
        <v>37</v>
      </c>
      <c r="DM13" s="9">
        <f>_xlfn.RANK.EQ(datos!DQ13,datos!DQ$7:DQ$88)</f>
        <v>22</v>
      </c>
      <c r="DN13" s="9">
        <f>_xlfn.RANK.EQ(datos!DR13,datos!DR$7:DR$88)</f>
        <v>1</v>
      </c>
      <c r="DO13" s="9">
        <f>_xlfn.RANK.EQ(datos!DS13,datos!DS$7:DS$88)</f>
        <v>15</v>
      </c>
      <c r="DP13" s="9">
        <f>_xlfn.RANK.EQ(datos!DT13,datos!DT$7:DT$88)</f>
        <v>12</v>
      </c>
      <c r="DQ13" s="9">
        <f>_xlfn.RANK.EQ(datos!DU13,datos!DU$7:DU$88)</f>
        <v>12</v>
      </c>
      <c r="DR13" s="9">
        <f>_xlfn.RANK.EQ(datos!DV13,datos!DV$7:DV$88)</f>
        <v>20</v>
      </c>
      <c r="DS13" s="9">
        <f>_xlfn.RANK.EQ(datos!DW13,datos!DW$7:DW$88)</f>
        <v>50</v>
      </c>
      <c r="DT13" s="9">
        <f>_xlfn.RANK.EQ(datos!DX13,datos!DX$7:DX$88)</f>
        <v>7</v>
      </c>
      <c r="DU13" s="9">
        <f>_xlfn.RANK.EQ(datos!DY13,datos!DY$7:DY$88)</f>
        <v>27</v>
      </c>
      <c r="DV13" s="9">
        <f>_xlfn.RANK.EQ(datos!DZ13,datos!DZ$7:DZ$88)</f>
        <v>30</v>
      </c>
      <c r="DW13" s="9">
        <f>_xlfn.RANK.EQ(datos!EA13,datos!EA$7:EA$88)</f>
        <v>32</v>
      </c>
      <c r="DX13" s="9">
        <f>_xlfn.RANK.EQ(datos!EB13,datos!EB$7:EB$88)</f>
        <v>23</v>
      </c>
      <c r="DY13" s="9">
        <f>_xlfn.RANK.EQ(datos!EC13,datos!EC$7:EC$88)</f>
        <v>33</v>
      </c>
      <c r="DZ13" s="9">
        <f>_xlfn.RANK.EQ(datos!ED13,datos!ED$7:ED$88)</f>
        <v>51</v>
      </c>
      <c r="EA13" s="9">
        <f>_xlfn.RANK.EQ(datos!EE13,datos!EE$7:EE$88)</f>
        <v>70</v>
      </c>
      <c r="EB13" s="9">
        <f>_xlfn.RANK.EQ(datos!EF13,datos!EF$7:EF$88)</f>
        <v>17</v>
      </c>
      <c r="EC13" s="9">
        <f>_xlfn.RANK.EQ(datos!EG13,datos!EG$7:EG$88)</f>
        <v>3</v>
      </c>
      <c r="ED13" s="9">
        <f>_xlfn.RANK.EQ(datos!EH13,datos!EH$7:EH$88)</f>
        <v>26</v>
      </c>
      <c r="EE13" s="9">
        <f>_xlfn.RANK.EQ(datos!EI13,datos!EI$7:EI$88)</f>
        <v>53</v>
      </c>
      <c r="EF13" s="9">
        <f>_xlfn.RANK.EQ(datos!EJ13,datos!EJ$7:EJ$88)</f>
        <v>15</v>
      </c>
      <c r="EG13" s="9">
        <f>_xlfn.RANK.EQ(datos!EK13,datos!EK$7:EK$88)</f>
        <v>25</v>
      </c>
      <c r="EH13" s="9">
        <f>_xlfn.RANK.EQ(datos!EL13,datos!EL$7:EL$88)</f>
        <v>40</v>
      </c>
      <c r="EI13" s="9">
        <f>_xlfn.RANK.EQ(datos!EM13,datos!EM$7:EM$88)</f>
        <v>42</v>
      </c>
      <c r="EJ13" s="9">
        <f>_xlfn.RANK.EQ(datos!EN13,datos!EN$7:EN$88)</f>
        <v>8</v>
      </c>
      <c r="EK13" s="9">
        <f>_xlfn.RANK.EQ(datos!EO13,datos!EO$7:EO$88)</f>
        <v>47</v>
      </c>
      <c r="EL13" s="9">
        <f>_xlfn.RANK.EQ(datos!EP13,datos!EP$7:EP$88)</f>
        <v>1</v>
      </c>
      <c r="EM13" s="9">
        <f>_xlfn.RANK.EQ(datos!EQ13,datos!EQ$7:EQ$88)</f>
        <v>30</v>
      </c>
      <c r="EN13" s="9">
        <f>_xlfn.RANK.EQ(datos!ER13,datos!ER$7:ER$88)</f>
        <v>39</v>
      </c>
      <c r="EO13" s="9">
        <f>_xlfn.RANK.EQ(datos!ES13,datos!ES$7:ES$88)</f>
        <v>32</v>
      </c>
      <c r="EP13" s="9">
        <f>_xlfn.RANK.EQ(datos!ET13,datos!ET$7:ET$88)</f>
        <v>32</v>
      </c>
      <c r="EQ13" s="9">
        <f>_xlfn.RANK.EQ(datos!EU13,datos!EU$7:EU$88)</f>
        <v>22</v>
      </c>
      <c r="ER13" s="9">
        <f>_xlfn.RANK.EQ(datos!EV13,datos!EV$7:EV$88)</f>
        <v>32</v>
      </c>
      <c r="ES13" s="9">
        <f>_xlfn.RANK.EQ(datos!EW13,datos!EW$7:EW$88)</f>
        <v>53</v>
      </c>
      <c r="ET13" s="9">
        <f>_xlfn.RANK.EQ(datos!EX13,datos!EX$7:EX$88)</f>
        <v>48</v>
      </c>
      <c r="EU13" s="9">
        <f>_xlfn.RANK.EQ(datos!EY13,datos!EY$7:EY$88)</f>
        <v>42</v>
      </c>
      <c r="EV13" s="9">
        <f>_xlfn.RANK.EQ(datos!EZ13,datos!EZ$7:EZ$88)</f>
        <v>71</v>
      </c>
      <c r="EW13" s="9">
        <f>_xlfn.RANK.EQ(datos!FA13,datos!FA$7:FA$88)</f>
        <v>48</v>
      </c>
      <c r="EX13" s="9">
        <f>_xlfn.RANK.EQ(datos!FB13,datos!FB$7:FB$88)</f>
        <v>49</v>
      </c>
      <c r="EY13" s="9">
        <f>_xlfn.RANK.EQ(datos!FC13,datos!FC$7:FC$88)</f>
        <v>29</v>
      </c>
      <c r="EZ13" s="9">
        <f>_xlfn.RANK.EQ(datos!FD13,datos!FD$7:FD$88)</f>
        <v>68</v>
      </c>
      <c r="FA13" s="9">
        <f>_xlfn.RANK.EQ(datos!FE13,datos!FE$7:FE$88)</f>
        <v>53</v>
      </c>
      <c r="FB13" s="9">
        <f>_xlfn.RANK.EQ(datos!FF13,datos!FF$7:FF$88)</f>
        <v>13</v>
      </c>
      <c r="FC13" s="9">
        <f>_xlfn.RANK.EQ(datos!FG13,datos!FG$7:FG$88)</f>
        <v>26</v>
      </c>
      <c r="FD13" s="9">
        <f>_xlfn.RANK.EQ(datos!FH13,datos!FH$7:FH$88)</f>
        <v>70</v>
      </c>
      <c r="FE13" s="9">
        <f>_xlfn.RANK.EQ(datos!FI13,datos!FI$7:FI$88)</f>
        <v>74</v>
      </c>
      <c r="FF13" s="9">
        <f>_xlfn.RANK.EQ(datos!FJ13,datos!FJ$7:FJ$88)</f>
        <v>81</v>
      </c>
      <c r="FG13" s="9">
        <f>_xlfn.RANK.EQ(datos!FK13,datos!FK$7:FK$88)</f>
        <v>78</v>
      </c>
      <c r="FH13" s="9">
        <f>_xlfn.RANK.EQ(datos!FL13,datos!FL$7:FL$88)</f>
        <v>40</v>
      </c>
      <c r="FI13" s="9">
        <f>_xlfn.RANK.EQ(datos!FM13,datos!FM$7:FM$88)</f>
        <v>76</v>
      </c>
      <c r="FJ13" s="9">
        <f>_xlfn.RANK.EQ(datos!FN13,datos!FN$7:FN$88)</f>
        <v>76</v>
      </c>
      <c r="FK13" s="9">
        <f>_xlfn.RANK.EQ(datos!FO13,datos!FO$7:FO$88)</f>
        <v>31</v>
      </c>
      <c r="FL13" s="9">
        <f>_xlfn.RANK.EQ(datos!FP13,datos!FP$7:FP$88)</f>
        <v>46</v>
      </c>
      <c r="FM13" s="9">
        <f>_xlfn.RANK.EQ(datos!FQ13,datos!FQ$7:FQ$88)</f>
        <v>39</v>
      </c>
      <c r="FN13" s="9">
        <f>_xlfn.RANK.EQ(datos!FR13,datos!FR$7:FR$88)</f>
        <v>29</v>
      </c>
      <c r="FO13" s="9">
        <f>_xlfn.RANK.EQ(datos!FS13,datos!FS$7:FS$88)</f>
        <v>24</v>
      </c>
      <c r="FP13" s="9">
        <f>_xlfn.RANK.EQ(datos!FT13,datos!FT$7:FT$88)</f>
        <v>23</v>
      </c>
    </row>
    <row r="14" spans="1:172" x14ac:dyDescent="0.3">
      <c r="A14" s="2" t="s">
        <v>16</v>
      </c>
      <c r="B14" s="2">
        <v>108</v>
      </c>
      <c r="C14" s="2" t="s">
        <v>17</v>
      </c>
      <c r="D14" s="2" t="s">
        <v>346</v>
      </c>
      <c r="E14" s="2" t="s">
        <v>347</v>
      </c>
      <c r="F14" s="2">
        <v>0</v>
      </c>
      <c r="G14" s="2" t="s">
        <v>344</v>
      </c>
      <c r="H14" s="9">
        <f>_xlfn.RANK.EQ(datos2!I14,datos2!I$7:I$88)</f>
        <v>19</v>
      </c>
      <c r="I14" s="9">
        <f>_xlfn.RANK.EQ(datos2!J14,datos2!J$7:J$88)</f>
        <v>20</v>
      </c>
      <c r="J14" s="9">
        <f>_xlfn.RANK.EQ(datos2!K14,datos2!K$7:K$88)</f>
        <v>3</v>
      </c>
      <c r="K14" s="9">
        <f>_xlfn.RANK.EQ(datos2!L14,datos2!L$7:L$88)</f>
        <v>10</v>
      </c>
      <c r="L14" s="9">
        <f>_xlfn.RANK.EQ(datos2!M14,datos2!M$7:M$88)</f>
        <v>33</v>
      </c>
      <c r="M14" s="9">
        <f>_xlfn.RANK.EQ(datos2!N14,datos2!N$7:N$88)</f>
        <v>55</v>
      </c>
      <c r="N14" s="9">
        <f>_xlfn.RANK.EQ(datos2!O14,datos2!O$7:O$88)</f>
        <v>27</v>
      </c>
      <c r="O14" s="9">
        <f>_xlfn.RANK.EQ(datos2!P14,datos2!P$7:P$88)</f>
        <v>45</v>
      </c>
      <c r="P14" s="9">
        <f>_xlfn.RANK.EQ(datos2!Q14,datos2!Q$7:Q$88)</f>
        <v>15</v>
      </c>
      <c r="Q14" s="9">
        <f>_xlfn.RANK.EQ(datos2!R14,datos2!R$7:R$88)</f>
        <v>29</v>
      </c>
      <c r="R14" s="9">
        <f>_xlfn.RANK.EQ(datos2!S14,datos2!S$7:S$88)</f>
        <v>30</v>
      </c>
      <c r="S14" s="9">
        <f>_xlfn.RANK.EQ(datos2!T14,datos2!T$7:T$88)</f>
        <v>17</v>
      </c>
      <c r="T14" s="9">
        <f>_xlfn.RANK.EQ(datos2!U14,datos2!U$7:U$88)</f>
        <v>55</v>
      </c>
      <c r="U14" s="9">
        <f>_xlfn.RANK.EQ(datos2!V14,datos2!V$7:V$88)</f>
        <v>41</v>
      </c>
      <c r="V14" s="9">
        <f>_xlfn.RANK.EQ(datos2!W14,datos2!W$7:W$88)</f>
        <v>4</v>
      </c>
      <c r="W14" s="9">
        <f>_xlfn.RANK.EQ(datos2!X14,datos2!X$7:X$88)</f>
        <v>42</v>
      </c>
      <c r="X14" s="9">
        <f>_xlfn.RANK.EQ(datos2!Y14,datos2!Y$7:Y$88)</f>
        <v>32</v>
      </c>
      <c r="Y14" s="9">
        <f>_xlfn.RANK.EQ(datos2!Z14,datos2!Z$7:Z$88)</f>
        <v>17</v>
      </c>
      <c r="Z14" s="9">
        <f>_xlfn.RANK.EQ(datos2!AA14,datos2!AA$7:AA$88)</f>
        <v>10</v>
      </c>
      <c r="AA14" s="9">
        <f>_xlfn.RANK.EQ(datos2!AB14,datos2!AB$7:AB$88)</f>
        <v>13</v>
      </c>
      <c r="AB14" s="9">
        <f>_xlfn.RANK.EQ(datos2!AC14,datos2!AC$7:AC$88)</f>
        <v>6</v>
      </c>
      <c r="AC14" s="9">
        <f>_xlfn.RANK.EQ(datos2!AD14,datos2!AD$7:AD$88)</f>
        <v>17</v>
      </c>
      <c r="AD14" s="9">
        <f>_xlfn.RANK.EQ(datos2!AE14,datos2!AE$7:AE$88)</f>
        <v>26</v>
      </c>
      <c r="AE14" s="9">
        <f>_xlfn.RANK.EQ(datos2!AF14,datos2!AF$7:AF$88)</f>
        <v>33</v>
      </c>
      <c r="AF14" s="9">
        <f>_xlfn.RANK.EQ(datos2!AG14,datos2!AG$7:AG$88)</f>
        <v>24</v>
      </c>
      <c r="AG14" s="9">
        <f>_xlfn.RANK.EQ(datos2!AH14,datos2!AH$7:AH$88)</f>
        <v>37</v>
      </c>
      <c r="AH14" s="9">
        <f>_xlfn.RANK.EQ(datos2!AI14,datos2!AI$7:AI$88)</f>
        <v>81</v>
      </c>
      <c r="AI14" s="9">
        <f>_xlfn.RANK.EQ(datos2!AJ14,datos2!AJ$7:AJ$88)</f>
        <v>25</v>
      </c>
      <c r="AJ14" s="9">
        <f>_xlfn.RANK.EQ(datos2!AK14,datos2!AK$7:AK$88)</f>
        <v>54</v>
      </c>
      <c r="AK14" s="9">
        <f>_xlfn.RANK.EQ(datos2!AL14,datos2!AL$7:AL$88)</f>
        <v>8</v>
      </c>
      <c r="AL14" s="9">
        <f>_xlfn.RANK.EQ(datos2!AM14,datos2!AM$7:AM$88)</f>
        <v>67</v>
      </c>
      <c r="AM14" s="9">
        <f>_xlfn.RANK.EQ(datos2!AN14,datos2!AN$7:AN$88)</f>
        <v>33</v>
      </c>
      <c r="AN14" s="9">
        <f>_xlfn.RANK.EQ(datos2!AO14,datos2!AO$7:AO$88)</f>
        <v>10</v>
      </c>
      <c r="AO14" s="9">
        <f>_xlfn.RANK.EQ(datos!AS14,datos!AS$7:AS$88)</f>
        <v>48</v>
      </c>
      <c r="AP14" s="9">
        <f>_xlfn.RANK.EQ(datos!AT14,datos!AT$7:AT$88)</f>
        <v>71</v>
      </c>
      <c r="AQ14" s="9">
        <f>_xlfn.RANK.EQ(datos!AU14,datos!AU$7:AU$88)</f>
        <v>31</v>
      </c>
      <c r="AR14" s="9">
        <f>_xlfn.RANK.EQ(datos!AV14,datos!AV$7:AV$88)</f>
        <v>12</v>
      </c>
      <c r="AS14" s="9">
        <f>_xlfn.RANK.EQ(datos!AW14,datos!AW$7:AW$88)</f>
        <v>44</v>
      </c>
      <c r="AT14" s="9">
        <f>_xlfn.RANK.EQ(datos!AX14,datos!AX$7:AX$88)</f>
        <v>62</v>
      </c>
      <c r="AU14" s="9">
        <f>_xlfn.RANK.EQ(datos!AY14,datos!AY$7:AY$88)</f>
        <v>40</v>
      </c>
      <c r="AV14" s="9">
        <f>_xlfn.RANK.EQ(datos!AZ14,datos!AZ$7:AZ$88)</f>
        <v>34</v>
      </c>
      <c r="AW14" s="9">
        <f>_xlfn.RANK.EQ(datos!BA14,datos!BA$7:BA$88)</f>
        <v>3</v>
      </c>
      <c r="AX14" s="9">
        <f>_xlfn.RANK.EQ(datos!BB14,datos!BB$7:BB$88)</f>
        <v>26</v>
      </c>
      <c r="AY14" s="9">
        <f>_xlfn.RANK.EQ(datos!BC14,datos!BC$7:BC$88)</f>
        <v>32</v>
      </c>
      <c r="AZ14" s="9">
        <f>_xlfn.RANK.EQ(datos!BD14,datos!BD$7:BD$88)</f>
        <v>17</v>
      </c>
      <c r="BA14" s="9">
        <f>_xlfn.RANK.EQ(datos!BE14,datos!BE$7:BE$88)</f>
        <v>31</v>
      </c>
      <c r="BB14" s="9">
        <f>_xlfn.RANK.EQ(datos!BF14,datos!BF$7:BF$88)</f>
        <v>1</v>
      </c>
      <c r="BC14" s="9">
        <f>_xlfn.RANK.EQ(datos!BG14,datos!BG$7:BG$88)</f>
        <v>24</v>
      </c>
      <c r="BD14" s="9">
        <f>_xlfn.RANK.EQ(datos!BH14,datos!BH$7:BH$88)</f>
        <v>60</v>
      </c>
      <c r="BE14" s="9">
        <f>_xlfn.RANK.EQ(datos!BI14,datos!BI$7:BI$88)</f>
        <v>12</v>
      </c>
      <c r="BF14" s="9">
        <f>_xlfn.RANK.EQ(datos!BJ14,datos!BJ$7:BJ$88)</f>
        <v>40</v>
      </c>
      <c r="BG14" s="9">
        <f>_xlfn.RANK.EQ(datos!BK14,datos!BK$7:BK$88)</f>
        <v>54</v>
      </c>
      <c r="BH14" s="9">
        <f>_xlfn.RANK.EQ(datos!BL14,datos!BL$7:BL$88)</f>
        <v>35</v>
      </c>
      <c r="BI14" s="9">
        <f>_xlfn.RANK.EQ(datos!BM14,datos!BM$7:BM$88)</f>
        <v>9</v>
      </c>
      <c r="BJ14" s="9">
        <f>_xlfn.RANK.EQ(datos!BN14,datos!BN$7:BN$88)</f>
        <v>54</v>
      </c>
      <c r="BK14" s="9">
        <f>_xlfn.RANK.EQ(datos!BO14,datos!BO$7:BO$88)</f>
        <v>16</v>
      </c>
      <c r="BL14" s="9">
        <f>_xlfn.RANK.EQ(datos!BP14,datos!BP$7:BP$88)</f>
        <v>71</v>
      </c>
      <c r="BM14" s="9">
        <f>_xlfn.RANK.EQ(datos!BQ14,datos!BQ$7:BQ$88)</f>
        <v>64</v>
      </c>
      <c r="BN14" s="9">
        <f>_xlfn.RANK.EQ(datos!BR14,datos!BR$7:BR$88)</f>
        <v>6</v>
      </c>
      <c r="BO14" s="9">
        <f>_xlfn.RANK.EQ(datos!BS14,datos!BS$7:BS$88)</f>
        <v>70</v>
      </c>
      <c r="BP14" s="9">
        <f>_xlfn.RANK.EQ(datos!BT14,datos!BT$7:BT$88)</f>
        <v>1</v>
      </c>
      <c r="BQ14" s="9">
        <f>_xlfn.RANK.EQ(datos!BU14,datos!BU$7:BU$88)</f>
        <v>56</v>
      </c>
      <c r="BR14" s="9">
        <f>_xlfn.RANK.EQ(datos!BV14,datos!BV$7:BV$88)</f>
        <v>39</v>
      </c>
      <c r="BS14" s="9">
        <f>_xlfn.RANK.EQ(datos!BW14,datos!BW$7:BW$88)</f>
        <v>1</v>
      </c>
      <c r="BT14" s="9">
        <f>_xlfn.RANK.EQ(datos!BX14,datos!BX$7:BX$88)</f>
        <v>21</v>
      </c>
      <c r="BU14" s="9">
        <f>_xlfn.RANK.EQ(datos!BY14,datos!BY$7:BY$88)</f>
        <v>28</v>
      </c>
      <c r="BV14" s="9">
        <f>_xlfn.RANK.EQ(datos!BZ14,datos!BZ$7:BZ$88)</f>
        <v>30</v>
      </c>
      <c r="BW14" s="9">
        <f>_xlfn.RANK.EQ(datos!CA14,datos!CA$7:CA$88)</f>
        <v>1</v>
      </c>
      <c r="BX14" s="9">
        <f>_xlfn.RANK.EQ(datos!CB14,datos!CB$7:CB$88)</f>
        <v>23</v>
      </c>
      <c r="BY14" s="9">
        <f>_xlfn.RANK.EQ(datos!CC14,datos!CC$7:CC$88)</f>
        <v>16</v>
      </c>
      <c r="BZ14" s="9">
        <f>_xlfn.RANK.EQ(datos!CD14,datos!CD$7:CD$88)</f>
        <v>45</v>
      </c>
      <c r="CA14" s="9">
        <f>_xlfn.RANK.EQ(datos!CE14,datos!CE$7:CE$88)</f>
        <v>19</v>
      </c>
      <c r="CB14" s="9">
        <f>_xlfn.RANK.EQ(datos!CF14,datos!CF$7:CF$88)</f>
        <v>31</v>
      </c>
      <c r="CC14" s="9">
        <f>_xlfn.RANK.EQ(datos!CG14,datos!CG$7:CG$88)</f>
        <v>19</v>
      </c>
      <c r="CD14" s="9">
        <f>_xlfn.RANK.EQ(datos!CH14,datos!CH$7:CH$88)</f>
        <v>78</v>
      </c>
      <c r="CE14" s="9">
        <f>_xlfn.RANK.EQ(datos!CI14,datos!CI$7:CI$88)</f>
        <v>61</v>
      </c>
      <c r="CF14" s="9">
        <f>_xlfn.RANK.EQ(datos!CJ14,datos!CJ$7:CJ$88)</f>
        <v>15</v>
      </c>
      <c r="CG14" s="9">
        <f>_xlfn.RANK.EQ(datos!CK14,datos!CK$7:CK$88)</f>
        <v>52</v>
      </c>
      <c r="CH14" s="9">
        <f>_xlfn.RANK.EQ(datos!CL14,datos!CL$7:CL$88)</f>
        <v>60</v>
      </c>
      <c r="CI14" s="9">
        <f>_xlfn.RANK.EQ(datos!CM14,datos!CM$7:CM$88)</f>
        <v>67</v>
      </c>
      <c r="CJ14" s="9">
        <f>_xlfn.RANK.EQ(datos!CN14,datos!CN$7:CN$88)</f>
        <v>24</v>
      </c>
      <c r="CK14" s="9">
        <f>_xlfn.RANK.EQ(datos!CO14,datos!CO$7:CO$88)</f>
        <v>26</v>
      </c>
      <c r="CL14" s="9">
        <f>_xlfn.RANK.EQ(datos!CP14,datos!CP$7:CP$88)</f>
        <v>31</v>
      </c>
      <c r="CM14" s="9">
        <f>_xlfn.RANK.EQ(datos!CQ14,datos!CQ$7:CQ$88)</f>
        <v>45</v>
      </c>
      <c r="CN14" s="9">
        <f>_xlfn.RANK.EQ(datos!CR14,datos!CR$7:CR$88)</f>
        <v>61</v>
      </c>
      <c r="CO14" s="9">
        <f>_xlfn.RANK.EQ(datos!CS14,datos!CS$7:CS$88)</f>
        <v>6</v>
      </c>
      <c r="CP14" s="9">
        <f>_xlfn.RANK.EQ(datos!CT14,datos!CT$7:CT$88)</f>
        <v>27</v>
      </c>
      <c r="CQ14" s="9">
        <f>_xlfn.RANK.EQ(datos!CU14,datos!CU$7:CU$88)</f>
        <v>39</v>
      </c>
      <c r="CR14" s="9">
        <f>_xlfn.RANK.EQ(datos!CV14,datos!CV$7:CV$88)</f>
        <v>20</v>
      </c>
      <c r="CS14" s="9">
        <f>_xlfn.RANK.EQ(datos!CW14,datos!CW$7:CW$88)</f>
        <v>35</v>
      </c>
      <c r="CT14" s="9">
        <f>_xlfn.RANK.EQ(datos!CX14,datos!CX$7:CX$88)</f>
        <v>41</v>
      </c>
      <c r="CU14" s="9">
        <f>_xlfn.RANK.EQ(datos!CY14,datos!CY$7:CY$88)</f>
        <v>25</v>
      </c>
      <c r="CV14" s="9">
        <f>_xlfn.RANK.EQ(datos!CZ14,datos!CZ$7:CZ$88)</f>
        <v>28</v>
      </c>
      <c r="CW14" s="9">
        <f>_xlfn.RANK.EQ(datos!DA14,datos!DA$7:DA$88)</f>
        <v>20</v>
      </c>
      <c r="CX14" s="9">
        <f>_xlfn.RANK.EQ(datos!DB14,datos!DB$7:DB$88)</f>
        <v>32</v>
      </c>
      <c r="CY14" s="9">
        <f>_xlfn.RANK.EQ(datos!DC14,datos!DC$7:DC$88)</f>
        <v>7</v>
      </c>
      <c r="CZ14" s="9">
        <f>_xlfn.RANK.EQ(datos!DD14,datos!DD$7:DD$88)</f>
        <v>9</v>
      </c>
      <c r="DA14" s="9">
        <f>_xlfn.RANK.EQ(datos!DE14,datos!DE$7:DE$88)</f>
        <v>21</v>
      </c>
      <c r="DB14" s="9">
        <f>_xlfn.RANK.EQ(datos!DF14,datos!DF$7:DF$88)</f>
        <v>31</v>
      </c>
      <c r="DC14" s="9">
        <f>_xlfn.RANK.EQ(datos!DG14,datos!DG$7:DG$88)</f>
        <v>15</v>
      </c>
      <c r="DD14" s="9">
        <f>_xlfn.RANK.EQ(datos!DH14,datos!DH$7:DH$88)</f>
        <v>47</v>
      </c>
      <c r="DE14" s="9">
        <f>_xlfn.RANK.EQ(datos!DI14,datos!DI$7:DI$88)</f>
        <v>4</v>
      </c>
      <c r="DF14" s="9">
        <f>_xlfn.RANK.EQ(datos!DJ14,datos!DJ$7:DJ$88)</f>
        <v>36</v>
      </c>
      <c r="DG14" s="9">
        <f>_xlfn.RANK.EQ(datos!DK14,datos!DK$7:DK$88)</f>
        <v>20</v>
      </c>
      <c r="DH14" s="9">
        <f>_xlfn.RANK.EQ(datos!DL14,datos!DL$7:DL$88)</f>
        <v>18</v>
      </c>
      <c r="DI14" s="9">
        <f>_xlfn.RANK.EQ(datos!DM14,datos!DM$7:DM$88)</f>
        <v>46</v>
      </c>
      <c r="DJ14" s="9">
        <f>_xlfn.RANK.EQ(datos!DN14,datos!DN$7:DN$88)</f>
        <v>11</v>
      </c>
      <c r="DK14" s="9">
        <f>_xlfn.RANK.EQ(datos!DO14,datos!DO$7:DO$88)</f>
        <v>76</v>
      </c>
      <c r="DL14" s="9">
        <f>_xlfn.RANK.EQ(datos!DP14,datos!DP$7:DP$88)</f>
        <v>32</v>
      </c>
      <c r="DM14" s="9">
        <f>_xlfn.RANK.EQ(datos!DQ14,datos!DQ$7:DQ$88)</f>
        <v>47</v>
      </c>
      <c r="DN14" s="9">
        <f>_xlfn.RANK.EQ(datos!DR14,datos!DR$7:DR$88)</f>
        <v>29</v>
      </c>
      <c r="DO14" s="9">
        <f>_xlfn.RANK.EQ(datos!DS14,datos!DS$7:DS$88)</f>
        <v>29</v>
      </c>
      <c r="DP14" s="9">
        <f>_xlfn.RANK.EQ(datos!DT14,datos!DT$7:DT$88)</f>
        <v>21</v>
      </c>
      <c r="DQ14" s="9">
        <f>_xlfn.RANK.EQ(datos!DU14,datos!DU$7:DU$88)</f>
        <v>31</v>
      </c>
      <c r="DR14" s="9">
        <f>_xlfn.RANK.EQ(datos!DV14,datos!DV$7:DV$88)</f>
        <v>39</v>
      </c>
      <c r="DS14" s="9">
        <f>_xlfn.RANK.EQ(datos!DW14,datos!DW$7:DW$88)</f>
        <v>58</v>
      </c>
      <c r="DT14" s="9">
        <f>_xlfn.RANK.EQ(datos!DX14,datos!DX$7:DX$88)</f>
        <v>27</v>
      </c>
      <c r="DU14" s="9">
        <f>_xlfn.RANK.EQ(datos!DY14,datos!DY$7:DY$88)</f>
        <v>36</v>
      </c>
      <c r="DV14" s="9">
        <f>_xlfn.RANK.EQ(datos!DZ14,datos!DZ$7:DZ$88)</f>
        <v>28</v>
      </c>
      <c r="DW14" s="9">
        <f>_xlfn.RANK.EQ(datos!EA14,datos!EA$7:EA$88)</f>
        <v>34</v>
      </c>
      <c r="DX14" s="9">
        <f>_xlfn.RANK.EQ(datos!EB14,datos!EB$7:EB$88)</f>
        <v>34</v>
      </c>
      <c r="DY14" s="9">
        <f>_xlfn.RANK.EQ(datos!EC14,datos!EC$7:EC$88)</f>
        <v>32</v>
      </c>
      <c r="DZ14" s="9">
        <f>_xlfn.RANK.EQ(datos!ED14,datos!ED$7:ED$88)</f>
        <v>49</v>
      </c>
      <c r="EA14" s="9">
        <f>_xlfn.RANK.EQ(datos!EE14,datos!EE$7:EE$88)</f>
        <v>68</v>
      </c>
      <c r="EB14" s="9">
        <f>_xlfn.RANK.EQ(datos!EF14,datos!EF$7:EF$88)</f>
        <v>79</v>
      </c>
      <c r="EC14" s="9">
        <f>_xlfn.RANK.EQ(datos!EG14,datos!EG$7:EG$88)</f>
        <v>75</v>
      </c>
      <c r="ED14" s="9">
        <f>_xlfn.RANK.EQ(datos!EH14,datos!EH$7:EH$88)</f>
        <v>80</v>
      </c>
      <c r="EE14" s="9">
        <f>_xlfn.RANK.EQ(datos!EI14,datos!EI$7:EI$88)</f>
        <v>63</v>
      </c>
      <c r="EF14" s="9">
        <f>_xlfn.RANK.EQ(datos!EJ14,datos!EJ$7:EJ$88)</f>
        <v>20</v>
      </c>
      <c r="EG14" s="9">
        <f>_xlfn.RANK.EQ(datos!EK14,datos!EK$7:EK$88)</f>
        <v>46</v>
      </c>
      <c r="EH14" s="9">
        <f>_xlfn.RANK.EQ(datos!EL14,datos!EL$7:EL$88)</f>
        <v>10</v>
      </c>
      <c r="EI14" s="9">
        <f>_xlfn.RANK.EQ(datos!EM14,datos!EM$7:EM$88)</f>
        <v>10</v>
      </c>
      <c r="EJ14" s="9">
        <f>_xlfn.RANK.EQ(datos!EN14,datos!EN$7:EN$88)</f>
        <v>29</v>
      </c>
      <c r="EK14" s="9">
        <f>_xlfn.RANK.EQ(datos!EO14,datos!EO$7:EO$88)</f>
        <v>54</v>
      </c>
      <c r="EL14" s="9">
        <f>_xlfn.RANK.EQ(datos!EP14,datos!EP$7:EP$88)</f>
        <v>56</v>
      </c>
      <c r="EM14" s="9">
        <f>_xlfn.RANK.EQ(datos!EQ14,datos!EQ$7:EQ$88)</f>
        <v>73</v>
      </c>
      <c r="EN14" s="9">
        <f>_xlfn.RANK.EQ(datos!ER14,datos!ER$7:ER$88)</f>
        <v>34</v>
      </c>
      <c r="EO14" s="9">
        <f>_xlfn.RANK.EQ(datos!ES14,datos!ES$7:ES$88)</f>
        <v>56</v>
      </c>
      <c r="EP14" s="9">
        <f>_xlfn.RANK.EQ(datos!ET14,datos!ET$7:ET$88)</f>
        <v>4</v>
      </c>
      <c r="EQ14" s="9">
        <f>_xlfn.RANK.EQ(datos!EU14,datos!EU$7:EU$88)</f>
        <v>1</v>
      </c>
      <c r="ER14" s="9">
        <f>_xlfn.RANK.EQ(datos!EV14,datos!EV$7:EV$88)</f>
        <v>9</v>
      </c>
      <c r="ES14" s="9">
        <f>_xlfn.RANK.EQ(datos!EW14,datos!EW$7:EW$88)</f>
        <v>72</v>
      </c>
      <c r="ET14" s="9">
        <f>_xlfn.RANK.EQ(datos!EX14,datos!EX$7:EX$88)</f>
        <v>16</v>
      </c>
      <c r="EU14" s="9">
        <f>_xlfn.RANK.EQ(datos!EY14,datos!EY$7:EY$88)</f>
        <v>9</v>
      </c>
      <c r="EV14" s="9">
        <f>_xlfn.RANK.EQ(datos!EZ14,datos!EZ$7:EZ$88)</f>
        <v>11</v>
      </c>
      <c r="EW14" s="9">
        <f>_xlfn.RANK.EQ(datos!FA14,datos!FA$7:FA$88)</f>
        <v>59</v>
      </c>
      <c r="EX14" s="9">
        <f>_xlfn.RANK.EQ(datos!FB14,datos!FB$7:FB$88)</f>
        <v>28</v>
      </c>
      <c r="EY14" s="9">
        <f>_xlfn.RANK.EQ(datos!FC14,datos!FC$7:FC$88)</f>
        <v>25</v>
      </c>
      <c r="EZ14" s="9">
        <f>_xlfn.RANK.EQ(datos!FD14,datos!FD$7:FD$88)</f>
        <v>57</v>
      </c>
      <c r="FA14" s="9">
        <f>_xlfn.RANK.EQ(datos!FE14,datos!FE$7:FE$88)</f>
        <v>55</v>
      </c>
      <c r="FB14" s="9">
        <f>_xlfn.RANK.EQ(datos!FF14,datos!FF$7:FF$88)</f>
        <v>33</v>
      </c>
      <c r="FC14" s="9">
        <f>_xlfn.RANK.EQ(datos!FG14,datos!FG$7:FG$88)</f>
        <v>42</v>
      </c>
      <c r="FD14" s="9">
        <f>_xlfn.RANK.EQ(datos!FH14,datos!FH$7:FH$88)</f>
        <v>1</v>
      </c>
      <c r="FE14" s="9">
        <f>_xlfn.RANK.EQ(datos!FI14,datos!FI$7:FI$88)</f>
        <v>81</v>
      </c>
      <c r="FF14" s="9">
        <f>_xlfn.RANK.EQ(datos!FJ14,datos!FJ$7:FJ$88)</f>
        <v>42</v>
      </c>
      <c r="FG14" s="9">
        <f>_xlfn.RANK.EQ(datos!FK14,datos!FK$7:FK$88)</f>
        <v>8</v>
      </c>
      <c r="FH14" s="9">
        <f>_xlfn.RANK.EQ(datos!FL14,datos!FL$7:FL$88)</f>
        <v>19</v>
      </c>
      <c r="FI14" s="9">
        <f>_xlfn.RANK.EQ(datos!FM14,datos!FM$7:FM$88)</f>
        <v>66</v>
      </c>
      <c r="FJ14" s="9">
        <f>_xlfn.RANK.EQ(datos!FN14,datos!FN$7:FN$88)</f>
        <v>66</v>
      </c>
      <c r="FK14" s="9">
        <f>_xlfn.RANK.EQ(datos!FO14,datos!FO$7:FO$88)</f>
        <v>52</v>
      </c>
      <c r="FL14" s="9">
        <f>_xlfn.RANK.EQ(datos!FP14,datos!FP$7:FP$88)</f>
        <v>60</v>
      </c>
      <c r="FM14" s="9">
        <f>_xlfn.RANK.EQ(datos!FQ14,datos!FQ$7:FQ$88)</f>
        <v>14</v>
      </c>
      <c r="FN14" s="9">
        <f>_xlfn.RANK.EQ(datos!FR14,datos!FR$7:FR$88)</f>
        <v>1</v>
      </c>
      <c r="FO14" s="9">
        <f>_xlfn.RANK.EQ(datos!FS14,datos!FS$7:FS$88)</f>
        <v>44</v>
      </c>
      <c r="FP14" s="9">
        <f>_xlfn.RANK.EQ(datos!FT14,datos!FT$7:FT$88)</f>
        <v>49</v>
      </c>
    </row>
    <row r="15" spans="1:172" x14ac:dyDescent="0.3">
      <c r="A15" s="2" t="s">
        <v>18</v>
      </c>
      <c r="B15" s="2">
        <v>109</v>
      </c>
      <c r="C15" s="2" t="s">
        <v>19</v>
      </c>
      <c r="D15" s="2" t="s">
        <v>346</v>
      </c>
      <c r="E15" s="2" t="s">
        <v>347</v>
      </c>
      <c r="F15" s="2">
        <v>0</v>
      </c>
      <c r="G15" s="2" t="s">
        <v>344</v>
      </c>
      <c r="H15" s="9">
        <f>_xlfn.RANK.EQ(datos2!I15,datos2!I$7:I$88)</f>
        <v>6</v>
      </c>
      <c r="I15" s="9">
        <f>_xlfn.RANK.EQ(datos2!J15,datos2!J$7:J$88)</f>
        <v>4</v>
      </c>
      <c r="J15" s="9">
        <f>_xlfn.RANK.EQ(datos2!K15,datos2!K$7:K$88)</f>
        <v>38</v>
      </c>
      <c r="K15" s="9">
        <f>_xlfn.RANK.EQ(datos2!L15,datos2!L$7:L$88)</f>
        <v>13</v>
      </c>
      <c r="L15" s="9">
        <f>_xlfn.RANK.EQ(datos2!M15,datos2!M$7:M$88)</f>
        <v>8</v>
      </c>
      <c r="M15" s="9">
        <f>_xlfn.RANK.EQ(datos2!N15,datos2!N$7:N$88)</f>
        <v>28</v>
      </c>
      <c r="N15" s="9">
        <f>_xlfn.RANK.EQ(datos2!O15,datos2!O$7:O$88)</f>
        <v>8</v>
      </c>
      <c r="O15" s="9">
        <f>_xlfn.RANK.EQ(datos2!P15,datos2!P$7:P$88)</f>
        <v>32</v>
      </c>
      <c r="P15" s="9">
        <f>_xlfn.RANK.EQ(datos2!Q15,datos2!Q$7:Q$88)</f>
        <v>18</v>
      </c>
      <c r="Q15" s="9">
        <f>_xlfn.RANK.EQ(datos2!R15,datos2!R$7:R$88)</f>
        <v>16</v>
      </c>
      <c r="R15" s="9">
        <f>_xlfn.RANK.EQ(datos2!S15,datos2!S$7:S$88)</f>
        <v>11</v>
      </c>
      <c r="S15" s="9">
        <f>_xlfn.RANK.EQ(datos2!T15,datos2!T$7:T$88)</f>
        <v>11</v>
      </c>
      <c r="T15" s="9">
        <f>_xlfn.RANK.EQ(datos2!U15,datos2!U$7:U$88)</f>
        <v>13</v>
      </c>
      <c r="U15" s="9">
        <f>_xlfn.RANK.EQ(datos2!V15,datos2!V$7:V$88)</f>
        <v>2</v>
      </c>
      <c r="V15" s="9">
        <f>_xlfn.RANK.EQ(datos2!W15,datos2!W$7:W$88)</f>
        <v>26</v>
      </c>
      <c r="W15" s="9">
        <f>_xlfn.RANK.EQ(datos2!X15,datos2!X$7:X$88)</f>
        <v>69</v>
      </c>
      <c r="X15" s="9">
        <f>_xlfn.RANK.EQ(datos2!Y15,datos2!Y$7:Y$88)</f>
        <v>8</v>
      </c>
      <c r="Y15" s="9">
        <f>_xlfn.RANK.EQ(datos2!Z15,datos2!Z$7:Z$88)</f>
        <v>46</v>
      </c>
      <c r="Z15" s="9">
        <f>_xlfn.RANK.EQ(datos2!AA15,datos2!AA$7:AA$88)</f>
        <v>19</v>
      </c>
      <c r="AA15" s="9">
        <f>_xlfn.RANK.EQ(datos2!AB15,datos2!AB$7:AB$88)</f>
        <v>41</v>
      </c>
      <c r="AB15" s="9">
        <f>_xlfn.RANK.EQ(datos2!AC15,datos2!AC$7:AC$88)</f>
        <v>5</v>
      </c>
      <c r="AC15" s="9">
        <f>_xlfn.RANK.EQ(datos2!AD15,datos2!AD$7:AD$88)</f>
        <v>40</v>
      </c>
      <c r="AD15" s="9">
        <f>_xlfn.RANK.EQ(datos2!AE15,datos2!AE$7:AE$88)</f>
        <v>17</v>
      </c>
      <c r="AE15" s="9">
        <f>_xlfn.RANK.EQ(datos2!AF15,datos2!AF$7:AF$88)</f>
        <v>8</v>
      </c>
      <c r="AF15" s="9">
        <f>_xlfn.RANK.EQ(datos2!AG15,datos2!AG$7:AG$88)</f>
        <v>9</v>
      </c>
      <c r="AG15" s="9">
        <f>_xlfn.RANK.EQ(datos2!AH15,datos2!AH$7:AH$88)</f>
        <v>22</v>
      </c>
      <c r="AH15" s="9">
        <f>_xlfn.RANK.EQ(datos2!AI15,datos2!AI$7:AI$88)</f>
        <v>61</v>
      </c>
      <c r="AI15" s="9">
        <f>_xlfn.RANK.EQ(datos2!AJ15,datos2!AJ$7:AJ$88)</f>
        <v>19</v>
      </c>
      <c r="AJ15" s="9">
        <f>_xlfn.RANK.EQ(datos2!AK15,datos2!AK$7:AK$88)</f>
        <v>10</v>
      </c>
      <c r="AK15" s="9">
        <f>_xlfn.RANK.EQ(datos2!AL15,datos2!AL$7:AL$88)</f>
        <v>1</v>
      </c>
      <c r="AL15" s="9">
        <f>_xlfn.RANK.EQ(datos2!AM15,datos2!AM$7:AM$88)</f>
        <v>11</v>
      </c>
      <c r="AM15" s="9">
        <f>_xlfn.RANK.EQ(datos2!AN15,datos2!AN$7:AN$88)</f>
        <v>42</v>
      </c>
      <c r="AN15" s="9">
        <f>_xlfn.RANK.EQ(datos2!AO15,datos2!AO$7:AO$88)</f>
        <v>6</v>
      </c>
      <c r="AO15" s="9">
        <f>_xlfn.RANK.EQ(datos!AS15,datos!AS$7:AS$88)</f>
        <v>20</v>
      </c>
      <c r="AP15" s="9">
        <f>_xlfn.RANK.EQ(datos!AT15,datos!AT$7:AT$88)</f>
        <v>33</v>
      </c>
      <c r="AQ15" s="9">
        <f>_xlfn.RANK.EQ(datos!AU15,datos!AU$7:AU$88)</f>
        <v>63</v>
      </c>
      <c r="AR15" s="9">
        <f>_xlfn.RANK.EQ(datos!AV15,datos!AV$7:AV$88)</f>
        <v>16</v>
      </c>
      <c r="AS15" s="9">
        <f>_xlfn.RANK.EQ(datos!AW15,datos!AW$7:AW$88)</f>
        <v>42</v>
      </c>
      <c r="AT15" s="9">
        <f>_xlfn.RANK.EQ(datos!AX15,datos!AX$7:AX$88)</f>
        <v>72</v>
      </c>
      <c r="AU15" s="9">
        <f>_xlfn.RANK.EQ(datos!AY15,datos!AY$7:AY$88)</f>
        <v>20</v>
      </c>
      <c r="AV15" s="9">
        <f>_xlfn.RANK.EQ(datos!AZ15,datos!AZ$7:AZ$88)</f>
        <v>6</v>
      </c>
      <c r="AW15" s="9">
        <f>_xlfn.RANK.EQ(datos!BA15,datos!BA$7:BA$88)</f>
        <v>46</v>
      </c>
      <c r="AX15" s="9">
        <f>_xlfn.RANK.EQ(datos!BB15,datos!BB$7:BB$88)</f>
        <v>32</v>
      </c>
      <c r="AY15" s="9">
        <f>_xlfn.RANK.EQ(datos!BC15,datos!BC$7:BC$88)</f>
        <v>9</v>
      </c>
      <c r="AZ15" s="9">
        <f>_xlfn.RANK.EQ(datos!BD15,datos!BD$7:BD$88)</f>
        <v>34</v>
      </c>
      <c r="BA15" s="9">
        <f>_xlfn.RANK.EQ(datos!BE15,datos!BE$7:BE$88)</f>
        <v>12</v>
      </c>
      <c r="BB15" s="9">
        <f>_xlfn.RANK.EQ(datos!BF15,datos!BF$7:BF$88)</f>
        <v>1</v>
      </c>
      <c r="BC15" s="9">
        <f>_xlfn.RANK.EQ(datos!BG15,datos!BG$7:BG$88)</f>
        <v>24</v>
      </c>
      <c r="BD15" s="9">
        <f>_xlfn.RANK.EQ(datos!BH15,datos!BH$7:BH$88)</f>
        <v>40</v>
      </c>
      <c r="BE15" s="9">
        <f>_xlfn.RANK.EQ(datos!BI15,datos!BI$7:BI$88)</f>
        <v>19</v>
      </c>
      <c r="BF15" s="9">
        <f>_xlfn.RANK.EQ(datos!BJ15,datos!BJ$7:BJ$88)</f>
        <v>40</v>
      </c>
      <c r="BG15" s="9">
        <f>_xlfn.RANK.EQ(datos!BK15,datos!BK$7:BK$88)</f>
        <v>54</v>
      </c>
      <c r="BH15" s="9">
        <f>_xlfn.RANK.EQ(datos!BL15,datos!BL$7:BL$88)</f>
        <v>11</v>
      </c>
      <c r="BI15" s="9">
        <f>_xlfn.RANK.EQ(datos!BM15,datos!BM$7:BM$88)</f>
        <v>11</v>
      </c>
      <c r="BJ15" s="9">
        <f>_xlfn.RANK.EQ(datos!BN15,datos!BN$7:BN$88)</f>
        <v>16</v>
      </c>
      <c r="BK15" s="9">
        <f>_xlfn.RANK.EQ(datos!BO15,datos!BO$7:BO$88)</f>
        <v>9</v>
      </c>
      <c r="BL15" s="9">
        <f>_xlfn.RANK.EQ(datos!BP15,datos!BP$7:BP$88)</f>
        <v>25</v>
      </c>
      <c r="BM15" s="9">
        <f>_xlfn.RANK.EQ(datos!BQ15,datos!BQ$7:BQ$88)</f>
        <v>46</v>
      </c>
      <c r="BN15" s="9">
        <f>_xlfn.RANK.EQ(datos!BR15,datos!BR$7:BR$88)</f>
        <v>13</v>
      </c>
      <c r="BO15" s="9">
        <f>_xlfn.RANK.EQ(datos!BS15,datos!BS$7:BS$88)</f>
        <v>24</v>
      </c>
      <c r="BP15" s="9">
        <f>_xlfn.RANK.EQ(datos!BT15,datos!BT$7:BT$88)</f>
        <v>1</v>
      </c>
      <c r="BQ15" s="9">
        <f>_xlfn.RANK.EQ(datos!BU15,datos!BU$7:BU$88)</f>
        <v>1</v>
      </c>
      <c r="BR15" s="9">
        <f>_xlfn.RANK.EQ(datos!BV15,datos!BV$7:BV$88)</f>
        <v>60</v>
      </c>
      <c r="BS15" s="9">
        <f>_xlfn.RANK.EQ(datos!BW15,datos!BW$7:BW$88)</f>
        <v>1</v>
      </c>
      <c r="BT15" s="9">
        <f>_xlfn.RANK.EQ(datos!BX15,datos!BX$7:BX$88)</f>
        <v>3</v>
      </c>
      <c r="BU15" s="9">
        <f>_xlfn.RANK.EQ(datos!BY15,datos!BY$7:BY$88)</f>
        <v>36</v>
      </c>
      <c r="BV15" s="9">
        <f>_xlfn.RANK.EQ(datos!BZ15,datos!BZ$7:BZ$88)</f>
        <v>10</v>
      </c>
      <c r="BW15" s="9">
        <f>_xlfn.RANK.EQ(datos!CA15,datos!CA$7:CA$88)</f>
        <v>28</v>
      </c>
      <c r="BX15" s="9">
        <f>_xlfn.RANK.EQ(datos!CB15,datos!CB$7:CB$88)</f>
        <v>36</v>
      </c>
      <c r="BY15" s="9">
        <f>_xlfn.RANK.EQ(datos!CC15,datos!CC$7:CC$88)</f>
        <v>13</v>
      </c>
      <c r="BZ15" s="9">
        <f>_xlfn.RANK.EQ(datos!CD15,datos!CD$7:CD$88)</f>
        <v>29</v>
      </c>
      <c r="CA15" s="9">
        <f>_xlfn.RANK.EQ(datos!CE15,datos!CE$7:CE$88)</f>
        <v>36</v>
      </c>
      <c r="CB15" s="9">
        <f>_xlfn.RANK.EQ(datos!CF15,datos!CF$7:CF$88)</f>
        <v>12</v>
      </c>
      <c r="CC15" s="9">
        <f>_xlfn.RANK.EQ(datos!CG15,datos!CG$7:CG$88)</f>
        <v>79</v>
      </c>
      <c r="CD15" s="9">
        <f>_xlfn.RANK.EQ(datos!CH15,datos!CH$7:CH$88)</f>
        <v>66</v>
      </c>
      <c r="CE15" s="9">
        <f>_xlfn.RANK.EQ(datos!CI15,datos!CI$7:CI$88)</f>
        <v>79</v>
      </c>
      <c r="CF15" s="9">
        <f>_xlfn.RANK.EQ(datos!CJ15,datos!CJ$7:CJ$88)</f>
        <v>27</v>
      </c>
      <c r="CG15" s="9">
        <f>_xlfn.RANK.EQ(datos!CK15,datos!CK$7:CK$88)</f>
        <v>16</v>
      </c>
      <c r="CH15" s="9">
        <f>_xlfn.RANK.EQ(datos!CL15,datos!CL$7:CL$88)</f>
        <v>7</v>
      </c>
      <c r="CI15" s="9">
        <f>_xlfn.RANK.EQ(datos!CM15,datos!CM$7:CM$88)</f>
        <v>11</v>
      </c>
      <c r="CJ15" s="9">
        <f>_xlfn.RANK.EQ(datos!CN15,datos!CN$7:CN$88)</f>
        <v>4</v>
      </c>
      <c r="CK15" s="9">
        <f>_xlfn.RANK.EQ(datos!CO15,datos!CO$7:CO$88)</f>
        <v>31</v>
      </c>
      <c r="CL15" s="9">
        <f>_xlfn.RANK.EQ(datos!CP15,datos!CP$7:CP$88)</f>
        <v>35</v>
      </c>
      <c r="CM15" s="9">
        <f>_xlfn.RANK.EQ(datos!CQ15,datos!CQ$7:CQ$88)</f>
        <v>54</v>
      </c>
      <c r="CN15" s="9">
        <f>_xlfn.RANK.EQ(datos!CR15,datos!CR$7:CR$88)</f>
        <v>61</v>
      </c>
      <c r="CO15" s="9">
        <f>_xlfn.RANK.EQ(datos!CS15,datos!CS$7:CS$88)</f>
        <v>17</v>
      </c>
      <c r="CP15" s="9">
        <f>_xlfn.RANK.EQ(datos!CT15,datos!CT$7:CT$88)</f>
        <v>41</v>
      </c>
      <c r="CQ15" s="9">
        <f>_xlfn.RANK.EQ(datos!CU15,datos!CU$7:CU$88)</f>
        <v>20</v>
      </c>
      <c r="CR15" s="9">
        <f>_xlfn.RANK.EQ(datos!CV15,datos!CV$7:CV$88)</f>
        <v>34</v>
      </c>
      <c r="CS15" s="9">
        <f>_xlfn.RANK.EQ(datos!CW15,datos!CW$7:CW$88)</f>
        <v>32</v>
      </c>
      <c r="CT15" s="9">
        <f>_xlfn.RANK.EQ(datos!CX15,datos!CX$7:CX$88)</f>
        <v>44</v>
      </c>
      <c r="CU15" s="9">
        <f>_xlfn.RANK.EQ(datos!CY15,datos!CY$7:CY$88)</f>
        <v>52</v>
      </c>
      <c r="CV15" s="9">
        <f>_xlfn.RANK.EQ(datos!CZ15,datos!CZ$7:CZ$88)</f>
        <v>34</v>
      </c>
      <c r="CW15" s="9">
        <f>_xlfn.RANK.EQ(datos!DA15,datos!DA$7:DA$88)</f>
        <v>46</v>
      </c>
      <c r="CX15" s="9">
        <f>_xlfn.RANK.EQ(datos!DB15,datos!DB$7:DB$88)</f>
        <v>62</v>
      </c>
      <c r="CY15" s="9">
        <f>_xlfn.RANK.EQ(datos!DC15,datos!DC$7:DC$88)</f>
        <v>12</v>
      </c>
      <c r="CZ15" s="9">
        <f>_xlfn.RANK.EQ(datos!DD15,datos!DD$7:DD$88)</f>
        <v>17</v>
      </c>
      <c r="DA15" s="9">
        <f>_xlfn.RANK.EQ(datos!DE15,datos!DE$7:DE$88)</f>
        <v>52</v>
      </c>
      <c r="DB15" s="9">
        <f>_xlfn.RANK.EQ(datos!DF15,datos!DF$7:DF$88)</f>
        <v>33</v>
      </c>
      <c r="DC15" s="9">
        <f>_xlfn.RANK.EQ(datos!DG15,datos!DG$7:DG$88)</f>
        <v>1</v>
      </c>
      <c r="DD15" s="9">
        <f>_xlfn.RANK.EQ(datos!DH15,datos!DH$7:DH$88)</f>
        <v>39</v>
      </c>
      <c r="DE15" s="9">
        <f>_xlfn.RANK.EQ(datos!DI15,datos!DI$7:DI$88)</f>
        <v>8</v>
      </c>
      <c r="DF15" s="9">
        <f>_xlfn.RANK.EQ(datos!DJ15,datos!DJ$7:DJ$88)</f>
        <v>80</v>
      </c>
      <c r="DG15" s="9">
        <f>_xlfn.RANK.EQ(datos!DK15,datos!DK$7:DK$88)</f>
        <v>13</v>
      </c>
      <c r="DH15" s="9">
        <f>_xlfn.RANK.EQ(datos!DL15,datos!DL$7:DL$88)</f>
        <v>28</v>
      </c>
      <c r="DI15" s="9">
        <f>_xlfn.RANK.EQ(datos!DM15,datos!DM$7:DM$88)</f>
        <v>20</v>
      </c>
      <c r="DJ15" s="9">
        <f>_xlfn.RANK.EQ(datos!DN15,datos!DN$7:DN$88)</f>
        <v>19</v>
      </c>
      <c r="DK15" s="9">
        <f>_xlfn.RANK.EQ(datos!DO15,datos!DO$7:DO$88)</f>
        <v>25</v>
      </c>
      <c r="DL15" s="9">
        <f>_xlfn.RANK.EQ(datos!DP15,datos!DP$7:DP$88)</f>
        <v>60</v>
      </c>
      <c r="DM15" s="9">
        <f>_xlfn.RANK.EQ(datos!DQ15,datos!DQ$7:DQ$88)</f>
        <v>20</v>
      </c>
      <c r="DN15" s="9">
        <f>_xlfn.RANK.EQ(datos!DR15,datos!DR$7:DR$88)</f>
        <v>26</v>
      </c>
      <c r="DO15" s="9">
        <f>_xlfn.RANK.EQ(datos!DS15,datos!DS$7:DS$88)</f>
        <v>5</v>
      </c>
      <c r="DP15" s="9">
        <f>_xlfn.RANK.EQ(datos!DT15,datos!DT$7:DT$88)</f>
        <v>8</v>
      </c>
      <c r="DQ15" s="9">
        <f>_xlfn.RANK.EQ(datos!DU15,datos!DU$7:DU$88)</f>
        <v>10</v>
      </c>
      <c r="DR15" s="9">
        <f>_xlfn.RANK.EQ(datos!DV15,datos!DV$7:DV$88)</f>
        <v>54</v>
      </c>
      <c r="DS15" s="9">
        <f>_xlfn.RANK.EQ(datos!DW15,datos!DW$7:DW$88)</f>
        <v>58</v>
      </c>
      <c r="DT15" s="9">
        <f>_xlfn.RANK.EQ(datos!DX15,datos!DX$7:DX$88)</f>
        <v>34</v>
      </c>
      <c r="DU15" s="9">
        <f>_xlfn.RANK.EQ(datos!DY15,datos!DY$7:DY$88)</f>
        <v>64</v>
      </c>
      <c r="DV15" s="9">
        <f>_xlfn.RANK.EQ(datos!DZ15,datos!DZ$7:DZ$88)</f>
        <v>58</v>
      </c>
      <c r="DW15" s="9">
        <f>_xlfn.RANK.EQ(datos!EA15,datos!EA$7:EA$88)</f>
        <v>18</v>
      </c>
      <c r="DX15" s="9">
        <f>_xlfn.RANK.EQ(datos!EB15,datos!EB$7:EB$88)</f>
        <v>11</v>
      </c>
      <c r="DY15" s="9">
        <f>_xlfn.RANK.EQ(datos!EC15,datos!EC$7:EC$88)</f>
        <v>31</v>
      </c>
      <c r="DZ15" s="9">
        <f>_xlfn.RANK.EQ(datos!ED15,datos!ED$7:ED$88)</f>
        <v>33</v>
      </c>
      <c r="EA15" s="9">
        <f>_xlfn.RANK.EQ(datos!EE15,datos!EE$7:EE$88)</f>
        <v>53</v>
      </c>
      <c r="EB15" s="9">
        <f>_xlfn.RANK.EQ(datos!EF15,datos!EF$7:EF$88)</f>
        <v>41</v>
      </c>
      <c r="EC15" s="9">
        <f>_xlfn.RANK.EQ(datos!EG15,datos!EG$7:EG$88)</f>
        <v>50</v>
      </c>
      <c r="ED15" s="9">
        <f>_xlfn.RANK.EQ(datos!EH15,datos!EH$7:EH$88)</f>
        <v>75</v>
      </c>
      <c r="EE15" s="9">
        <f>_xlfn.RANK.EQ(datos!EI15,datos!EI$7:EI$88)</f>
        <v>67</v>
      </c>
      <c r="EF15" s="9">
        <f>_xlfn.RANK.EQ(datos!EJ15,datos!EJ$7:EJ$88)</f>
        <v>18</v>
      </c>
      <c r="EG15" s="9">
        <f>_xlfn.RANK.EQ(datos!EK15,datos!EK$7:EK$88)</f>
        <v>34</v>
      </c>
      <c r="EH15" s="9">
        <f>_xlfn.RANK.EQ(datos!EL15,datos!EL$7:EL$88)</f>
        <v>60</v>
      </c>
      <c r="EI15" s="9">
        <f>_xlfn.RANK.EQ(datos!EM15,datos!EM$7:EM$88)</f>
        <v>38</v>
      </c>
      <c r="EJ15" s="9">
        <f>_xlfn.RANK.EQ(datos!EN15,datos!EN$7:EN$88)</f>
        <v>9</v>
      </c>
      <c r="EK15" s="9">
        <f>_xlfn.RANK.EQ(datos!EO15,datos!EO$7:EO$88)</f>
        <v>6</v>
      </c>
      <c r="EL15" s="9">
        <f>_xlfn.RANK.EQ(datos!EP15,datos!EP$7:EP$88)</f>
        <v>1</v>
      </c>
      <c r="EM15" s="9">
        <f>_xlfn.RANK.EQ(datos!EQ15,datos!EQ$7:EQ$88)</f>
        <v>22</v>
      </c>
      <c r="EN15" s="9">
        <f>_xlfn.RANK.EQ(datos!ER15,datos!ER$7:ER$88)</f>
        <v>1</v>
      </c>
      <c r="EO15" s="9">
        <f>_xlfn.RANK.EQ(datos!ES15,datos!ES$7:ES$88)</f>
        <v>48</v>
      </c>
      <c r="EP15" s="9">
        <f>_xlfn.RANK.EQ(datos!ET15,datos!ET$7:ET$88)</f>
        <v>1</v>
      </c>
      <c r="EQ15" s="9">
        <f>_xlfn.RANK.EQ(datos!EU15,datos!EU$7:EU$88)</f>
        <v>1</v>
      </c>
      <c r="ER15" s="9">
        <f>_xlfn.RANK.EQ(datos!EV15,datos!EV$7:EV$88)</f>
        <v>1</v>
      </c>
      <c r="ES15" s="9">
        <f>_xlfn.RANK.EQ(datos!EW15,datos!EW$7:EW$88)</f>
        <v>80</v>
      </c>
      <c r="ET15" s="9">
        <f>_xlfn.RANK.EQ(datos!EX15,datos!EX$7:EX$88)</f>
        <v>5</v>
      </c>
      <c r="EU15" s="9">
        <f>_xlfn.RANK.EQ(datos!EY15,datos!EY$7:EY$88)</f>
        <v>8</v>
      </c>
      <c r="EV15" s="9">
        <f>_xlfn.RANK.EQ(datos!EZ15,datos!EZ$7:EZ$88)</f>
        <v>14</v>
      </c>
      <c r="EW15" s="9">
        <f>_xlfn.RANK.EQ(datos!FA15,datos!FA$7:FA$88)</f>
        <v>19</v>
      </c>
      <c r="EX15" s="9">
        <f>_xlfn.RANK.EQ(datos!FB15,datos!FB$7:FB$88)</f>
        <v>17</v>
      </c>
      <c r="EY15" s="9">
        <f>_xlfn.RANK.EQ(datos!FC15,datos!FC$7:FC$88)</f>
        <v>9</v>
      </c>
      <c r="EZ15" s="9">
        <f>_xlfn.RANK.EQ(datos!FD15,datos!FD$7:FD$88)</f>
        <v>35</v>
      </c>
      <c r="FA15" s="9">
        <f>_xlfn.RANK.EQ(datos!FE15,datos!FE$7:FE$88)</f>
        <v>8</v>
      </c>
      <c r="FB15" s="9">
        <f>_xlfn.RANK.EQ(datos!FF15,datos!FF$7:FF$88)</f>
        <v>33</v>
      </c>
      <c r="FC15" s="9">
        <f>_xlfn.RANK.EQ(datos!FG15,datos!FG$7:FG$88)</f>
        <v>1</v>
      </c>
      <c r="FD15" s="9">
        <f>_xlfn.RANK.EQ(datos!FH15,datos!FH$7:FH$88)</f>
        <v>69</v>
      </c>
      <c r="FE15" s="9">
        <f>_xlfn.RANK.EQ(datos!FI15,datos!FI$7:FI$88)</f>
        <v>1</v>
      </c>
      <c r="FF15" s="9">
        <f>_xlfn.RANK.EQ(datos!FJ15,datos!FJ$7:FJ$88)</f>
        <v>50</v>
      </c>
      <c r="FG15" s="9">
        <f>_xlfn.RANK.EQ(datos!FK15,datos!FK$7:FK$88)</f>
        <v>30</v>
      </c>
      <c r="FH15" s="9">
        <f>_xlfn.RANK.EQ(datos!FL15,datos!FL$7:FL$88)</f>
        <v>19</v>
      </c>
      <c r="FI15" s="9">
        <f>_xlfn.RANK.EQ(datos!FM15,datos!FM$7:FM$88)</f>
        <v>66</v>
      </c>
      <c r="FJ15" s="9">
        <f>_xlfn.RANK.EQ(datos!FN15,datos!FN$7:FN$88)</f>
        <v>66</v>
      </c>
      <c r="FK15" s="9">
        <f>_xlfn.RANK.EQ(datos!FO15,datos!FO$7:FO$88)</f>
        <v>69</v>
      </c>
      <c r="FL15" s="9">
        <f>_xlfn.RANK.EQ(datos!FP15,datos!FP$7:FP$88)</f>
        <v>82</v>
      </c>
      <c r="FM15" s="9">
        <f>_xlfn.RANK.EQ(datos!FQ15,datos!FQ$7:FQ$88)</f>
        <v>2</v>
      </c>
      <c r="FN15" s="9">
        <f>_xlfn.RANK.EQ(datos!FR15,datos!FR$7:FR$88)</f>
        <v>6</v>
      </c>
      <c r="FO15" s="9">
        <f>_xlfn.RANK.EQ(datos!FS15,datos!FS$7:FS$88)</f>
        <v>31</v>
      </c>
      <c r="FP15" s="9">
        <f>_xlfn.RANK.EQ(datos!FT15,datos!FT$7:FT$88)</f>
        <v>2</v>
      </c>
    </row>
    <row r="16" spans="1:172" x14ac:dyDescent="0.3">
      <c r="A16" s="2" t="s">
        <v>20</v>
      </c>
      <c r="B16" s="2">
        <v>110</v>
      </c>
      <c r="C16" s="2" t="s">
        <v>21</v>
      </c>
      <c r="D16" s="2" t="s">
        <v>346</v>
      </c>
      <c r="E16" s="2" t="s">
        <v>347</v>
      </c>
      <c r="F16" s="2">
        <v>0</v>
      </c>
      <c r="G16" s="2" t="s">
        <v>344</v>
      </c>
      <c r="H16" s="9">
        <f>_xlfn.RANK.EQ(datos2!I16,datos2!I$7:I$88)</f>
        <v>43</v>
      </c>
      <c r="I16" s="9">
        <f>_xlfn.RANK.EQ(datos2!J16,datos2!J$7:J$88)</f>
        <v>18</v>
      </c>
      <c r="J16" s="9">
        <f>_xlfn.RANK.EQ(datos2!K16,datos2!K$7:K$88)</f>
        <v>34</v>
      </c>
      <c r="K16" s="9">
        <f>_xlfn.RANK.EQ(datos2!L16,datos2!L$7:L$88)</f>
        <v>33</v>
      </c>
      <c r="L16" s="9">
        <f>_xlfn.RANK.EQ(datos2!M16,datos2!M$7:M$88)</f>
        <v>50</v>
      </c>
      <c r="M16" s="9">
        <f>_xlfn.RANK.EQ(datos2!N16,datos2!N$7:N$88)</f>
        <v>73</v>
      </c>
      <c r="N16" s="9">
        <f>_xlfn.RANK.EQ(datos2!O16,datos2!O$7:O$88)</f>
        <v>49</v>
      </c>
      <c r="O16" s="9">
        <f>_xlfn.RANK.EQ(datos2!P16,datos2!P$7:P$88)</f>
        <v>26</v>
      </c>
      <c r="P16" s="9">
        <f>_xlfn.RANK.EQ(datos2!Q16,datos2!Q$7:Q$88)</f>
        <v>8</v>
      </c>
      <c r="Q16" s="9">
        <f>_xlfn.RANK.EQ(datos2!R16,datos2!R$7:R$88)</f>
        <v>26</v>
      </c>
      <c r="R16" s="9">
        <f>_xlfn.RANK.EQ(datos2!S16,datos2!S$7:S$88)</f>
        <v>27</v>
      </c>
      <c r="S16" s="9">
        <f>_xlfn.RANK.EQ(datos2!T16,datos2!T$7:T$88)</f>
        <v>6</v>
      </c>
      <c r="T16" s="9">
        <f>_xlfn.RANK.EQ(datos2!U16,datos2!U$7:U$88)</f>
        <v>24</v>
      </c>
      <c r="U16" s="9">
        <f>_xlfn.RANK.EQ(datos2!V16,datos2!V$7:V$88)</f>
        <v>80</v>
      </c>
      <c r="V16" s="9">
        <f>_xlfn.RANK.EQ(datos2!W16,datos2!W$7:W$88)</f>
        <v>56</v>
      </c>
      <c r="W16" s="9">
        <f>_xlfn.RANK.EQ(datos2!X16,datos2!X$7:X$88)</f>
        <v>20</v>
      </c>
      <c r="X16" s="9">
        <f>_xlfn.RANK.EQ(datos2!Y16,datos2!Y$7:Y$88)</f>
        <v>26</v>
      </c>
      <c r="Y16" s="9">
        <f>_xlfn.RANK.EQ(datos2!Z16,datos2!Z$7:Z$88)</f>
        <v>22</v>
      </c>
      <c r="Z16" s="9">
        <f>_xlfn.RANK.EQ(datos2!AA16,datos2!AA$7:AA$88)</f>
        <v>41</v>
      </c>
      <c r="AA16" s="9">
        <f>_xlfn.RANK.EQ(datos2!AB16,datos2!AB$7:AB$88)</f>
        <v>33</v>
      </c>
      <c r="AB16" s="9">
        <f>_xlfn.RANK.EQ(datos2!AC16,datos2!AC$7:AC$88)</f>
        <v>40</v>
      </c>
      <c r="AC16" s="9">
        <f>_xlfn.RANK.EQ(datos2!AD16,datos2!AD$7:AD$88)</f>
        <v>28</v>
      </c>
      <c r="AD16" s="9">
        <f>_xlfn.RANK.EQ(datos2!AE16,datos2!AE$7:AE$88)</f>
        <v>36</v>
      </c>
      <c r="AE16" s="9">
        <f>_xlfn.RANK.EQ(datos2!AF16,datos2!AF$7:AF$88)</f>
        <v>50</v>
      </c>
      <c r="AF16" s="9">
        <f>_xlfn.RANK.EQ(datos2!AG16,datos2!AG$7:AG$88)</f>
        <v>48</v>
      </c>
      <c r="AG16" s="9">
        <f>_xlfn.RANK.EQ(datos2!AH16,datos2!AH$7:AH$88)</f>
        <v>71</v>
      </c>
      <c r="AH16" s="9">
        <f>_xlfn.RANK.EQ(datos2!AI16,datos2!AI$7:AI$88)</f>
        <v>82</v>
      </c>
      <c r="AI16" s="9">
        <f>_xlfn.RANK.EQ(datos2!AJ16,datos2!AJ$7:AJ$88)</f>
        <v>38</v>
      </c>
      <c r="AJ16" s="9">
        <f>_xlfn.RANK.EQ(datos2!AK16,datos2!AK$7:AK$88)</f>
        <v>41</v>
      </c>
      <c r="AK16" s="9">
        <f>_xlfn.RANK.EQ(datos2!AL16,datos2!AL$7:AL$88)</f>
        <v>54</v>
      </c>
      <c r="AL16" s="9">
        <f>_xlfn.RANK.EQ(datos2!AM16,datos2!AM$7:AM$88)</f>
        <v>50</v>
      </c>
      <c r="AM16" s="9">
        <f>_xlfn.RANK.EQ(datos2!AN16,datos2!AN$7:AN$88)</f>
        <v>30</v>
      </c>
      <c r="AN16" s="9">
        <f>_xlfn.RANK.EQ(datos2!AO16,datos2!AO$7:AO$88)</f>
        <v>16</v>
      </c>
      <c r="AO16" s="9">
        <f>_xlfn.RANK.EQ(datos!AS16,datos!AS$7:AS$88)</f>
        <v>29</v>
      </c>
      <c r="AP16" s="9">
        <f>_xlfn.RANK.EQ(datos!AT16,datos!AT$7:AT$88)</f>
        <v>60</v>
      </c>
      <c r="AQ16" s="9">
        <f>_xlfn.RANK.EQ(datos!AU16,datos!AU$7:AU$88)</f>
        <v>36</v>
      </c>
      <c r="AR16" s="9">
        <f>_xlfn.RANK.EQ(datos!AV16,datos!AV$7:AV$88)</f>
        <v>11</v>
      </c>
      <c r="AS16" s="9">
        <f>_xlfn.RANK.EQ(datos!AW16,datos!AW$7:AW$88)</f>
        <v>50</v>
      </c>
      <c r="AT16" s="9">
        <f>_xlfn.RANK.EQ(datos!AX16,datos!AX$7:AX$88)</f>
        <v>51</v>
      </c>
      <c r="AU16" s="9">
        <f>_xlfn.RANK.EQ(datos!AY16,datos!AY$7:AY$88)</f>
        <v>57</v>
      </c>
      <c r="AV16" s="9">
        <f>_xlfn.RANK.EQ(datos!AZ16,datos!AZ$7:AZ$88)</f>
        <v>25</v>
      </c>
      <c r="AW16" s="9">
        <f>_xlfn.RANK.EQ(datos!BA16,datos!BA$7:BA$88)</f>
        <v>5</v>
      </c>
      <c r="AX16" s="9">
        <f>_xlfn.RANK.EQ(datos!BB16,datos!BB$7:BB$88)</f>
        <v>9</v>
      </c>
      <c r="AY16" s="9">
        <f>_xlfn.RANK.EQ(datos!BC16,datos!BC$7:BC$88)</f>
        <v>17</v>
      </c>
      <c r="AZ16" s="9">
        <f>_xlfn.RANK.EQ(datos!BD16,datos!BD$7:BD$88)</f>
        <v>9</v>
      </c>
      <c r="BA16" s="9">
        <f>_xlfn.RANK.EQ(datos!BE16,datos!BE$7:BE$88)</f>
        <v>52</v>
      </c>
      <c r="BB16" s="9">
        <f>_xlfn.RANK.EQ(datos!BF16,datos!BF$7:BF$88)</f>
        <v>1</v>
      </c>
      <c r="BC16" s="9">
        <f>_xlfn.RANK.EQ(datos!BG16,datos!BG$7:BG$88)</f>
        <v>51</v>
      </c>
      <c r="BD16" s="9">
        <f>_xlfn.RANK.EQ(datos!BH16,datos!BH$7:BH$88)</f>
        <v>1</v>
      </c>
      <c r="BE16" s="9">
        <f>_xlfn.RANK.EQ(datos!BI16,datos!BI$7:BI$88)</f>
        <v>32</v>
      </c>
      <c r="BF16" s="9">
        <f>_xlfn.RANK.EQ(datos!BJ16,datos!BJ$7:BJ$88)</f>
        <v>61</v>
      </c>
      <c r="BG16" s="9">
        <f>_xlfn.RANK.EQ(datos!BK16,datos!BK$7:BK$88)</f>
        <v>58</v>
      </c>
      <c r="BH16" s="9">
        <f>_xlfn.RANK.EQ(datos!BL16,datos!BL$7:BL$88)</f>
        <v>1</v>
      </c>
      <c r="BI16" s="9">
        <f>_xlfn.RANK.EQ(datos!BM16,datos!BM$7:BM$88)</f>
        <v>8</v>
      </c>
      <c r="BJ16" s="9">
        <f>_xlfn.RANK.EQ(datos!BN16,datos!BN$7:BN$88)</f>
        <v>7</v>
      </c>
      <c r="BK16" s="9">
        <f>_xlfn.RANK.EQ(datos!BO16,datos!BO$7:BO$88)</f>
        <v>6</v>
      </c>
      <c r="BL16" s="9">
        <f>_xlfn.RANK.EQ(datos!BP16,datos!BP$7:BP$88)</f>
        <v>31</v>
      </c>
      <c r="BM16" s="9">
        <f>_xlfn.RANK.EQ(datos!BQ16,datos!BQ$7:BQ$88)</f>
        <v>54</v>
      </c>
      <c r="BN16" s="9">
        <f>_xlfn.RANK.EQ(datos!BR16,datos!BR$7:BR$88)</f>
        <v>29</v>
      </c>
      <c r="BO16" s="9">
        <f>_xlfn.RANK.EQ(datos!BS16,datos!BS$7:BS$88)</f>
        <v>81</v>
      </c>
      <c r="BP16" s="9">
        <f>_xlfn.RANK.EQ(datos!BT16,datos!BT$7:BT$88)</f>
        <v>1</v>
      </c>
      <c r="BQ16" s="9">
        <f>_xlfn.RANK.EQ(datos!BU16,datos!BU$7:BU$88)</f>
        <v>69</v>
      </c>
      <c r="BR16" s="9">
        <f>_xlfn.RANK.EQ(datos!BV16,datos!BV$7:BV$88)</f>
        <v>63</v>
      </c>
      <c r="BS16" s="9">
        <f>_xlfn.RANK.EQ(datos!BW16,datos!BW$7:BW$88)</f>
        <v>62</v>
      </c>
      <c r="BT16" s="9">
        <f>_xlfn.RANK.EQ(datos!BX16,datos!BX$7:BX$88)</f>
        <v>78</v>
      </c>
      <c r="BU16" s="9">
        <f>_xlfn.RANK.EQ(datos!BY16,datos!BY$7:BY$88)</f>
        <v>68</v>
      </c>
      <c r="BV16" s="9">
        <f>_xlfn.RANK.EQ(datos!BZ16,datos!BZ$7:BZ$88)</f>
        <v>68</v>
      </c>
      <c r="BW16" s="9">
        <f>_xlfn.RANK.EQ(datos!CA16,datos!CA$7:CA$88)</f>
        <v>28</v>
      </c>
      <c r="BX16" s="9">
        <f>_xlfn.RANK.EQ(datos!CB16,datos!CB$7:CB$88)</f>
        <v>5</v>
      </c>
      <c r="BY16" s="9">
        <f>_xlfn.RANK.EQ(datos!CC16,datos!CC$7:CC$88)</f>
        <v>14</v>
      </c>
      <c r="BZ16" s="9">
        <f>_xlfn.RANK.EQ(datos!CD16,datos!CD$7:CD$88)</f>
        <v>38</v>
      </c>
      <c r="CA16" s="9">
        <f>_xlfn.RANK.EQ(datos!CE16,datos!CE$7:CE$88)</f>
        <v>28</v>
      </c>
      <c r="CB16" s="9">
        <f>_xlfn.RANK.EQ(datos!CF16,datos!CF$7:CF$88)</f>
        <v>22</v>
      </c>
      <c r="CC16" s="9">
        <f>_xlfn.RANK.EQ(datos!CG16,datos!CG$7:CG$88)</f>
        <v>42</v>
      </c>
      <c r="CD16" s="9">
        <f>_xlfn.RANK.EQ(datos!CH16,datos!CH$7:CH$88)</f>
        <v>59</v>
      </c>
      <c r="CE16" s="9">
        <f>_xlfn.RANK.EQ(datos!CI16,datos!CI$7:CI$88)</f>
        <v>53</v>
      </c>
      <c r="CF16" s="9">
        <f>_xlfn.RANK.EQ(datos!CJ16,datos!CJ$7:CJ$88)</f>
        <v>11</v>
      </c>
      <c r="CG16" s="9">
        <f>_xlfn.RANK.EQ(datos!CK16,datos!CK$7:CK$88)</f>
        <v>59</v>
      </c>
      <c r="CH16" s="9">
        <f>_xlfn.RANK.EQ(datos!CL16,datos!CL$7:CL$88)</f>
        <v>41</v>
      </c>
      <c r="CI16" s="9">
        <f>_xlfn.RANK.EQ(datos!CM16,datos!CM$7:CM$88)</f>
        <v>62</v>
      </c>
      <c r="CJ16" s="9">
        <f>_xlfn.RANK.EQ(datos!CN16,datos!CN$7:CN$88)</f>
        <v>19</v>
      </c>
      <c r="CK16" s="9">
        <f>_xlfn.RANK.EQ(datos!CO16,datos!CO$7:CO$88)</f>
        <v>27</v>
      </c>
      <c r="CL16" s="9">
        <f>_xlfn.RANK.EQ(datos!CP16,datos!CP$7:CP$88)</f>
        <v>49</v>
      </c>
      <c r="CM16" s="9">
        <f>_xlfn.RANK.EQ(datos!CQ16,datos!CQ$7:CQ$88)</f>
        <v>1</v>
      </c>
      <c r="CN16" s="9">
        <f>_xlfn.RANK.EQ(datos!CR16,datos!CR$7:CR$88)</f>
        <v>61</v>
      </c>
      <c r="CO16" s="9">
        <f>_xlfn.RANK.EQ(datos!CS16,datos!CS$7:CS$88)</f>
        <v>33</v>
      </c>
      <c r="CP16" s="9">
        <f>_xlfn.RANK.EQ(datos!CT16,datos!CT$7:CT$88)</f>
        <v>16</v>
      </c>
      <c r="CQ16" s="9">
        <f>_xlfn.RANK.EQ(datos!CU16,datos!CU$7:CU$88)</f>
        <v>46</v>
      </c>
      <c r="CR16" s="9">
        <f>_xlfn.RANK.EQ(datos!CV16,datos!CV$7:CV$88)</f>
        <v>58</v>
      </c>
      <c r="CS16" s="9">
        <f>_xlfn.RANK.EQ(datos!CW16,datos!CW$7:CW$88)</f>
        <v>53</v>
      </c>
      <c r="CT16" s="9">
        <f>_xlfn.RANK.EQ(datos!CX16,datos!CX$7:CX$88)</f>
        <v>34</v>
      </c>
      <c r="CU16" s="9">
        <f>_xlfn.RANK.EQ(datos!CY16,datos!CY$7:CY$88)</f>
        <v>40</v>
      </c>
      <c r="CV16" s="9">
        <f>_xlfn.RANK.EQ(datos!CZ16,datos!CZ$7:CZ$88)</f>
        <v>39</v>
      </c>
      <c r="CW16" s="9">
        <f>_xlfn.RANK.EQ(datos!DA16,datos!DA$7:DA$88)</f>
        <v>34</v>
      </c>
      <c r="CX16" s="9">
        <f>_xlfn.RANK.EQ(datos!DB16,datos!DB$7:DB$88)</f>
        <v>76</v>
      </c>
      <c r="CY16" s="9">
        <f>_xlfn.RANK.EQ(datos!DC16,datos!DC$7:DC$88)</f>
        <v>14</v>
      </c>
      <c r="CZ16" s="9">
        <f>_xlfn.RANK.EQ(datos!DD16,datos!DD$7:DD$88)</f>
        <v>11</v>
      </c>
      <c r="DA16" s="9">
        <f>_xlfn.RANK.EQ(datos!DE16,datos!DE$7:DE$88)</f>
        <v>39</v>
      </c>
      <c r="DB16" s="9">
        <f>_xlfn.RANK.EQ(datos!DF16,datos!DF$7:DF$88)</f>
        <v>78</v>
      </c>
      <c r="DC16" s="9">
        <f>_xlfn.RANK.EQ(datos!DG16,datos!DG$7:DG$88)</f>
        <v>55</v>
      </c>
      <c r="DD16" s="9">
        <f>_xlfn.RANK.EQ(datos!DH16,datos!DH$7:DH$88)</f>
        <v>23</v>
      </c>
      <c r="DE16" s="9">
        <f>_xlfn.RANK.EQ(datos!DI16,datos!DI$7:DI$88)</f>
        <v>22</v>
      </c>
      <c r="DF16" s="9">
        <f>_xlfn.RANK.EQ(datos!DJ16,datos!DJ$7:DJ$88)</f>
        <v>20</v>
      </c>
      <c r="DG16" s="9">
        <f>_xlfn.RANK.EQ(datos!DK16,datos!DK$7:DK$88)</f>
        <v>42</v>
      </c>
      <c r="DH16" s="9">
        <f>_xlfn.RANK.EQ(datos!DL16,datos!DL$7:DL$88)</f>
        <v>31</v>
      </c>
      <c r="DI16" s="9">
        <f>_xlfn.RANK.EQ(datos!DM16,datos!DM$7:DM$88)</f>
        <v>27</v>
      </c>
      <c r="DJ16" s="9">
        <f>_xlfn.RANK.EQ(datos!DN16,datos!DN$7:DN$88)</f>
        <v>32</v>
      </c>
      <c r="DK16" s="9">
        <f>_xlfn.RANK.EQ(datos!DO16,datos!DO$7:DO$88)</f>
        <v>54</v>
      </c>
      <c r="DL16" s="9">
        <f>_xlfn.RANK.EQ(datos!DP16,datos!DP$7:DP$88)</f>
        <v>55</v>
      </c>
      <c r="DM16" s="9">
        <f>_xlfn.RANK.EQ(datos!DQ16,datos!DQ$7:DQ$88)</f>
        <v>64</v>
      </c>
      <c r="DN16" s="9">
        <f>_xlfn.RANK.EQ(datos!DR16,datos!DR$7:DR$88)</f>
        <v>58</v>
      </c>
      <c r="DO16" s="9">
        <f>_xlfn.RANK.EQ(datos!DS16,datos!DS$7:DS$88)</f>
        <v>37</v>
      </c>
      <c r="DP16" s="9">
        <f>_xlfn.RANK.EQ(datos!DT16,datos!DT$7:DT$88)</f>
        <v>45</v>
      </c>
      <c r="DQ16" s="9">
        <f>_xlfn.RANK.EQ(datos!DU16,datos!DU$7:DU$88)</f>
        <v>58</v>
      </c>
      <c r="DR16" s="9">
        <f>_xlfn.RANK.EQ(datos!DV16,datos!DV$7:DV$88)</f>
        <v>38</v>
      </c>
      <c r="DS16" s="9">
        <f>_xlfn.RANK.EQ(datos!DW16,datos!DW$7:DW$88)</f>
        <v>58</v>
      </c>
      <c r="DT16" s="9">
        <f>_xlfn.RANK.EQ(datos!DX16,datos!DX$7:DX$88)</f>
        <v>34</v>
      </c>
      <c r="DU16" s="9">
        <f>_xlfn.RANK.EQ(datos!DY16,datos!DY$7:DY$88)</f>
        <v>61</v>
      </c>
      <c r="DV16" s="9">
        <f>_xlfn.RANK.EQ(datos!DZ16,datos!DZ$7:DZ$88)</f>
        <v>51</v>
      </c>
      <c r="DW16" s="9">
        <f>_xlfn.RANK.EQ(datos!EA16,datos!EA$7:EA$88)</f>
        <v>63</v>
      </c>
      <c r="DX16" s="9">
        <f>_xlfn.RANK.EQ(datos!EB16,datos!EB$7:EB$88)</f>
        <v>70</v>
      </c>
      <c r="DY16" s="9">
        <f>_xlfn.RANK.EQ(datos!EC16,datos!EC$7:EC$88)</f>
        <v>70</v>
      </c>
      <c r="DZ16" s="9">
        <f>_xlfn.RANK.EQ(datos!ED16,datos!ED$7:ED$88)</f>
        <v>79</v>
      </c>
      <c r="EA16" s="9">
        <f>_xlfn.RANK.EQ(datos!EE16,datos!EE$7:EE$88)</f>
        <v>8</v>
      </c>
      <c r="EB16" s="9">
        <f>_xlfn.RANK.EQ(datos!EF16,datos!EF$7:EF$88)</f>
        <v>81</v>
      </c>
      <c r="EC16" s="9">
        <f>_xlfn.RANK.EQ(datos!EG16,datos!EG$7:EG$88)</f>
        <v>78</v>
      </c>
      <c r="ED16" s="9">
        <f>_xlfn.RANK.EQ(datos!EH16,datos!EH$7:EH$88)</f>
        <v>69</v>
      </c>
      <c r="EE16" s="9">
        <f>_xlfn.RANK.EQ(datos!EI16,datos!EI$7:EI$88)</f>
        <v>72</v>
      </c>
      <c r="EF16" s="9">
        <f>_xlfn.RANK.EQ(datos!EJ16,datos!EJ$7:EJ$88)</f>
        <v>19</v>
      </c>
      <c r="EG16" s="9">
        <f>_xlfn.RANK.EQ(datos!EK16,datos!EK$7:EK$88)</f>
        <v>44</v>
      </c>
      <c r="EH16" s="9">
        <f>_xlfn.RANK.EQ(datos!EL16,datos!EL$7:EL$88)</f>
        <v>57</v>
      </c>
      <c r="EI16" s="9">
        <f>_xlfn.RANK.EQ(datos!EM16,datos!EM$7:EM$88)</f>
        <v>28</v>
      </c>
      <c r="EJ16" s="9">
        <f>_xlfn.RANK.EQ(datos!EN16,datos!EN$7:EN$88)</f>
        <v>64</v>
      </c>
      <c r="EK16" s="9">
        <f>_xlfn.RANK.EQ(datos!EO16,datos!EO$7:EO$88)</f>
        <v>18</v>
      </c>
      <c r="EL16" s="9">
        <f>_xlfn.RANK.EQ(datos!EP16,datos!EP$7:EP$88)</f>
        <v>1</v>
      </c>
      <c r="EM16" s="9">
        <f>_xlfn.RANK.EQ(datos!EQ16,datos!EQ$7:EQ$88)</f>
        <v>20</v>
      </c>
      <c r="EN16" s="9">
        <f>_xlfn.RANK.EQ(datos!ER16,datos!ER$7:ER$88)</f>
        <v>75</v>
      </c>
      <c r="EO16" s="9">
        <f>_xlfn.RANK.EQ(datos!ES16,datos!ES$7:ES$88)</f>
        <v>57</v>
      </c>
      <c r="EP16" s="9">
        <f>_xlfn.RANK.EQ(datos!ET16,datos!ET$7:ET$88)</f>
        <v>65</v>
      </c>
      <c r="EQ16" s="9">
        <f>_xlfn.RANK.EQ(datos!EU16,datos!EU$7:EU$88)</f>
        <v>37</v>
      </c>
      <c r="ER16" s="9">
        <f>_xlfn.RANK.EQ(datos!EV16,datos!EV$7:EV$88)</f>
        <v>57</v>
      </c>
      <c r="ES16" s="9">
        <f>_xlfn.RANK.EQ(datos!EW16,datos!EW$7:EW$88)</f>
        <v>25</v>
      </c>
      <c r="ET16" s="9">
        <f>_xlfn.RANK.EQ(datos!EX16,datos!EX$7:EX$88)</f>
        <v>79</v>
      </c>
      <c r="EU16" s="9">
        <f>_xlfn.RANK.EQ(datos!EY16,datos!EY$7:EY$88)</f>
        <v>27</v>
      </c>
      <c r="EV16" s="9">
        <f>_xlfn.RANK.EQ(datos!EZ16,datos!EZ$7:EZ$88)</f>
        <v>37</v>
      </c>
      <c r="EW16" s="9">
        <f>_xlfn.RANK.EQ(datos!FA16,datos!FA$7:FA$88)</f>
        <v>81</v>
      </c>
      <c r="EX16" s="9">
        <f>_xlfn.RANK.EQ(datos!FB16,datos!FB$7:FB$88)</f>
        <v>62</v>
      </c>
      <c r="EY16" s="9">
        <f>_xlfn.RANK.EQ(datos!FC16,datos!FC$7:FC$88)</f>
        <v>66</v>
      </c>
      <c r="EZ16" s="9">
        <f>_xlfn.RANK.EQ(datos!FD16,datos!FD$7:FD$88)</f>
        <v>79</v>
      </c>
      <c r="FA16" s="9">
        <f>_xlfn.RANK.EQ(datos!FE16,datos!FE$7:FE$88)</f>
        <v>25</v>
      </c>
      <c r="FB16" s="9">
        <f>_xlfn.RANK.EQ(datos!FF16,datos!FF$7:FF$88)</f>
        <v>1</v>
      </c>
      <c r="FC16" s="9">
        <f>_xlfn.RANK.EQ(datos!FG16,datos!FG$7:FG$88)</f>
        <v>78</v>
      </c>
      <c r="FD16" s="9">
        <f>_xlfn.RANK.EQ(datos!FH16,datos!FH$7:FH$88)</f>
        <v>74</v>
      </c>
      <c r="FE16" s="9">
        <f>_xlfn.RANK.EQ(datos!FI16,datos!FI$7:FI$88)</f>
        <v>70</v>
      </c>
      <c r="FF16" s="9">
        <f>_xlfn.RANK.EQ(datos!FJ16,datos!FJ$7:FJ$88)</f>
        <v>16</v>
      </c>
      <c r="FG16" s="9">
        <f>_xlfn.RANK.EQ(datos!FK16,datos!FK$7:FK$88)</f>
        <v>24</v>
      </c>
      <c r="FH16" s="9">
        <f>_xlfn.RANK.EQ(datos!FL16,datos!FL$7:FL$88)</f>
        <v>19</v>
      </c>
      <c r="FI16" s="9">
        <f>_xlfn.RANK.EQ(datos!FM16,datos!FM$7:FM$88)</f>
        <v>66</v>
      </c>
      <c r="FJ16" s="9">
        <f>_xlfn.RANK.EQ(datos!FN16,datos!FN$7:FN$88)</f>
        <v>66</v>
      </c>
      <c r="FK16" s="9">
        <f>_xlfn.RANK.EQ(datos!FO16,datos!FO$7:FO$88)</f>
        <v>46</v>
      </c>
      <c r="FL16" s="9">
        <f>_xlfn.RANK.EQ(datos!FP16,datos!FP$7:FP$88)</f>
        <v>41</v>
      </c>
      <c r="FM16" s="9">
        <f>_xlfn.RANK.EQ(datos!FQ16,datos!FQ$7:FQ$88)</f>
        <v>40</v>
      </c>
      <c r="FN16" s="9">
        <f>_xlfn.RANK.EQ(datos!FR16,datos!FR$7:FR$88)</f>
        <v>8</v>
      </c>
      <c r="FO16" s="9">
        <f>_xlfn.RANK.EQ(datos!FS16,datos!FS$7:FS$88)</f>
        <v>49</v>
      </c>
      <c r="FP16" s="9">
        <f>_xlfn.RANK.EQ(datos!FT16,datos!FT$7:FT$88)</f>
        <v>43</v>
      </c>
    </row>
    <row r="17" spans="1:172" x14ac:dyDescent="0.3">
      <c r="A17" s="2" t="s">
        <v>22</v>
      </c>
      <c r="B17" s="2">
        <v>111</v>
      </c>
      <c r="C17" s="2" t="s">
        <v>23</v>
      </c>
      <c r="D17" s="2" t="s">
        <v>346</v>
      </c>
      <c r="E17" s="2" t="s">
        <v>347</v>
      </c>
      <c r="F17" s="2">
        <v>0</v>
      </c>
      <c r="G17" s="2" t="s">
        <v>344</v>
      </c>
      <c r="H17" s="9">
        <f>_xlfn.RANK.EQ(datos2!I17,datos2!I$7:I$88)</f>
        <v>27</v>
      </c>
      <c r="I17" s="9">
        <f>_xlfn.RANK.EQ(datos2!J17,datos2!J$7:J$88)</f>
        <v>46</v>
      </c>
      <c r="J17" s="9">
        <f>_xlfn.RANK.EQ(datos2!K17,datos2!K$7:K$88)</f>
        <v>45</v>
      </c>
      <c r="K17" s="9">
        <f>_xlfn.RANK.EQ(datos2!L17,datos2!L$7:L$88)</f>
        <v>16</v>
      </c>
      <c r="L17" s="9">
        <f>_xlfn.RANK.EQ(datos2!M17,datos2!M$7:M$88)</f>
        <v>18</v>
      </c>
      <c r="M17" s="9">
        <f>_xlfn.RANK.EQ(datos2!N17,datos2!N$7:N$88)</f>
        <v>39</v>
      </c>
      <c r="N17" s="9">
        <f>_xlfn.RANK.EQ(datos2!O17,datos2!O$7:O$88)</f>
        <v>37</v>
      </c>
      <c r="O17" s="9">
        <f>_xlfn.RANK.EQ(datos2!P17,datos2!P$7:P$88)</f>
        <v>8</v>
      </c>
      <c r="P17" s="9">
        <f>_xlfn.RANK.EQ(datos2!Q17,datos2!Q$7:Q$88)</f>
        <v>39</v>
      </c>
      <c r="Q17" s="9">
        <f>_xlfn.RANK.EQ(datos2!R17,datos2!R$7:R$88)</f>
        <v>52</v>
      </c>
      <c r="R17" s="9">
        <f>_xlfn.RANK.EQ(datos2!S17,datos2!S$7:S$88)</f>
        <v>77</v>
      </c>
      <c r="S17" s="9">
        <f>_xlfn.RANK.EQ(datos2!T17,datos2!T$7:T$88)</f>
        <v>18</v>
      </c>
      <c r="T17" s="9">
        <f>_xlfn.RANK.EQ(datos2!U17,datos2!U$7:U$88)</f>
        <v>44</v>
      </c>
      <c r="U17" s="9">
        <f>_xlfn.RANK.EQ(datos2!V17,datos2!V$7:V$88)</f>
        <v>62</v>
      </c>
      <c r="V17" s="9">
        <f>_xlfn.RANK.EQ(datos2!W17,datos2!W$7:W$88)</f>
        <v>59</v>
      </c>
      <c r="W17" s="9">
        <f>_xlfn.RANK.EQ(datos2!X17,datos2!X$7:X$88)</f>
        <v>55</v>
      </c>
      <c r="X17" s="9">
        <f>_xlfn.RANK.EQ(datos2!Y17,datos2!Y$7:Y$88)</f>
        <v>31</v>
      </c>
      <c r="Y17" s="9">
        <f>_xlfn.RANK.EQ(datos2!Z17,datos2!Z$7:Z$88)</f>
        <v>29</v>
      </c>
      <c r="Z17" s="9">
        <f>_xlfn.RANK.EQ(datos2!AA17,datos2!AA$7:AA$88)</f>
        <v>44</v>
      </c>
      <c r="AA17" s="9">
        <f>_xlfn.RANK.EQ(datos2!AB17,datos2!AB$7:AB$88)</f>
        <v>12</v>
      </c>
      <c r="AB17" s="9">
        <f>_xlfn.RANK.EQ(datos2!AC17,datos2!AC$7:AC$88)</f>
        <v>20</v>
      </c>
      <c r="AC17" s="9">
        <f>_xlfn.RANK.EQ(datos2!AD17,datos2!AD$7:AD$88)</f>
        <v>10</v>
      </c>
      <c r="AD17" s="9">
        <f>_xlfn.RANK.EQ(datos2!AE17,datos2!AE$7:AE$88)</f>
        <v>16</v>
      </c>
      <c r="AE17" s="9">
        <f>_xlfn.RANK.EQ(datos2!AF17,datos2!AF$7:AF$88)</f>
        <v>18</v>
      </c>
      <c r="AF17" s="9">
        <f>_xlfn.RANK.EQ(datos2!AG17,datos2!AG$7:AG$88)</f>
        <v>37</v>
      </c>
      <c r="AG17" s="9">
        <f>_xlfn.RANK.EQ(datos2!AH17,datos2!AH$7:AH$88)</f>
        <v>16</v>
      </c>
      <c r="AH17" s="9">
        <f>_xlfn.RANK.EQ(datos2!AI17,datos2!AI$7:AI$88)</f>
        <v>69</v>
      </c>
      <c r="AI17" s="9">
        <f>_xlfn.RANK.EQ(datos2!AJ17,datos2!AJ$7:AJ$88)</f>
        <v>14</v>
      </c>
      <c r="AJ17" s="9">
        <f>_xlfn.RANK.EQ(datos2!AK17,datos2!AK$7:AK$88)</f>
        <v>39</v>
      </c>
      <c r="AK17" s="9">
        <f>_xlfn.RANK.EQ(datos2!AL17,datos2!AL$7:AL$88)</f>
        <v>32</v>
      </c>
      <c r="AL17" s="9">
        <f>_xlfn.RANK.EQ(datos2!AM17,datos2!AM$7:AM$88)</f>
        <v>35</v>
      </c>
      <c r="AM17" s="9">
        <f>_xlfn.RANK.EQ(datos2!AN17,datos2!AN$7:AN$88)</f>
        <v>40</v>
      </c>
      <c r="AN17" s="9">
        <f>_xlfn.RANK.EQ(datos2!AO17,datos2!AO$7:AO$88)</f>
        <v>21</v>
      </c>
      <c r="AO17" s="9">
        <f>_xlfn.RANK.EQ(datos!AS17,datos!AS$7:AS$88)</f>
        <v>1</v>
      </c>
      <c r="AP17" s="9">
        <f>_xlfn.RANK.EQ(datos!AT17,datos!AT$7:AT$88)</f>
        <v>38</v>
      </c>
      <c r="AQ17" s="9">
        <f>_xlfn.RANK.EQ(datos!AU17,datos!AU$7:AU$88)</f>
        <v>8</v>
      </c>
      <c r="AR17" s="9">
        <f>_xlfn.RANK.EQ(datos!AV17,datos!AV$7:AV$88)</f>
        <v>8</v>
      </c>
      <c r="AS17" s="9">
        <f>_xlfn.RANK.EQ(datos!AW17,datos!AW$7:AW$88)</f>
        <v>22</v>
      </c>
      <c r="AT17" s="9">
        <f>_xlfn.RANK.EQ(datos!AX17,datos!AX$7:AX$88)</f>
        <v>55</v>
      </c>
      <c r="AU17" s="9">
        <f>_xlfn.RANK.EQ(datos!AY17,datos!AY$7:AY$88)</f>
        <v>16</v>
      </c>
      <c r="AV17" s="9">
        <f>_xlfn.RANK.EQ(datos!AZ17,datos!AZ$7:AZ$88)</f>
        <v>18</v>
      </c>
      <c r="AW17" s="9">
        <f>_xlfn.RANK.EQ(datos!BA17,datos!BA$7:BA$88)</f>
        <v>19</v>
      </c>
      <c r="AX17" s="9">
        <f>_xlfn.RANK.EQ(datos!BB17,datos!BB$7:BB$88)</f>
        <v>69</v>
      </c>
      <c r="AY17" s="9">
        <f>_xlfn.RANK.EQ(datos!BC17,datos!BC$7:BC$88)</f>
        <v>56</v>
      </c>
      <c r="AZ17" s="9">
        <f>_xlfn.RANK.EQ(datos!BD17,datos!BD$7:BD$88)</f>
        <v>46</v>
      </c>
      <c r="BA17" s="9">
        <f>_xlfn.RANK.EQ(datos!BE17,datos!BE$7:BE$88)</f>
        <v>42</v>
      </c>
      <c r="BB17" s="9">
        <f>_xlfn.RANK.EQ(datos!BF17,datos!BF$7:BF$88)</f>
        <v>54</v>
      </c>
      <c r="BC17" s="9">
        <f>_xlfn.RANK.EQ(datos!BG17,datos!BG$7:BG$88)</f>
        <v>24</v>
      </c>
      <c r="BD17" s="9">
        <f>_xlfn.RANK.EQ(datos!BH17,datos!BH$7:BH$88)</f>
        <v>75</v>
      </c>
      <c r="BE17" s="9">
        <f>_xlfn.RANK.EQ(datos!BI17,datos!BI$7:BI$88)</f>
        <v>34</v>
      </c>
      <c r="BF17" s="9">
        <f>_xlfn.RANK.EQ(datos!BJ17,datos!BJ$7:BJ$88)</f>
        <v>75</v>
      </c>
      <c r="BG17" s="9">
        <f>_xlfn.RANK.EQ(datos!BK17,datos!BK$7:BK$88)</f>
        <v>11</v>
      </c>
      <c r="BH17" s="9">
        <f>_xlfn.RANK.EQ(datos!BL17,datos!BL$7:BL$88)</f>
        <v>44</v>
      </c>
      <c r="BI17" s="9">
        <f>_xlfn.RANK.EQ(datos!BM17,datos!BM$7:BM$88)</f>
        <v>24</v>
      </c>
      <c r="BJ17" s="9">
        <f>_xlfn.RANK.EQ(datos!BN17,datos!BN$7:BN$88)</f>
        <v>38</v>
      </c>
      <c r="BK17" s="9">
        <f>_xlfn.RANK.EQ(datos!BO17,datos!BO$7:BO$88)</f>
        <v>17</v>
      </c>
      <c r="BL17" s="9">
        <f>_xlfn.RANK.EQ(datos!BP17,datos!BP$7:BP$88)</f>
        <v>59</v>
      </c>
      <c r="BM17" s="9">
        <f>_xlfn.RANK.EQ(datos!BQ17,datos!BQ$7:BQ$88)</f>
        <v>59</v>
      </c>
      <c r="BN17" s="9">
        <f>_xlfn.RANK.EQ(datos!BR17,datos!BR$7:BR$88)</f>
        <v>23</v>
      </c>
      <c r="BO17" s="9">
        <f>_xlfn.RANK.EQ(datos!BS17,datos!BS$7:BS$88)</f>
        <v>75</v>
      </c>
      <c r="BP17" s="9">
        <f>_xlfn.RANK.EQ(datos!BT17,datos!BT$7:BT$88)</f>
        <v>1</v>
      </c>
      <c r="BQ17" s="9">
        <f>_xlfn.RANK.EQ(datos!BU17,datos!BU$7:BU$88)</f>
        <v>1</v>
      </c>
      <c r="BR17" s="9">
        <f>_xlfn.RANK.EQ(datos!BV17,datos!BV$7:BV$88)</f>
        <v>46</v>
      </c>
      <c r="BS17" s="9">
        <f>_xlfn.RANK.EQ(datos!BW17,datos!BW$7:BW$88)</f>
        <v>62</v>
      </c>
      <c r="BT17" s="9">
        <f>_xlfn.RANK.EQ(datos!BX17,datos!BX$7:BX$88)</f>
        <v>51</v>
      </c>
      <c r="BU17" s="9">
        <f>_xlfn.RANK.EQ(datos!BY17,datos!BY$7:BY$88)</f>
        <v>43</v>
      </c>
      <c r="BV17" s="9">
        <f>_xlfn.RANK.EQ(datos!BZ17,datos!BZ$7:BZ$88)</f>
        <v>57</v>
      </c>
      <c r="BW17" s="9">
        <f>_xlfn.RANK.EQ(datos!CA17,datos!CA$7:CA$88)</f>
        <v>28</v>
      </c>
      <c r="BX17" s="9">
        <f>_xlfn.RANK.EQ(datos!CB17,datos!CB$7:CB$88)</f>
        <v>26</v>
      </c>
      <c r="BY17" s="9">
        <f>_xlfn.RANK.EQ(datos!CC17,datos!CC$7:CC$88)</f>
        <v>29</v>
      </c>
      <c r="BZ17" s="9">
        <f>_xlfn.RANK.EQ(datos!CD17,datos!CD$7:CD$88)</f>
        <v>58</v>
      </c>
      <c r="CA17" s="9">
        <f>_xlfn.RANK.EQ(datos!CE17,datos!CE$7:CE$88)</f>
        <v>17</v>
      </c>
      <c r="CB17" s="9">
        <f>_xlfn.RANK.EQ(datos!CF17,datos!CF$7:CF$88)</f>
        <v>44</v>
      </c>
      <c r="CC17" s="9">
        <f>_xlfn.RANK.EQ(datos!CG17,datos!CG$7:CG$88)</f>
        <v>75</v>
      </c>
      <c r="CD17" s="9">
        <f>_xlfn.RANK.EQ(datos!CH17,datos!CH$7:CH$88)</f>
        <v>54</v>
      </c>
      <c r="CE17" s="9">
        <f>_xlfn.RANK.EQ(datos!CI17,datos!CI$7:CI$88)</f>
        <v>57</v>
      </c>
      <c r="CF17" s="9">
        <f>_xlfn.RANK.EQ(datos!CJ17,datos!CJ$7:CJ$88)</f>
        <v>20</v>
      </c>
      <c r="CG17" s="9">
        <f>_xlfn.RANK.EQ(datos!CK17,datos!CK$7:CK$88)</f>
        <v>51</v>
      </c>
      <c r="CH17" s="9">
        <f>_xlfn.RANK.EQ(datos!CL17,datos!CL$7:CL$88)</f>
        <v>50</v>
      </c>
      <c r="CI17" s="9">
        <f>_xlfn.RANK.EQ(datos!CM17,datos!CM$7:CM$88)</f>
        <v>59</v>
      </c>
      <c r="CJ17" s="9">
        <f>_xlfn.RANK.EQ(datos!CN17,datos!CN$7:CN$88)</f>
        <v>25</v>
      </c>
      <c r="CK17" s="9">
        <f>_xlfn.RANK.EQ(datos!CO17,datos!CO$7:CO$88)</f>
        <v>56</v>
      </c>
      <c r="CL17" s="9">
        <f>_xlfn.RANK.EQ(datos!CP17,datos!CP$7:CP$88)</f>
        <v>33</v>
      </c>
      <c r="CM17" s="9">
        <f>_xlfn.RANK.EQ(datos!CQ17,datos!CQ$7:CQ$88)</f>
        <v>1</v>
      </c>
      <c r="CN17" s="9">
        <f>_xlfn.RANK.EQ(datos!CR17,datos!CR$7:CR$88)</f>
        <v>54</v>
      </c>
      <c r="CO17" s="9">
        <f>_xlfn.RANK.EQ(datos!CS17,datos!CS$7:CS$88)</f>
        <v>28</v>
      </c>
      <c r="CP17" s="9">
        <f>_xlfn.RANK.EQ(datos!CT17,datos!CT$7:CT$88)</f>
        <v>61</v>
      </c>
      <c r="CQ17" s="9">
        <f>_xlfn.RANK.EQ(datos!CU17,datos!CU$7:CU$88)</f>
        <v>56</v>
      </c>
      <c r="CR17" s="9">
        <f>_xlfn.RANK.EQ(datos!CV17,datos!CV$7:CV$88)</f>
        <v>30</v>
      </c>
      <c r="CS17" s="9">
        <f>_xlfn.RANK.EQ(datos!CW17,datos!CW$7:CW$88)</f>
        <v>63</v>
      </c>
      <c r="CT17" s="9">
        <f>_xlfn.RANK.EQ(datos!CX17,datos!CX$7:CX$88)</f>
        <v>58</v>
      </c>
      <c r="CU17" s="9">
        <f>_xlfn.RANK.EQ(datos!CY17,datos!CY$7:CY$88)</f>
        <v>23</v>
      </c>
      <c r="CV17" s="9">
        <f>_xlfn.RANK.EQ(datos!CZ17,datos!CZ$7:CZ$88)</f>
        <v>77</v>
      </c>
      <c r="CW17" s="9">
        <f>_xlfn.RANK.EQ(datos!DA17,datos!DA$7:DA$88)</f>
        <v>11</v>
      </c>
      <c r="CX17" s="9">
        <f>_xlfn.RANK.EQ(datos!DB17,datos!DB$7:DB$88)</f>
        <v>38</v>
      </c>
      <c r="CY17" s="9">
        <f>_xlfn.RANK.EQ(datos!DC17,datos!DC$7:DC$88)</f>
        <v>35</v>
      </c>
      <c r="CZ17" s="9">
        <f>_xlfn.RANK.EQ(datos!DD17,datos!DD$7:DD$88)</f>
        <v>4</v>
      </c>
      <c r="DA17" s="9">
        <f>_xlfn.RANK.EQ(datos!DE17,datos!DE$7:DE$88)</f>
        <v>13</v>
      </c>
      <c r="DB17" s="9">
        <f>_xlfn.RANK.EQ(datos!DF17,datos!DF$7:DF$88)</f>
        <v>24</v>
      </c>
      <c r="DC17" s="9">
        <f>_xlfn.RANK.EQ(datos!DG17,datos!DG$7:DG$88)</f>
        <v>1</v>
      </c>
      <c r="DD17" s="9">
        <f>_xlfn.RANK.EQ(datos!DH17,datos!DH$7:DH$88)</f>
        <v>63</v>
      </c>
      <c r="DE17" s="9">
        <f>_xlfn.RANK.EQ(datos!DI17,datos!DI$7:DI$88)</f>
        <v>22</v>
      </c>
      <c r="DF17" s="9">
        <f>_xlfn.RANK.EQ(datos!DJ17,datos!DJ$7:DJ$88)</f>
        <v>30</v>
      </c>
      <c r="DG17" s="9">
        <f>_xlfn.RANK.EQ(datos!DK17,datos!DK$7:DK$88)</f>
        <v>23</v>
      </c>
      <c r="DH17" s="9">
        <f>_xlfn.RANK.EQ(datos!DL17,datos!DL$7:DL$88)</f>
        <v>8</v>
      </c>
      <c r="DI17" s="9">
        <f>_xlfn.RANK.EQ(datos!DM17,datos!DM$7:DM$88)</f>
        <v>11</v>
      </c>
      <c r="DJ17" s="9">
        <f>_xlfn.RANK.EQ(datos!DN17,datos!DN$7:DN$88)</f>
        <v>13</v>
      </c>
      <c r="DK17" s="9">
        <f>_xlfn.RANK.EQ(datos!DO17,datos!DO$7:DO$88)</f>
        <v>67</v>
      </c>
      <c r="DL17" s="9">
        <f>_xlfn.RANK.EQ(datos!DP17,datos!DP$7:DP$88)</f>
        <v>60</v>
      </c>
      <c r="DM17" s="9">
        <f>_xlfn.RANK.EQ(datos!DQ17,datos!DQ$7:DQ$88)</f>
        <v>40</v>
      </c>
      <c r="DN17" s="9">
        <f>_xlfn.RANK.EQ(datos!DR17,datos!DR$7:DR$88)</f>
        <v>48</v>
      </c>
      <c r="DO17" s="9">
        <f>_xlfn.RANK.EQ(datos!DS17,datos!DS$7:DS$88)</f>
        <v>10</v>
      </c>
      <c r="DP17" s="9">
        <f>_xlfn.RANK.EQ(datos!DT17,datos!DT$7:DT$88)</f>
        <v>35</v>
      </c>
      <c r="DQ17" s="9">
        <f>_xlfn.RANK.EQ(datos!DU17,datos!DU$7:DU$88)</f>
        <v>43</v>
      </c>
      <c r="DR17" s="9">
        <f>_xlfn.RANK.EQ(datos!DV17,datos!DV$7:DV$88)</f>
        <v>73</v>
      </c>
      <c r="DS17" s="9">
        <f>_xlfn.RANK.EQ(datos!DW17,datos!DW$7:DW$88)</f>
        <v>58</v>
      </c>
      <c r="DT17" s="9">
        <f>_xlfn.RANK.EQ(datos!DX17,datos!DX$7:DX$88)</f>
        <v>34</v>
      </c>
      <c r="DU17" s="9">
        <f>_xlfn.RANK.EQ(datos!DY17,datos!DY$7:DY$88)</f>
        <v>48</v>
      </c>
      <c r="DV17" s="9">
        <f>_xlfn.RANK.EQ(datos!DZ17,datos!DZ$7:DZ$88)</f>
        <v>70</v>
      </c>
      <c r="DW17" s="9">
        <f>_xlfn.RANK.EQ(datos!EA17,datos!EA$7:EA$88)</f>
        <v>15</v>
      </c>
      <c r="DX17" s="9">
        <f>_xlfn.RANK.EQ(datos!EB17,datos!EB$7:EB$88)</f>
        <v>16</v>
      </c>
      <c r="DY17" s="9">
        <f>_xlfn.RANK.EQ(datos!EC17,datos!EC$7:EC$88)</f>
        <v>14</v>
      </c>
      <c r="DZ17" s="9">
        <f>_xlfn.RANK.EQ(datos!ED17,datos!ED$7:ED$88)</f>
        <v>18</v>
      </c>
      <c r="EA17" s="9">
        <f>_xlfn.RANK.EQ(datos!EE17,datos!EE$7:EE$88)</f>
        <v>27</v>
      </c>
      <c r="EB17" s="9">
        <f>_xlfn.RANK.EQ(datos!EF17,datos!EF$7:EF$88)</f>
        <v>59</v>
      </c>
      <c r="EC17" s="9">
        <f>_xlfn.RANK.EQ(datos!EG17,datos!EG$7:EG$88)</f>
        <v>28</v>
      </c>
      <c r="ED17" s="9">
        <f>_xlfn.RANK.EQ(datos!EH17,datos!EH$7:EH$88)</f>
        <v>78</v>
      </c>
      <c r="EE17" s="9">
        <f>_xlfn.RANK.EQ(datos!EI17,datos!EI$7:EI$88)</f>
        <v>76</v>
      </c>
      <c r="EF17" s="9">
        <f>_xlfn.RANK.EQ(datos!EJ17,datos!EJ$7:EJ$88)</f>
        <v>5</v>
      </c>
      <c r="EG17" s="9">
        <f>_xlfn.RANK.EQ(datos!EK17,datos!EK$7:EK$88)</f>
        <v>70</v>
      </c>
      <c r="EH17" s="9">
        <f>_xlfn.RANK.EQ(datos!EL17,datos!EL$7:EL$88)</f>
        <v>63</v>
      </c>
      <c r="EI17" s="9">
        <f>_xlfn.RANK.EQ(datos!EM17,datos!EM$7:EM$88)</f>
        <v>4</v>
      </c>
      <c r="EJ17" s="9">
        <f>_xlfn.RANK.EQ(datos!EN17,datos!EN$7:EN$88)</f>
        <v>12</v>
      </c>
      <c r="EK17" s="9">
        <f>_xlfn.RANK.EQ(datos!EO17,datos!EO$7:EO$88)</f>
        <v>56</v>
      </c>
      <c r="EL17" s="9">
        <f>_xlfn.RANK.EQ(datos!EP17,datos!EP$7:EP$88)</f>
        <v>39</v>
      </c>
      <c r="EM17" s="9">
        <f>_xlfn.RANK.EQ(datos!EQ17,datos!EQ$7:EQ$88)</f>
        <v>42</v>
      </c>
      <c r="EN17" s="9">
        <f>_xlfn.RANK.EQ(datos!ER17,datos!ER$7:ER$88)</f>
        <v>24</v>
      </c>
      <c r="EO17" s="9">
        <f>_xlfn.RANK.EQ(datos!ES17,datos!ES$7:ES$88)</f>
        <v>42</v>
      </c>
      <c r="EP17" s="9">
        <f>_xlfn.RANK.EQ(datos!ET17,datos!ET$7:ET$88)</f>
        <v>35</v>
      </c>
      <c r="EQ17" s="9">
        <f>_xlfn.RANK.EQ(datos!EU17,datos!EU$7:EU$88)</f>
        <v>28</v>
      </c>
      <c r="ER17" s="9">
        <f>_xlfn.RANK.EQ(datos!EV17,datos!EV$7:EV$88)</f>
        <v>33</v>
      </c>
      <c r="ES17" s="9">
        <f>_xlfn.RANK.EQ(datos!EW17,datos!EW$7:EW$88)</f>
        <v>48</v>
      </c>
      <c r="ET17" s="9">
        <f>_xlfn.RANK.EQ(datos!EX17,datos!EX$7:EX$88)</f>
        <v>36</v>
      </c>
      <c r="EU17" s="9">
        <f>_xlfn.RANK.EQ(datos!EY17,datos!EY$7:EY$88)</f>
        <v>23</v>
      </c>
      <c r="EV17" s="9">
        <f>_xlfn.RANK.EQ(datos!EZ17,datos!EZ$7:EZ$88)</f>
        <v>25</v>
      </c>
      <c r="EW17" s="9">
        <f>_xlfn.RANK.EQ(datos!FA17,datos!FA$7:FA$88)</f>
        <v>73</v>
      </c>
      <c r="EX17" s="9">
        <f>_xlfn.RANK.EQ(datos!FB17,datos!FB$7:FB$88)</f>
        <v>46</v>
      </c>
      <c r="EY17" s="9">
        <f>_xlfn.RANK.EQ(datos!FC17,datos!FC$7:FC$88)</f>
        <v>49</v>
      </c>
      <c r="EZ17" s="9">
        <f>_xlfn.RANK.EQ(datos!FD17,datos!FD$7:FD$88)</f>
        <v>70</v>
      </c>
      <c r="FA17" s="9">
        <f>_xlfn.RANK.EQ(datos!FE17,datos!FE$7:FE$88)</f>
        <v>54</v>
      </c>
      <c r="FB17" s="9">
        <f>_xlfn.RANK.EQ(datos!FF17,datos!FF$7:FF$88)</f>
        <v>33</v>
      </c>
      <c r="FC17" s="9">
        <f>_xlfn.RANK.EQ(datos!FG17,datos!FG$7:FG$88)</f>
        <v>1</v>
      </c>
      <c r="FD17" s="9">
        <f>_xlfn.RANK.EQ(datos!FH17,datos!FH$7:FH$88)</f>
        <v>78</v>
      </c>
      <c r="FE17" s="9">
        <f>_xlfn.RANK.EQ(datos!FI17,datos!FI$7:FI$88)</f>
        <v>1</v>
      </c>
      <c r="FF17" s="9">
        <f>_xlfn.RANK.EQ(datos!FJ17,datos!FJ$7:FJ$88)</f>
        <v>55</v>
      </c>
      <c r="FG17" s="9">
        <f>_xlfn.RANK.EQ(datos!FK17,datos!FK$7:FK$88)</f>
        <v>19</v>
      </c>
      <c r="FH17" s="9">
        <f>_xlfn.RANK.EQ(datos!FL17,datos!FL$7:FL$88)</f>
        <v>19</v>
      </c>
      <c r="FI17" s="9">
        <f>_xlfn.RANK.EQ(datos!FM17,datos!FM$7:FM$88)</f>
        <v>66</v>
      </c>
      <c r="FJ17" s="9">
        <f>_xlfn.RANK.EQ(datos!FN17,datos!FN$7:FN$88)</f>
        <v>66</v>
      </c>
      <c r="FK17" s="9">
        <f>_xlfn.RANK.EQ(datos!FO17,datos!FO$7:FO$88)</f>
        <v>64</v>
      </c>
      <c r="FL17" s="9">
        <f>_xlfn.RANK.EQ(datos!FP17,datos!FP$7:FP$88)</f>
        <v>78</v>
      </c>
      <c r="FM17" s="9">
        <f>_xlfn.RANK.EQ(datos!FQ17,datos!FQ$7:FQ$88)</f>
        <v>19</v>
      </c>
      <c r="FN17" s="9">
        <f>_xlfn.RANK.EQ(datos!FR17,datos!FR$7:FR$88)</f>
        <v>18</v>
      </c>
      <c r="FO17" s="9">
        <f>_xlfn.RANK.EQ(datos!FS17,datos!FS$7:FS$88)</f>
        <v>14</v>
      </c>
      <c r="FP17" s="9">
        <f>_xlfn.RANK.EQ(datos!FT17,datos!FT$7:FT$88)</f>
        <v>40</v>
      </c>
    </row>
    <row r="18" spans="1:172" x14ac:dyDescent="0.3">
      <c r="A18" s="2" t="s">
        <v>24</v>
      </c>
      <c r="B18" s="2">
        <v>112</v>
      </c>
      <c r="C18" s="2" t="s">
        <v>25</v>
      </c>
      <c r="D18" s="2" t="s">
        <v>346</v>
      </c>
      <c r="E18" s="2" t="s">
        <v>347</v>
      </c>
      <c r="F18" s="2">
        <v>0</v>
      </c>
      <c r="G18" s="2" t="s">
        <v>355</v>
      </c>
      <c r="H18" s="9">
        <f>_xlfn.RANK.EQ(datos2!I18,datos2!I$7:I$88)</f>
        <v>68</v>
      </c>
      <c r="I18" s="9">
        <f>_xlfn.RANK.EQ(datos2!J18,datos2!J$7:J$88)</f>
        <v>65</v>
      </c>
      <c r="J18" s="9">
        <f>_xlfn.RANK.EQ(datos2!K18,datos2!K$7:K$88)</f>
        <v>64</v>
      </c>
      <c r="K18" s="9">
        <f>_xlfn.RANK.EQ(datos2!L18,datos2!L$7:L$88)</f>
        <v>58</v>
      </c>
      <c r="L18" s="9">
        <f>_xlfn.RANK.EQ(datos2!M18,datos2!M$7:M$88)</f>
        <v>58</v>
      </c>
      <c r="M18" s="9">
        <f>_xlfn.RANK.EQ(datos2!N18,datos2!N$7:N$88)</f>
        <v>44</v>
      </c>
      <c r="N18" s="9">
        <f>_xlfn.RANK.EQ(datos2!O18,datos2!O$7:O$88)</f>
        <v>81</v>
      </c>
      <c r="O18" s="9">
        <f>_xlfn.RANK.EQ(datos2!P18,datos2!P$7:P$88)</f>
        <v>1</v>
      </c>
      <c r="P18" s="9">
        <f>_xlfn.RANK.EQ(datos2!Q18,datos2!Q$7:Q$88)</f>
        <v>23</v>
      </c>
      <c r="Q18" s="9">
        <f>_xlfn.RANK.EQ(datos2!R18,datos2!R$7:R$88)</f>
        <v>45</v>
      </c>
      <c r="R18" s="9">
        <f>_xlfn.RANK.EQ(datos2!S18,datos2!S$7:S$88)</f>
        <v>81</v>
      </c>
      <c r="S18" s="9">
        <f>_xlfn.RANK.EQ(datos2!T18,datos2!T$7:T$88)</f>
        <v>47</v>
      </c>
      <c r="T18" s="9">
        <f>_xlfn.RANK.EQ(datos2!U18,datos2!U$7:U$88)</f>
        <v>80</v>
      </c>
      <c r="U18" s="9">
        <f>_xlfn.RANK.EQ(datos2!V18,datos2!V$7:V$88)</f>
        <v>27</v>
      </c>
      <c r="V18" s="9">
        <f>_xlfn.RANK.EQ(datos2!W18,datos2!W$7:W$88)</f>
        <v>67</v>
      </c>
      <c r="W18" s="9">
        <f>_xlfn.RANK.EQ(datos2!X18,datos2!X$7:X$88)</f>
        <v>17</v>
      </c>
      <c r="X18" s="9">
        <f>_xlfn.RANK.EQ(datos2!Y18,datos2!Y$7:Y$88)</f>
        <v>55</v>
      </c>
      <c r="Y18" s="9">
        <f>_xlfn.RANK.EQ(datos2!Z18,datos2!Z$7:Z$88)</f>
        <v>67</v>
      </c>
      <c r="Z18" s="9">
        <f>_xlfn.RANK.EQ(datos2!AA18,datos2!AA$7:AA$88)</f>
        <v>76</v>
      </c>
      <c r="AA18" s="9">
        <f>_xlfn.RANK.EQ(datos2!AB18,datos2!AB$7:AB$88)</f>
        <v>72</v>
      </c>
      <c r="AB18" s="9">
        <f>_xlfn.RANK.EQ(datos2!AC18,datos2!AC$7:AC$88)</f>
        <v>53</v>
      </c>
      <c r="AC18" s="9">
        <f>_xlfn.RANK.EQ(datos2!AD18,datos2!AD$7:AD$88)</f>
        <v>39</v>
      </c>
      <c r="AD18" s="9">
        <f>_xlfn.RANK.EQ(datos2!AE18,datos2!AE$7:AE$88)</f>
        <v>45</v>
      </c>
      <c r="AE18" s="9">
        <f>_xlfn.RANK.EQ(datos2!AF18,datos2!AF$7:AF$88)</f>
        <v>58</v>
      </c>
      <c r="AF18" s="9">
        <f>_xlfn.RANK.EQ(datos2!AG18,datos2!AG$7:AG$88)</f>
        <v>51</v>
      </c>
      <c r="AG18" s="9">
        <f>_xlfn.RANK.EQ(datos2!AH18,datos2!AH$7:AH$88)</f>
        <v>55</v>
      </c>
      <c r="AH18" s="9">
        <f>_xlfn.RANK.EQ(datos2!AI18,datos2!AI$7:AI$88)</f>
        <v>6</v>
      </c>
      <c r="AI18" s="9">
        <f>_xlfn.RANK.EQ(datos2!AJ18,datos2!AJ$7:AJ$88)</f>
        <v>43</v>
      </c>
      <c r="AJ18" s="9">
        <f>_xlfn.RANK.EQ(datos2!AK18,datos2!AK$7:AK$88)</f>
        <v>49</v>
      </c>
      <c r="AK18" s="9">
        <f>_xlfn.RANK.EQ(datos2!AL18,datos2!AL$7:AL$88)</f>
        <v>74</v>
      </c>
      <c r="AL18" s="9">
        <f>_xlfn.RANK.EQ(datos2!AM18,datos2!AM$7:AM$88)</f>
        <v>74</v>
      </c>
      <c r="AM18" s="9">
        <f>_xlfn.RANK.EQ(datos2!AN18,datos2!AN$7:AN$88)</f>
        <v>82</v>
      </c>
      <c r="AN18" s="9">
        <f>_xlfn.RANK.EQ(datos2!AO18,datos2!AO$7:AO$88)</f>
        <v>49</v>
      </c>
      <c r="AO18" s="9">
        <f>_xlfn.RANK.EQ(datos!AS18,datos!AS$7:AS$88)</f>
        <v>1</v>
      </c>
      <c r="AP18" s="9">
        <f>_xlfn.RANK.EQ(datos!AT18,datos!AT$7:AT$88)</f>
        <v>2</v>
      </c>
      <c r="AQ18" s="9">
        <f>_xlfn.RANK.EQ(datos!AU18,datos!AU$7:AU$88)</f>
        <v>4</v>
      </c>
      <c r="AR18" s="9">
        <f>_xlfn.RANK.EQ(datos!AV18,datos!AV$7:AV$88)</f>
        <v>17</v>
      </c>
      <c r="AS18" s="9">
        <f>_xlfn.RANK.EQ(datos!AW18,datos!AW$7:AW$88)</f>
        <v>5</v>
      </c>
      <c r="AT18" s="9">
        <f>_xlfn.RANK.EQ(datos!AX18,datos!AX$7:AX$88)</f>
        <v>1</v>
      </c>
      <c r="AU18" s="9">
        <f>_xlfn.RANK.EQ(datos!AY18,datos!AY$7:AY$88)</f>
        <v>39</v>
      </c>
      <c r="AV18" s="9">
        <f>_xlfn.RANK.EQ(datos!AZ18,datos!AZ$7:AZ$88)</f>
        <v>42</v>
      </c>
      <c r="AW18" s="9">
        <f>_xlfn.RANK.EQ(datos!BA18,datos!BA$7:BA$88)</f>
        <v>51</v>
      </c>
      <c r="AX18" s="9">
        <f>_xlfn.RANK.EQ(datos!BB18,datos!BB$7:BB$88)</f>
        <v>13</v>
      </c>
      <c r="AY18" s="9">
        <f>_xlfn.RANK.EQ(datos!BC18,datos!BC$7:BC$88)</f>
        <v>49</v>
      </c>
      <c r="AZ18" s="9">
        <f>_xlfn.RANK.EQ(datos!BD18,datos!BD$7:BD$88)</f>
        <v>39</v>
      </c>
      <c r="BA18" s="9">
        <f>_xlfn.RANK.EQ(datos!BE18,datos!BE$7:BE$88)</f>
        <v>36</v>
      </c>
      <c r="BB18" s="9">
        <f>_xlfn.RANK.EQ(datos!BF18,datos!BF$7:BF$88)</f>
        <v>74</v>
      </c>
      <c r="BC18" s="9">
        <f>_xlfn.RANK.EQ(datos!BG18,datos!BG$7:BG$88)</f>
        <v>70</v>
      </c>
      <c r="BD18" s="9">
        <f>_xlfn.RANK.EQ(datos!BH18,datos!BH$7:BH$88)</f>
        <v>75</v>
      </c>
      <c r="BE18" s="9">
        <f>_xlfn.RANK.EQ(datos!BI18,datos!BI$7:BI$88)</f>
        <v>79</v>
      </c>
      <c r="BF18" s="9">
        <f>_xlfn.RANK.EQ(datos!BJ18,datos!BJ$7:BJ$88)</f>
        <v>31</v>
      </c>
      <c r="BG18" s="9">
        <f>_xlfn.RANK.EQ(datos!BK18,datos!BK$7:BK$88)</f>
        <v>4</v>
      </c>
      <c r="BH18" s="9">
        <f>_xlfn.RANK.EQ(datos!BL18,datos!BL$7:BL$88)</f>
        <v>51</v>
      </c>
      <c r="BI18" s="9">
        <f>_xlfn.RANK.EQ(datos!BM18,datos!BM$7:BM$88)</f>
        <v>54</v>
      </c>
      <c r="BJ18" s="9">
        <f>_xlfn.RANK.EQ(datos!BN18,datos!BN$7:BN$88)</f>
        <v>41</v>
      </c>
      <c r="BK18" s="9">
        <f>_xlfn.RANK.EQ(datos!BO18,datos!BO$7:BO$88)</f>
        <v>49</v>
      </c>
      <c r="BL18" s="9">
        <f>_xlfn.RANK.EQ(datos!BP18,datos!BP$7:BP$88)</f>
        <v>30</v>
      </c>
      <c r="BM18" s="9">
        <f>_xlfn.RANK.EQ(datos!BQ18,datos!BQ$7:BQ$88)</f>
        <v>77</v>
      </c>
      <c r="BN18" s="9">
        <f>_xlfn.RANK.EQ(datos!BR18,datos!BR$7:BR$88)</f>
        <v>71</v>
      </c>
      <c r="BO18" s="9">
        <f>_xlfn.RANK.EQ(datos!BS18,datos!BS$7:BS$88)</f>
        <v>12</v>
      </c>
      <c r="BP18" s="9">
        <f>_xlfn.RANK.EQ(datos!BT18,datos!BT$7:BT$88)</f>
        <v>49</v>
      </c>
      <c r="BQ18" s="9">
        <f>_xlfn.RANK.EQ(datos!BU18,datos!BU$7:BU$88)</f>
        <v>32</v>
      </c>
      <c r="BR18" s="9">
        <f>_xlfn.RANK.EQ(datos!BV18,datos!BV$7:BV$88)</f>
        <v>40</v>
      </c>
      <c r="BS18" s="9">
        <f>_xlfn.RANK.EQ(datos!BW18,datos!BW$7:BW$88)</f>
        <v>1</v>
      </c>
      <c r="BT18" s="9">
        <f>_xlfn.RANK.EQ(datos!BX18,datos!BX$7:BX$88)</f>
        <v>77</v>
      </c>
      <c r="BU18" s="9">
        <f>_xlfn.RANK.EQ(datos!BY18,datos!BY$7:BY$88)</f>
        <v>69</v>
      </c>
      <c r="BV18" s="9">
        <f>_xlfn.RANK.EQ(datos!BZ18,datos!BZ$7:BZ$88)</f>
        <v>50</v>
      </c>
      <c r="BW18" s="9">
        <f>_xlfn.RANK.EQ(datos!CA18,datos!CA$7:CA$88)</f>
        <v>28</v>
      </c>
      <c r="BX18" s="9">
        <f>_xlfn.RANK.EQ(datos!CB18,datos!CB$7:CB$88)</f>
        <v>33</v>
      </c>
      <c r="BY18" s="9">
        <f>_xlfn.RANK.EQ(datos!CC18,datos!CC$7:CC$88)</f>
        <v>40</v>
      </c>
      <c r="BZ18" s="9">
        <f>_xlfn.RANK.EQ(datos!CD18,datos!CD$7:CD$88)</f>
        <v>63</v>
      </c>
      <c r="CA18" s="9">
        <f>_xlfn.RANK.EQ(datos!CE18,datos!CE$7:CE$88)</f>
        <v>44</v>
      </c>
      <c r="CB18" s="9">
        <f>_xlfn.RANK.EQ(datos!CF18,datos!CF$7:CF$88)</f>
        <v>53</v>
      </c>
      <c r="CC18" s="9">
        <f>_xlfn.RANK.EQ(datos!CG18,datos!CG$7:CG$88)</f>
        <v>25</v>
      </c>
      <c r="CD18" s="9">
        <f>_xlfn.RANK.EQ(datos!CH18,datos!CH$7:CH$88)</f>
        <v>24</v>
      </c>
      <c r="CE18" s="9">
        <f>_xlfn.RANK.EQ(datos!CI18,datos!CI$7:CI$88)</f>
        <v>4</v>
      </c>
      <c r="CF18" s="9">
        <f>_xlfn.RANK.EQ(datos!CJ18,datos!CJ$7:CJ$88)</f>
        <v>40</v>
      </c>
      <c r="CG18" s="9">
        <f>_xlfn.RANK.EQ(datos!CK18,datos!CK$7:CK$88)</f>
        <v>28</v>
      </c>
      <c r="CH18" s="9">
        <f>_xlfn.RANK.EQ(datos!CL18,datos!CL$7:CL$88)</f>
        <v>19</v>
      </c>
      <c r="CI18" s="9">
        <f>_xlfn.RANK.EQ(datos!CM18,datos!CM$7:CM$88)</f>
        <v>29</v>
      </c>
      <c r="CJ18" s="9">
        <f>_xlfn.RANK.EQ(datos!CN18,datos!CN$7:CN$88)</f>
        <v>67</v>
      </c>
      <c r="CK18" s="9">
        <f>_xlfn.RANK.EQ(datos!CO18,datos!CO$7:CO$88)</f>
        <v>40</v>
      </c>
      <c r="CL18" s="9">
        <f>_xlfn.RANK.EQ(datos!CP18,datos!CP$7:CP$88)</f>
        <v>55</v>
      </c>
      <c r="CM18" s="9">
        <f>_xlfn.RANK.EQ(datos!CQ18,datos!CQ$7:CQ$88)</f>
        <v>73</v>
      </c>
      <c r="CN18" s="9">
        <f>_xlfn.RANK.EQ(datos!CR18,datos!CR$7:CR$88)</f>
        <v>12</v>
      </c>
      <c r="CO18" s="9">
        <f>_xlfn.RANK.EQ(datos!CS18,datos!CS$7:CS$88)</f>
        <v>60</v>
      </c>
      <c r="CP18" s="9">
        <f>_xlfn.RANK.EQ(datos!CT18,datos!CT$7:CT$88)</f>
        <v>80</v>
      </c>
      <c r="CQ18" s="9">
        <f>_xlfn.RANK.EQ(datos!CU18,datos!CU$7:CU$88)</f>
        <v>6</v>
      </c>
      <c r="CR18" s="9">
        <f>_xlfn.RANK.EQ(datos!CV18,datos!CV$7:CV$88)</f>
        <v>79</v>
      </c>
      <c r="CS18" s="9">
        <f>_xlfn.RANK.EQ(datos!CW18,datos!CW$7:CW$88)</f>
        <v>7</v>
      </c>
      <c r="CT18" s="9">
        <f>_xlfn.RANK.EQ(datos!CX18,datos!CX$7:CX$88)</f>
        <v>82</v>
      </c>
      <c r="CU18" s="9">
        <f>_xlfn.RANK.EQ(datos!CY18,datos!CY$7:CY$88)</f>
        <v>1</v>
      </c>
      <c r="CV18" s="9">
        <f>_xlfn.RANK.EQ(datos!CZ18,datos!CZ$7:CZ$88)</f>
        <v>6</v>
      </c>
      <c r="CW18" s="9">
        <f>_xlfn.RANK.EQ(datos!DA18,datos!DA$7:DA$88)</f>
        <v>18</v>
      </c>
      <c r="CX18" s="9">
        <f>_xlfn.RANK.EQ(datos!DB18,datos!DB$7:DB$88)</f>
        <v>1</v>
      </c>
      <c r="CY18" s="9">
        <f>_xlfn.RANK.EQ(datos!DC18,datos!DC$7:DC$88)</f>
        <v>78</v>
      </c>
      <c r="CZ18" s="9">
        <f>_xlfn.RANK.EQ(datos!DD18,datos!DD$7:DD$88)</f>
        <v>78</v>
      </c>
      <c r="DA18" s="9">
        <f>_xlfn.RANK.EQ(datos!DE18,datos!DE$7:DE$88)</f>
        <v>79</v>
      </c>
      <c r="DB18" s="9">
        <f>_xlfn.RANK.EQ(datos!DF18,datos!DF$7:DF$88)</f>
        <v>35</v>
      </c>
      <c r="DC18" s="9">
        <f>_xlfn.RANK.EQ(datos!DG18,datos!DG$7:DG$88)</f>
        <v>47</v>
      </c>
      <c r="DD18" s="9">
        <f>_xlfn.RANK.EQ(datos!DH18,datos!DH$7:DH$88)</f>
        <v>26</v>
      </c>
      <c r="DE18" s="9">
        <f>_xlfn.RANK.EQ(datos!DI18,datos!DI$7:DI$88)</f>
        <v>70</v>
      </c>
      <c r="DF18" s="9">
        <f>_xlfn.RANK.EQ(datos!DJ18,datos!DJ$7:DJ$88)</f>
        <v>25</v>
      </c>
      <c r="DG18" s="9">
        <f>_xlfn.RANK.EQ(datos!DK18,datos!DK$7:DK$88)</f>
        <v>38</v>
      </c>
      <c r="DH18" s="9">
        <f>_xlfn.RANK.EQ(datos!DL18,datos!DL$7:DL$88)</f>
        <v>53</v>
      </c>
      <c r="DI18" s="9">
        <f>_xlfn.RANK.EQ(datos!DM18,datos!DM$7:DM$88)</f>
        <v>34</v>
      </c>
      <c r="DJ18" s="9">
        <f>_xlfn.RANK.EQ(datos!DN18,datos!DN$7:DN$88)</f>
        <v>76</v>
      </c>
      <c r="DK18" s="9">
        <f>_xlfn.RANK.EQ(datos!DO18,datos!DO$7:DO$88)</f>
        <v>11</v>
      </c>
      <c r="DL18" s="9">
        <f>_xlfn.RANK.EQ(datos!DP18,datos!DP$7:DP$88)</f>
        <v>16</v>
      </c>
      <c r="DM18" s="9">
        <f>_xlfn.RANK.EQ(datos!DQ18,datos!DQ$7:DQ$88)</f>
        <v>73</v>
      </c>
      <c r="DN18" s="9">
        <f>_xlfn.RANK.EQ(datos!DR18,datos!DR$7:DR$88)</f>
        <v>72</v>
      </c>
      <c r="DO18" s="9">
        <f>_xlfn.RANK.EQ(datos!DS18,datos!DS$7:DS$88)</f>
        <v>32</v>
      </c>
      <c r="DP18" s="9">
        <f>_xlfn.RANK.EQ(datos!DT18,datos!DT$7:DT$88)</f>
        <v>54</v>
      </c>
      <c r="DQ18" s="9">
        <f>_xlfn.RANK.EQ(datos!DU18,datos!DU$7:DU$88)</f>
        <v>45</v>
      </c>
      <c r="DR18" s="9">
        <f>_xlfn.RANK.EQ(datos!DV18,datos!DV$7:DV$88)</f>
        <v>32</v>
      </c>
      <c r="DS18" s="9">
        <f>_xlfn.RANK.EQ(datos!DW18,datos!DW$7:DW$88)</f>
        <v>45</v>
      </c>
      <c r="DT18" s="9">
        <f>_xlfn.RANK.EQ(datos!DX18,datos!DX$7:DX$88)</f>
        <v>34</v>
      </c>
      <c r="DU18" s="9">
        <f>_xlfn.RANK.EQ(datos!DY18,datos!DY$7:DY$88)</f>
        <v>20</v>
      </c>
      <c r="DV18" s="9">
        <f>_xlfn.RANK.EQ(datos!DZ18,datos!DZ$7:DZ$88)</f>
        <v>66</v>
      </c>
      <c r="DW18" s="9">
        <f>_xlfn.RANK.EQ(datos!EA18,datos!EA$7:EA$88)</f>
        <v>62</v>
      </c>
      <c r="DX18" s="9">
        <f>_xlfn.RANK.EQ(datos!EB18,datos!EB$7:EB$88)</f>
        <v>66</v>
      </c>
      <c r="DY18" s="9">
        <f>_xlfn.RANK.EQ(datos!EC18,datos!EC$7:EC$88)</f>
        <v>52</v>
      </c>
      <c r="DZ18" s="9">
        <f>_xlfn.RANK.EQ(datos!ED18,datos!ED$7:ED$88)</f>
        <v>38</v>
      </c>
      <c r="EA18" s="9">
        <f>_xlfn.RANK.EQ(datos!EE18,datos!EE$7:EE$88)</f>
        <v>9</v>
      </c>
      <c r="EB18" s="9">
        <f>_xlfn.RANK.EQ(datos!EF18,datos!EF$7:EF$88)</f>
        <v>8</v>
      </c>
      <c r="EC18" s="9">
        <f>_xlfn.RANK.EQ(datos!EG18,datos!EG$7:EG$88)</f>
        <v>16</v>
      </c>
      <c r="ED18" s="9">
        <f>_xlfn.RANK.EQ(datos!EH18,datos!EH$7:EH$88)</f>
        <v>21</v>
      </c>
      <c r="EE18" s="9">
        <f>_xlfn.RANK.EQ(datos!EI18,datos!EI$7:EI$88)</f>
        <v>1</v>
      </c>
      <c r="EF18" s="9">
        <f>_xlfn.RANK.EQ(datos!EJ18,datos!EJ$7:EJ$88)</f>
        <v>53</v>
      </c>
      <c r="EG18" s="9">
        <f>_xlfn.RANK.EQ(datos!EK18,datos!EK$7:EK$88)</f>
        <v>15</v>
      </c>
      <c r="EH18" s="9">
        <f>_xlfn.RANK.EQ(datos!EL18,datos!EL$7:EL$88)</f>
        <v>69</v>
      </c>
      <c r="EI18" s="9">
        <f>_xlfn.RANK.EQ(datos!EM18,datos!EM$7:EM$88)</f>
        <v>51</v>
      </c>
      <c r="EJ18" s="9">
        <f>_xlfn.RANK.EQ(datos!EN18,datos!EN$7:EN$88)</f>
        <v>19</v>
      </c>
      <c r="EK18" s="9">
        <f>_xlfn.RANK.EQ(datos!EO18,datos!EO$7:EO$88)</f>
        <v>45</v>
      </c>
      <c r="EL18" s="9">
        <f>_xlfn.RANK.EQ(datos!EP18,datos!EP$7:EP$88)</f>
        <v>58</v>
      </c>
      <c r="EM18" s="9">
        <f>_xlfn.RANK.EQ(datos!EQ18,datos!EQ$7:EQ$88)</f>
        <v>47</v>
      </c>
      <c r="EN18" s="9">
        <f>_xlfn.RANK.EQ(datos!ER18,datos!ER$7:ER$88)</f>
        <v>33</v>
      </c>
      <c r="EO18" s="9">
        <f>_xlfn.RANK.EQ(datos!ES18,datos!ES$7:ES$88)</f>
        <v>60</v>
      </c>
      <c r="EP18" s="9">
        <f>_xlfn.RANK.EQ(datos!ET18,datos!ET$7:ET$88)</f>
        <v>75</v>
      </c>
      <c r="EQ18" s="9">
        <f>_xlfn.RANK.EQ(datos!EU18,datos!EU$7:EU$88)</f>
        <v>78</v>
      </c>
      <c r="ER18" s="9">
        <f>_xlfn.RANK.EQ(datos!EV18,datos!EV$7:EV$88)</f>
        <v>77</v>
      </c>
      <c r="ES18" s="9">
        <f>_xlfn.RANK.EQ(datos!EW18,datos!EW$7:EW$88)</f>
        <v>2</v>
      </c>
      <c r="ET18" s="9">
        <f>_xlfn.RANK.EQ(datos!EX18,datos!EX$7:EX$88)</f>
        <v>78</v>
      </c>
      <c r="EU18" s="9">
        <f>_xlfn.RANK.EQ(datos!EY18,datos!EY$7:EY$88)</f>
        <v>68</v>
      </c>
      <c r="EV18" s="9">
        <f>_xlfn.RANK.EQ(datos!EZ18,datos!EZ$7:EZ$88)</f>
        <v>77</v>
      </c>
      <c r="EW18" s="9">
        <f>_xlfn.RANK.EQ(datos!FA18,datos!FA$7:FA$88)</f>
        <v>29</v>
      </c>
      <c r="EX18" s="9">
        <f>_xlfn.RANK.EQ(datos!FB18,datos!FB$7:FB$88)</f>
        <v>53</v>
      </c>
      <c r="EY18" s="9">
        <f>_xlfn.RANK.EQ(datos!FC18,datos!FC$7:FC$88)</f>
        <v>48</v>
      </c>
      <c r="EZ18" s="9">
        <f>_xlfn.RANK.EQ(datos!FD18,datos!FD$7:FD$88)</f>
        <v>23</v>
      </c>
      <c r="FA18" s="9">
        <f>_xlfn.RANK.EQ(datos!FE18,datos!FE$7:FE$88)</f>
        <v>74</v>
      </c>
      <c r="FB18" s="9">
        <f>_xlfn.RANK.EQ(datos!FF18,datos!FF$7:FF$88)</f>
        <v>24</v>
      </c>
      <c r="FC18" s="9">
        <f>_xlfn.RANK.EQ(datos!FG18,datos!FG$7:FG$88)</f>
        <v>40</v>
      </c>
      <c r="FD18" s="9">
        <f>_xlfn.RANK.EQ(datos!FH18,datos!FH$7:FH$88)</f>
        <v>78</v>
      </c>
      <c r="FE18" s="9">
        <f>_xlfn.RANK.EQ(datos!FI18,datos!FI$7:FI$88)</f>
        <v>38</v>
      </c>
      <c r="FF18" s="9">
        <f>_xlfn.RANK.EQ(datos!FJ18,datos!FJ$7:FJ$88)</f>
        <v>79</v>
      </c>
      <c r="FG18" s="9">
        <f>_xlfn.RANK.EQ(datos!FK18,datos!FK$7:FK$88)</f>
        <v>71</v>
      </c>
      <c r="FH18" s="9">
        <f>_xlfn.RANK.EQ(datos!FL18,datos!FL$7:FL$88)</f>
        <v>78</v>
      </c>
      <c r="FI18" s="9">
        <f>_xlfn.RANK.EQ(datos!FM18,datos!FM$7:FM$88)</f>
        <v>78</v>
      </c>
      <c r="FJ18" s="9">
        <f>_xlfn.RANK.EQ(datos!FN18,datos!FN$7:FN$88)</f>
        <v>78</v>
      </c>
      <c r="FK18" s="9">
        <f>_xlfn.RANK.EQ(datos!FO18,datos!FO$7:FO$88)</f>
        <v>1</v>
      </c>
      <c r="FL18" s="9">
        <f>_xlfn.RANK.EQ(datos!FP18,datos!FP$7:FP$88)</f>
        <v>10</v>
      </c>
      <c r="FM18" s="9">
        <f>_xlfn.RANK.EQ(datos!FQ18,datos!FQ$7:FQ$88)</f>
        <v>37</v>
      </c>
      <c r="FN18" s="9">
        <f>_xlfn.RANK.EQ(datos!FR18,datos!FR$7:FR$88)</f>
        <v>71</v>
      </c>
      <c r="FO18" s="9">
        <f>_xlfn.RANK.EQ(datos!FS18,datos!FS$7:FS$88)</f>
        <v>7</v>
      </c>
      <c r="FP18" s="9">
        <f>_xlfn.RANK.EQ(datos!FT18,datos!FT$7:FT$88)</f>
        <v>38</v>
      </c>
    </row>
    <row r="19" spans="1:172" x14ac:dyDescent="0.3">
      <c r="A19" s="2" t="s">
        <v>26</v>
      </c>
      <c r="B19" s="2">
        <v>113</v>
      </c>
      <c r="C19" s="2" t="s">
        <v>27</v>
      </c>
      <c r="D19" s="2" t="s">
        <v>346</v>
      </c>
      <c r="E19" s="2" t="s">
        <v>347</v>
      </c>
      <c r="F19" s="2">
        <v>0</v>
      </c>
      <c r="G19" s="2" t="s">
        <v>344</v>
      </c>
      <c r="H19" s="9">
        <f>_xlfn.RANK.EQ(datos2!I19,datos2!I$7:I$88)</f>
        <v>24</v>
      </c>
      <c r="I19" s="9">
        <f>_xlfn.RANK.EQ(datos2!J19,datos2!J$7:J$88)</f>
        <v>38</v>
      </c>
      <c r="J19" s="9">
        <f>_xlfn.RANK.EQ(datos2!K19,datos2!K$7:K$88)</f>
        <v>47</v>
      </c>
      <c r="K19" s="9">
        <f>_xlfn.RANK.EQ(datos2!L19,datos2!L$7:L$88)</f>
        <v>15</v>
      </c>
      <c r="L19" s="9">
        <f>_xlfn.RANK.EQ(datos2!M19,datos2!M$7:M$88)</f>
        <v>30</v>
      </c>
      <c r="M19" s="9">
        <f>_xlfn.RANK.EQ(datos2!N19,datos2!N$7:N$88)</f>
        <v>29</v>
      </c>
      <c r="N19" s="9">
        <f>_xlfn.RANK.EQ(datos2!O19,datos2!O$7:O$88)</f>
        <v>21</v>
      </c>
      <c r="O19" s="9">
        <f>_xlfn.RANK.EQ(datos2!P19,datos2!P$7:P$88)</f>
        <v>49</v>
      </c>
      <c r="P19" s="9">
        <f>_xlfn.RANK.EQ(datos2!Q19,datos2!Q$7:Q$88)</f>
        <v>5</v>
      </c>
      <c r="Q19" s="9">
        <f>_xlfn.RANK.EQ(datos2!R19,datos2!R$7:R$88)</f>
        <v>60</v>
      </c>
      <c r="R19" s="9">
        <f>_xlfn.RANK.EQ(datos2!S19,datos2!S$7:S$88)</f>
        <v>64</v>
      </c>
      <c r="S19" s="9">
        <f>_xlfn.RANK.EQ(datos2!T19,datos2!T$7:T$88)</f>
        <v>49</v>
      </c>
      <c r="T19" s="9">
        <f>_xlfn.RANK.EQ(datos2!U19,datos2!U$7:U$88)</f>
        <v>27</v>
      </c>
      <c r="U19" s="9">
        <f>_xlfn.RANK.EQ(datos2!V19,datos2!V$7:V$88)</f>
        <v>18</v>
      </c>
      <c r="V19" s="9">
        <f>_xlfn.RANK.EQ(datos2!W19,datos2!W$7:W$88)</f>
        <v>28</v>
      </c>
      <c r="W19" s="9">
        <f>_xlfn.RANK.EQ(datos2!X19,datos2!X$7:X$88)</f>
        <v>53</v>
      </c>
      <c r="X19" s="9">
        <f>_xlfn.RANK.EQ(datos2!Y19,datos2!Y$7:Y$88)</f>
        <v>17</v>
      </c>
      <c r="Y19" s="9">
        <f>_xlfn.RANK.EQ(datos2!Z19,datos2!Z$7:Z$88)</f>
        <v>70</v>
      </c>
      <c r="Z19" s="9">
        <f>_xlfn.RANK.EQ(datos2!AA19,datos2!AA$7:AA$88)</f>
        <v>3</v>
      </c>
      <c r="AA19" s="9">
        <f>_xlfn.RANK.EQ(datos2!AB19,datos2!AB$7:AB$88)</f>
        <v>17</v>
      </c>
      <c r="AB19" s="9">
        <f>_xlfn.RANK.EQ(datos2!AC19,datos2!AC$7:AC$88)</f>
        <v>14</v>
      </c>
      <c r="AC19" s="9">
        <f>_xlfn.RANK.EQ(datos2!AD19,datos2!AD$7:AD$88)</f>
        <v>29</v>
      </c>
      <c r="AD19" s="9">
        <f>_xlfn.RANK.EQ(datos2!AE19,datos2!AE$7:AE$88)</f>
        <v>27</v>
      </c>
      <c r="AE19" s="9">
        <f>_xlfn.RANK.EQ(datos2!AF19,datos2!AF$7:AF$88)</f>
        <v>30</v>
      </c>
      <c r="AF19" s="9">
        <f>_xlfn.RANK.EQ(datos2!AG19,datos2!AG$7:AG$88)</f>
        <v>4</v>
      </c>
      <c r="AG19" s="9">
        <f>_xlfn.RANK.EQ(datos2!AH19,datos2!AH$7:AH$88)</f>
        <v>27</v>
      </c>
      <c r="AH19" s="9">
        <f>_xlfn.RANK.EQ(datos2!AI19,datos2!AI$7:AI$88)</f>
        <v>79</v>
      </c>
      <c r="AI19" s="9">
        <f>_xlfn.RANK.EQ(datos2!AJ19,datos2!AJ$7:AJ$88)</f>
        <v>15</v>
      </c>
      <c r="AJ19" s="9">
        <f>_xlfn.RANK.EQ(datos2!AK19,datos2!AK$7:AK$88)</f>
        <v>60</v>
      </c>
      <c r="AK19" s="9">
        <f>_xlfn.RANK.EQ(datos2!AL19,datos2!AL$7:AL$88)</f>
        <v>19</v>
      </c>
      <c r="AL19" s="9">
        <f>_xlfn.RANK.EQ(datos2!AM19,datos2!AM$7:AM$88)</f>
        <v>25</v>
      </c>
      <c r="AM19" s="9">
        <f>_xlfn.RANK.EQ(datos2!AN19,datos2!AN$7:AN$88)</f>
        <v>23</v>
      </c>
      <c r="AN19" s="9">
        <f>_xlfn.RANK.EQ(datos2!AO19,datos2!AO$7:AO$88)</f>
        <v>2</v>
      </c>
      <c r="AO19" s="9">
        <f>_xlfn.RANK.EQ(datos!AS19,datos!AS$7:AS$88)</f>
        <v>44</v>
      </c>
      <c r="AP19" s="9">
        <f>_xlfn.RANK.EQ(datos!AT19,datos!AT$7:AT$88)</f>
        <v>67</v>
      </c>
      <c r="AQ19" s="9">
        <f>_xlfn.RANK.EQ(datos!AU19,datos!AU$7:AU$88)</f>
        <v>40</v>
      </c>
      <c r="AR19" s="9">
        <f>_xlfn.RANK.EQ(datos!AV19,datos!AV$7:AV$88)</f>
        <v>6</v>
      </c>
      <c r="AS19" s="9">
        <f>_xlfn.RANK.EQ(datos!AW19,datos!AW$7:AW$88)</f>
        <v>60</v>
      </c>
      <c r="AT19" s="9">
        <f>_xlfn.RANK.EQ(datos!AX19,datos!AX$7:AX$88)</f>
        <v>66</v>
      </c>
      <c r="AU19" s="9">
        <f>_xlfn.RANK.EQ(datos!AY19,datos!AY$7:AY$88)</f>
        <v>35</v>
      </c>
      <c r="AV19" s="9">
        <f>_xlfn.RANK.EQ(datos!AZ19,datos!AZ$7:AZ$88)</f>
        <v>30</v>
      </c>
      <c r="AW19" s="9">
        <f>_xlfn.RANK.EQ(datos!BA19,datos!BA$7:BA$88)</f>
        <v>2</v>
      </c>
      <c r="AX19" s="9">
        <f>_xlfn.RANK.EQ(datos!BB19,datos!BB$7:BB$88)</f>
        <v>11</v>
      </c>
      <c r="AY19" s="9">
        <f>_xlfn.RANK.EQ(datos!BC19,datos!BC$7:BC$88)</f>
        <v>66</v>
      </c>
      <c r="AZ19" s="9">
        <f>_xlfn.RANK.EQ(datos!BD19,datos!BD$7:BD$88)</f>
        <v>46</v>
      </c>
      <c r="BA19" s="9">
        <f>_xlfn.RANK.EQ(datos!BE19,datos!BE$7:BE$88)</f>
        <v>52</v>
      </c>
      <c r="BB19" s="9">
        <f>_xlfn.RANK.EQ(datos!BF19,datos!BF$7:BF$88)</f>
        <v>74</v>
      </c>
      <c r="BC19" s="9">
        <f>_xlfn.RANK.EQ(datos!BG19,datos!BG$7:BG$88)</f>
        <v>51</v>
      </c>
      <c r="BD19" s="9">
        <f>_xlfn.RANK.EQ(datos!BH19,datos!BH$7:BH$88)</f>
        <v>1</v>
      </c>
      <c r="BE19" s="9">
        <f>_xlfn.RANK.EQ(datos!BI19,datos!BI$7:BI$88)</f>
        <v>68</v>
      </c>
      <c r="BF19" s="9">
        <f>_xlfn.RANK.EQ(datos!BJ19,datos!BJ$7:BJ$88)</f>
        <v>1</v>
      </c>
      <c r="BG19" s="9">
        <f>_xlfn.RANK.EQ(datos!BK19,datos!BK$7:BK$88)</f>
        <v>66</v>
      </c>
      <c r="BH19" s="9">
        <f>_xlfn.RANK.EQ(datos!BL19,datos!BL$7:BL$88)</f>
        <v>31</v>
      </c>
      <c r="BI19" s="9">
        <f>_xlfn.RANK.EQ(datos!BM19,datos!BM$7:BM$88)</f>
        <v>40</v>
      </c>
      <c r="BJ19" s="9">
        <f>_xlfn.RANK.EQ(datos!BN19,datos!BN$7:BN$88)</f>
        <v>49</v>
      </c>
      <c r="BK19" s="9">
        <f>_xlfn.RANK.EQ(datos!BO19,datos!BO$7:BO$88)</f>
        <v>44</v>
      </c>
      <c r="BL19" s="9">
        <f>_xlfn.RANK.EQ(datos!BP19,datos!BP$7:BP$88)</f>
        <v>64</v>
      </c>
      <c r="BM19" s="9">
        <f>_xlfn.RANK.EQ(datos!BQ19,datos!BQ$7:BQ$88)</f>
        <v>47</v>
      </c>
      <c r="BN19" s="9">
        <f>_xlfn.RANK.EQ(datos!BR19,datos!BR$7:BR$88)</f>
        <v>11</v>
      </c>
      <c r="BO19" s="9">
        <f>_xlfn.RANK.EQ(datos!BS19,datos!BS$7:BS$88)</f>
        <v>43</v>
      </c>
      <c r="BP19" s="9">
        <f>_xlfn.RANK.EQ(datos!BT19,datos!BT$7:BT$88)</f>
        <v>44</v>
      </c>
      <c r="BQ19" s="9">
        <f>_xlfn.RANK.EQ(datos!BU19,datos!BU$7:BU$88)</f>
        <v>27</v>
      </c>
      <c r="BR19" s="9">
        <f>_xlfn.RANK.EQ(datos!BV19,datos!BV$7:BV$88)</f>
        <v>45</v>
      </c>
      <c r="BS19" s="9">
        <f>_xlfn.RANK.EQ(datos!BW19,datos!BW$7:BW$88)</f>
        <v>1</v>
      </c>
      <c r="BT19" s="9">
        <f>_xlfn.RANK.EQ(datos!BX19,datos!BX$7:BX$88)</f>
        <v>37</v>
      </c>
      <c r="BU19" s="9">
        <f>_xlfn.RANK.EQ(datos!BY19,datos!BY$7:BY$88)</f>
        <v>5</v>
      </c>
      <c r="BV19" s="9">
        <f>_xlfn.RANK.EQ(datos!BZ19,datos!BZ$7:BZ$88)</f>
        <v>40</v>
      </c>
      <c r="BW19" s="9">
        <f>_xlfn.RANK.EQ(datos!CA19,datos!CA$7:CA$88)</f>
        <v>28</v>
      </c>
      <c r="BX19" s="9">
        <f>_xlfn.RANK.EQ(datos!CB19,datos!CB$7:CB$88)</f>
        <v>22</v>
      </c>
      <c r="BY19" s="9">
        <f>_xlfn.RANK.EQ(datos!CC19,datos!CC$7:CC$88)</f>
        <v>12</v>
      </c>
      <c r="BZ19" s="9">
        <f>_xlfn.RANK.EQ(datos!CD19,datos!CD$7:CD$88)</f>
        <v>41</v>
      </c>
      <c r="CA19" s="9">
        <f>_xlfn.RANK.EQ(datos!CE19,datos!CE$7:CE$88)</f>
        <v>13</v>
      </c>
      <c r="CB19" s="9">
        <f>_xlfn.RANK.EQ(datos!CF19,datos!CF$7:CF$88)</f>
        <v>27</v>
      </c>
      <c r="CC19" s="9">
        <f>_xlfn.RANK.EQ(datos!CG19,datos!CG$7:CG$88)</f>
        <v>45</v>
      </c>
      <c r="CD19" s="9">
        <f>_xlfn.RANK.EQ(datos!CH19,datos!CH$7:CH$88)</f>
        <v>81</v>
      </c>
      <c r="CE19" s="9">
        <f>_xlfn.RANK.EQ(datos!CI19,datos!CI$7:CI$88)</f>
        <v>73</v>
      </c>
      <c r="CF19" s="9">
        <f>_xlfn.RANK.EQ(datos!CJ19,datos!CJ$7:CJ$88)</f>
        <v>4</v>
      </c>
      <c r="CG19" s="9">
        <f>_xlfn.RANK.EQ(datos!CK19,datos!CK$7:CK$88)</f>
        <v>36</v>
      </c>
      <c r="CH19" s="9">
        <f>_xlfn.RANK.EQ(datos!CL19,datos!CL$7:CL$88)</f>
        <v>20</v>
      </c>
      <c r="CI19" s="9">
        <f>_xlfn.RANK.EQ(datos!CM19,datos!CM$7:CM$88)</f>
        <v>72</v>
      </c>
      <c r="CJ19" s="9">
        <f>_xlfn.RANK.EQ(datos!CN19,datos!CN$7:CN$88)</f>
        <v>22</v>
      </c>
      <c r="CK19" s="9">
        <f>_xlfn.RANK.EQ(datos!CO19,datos!CO$7:CO$88)</f>
        <v>62</v>
      </c>
      <c r="CL19" s="9">
        <f>_xlfn.RANK.EQ(datos!CP19,datos!CP$7:CP$88)</f>
        <v>67</v>
      </c>
      <c r="CM19" s="9">
        <f>_xlfn.RANK.EQ(datos!CQ19,datos!CQ$7:CQ$88)</f>
        <v>53</v>
      </c>
      <c r="CN19" s="9">
        <f>_xlfn.RANK.EQ(datos!CR19,datos!CR$7:CR$88)</f>
        <v>45</v>
      </c>
      <c r="CO19" s="9">
        <f>_xlfn.RANK.EQ(datos!CS19,datos!CS$7:CS$88)</f>
        <v>3</v>
      </c>
      <c r="CP19" s="9">
        <f>_xlfn.RANK.EQ(datos!CT19,datos!CT$7:CT$88)</f>
        <v>6</v>
      </c>
      <c r="CQ19" s="9">
        <f>_xlfn.RANK.EQ(datos!CU19,datos!CU$7:CU$88)</f>
        <v>26</v>
      </c>
      <c r="CR19" s="9">
        <f>_xlfn.RANK.EQ(datos!CV19,datos!CV$7:CV$88)</f>
        <v>10</v>
      </c>
      <c r="CS19" s="9">
        <f>_xlfn.RANK.EQ(datos!CW19,datos!CW$7:CW$88)</f>
        <v>9</v>
      </c>
      <c r="CT19" s="9">
        <f>_xlfn.RANK.EQ(datos!CX19,datos!CX$7:CX$88)</f>
        <v>25</v>
      </c>
      <c r="CU19" s="9">
        <f>_xlfn.RANK.EQ(datos!CY19,datos!CY$7:CY$88)</f>
        <v>31</v>
      </c>
      <c r="CV19" s="9">
        <f>_xlfn.RANK.EQ(datos!CZ19,datos!CZ$7:CZ$88)</f>
        <v>13</v>
      </c>
      <c r="CW19" s="9">
        <f>_xlfn.RANK.EQ(datos!DA19,datos!DA$7:DA$88)</f>
        <v>23</v>
      </c>
      <c r="CX19" s="9">
        <f>_xlfn.RANK.EQ(datos!DB19,datos!DB$7:DB$88)</f>
        <v>26</v>
      </c>
      <c r="CY19" s="9">
        <f>_xlfn.RANK.EQ(datos!DC19,datos!DC$7:DC$88)</f>
        <v>5</v>
      </c>
      <c r="CZ19" s="9">
        <f>_xlfn.RANK.EQ(datos!DD19,datos!DD$7:DD$88)</f>
        <v>13</v>
      </c>
      <c r="DA19" s="9">
        <f>_xlfn.RANK.EQ(datos!DE19,datos!DE$7:DE$88)</f>
        <v>37</v>
      </c>
      <c r="DB19" s="9">
        <f>_xlfn.RANK.EQ(datos!DF19,datos!DF$7:DF$88)</f>
        <v>9</v>
      </c>
      <c r="DC19" s="9">
        <f>_xlfn.RANK.EQ(datos!DG19,datos!DG$7:DG$88)</f>
        <v>21</v>
      </c>
      <c r="DD19" s="9">
        <f>_xlfn.RANK.EQ(datos!DH19,datos!DH$7:DH$88)</f>
        <v>64</v>
      </c>
      <c r="DE19" s="9">
        <f>_xlfn.RANK.EQ(datos!DI19,datos!DI$7:DI$88)</f>
        <v>4</v>
      </c>
      <c r="DF19" s="9">
        <f>_xlfn.RANK.EQ(datos!DJ19,datos!DJ$7:DJ$88)</f>
        <v>77</v>
      </c>
      <c r="DG19" s="9">
        <f>_xlfn.RANK.EQ(datos!DK19,datos!DK$7:DK$88)</f>
        <v>17</v>
      </c>
      <c r="DH19" s="9">
        <f>_xlfn.RANK.EQ(datos!DL19,datos!DL$7:DL$88)</f>
        <v>15</v>
      </c>
      <c r="DI19" s="9">
        <f>_xlfn.RANK.EQ(datos!DM19,datos!DM$7:DM$88)</f>
        <v>40</v>
      </c>
      <c r="DJ19" s="9">
        <f>_xlfn.RANK.EQ(datos!DN19,datos!DN$7:DN$88)</f>
        <v>15</v>
      </c>
      <c r="DK19" s="9">
        <f>_xlfn.RANK.EQ(datos!DO19,datos!DO$7:DO$88)</f>
        <v>69</v>
      </c>
      <c r="DL19" s="9">
        <f>_xlfn.RANK.EQ(datos!DP19,datos!DP$7:DP$88)</f>
        <v>57</v>
      </c>
      <c r="DM19" s="9">
        <f>_xlfn.RANK.EQ(datos!DQ19,datos!DQ$7:DQ$88)</f>
        <v>12</v>
      </c>
      <c r="DN19" s="9">
        <f>_xlfn.RANK.EQ(datos!DR19,datos!DR$7:DR$88)</f>
        <v>43</v>
      </c>
      <c r="DO19" s="9">
        <f>_xlfn.RANK.EQ(datos!DS19,datos!DS$7:DS$88)</f>
        <v>39</v>
      </c>
      <c r="DP19" s="9">
        <f>_xlfn.RANK.EQ(datos!DT19,datos!DT$7:DT$88)</f>
        <v>4</v>
      </c>
      <c r="DQ19" s="9">
        <f>_xlfn.RANK.EQ(datos!DU19,datos!DU$7:DU$88)</f>
        <v>4</v>
      </c>
      <c r="DR19" s="9">
        <f>_xlfn.RANK.EQ(datos!DV19,datos!DV$7:DV$88)</f>
        <v>25</v>
      </c>
      <c r="DS19" s="9">
        <f>_xlfn.RANK.EQ(datos!DW19,datos!DW$7:DW$88)</f>
        <v>58</v>
      </c>
      <c r="DT19" s="9">
        <f>_xlfn.RANK.EQ(datos!DX19,datos!DX$7:DX$88)</f>
        <v>30</v>
      </c>
      <c r="DU19" s="9">
        <f>_xlfn.RANK.EQ(datos!DY19,datos!DY$7:DY$88)</f>
        <v>72</v>
      </c>
      <c r="DV19" s="9">
        <f>_xlfn.RANK.EQ(datos!DZ19,datos!DZ$7:DZ$88)</f>
        <v>5</v>
      </c>
      <c r="DW19" s="9">
        <f>_xlfn.RANK.EQ(datos!EA19,datos!EA$7:EA$88)</f>
        <v>23</v>
      </c>
      <c r="DX19" s="9">
        <f>_xlfn.RANK.EQ(datos!EB19,datos!EB$7:EB$88)</f>
        <v>13</v>
      </c>
      <c r="DY19" s="9">
        <f>_xlfn.RANK.EQ(datos!EC19,datos!EC$7:EC$88)</f>
        <v>21</v>
      </c>
      <c r="DZ19" s="9">
        <f>_xlfn.RANK.EQ(datos!ED19,datos!ED$7:ED$88)</f>
        <v>50</v>
      </c>
      <c r="EA19" s="9">
        <f>_xlfn.RANK.EQ(datos!EE19,datos!EE$7:EE$88)</f>
        <v>33</v>
      </c>
      <c r="EB19" s="9">
        <f>_xlfn.RANK.EQ(datos!EF19,datos!EF$7:EF$88)</f>
        <v>66</v>
      </c>
      <c r="EC19" s="9">
        <f>_xlfn.RANK.EQ(datos!EG19,datos!EG$7:EG$88)</f>
        <v>48</v>
      </c>
      <c r="ED19" s="9">
        <f>_xlfn.RANK.EQ(datos!EH19,datos!EH$7:EH$88)</f>
        <v>81</v>
      </c>
      <c r="EE19" s="9">
        <f>_xlfn.RANK.EQ(datos!EI19,datos!EI$7:EI$88)</f>
        <v>81</v>
      </c>
      <c r="EF19" s="9">
        <f>_xlfn.RANK.EQ(datos!EJ19,datos!EJ$7:EJ$88)</f>
        <v>10</v>
      </c>
      <c r="EG19" s="9">
        <f>_xlfn.RANK.EQ(datos!EK19,datos!EK$7:EK$88)</f>
        <v>51</v>
      </c>
      <c r="EH19" s="9">
        <f>_xlfn.RANK.EQ(datos!EL19,datos!EL$7:EL$88)</f>
        <v>31</v>
      </c>
      <c r="EI19" s="9">
        <f>_xlfn.RANK.EQ(datos!EM19,datos!EM$7:EM$88)</f>
        <v>19</v>
      </c>
      <c r="EJ19" s="9">
        <f>_xlfn.RANK.EQ(datos!EN19,datos!EN$7:EN$88)</f>
        <v>20</v>
      </c>
      <c r="EK19" s="9">
        <f>_xlfn.RANK.EQ(datos!EO19,datos!EO$7:EO$88)</f>
        <v>65</v>
      </c>
      <c r="EL19" s="9">
        <f>_xlfn.RANK.EQ(datos!EP19,datos!EP$7:EP$88)</f>
        <v>1</v>
      </c>
      <c r="EM19" s="9">
        <f>_xlfn.RANK.EQ(datos!EQ19,datos!EQ$7:EQ$88)</f>
        <v>24</v>
      </c>
      <c r="EN19" s="9">
        <f>_xlfn.RANK.EQ(datos!ER19,datos!ER$7:ER$88)</f>
        <v>25</v>
      </c>
      <c r="EO19" s="9">
        <f>_xlfn.RANK.EQ(datos!ES19,datos!ES$7:ES$88)</f>
        <v>66</v>
      </c>
      <c r="EP19" s="9">
        <f>_xlfn.RANK.EQ(datos!ET19,datos!ET$7:ET$88)</f>
        <v>20</v>
      </c>
      <c r="EQ19" s="9">
        <f>_xlfn.RANK.EQ(datos!EU19,datos!EU$7:EU$88)</f>
        <v>1</v>
      </c>
      <c r="ER19" s="9">
        <f>_xlfn.RANK.EQ(datos!EV19,datos!EV$7:EV$88)</f>
        <v>19</v>
      </c>
      <c r="ES19" s="9">
        <f>_xlfn.RANK.EQ(datos!EW19,datos!EW$7:EW$88)</f>
        <v>61</v>
      </c>
      <c r="ET19" s="9">
        <f>_xlfn.RANK.EQ(datos!EX19,datos!EX$7:EX$88)</f>
        <v>39</v>
      </c>
      <c r="EU19" s="9">
        <f>_xlfn.RANK.EQ(datos!EY19,datos!EY$7:EY$88)</f>
        <v>19</v>
      </c>
      <c r="EV19" s="9">
        <f>_xlfn.RANK.EQ(datos!EZ19,datos!EZ$7:EZ$88)</f>
        <v>30</v>
      </c>
      <c r="EW19" s="9">
        <f>_xlfn.RANK.EQ(datos!FA19,datos!FA$7:FA$88)</f>
        <v>47</v>
      </c>
      <c r="EX19" s="9">
        <f>_xlfn.RANK.EQ(datos!FB19,datos!FB$7:FB$88)</f>
        <v>15</v>
      </c>
      <c r="EY19" s="9">
        <f>_xlfn.RANK.EQ(datos!FC19,datos!FC$7:FC$88)</f>
        <v>33</v>
      </c>
      <c r="EZ19" s="9">
        <f>_xlfn.RANK.EQ(datos!FD19,datos!FD$7:FD$88)</f>
        <v>71</v>
      </c>
      <c r="FA19" s="9">
        <f>_xlfn.RANK.EQ(datos!FE19,datos!FE$7:FE$88)</f>
        <v>76</v>
      </c>
      <c r="FB19" s="9">
        <f>_xlfn.RANK.EQ(datos!FF19,datos!FF$7:FF$88)</f>
        <v>33</v>
      </c>
      <c r="FC19" s="9">
        <f>_xlfn.RANK.EQ(datos!FG19,datos!FG$7:FG$88)</f>
        <v>39</v>
      </c>
      <c r="FD19" s="9">
        <f>_xlfn.RANK.EQ(datos!FH19,datos!FH$7:FH$88)</f>
        <v>1</v>
      </c>
      <c r="FE19" s="9">
        <f>_xlfn.RANK.EQ(datos!FI19,datos!FI$7:FI$88)</f>
        <v>1</v>
      </c>
      <c r="FF19" s="9">
        <f>_xlfn.RANK.EQ(datos!FJ19,datos!FJ$7:FJ$88)</f>
        <v>21</v>
      </c>
      <c r="FG19" s="9">
        <f>_xlfn.RANK.EQ(datos!FK19,datos!FK$7:FK$88)</f>
        <v>10</v>
      </c>
      <c r="FH19" s="9">
        <f>_xlfn.RANK.EQ(datos!FL19,datos!FL$7:FL$88)</f>
        <v>19</v>
      </c>
      <c r="FI19" s="9">
        <f>_xlfn.RANK.EQ(datos!FM19,datos!FM$7:FM$88)</f>
        <v>66</v>
      </c>
      <c r="FJ19" s="9">
        <f>_xlfn.RANK.EQ(datos!FN19,datos!FN$7:FN$88)</f>
        <v>66</v>
      </c>
      <c r="FK19" s="9">
        <f>_xlfn.RANK.EQ(datos!FO19,datos!FO$7:FO$88)</f>
        <v>38</v>
      </c>
      <c r="FL19" s="9">
        <f>_xlfn.RANK.EQ(datos!FP19,datos!FP$7:FP$88)</f>
        <v>20</v>
      </c>
      <c r="FM19" s="9">
        <f>_xlfn.RANK.EQ(datos!FQ19,datos!FQ$7:FQ$88)</f>
        <v>6</v>
      </c>
      <c r="FN19" s="9">
        <f>_xlfn.RANK.EQ(datos!FR19,datos!FR$7:FR$88)</f>
        <v>3</v>
      </c>
      <c r="FO19" s="9">
        <f>_xlfn.RANK.EQ(datos!FS19,datos!FS$7:FS$88)</f>
        <v>39</v>
      </c>
      <c r="FP19" s="9">
        <f>_xlfn.RANK.EQ(datos!FT19,datos!FT$7:FT$88)</f>
        <v>8</v>
      </c>
    </row>
    <row r="20" spans="1:172" x14ac:dyDescent="0.3">
      <c r="A20" s="2" t="s">
        <v>28</v>
      </c>
      <c r="B20" s="2">
        <v>114</v>
      </c>
      <c r="C20" s="2" t="s">
        <v>29</v>
      </c>
      <c r="D20" s="2" t="s">
        <v>346</v>
      </c>
      <c r="E20" s="2" t="s">
        <v>347</v>
      </c>
      <c r="F20" s="2">
        <v>0</v>
      </c>
      <c r="G20" s="2" t="s">
        <v>344</v>
      </c>
      <c r="H20" s="9">
        <f>_xlfn.RANK.EQ(datos2!I20,datos2!I$7:I$88)</f>
        <v>12</v>
      </c>
      <c r="I20" s="9">
        <f>_xlfn.RANK.EQ(datos2!J20,datos2!J$7:J$88)</f>
        <v>19</v>
      </c>
      <c r="J20" s="9">
        <f>_xlfn.RANK.EQ(datos2!K20,datos2!K$7:K$88)</f>
        <v>22</v>
      </c>
      <c r="K20" s="9">
        <f>_xlfn.RANK.EQ(datos2!L20,datos2!L$7:L$88)</f>
        <v>6</v>
      </c>
      <c r="L20" s="9">
        <f>_xlfn.RANK.EQ(datos2!M20,datos2!M$7:M$88)</f>
        <v>23</v>
      </c>
      <c r="M20" s="9">
        <f>_xlfn.RANK.EQ(datos2!N20,datos2!N$7:N$88)</f>
        <v>4</v>
      </c>
      <c r="N20" s="9">
        <f>_xlfn.RANK.EQ(datos2!O20,datos2!O$7:O$88)</f>
        <v>25</v>
      </c>
      <c r="O20" s="9">
        <f>_xlfn.RANK.EQ(datos2!P20,datos2!P$7:P$88)</f>
        <v>28</v>
      </c>
      <c r="P20" s="9">
        <f>_xlfn.RANK.EQ(datos2!Q20,datos2!Q$7:Q$88)</f>
        <v>4</v>
      </c>
      <c r="Q20" s="9">
        <f>_xlfn.RANK.EQ(datos2!R20,datos2!R$7:R$88)</f>
        <v>7</v>
      </c>
      <c r="R20" s="9">
        <f>_xlfn.RANK.EQ(datos2!S20,datos2!S$7:S$88)</f>
        <v>62</v>
      </c>
      <c r="S20" s="9">
        <f>_xlfn.RANK.EQ(datos2!T20,datos2!T$7:T$88)</f>
        <v>45</v>
      </c>
      <c r="T20" s="9">
        <f>_xlfn.RANK.EQ(datos2!U20,datos2!U$7:U$88)</f>
        <v>12</v>
      </c>
      <c r="U20" s="9">
        <f>_xlfn.RANK.EQ(datos2!V20,datos2!V$7:V$88)</f>
        <v>69</v>
      </c>
      <c r="V20" s="9">
        <f>_xlfn.RANK.EQ(datos2!W20,datos2!W$7:W$88)</f>
        <v>25</v>
      </c>
      <c r="W20" s="9">
        <f>_xlfn.RANK.EQ(datos2!X20,datos2!X$7:X$88)</f>
        <v>30</v>
      </c>
      <c r="X20" s="9">
        <f>_xlfn.RANK.EQ(datos2!Y20,datos2!Y$7:Y$88)</f>
        <v>13</v>
      </c>
      <c r="Y20" s="9">
        <f>_xlfn.RANK.EQ(datos2!Z20,datos2!Z$7:Z$88)</f>
        <v>48</v>
      </c>
      <c r="Z20" s="9">
        <f>_xlfn.RANK.EQ(datos2!AA20,datos2!AA$7:AA$88)</f>
        <v>11</v>
      </c>
      <c r="AA20" s="9">
        <f>_xlfn.RANK.EQ(datos2!AB20,datos2!AB$7:AB$88)</f>
        <v>16</v>
      </c>
      <c r="AB20" s="9">
        <f>_xlfn.RANK.EQ(datos2!AC20,datos2!AC$7:AC$88)</f>
        <v>9</v>
      </c>
      <c r="AC20" s="9">
        <f>_xlfn.RANK.EQ(datos2!AD20,datos2!AD$7:AD$88)</f>
        <v>19</v>
      </c>
      <c r="AD20" s="9">
        <f>_xlfn.RANK.EQ(datos2!AE20,datos2!AE$7:AE$88)</f>
        <v>6</v>
      </c>
      <c r="AE20" s="9">
        <f>_xlfn.RANK.EQ(datos2!AF20,datos2!AF$7:AF$88)</f>
        <v>23</v>
      </c>
      <c r="AF20" s="9">
        <f>_xlfn.RANK.EQ(datos2!AG20,datos2!AG$7:AG$88)</f>
        <v>10</v>
      </c>
      <c r="AG20" s="9">
        <f>_xlfn.RANK.EQ(datos2!AH20,datos2!AH$7:AH$88)</f>
        <v>4</v>
      </c>
      <c r="AH20" s="9">
        <f>_xlfn.RANK.EQ(datos2!AI20,datos2!AI$7:AI$88)</f>
        <v>26</v>
      </c>
      <c r="AI20" s="9">
        <f>_xlfn.RANK.EQ(datos2!AJ20,datos2!AJ$7:AJ$88)</f>
        <v>8</v>
      </c>
      <c r="AJ20" s="9">
        <f>_xlfn.RANK.EQ(datos2!AK20,datos2!AK$7:AK$88)</f>
        <v>5</v>
      </c>
      <c r="AK20" s="9">
        <f>_xlfn.RANK.EQ(datos2!AL20,datos2!AL$7:AL$88)</f>
        <v>7</v>
      </c>
      <c r="AL20" s="9">
        <f>_xlfn.RANK.EQ(datos2!AM20,datos2!AM$7:AM$88)</f>
        <v>63</v>
      </c>
      <c r="AM20" s="9">
        <f>_xlfn.RANK.EQ(datos2!AN20,datos2!AN$7:AN$88)</f>
        <v>14</v>
      </c>
      <c r="AN20" s="9">
        <f>_xlfn.RANK.EQ(datos2!AO20,datos2!AO$7:AO$88)</f>
        <v>13</v>
      </c>
      <c r="AO20" s="9">
        <f>_xlfn.RANK.EQ(datos!AS20,datos!AS$7:AS$88)</f>
        <v>28</v>
      </c>
      <c r="AP20" s="9">
        <f>_xlfn.RANK.EQ(datos!AT20,datos!AT$7:AT$88)</f>
        <v>49</v>
      </c>
      <c r="AQ20" s="9">
        <f>_xlfn.RANK.EQ(datos!AU20,datos!AU$7:AU$88)</f>
        <v>27</v>
      </c>
      <c r="AR20" s="9">
        <f>_xlfn.RANK.EQ(datos!AV20,datos!AV$7:AV$88)</f>
        <v>7</v>
      </c>
      <c r="AS20" s="9">
        <f>_xlfn.RANK.EQ(datos!AW20,datos!AW$7:AW$88)</f>
        <v>39</v>
      </c>
      <c r="AT20" s="9">
        <f>_xlfn.RANK.EQ(datos!AX20,datos!AX$7:AX$88)</f>
        <v>74</v>
      </c>
      <c r="AU20" s="9">
        <f>_xlfn.RANK.EQ(datos!AY20,datos!AY$7:AY$88)</f>
        <v>13</v>
      </c>
      <c r="AV20" s="9">
        <f>_xlfn.RANK.EQ(datos!AZ20,datos!AZ$7:AZ$88)</f>
        <v>16</v>
      </c>
      <c r="AW20" s="9">
        <f>_xlfn.RANK.EQ(datos!BA20,datos!BA$7:BA$88)</f>
        <v>6</v>
      </c>
      <c r="AX20" s="9">
        <f>_xlfn.RANK.EQ(datos!BB20,datos!BB$7:BB$88)</f>
        <v>12</v>
      </c>
      <c r="AY20" s="9">
        <f>_xlfn.RANK.EQ(datos!BC20,datos!BC$7:BC$88)</f>
        <v>7</v>
      </c>
      <c r="AZ20" s="9">
        <f>_xlfn.RANK.EQ(datos!BD20,datos!BD$7:BD$88)</f>
        <v>6</v>
      </c>
      <c r="BA20" s="9">
        <f>_xlfn.RANK.EQ(datos!BE20,datos!BE$7:BE$88)</f>
        <v>7</v>
      </c>
      <c r="BB20" s="9">
        <f>_xlfn.RANK.EQ(datos!BF20,datos!BF$7:BF$88)</f>
        <v>1</v>
      </c>
      <c r="BC20" s="9">
        <f>_xlfn.RANK.EQ(datos!BG20,datos!BG$7:BG$88)</f>
        <v>24</v>
      </c>
      <c r="BD20" s="9">
        <f>_xlfn.RANK.EQ(datos!BH20,datos!BH$7:BH$88)</f>
        <v>75</v>
      </c>
      <c r="BE20" s="9">
        <f>_xlfn.RANK.EQ(datos!BI20,datos!BI$7:BI$88)</f>
        <v>71</v>
      </c>
      <c r="BF20" s="9">
        <f>_xlfn.RANK.EQ(datos!BJ20,datos!BJ$7:BJ$88)</f>
        <v>29</v>
      </c>
      <c r="BG20" s="9">
        <f>_xlfn.RANK.EQ(datos!BK20,datos!BK$7:BK$88)</f>
        <v>51</v>
      </c>
      <c r="BH20" s="9">
        <f>_xlfn.RANK.EQ(datos!BL20,datos!BL$7:BL$88)</f>
        <v>23</v>
      </c>
      <c r="BI20" s="9">
        <f>_xlfn.RANK.EQ(datos!BM20,datos!BM$7:BM$88)</f>
        <v>53</v>
      </c>
      <c r="BJ20" s="9">
        <f>_xlfn.RANK.EQ(datos!BN20,datos!BN$7:BN$88)</f>
        <v>25</v>
      </c>
      <c r="BK20" s="9">
        <f>_xlfn.RANK.EQ(datos!BO20,datos!BO$7:BO$88)</f>
        <v>50</v>
      </c>
      <c r="BL20" s="9">
        <f>_xlfn.RANK.EQ(datos!BP20,datos!BP$7:BP$88)</f>
        <v>40</v>
      </c>
      <c r="BM20" s="9">
        <f>_xlfn.RANK.EQ(datos!BQ20,datos!BQ$7:BQ$88)</f>
        <v>25</v>
      </c>
      <c r="BN20" s="9">
        <f>_xlfn.RANK.EQ(datos!BR20,datos!BR$7:BR$88)</f>
        <v>21</v>
      </c>
      <c r="BO20" s="9">
        <f>_xlfn.RANK.EQ(datos!BS20,datos!BS$7:BS$88)</f>
        <v>57</v>
      </c>
      <c r="BP20" s="9">
        <f>_xlfn.RANK.EQ(datos!BT20,datos!BT$7:BT$88)</f>
        <v>45</v>
      </c>
      <c r="BQ20" s="9">
        <f>_xlfn.RANK.EQ(datos!BU20,datos!BU$7:BU$88)</f>
        <v>28</v>
      </c>
      <c r="BR20" s="9">
        <f>_xlfn.RANK.EQ(datos!BV20,datos!BV$7:BV$88)</f>
        <v>68</v>
      </c>
      <c r="BS20" s="9">
        <f>_xlfn.RANK.EQ(datos!BW20,datos!BW$7:BW$88)</f>
        <v>62</v>
      </c>
      <c r="BT20" s="9">
        <f>_xlfn.RANK.EQ(datos!BX20,datos!BX$7:BX$88)</f>
        <v>35</v>
      </c>
      <c r="BU20" s="9">
        <f>_xlfn.RANK.EQ(datos!BY20,datos!BY$7:BY$88)</f>
        <v>10</v>
      </c>
      <c r="BV20" s="9">
        <f>_xlfn.RANK.EQ(datos!BZ20,datos!BZ$7:BZ$88)</f>
        <v>38</v>
      </c>
      <c r="BW20" s="9">
        <f>_xlfn.RANK.EQ(datos!CA20,datos!CA$7:CA$88)</f>
        <v>28</v>
      </c>
      <c r="BX20" s="9">
        <f>_xlfn.RANK.EQ(datos!CB20,datos!CB$7:CB$88)</f>
        <v>15</v>
      </c>
      <c r="BY20" s="9">
        <f>_xlfn.RANK.EQ(datos!CC20,datos!CC$7:CC$88)</f>
        <v>19</v>
      </c>
      <c r="BZ20" s="9">
        <f>_xlfn.RANK.EQ(datos!CD20,datos!CD$7:CD$88)</f>
        <v>52</v>
      </c>
      <c r="CA20" s="9">
        <f>_xlfn.RANK.EQ(datos!CE20,datos!CE$7:CE$88)</f>
        <v>14</v>
      </c>
      <c r="CB20" s="9">
        <f>_xlfn.RANK.EQ(datos!CF20,datos!CF$7:CF$88)</f>
        <v>37</v>
      </c>
      <c r="CC20" s="9">
        <f>_xlfn.RANK.EQ(datos!CG20,datos!CG$7:CG$88)</f>
        <v>20</v>
      </c>
      <c r="CD20" s="9">
        <f>_xlfn.RANK.EQ(datos!CH20,datos!CH$7:CH$88)</f>
        <v>73</v>
      </c>
      <c r="CE20" s="9">
        <f>_xlfn.RANK.EQ(datos!CI20,datos!CI$7:CI$88)</f>
        <v>58</v>
      </c>
      <c r="CF20" s="9">
        <f>_xlfn.RANK.EQ(datos!CJ20,datos!CJ$7:CJ$88)</f>
        <v>16</v>
      </c>
      <c r="CG20" s="9">
        <f>_xlfn.RANK.EQ(datos!CK20,datos!CK$7:CK$88)</f>
        <v>24</v>
      </c>
      <c r="CH20" s="9">
        <f>_xlfn.RANK.EQ(datos!CL20,datos!CL$7:CL$88)</f>
        <v>44</v>
      </c>
      <c r="CI20" s="9">
        <f>_xlfn.RANK.EQ(datos!CM20,datos!CM$7:CM$88)</f>
        <v>41</v>
      </c>
      <c r="CJ20" s="9">
        <f>_xlfn.RANK.EQ(datos!CN20,datos!CN$7:CN$88)</f>
        <v>8</v>
      </c>
      <c r="CK20" s="9">
        <f>_xlfn.RANK.EQ(datos!CO20,datos!CO$7:CO$88)</f>
        <v>42</v>
      </c>
      <c r="CL20" s="9">
        <f>_xlfn.RANK.EQ(datos!CP20,datos!CP$7:CP$88)</f>
        <v>34</v>
      </c>
      <c r="CM20" s="9">
        <f>_xlfn.RANK.EQ(datos!CQ20,datos!CQ$7:CQ$88)</f>
        <v>55</v>
      </c>
      <c r="CN20" s="9">
        <f>_xlfn.RANK.EQ(datos!CR20,datos!CR$7:CR$88)</f>
        <v>27</v>
      </c>
      <c r="CO20" s="9">
        <f>_xlfn.RANK.EQ(datos!CS20,datos!CS$7:CS$88)</f>
        <v>8</v>
      </c>
      <c r="CP20" s="9">
        <f>_xlfn.RANK.EQ(datos!CT20,datos!CT$7:CT$88)</f>
        <v>9</v>
      </c>
      <c r="CQ20" s="9">
        <f>_xlfn.RANK.EQ(datos!CU20,datos!CU$7:CU$88)</f>
        <v>21</v>
      </c>
      <c r="CR20" s="9">
        <f>_xlfn.RANK.EQ(datos!CV20,datos!CV$7:CV$88)</f>
        <v>36</v>
      </c>
      <c r="CS20" s="9">
        <f>_xlfn.RANK.EQ(datos!CW20,datos!CW$7:CW$88)</f>
        <v>28</v>
      </c>
      <c r="CT20" s="9">
        <f>_xlfn.RANK.EQ(datos!CX20,datos!CX$7:CX$88)</f>
        <v>67</v>
      </c>
      <c r="CU20" s="9">
        <f>_xlfn.RANK.EQ(datos!CY20,datos!CY$7:CY$88)</f>
        <v>35</v>
      </c>
      <c r="CV20" s="9">
        <f>_xlfn.RANK.EQ(datos!CZ20,datos!CZ$7:CZ$88)</f>
        <v>14</v>
      </c>
      <c r="CW20" s="9">
        <f>_xlfn.RANK.EQ(datos!DA20,datos!DA$7:DA$88)</f>
        <v>24</v>
      </c>
      <c r="CX20" s="9">
        <f>_xlfn.RANK.EQ(datos!DB20,datos!DB$7:DB$88)</f>
        <v>21</v>
      </c>
      <c r="CY20" s="9">
        <f>_xlfn.RANK.EQ(datos!DC20,datos!DC$7:DC$88)</f>
        <v>25</v>
      </c>
      <c r="CZ20" s="9">
        <f>_xlfn.RANK.EQ(datos!DD20,datos!DD$7:DD$88)</f>
        <v>14</v>
      </c>
      <c r="DA20" s="9">
        <f>_xlfn.RANK.EQ(datos!DE20,datos!DE$7:DE$88)</f>
        <v>26</v>
      </c>
      <c r="DB20" s="9">
        <f>_xlfn.RANK.EQ(datos!DF20,datos!DF$7:DF$88)</f>
        <v>36</v>
      </c>
      <c r="DC20" s="9">
        <f>_xlfn.RANK.EQ(datos!DG20,datos!DG$7:DG$88)</f>
        <v>1</v>
      </c>
      <c r="DD20" s="9">
        <f>_xlfn.RANK.EQ(datos!DH20,datos!DH$7:DH$88)</f>
        <v>38</v>
      </c>
      <c r="DE20" s="9">
        <f>_xlfn.RANK.EQ(datos!DI20,datos!DI$7:DI$88)</f>
        <v>12</v>
      </c>
      <c r="DF20" s="9">
        <f>_xlfn.RANK.EQ(datos!DJ20,datos!DJ$7:DJ$88)</f>
        <v>74</v>
      </c>
      <c r="DG20" s="9">
        <f>_xlfn.RANK.EQ(datos!DK20,datos!DK$7:DK$88)</f>
        <v>4</v>
      </c>
      <c r="DH20" s="9">
        <f>_xlfn.RANK.EQ(datos!DL20,datos!DL$7:DL$88)</f>
        <v>26</v>
      </c>
      <c r="DI20" s="9">
        <f>_xlfn.RANK.EQ(datos!DM20,datos!DM$7:DM$88)</f>
        <v>29</v>
      </c>
      <c r="DJ20" s="9">
        <f>_xlfn.RANK.EQ(datos!DN20,datos!DN$7:DN$88)</f>
        <v>3</v>
      </c>
      <c r="DK20" s="9">
        <f>_xlfn.RANK.EQ(datos!DO20,datos!DO$7:DO$88)</f>
        <v>56</v>
      </c>
      <c r="DL20" s="9">
        <f>_xlfn.RANK.EQ(datos!DP20,datos!DP$7:DP$88)</f>
        <v>19</v>
      </c>
      <c r="DM20" s="9">
        <f>_xlfn.RANK.EQ(datos!DQ20,datos!DQ$7:DQ$88)</f>
        <v>34</v>
      </c>
      <c r="DN20" s="9">
        <f>_xlfn.RANK.EQ(datos!DR20,datos!DR$7:DR$88)</f>
        <v>71</v>
      </c>
      <c r="DO20" s="9">
        <f>_xlfn.RANK.EQ(datos!DS20,datos!DS$7:DS$88)</f>
        <v>11</v>
      </c>
      <c r="DP20" s="9">
        <f>_xlfn.RANK.EQ(datos!DT20,datos!DT$7:DT$88)</f>
        <v>9</v>
      </c>
      <c r="DQ20" s="9">
        <f>_xlfn.RANK.EQ(datos!DU20,datos!DU$7:DU$88)</f>
        <v>11</v>
      </c>
      <c r="DR20" s="9">
        <f>_xlfn.RANK.EQ(datos!DV20,datos!DV$7:DV$88)</f>
        <v>49</v>
      </c>
      <c r="DS20" s="9">
        <f>_xlfn.RANK.EQ(datos!DW20,datos!DW$7:DW$88)</f>
        <v>43</v>
      </c>
      <c r="DT20" s="9">
        <f>_xlfn.RANK.EQ(datos!DX20,datos!DX$7:DX$88)</f>
        <v>34</v>
      </c>
      <c r="DU20" s="9">
        <f>_xlfn.RANK.EQ(datos!DY20,datos!DY$7:DY$88)</f>
        <v>68</v>
      </c>
      <c r="DV20" s="9">
        <f>_xlfn.RANK.EQ(datos!DZ20,datos!DZ$7:DZ$88)</f>
        <v>60</v>
      </c>
      <c r="DW20" s="9">
        <f>_xlfn.RANK.EQ(datos!EA20,datos!EA$7:EA$88)</f>
        <v>8</v>
      </c>
      <c r="DX20" s="9">
        <f>_xlfn.RANK.EQ(datos!EB20,datos!EB$7:EB$88)</f>
        <v>2</v>
      </c>
      <c r="DY20" s="9">
        <f>_xlfn.RANK.EQ(datos!EC20,datos!EC$7:EC$88)</f>
        <v>9</v>
      </c>
      <c r="DZ20" s="9">
        <f>_xlfn.RANK.EQ(datos!ED20,datos!ED$7:ED$88)</f>
        <v>12</v>
      </c>
      <c r="EA20" s="9">
        <f>_xlfn.RANK.EQ(datos!EE20,datos!EE$7:EE$88)</f>
        <v>73</v>
      </c>
      <c r="EB20" s="9">
        <f>_xlfn.RANK.EQ(datos!EF20,datos!EF$7:EF$88)</f>
        <v>24</v>
      </c>
      <c r="EC20" s="9">
        <f>_xlfn.RANK.EQ(datos!EG20,datos!EG$7:EG$88)</f>
        <v>38</v>
      </c>
      <c r="ED20" s="9">
        <f>_xlfn.RANK.EQ(datos!EH20,datos!EH$7:EH$88)</f>
        <v>49</v>
      </c>
      <c r="EE20" s="9">
        <f>_xlfn.RANK.EQ(datos!EI20,datos!EI$7:EI$88)</f>
        <v>1</v>
      </c>
      <c r="EF20" s="9">
        <f>_xlfn.RANK.EQ(datos!EJ20,datos!EJ$7:EJ$88)</f>
        <v>1</v>
      </c>
      <c r="EG20" s="9">
        <f>_xlfn.RANK.EQ(datos!EK20,datos!EK$7:EK$88)</f>
        <v>24</v>
      </c>
      <c r="EH20" s="9">
        <f>_xlfn.RANK.EQ(datos!EL20,datos!EL$7:EL$88)</f>
        <v>1</v>
      </c>
      <c r="EI20" s="9">
        <f>_xlfn.RANK.EQ(datos!EM20,datos!EM$7:EM$88)</f>
        <v>21</v>
      </c>
      <c r="EJ20" s="9">
        <f>_xlfn.RANK.EQ(datos!EN20,datos!EN$7:EN$88)</f>
        <v>32</v>
      </c>
      <c r="EK20" s="9">
        <f>_xlfn.RANK.EQ(datos!EO20,datos!EO$7:EO$88)</f>
        <v>5</v>
      </c>
      <c r="EL20" s="9">
        <f>_xlfn.RANK.EQ(datos!EP20,datos!EP$7:EP$88)</f>
        <v>1</v>
      </c>
      <c r="EM20" s="9">
        <f>_xlfn.RANK.EQ(datos!EQ20,datos!EQ$7:EQ$88)</f>
        <v>1</v>
      </c>
      <c r="EN20" s="9">
        <f>_xlfn.RANK.EQ(datos!ER20,datos!ER$7:ER$88)</f>
        <v>15</v>
      </c>
      <c r="EO20" s="9">
        <f>_xlfn.RANK.EQ(datos!ES20,datos!ES$7:ES$88)</f>
        <v>19</v>
      </c>
      <c r="EP20" s="9">
        <f>_xlfn.RANK.EQ(datos!ET20,datos!ET$7:ET$88)</f>
        <v>4</v>
      </c>
      <c r="EQ20" s="9">
        <f>_xlfn.RANK.EQ(datos!EU20,datos!EU$7:EU$88)</f>
        <v>1</v>
      </c>
      <c r="ER20" s="9">
        <f>_xlfn.RANK.EQ(datos!EV20,datos!EV$7:EV$88)</f>
        <v>7</v>
      </c>
      <c r="ES20" s="9">
        <f>_xlfn.RANK.EQ(datos!EW20,datos!EW$7:EW$88)</f>
        <v>72</v>
      </c>
      <c r="ET20" s="9">
        <f>_xlfn.RANK.EQ(datos!EX20,datos!EX$7:EX$88)</f>
        <v>30</v>
      </c>
      <c r="EU20" s="9">
        <f>_xlfn.RANK.EQ(datos!EY20,datos!EY$7:EY$88)</f>
        <v>21</v>
      </c>
      <c r="EV20" s="9">
        <f>_xlfn.RANK.EQ(datos!EZ20,datos!EZ$7:EZ$88)</f>
        <v>41</v>
      </c>
      <c r="EW20" s="9">
        <f>_xlfn.RANK.EQ(datos!FA20,datos!FA$7:FA$88)</f>
        <v>39</v>
      </c>
      <c r="EX20" s="9">
        <f>_xlfn.RANK.EQ(datos!FB20,datos!FB$7:FB$88)</f>
        <v>23</v>
      </c>
      <c r="EY20" s="9">
        <f>_xlfn.RANK.EQ(datos!FC20,datos!FC$7:FC$88)</f>
        <v>19</v>
      </c>
      <c r="EZ20" s="9">
        <f>_xlfn.RANK.EQ(datos!FD20,datos!FD$7:FD$88)</f>
        <v>56</v>
      </c>
      <c r="FA20" s="9">
        <f>_xlfn.RANK.EQ(datos!FE20,datos!FE$7:FE$88)</f>
        <v>71</v>
      </c>
      <c r="FB20" s="9">
        <f>_xlfn.RANK.EQ(datos!FF20,datos!FF$7:FF$88)</f>
        <v>33</v>
      </c>
      <c r="FC20" s="9">
        <f>_xlfn.RANK.EQ(datos!FG20,datos!FG$7:FG$88)</f>
        <v>82</v>
      </c>
      <c r="FD20" s="9">
        <f>_xlfn.RANK.EQ(datos!FH20,datos!FH$7:FH$88)</f>
        <v>45</v>
      </c>
      <c r="FE20" s="9">
        <f>_xlfn.RANK.EQ(datos!FI20,datos!FI$7:FI$88)</f>
        <v>1</v>
      </c>
      <c r="FF20" s="9">
        <f>_xlfn.RANK.EQ(datos!FJ20,datos!FJ$7:FJ$88)</f>
        <v>11</v>
      </c>
      <c r="FG20" s="9">
        <f>_xlfn.RANK.EQ(datos!FK20,datos!FK$7:FK$88)</f>
        <v>3</v>
      </c>
      <c r="FH20" s="9">
        <f>_xlfn.RANK.EQ(datos!FL20,datos!FL$7:FL$88)</f>
        <v>15</v>
      </c>
      <c r="FI20" s="9">
        <f>_xlfn.RANK.EQ(datos!FM20,datos!FM$7:FM$88)</f>
        <v>61</v>
      </c>
      <c r="FJ20" s="9">
        <f>_xlfn.RANK.EQ(datos!FN20,datos!FN$7:FN$88)</f>
        <v>61</v>
      </c>
      <c r="FK20" s="9">
        <f>_xlfn.RANK.EQ(datos!FO20,datos!FO$7:FO$88)</f>
        <v>66</v>
      </c>
      <c r="FL20" s="9">
        <f>_xlfn.RANK.EQ(datos!FP20,datos!FP$7:FP$88)</f>
        <v>79</v>
      </c>
      <c r="FM20" s="9">
        <f>_xlfn.RANK.EQ(datos!FQ20,datos!FQ$7:FQ$88)</f>
        <v>5</v>
      </c>
      <c r="FN20" s="9">
        <f>_xlfn.RANK.EQ(datos!FR20,datos!FR$7:FR$88)</f>
        <v>15</v>
      </c>
      <c r="FO20" s="9">
        <f>_xlfn.RANK.EQ(datos!FS20,datos!FS$7:FS$88)</f>
        <v>5</v>
      </c>
      <c r="FP20" s="9">
        <f>_xlfn.RANK.EQ(datos!FT20,datos!FT$7:FT$88)</f>
        <v>15</v>
      </c>
    </row>
    <row r="21" spans="1:172" x14ac:dyDescent="0.3">
      <c r="A21" s="2" t="s">
        <v>30</v>
      </c>
      <c r="B21" s="2">
        <v>115</v>
      </c>
      <c r="C21" s="2" t="s">
        <v>31</v>
      </c>
      <c r="D21" s="2" t="s">
        <v>346</v>
      </c>
      <c r="E21" s="2" t="s">
        <v>347</v>
      </c>
      <c r="F21" s="2">
        <v>0</v>
      </c>
      <c r="G21" s="2" t="s">
        <v>344</v>
      </c>
      <c r="H21" s="9">
        <f>_xlfn.RANK.EQ(datos2!I21,datos2!I$7:I$88)</f>
        <v>2</v>
      </c>
      <c r="I21" s="9">
        <f>_xlfn.RANK.EQ(datos2!J21,datos2!J$7:J$88)</f>
        <v>12</v>
      </c>
      <c r="J21" s="9">
        <f>_xlfn.RANK.EQ(datos2!K21,datos2!K$7:K$88)</f>
        <v>39</v>
      </c>
      <c r="K21" s="9">
        <f>_xlfn.RANK.EQ(datos2!L21,datos2!L$7:L$88)</f>
        <v>1</v>
      </c>
      <c r="L21" s="9">
        <f>_xlfn.RANK.EQ(datos2!M21,datos2!M$7:M$88)</f>
        <v>1</v>
      </c>
      <c r="M21" s="9">
        <f>_xlfn.RANK.EQ(datos2!N21,datos2!N$7:N$88)</f>
        <v>1</v>
      </c>
      <c r="N21" s="9">
        <f>_xlfn.RANK.EQ(datos2!O21,datos2!O$7:O$88)</f>
        <v>11</v>
      </c>
      <c r="O21" s="9">
        <f>_xlfn.RANK.EQ(datos2!P21,datos2!P$7:P$88)</f>
        <v>70</v>
      </c>
      <c r="P21" s="9">
        <f>_xlfn.RANK.EQ(datos2!Q21,datos2!Q$7:Q$88)</f>
        <v>9</v>
      </c>
      <c r="Q21" s="9">
        <f>_xlfn.RANK.EQ(datos2!R21,datos2!R$7:R$88)</f>
        <v>12</v>
      </c>
      <c r="R21" s="9">
        <f>_xlfn.RANK.EQ(datos2!S21,datos2!S$7:S$88)</f>
        <v>68</v>
      </c>
      <c r="S21" s="9">
        <f>_xlfn.RANK.EQ(datos2!T21,datos2!T$7:T$88)</f>
        <v>7</v>
      </c>
      <c r="T21" s="9">
        <f>_xlfn.RANK.EQ(datos2!U21,datos2!U$7:U$88)</f>
        <v>7</v>
      </c>
      <c r="U21" s="9">
        <f>_xlfn.RANK.EQ(datos2!V21,datos2!V$7:V$88)</f>
        <v>11</v>
      </c>
      <c r="V21" s="9">
        <f>_xlfn.RANK.EQ(datos2!W21,datos2!W$7:W$88)</f>
        <v>58</v>
      </c>
      <c r="W21" s="9">
        <f>_xlfn.RANK.EQ(datos2!X21,datos2!X$7:X$88)</f>
        <v>66</v>
      </c>
      <c r="X21" s="9">
        <f>_xlfn.RANK.EQ(datos2!Y21,datos2!Y$7:Y$88)</f>
        <v>39</v>
      </c>
      <c r="Y21" s="9">
        <f>_xlfn.RANK.EQ(datos2!Z21,datos2!Z$7:Z$88)</f>
        <v>5</v>
      </c>
      <c r="Z21" s="9">
        <f>_xlfn.RANK.EQ(datos2!AA21,datos2!AA$7:AA$88)</f>
        <v>5</v>
      </c>
      <c r="AA21" s="9">
        <f>_xlfn.RANK.EQ(datos2!AB21,datos2!AB$7:AB$88)</f>
        <v>8</v>
      </c>
      <c r="AB21" s="9">
        <f>_xlfn.RANK.EQ(datos2!AC21,datos2!AC$7:AC$88)</f>
        <v>8</v>
      </c>
      <c r="AC21" s="9">
        <f>_xlfn.RANK.EQ(datos2!AD21,datos2!AD$7:AD$88)</f>
        <v>14</v>
      </c>
      <c r="AD21" s="9">
        <f>_xlfn.RANK.EQ(datos2!AE21,datos2!AE$7:AE$88)</f>
        <v>1</v>
      </c>
      <c r="AE21" s="9">
        <f>_xlfn.RANK.EQ(datos2!AF21,datos2!AF$7:AF$88)</f>
        <v>1</v>
      </c>
      <c r="AF21" s="9">
        <f>_xlfn.RANK.EQ(datos2!AG21,datos2!AG$7:AG$88)</f>
        <v>1</v>
      </c>
      <c r="AG21" s="9">
        <f>_xlfn.RANK.EQ(datos2!AH21,datos2!AH$7:AH$88)</f>
        <v>1</v>
      </c>
      <c r="AH21" s="9">
        <f>_xlfn.RANK.EQ(datos2!AI21,datos2!AI$7:AI$88)</f>
        <v>24</v>
      </c>
      <c r="AI21" s="9">
        <f>_xlfn.RANK.EQ(datos2!AJ21,datos2!AJ$7:AJ$88)</f>
        <v>3</v>
      </c>
      <c r="AJ21" s="9">
        <f>_xlfn.RANK.EQ(datos2!AK21,datos2!AK$7:AK$88)</f>
        <v>11</v>
      </c>
      <c r="AK21" s="9">
        <f>_xlfn.RANK.EQ(datos2!AL21,datos2!AL$7:AL$88)</f>
        <v>8</v>
      </c>
      <c r="AL21" s="9">
        <f>_xlfn.RANK.EQ(datos2!AM21,datos2!AM$7:AM$88)</f>
        <v>20</v>
      </c>
      <c r="AM21" s="9">
        <f>_xlfn.RANK.EQ(datos2!AN21,datos2!AN$7:AN$88)</f>
        <v>37</v>
      </c>
      <c r="AN21" s="9">
        <f>_xlfn.RANK.EQ(datos2!AO21,datos2!AO$7:AO$88)</f>
        <v>3</v>
      </c>
      <c r="AO21" s="9">
        <f>_xlfn.RANK.EQ(datos!AS21,datos!AS$7:AS$88)</f>
        <v>15</v>
      </c>
      <c r="AP21" s="9">
        <f>_xlfn.RANK.EQ(datos!AT21,datos!AT$7:AT$88)</f>
        <v>78</v>
      </c>
      <c r="AQ21" s="9">
        <f>_xlfn.RANK.EQ(datos!AU21,datos!AU$7:AU$88)</f>
        <v>75</v>
      </c>
      <c r="AR21" s="9">
        <f>_xlfn.RANK.EQ(datos!AV21,datos!AV$7:AV$88)</f>
        <v>40</v>
      </c>
      <c r="AS21" s="9">
        <f>_xlfn.RANK.EQ(datos!AW21,datos!AW$7:AW$88)</f>
        <v>69</v>
      </c>
      <c r="AT21" s="9">
        <f>_xlfn.RANK.EQ(datos!AX21,datos!AX$7:AX$88)</f>
        <v>78</v>
      </c>
      <c r="AU21" s="9">
        <f>_xlfn.RANK.EQ(datos!AY21,datos!AY$7:AY$88)</f>
        <v>12</v>
      </c>
      <c r="AV21" s="9">
        <f>_xlfn.RANK.EQ(datos!AZ21,datos!AZ$7:AZ$88)</f>
        <v>14</v>
      </c>
      <c r="AW21" s="9">
        <f>_xlfn.RANK.EQ(datos!BA21,datos!BA$7:BA$88)</f>
        <v>8</v>
      </c>
      <c r="AX21" s="9">
        <f>_xlfn.RANK.EQ(datos!BB21,datos!BB$7:BB$88)</f>
        <v>28</v>
      </c>
      <c r="AY21" s="9">
        <f>_xlfn.RANK.EQ(datos!BC21,datos!BC$7:BC$88)</f>
        <v>15</v>
      </c>
      <c r="AZ21" s="9">
        <f>_xlfn.RANK.EQ(datos!BD21,datos!BD$7:BD$88)</f>
        <v>17</v>
      </c>
      <c r="BA21" s="9">
        <f>_xlfn.RANK.EQ(datos!BE21,datos!BE$7:BE$88)</f>
        <v>10</v>
      </c>
      <c r="BB21" s="9">
        <f>_xlfn.RANK.EQ(datos!BF21,datos!BF$7:BF$88)</f>
        <v>1</v>
      </c>
      <c r="BC21" s="9">
        <f>_xlfn.RANK.EQ(datos!BG21,datos!BG$7:BG$88)</f>
        <v>5</v>
      </c>
      <c r="BD21" s="9">
        <f>_xlfn.RANK.EQ(datos!BH21,datos!BH$7:BH$88)</f>
        <v>66</v>
      </c>
      <c r="BE21" s="9">
        <f>_xlfn.RANK.EQ(datos!BI21,datos!BI$7:BI$88)</f>
        <v>69</v>
      </c>
      <c r="BF21" s="9">
        <f>_xlfn.RANK.EQ(datos!BJ21,datos!BJ$7:BJ$88)</f>
        <v>82</v>
      </c>
      <c r="BG21" s="9">
        <f>_xlfn.RANK.EQ(datos!BK21,datos!BK$7:BK$88)</f>
        <v>16</v>
      </c>
      <c r="BH21" s="9">
        <f>_xlfn.RANK.EQ(datos!BL21,datos!BL$7:BL$88)</f>
        <v>2</v>
      </c>
      <c r="BI21" s="9">
        <f>_xlfn.RANK.EQ(datos!BM21,datos!BM$7:BM$88)</f>
        <v>5</v>
      </c>
      <c r="BJ21" s="9">
        <f>_xlfn.RANK.EQ(datos!BN21,datos!BN$7:BN$88)</f>
        <v>37</v>
      </c>
      <c r="BK21" s="9">
        <f>_xlfn.RANK.EQ(datos!BO21,datos!BO$7:BO$88)</f>
        <v>8</v>
      </c>
      <c r="BL21" s="9">
        <f>_xlfn.RANK.EQ(datos!BP21,datos!BP$7:BP$88)</f>
        <v>20</v>
      </c>
      <c r="BM21" s="9">
        <f>_xlfn.RANK.EQ(datos!BQ21,datos!BQ$7:BQ$88)</f>
        <v>43</v>
      </c>
      <c r="BN21" s="9">
        <f>_xlfn.RANK.EQ(datos!BR21,datos!BR$7:BR$88)</f>
        <v>9</v>
      </c>
      <c r="BO21" s="9">
        <f>_xlfn.RANK.EQ(datos!BS21,datos!BS$7:BS$88)</f>
        <v>14</v>
      </c>
      <c r="BP21" s="9">
        <f>_xlfn.RANK.EQ(datos!BT21,datos!BT$7:BT$88)</f>
        <v>1</v>
      </c>
      <c r="BQ21" s="9">
        <f>_xlfn.RANK.EQ(datos!BU21,datos!BU$7:BU$88)</f>
        <v>1</v>
      </c>
      <c r="BR21" s="9">
        <f>_xlfn.RANK.EQ(datos!BV21,datos!BV$7:BV$88)</f>
        <v>30</v>
      </c>
      <c r="BS21" s="9">
        <f>_xlfn.RANK.EQ(datos!BW21,datos!BW$7:BW$88)</f>
        <v>1</v>
      </c>
      <c r="BT21" s="9">
        <f>_xlfn.RANK.EQ(datos!BX21,datos!BX$7:BX$88)</f>
        <v>28</v>
      </c>
      <c r="BU21" s="9">
        <f>_xlfn.RANK.EQ(datos!BY21,datos!BY$7:BY$88)</f>
        <v>54</v>
      </c>
      <c r="BV21" s="9">
        <f>_xlfn.RANK.EQ(datos!BZ21,datos!BZ$7:BZ$88)</f>
        <v>40</v>
      </c>
      <c r="BW21" s="9">
        <f>_xlfn.RANK.EQ(datos!CA21,datos!CA$7:CA$88)</f>
        <v>28</v>
      </c>
      <c r="BX21" s="9">
        <f>_xlfn.RANK.EQ(datos!CB21,datos!CB$7:CB$88)</f>
        <v>31</v>
      </c>
      <c r="BY21" s="9">
        <f>_xlfn.RANK.EQ(datos!CC21,datos!CC$7:CC$88)</f>
        <v>17</v>
      </c>
      <c r="BZ21" s="9">
        <f>_xlfn.RANK.EQ(datos!CD21,datos!CD$7:CD$88)</f>
        <v>42</v>
      </c>
      <c r="CA21" s="9">
        <f>_xlfn.RANK.EQ(datos!CE21,datos!CE$7:CE$88)</f>
        <v>20</v>
      </c>
      <c r="CB21" s="9">
        <f>_xlfn.RANK.EQ(datos!CF21,datos!CF$7:CF$88)</f>
        <v>26</v>
      </c>
      <c r="CC21" s="9">
        <f>_xlfn.RANK.EQ(datos!CG21,datos!CG$7:CG$88)</f>
        <v>61</v>
      </c>
      <c r="CD21" s="9">
        <f>_xlfn.RANK.EQ(datos!CH21,datos!CH$7:CH$88)</f>
        <v>77</v>
      </c>
      <c r="CE21" s="9">
        <f>_xlfn.RANK.EQ(datos!CI21,datos!CI$7:CI$88)</f>
        <v>78</v>
      </c>
      <c r="CF21" s="9">
        <f>_xlfn.RANK.EQ(datos!CJ21,datos!CJ$7:CJ$88)</f>
        <v>43</v>
      </c>
      <c r="CG21" s="9">
        <f>_xlfn.RANK.EQ(datos!CK21,datos!CK$7:CK$88)</f>
        <v>60</v>
      </c>
      <c r="CH21" s="9">
        <f>_xlfn.RANK.EQ(datos!CL21,datos!CL$7:CL$88)</f>
        <v>62</v>
      </c>
      <c r="CI21" s="9">
        <f>_xlfn.RANK.EQ(datos!CM21,datos!CM$7:CM$88)</f>
        <v>58</v>
      </c>
      <c r="CJ21" s="9">
        <f>_xlfn.RANK.EQ(datos!CN21,datos!CN$7:CN$88)</f>
        <v>30</v>
      </c>
      <c r="CK21" s="9">
        <f>_xlfn.RANK.EQ(datos!CO21,datos!CO$7:CO$88)</f>
        <v>15</v>
      </c>
      <c r="CL21" s="9">
        <f>_xlfn.RANK.EQ(datos!CP21,datos!CP$7:CP$88)</f>
        <v>26</v>
      </c>
      <c r="CM21" s="9">
        <f>_xlfn.RANK.EQ(datos!CQ21,datos!CQ$7:CQ$88)</f>
        <v>1</v>
      </c>
      <c r="CN21" s="9">
        <f>_xlfn.RANK.EQ(datos!CR21,datos!CR$7:CR$88)</f>
        <v>31</v>
      </c>
      <c r="CO21" s="9">
        <f>_xlfn.RANK.EQ(datos!CS21,datos!CS$7:CS$88)</f>
        <v>2</v>
      </c>
      <c r="CP21" s="9">
        <f>_xlfn.RANK.EQ(datos!CT21,datos!CT$7:CT$88)</f>
        <v>11</v>
      </c>
      <c r="CQ21" s="9">
        <f>_xlfn.RANK.EQ(datos!CU21,datos!CU$7:CU$88)</f>
        <v>50</v>
      </c>
      <c r="CR21" s="9">
        <f>_xlfn.RANK.EQ(datos!CV21,datos!CV$7:CV$88)</f>
        <v>14</v>
      </c>
      <c r="CS21" s="9">
        <f>_xlfn.RANK.EQ(datos!CW21,datos!CW$7:CW$88)</f>
        <v>11</v>
      </c>
      <c r="CT21" s="9">
        <f>_xlfn.RANK.EQ(datos!CX21,datos!CX$7:CX$88)</f>
        <v>18</v>
      </c>
      <c r="CU21" s="9">
        <f>_xlfn.RANK.EQ(datos!CY21,datos!CY$7:CY$88)</f>
        <v>42</v>
      </c>
      <c r="CV21" s="9">
        <f>_xlfn.RANK.EQ(datos!CZ21,datos!CZ$7:CZ$88)</f>
        <v>41</v>
      </c>
      <c r="CW21" s="9">
        <f>_xlfn.RANK.EQ(datos!DA21,datos!DA$7:DA$88)</f>
        <v>16</v>
      </c>
      <c r="CX21" s="9">
        <f>_xlfn.RANK.EQ(datos!DB21,datos!DB$7:DB$88)</f>
        <v>50</v>
      </c>
      <c r="CY21" s="9">
        <f>_xlfn.RANK.EQ(datos!DC21,datos!DC$7:DC$88)</f>
        <v>4</v>
      </c>
      <c r="CZ21" s="9">
        <f>_xlfn.RANK.EQ(datos!DD21,datos!DD$7:DD$88)</f>
        <v>6</v>
      </c>
      <c r="DA21" s="9">
        <f>_xlfn.RANK.EQ(datos!DE21,datos!DE$7:DE$88)</f>
        <v>17</v>
      </c>
      <c r="DB21" s="9">
        <f>_xlfn.RANK.EQ(datos!DF21,datos!DF$7:DF$88)</f>
        <v>15</v>
      </c>
      <c r="DC21" s="9">
        <f>_xlfn.RANK.EQ(datos!DG21,datos!DG$7:DG$88)</f>
        <v>1</v>
      </c>
      <c r="DD21" s="9">
        <f>_xlfn.RANK.EQ(datos!DH21,datos!DH$7:DH$88)</f>
        <v>41</v>
      </c>
      <c r="DE21" s="9">
        <f>_xlfn.RANK.EQ(datos!DI21,datos!DI$7:DI$88)</f>
        <v>11</v>
      </c>
      <c r="DF21" s="9">
        <f>_xlfn.RANK.EQ(datos!DJ21,datos!DJ$7:DJ$88)</f>
        <v>81</v>
      </c>
      <c r="DG21" s="9">
        <f>_xlfn.RANK.EQ(datos!DK21,datos!DK$7:DK$88)</f>
        <v>3</v>
      </c>
      <c r="DH21" s="9">
        <f>_xlfn.RANK.EQ(datos!DL21,datos!DL$7:DL$88)</f>
        <v>3</v>
      </c>
      <c r="DI21" s="9">
        <f>_xlfn.RANK.EQ(datos!DM21,datos!DM$7:DM$88)</f>
        <v>7</v>
      </c>
      <c r="DJ21" s="9">
        <f>_xlfn.RANK.EQ(datos!DN21,datos!DN$7:DN$88)</f>
        <v>1</v>
      </c>
      <c r="DK21" s="9">
        <f>_xlfn.RANK.EQ(datos!DO21,datos!DO$7:DO$88)</f>
        <v>35</v>
      </c>
      <c r="DL21" s="9">
        <f>_xlfn.RANK.EQ(datos!DP21,datos!DP$7:DP$88)</f>
        <v>47</v>
      </c>
      <c r="DM21" s="9">
        <f>_xlfn.RANK.EQ(datos!DQ21,datos!DQ$7:DQ$88)</f>
        <v>2</v>
      </c>
      <c r="DN21" s="9">
        <f>_xlfn.RANK.EQ(datos!DR21,datos!DR$7:DR$88)</f>
        <v>38</v>
      </c>
      <c r="DO21" s="9">
        <f>_xlfn.RANK.EQ(datos!DS21,datos!DS$7:DS$88)</f>
        <v>2</v>
      </c>
      <c r="DP21" s="9">
        <f>_xlfn.RANK.EQ(datos!DT21,datos!DT$7:DT$88)</f>
        <v>1</v>
      </c>
      <c r="DQ21" s="9">
        <f>_xlfn.RANK.EQ(datos!DU21,datos!DU$7:DU$88)</f>
        <v>1</v>
      </c>
      <c r="DR21" s="9">
        <f>_xlfn.RANK.EQ(datos!DV21,datos!DV$7:DV$88)</f>
        <v>69</v>
      </c>
      <c r="DS21" s="9">
        <f>_xlfn.RANK.EQ(datos!DW21,datos!DW$7:DW$88)</f>
        <v>58</v>
      </c>
      <c r="DT21" s="9">
        <f>_xlfn.RANK.EQ(datos!DX21,datos!DX$7:DX$88)</f>
        <v>34</v>
      </c>
      <c r="DU21" s="9">
        <f>_xlfn.RANK.EQ(datos!DY21,datos!DY$7:DY$88)</f>
        <v>74</v>
      </c>
      <c r="DV21" s="9">
        <f>_xlfn.RANK.EQ(datos!DZ21,datos!DZ$7:DZ$88)</f>
        <v>3</v>
      </c>
      <c r="DW21" s="9">
        <f>_xlfn.RANK.EQ(datos!EA21,datos!EA$7:EA$88)</f>
        <v>3</v>
      </c>
      <c r="DX21" s="9">
        <f>_xlfn.RANK.EQ(datos!EB21,datos!EB$7:EB$88)</f>
        <v>1</v>
      </c>
      <c r="DY21" s="9">
        <f>_xlfn.RANK.EQ(datos!EC21,datos!EC$7:EC$88)</f>
        <v>1</v>
      </c>
      <c r="DZ21" s="9">
        <f>_xlfn.RANK.EQ(datos!ED21,datos!ED$7:ED$88)</f>
        <v>4</v>
      </c>
      <c r="EA21" s="9">
        <f>_xlfn.RANK.EQ(datos!EE21,datos!EE$7:EE$88)</f>
        <v>42</v>
      </c>
      <c r="EB21" s="9">
        <f>_xlfn.RANK.EQ(datos!EF21,datos!EF$7:EF$88)</f>
        <v>23</v>
      </c>
      <c r="EC21" s="9">
        <f>_xlfn.RANK.EQ(datos!EG21,datos!EG$7:EG$88)</f>
        <v>20</v>
      </c>
      <c r="ED21" s="9">
        <f>_xlfn.RANK.EQ(datos!EH21,datos!EH$7:EH$88)</f>
        <v>61</v>
      </c>
      <c r="EE21" s="9">
        <f>_xlfn.RANK.EQ(datos!EI21,datos!EI$7:EI$88)</f>
        <v>1</v>
      </c>
      <c r="EF21" s="9">
        <f>_xlfn.RANK.EQ(datos!EJ21,datos!EJ$7:EJ$88)</f>
        <v>4</v>
      </c>
      <c r="EG21" s="9">
        <f>_xlfn.RANK.EQ(datos!EK21,datos!EK$7:EK$88)</f>
        <v>23</v>
      </c>
      <c r="EH21" s="9">
        <f>_xlfn.RANK.EQ(datos!EL21,datos!EL$7:EL$88)</f>
        <v>1</v>
      </c>
      <c r="EI21" s="9">
        <f>_xlfn.RANK.EQ(datos!EM21,datos!EM$7:EM$88)</f>
        <v>24</v>
      </c>
      <c r="EJ21" s="9">
        <f>_xlfn.RANK.EQ(datos!EN21,datos!EN$7:EN$88)</f>
        <v>7</v>
      </c>
      <c r="EK21" s="9">
        <f>_xlfn.RANK.EQ(datos!EO21,datos!EO$7:EO$88)</f>
        <v>4</v>
      </c>
      <c r="EL21" s="9">
        <f>_xlfn.RANK.EQ(datos!EP21,datos!EP$7:EP$88)</f>
        <v>28</v>
      </c>
      <c r="EM21" s="9">
        <f>_xlfn.RANK.EQ(datos!EQ21,datos!EQ$7:EQ$88)</f>
        <v>1</v>
      </c>
      <c r="EN21" s="9">
        <f>_xlfn.RANK.EQ(datos!ER21,datos!ER$7:ER$88)</f>
        <v>12</v>
      </c>
      <c r="EO21" s="9">
        <f>_xlfn.RANK.EQ(datos!ES21,datos!ES$7:ES$88)</f>
        <v>49</v>
      </c>
      <c r="EP21" s="9">
        <f>_xlfn.RANK.EQ(datos!ET21,datos!ET$7:ET$88)</f>
        <v>4</v>
      </c>
      <c r="EQ21" s="9">
        <f>_xlfn.RANK.EQ(datos!EU21,datos!EU$7:EU$88)</f>
        <v>1</v>
      </c>
      <c r="ER21" s="9">
        <f>_xlfn.RANK.EQ(datos!EV21,datos!EV$7:EV$88)</f>
        <v>9</v>
      </c>
      <c r="ES21" s="9">
        <f>_xlfn.RANK.EQ(datos!EW21,datos!EW$7:EW$88)</f>
        <v>72</v>
      </c>
      <c r="ET21" s="9">
        <f>_xlfn.RANK.EQ(datos!EX21,datos!EX$7:EX$88)</f>
        <v>6</v>
      </c>
      <c r="EU21" s="9">
        <f>_xlfn.RANK.EQ(datos!EY21,datos!EY$7:EY$88)</f>
        <v>4</v>
      </c>
      <c r="EV21" s="9">
        <f>_xlfn.RANK.EQ(datos!EZ21,datos!EZ$7:EZ$88)</f>
        <v>29</v>
      </c>
      <c r="EW21" s="9">
        <f>_xlfn.RANK.EQ(datos!FA21,datos!FA$7:FA$88)</f>
        <v>41</v>
      </c>
      <c r="EX21" s="9">
        <f>_xlfn.RANK.EQ(datos!FB21,datos!FB$7:FB$88)</f>
        <v>19</v>
      </c>
      <c r="EY21" s="9">
        <f>_xlfn.RANK.EQ(datos!FC21,datos!FC$7:FC$88)</f>
        <v>27</v>
      </c>
      <c r="EZ21" s="9">
        <f>_xlfn.RANK.EQ(datos!FD21,datos!FD$7:FD$88)</f>
        <v>60</v>
      </c>
      <c r="FA21" s="9">
        <f>_xlfn.RANK.EQ(datos!FE21,datos!FE$7:FE$88)</f>
        <v>45</v>
      </c>
      <c r="FB21" s="9">
        <f>_xlfn.RANK.EQ(datos!FF21,datos!FF$7:FF$88)</f>
        <v>21</v>
      </c>
      <c r="FC21" s="9">
        <f>_xlfn.RANK.EQ(datos!FG21,datos!FG$7:FG$88)</f>
        <v>17</v>
      </c>
      <c r="FD21" s="9">
        <f>_xlfn.RANK.EQ(datos!FH21,datos!FH$7:FH$88)</f>
        <v>45</v>
      </c>
      <c r="FE21" s="9">
        <f>_xlfn.RANK.EQ(datos!FI21,datos!FI$7:FI$88)</f>
        <v>1</v>
      </c>
      <c r="FF21" s="9">
        <f>_xlfn.RANK.EQ(datos!FJ21,datos!FJ$7:FJ$88)</f>
        <v>53</v>
      </c>
      <c r="FG21" s="9">
        <f>_xlfn.RANK.EQ(datos!FK21,datos!FK$7:FK$88)</f>
        <v>12</v>
      </c>
      <c r="FH21" s="9">
        <f>_xlfn.RANK.EQ(datos!FL21,datos!FL$7:FL$88)</f>
        <v>19</v>
      </c>
      <c r="FI21" s="9">
        <f>_xlfn.RANK.EQ(datos!FM21,datos!FM$7:FM$88)</f>
        <v>66</v>
      </c>
      <c r="FJ21" s="9">
        <f>_xlfn.RANK.EQ(datos!FN21,datos!FN$7:FN$88)</f>
        <v>66</v>
      </c>
      <c r="FK21" s="9">
        <f>_xlfn.RANK.EQ(datos!FO21,datos!FO$7:FO$88)</f>
        <v>57</v>
      </c>
      <c r="FL21" s="9">
        <f>_xlfn.RANK.EQ(datos!FP21,datos!FP$7:FP$88)</f>
        <v>76</v>
      </c>
      <c r="FM21" s="9">
        <f>_xlfn.RANK.EQ(datos!FQ21,datos!FQ$7:FQ$88)</f>
        <v>1</v>
      </c>
      <c r="FN21" s="9">
        <f>_xlfn.RANK.EQ(datos!FR21,datos!FR$7:FR$88)</f>
        <v>4</v>
      </c>
      <c r="FO21" s="9">
        <f>_xlfn.RANK.EQ(datos!FS21,datos!FS$7:FS$88)</f>
        <v>43</v>
      </c>
      <c r="FP21" s="9">
        <f>_xlfn.RANK.EQ(datos!FT21,datos!FT$7:FT$88)</f>
        <v>1</v>
      </c>
    </row>
    <row r="22" spans="1:172" x14ac:dyDescent="0.3">
      <c r="A22" s="2" t="s">
        <v>32</v>
      </c>
      <c r="B22" s="2">
        <v>116</v>
      </c>
      <c r="C22" s="2" t="s">
        <v>33</v>
      </c>
      <c r="D22" s="2" t="s">
        <v>346</v>
      </c>
      <c r="E22" s="2" t="s">
        <v>347</v>
      </c>
      <c r="F22" s="2">
        <v>0</v>
      </c>
      <c r="G22" s="2" t="s">
        <v>355</v>
      </c>
      <c r="H22" s="9">
        <f>_xlfn.RANK.EQ(datos2!I22,datos2!I$7:I$88)</f>
        <v>72</v>
      </c>
      <c r="I22" s="9">
        <f>_xlfn.RANK.EQ(datos2!J22,datos2!J$7:J$88)</f>
        <v>77</v>
      </c>
      <c r="J22" s="9">
        <f>_xlfn.RANK.EQ(datos2!K22,datos2!K$7:K$88)</f>
        <v>62</v>
      </c>
      <c r="K22" s="9">
        <f>_xlfn.RANK.EQ(datos2!L22,datos2!L$7:L$88)</f>
        <v>74</v>
      </c>
      <c r="L22" s="9">
        <f>_xlfn.RANK.EQ(datos2!M22,datos2!M$7:M$88)</f>
        <v>29</v>
      </c>
      <c r="M22" s="9">
        <f>_xlfn.RANK.EQ(datos2!N22,datos2!N$7:N$88)</f>
        <v>67</v>
      </c>
      <c r="N22" s="9">
        <f>_xlfn.RANK.EQ(datos2!O22,datos2!O$7:O$88)</f>
        <v>80</v>
      </c>
      <c r="O22" s="9">
        <f>_xlfn.RANK.EQ(datos2!P22,datos2!P$7:P$88)</f>
        <v>74</v>
      </c>
      <c r="P22" s="9">
        <f>_xlfn.RANK.EQ(datos2!Q22,datos2!Q$7:Q$88)</f>
        <v>79</v>
      </c>
      <c r="Q22" s="9">
        <f>_xlfn.RANK.EQ(datos2!R22,datos2!R$7:R$88)</f>
        <v>65</v>
      </c>
      <c r="R22" s="9">
        <f>_xlfn.RANK.EQ(datos2!S22,datos2!S$7:S$88)</f>
        <v>35</v>
      </c>
      <c r="S22" s="9">
        <f>_xlfn.RANK.EQ(datos2!T22,datos2!T$7:T$88)</f>
        <v>78</v>
      </c>
      <c r="T22" s="9">
        <f>_xlfn.RANK.EQ(datos2!U22,datos2!U$7:U$88)</f>
        <v>72</v>
      </c>
      <c r="U22" s="9">
        <f>_xlfn.RANK.EQ(datos2!V22,datos2!V$7:V$88)</f>
        <v>15</v>
      </c>
      <c r="V22" s="9">
        <f>_xlfn.RANK.EQ(datos2!W22,datos2!W$7:W$88)</f>
        <v>66</v>
      </c>
      <c r="W22" s="9">
        <f>_xlfn.RANK.EQ(datos2!X22,datos2!X$7:X$88)</f>
        <v>1</v>
      </c>
      <c r="X22" s="9">
        <f>_xlfn.RANK.EQ(datos2!Y22,datos2!Y$7:Y$88)</f>
        <v>57</v>
      </c>
      <c r="Y22" s="9">
        <f>_xlfn.RANK.EQ(datos2!Z22,datos2!Z$7:Z$88)</f>
        <v>73</v>
      </c>
      <c r="Z22" s="9">
        <f>_xlfn.RANK.EQ(datos2!AA22,datos2!AA$7:AA$88)</f>
        <v>22</v>
      </c>
      <c r="AA22" s="9">
        <f>_xlfn.RANK.EQ(datos2!AB22,datos2!AB$7:AB$88)</f>
        <v>80</v>
      </c>
      <c r="AB22" s="9">
        <f>_xlfn.RANK.EQ(datos2!AC22,datos2!AC$7:AC$88)</f>
        <v>71</v>
      </c>
      <c r="AC22" s="9">
        <f>_xlfn.RANK.EQ(datos2!AD22,datos2!AD$7:AD$88)</f>
        <v>79</v>
      </c>
      <c r="AD22" s="9">
        <f>_xlfn.RANK.EQ(datos2!AE22,datos2!AE$7:AE$88)</f>
        <v>69</v>
      </c>
      <c r="AE22" s="9">
        <f>_xlfn.RANK.EQ(datos2!AF22,datos2!AF$7:AF$88)</f>
        <v>29</v>
      </c>
      <c r="AF22" s="9">
        <f>_xlfn.RANK.EQ(datos2!AG22,datos2!AG$7:AG$88)</f>
        <v>58</v>
      </c>
      <c r="AG22" s="9">
        <f>_xlfn.RANK.EQ(datos2!AH22,datos2!AH$7:AH$88)</f>
        <v>70</v>
      </c>
      <c r="AH22" s="9">
        <f>_xlfn.RANK.EQ(datos2!AI22,datos2!AI$7:AI$88)</f>
        <v>1</v>
      </c>
      <c r="AI22" s="9">
        <f>_xlfn.RANK.EQ(datos2!AJ22,datos2!AJ$7:AJ$88)</f>
        <v>80</v>
      </c>
      <c r="AJ22" s="9">
        <f>_xlfn.RANK.EQ(datos2!AK22,datos2!AK$7:AK$88)</f>
        <v>29</v>
      </c>
      <c r="AK22" s="9">
        <f>_xlfn.RANK.EQ(datos2!AL22,datos2!AL$7:AL$88)</f>
        <v>80</v>
      </c>
      <c r="AL22" s="9">
        <f>_xlfn.RANK.EQ(datos2!AM22,datos2!AM$7:AM$88)</f>
        <v>82</v>
      </c>
      <c r="AM22" s="9">
        <f>_xlfn.RANK.EQ(datos2!AN22,datos2!AN$7:AN$88)</f>
        <v>55</v>
      </c>
      <c r="AN22" s="9">
        <f>_xlfn.RANK.EQ(datos2!AO22,datos2!AO$7:AO$88)</f>
        <v>62</v>
      </c>
      <c r="AO22" s="9">
        <f>_xlfn.RANK.EQ(datos!AS22,datos!AS$7:AS$88)</f>
        <v>82</v>
      </c>
      <c r="AP22" s="9">
        <f>_xlfn.RANK.EQ(datos!AT22,datos!AT$7:AT$88)</f>
        <v>1</v>
      </c>
      <c r="AQ22" s="9">
        <f>_xlfn.RANK.EQ(datos!AU22,datos!AU$7:AU$88)</f>
        <v>39</v>
      </c>
      <c r="AR22" s="9">
        <f>_xlfn.RANK.EQ(datos!AV22,datos!AV$7:AV$88)</f>
        <v>72</v>
      </c>
      <c r="AS22" s="9">
        <f>_xlfn.RANK.EQ(datos!AW22,datos!AW$7:AW$88)</f>
        <v>66</v>
      </c>
      <c r="AT22" s="9">
        <f>_xlfn.RANK.EQ(datos!AX22,datos!AX$7:AX$88)</f>
        <v>12</v>
      </c>
      <c r="AU22" s="9">
        <f>_xlfn.RANK.EQ(datos!AY22,datos!AY$7:AY$88)</f>
        <v>32</v>
      </c>
      <c r="AV22" s="9">
        <f>_xlfn.RANK.EQ(datos!AZ22,datos!AZ$7:AZ$88)</f>
        <v>73</v>
      </c>
      <c r="AW22" s="9">
        <f>_xlfn.RANK.EQ(datos!BA22,datos!BA$7:BA$88)</f>
        <v>81</v>
      </c>
      <c r="AX22" s="9">
        <f>_xlfn.RANK.EQ(datos!BB22,datos!BB$7:BB$88)</f>
        <v>74</v>
      </c>
      <c r="AY22" s="9">
        <f>_xlfn.RANK.EQ(datos!BC22,datos!BC$7:BC$88)</f>
        <v>56</v>
      </c>
      <c r="AZ22" s="9">
        <f>_xlfn.RANK.EQ(datos!BD22,datos!BD$7:BD$88)</f>
        <v>64</v>
      </c>
      <c r="BA22" s="9">
        <f>_xlfn.RANK.EQ(datos!BE22,datos!BE$7:BE$88)</f>
        <v>52</v>
      </c>
      <c r="BB22" s="9">
        <f>_xlfn.RANK.EQ(datos!BF22,datos!BF$7:BF$88)</f>
        <v>1</v>
      </c>
      <c r="BC22" s="9">
        <f>_xlfn.RANK.EQ(datos!BG22,datos!BG$7:BG$88)</f>
        <v>70</v>
      </c>
      <c r="BD22" s="9">
        <f>_xlfn.RANK.EQ(datos!BH22,datos!BH$7:BH$88)</f>
        <v>1</v>
      </c>
      <c r="BE22" s="9">
        <f>_xlfn.RANK.EQ(datos!BI22,datos!BI$7:BI$88)</f>
        <v>44</v>
      </c>
      <c r="BF22" s="9">
        <f>_xlfn.RANK.EQ(datos!BJ22,datos!BJ$7:BJ$88)</f>
        <v>31</v>
      </c>
      <c r="BG22" s="9">
        <f>_xlfn.RANK.EQ(datos!BK22,datos!BK$7:BK$88)</f>
        <v>79</v>
      </c>
      <c r="BH22" s="9">
        <f>_xlfn.RANK.EQ(datos!BL22,datos!BL$7:BL$88)</f>
        <v>72</v>
      </c>
      <c r="BI22" s="9">
        <f>_xlfn.RANK.EQ(datos!BM22,datos!BM$7:BM$88)</f>
        <v>68</v>
      </c>
      <c r="BJ22" s="9">
        <f>_xlfn.RANK.EQ(datos!BN22,datos!BN$7:BN$88)</f>
        <v>50</v>
      </c>
      <c r="BK22" s="9">
        <f>_xlfn.RANK.EQ(datos!BO22,datos!BO$7:BO$88)</f>
        <v>72</v>
      </c>
      <c r="BL22" s="9">
        <f>_xlfn.RANK.EQ(datos!BP22,datos!BP$7:BP$88)</f>
        <v>4</v>
      </c>
      <c r="BM22" s="9">
        <f>_xlfn.RANK.EQ(datos!BQ22,datos!BQ$7:BQ$88)</f>
        <v>63</v>
      </c>
      <c r="BN22" s="9">
        <f>_xlfn.RANK.EQ(datos!BR22,datos!BR$7:BR$88)</f>
        <v>80</v>
      </c>
      <c r="BO22" s="9">
        <f>_xlfn.RANK.EQ(datos!BS22,datos!BS$7:BS$88)</f>
        <v>65</v>
      </c>
      <c r="BP22" s="9">
        <f>_xlfn.RANK.EQ(datos!BT22,datos!BT$7:BT$88)</f>
        <v>53</v>
      </c>
      <c r="BQ22" s="9">
        <f>_xlfn.RANK.EQ(datos!BU22,datos!BU$7:BU$88)</f>
        <v>34</v>
      </c>
      <c r="BR22" s="9">
        <f>_xlfn.RANK.EQ(datos!BV22,datos!BV$7:BV$88)</f>
        <v>54</v>
      </c>
      <c r="BS22" s="9">
        <f>_xlfn.RANK.EQ(datos!BW22,datos!BW$7:BW$88)</f>
        <v>1</v>
      </c>
      <c r="BT22" s="9">
        <f>_xlfn.RANK.EQ(datos!BX22,datos!BX$7:BX$88)</f>
        <v>7</v>
      </c>
      <c r="BU22" s="9">
        <f>_xlfn.RANK.EQ(datos!BY22,datos!BY$7:BY$88)</f>
        <v>65</v>
      </c>
      <c r="BV22" s="9">
        <f>_xlfn.RANK.EQ(datos!BZ22,datos!BZ$7:BZ$88)</f>
        <v>68</v>
      </c>
      <c r="BW22" s="9">
        <f>_xlfn.RANK.EQ(datos!CA22,datos!CA$7:CA$88)</f>
        <v>28</v>
      </c>
      <c r="BX22" s="9">
        <f>_xlfn.RANK.EQ(datos!CB22,datos!CB$7:CB$88)</f>
        <v>12</v>
      </c>
      <c r="BY22" s="9">
        <f>_xlfn.RANK.EQ(datos!CC22,datos!CC$7:CC$88)</f>
        <v>34</v>
      </c>
      <c r="BZ22" s="9">
        <f>_xlfn.RANK.EQ(datos!CD22,datos!CD$7:CD$88)</f>
        <v>22</v>
      </c>
      <c r="CA22" s="9">
        <f>_xlfn.RANK.EQ(datos!CE22,datos!CE$7:CE$88)</f>
        <v>50</v>
      </c>
      <c r="CB22" s="9">
        <f>_xlfn.RANK.EQ(datos!CF22,datos!CF$7:CF$88)</f>
        <v>7</v>
      </c>
      <c r="CC22" s="9">
        <f>_xlfn.RANK.EQ(datos!CG22,datos!CG$7:CG$88)</f>
        <v>55</v>
      </c>
      <c r="CD22" s="9">
        <f>_xlfn.RANK.EQ(datos!CH22,datos!CH$7:CH$88)</f>
        <v>10</v>
      </c>
      <c r="CE22" s="9">
        <f>_xlfn.RANK.EQ(datos!CI22,datos!CI$7:CI$88)</f>
        <v>7</v>
      </c>
      <c r="CF22" s="9">
        <f>_xlfn.RANK.EQ(datos!CJ22,datos!CJ$7:CJ$88)</f>
        <v>37</v>
      </c>
      <c r="CG22" s="9">
        <f>_xlfn.RANK.EQ(datos!CK22,datos!CK$7:CK$88)</f>
        <v>50</v>
      </c>
      <c r="CH22" s="9">
        <f>_xlfn.RANK.EQ(datos!CL22,datos!CL$7:CL$88)</f>
        <v>66</v>
      </c>
      <c r="CI22" s="9">
        <f>_xlfn.RANK.EQ(datos!CM22,datos!CM$7:CM$88)</f>
        <v>49</v>
      </c>
      <c r="CJ22" s="9">
        <f>_xlfn.RANK.EQ(datos!CN22,datos!CN$7:CN$88)</f>
        <v>60</v>
      </c>
      <c r="CK22" s="9">
        <f>_xlfn.RANK.EQ(datos!CO22,datos!CO$7:CO$88)</f>
        <v>51</v>
      </c>
      <c r="CL22" s="9">
        <f>_xlfn.RANK.EQ(datos!CP22,datos!CP$7:CP$88)</f>
        <v>80</v>
      </c>
      <c r="CM22" s="9">
        <f>_xlfn.RANK.EQ(datos!CQ22,datos!CQ$7:CQ$88)</f>
        <v>1</v>
      </c>
      <c r="CN22" s="9">
        <f>_xlfn.RANK.EQ(datos!CR22,datos!CR$7:CR$88)</f>
        <v>61</v>
      </c>
      <c r="CO22" s="9">
        <f>_xlfn.RANK.EQ(datos!CS22,datos!CS$7:CS$88)</f>
        <v>76</v>
      </c>
      <c r="CP22" s="9">
        <f>_xlfn.RANK.EQ(datos!CT22,datos!CT$7:CT$88)</f>
        <v>8</v>
      </c>
      <c r="CQ22" s="9">
        <f>_xlfn.RANK.EQ(datos!CU22,datos!CU$7:CU$88)</f>
        <v>64</v>
      </c>
      <c r="CR22" s="9">
        <f>_xlfn.RANK.EQ(datos!CV22,datos!CV$7:CV$88)</f>
        <v>2</v>
      </c>
      <c r="CS22" s="9">
        <f>_xlfn.RANK.EQ(datos!CW22,datos!CW$7:CW$88)</f>
        <v>40</v>
      </c>
      <c r="CT22" s="9">
        <f>_xlfn.RANK.EQ(datos!CX22,datos!CX$7:CX$88)</f>
        <v>1</v>
      </c>
      <c r="CU22" s="9">
        <f>_xlfn.RANK.EQ(datos!CY22,datos!CY$7:CY$88)</f>
        <v>81</v>
      </c>
      <c r="CV22" s="9">
        <f>_xlfn.RANK.EQ(datos!CZ22,datos!CZ$7:CZ$88)</f>
        <v>80</v>
      </c>
      <c r="CW22" s="9">
        <f>_xlfn.RANK.EQ(datos!DA22,datos!DA$7:DA$88)</f>
        <v>10</v>
      </c>
      <c r="CX22" s="9">
        <f>_xlfn.RANK.EQ(datos!DB22,datos!DB$7:DB$88)</f>
        <v>78</v>
      </c>
      <c r="CY22" s="9">
        <f>_xlfn.RANK.EQ(datos!DC22,datos!DC$7:DC$88)</f>
        <v>80</v>
      </c>
      <c r="CZ22" s="9">
        <f>_xlfn.RANK.EQ(datos!DD22,datos!DD$7:DD$88)</f>
        <v>81</v>
      </c>
      <c r="DA22" s="9">
        <f>_xlfn.RANK.EQ(datos!DE22,datos!DE$7:DE$88)</f>
        <v>70</v>
      </c>
      <c r="DB22" s="9">
        <f>_xlfn.RANK.EQ(datos!DF22,datos!DF$7:DF$88)</f>
        <v>82</v>
      </c>
      <c r="DC22" s="9">
        <f>_xlfn.RANK.EQ(datos!DG22,datos!DG$7:DG$88)</f>
        <v>53</v>
      </c>
      <c r="DD22" s="9">
        <f>_xlfn.RANK.EQ(datos!DH22,datos!DH$7:DH$88)</f>
        <v>58</v>
      </c>
      <c r="DE22" s="9">
        <f>_xlfn.RANK.EQ(datos!DI22,datos!DI$7:DI$88)</f>
        <v>79</v>
      </c>
      <c r="DF22" s="9">
        <f>_xlfn.RANK.EQ(datos!DJ22,datos!DJ$7:DJ$88)</f>
        <v>68</v>
      </c>
      <c r="DG22" s="9">
        <f>_xlfn.RANK.EQ(datos!DK22,datos!DK$7:DK$88)</f>
        <v>74</v>
      </c>
      <c r="DH22" s="9">
        <f>_xlfn.RANK.EQ(datos!DL22,datos!DL$7:DL$88)</f>
        <v>81</v>
      </c>
      <c r="DI22" s="9">
        <f>_xlfn.RANK.EQ(datos!DM22,datos!DM$7:DM$88)</f>
        <v>74</v>
      </c>
      <c r="DJ22" s="9">
        <f>_xlfn.RANK.EQ(datos!DN22,datos!DN$7:DN$88)</f>
        <v>70</v>
      </c>
      <c r="DK22" s="9">
        <f>_xlfn.RANK.EQ(datos!DO22,datos!DO$7:DO$88)</f>
        <v>26</v>
      </c>
      <c r="DL22" s="9">
        <f>_xlfn.RANK.EQ(datos!DP22,datos!DP$7:DP$88)</f>
        <v>25</v>
      </c>
      <c r="DM22" s="9">
        <f>_xlfn.RANK.EQ(datos!DQ22,datos!DQ$7:DQ$88)</f>
        <v>45</v>
      </c>
      <c r="DN22" s="9">
        <f>_xlfn.RANK.EQ(datos!DR22,datos!DR$7:DR$88)</f>
        <v>1</v>
      </c>
      <c r="DO22" s="9">
        <f>_xlfn.RANK.EQ(datos!DS22,datos!DS$7:DS$88)</f>
        <v>48</v>
      </c>
      <c r="DP22" s="9">
        <f>_xlfn.RANK.EQ(datos!DT22,datos!DT$7:DT$88)</f>
        <v>59</v>
      </c>
      <c r="DQ22" s="9">
        <f>_xlfn.RANK.EQ(datos!DU22,datos!DU$7:DU$88)</f>
        <v>64</v>
      </c>
      <c r="DR22" s="9">
        <f>_xlfn.RANK.EQ(datos!DV22,datos!DV$7:DV$88)</f>
        <v>55</v>
      </c>
      <c r="DS22" s="9">
        <f>_xlfn.RANK.EQ(datos!DW22,datos!DW$7:DW$88)</f>
        <v>26</v>
      </c>
      <c r="DT22" s="9">
        <f>_xlfn.RANK.EQ(datos!DX22,datos!DX$7:DX$88)</f>
        <v>34</v>
      </c>
      <c r="DU22" s="9">
        <f>_xlfn.RANK.EQ(datos!DY22,datos!DY$7:DY$88)</f>
        <v>55</v>
      </c>
      <c r="DV22" s="9">
        <f>_xlfn.RANK.EQ(datos!DZ22,datos!DZ$7:DZ$88)</f>
        <v>36</v>
      </c>
      <c r="DW22" s="9">
        <f>_xlfn.RANK.EQ(datos!EA22,datos!EA$7:EA$88)</f>
        <v>65</v>
      </c>
      <c r="DX22" s="9">
        <f>_xlfn.RANK.EQ(datos!EB22,datos!EB$7:EB$88)</f>
        <v>67</v>
      </c>
      <c r="DY22" s="9">
        <f>_xlfn.RANK.EQ(datos!EC22,datos!EC$7:EC$88)</f>
        <v>68</v>
      </c>
      <c r="DZ22" s="9">
        <f>_xlfn.RANK.EQ(datos!ED22,datos!ED$7:ED$88)</f>
        <v>44</v>
      </c>
      <c r="EA22" s="9">
        <f>_xlfn.RANK.EQ(datos!EE22,datos!EE$7:EE$88)</f>
        <v>81</v>
      </c>
      <c r="EB22" s="9">
        <f>_xlfn.RANK.EQ(datos!EF22,datos!EF$7:EF$88)</f>
        <v>1</v>
      </c>
      <c r="EC22" s="9">
        <f>_xlfn.RANK.EQ(datos!EG22,datos!EG$7:EG$88)</f>
        <v>9</v>
      </c>
      <c r="ED22" s="9">
        <f>_xlfn.RANK.EQ(datos!EH22,datos!EH$7:EH$88)</f>
        <v>1</v>
      </c>
      <c r="EE22" s="9">
        <f>_xlfn.RANK.EQ(datos!EI22,datos!EI$7:EI$88)</f>
        <v>1</v>
      </c>
      <c r="EF22" s="9">
        <f>_xlfn.RANK.EQ(datos!EJ22,datos!EJ$7:EJ$88)</f>
        <v>61</v>
      </c>
      <c r="EG22" s="9">
        <f>_xlfn.RANK.EQ(datos!EK22,datos!EK$7:EK$88)</f>
        <v>81</v>
      </c>
      <c r="EH22" s="9">
        <f>_xlfn.RANK.EQ(datos!EL22,datos!EL$7:EL$88)</f>
        <v>80</v>
      </c>
      <c r="EI22" s="9">
        <f>_xlfn.RANK.EQ(datos!EM22,datos!EM$7:EM$88)</f>
        <v>80</v>
      </c>
      <c r="EJ22" s="9">
        <f>_xlfn.RANK.EQ(datos!EN22,datos!EN$7:EN$88)</f>
        <v>68</v>
      </c>
      <c r="EK22" s="9">
        <f>_xlfn.RANK.EQ(datos!EO22,datos!EO$7:EO$88)</f>
        <v>8</v>
      </c>
      <c r="EL22" s="9">
        <f>_xlfn.RANK.EQ(datos!EP22,datos!EP$7:EP$88)</f>
        <v>1</v>
      </c>
      <c r="EM22" s="9">
        <f>_xlfn.RANK.EQ(datos!EQ22,datos!EQ$7:EQ$88)</f>
        <v>1</v>
      </c>
      <c r="EN22" s="9">
        <f>_xlfn.RANK.EQ(datos!ER22,datos!ER$7:ER$88)</f>
        <v>71</v>
      </c>
      <c r="EO22" s="9">
        <f>_xlfn.RANK.EQ(datos!ES22,datos!ES$7:ES$88)</f>
        <v>47</v>
      </c>
      <c r="EP22" s="9">
        <f>_xlfn.RANK.EQ(datos!ET22,datos!ET$7:ET$88)</f>
        <v>81</v>
      </c>
      <c r="EQ22" s="9">
        <f>_xlfn.RANK.EQ(datos!EU22,datos!EU$7:EU$88)</f>
        <v>82</v>
      </c>
      <c r="ER22" s="9">
        <f>_xlfn.RANK.EQ(datos!EV22,datos!EV$7:EV$88)</f>
        <v>82</v>
      </c>
      <c r="ES22" s="9">
        <f>_xlfn.RANK.EQ(datos!EW22,datos!EW$7:EW$88)</f>
        <v>1</v>
      </c>
      <c r="ET22" s="9">
        <f>_xlfn.RANK.EQ(datos!EX22,datos!EX$7:EX$88)</f>
        <v>68</v>
      </c>
      <c r="EU22" s="9">
        <f>_xlfn.RANK.EQ(datos!EY22,datos!EY$7:EY$88)</f>
        <v>80</v>
      </c>
      <c r="EV22" s="9">
        <f>_xlfn.RANK.EQ(datos!EZ22,datos!EZ$7:EZ$88)</f>
        <v>82</v>
      </c>
      <c r="EW22" s="9">
        <f>_xlfn.RANK.EQ(datos!FA22,datos!FA$7:FA$88)</f>
        <v>82</v>
      </c>
      <c r="EX22" s="9">
        <f>_xlfn.RANK.EQ(datos!FB22,datos!FB$7:FB$88)</f>
        <v>65</v>
      </c>
      <c r="EY22" s="9">
        <f>_xlfn.RANK.EQ(datos!FC22,datos!FC$7:FC$88)</f>
        <v>66</v>
      </c>
      <c r="EZ22" s="9">
        <f>_xlfn.RANK.EQ(datos!FD22,datos!FD$7:FD$88)</f>
        <v>79</v>
      </c>
      <c r="FA22" s="9">
        <f>_xlfn.RANK.EQ(datos!FE22,datos!FE$7:FE$88)</f>
        <v>80</v>
      </c>
      <c r="FB22" s="9">
        <f>_xlfn.RANK.EQ(datos!FF22,datos!FF$7:FF$88)</f>
        <v>33</v>
      </c>
      <c r="FC22" s="9">
        <f>_xlfn.RANK.EQ(datos!FG22,datos!FG$7:FG$88)</f>
        <v>44</v>
      </c>
      <c r="FD22" s="9">
        <f>_xlfn.RANK.EQ(datos!FH22,datos!FH$7:FH$88)</f>
        <v>78</v>
      </c>
      <c r="FE22" s="9">
        <f>_xlfn.RANK.EQ(datos!FI22,datos!FI$7:FI$88)</f>
        <v>68</v>
      </c>
      <c r="FF22" s="9">
        <f>_xlfn.RANK.EQ(datos!FJ22,datos!FJ$7:FJ$88)</f>
        <v>45</v>
      </c>
      <c r="FG22" s="9">
        <f>_xlfn.RANK.EQ(datos!FK22,datos!FK$7:FK$88)</f>
        <v>59</v>
      </c>
      <c r="FH22" s="9">
        <f>_xlfn.RANK.EQ(datos!FL22,datos!FL$7:FL$88)</f>
        <v>43</v>
      </c>
      <c r="FI22" s="9">
        <f>_xlfn.RANK.EQ(datos!FM22,datos!FM$7:FM$88)</f>
        <v>26</v>
      </c>
      <c r="FJ22" s="9">
        <f>_xlfn.RANK.EQ(datos!FN22,datos!FN$7:FN$88)</f>
        <v>26</v>
      </c>
      <c r="FK22" s="9">
        <f>_xlfn.RANK.EQ(datos!FO22,datos!FO$7:FO$88)</f>
        <v>6</v>
      </c>
      <c r="FL22" s="9">
        <f>_xlfn.RANK.EQ(datos!FP22,datos!FP$7:FP$88)</f>
        <v>32</v>
      </c>
      <c r="FM22" s="9">
        <f>_xlfn.RANK.EQ(datos!FQ22,datos!FQ$7:FQ$88)</f>
        <v>65</v>
      </c>
      <c r="FN22" s="9">
        <f>_xlfn.RANK.EQ(datos!FR22,datos!FR$7:FR$88)</f>
        <v>68</v>
      </c>
      <c r="FO22" s="9">
        <f>_xlfn.RANK.EQ(datos!FS22,datos!FS$7:FS$88)</f>
        <v>29</v>
      </c>
      <c r="FP22" s="9">
        <f>_xlfn.RANK.EQ(datos!FT22,datos!FT$7:FT$88)</f>
        <v>57</v>
      </c>
    </row>
    <row r="23" spans="1:172" x14ac:dyDescent="0.3">
      <c r="A23" s="2" t="s">
        <v>34</v>
      </c>
      <c r="B23" s="2">
        <v>117</v>
      </c>
      <c r="C23" s="2" t="s">
        <v>35</v>
      </c>
      <c r="D23" s="2" t="s">
        <v>346</v>
      </c>
      <c r="E23" s="2" t="s">
        <v>347</v>
      </c>
      <c r="F23" s="2">
        <v>0</v>
      </c>
      <c r="G23" s="2" t="s">
        <v>355</v>
      </c>
      <c r="H23" s="9">
        <f>_xlfn.RANK.EQ(datos2!I23,datos2!I$7:I$88)</f>
        <v>67</v>
      </c>
      <c r="I23" s="9">
        <f>_xlfn.RANK.EQ(datos2!J23,datos2!J$7:J$88)</f>
        <v>36</v>
      </c>
      <c r="J23" s="9">
        <f>_xlfn.RANK.EQ(datos2!K23,datos2!K$7:K$88)</f>
        <v>21</v>
      </c>
      <c r="K23" s="9">
        <f>_xlfn.RANK.EQ(datos2!L23,datos2!L$7:L$88)</f>
        <v>38</v>
      </c>
      <c r="L23" s="9">
        <f>_xlfn.RANK.EQ(datos2!M23,datos2!M$7:M$88)</f>
        <v>81</v>
      </c>
      <c r="M23" s="9">
        <f>_xlfn.RANK.EQ(datos2!N23,datos2!N$7:N$88)</f>
        <v>34</v>
      </c>
      <c r="N23" s="9">
        <f>_xlfn.RANK.EQ(datos2!O23,datos2!O$7:O$88)</f>
        <v>78</v>
      </c>
      <c r="O23" s="9">
        <f>_xlfn.RANK.EQ(datos2!P23,datos2!P$7:P$88)</f>
        <v>3</v>
      </c>
      <c r="P23" s="9">
        <f>_xlfn.RANK.EQ(datos2!Q23,datos2!Q$7:Q$88)</f>
        <v>1</v>
      </c>
      <c r="Q23" s="9">
        <f>_xlfn.RANK.EQ(datos2!R23,datos2!R$7:R$88)</f>
        <v>48</v>
      </c>
      <c r="R23" s="9">
        <f>_xlfn.RANK.EQ(datos2!S23,datos2!S$7:S$88)</f>
        <v>41</v>
      </c>
      <c r="S23" s="9">
        <f>_xlfn.RANK.EQ(datos2!T23,datos2!T$7:T$88)</f>
        <v>73</v>
      </c>
      <c r="T23" s="9">
        <f>_xlfn.RANK.EQ(datos2!U23,datos2!U$7:U$88)</f>
        <v>20</v>
      </c>
      <c r="U23" s="9">
        <f>_xlfn.RANK.EQ(datos2!V23,datos2!V$7:V$88)</f>
        <v>74</v>
      </c>
      <c r="V23" s="9">
        <f>_xlfn.RANK.EQ(datos2!W23,datos2!W$7:W$88)</f>
        <v>5</v>
      </c>
      <c r="W23" s="9">
        <f>_xlfn.RANK.EQ(datos2!X23,datos2!X$7:X$88)</f>
        <v>65</v>
      </c>
      <c r="X23" s="9">
        <f>_xlfn.RANK.EQ(datos2!Y23,datos2!Y$7:Y$88)</f>
        <v>66</v>
      </c>
      <c r="Y23" s="9">
        <f>_xlfn.RANK.EQ(datos2!Z23,datos2!Z$7:Z$88)</f>
        <v>49</v>
      </c>
      <c r="Z23" s="9">
        <f>_xlfn.RANK.EQ(datos2!AA23,datos2!AA$7:AA$88)</f>
        <v>7</v>
      </c>
      <c r="AA23" s="9">
        <f>_xlfn.RANK.EQ(datos2!AB23,datos2!AB$7:AB$88)</f>
        <v>77</v>
      </c>
      <c r="AB23" s="9">
        <f>_xlfn.RANK.EQ(datos2!AC23,datos2!AC$7:AC$88)</f>
        <v>56</v>
      </c>
      <c r="AC23" s="9">
        <f>_xlfn.RANK.EQ(datos2!AD23,datos2!AD$7:AD$88)</f>
        <v>12</v>
      </c>
      <c r="AD23" s="9">
        <f>_xlfn.RANK.EQ(datos2!AE23,datos2!AE$7:AE$88)</f>
        <v>41</v>
      </c>
      <c r="AE23" s="9">
        <f>_xlfn.RANK.EQ(datos2!AF23,datos2!AF$7:AF$88)</f>
        <v>81</v>
      </c>
      <c r="AF23" s="9">
        <f>_xlfn.RANK.EQ(datos2!AG23,datos2!AG$7:AG$88)</f>
        <v>40</v>
      </c>
      <c r="AG23" s="9">
        <f>_xlfn.RANK.EQ(datos2!AH23,datos2!AH$7:AH$88)</f>
        <v>29</v>
      </c>
      <c r="AH23" s="9">
        <f>_xlfn.RANK.EQ(datos2!AI23,datos2!AI$7:AI$88)</f>
        <v>11</v>
      </c>
      <c r="AI23" s="9">
        <f>_xlfn.RANK.EQ(datos2!AJ23,datos2!AJ$7:AJ$88)</f>
        <v>48</v>
      </c>
      <c r="AJ23" s="9">
        <f>_xlfn.RANK.EQ(datos2!AK23,datos2!AK$7:AK$88)</f>
        <v>79</v>
      </c>
      <c r="AK23" s="9">
        <f>_xlfn.RANK.EQ(datos2!AL23,datos2!AL$7:AL$88)</f>
        <v>76</v>
      </c>
      <c r="AL23" s="9">
        <f>_xlfn.RANK.EQ(datos2!AM23,datos2!AM$7:AM$88)</f>
        <v>53</v>
      </c>
      <c r="AM23" s="9">
        <f>_xlfn.RANK.EQ(datos2!AN23,datos2!AN$7:AN$88)</f>
        <v>80</v>
      </c>
      <c r="AN23" s="9">
        <f>_xlfn.RANK.EQ(datos2!AO23,datos2!AO$7:AO$88)</f>
        <v>58</v>
      </c>
      <c r="AO23" s="9">
        <f>_xlfn.RANK.EQ(datos!AS23,datos!AS$7:AS$88)</f>
        <v>1</v>
      </c>
      <c r="AP23" s="9">
        <f>_xlfn.RANK.EQ(datos!AT23,datos!AT$7:AT$88)</f>
        <v>8</v>
      </c>
      <c r="AQ23" s="9">
        <f>_xlfn.RANK.EQ(datos!AU23,datos!AU$7:AU$88)</f>
        <v>10</v>
      </c>
      <c r="AR23" s="9">
        <f>_xlfn.RANK.EQ(datos!AV23,datos!AV$7:AV$88)</f>
        <v>52</v>
      </c>
      <c r="AS23" s="9">
        <f>_xlfn.RANK.EQ(datos!AW23,datos!AW$7:AW$88)</f>
        <v>1</v>
      </c>
      <c r="AT23" s="9">
        <f>_xlfn.RANK.EQ(datos!AX23,datos!AX$7:AX$88)</f>
        <v>11</v>
      </c>
      <c r="AU23" s="9">
        <f>_xlfn.RANK.EQ(datos!AY23,datos!AY$7:AY$88)</f>
        <v>52</v>
      </c>
      <c r="AV23" s="9">
        <f>_xlfn.RANK.EQ(datos!AZ23,datos!AZ$7:AZ$88)</f>
        <v>1</v>
      </c>
      <c r="AW23" s="9">
        <f>_xlfn.RANK.EQ(datos!BA23,datos!BA$7:BA$88)</f>
        <v>59</v>
      </c>
      <c r="AX23" s="9">
        <f>_xlfn.RANK.EQ(datos!BB23,datos!BB$7:BB$88)</f>
        <v>3</v>
      </c>
      <c r="AY23" s="9">
        <f>_xlfn.RANK.EQ(datos!BC23,datos!BC$7:BC$88)</f>
        <v>49</v>
      </c>
      <c r="AZ23" s="9">
        <f>_xlfn.RANK.EQ(datos!BD23,datos!BD$7:BD$88)</f>
        <v>39</v>
      </c>
      <c r="BA23" s="9">
        <f>_xlfn.RANK.EQ(datos!BE23,datos!BE$7:BE$88)</f>
        <v>49</v>
      </c>
      <c r="BB23" s="9">
        <f>_xlfn.RANK.EQ(datos!BF23,datos!BF$7:BF$88)</f>
        <v>54</v>
      </c>
      <c r="BC23" s="9">
        <f>_xlfn.RANK.EQ(datos!BG23,datos!BG$7:BG$88)</f>
        <v>24</v>
      </c>
      <c r="BD23" s="9">
        <f>_xlfn.RANK.EQ(datos!BH23,datos!BH$7:BH$88)</f>
        <v>32</v>
      </c>
      <c r="BE23" s="9">
        <f>_xlfn.RANK.EQ(datos!BI23,datos!BI$7:BI$88)</f>
        <v>34</v>
      </c>
      <c r="BF23" s="9">
        <f>_xlfn.RANK.EQ(datos!BJ23,datos!BJ$7:BJ$88)</f>
        <v>38</v>
      </c>
      <c r="BG23" s="9">
        <f>_xlfn.RANK.EQ(datos!BK23,datos!BK$7:BK$88)</f>
        <v>1</v>
      </c>
      <c r="BH23" s="9">
        <f>_xlfn.RANK.EQ(datos!BL23,datos!BL$7:BL$88)</f>
        <v>79</v>
      </c>
      <c r="BI23" s="9">
        <f>_xlfn.RANK.EQ(datos!BM23,datos!BM$7:BM$88)</f>
        <v>78</v>
      </c>
      <c r="BJ23" s="9">
        <f>_xlfn.RANK.EQ(datos!BN23,datos!BN$7:BN$88)</f>
        <v>59</v>
      </c>
      <c r="BK23" s="9">
        <f>_xlfn.RANK.EQ(datos!BO23,datos!BO$7:BO$88)</f>
        <v>72</v>
      </c>
      <c r="BL23" s="9">
        <f>_xlfn.RANK.EQ(datos!BP23,datos!BP$7:BP$88)</f>
        <v>1</v>
      </c>
      <c r="BM23" s="9">
        <f>_xlfn.RANK.EQ(datos!BQ23,datos!BQ$7:BQ$88)</f>
        <v>5</v>
      </c>
      <c r="BN23" s="9">
        <f>_xlfn.RANK.EQ(datos!BR23,datos!BR$7:BR$88)</f>
        <v>79</v>
      </c>
      <c r="BO23" s="9">
        <f>_xlfn.RANK.EQ(datos!BS23,datos!BS$7:BS$88)</f>
        <v>7</v>
      </c>
      <c r="BP23" s="9">
        <f>_xlfn.RANK.EQ(datos!BT23,datos!BT$7:BT$88)</f>
        <v>68</v>
      </c>
      <c r="BQ23" s="9">
        <f>_xlfn.RANK.EQ(datos!BU23,datos!BU$7:BU$88)</f>
        <v>47</v>
      </c>
      <c r="BR23" s="9">
        <f>_xlfn.RANK.EQ(datos!BV23,datos!BV$7:BV$88)</f>
        <v>41</v>
      </c>
      <c r="BS23" s="9">
        <f>_xlfn.RANK.EQ(datos!BW23,datos!BW$7:BW$88)</f>
        <v>62</v>
      </c>
      <c r="BT23" s="9">
        <f>_xlfn.RANK.EQ(datos!BX23,datos!BX$7:BX$88)</f>
        <v>56</v>
      </c>
      <c r="BU23" s="9">
        <f>_xlfn.RANK.EQ(datos!BY23,datos!BY$7:BY$88)</f>
        <v>23</v>
      </c>
      <c r="BV23" s="9">
        <f>_xlfn.RANK.EQ(datos!BZ23,datos!BZ$7:BZ$88)</f>
        <v>35</v>
      </c>
      <c r="BW23" s="9">
        <f>_xlfn.RANK.EQ(datos!CA23,datos!CA$7:CA$88)</f>
        <v>1</v>
      </c>
      <c r="BX23" s="9">
        <f>_xlfn.RANK.EQ(datos!CB23,datos!CB$7:CB$88)</f>
        <v>24</v>
      </c>
      <c r="BY23" s="9">
        <f>_xlfn.RANK.EQ(datos!CC23,datos!CC$7:CC$88)</f>
        <v>52</v>
      </c>
      <c r="BZ23" s="9">
        <f>_xlfn.RANK.EQ(datos!CD23,datos!CD$7:CD$88)</f>
        <v>70</v>
      </c>
      <c r="CA23" s="9">
        <f>_xlfn.RANK.EQ(datos!CE23,datos!CE$7:CE$88)</f>
        <v>52</v>
      </c>
      <c r="CB23" s="9">
        <f>_xlfn.RANK.EQ(datos!CF23,datos!CF$7:CF$88)</f>
        <v>67</v>
      </c>
      <c r="CC23" s="9">
        <f>_xlfn.RANK.EQ(datos!CG23,datos!CG$7:CG$88)</f>
        <v>58</v>
      </c>
      <c r="CD23" s="9">
        <f>_xlfn.RANK.EQ(datos!CH23,datos!CH$7:CH$88)</f>
        <v>39</v>
      </c>
      <c r="CE23" s="9">
        <f>_xlfn.RANK.EQ(datos!CI23,datos!CI$7:CI$88)</f>
        <v>36</v>
      </c>
      <c r="CF23" s="9">
        <f>_xlfn.RANK.EQ(datos!CJ23,datos!CJ$7:CJ$88)</f>
        <v>81</v>
      </c>
      <c r="CG23" s="9">
        <f>_xlfn.RANK.EQ(datos!CK23,datos!CK$7:CK$88)</f>
        <v>22</v>
      </c>
      <c r="CH23" s="9">
        <f>_xlfn.RANK.EQ(datos!CL23,datos!CL$7:CL$88)</f>
        <v>52</v>
      </c>
      <c r="CI23" s="9">
        <f>_xlfn.RANK.EQ(datos!CM23,datos!CM$7:CM$88)</f>
        <v>17</v>
      </c>
      <c r="CJ23" s="9">
        <f>_xlfn.RANK.EQ(datos!CN23,datos!CN$7:CN$88)</f>
        <v>53</v>
      </c>
      <c r="CK23" s="9">
        <f>_xlfn.RANK.EQ(datos!CO23,datos!CO$7:CO$88)</f>
        <v>78</v>
      </c>
      <c r="CL23" s="9">
        <f>_xlfn.RANK.EQ(datos!CP23,datos!CP$7:CP$88)</f>
        <v>1</v>
      </c>
      <c r="CM23" s="9">
        <f>_xlfn.RANK.EQ(datos!CQ23,datos!CQ$7:CQ$88)</f>
        <v>65</v>
      </c>
      <c r="CN23" s="9">
        <f>_xlfn.RANK.EQ(datos!CR23,datos!CR$7:CR$88)</f>
        <v>1</v>
      </c>
      <c r="CO23" s="9">
        <f>_xlfn.RANK.EQ(datos!CS23,datos!CS$7:CS$88)</f>
        <v>70</v>
      </c>
      <c r="CP23" s="9">
        <f>_xlfn.RANK.EQ(datos!CT23,datos!CT$7:CT$88)</f>
        <v>73</v>
      </c>
      <c r="CQ23" s="9">
        <f>_xlfn.RANK.EQ(datos!CU23,datos!CU$7:CU$88)</f>
        <v>66</v>
      </c>
      <c r="CR23" s="9">
        <f>_xlfn.RANK.EQ(datos!CV23,datos!CV$7:CV$88)</f>
        <v>1</v>
      </c>
      <c r="CS23" s="9">
        <f>_xlfn.RANK.EQ(datos!CW23,datos!CW$7:CW$88)</f>
        <v>1</v>
      </c>
      <c r="CT23" s="9">
        <f>_xlfn.RANK.EQ(datos!CX23,datos!CX$7:CX$88)</f>
        <v>4</v>
      </c>
      <c r="CU23" s="9">
        <f>_xlfn.RANK.EQ(datos!CY23,datos!CY$7:CY$88)</f>
        <v>79</v>
      </c>
      <c r="CV23" s="9">
        <f>_xlfn.RANK.EQ(datos!CZ23,datos!CZ$7:CZ$88)</f>
        <v>81</v>
      </c>
      <c r="CW23" s="9">
        <f>_xlfn.RANK.EQ(datos!DA23,datos!DA$7:DA$88)</f>
        <v>76</v>
      </c>
      <c r="CX23" s="9">
        <f>_xlfn.RANK.EQ(datos!DB23,datos!DB$7:DB$88)</f>
        <v>1</v>
      </c>
      <c r="CY23" s="9">
        <f>_xlfn.RANK.EQ(datos!DC23,datos!DC$7:DC$88)</f>
        <v>77</v>
      </c>
      <c r="CZ23" s="9">
        <f>_xlfn.RANK.EQ(datos!DD23,datos!DD$7:DD$88)</f>
        <v>1</v>
      </c>
      <c r="DA23" s="9">
        <f>_xlfn.RANK.EQ(datos!DE23,datos!DE$7:DE$88)</f>
        <v>68</v>
      </c>
      <c r="DB23" s="9">
        <f>_xlfn.RANK.EQ(datos!DF23,datos!DF$7:DF$88)</f>
        <v>1</v>
      </c>
      <c r="DC23" s="9">
        <f>_xlfn.RANK.EQ(datos!DG23,datos!DG$7:DG$88)</f>
        <v>36</v>
      </c>
      <c r="DD23" s="9">
        <f>_xlfn.RANK.EQ(datos!DH23,datos!DH$7:DH$88)</f>
        <v>13</v>
      </c>
      <c r="DE23" s="9">
        <f>_xlfn.RANK.EQ(datos!DI23,datos!DI$7:DI$88)</f>
        <v>79</v>
      </c>
      <c r="DF23" s="9">
        <f>_xlfn.RANK.EQ(datos!DJ23,datos!DJ$7:DJ$88)</f>
        <v>31</v>
      </c>
      <c r="DG23" s="9">
        <f>_xlfn.RANK.EQ(datos!DK23,datos!DK$7:DK$88)</f>
        <v>25</v>
      </c>
      <c r="DH23" s="9">
        <f>_xlfn.RANK.EQ(datos!DL23,datos!DL$7:DL$88)</f>
        <v>7</v>
      </c>
      <c r="DI23" s="9">
        <f>_xlfn.RANK.EQ(datos!DM23,datos!DM$7:DM$88)</f>
        <v>26</v>
      </c>
      <c r="DJ23" s="9">
        <f>_xlfn.RANK.EQ(datos!DN23,datos!DN$7:DN$88)</f>
        <v>73</v>
      </c>
      <c r="DK23" s="9">
        <f>_xlfn.RANK.EQ(datos!DO23,datos!DO$7:DO$88)</f>
        <v>2</v>
      </c>
      <c r="DL23" s="9">
        <f>_xlfn.RANK.EQ(datos!DP23,datos!DP$7:DP$88)</f>
        <v>21</v>
      </c>
      <c r="DM23" s="9">
        <f>_xlfn.RANK.EQ(datos!DQ23,datos!DQ$7:DQ$88)</f>
        <v>35</v>
      </c>
      <c r="DN23" s="9">
        <f>_xlfn.RANK.EQ(datos!DR23,datos!DR$7:DR$88)</f>
        <v>82</v>
      </c>
      <c r="DO23" s="9">
        <f>_xlfn.RANK.EQ(datos!DS23,datos!DS$7:DS$88)</f>
        <v>43</v>
      </c>
      <c r="DP23" s="9">
        <f>_xlfn.RANK.EQ(datos!DT23,datos!DT$7:DT$88)</f>
        <v>37</v>
      </c>
      <c r="DQ23" s="9">
        <f>_xlfn.RANK.EQ(datos!DU23,datos!DU$7:DU$88)</f>
        <v>46</v>
      </c>
      <c r="DR23" s="9">
        <f>_xlfn.RANK.EQ(datos!DV23,datos!DV$7:DV$88)</f>
        <v>70</v>
      </c>
      <c r="DS23" s="9">
        <f>_xlfn.RANK.EQ(datos!DW23,datos!DW$7:DW$88)</f>
        <v>5</v>
      </c>
      <c r="DT23" s="9">
        <f>_xlfn.RANK.EQ(datos!DX23,datos!DX$7:DX$88)</f>
        <v>34</v>
      </c>
      <c r="DU23" s="9">
        <f>_xlfn.RANK.EQ(datos!DY23,datos!DY$7:DY$88)</f>
        <v>19</v>
      </c>
      <c r="DV23" s="9">
        <f>_xlfn.RANK.EQ(datos!DZ23,datos!DZ$7:DZ$88)</f>
        <v>70</v>
      </c>
      <c r="DW23" s="9">
        <f>_xlfn.RANK.EQ(datos!EA23,datos!EA$7:EA$88)</f>
        <v>39</v>
      </c>
      <c r="DX23" s="9">
        <f>_xlfn.RANK.EQ(datos!EB23,datos!EB$7:EB$88)</f>
        <v>35</v>
      </c>
      <c r="DY23" s="9">
        <f>_xlfn.RANK.EQ(datos!EC23,datos!EC$7:EC$88)</f>
        <v>40</v>
      </c>
      <c r="DZ23" s="9">
        <f>_xlfn.RANK.EQ(datos!ED23,datos!ED$7:ED$88)</f>
        <v>5</v>
      </c>
      <c r="EA23" s="9">
        <f>_xlfn.RANK.EQ(datos!EE23,datos!EE$7:EE$88)</f>
        <v>43</v>
      </c>
      <c r="EB23" s="9">
        <f>_xlfn.RANK.EQ(datos!EF23,datos!EF$7:EF$88)</f>
        <v>21</v>
      </c>
      <c r="EC23" s="9">
        <f>_xlfn.RANK.EQ(datos!EG23,datos!EG$7:EG$88)</f>
        <v>2</v>
      </c>
      <c r="ED23" s="9">
        <f>_xlfn.RANK.EQ(datos!EH23,datos!EH$7:EH$88)</f>
        <v>67</v>
      </c>
      <c r="EE23" s="9">
        <f>_xlfn.RANK.EQ(datos!EI23,datos!EI$7:EI$88)</f>
        <v>1</v>
      </c>
      <c r="EF23" s="9">
        <f>_xlfn.RANK.EQ(datos!EJ23,datos!EJ$7:EJ$88)</f>
        <v>77</v>
      </c>
      <c r="EG23" s="9">
        <f>_xlfn.RANK.EQ(datos!EK23,datos!EK$7:EK$88)</f>
        <v>10</v>
      </c>
      <c r="EH23" s="9">
        <f>_xlfn.RANK.EQ(datos!EL23,datos!EL$7:EL$88)</f>
        <v>51</v>
      </c>
      <c r="EI23" s="9">
        <f>_xlfn.RANK.EQ(datos!EM23,datos!EM$7:EM$88)</f>
        <v>40</v>
      </c>
      <c r="EJ23" s="9">
        <f>_xlfn.RANK.EQ(datos!EN23,datos!EN$7:EN$88)</f>
        <v>53</v>
      </c>
      <c r="EK23" s="9">
        <f>_xlfn.RANK.EQ(datos!EO23,datos!EO$7:EO$88)</f>
        <v>82</v>
      </c>
      <c r="EL23" s="9">
        <f>_xlfn.RANK.EQ(datos!EP23,datos!EP$7:EP$88)</f>
        <v>81</v>
      </c>
      <c r="EM23" s="9">
        <f>_xlfn.RANK.EQ(datos!EQ23,datos!EQ$7:EQ$88)</f>
        <v>1</v>
      </c>
      <c r="EN23" s="9">
        <f>_xlfn.RANK.EQ(datos!ER23,datos!ER$7:ER$88)</f>
        <v>79</v>
      </c>
      <c r="EO23" s="9">
        <f>_xlfn.RANK.EQ(datos!ES23,datos!ES$7:ES$88)</f>
        <v>10</v>
      </c>
      <c r="EP23" s="9">
        <f>_xlfn.RANK.EQ(datos!ET23,datos!ET$7:ET$88)</f>
        <v>79</v>
      </c>
      <c r="EQ23" s="9">
        <f>_xlfn.RANK.EQ(datos!EU23,datos!EU$7:EU$88)</f>
        <v>73</v>
      </c>
      <c r="ER23" s="9">
        <f>_xlfn.RANK.EQ(datos!EV23,datos!EV$7:EV$88)</f>
        <v>71</v>
      </c>
      <c r="ES23" s="9">
        <f>_xlfn.RANK.EQ(datos!EW23,datos!EW$7:EW$88)</f>
        <v>9</v>
      </c>
      <c r="ET23" s="9">
        <f>_xlfn.RANK.EQ(datos!EX23,datos!EX$7:EX$88)</f>
        <v>46</v>
      </c>
      <c r="EU23" s="9">
        <f>_xlfn.RANK.EQ(datos!EY23,datos!EY$7:EY$88)</f>
        <v>78</v>
      </c>
      <c r="EV23" s="9">
        <f>_xlfn.RANK.EQ(datos!EZ23,datos!EZ$7:EZ$88)</f>
        <v>80</v>
      </c>
      <c r="EW23" s="9">
        <f>_xlfn.RANK.EQ(datos!FA23,datos!FA$7:FA$88)</f>
        <v>31</v>
      </c>
      <c r="EX23" s="9">
        <f>_xlfn.RANK.EQ(datos!FB23,datos!FB$7:FB$88)</f>
        <v>65</v>
      </c>
      <c r="EY23" s="9">
        <f>_xlfn.RANK.EQ(datos!FC23,datos!FC$7:FC$88)</f>
        <v>66</v>
      </c>
      <c r="EZ23" s="9">
        <f>_xlfn.RANK.EQ(datos!FD23,datos!FD$7:FD$88)</f>
        <v>36</v>
      </c>
      <c r="FA23" s="9">
        <f>_xlfn.RANK.EQ(datos!FE23,datos!FE$7:FE$88)</f>
        <v>75</v>
      </c>
      <c r="FB23" s="9">
        <f>_xlfn.RANK.EQ(datos!FF23,datos!FF$7:FF$88)</f>
        <v>33</v>
      </c>
      <c r="FC23" s="9">
        <f>_xlfn.RANK.EQ(datos!FG23,datos!FG$7:FG$88)</f>
        <v>43</v>
      </c>
      <c r="FD23" s="9">
        <f>_xlfn.RANK.EQ(datos!FH23,datos!FH$7:FH$88)</f>
        <v>1</v>
      </c>
      <c r="FE23" s="9">
        <f>_xlfn.RANK.EQ(datos!FI23,datos!FI$7:FI$88)</f>
        <v>71</v>
      </c>
      <c r="FF23" s="9">
        <f>_xlfn.RANK.EQ(datos!FJ23,datos!FJ$7:FJ$88)</f>
        <v>65</v>
      </c>
      <c r="FG23" s="9">
        <f>_xlfn.RANK.EQ(datos!FK23,datos!FK$7:FK$88)</f>
        <v>60</v>
      </c>
      <c r="FH23" s="9">
        <f>_xlfn.RANK.EQ(datos!FL23,datos!FL$7:FL$88)</f>
        <v>80</v>
      </c>
      <c r="FI23" s="9">
        <f>_xlfn.RANK.EQ(datos!FM23,datos!FM$7:FM$88)</f>
        <v>80</v>
      </c>
      <c r="FJ23" s="9">
        <f>_xlfn.RANK.EQ(datos!FN23,datos!FN$7:FN$88)</f>
        <v>80</v>
      </c>
      <c r="FK23" s="9">
        <f>_xlfn.RANK.EQ(datos!FO23,datos!FO$7:FO$88)</f>
        <v>14</v>
      </c>
      <c r="FL23" s="9">
        <f>_xlfn.RANK.EQ(datos!FP23,datos!FP$7:FP$88)</f>
        <v>18</v>
      </c>
      <c r="FM23" s="9">
        <f>_xlfn.RANK.EQ(datos!FQ23,datos!FQ$7:FQ$88)</f>
        <v>43</v>
      </c>
      <c r="FN23" s="9">
        <f>_xlfn.RANK.EQ(datos!FR23,datos!FR$7:FR$88)</f>
        <v>62</v>
      </c>
      <c r="FO23" s="9">
        <f>_xlfn.RANK.EQ(datos!FS23,datos!FS$7:FS$88)</f>
        <v>79</v>
      </c>
      <c r="FP23" s="9">
        <f>_xlfn.RANK.EQ(datos!FT23,datos!FT$7:FT$88)</f>
        <v>14</v>
      </c>
    </row>
    <row r="24" spans="1:172" x14ac:dyDescent="0.3">
      <c r="A24" s="2" t="s">
        <v>36</v>
      </c>
      <c r="B24" s="2">
        <v>118</v>
      </c>
      <c r="C24" s="2" t="s">
        <v>37</v>
      </c>
      <c r="D24" s="2" t="s">
        <v>346</v>
      </c>
      <c r="E24" s="2" t="s">
        <v>347</v>
      </c>
      <c r="F24" s="2">
        <v>0</v>
      </c>
      <c r="G24" s="2" t="s">
        <v>344</v>
      </c>
      <c r="H24" s="9">
        <f>_xlfn.RANK.EQ(datos2!I24,datos2!I$7:I$88)</f>
        <v>10</v>
      </c>
      <c r="I24" s="9">
        <f>_xlfn.RANK.EQ(datos2!J24,datos2!J$7:J$88)</f>
        <v>9</v>
      </c>
      <c r="J24" s="9">
        <f>_xlfn.RANK.EQ(datos2!K24,datos2!K$7:K$88)</f>
        <v>43</v>
      </c>
      <c r="K24" s="9">
        <f>_xlfn.RANK.EQ(datos2!L24,datos2!L$7:L$88)</f>
        <v>14</v>
      </c>
      <c r="L24" s="9">
        <f>_xlfn.RANK.EQ(datos2!M24,datos2!M$7:M$88)</f>
        <v>9</v>
      </c>
      <c r="M24" s="9">
        <f>_xlfn.RANK.EQ(datos2!N24,datos2!N$7:N$88)</f>
        <v>15</v>
      </c>
      <c r="N24" s="9">
        <f>_xlfn.RANK.EQ(datos2!O24,datos2!O$7:O$88)</f>
        <v>23</v>
      </c>
      <c r="O24" s="9">
        <f>_xlfn.RANK.EQ(datos2!P24,datos2!P$7:P$88)</f>
        <v>38</v>
      </c>
      <c r="P24" s="9">
        <f>_xlfn.RANK.EQ(datos2!Q24,datos2!Q$7:Q$88)</f>
        <v>28</v>
      </c>
      <c r="Q24" s="9">
        <f>_xlfn.RANK.EQ(datos2!R24,datos2!R$7:R$88)</f>
        <v>17</v>
      </c>
      <c r="R24" s="9">
        <f>_xlfn.RANK.EQ(datos2!S24,datos2!S$7:S$88)</f>
        <v>3</v>
      </c>
      <c r="S24" s="9">
        <f>_xlfn.RANK.EQ(datos2!T24,datos2!T$7:T$88)</f>
        <v>34</v>
      </c>
      <c r="T24" s="9">
        <f>_xlfn.RANK.EQ(datos2!U24,datos2!U$7:U$88)</f>
        <v>18</v>
      </c>
      <c r="U24" s="9">
        <f>_xlfn.RANK.EQ(datos2!V24,datos2!V$7:V$88)</f>
        <v>7</v>
      </c>
      <c r="V24" s="9">
        <f>_xlfn.RANK.EQ(datos2!W24,datos2!W$7:W$88)</f>
        <v>48</v>
      </c>
      <c r="W24" s="9">
        <f>_xlfn.RANK.EQ(datos2!X24,datos2!X$7:X$88)</f>
        <v>68</v>
      </c>
      <c r="X24" s="9">
        <f>_xlfn.RANK.EQ(datos2!Y24,datos2!Y$7:Y$88)</f>
        <v>7</v>
      </c>
      <c r="Y24" s="9">
        <f>_xlfn.RANK.EQ(datos2!Z24,datos2!Z$7:Z$88)</f>
        <v>34</v>
      </c>
      <c r="Z24" s="9">
        <f>_xlfn.RANK.EQ(datos2!AA24,datos2!AA$7:AA$88)</f>
        <v>34</v>
      </c>
      <c r="AA24" s="9">
        <f>_xlfn.RANK.EQ(datos2!AB24,datos2!AB$7:AB$88)</f>
        <v>18</v>
      </c>
      <c r="AB24" s="9">
        <f>_xlfn.RANK.EQ(datos2!AC24,datos2!AC$7:AC$88)</f>
        <v>15</v>
      </c>
      <c r="AC24" s="9">
        <f>_xlfn.RANK.EQ(datos2!AD24,datos2!AD$7:AD$88)</f>
        <v>18</v>
      </c>
      <c r="AD24" s="9">
        <f>_xlfn.RANK.EQ(datos2!AE24,datos2!AE$7:AE$88)</f>
        <v>19</v>
      </c>
      <c r="AE24" s="9">
        <f>_xlfn.RANK.EQ(datos2!AF24,datos2!AF$7:AF$88)</f>
        <v>9</v>
      </c>
      <c r="AF24" s="9">
        <f>_xlfn.RANK.EQ(datos2!AG24,datos2!AG$7:AG$88)</f>
        <v>7</v>
      </c>
      <c r="AG24" s="9">
        <f>_xlfn.RANK.EQ(datos2!AH24,datos2!AH$7:AH$88)</f>
        <v>8</v>
      </c>
      <c r="AH24" s="9">
        <f>_xlfn.RANK.EQ(datos2!AI24,datos2!AI$7:AI$88)</f>
        <v>51</v>
      </c>
      <c r="AI24" s="9">
        <f>_xlfn.RANK.EQ(datos2!AJ24,datos2!AJ$7:AJ$88)</f>
        <v>26</v>
      </c>
      <c r="AJ24" s="9">
        <f>_xlfn.RANK.EQ(datos2!AK24,datos2!AK$7:AK$88)</f>
        <v>28</v>
      </c>
      <c r="AK24" s="9">
        <f>_xlfn.RANK.EQ(datos2!AL24,datos2!AL$7:AL$88)</f>
        <v>5</v>
      </c>
      <c r="AL24" s="9">
        <f>_xlfn.RANK.EQ(datos2!AM24,datos2!AM$7:AM$88)</f>
        <v>52</v>
      </c>
      <c r="AM24" s="9">
        <f>_xlfn.RANK.EQ(datos2!AN24,datos2!AN$7:AN$88)</f>
        <v>29</v>
      </c>
      <c r="AN24" s="9">
        <f>_xlfn.RANK.EQ(datos2!AO24,datos2!AO$7:AO$88)</f>
        <v>18</v>
      </c>
      <c r="AO24" s="9">
        <f>_xlfn.RANK.EQ(datos!AS24,datos!AS$7:AS$88)</f>
        <v>22</v>
      </c>
      <c r="AP24" s="9">
        <f>_xlfn.RANK.EQ(datos!AT24,datos!AT$7:AT$88)</f>
        <v>66</v>
      </c>
      <c r="AQ24" s="9">
        <f>_xlfn.RANK.EQ(datos!AU24,datos!AU$7:AU$88)</f>
        <v>38</v>
      </c>
      <c r="AR24" s="9">
        <f>_xlfn.RANK.EQ(datos!AV24,datos!AV$7:AV$88)</f>
        <v>10</v>
      </c>
      <c r="AS24" s="9">
        <f>_xlfn.RANK.EQ(datos!AW24,datos!AW$7:AW$88)</f>
        <v>17</v>
      </c>
      <c r="AT24" s="9">
        <f>_xlfn.RANK.EQ(datos!AX24,datos!AX$7:AX$88)</f>
        <v>77</v>
      </c>
      <c r="AU24" s="9">
        <f>_xlfn.RANK.EQ(datos!AY24,datos!AY$7:AY$88)</f>
        <v>22</v>
      </c>
      <c r="AV24" s="9">
        <f>_xlfn.RANK.EQ(datos!AZ24,datos!AZ$7:AZ$88)</f>
        <v>29</v>
      </c>
      <c r="AW24" s="9">
        <f>_xlfn.RANK.EQ(datos!BA24,datos!BA$7:BA$88)</f>
        <v>11</v>
      </c>
      <c r="AX24" s="9">
        <f>_xlfn.RANK.EQ(datos!BB24,datos!BB$7:BB$88)</f>
        <v>47</v>
      </c>
      <c r="AY24" s="9">
        <f>_xlfn.RANK.EQ(datos!BC24,datos!BC$7:BC$88)</f>
        <v>17</v>
      </c>
      <c r="AZ24" s="9">
        <f>_xlfn.RANK.EQ(datos!BD24,datos!BD$7:BD$88)</f>
        <v>9</v>
      </c>
      <c r="BA24" s="9">
        <f>_xlfn.RANK.EQ(datos!BE24,datos!BE$7:BE$88)</f>
        <v>17</v>
      </c>
      <c r="BB24" s="9">
        <f>_xlfn.RANK.EQ(datos!BF24,datos!BF$7:BF$88)</f>
        <v>1</v>
      </c>
      <c r="BC24" s="9">
        <f>_xlfn.RANK.EQ(datos!BG24,datos!BG$7:BG$88)</f>
        <v>1</v>
      </c>
      <c r="BD24" s="9">
        <f>_xlfn.RANK.EQ(datos!BH24,datos!BH$7:BH$88)</f>
        <v>36</v>
      </c>
      <c r="BE24" s="9">
        <f>_xlfn.RANK.EQ(datos!BI24,datos!BI$7:BI$88)</f>
        <v>44</v>
      </c>
      <c r="BF24" s="9">
        <f>_xlfn.RANK.EQ(datos!BJ24,datos!BJ$7:BJ$88)</f>
        <v>19</v>
      </c>
      <c r="BG24" s="9">
        <f>_xlfn.RANK.EQ(datos!BK24,datos!BK$7:BK$88)</f>
        <v>16</v>
      </c>
      <c r="BH24" s="9">
        <f>_xlfn.RANK.EQ(datos!BL24,datos!BL$7:BL$88)</f>
        <v>27</v>
      </c>
      <c r="BI24" s="9">
        <f>_xlfn.RANK.EQ(datos!BM24,datos!BM$7:BM$88)</f>
        <v>35</v>
      </c>
      <c r="BJ24" s="9">
        <f>_xlfn.RANK.EQ(datos!BN24,datos!BN$7:BN$88)</f>
        <v>73</v>
      </c>
      <c r="BK24" s="9">
        <f>_xlfn.RANK.EQ(datos!BO24,datos!BO$7:BO$88)</f>
        <v>39</v>
      </c>
      <c r="BL24" s="9">
        <f>_xlfn.RANK.EQ(datos!BP24,datos!BP$7:BP$88)</f>
        <v>22</v>
      </c>
      <c r="BM24" s="9">
        <f>_xlfn.RANK.EQ(datos!BQ24,datos!BQ$7:BQ$88)</f>
        <v>62</v>
      </c>
      <c r="BN24" s="9">
        <f>_xlfn.RANK.EQ(datos!BR24,datos!BR$7:BR$88)</f>
        <v>7</v>
      </c>
      <c r="BO24" s="9">
        <f>_xlfn.RANK.EQ(datos!BS24,datos!BS$7:BS$88)</f>
        <v>76</v>
      </c>
      <c r="BP24" s="9">
        <f>_xlfn.RANK.EQ(datos!BT24,datos!BT$7:BT$88)</f>
        <v>1</v>
      </c>
      <c r="BQ24" s="9">
        <f>_xlfn.RANK.EQ(datos!BU24,datos!BU$7:BU$88)</f>
        <v>1</v>
      </c>
      <c r="BR24" s="9">
        <f>_xlfn.RANK.EQ(datos!BV24,datos!BV$7:BV$88)</f>
        <v>29</v>
      </c>
      <c r="BS24" s="9">
        <f>_xlfn.RANK.EQ(datos!BW24,datos!BW$7:BW$88)</f>
        <v>1</v>
      </c>
      <c r="BT24" s="9">
        <f>_xlfn.RANK.EQ(datos!BX24,datos!BX$7:BX$88)</f>
        <v>9</v>
      </c>
      <c r="BU24" s="9">
        <f>_xlfn.RANK.EQ(datos!BY24,datos!BY$7:BY$88)</f>
        <v>18</v>
      </c>
      <c r="BV24" s="9">
        <f>_xlfn.RANK.EQ(datos!BZ24,datos!BZ$7:BZ$88)</f>
        <v>68</v>
      </c>
      <c r="BW24" s="9">
        <f>_xlfn.RANK.EQ(datos!CA24,datos!CA$7:CA$88)</f>
        <v>28</v>
      </c>
      <c r="BX24" s="9">
        <f>_xlfn.RANK.EQ(datos!CB24,datos!CB$7:CB$88)</f>
        <v>30</v>
      </c>
      <c r="BY24" s="9">
        <f>_xlfn.RANK.EQ(datos!CC24,datos!CC$7:CC$88)</f>
        <v>24</v>
      </c>
      <c r="BZ24" s="9">
        <f>_xlfn.RANK.EQ(datos!CD24,datos!CD$7:CD$88)</f>
        <v>51</v>
      </c>
      <c r="CA24" s="9">
        <f>_xlfn.RANK.EQ(datos!CE24,datos!CE$7:CE$88)</f>
        <v>25</v>
      </c>
      <c r="CB24" s="9">
        <f>_xlfn.RANK.EQ(datos!CF24,datos!CF$7:CF$88)</f>
        <v>36</v>
      </c>
      <c r="CC24" s="9">
        <f>_xlfn.RANK.EQ(datos!CG24,datos!CG$7:CG$88)</f>
        <v>63</v>
      </c>
      <c r="CD24" s="9">
        <f>_xlfn.RANK.EQ(datos!CH24,datos!CH$7:CH$88)</f>
        <v>76</v>
      </c>
      <c r="CE24" s="9">
        <f>_xlfn.RANK.EQ(datos!CI24,datos!CI$7:CI$88)</f>
        <v>76</v>
      </c>
      <c r="CF24" s="9">
        <f>_xlfn.RANK.EQ(datos!CJ24,datos!CJ$7:CJ$88)</f>
        <v>2</v>
      </c>
      <c r="CG24" s="9">
        <f>_xlfn.RANK.EQ(datos!CK24,datos!CK$7:CK$88)</f>
        <v>35</v>
      </c>
      <c r="CH24" s="9">
        <f>_xlfn.RANK.EQ(datos!CL24,datos!CL$7:CL$88)</f>
        <v>8</v>
      </c>
      <c r="CI24" s="9">
        <f>_xlfn.RANK.EQ(datos!CM24,datos!CM$7:CM$88)</f>
        <v>48</v>
      </c>
      <c r="CJ24" s="9">
        <f>_xlfn.RANK.EQ(datos!CN24,datos!CN$7:CN$88)</f>
        <v>12</v>
      </c>
      <c r="CK24" s="9">
        <f>_xlfn.RANK.EQ(datos!CO24,datos!CO$7:CO$88)</f>
        <v>53</v>
      </c>
      <c r="CL24" s="9">
        <f>_xlfn.RANK.EQ(datos!CP24,datos!CP$7:CP$88)</f>
        <v>48</v>
      </c>
      <c r="CM24" s="9">
        <f>_xlfn.RANK.EQ(datos!CQ24,datos!CQ$7:CQ$88)</f>
        <v>1</v>
      </c>
      <c r="CN24" s="9">
        <f>_xlfn.RANK.EQ(datos!CR24,datos!CR$7:CR$88)</f>
        <v>43</v>
      </c>
      <c r="CO24" s="9">
        <f>_xlfn.RANK.EQ(datos!CS24,datos!CS$7:CS$88)</f>
        <v>14</v>
      </c>
      <c r="CP24" s="9">
        <f>_xlfn.RANK.EQ(datos!CT24,datos!CT$7:CT$88)</f>
        <v>40</v>
      </c>
      <c r="CQ24" s="9">
        <f>_xlfn.RANK.EQ(datos!CU24,datos!CU$7:CU$88)</f>
        <v>37</v>
      </c>
      <c r="CR24" s="9">
        <f>_xlfn.RANK.EQ(datos!CV24,datos!CV$7:CV$88)</f>
        <v>38</v>
      </c>
      <c r="CS24" s="9">
        <f>_xlfn.RANK.EQ(datos!CW24,datos!CW$7:CW$88)</f>
        <v>52</v>
      </c>
      <c r="CT24" s="9">
        <f>_xlfn.RANK.EQ(datos!CX24,datos!CX$7:CX$88)</f>
        <v>57</v>
      </c>
      <c r="CU24" s="9">
        <f>_xlfn.RANK.EQ(datos!CY24,datos!CY$7:CY$88)</f>
        <v>28</v>
      </c>
      <c r="CV24" s="9">
        <f>_xlfn.RANK.EQ(datos!CZ24,datos!CZ$7:CZ$88)</f>
        <v>17</v>
      </c>
      <c r="CW24" s="9">
        <f>_xlfn.RANK.EQ(datos!DA24,datos!DA$7:DA$88)</f>
        <v>31</v>
      </c>
      <c r="CX24" s="9">
        <f>_xlfn.RANK.EQ(datos!DB24,datos!DB$7:DB$88)</f>
        <v>52</v>
      </c>
      <c r="CY24" s="9">
        <f>_xlfn.RANK.EQ(datos!DC24,datos!DC$7:DC$88)</f>
        <v>15</v>
      </c>
      <c r="CZ24" s="9">
        <f>_xlfn.RANK.EQ(datos!DD24,datos!DD$7:DD$88)</f>
        <v>21</v>
      </c>
      <c r="DA24" s="9">
        <f>_xlfn.RANK.EQ(datos!DE24,datos!DE$7:DE$88)</f>
        <v>29</v>
      </c>
      <c r="DB24" s="9">
        <f>_xlfn.RANK.EQ(datos!DF24,datos!DF$7:DF$88)</f>
        <v>10</v>
      </c>
      <c r="DC24" s="9">
        <f>_xlfn.RANK.EQ(datos!DG24,datos!DG$7:DG$88)</f>
        <v>16</v>
      </c>
      <c r="DD24" s="9">
        <f>_xlfn.RANK.EQ(datos!DH24,datos!DH$7:DH$88)</f>
        <v>37</v>
      </c>
      <c r="DE24" s="9">
        <f>_xlfn.RANK.EQ(datos!DI24,datos!DI$7:DI$88)</f>
        <v>13</v>
      </c>
      <c r="DF24" s="9">
        <f>_xlfn.RANK.EQ(datos!DJ24,datos!DJ$7:DJ$88)</f>
        <v>78</v>
      </c>
      <c r="DG24" s="9">
        <f>_xlfn.RANK.EQ(datos!DK24,datos!DK$7:DK$88)</f>
        <v>9</v>
      </c>
      <c r="DH24" s="9">
        <f>_xlfn.RANK.EQ(datos!DL24,datos!DL$7:DL$88)</f>
        <v>10</v>
      </c>
      <c r="DI24" s="9">
        <f>_xlfn.RANK.EQ(datos!DM24,datos!DM$7:DM$88)</f>
        <v>22</v>
      </c>
      <c r="DJ24" s="9">
        <f>_xlfn.RANK.EQ(datos!DN24,datos!DN$7:DN$88)</f>
        <v>6</v>
      </c>
      <c r="DK24" s="9">
        <f>_xlfn.RANK.EQ(datos!DO24,datos!DO$7:DO$88)</f>
        <v>30</v>
      </c>
      <c r="DL24" s="9">
        <f>_xlfn.RANK.EQ(datos!DP24,datos!DP$7:DP$88)</f>
        <v>78</v>
      </c>
      <c r="DM24" s="9">
        <f>_xlfn.RANK.EQ(datos!DQ24,datos!DQ$7:DQ$88)</f>
        <v>4</v>
      </c>
      <c r="DN24" s="9">
        <f>_xlfn.RANK.EQ(datos!DR24,datos!DR$7:DR$88)</f>
        <v>24</v>
      </c>
      <c r="DO24" s="9">
        <f>_xlfn.RANK.EQ(datos!DS24,datos!DS$7:DS$88)</f>
        <v>17</v>
      </c>
      <c r="DP24" s="9">
        <f>_xlfn.RANK.EQ(datos!DT24,datos!DT$7:DT$88)</f>
        <v>7</v>
      </c>
      <c r="DQ24" s="9">
        <f>_xlfn.RANK.EQ(datos!DU24,datos!DU$7:DU$88)</f>
        <v>8</v>
      </c>
      <c r="DR24" s="9">
        <f>_xlfn.RANK.EQ(datos!DV24,datos!DV$7:DV$88)</f>
        <v>27</v>
      </c>
      <c r="DS24" s="9">
        <f>_xlfn.RANK.EQ(datos!DW24,datos!DW$7:DW$88)</f>
        <v>58</v>
      </c>
      <c r="DT24" s="9">
        <f>_xlfn.RANK.EQ(datos!DX24,datos!DX$7:DX$88)</f>
        <v>31</v>
      </c>
      <c r="DU24" s="9">
        <f>_xlfn.RANK.EQ(datos!DY24,datos!DY$7:DY$88)</f>
        <v>40</v>
      </c>
      <c r="DV24" s="9">
        <f>_xlfn.RANK.EQ(datos!DZ24,datos!DZ$7:DZ$88)</f>
        <v>44</v>
      </c>
      <c r="DW24" s="9">
        <f>_xlfn.RANK.EQ(datos!EA24,datos!EA$7:EA$88)</f>
        <v>13</v>
      </c>
      <c r="DX24" s="9">
        <f>_xlfn.RANK.EQ(datos!EB24,datos!EB$7:EB$88)</f>
        <v>4</v>
      </c>
      <c r="DY24" s="9">
        <f>_xlfn.RANK.EQ(datos!EC24,datos!EC$7:EC$88)</f>
        <v>13</v>
      </c>
      <c r="DZ24" s="9">
        <f>_xlfn.RANK.EQ(datos!ED24,datos!ED$7:ED$88)</f>
        <v>16</v>
      </c>
      <c r="EA24" s="9">
        <f>_xlfn.RANK.EQ(datos!EE24,datos!EE$7:EE$88)</f>
        <v>41</v>
      </c>
      <c r="EB24" s="9">
        <f>_xlfn.RANK.EQ(datos!EF24,datos!EF$7:EF$88)</f>
        <v>62</v>
      </c>
      <c r="EC24" s="9">
        <f>_xlfn.RANK.EQ(datos!EG24,datos!EG$7:EG$88)</f>
        <v>34</v>
      </c>
      <c r="ED24" s="9">
        <f>_xlfn.RANK.EQ(datos!EH24,datos!EH$7:EH$88)</f>
        <v>55</v>
      </c>
      <c r="EE24" s="9">
        <f>_xlfn.RANK.EQ(datos!EI24,datos!EI$7:EI$88)</f>
        <v>58</v>
      </c>
      <c r="EF24" s="9">
        <f>_xlfn.RANK.EQ(datos!EJ24,datos!EJ$7:EJ$88)</f>
        <v>6</v>
      </c>
      <c r="EG24" s="9">
        <f>_xlfn.RANK.EQ(datos!EK24,datos!EK$7:EK$88)</f>
        <v>74</v>
      </c>
      <c r="EH24" s="9">
        <f>_xlfn.RANK.EQ(datos!EL24,datos!EL$7:EL$88)</f>
        <v>28</v>
      </c>
      <c r="EI24" s="9">
        <f>_xlfn.RANK.EQ(datos!EM24,datos!EM$7:EM$88)</f>
        <v>35</v>
      </c>
      <c r="EJ24" s="9">
        <f>_xlfn.RANK.EQ(datos!EN24,datos!EN$7:EN$88)</f>
        <v>30</v>
      </c>
      <c r="EK24" s="9">
        <f>_xlfn.RANK.EQ(datos!EO24,datos!EO$7:EO$88)</f>
        <v>67</v>
      </c>
      <c r="EL24" s="9">
        <f>_xlfn.RANK.EQ(datos!EP24,datos!EP$7:EP$88)</f>
        <v>1</v>
      </c>
      <c r="EM24" s="9">
        <f>_xlfn.RANK.EQ(datos!EQ24,datos!EQ$7:EQ$88)</f>
        <v>75</v>
      </c>
      <c r="EN24" s="9">
        <f>_xlfn.RANK.EQ(datos!ER24,datos!ER$7:ER$88)</f>
        <v>26</v>
      </c>
      <c r="EO24" s="9">
        <f>_xlfn.RANK.EQ(datos!ES24,datos!ES$7:ES$88)</f>
        <v>9</v>
      </c>
      <c r="EP24" s="9">
        <f>_xlfn.RANK.EQ(datos!ET24,datos!ET$7:ET$88)</f>
        <v>4</v>
      </c>
      <c r="EQ24" s="9">
        <f>_xlfn.RANK.EQ(datos!EU24,datos!EU$7:EU$88)</f>
        <v>1</v>
      </c>
      <c r="ER24" s="9">
        <f>_xlfn.RANK.EQ(datos!EV24,datos!EV$7:EV$88)</f>
        <v>5</v>
      </c>
      <c r="ES24" s="9">
        <f>_xlfn.RANK.EQ(datos!EW24,datos!EW$7:EW$88)</f>
        <v>72</v>
      </c>
      <c r="ET24" s="9">
        <f>_xlfn.RANK.EQ(datos!EX24,datos!EX$7:EX$88)</f>
        <v>13</v>
      </c>
      <c r="EU24" s="9">
        <f>_xlfn.RANK.EQ(datos!EY24,datos!EY$7:EY$88)</f>
        <v>12</v>
      </c>
      <c r="EV24" s="9">
        <f>_xlfn.RANK.EQ(datos!EZ24,datos!EZ$7:EZ$88)</f>
        <v>20</v>
      </c>
      <c r="EW24" s="9">
        <f>_xlfn.RANK.EQ(datos!FA24,datos!FA$7:FA$88)</f>
        <v>38</v>
      </c>
      <c r="EX24" s="9">
        <f>_xlfn.RANK.EQ(datos!FB24,datos!FB$7:FB$88)</f>
        <v>12</v>
      </c>
      <c r="EY24" s="9">
        <f>_xlfn.RANK.EQ(datos!FC24,datos!FC$7:FC$88)</f>
        <v>30</v>
      </c>
      <c r="EZ24" s="9">
        <f>_xlfn.RANK.EQ(datos!FD24,datos!FD$7:FD$88)</f>
        <v>55</v>
      </c>
      <c r="FA24" s="9">
        <f>_xlfn.RANK.EQ(datos!FE24,datos!FE$7:FE$88)</f>
        <v>21</v>
      </c>
      <c r="FB24" s="9">
        <f>_xlfn.RANK.EQ(datos!FF24,datos!FF$7:FF$88)</f>
        <v>33</v>
      </c>
      <c r="FC24" s="9">
        <f>_xlfn.RANK.EQ(datos!FG24,datos!FG$7:FG$88)</f>
        <v>64</v>
      </c>
      <c r="FD24" s="9">
        <f>_xlfn.RANK.EQ(datos!FH24,datos!FH$7:FH$88)</f>
        <v>53</v>
      </c>
      <c r="FE24" s="9">
        <f>_xlfn.RANK.EQ(datos!FI24,datos!FI$7:FI$88)</f>
        <v>1</v>
      </c>
      <c r="FF24" s="9">
        <f>_xlfn.RANK.EQ(datos!FJ24,datos!FJ$7:FJ$88)</f>
        <v>20</v>
      </c>
      <c r="FG24" s="9">
        <f>_xlfn.RANK.EQ(datos!FK24,datos!FK$7:FK$88)</f>
        <v>22</v>
      </c>
      <c r="FH24" s="9">
        <f>_xlfn.RANK.EQ(datos!FL24,datos!FL$7:FL$88)</f>
        <v>19</v>
      </c>
      <c r="FI24" s="9">
        <f>_xlfn.RANK.EQ(datos!FM24,datos!FM$7:FM$88)</f>
        <v>66</v>
      </c>
      <c r="FJ24" s="9">
        <f>_xlfn.RANK.EQ(datos!FN24,datos!FN$7:FN$88)</f>
        <v>66</v>
      </c>
      <c r="FK24" s="9">
        <f>_xlfn.RANK.EQ(datos!FO24,datos!FO$7:FO$88)</f>
        <v>71</v>
      </c>
      <c r="FL24" s="9">
        <f>_xlfn.RANK.EQ(datos!FP24,datos!FP$7:FP$88)</f>
        <v>77</v>
      </c>
      <c r="FM24" s="9">
        <f>_xlfn.RANK.EQ(datos!FQ24,datos!FQ$7:FQ$88)</f>
        <v>8</v>
      </c>
      <c r="FN24" s="9">
        <f>_xlfn.RANK.EQ(datos!FR24,datos!FR$7:FR$88)</f>
        <v>12</v>
      </c>
      <c r="FO24" s="9">
        <f>_xlfn.RANK.EQ(datos!FS24,datos!FS$7:FS$88)</f>
        <v>68</v>
      </c>
      <c r="FP24" s="9">
        <f>_xlfn.RANK.EQ(datos!FT24,datos!FT$7:FT$88)</f>
        <v>12</v>
      </c>
    </row>
    <row r="25" spans="1:172" x14ac:dyDescent="0.3">
      <c r="A25" s="2" t="s">
        <v>38</v>
      </c>
      <c r="B25" s="2">
        <v>119</v>
      </c>
      <c r="C25" s="2" t="s">
        <v>39</v>
      </c>
      <c r="D25" s="2" t="s">
        <v>346</v>
      </c>
      <c r="E25" s="2" t="s">
        <v>348</v>
      </c>
      <c r="F25" s="2">
        <v>0</v>
      </c>
      <c r="G25" s="2" t="s">
        <v>355</v>
      </c>
      <c r="H25" s="9">
        <f>_xlfn.RANK.EQ(datos2!I25,datos2!I$7:I$88)</f>
        <v>35</v>
      </c>
      <c r="I25" s="9">
        <f>_xlfn.RANK.EQ(datos2!J25,datos2!J$7:J$88)</f>
        <v>35</v>
      </c>
      <c r="J25" s="9">
        <f>_xlfn.RANK.EQ(datos2!K25,datos2!K$7:K$88)</f>
        <v>66</v>
      </c>
      <c r="K25" s="9">
        <f>_xlfn.RANK.EQ(datos2!L25,datos2!L$7:L$88)</f>
        <v>31</v>
      </c>
      <c r="L25" s="9">
        <f>_xlfn.RANK.EQ(datos2!M25,datos2!M$7:M$88)</f>
        <v>25</v>
      </c>
      <c r="M25" s="9">
        <f>_xlfn.RANK.EQ(datos2!N25,datos2!N$7:N$88)</f>
        <v>26</v>
      </c>
      <c r="N25" s="9">
        <f>_xlfn.RANK.EQ(datos2!O25,datos2!O$7:O$88)</f>
        <v>31</v>
      </c>
      <c r="O25" s="9">
        <f>_xlfn.RANK.EQ(datos2!P25,datos2!P$7:P$88)</f>
        <v>40</v>
      </c>
      <c r="P25" s="9">
        <f>_xlfn.RANK.EQ(datos2!Q25,datos2!Q$7:Q$88)</f>
        <v>42</v>
      </c>
      <c r="Q25" s="9">
        <f>_xlfn.RANK.EQ(datos2!R25,datos2!R$7:R$88)</f>
        <v>66</v>
      </c>
      <c r="R25" s="9">
        <f>_xlfn.RANK.EQ(datos2!S25,datos2!S$7:S$88)</f>
        <v>24</v>
      </c>
      <c r="S25" s="9">
        <f>_xlfn.RANK.EQ(datos2!T25,datos2!T$7:T$88)</f>
        <v>53</v>
      </c>
      <c r="T25" s="9">
        <f>_xlfn.RANK.EQ(datos2!U25,datos2!U$7:U$88)</f>
        <v>11</v>
      </c>
      <c r="U25" s="9">
        <f>_xlfn.RANK.EQ(datos2!V25,datos2!V$7:V$88)</f>
        <v>40</v>
      </c>
      <c r="V25" s="9">
        <f>_xlfn.RANK.EQ(datos2!W25,datos2!W$7:W$88)</f>
        <v>46</v>
      </c>
      <c r="W25" s="9">
        <f>_xlfn.RANK.EQ(datos2!X25,datos2!X$7:X$88)</f>
        <v>74</v>
      </c>
      <c r="X25" s="9">
        <f>_xlfn.RANK.EQ(datos2!Y25,datos2!Y$7:Y$88)</f>
        <v>59</v>
      </c>
      <c r="Y25" s="9">
        <f>_xlfn.RANK.EQ(datos2!Z25,datos2!Z$7:Z$88)</f>
        <v>53</v>
      </c>
      <c r="Z25" s="9">
        <f>_xlfn.RANK.EQ(datos2!AA25,datos2!AA$7:AA$88)</f>
        <v>45</v>
      </c>
      <c r="AA25" s="9">
        <f>_xlfn.RANK.EQ(datos2!AB25,datos2!AB$7:AB$88)</f>
        <v>61</v>
      </c>
      <c r="AB25" s="9">
        <f>_xlfn.RANK.EQ(datos2!AC25,datos2!AC$7:AC$88)</f>
        <v>17</v>
      </c>
      <c r="AC25" s="9">
        <f>_xlfn.RANK.EQ(datos2!AD25,datos2!AD$7:AD$88)</f>
        <v>43</v>
      </c>
      <c r="AD25" s="9">
        <f>_xlfn.RANK.EQ(datos2!AE25,datos2!AE$7:AE$88)</f>
        <v>40</v>
      </c>
      <c r="AE25" s="9">
        <f>_xlfn.RANK.EQ(datos2!AF25,datos2!AF$7:AF$88)</f>
        <v>25</v>
      </c>
      <c r="AF25" s="9">
        <f>_xlfn.RANK.EQ(datos2!AG25,datos2!AG$7:AG$88)</f>
        <v>34</v>
      </c>
      <c r="AG25" s="9">
        <f>_xlfn.RANK.EQ(datos2!AH25,datos2!AH$7:AH$88)</f>
        <v>45</v>
      </c>
      <c r="AH25" s="9">
        <f>_xlfn.RANK.EQ(datos2!AI25,datos2!AI$7:AI$88)</f>
        <v>12</v>
      </c>
      <c r="AI25" s="9">
        <f>_xlfn.RANK.EQ(datos2!AJ25,datos2!AJ$7:AJ$88)</f>
        <v>46</v>
      </c>
      <c r="AJ25" s="9">
        <f>_xlfn.RANK.EQ(datos2!AK25,datos2!AK$7:AK$88)</f>
        <v>15</v>
      </c>
      <c r="AK25" s="9">
        <f>_xlfn.RANK.EQ(datos2!AL25,datos2!AL$7:AL$88)</f>
        <v>20</v>
      </c>
      <c r="AL25" s="9">
        <f>_xlfn.RANK.EQ(datos2!AM25,datos2!AM$7:AM$88)</f>
        <v>16</v>
      </c>
      <c r="AM25" s="9">
        <f>_xlfn.RANK.EQ(datos2!AN25,datos2!AN$7:AN$88)</f>
        <v>56</v>
      </c>
      <c r="AN25" s="9">
        <f>_xlfn.RANK.EQ(datos2!AO25,datos2!AO$7:AO$88)</f>
        <v>46</v>
      </c>
      <c r="AO25" s="9">
        <f>_xlfn.RANK.EQ(datos!AS25,datos!AS$7:AS$88)</f>
        <v>24</v>
      </c>
      <c r="AP25" s="9">
        <f>_xlfn.RANK.EQ(datos!AT25,datos!AT$7:AT$88)</f>
        <v>48</v>
      </c>
      <c r="AQ25" s="9">
        <f>_xlfn.RANK.EQ(datos!AU25,datos!AU$7:AU$88)</f>
        <v>60</v>
      </c>
      <c r="AR25" s="9">
        <f>_xlfn.RANK.EQ(datos!AV25,datos!AV$7:AV$88)</f>
        <v>63</v>
      </c>
      <c r="AS25" s="9">
        <f>_xlfn.RANK.EQ(datos!AW25,datos!AW$7:AW$88)</f>
        <v>25</v>
      </c>
      <c r="AT25" s="9">
        <f>_xlfn.RANK.EQ(datos!AX25,datos!AX$7:AX$88)</f>
        <v>43</v>
      </c>
      <c r="AU25" s="9">
        <f>_xlfn.RANK.EQ(datos!AY25,datos!AY$7:AY$88)</f>
        <v>56</v>
      </c>
      <c r="AV25" s="9">
        <f>_xlfn.RANK.EQ(datos!AZ25,datos!AZ$7:AZ$88)</f>
        <v>24</v>
      </c>
      <c r="AW25" s="9">
        <f>_xlfn.RANK.EQ(datos!BA25,datos!BA$7:BA$88)</f>
        <v>34</v>
      </c>
      <c r="AX25" s="9">
        <f>_xlfn.RANK.EQ(datos!BB25,datos!BB$7:BB$88)</f>
        <v>51</v>
      </c>
      <c r="AY25" s="9">
        <f>_xlfn.RANK.EQ(datos!BC25,datos!BC$7:BC$88)</f>
        <v>66</v>
      </c>
      <c r="AZ25" s="9">
        <f>_xlfn.RANK.EQ(datos!BD25,datos!BD$7:BD$88)</f>
        <v>59</v>
      </c>
      <c r="BA25" s="9">
        <f>_xlfn.RANK.EQ(datos!BE25,datos!BE$7:BE$88)</f>
        <v>52</v>
      </c>
      <c r="BB25" s="9">
        <f>_xlfn.RANK.EQ(datos!BF25,datos!BF$7:BF$88)</f>
        <v>54</v>
      </c>
      <c r="BC25" s="9">
        <f>_xlfn.RANK.EQ(datos!BG25,datos!BG$7:BG$88)</f>
        <v>5</v>
      </c>
      <c r="BD25" s="9">
        <f>_xlfn.RANK.EQ(datos!BH25,datos!BH$7:BH$88)</f>
        <v>25</v>
      </c>
      <c r="BE25" s="9">
        <f>_xlfn.RANK.EQ(datos!BI25,datos!BI$7:BI$88)</f>
        <v>12</v>
      </c>
      <c r="BF25" s="9">
        <f>_xlfn.RANK.EQ(datos!BJ25,datos!BJ$7:BJ$88)</f>
        <v>16</v>
      </c>
      <c r="BG25" s="9">
        <f>_xlfn.RANK.EQ(datos!BK25,datos!BK$7:BK$88)</f>
        <v>64</v>
      </c>
      <c r="BH25" s="9">
        <f>_xlfn.RANK.EQ(datos!BL25,datos!BL$7:BL$88)</f>
        <v>42</v>
      </c>
      <c r="BI25" s="9">
        <f>_xlfn.RANK.EQ(datos!BM25,datos!BM$7:BM$88)</f>
        <v>35</v>
      </c>
      <c r="BJ25" s="9">
        <f>_xlfn.RANK.EQ(datos!BN25,datos!BN$7:BN$88)</f>
        <v>64</v>
      </c>
      <c r="BK25" s="9">
        <f>_xlfn.RANK.EQ(datos!BO25,datos!BO$7:BO$88)</f>
        <v>37</v>
      </c>
      <c r="BL25" s="9">
        <f>_xlfn.RANK.EQ(datos!BP25,datos!BP$7:BP$88)</f>
        <v>8</v>
      </c>
      <c r="BM25" s="9">
        <f>_xlfn.RANK.EQ(datos!BQ25,datos!BQ$7:BQ$88)</f>
        <v>13</v>
      </c>
      <c r="BN25" s="9">
        <f>_xlfn.RANK.EQ(datos!BR25,datos!BR$7:BR$88)</f>
        <v>54</v>
      </c>
      <c r="BO25" s="9">
        <f>_xlfn.RANK.EQ(datos!BS25,datos!BS$7:BS$88)</f>
        <v>22</v>
      </c>
      <c r="BP25" s="9">
        <f>_xlfn.RANK.EQ(datos!BT25,datos!BT$7:BT$88)</f>
        <v>65</v>
      </c>
      <c r="BQ25" s="9">
        <f>_xlfn.RANK.EQ(datos!BU25,datos!BU$7:BU$88)</f>
        <v>45</v>
      </c>
      <c r="BR25" s="9">
        <f>_xlfn.RANK.EQ(datos!BV25,datos!BV$7:BV$88)</f>
        <v>18</v>
      </c>
      <c r="BS25" s="9">
        <f>_xlfn.RANK.EQ(datos!BW25,datos!BW$7:BW$88)</f>
        <v>1</v>
      </c>
      <c r="BT25" s="9">
        <f>_xlfn.RANK.EQ(datos!BX25,datos!BX$7:BX$88)</f>
        <v>31</v>
      </c>
      <c r="BU25" s="9">
        <f>_xlfn.RANK.EQ(datos!BY25,datos!BY$7:BY$88)</f>
        <v>49</v>
      </c>
      <c r="BV25" s="9">
        <f>_xlfn.RANK.EQ(datos!BZ25,datos!BZ$7:BZ$88)</f>
        <v>19</v>
      </c>
      <c r="BW25" s="9">
        <f>_xlfn.RANK.EQ(datos!CA25,datos!CA$7:CA$88)</f>
        <v>28</v>
      </c>
      <c r="BX25" s="9">
        <f>_xlfn.RANK.EQ(datos!CB25,datos!CB$7:CB$88)</f>
        <v>60</v>
      </c>
      <c r="BY25" s="9">
        <f>_xlfn.RANK.EQ(datos!CC25,datos!CC$7:CC$88)</f>
        <v>68</v>
      </c>
      <c r="BZ25" s="9">
        <f>_xlfn.RANK.EQ(datos!CD25,datos!CD$7:CD$88)</f>
        <v>74</v>
      </c>
      <c r="CA25" s="9">
        <f>_xlfn.RANK.EQ(datos!CE25,datos!CE$7:CE$88)</f>
        <v>64</v>
      </c>
      <c r="CB25" s="9">
        <f>_xlfn.RANK.EQ(datos!CF25,datos!CF$7:CF$88)</f>
        <v>72</v>
      </c>
      <c r="CC25" s="9">
        <f>_xlfn.RANK.EQ(datos!CG25,datos!CG$7:CG$88)</f>
        <v>33</v>
      </c>
      <c r="CD25" s="9">
        <f>_xlfn.RANK.EQ(datos!CH25,datos!CH$7:CH$88)</f>
        <v>40</v>
      </c>
      <c r="CE25" s="9">
        <f>_xlfn.RANK.EQ(datos!CI25,datos!CI$7:CI$88)</f>
        <v>38</v>
      </c>
      <c r="CF25" s="9">
        <f>_xlfn.RANK.EQ(datos!CJ25,datos!CJ$7:CJ$88)</f>
        <v>45</v>
      </c>
      <c r="CG25" s="9">
        <f>_xlfn.RANK.EQ(datos!CK25,datos!CK$7:CK$88)</f>
        <v>13</v>
      </c>
      <c r="CH25" s="9">
        <f>_xlfn.RANK.EQ(datos!CL25,datos!CL$7:CL$88)</f>
        <v>10</v>
      </c>
      <c r="CI25" s="9">
        <f>_xlfn.RANK.EQ(datos!CM25,datos!CM$7:CM$88)</f>
        <v>14</v>
      </c>
      <c r="CJ25" s="9">
        <f>_xlfn.RANK.EQ(datos!CN25,datos!CN$7:CN$88)</f>
        <v>72</v>
      </c>
      <c r="CK25" s="9">
        <f>_xlfn.RANK.EQ(datos!CO25,datos!CO$7:CO$88)</f>
        <v>19</v>
      </c>
      <c r="CL25" s="9">
        <f>_xlfn.RANK.EQ(datos!CP25,datos!CP$7:CP$88)</f>
        <v>22</v>
      </c>
      <c r="CM25" s="9">
        <f>_xlfn.RANK.EQ(datos!CQ25,datos!CQ$7:CQ$88)</f>
        <v>70</v>
      </c>
      <c r="CN25" s="9">
        <f>_xlfn.RANK.EQ(datos!CR25,datos!CR$7:CR$88)</f>
        <v>16</v>
      </c>
      <c r="CO25" s="9">
        <f>_xlfn.RANK.EQ(datos!CS25,datos!CS$7:CS$88)</f>
        <v>24</v>
      </c>
      <c r="CP25" s="9">
        <f>_xlfn.RANK.EQ(datos!CT25,datos!CT$7:CT$88)</f>
        <v>43</v>
      </c>
      <c r="CQ25" s="9">
        <f>_xlfn.RANK.EQ(datos!CU25,datos!CU$7:CU$88)</f>
        <v>70</v>
      </c>
      <c r="CR25" s="9">
        <f>_xlfn.RANK.EQ(datos!CV25,datos!CV$7:CV$88)</f>
        <v>66</v>
      </c>
      <c r="CS25" s="9">
        <f>_xlfn.RANK.EQ(datos!CW25,datos!CW$7:CW$88)</f>
        <v>27</v>
      </c>
      <c r="CT25" s="9">
        <f>_xlfn.RANK.EQ(datos!CX25,datos!CX$7:CX$88)</f>
        <v>80</v>
      </c>
      <c r="CU25" s="9">
        <f>_xlfn.RANK.EQ(datos!CY25,datos!CY$7:CY$88)</f>
        <v>57</v>
      </c>
      <c r="CV25" s="9">
        <f>_xlfn.RANK.EQ(datos!CZ25,datos!CZ$7:CZ$88)</f>
        <v>68</v>
      </c>
      <c r="CW25" s="9">
        <f>_xlfn.RANK.EQ(datos!DA25,datos!DA$7:DA$88)</f>
        <v>68</v>
      </c>
      <c r="CX25" s="9">
        <f>_xlfn.RANK.EQ(datos!DB25,datos!DB$7:DB$88)</f>
        <v>46</v>
      </c>
      <c r="CY25" s="9">
        <f>_xlfn.RANK.EQ(datos!DC25,datos!DC$7:DC$88)</f>
        <v>63</v>
      </c>
      <c r="CZ25" s="9">
        <f>_xlfn.RANK.EQ(datos!DD25,datos!DD$7:DD$88)</f>
        <v>41</v>
      </c>
      <c r="DA25" s="9">
        <f>_xlfn.RANK.EQ(datos!DE25,datos!DE$7:DE$88)</f>
        <v>53</v>
      </c>
      <c r="DB25" s="9">
        <f>_xlfn.RANK.EQ(datos!DF25,datos!DF$7:DF$88)</f>
        <v>48</v>
      </c>
      <c r="DC25" s="9">
        <f>_xlfn.RANK.EQ(datos!DG25,datos!DG$7:DG$88)</f>
        <v>42</v>
      </c>
      <c r="DD25" s="9">
        <f>_xlfn.RANK.EQ(datos!DH25,datos!DH$7:DH$88)</f>
        <v>15</v>
      </c>
      <c r="DE25" s="9">
        <f>_xlfn.RANK.EQ(datos!DI25,datos!DI$7:DI$88)</f>
        <v>4</v>
      </c>
      <c r="DF25" s="9">
        <f>_xlfn.RANK.EQ(datos!DJ25,datos!DJ$7:DJ$88)</f>
        <v>5</v>
      </c>
      <c r="DG25" s="9">
        <f>_xlfn.RANK.EQ(datos!DK25,datos!DK$7:DK$88)</f>
        <v>44</v>
      </c>
      <c r="DH25" s="9">
        <f>_xlfn.RANK.EQ(datos!DL25,datos!DL$7:DL$88)</f>
        <v>67</v>
      </c>
      <c r="DI25" s="9">
        <f>_xlfn.RANK.EQ(datos!DM25,datos!DM$7:DM$88)</f>
        <v>53</v>
      </c>
      <c r="DJ25" s="9">
        <f>_xlfn.RANK.EQ(datos!DN25,datos!DN$7:DN$88)</f>
        <v>37</v>
      </c>
      <c r="DK25" s="9">
        <f>_xlfn.RANK.EQ(datos!DO25,datos!DO$7:DO$88)</f>
        <v>24</v>
      </c>
      <c r="DL25" s="9">
        <f>_xlfn.RANK.EQ(datos!DP25,datos!DP$7:DP$88)</f>
        <v>10</v>
      </c>
      <c r="DM25" s="9">
        <f>_xlfn.RANK.EQ(datos!DQ25,datos!DQ$7:DQ$88)</f>
        <v>14</v>
      </c>
      <c r="DN25" s="9">
        <f>_xlfn.RANK.EQ(datos!DR25,datos!DR$7:DR$88)</f>
        <v>50</v>
      </c>
      <c r="DO25" s="9">
        <f>_xlfn.RANK.EQ(datos!DS25,datos!DS$7:DS$88)</f>
        <v>25</v>
      </c>
      <c r="DP25" s="9">
        <f>_xlfn.RANK.EQ(datos!DT25,datos!DT$7:DT$88)</f>
        <v>32</v>
      </c>
      <c r="DQ25" s="9">
        <f>_xlfn.RANK.EQ(datos!DU25,datos!DU$7:DU$88)</f>
        <v>38</v>
      </c>
      <c r="DR25" s="9">
        <f>_xlfn.RANK.EQ(datos!DV25,datos!DV$7:DV$88)</f>
        <v>14</v>
      </c>
      <c r="DS25" s="9">
        <f>_xlfn.RANK.EQ(datos!DW25,datos!DW$7:DW$88)</f>
        <v>8</v>
      </c>
      <c r="DT25" s="9">
        <f>_xlfn.RANK.EQ(datos!DX25,datos!DX$7:DX$88)</f>
        <v>13</v>
      </c>
      <c r="DU25" s="9">
        <f>_xlfn.RANK.EQ(datos!DY25,datos!DY$7:DY$88)</f>
        <v>12</v>
      </c>
      <c r="DV25" s="9">
        <f>_xlfn.RANK.EQ(datos!DZ25,datos!DZ$7:DZ$88)</f>
        <v>15</v>
      </c>
      <c r="DW25" s="9">
        <f>_xlfn.RANK.EQ(datos!EA25,datos!EA$7:EA$88)</f>
        <v>38</v>
      </c>
      <c r="DX25" s="9">
        <f>_xlfn.RANK.EQ(datos!EB25,datos!EB$7:EB$88)</f>
        <v>43</v>
      </c>
      <c r="DY25" s="9">
        <f>_xlfn.RANK.EQ(datos!EC25,datos!EC$7:EC$88)</f>
        <v>47</v>
      </c>
      <c r="DZ25" s="9">
        <f>_xlfn.RANK.EQ(datos!ED25,datos!ED$7:ED$88)</f>
        <v>42</v>
      </c>
      <c r="EA25" s="9">
        <f>_xlfn.RANK.EQ(datos!EE25,datos!EE$7:EE$88)</f>
        <v>51</v>
      </c>
      <c r="EB25" s="9">
        <f>_xlfn.RANK.EQ(datos!EF25,datos!EF$7:EF$88)</f>
        <v>16</v>
      </c>
      <c r="EC25" s="9">
        <f>_xlfn.RANK.EQ(datos!EG25,datos!EG$7:EG$88)</f>
        <v>33</v>
      </c>
      <c r="ED25" s="9">
        <f>_xlfn.RANK.EQ(datos!EH25,datos!EH$7:EH$88)</f>
        <v>1</v>
      </c>
      <c r="EE25" s="9">
        <f>_xlfn.RANK.EQ(datos!EI25,datos!EI$7:EI$88)</f>
        <v>1</v>
      </c>
      <c r="EF25" s="9">
        <f>_xlfn.RANK.EQ(datos!EJ25,datos!EJ$7:EJ$88)</f>
        <v>50</v>
      </c>
      <c r="EG25" s="9">
        <f>_xlfn.RANK.EQ(datos!EK25,datos!EK$7:EK$88)</f>
        <v>33</v>
      </c>
      <c r="EH25" s="9">
        <f>_xlfn.RANK.EQ(datos!EL25,datos!EL$7:EL$88)</f>
        <v>37</v>
      </c>
      <c r="EI25" s="9">
        <f>_xlfn.RANK.EQ(datos!EM25,datos!EM$7:EM$88)</f>
        <v>46</v>
      </c>
      <c r="EJ25" s="9">
        <f>_xlfn.RANK.EQ(datos!EN25,datos!EN$7:EN$88)</f>
        <v>45</v>
      </c>
      <c r="EK25" s="9">
        <f>_xlfn.RANK.EQ(datos!EO25,datos!EO$7:EO$88)</f>
        <v>46</v>
      </c>
      <c r="EL25" s="9">
        <f>_xlfn.RANK.EQ(datos!EP25,datos!EP$7:EP$88)</f>
        <v>36</v>
      </c>
      <c r="EM25" s="9">
        <f>_xlfn.RANK.EQ(datos!EQ25,datos!EQ$7:EQ$88)</f>
        <v>54</v>
      </c>
      <c r="EN25" s="9">
        <f>_xlfn.RANK.EQ(datos!ER25,datos!ER$7:ER$88)</f>
        <v>13</v>
      </c>
      <c r="EO25" s="9">
        <f>_xlfn.RANK.EQ(datos!ES25,datos!ES$7:ES$88)</f>
        <v>18</v>
      </c>
      <c r="EP25" s="9">
        <f>_xlfn.RANK.EQ(datos!ET25,datos!ET$7:ET$88)</f>
        <v>17</v>
      </c>
      <c r="EQ25" s="9">
        <f>_xlfn.RANK.EQ(datos!EU25,datos!EU$7:EU$88)</f>
        <v>22</v>
      </c>
      <c r="ER25" s="9">
        <f>_xlfn.RANK.EQ(datos!EV25,datos!EV$7:EV$88)</f>
        <v>20</v>
      </c>
      <c r="ES25" s="9">
        <f>_xlfn.RANK.EQ(datos!EW25,datos!EW$7:EW$88)</f>
        <v>61</v>
      </c>
      <c r="ET25" s="9">
        <f>_xlfn.RANK.EQ(datos!EX25,datos!EX$7:EX$88)</f>
        <v>54</v>
      </c>
      <c r="EU25" s="9">
        <f>_xlfn.RANK.EQ(datos!EY25,datos!EY$7:EY$88)</f>
        <v>15</v>
      </c>
      <c r="EV25" s="9">
        <f>_xlfn.RANK.EQ(datos!EZ25,datos!EZ$7:EZ$88)</f>
        <v>15</v>
      </c>
      <c r="EW25" s="9">
        <f>_xlfn.RANK.EQ(datos!FA25,datos!FA$7:FA$88)</f>
        <v>57</v>
      </c>
      <c r="EX25" s="9">
        <f>_xlfn.RANK.EQ(datos!FB25,datos!FB$7:FB$88)</f>
        <v>35</v>
      </c>
      <c r="EY25" s="9">
        <f>_xlfn.RANK.EQ(datos!FC25,datos!FC$7:FC$88)</f>
        <v>54</v>
      </c>
      <c r="EZ25" s="9">
        <f>_xlfn.RANK.EQ(datos!FD25,datos!FD$7:FD$88)</f>
        <v>21</v>
      </c>
      <c r="FA25" s="9">
        <f>_xlfn.RANK.EQ(datos!FE25,datos!FE$7:FE$88)</f>
        <v>13</v>
      </c>
      <c r="FB25" s="9">
        <f>_xlfn.RANK.EQ(datos!FF25,datos!FF$7:FF$88)</f>
        <v>19</v>
      </c>
      <c r="FC25" s="9">
        <f>_xlfn.RANK.EQ(datos!FG25,datos!FG$7:FG$88)</f>
        <v>29</v>
      </c>
      <c r="FD25" s="9">
        <f>_xlfn.RANK.EQ(datos!FH25,datos!FH$7:FH$88)</f>
        <v>32</v>
      </c>
      <c r="FE25" s="9">
        <f>_xlfn.RANK.EQ(datos!FI25,datos!FI$7:FI$88)</f>
        <v>34</v>
      </c>
      <c r="FF25" s="9">
        <f>_xlfn.RANK.EQ(datos!FJ25,datos!FJ$7:FJ$88)</f>
        <v>52</v>
      </c>
      <c r="FG25" s="9">
        <f>_xlfn.RANK.EQ(datos!FK25,datos!FK$7:FK$88)</f>
        <v>56</v>
      </c>
      <c r="FH25" s="9">
        <f>_xlfn.RANK.EQ(datos!FL25,datos!FL$7:FL$88)</f>
        <v>43</v>
      </c>
      <c r="FI25" s="9">
        <f>_xlfn.RANK.EQ(datos!FM25,datos!FM$7:FM$88)</f>
        <v>26</v>
      </c>
      <c r="FJ25" s="9">
        <f>_xlfn.RANK.EQ(datos!FN25,datos!FN$7:FN$88)</f>
        <v>26</v>
      </c>
      <c r="FK25" s="9">
        <f>_xlfn.RANK.EQ(datos!FO25,datos!FO$7:FO$88)</f>
        <v>12</v>
      </c>
      <c r="FL25" s="9">
        <f>_xlfn.RANK.EQ(datos!FP25,datos!FP$7:FP$88)</f>
        <v>12</v>
      </c>
      <c r="FM25" s="9">
        <f>_xlfn.RANK.EQ(datos!FQ25,datos!FQ$7:FQ$88)</f>
        <v>24</v>
      </c>
      <c r="FN25" s="9">
        <f>_xlfn.RANK.EQ(datos!FR25,datos!FR$7:FR$88)</f>
        <v>61</v>
      </c>
      <c r="FO25" s="9">
        <f>_xlfn.RANK.EQ(datos!FS25,datos!FS$7:FS$88)</f>
        <v>69</v>
      </c>
      <c r="FP25" s="9">
        <f>_xlfn.RANK.EQ(datos!FT25,datos!FT$7:FT$88)</f>
        <v>19</v>
      </c>
    </row>
    <row r="26" spans="1:172" x14ac:dyDescent="0.3">
      <c r="A26" s="2" t="s">
        <v>40</v>
      </c>
      <c r="B26" s="2">
        <v>120</v>
      </c>
      <c r="C26" s="2" t="s">
        <v>41</v>
      </c>
      <c r="D26" s="2" t="s">
        <v>346</v>
      </c>
      <c r="E26" s="2" t="s">
        <v>347</v>
      </c>
      <c r="F26" s="2">
        <v>0</v>
      </c>
      <c r="G26" s="2" t="s">
        <v>355</v>
      </c>
      <c r="H26" s="9">
        <f>_xlfn.RANK.EQ(datos2!I26,datos2!I$7:I$88)</f>
        <v>54</v>
      </c>
      <c r="I26" s="9">
        <f>_xlfn.RANK.EQ(datos2!J26,datos2!J$7:J$88)</f>
        <v>52</v>
      </c>
      <c r="J26" s="9">
        <f>_xlfn.RANK.EQ(datos2!K26,datos2!K$7:K$88)</f>
        <v>74</v>
      </c>
      <c r="K26" s="9">
        <f>_xlfn.RANK.EQ(datos2!L26,datos2!L$7:L$88)</f>
        <v>41</v>
      </c>
      <c r="L26" s="9">
        <f>_xlfn.RANK.EQ(datos2!M26,datos2!M$7:M$88)</f>
        <v>36</v>
      </c>
      <c r="M26" s="9">
        <f>_xlfn.RANK.EQ(datos2!N26,datos2!N$7:N$88)</f>
        <v>10</v>
      </c>
      <c r="N26" s="9">
        <f>_xlfn.RANK.EQ(datos2!O26,datos2!O$7:O$88)</f>
        <v>82</v>
      </c>
      <c r="O26" s="9">
        <f>_xlfn.RANK.EQ(datos2!P26,datos2!P$7:P$88)</f>
        <v>5</v>
      </c>
      <c r="P26" s="9">
        <f>_xlfn.RANK.EQ(datos2!Q26,datos2!Q$7:Q$88)</f>
        <v>69</v>
      </c>
      <c r="Q26" s="9">
        <f>_xlfn.RANK.EQ(datos2!R26,datos2!R$7:R$88)</f>
        <v>77</v>
      </c>
      <c r="R26" s="9">
        <f>_xlfn.RANK.EQ(datos2!S26,datos2!S$7:S$88)</f>
        <v>32</v>
      </c>
      <c r="S26" s="9">
        <f>_xlfn.RANK.EQ(datos2!T26,datos2!T$7:T$88)</f>
        <v>70</v>
      </c>
      <c r="T26" s="9">
        <f>_xlfn.RANK.EQ(datos2!U26,datos2!U$7:U$88)</f>
        <v>63</v>
      </c>
      <c r="U26" s="9">
        <f>_xlfn.RANK.EQ(datos2!V26,datos2!V$7:V$88)</f>
        <v>3</v>
      </c>
      <c r="V26" s="9">
        <f>_xlfn.RANK.EQ(datos2!W26,datos2!W$7:W$88)</f>
        <v>54</v>
      </c>
      <c r="W26" s="9">
        <f>_xlfn.RANK.EQ(datos2!X26,datos2!X$7:X$88)</f>
        <v>50</v>
      </c>
      <c r="X26" s="9">
        <f>_xlfn.RANK.EQ(datos2!Y26,datos2!Y$7:Y$88)</f>
        <v>54</v>
      </c>
      <c r="Y26" s="9">
        <f>_xlfn.RANK.EQ(datos2!Z26,datos2!Z$7:Z$88)</f>
        <v>75</v>
      </c>
      <c r="Z26" s="9">
        <f>_xlfn.RANK.EQ(datos2!AA26,datos2!AA$7:AA$88)</f>
        <v>6</v>
      </c>
      <c r="AA26" s="9">
        <f>_xlfn.RANK.EQ(datos2!AB26,datos2!AB$7:AB$88)</f>
        <v>76</v>
      </c>
      <c r="AB26" s="9">
        <f>_xlfn.RANK.EQ(datos2!AC26,datos2!AC$7:AC$88)</f>
        <v>62</v>
      </c>
      <c r="AC26" s="9">
        <f>_xlfn.RANK.EQ(datos2!AD26,datos2!AD$7:AD$88)</f>
        <v>36</v>
      </c>
      <c r="AD26" s="9">
        <f>_xlfn.RANK.EQ(datos2!AE26,datos2!AE$7:AE$88)</f>
        <v>29</v>
      </c>
      <c r="AE26" s="9">
        <f>_xlfn.RANK.EQ(datos2!AF26,datos2!AF$7:AF$88)</f>
        <v>36</v>
      </c>
      <c r="AF26" s="9">
        <f>_xlfn.RANK.EQ(datos2!AG26,datos2!AG$7:AG$88)</f>
        <v>59</v>
      </c>
      <c r="AG26" s="9">
        <f>_xlfn.RANK.EQ(datos2!AH26,datos2!AH$7:AH$88)</f>
        <v>65</v>
      </c>
      <c r="AH26" s="9">
        <f>_xlfn.RANK.EQ(datos2!AI26,datos2!AI$7:AI$88)</f>
        <v>9</v>
      </c>
      <c r="AI26" s="9">
        <f>_xlfn.RANK.EQ(datos2!AJ26,datos2!AJ$7:AJ$88)</f>
        <v>39</v>
      </c>
      <c r="AJ26" s="9">
        <f>_xlfn.RANK.EQ(datos2!AK26,datos2!AK$7:AK$88)</f>
        <v>6</v>
      </c>
      <c r="AK26" s="9">
        <f>_xlfn.RANK.EQ(datos2!AL26,datos2!AL$7:AL$88)</f>
        <v>82</v>
      </c>
      <c r="AL26" s="9">
        <f>_xlfn.RANK.EQ(datos2!AM26,datos2!AM$7:AM$88)</f>
        <v>55</v>
      </c>
      <c r="AM26" s="9">
        <f>_xlfn.RANK.EQ(datos2!AN26,datos2!AN$7:AN$88)</f>
        <v>79</v>
      </c>
      <c r="AN26" s="9">
        <f>_xlfn.RANK.EQ(datos2!AO26,datos2!AO$7:AO$88)</f>
        <v>74</v>
      </c>
      <c r="AO26" s="9">
        <f>_xlfn.RANK.EQ(datos!AS26,datos!AS$7:AS$88)</f>
        <v>1</v>
      </c>
      <c r="AP26" s="9">
        <f>_xlfn.RANK.EQ(datos!AT26,datos!AT$7:AT$88)</f>
        <v>3</v>
      </c>
      <c r="AQ26" s="9">
        <f>_xlfn.RANK.EQ(datos!AU26,datos!AU$7:AU$88)</f>
        <v>37</v>
      </c>
      <c r="AR26" s="9">
        <f>_xlfn.RANK.EQ(datos!AV26,datos!AV$7:AV$88)</f>
        <v>42</v>
      </c>
      <c r="AS26" s="9">
        <f>_xlfn.RANK.EQ(datos!AW26,datos!AW$7:AW$88)</f>
        <v>3</v>
      </c>
      <c r="AT26" s="9">
        <f>_xlfn.RANK.EQ(datos!AX26,datos!AX$7:AX$88)</f>
        <v>20</v>
      </c>
      <c r="AU26" s="9">
        <f>_xlfn.RANK.EQ(datos!AY26,datos!AY$7:AY$88)</f>
        <v>51</v>
      </c>
      <c r="AV26" s="9">
        <f>_xlfn.RANK.EQ(datos!AZ26,datos!AZ$7:AZ$88)</f>
        <v>3</v>
      </c>
      <c r="AW26" s="9">
        <f>_xlfn.RANK.EQ(datos!BA26,datos!BA$7:BA$88)</f>
        <v>71</v>
      </c>
      <c r="AX26" s="9">
        <f>_xlfn.RANK.EQ(datos!BB26,datos!BB$7:BB$88)</f>
        <v>82</v>
      </c>
      <c r="AY26" s="9">
        <f>_xlfn.RANK.EQ(datos!BC26,datos!BC$7:BC$88)</f>
        <v>74</v>
      </c>
      <c r="AZ26" s="9">
        <f>_xlfn.RANK.EQ(datos!BD26,datos!BD$7:BD$88)</f>
        <v>69</v>
      </c>
      <c r="BA26" s="9">
        <f>_xlfn.RANK.EQ(datos!BE26,datos!BE$7:BE$88)</f>
        <v>77</v>
      </c>
      <c r="BB26" s="9">
        <f>_xlfn.RANK.EQ(datos!BF26,datos!BF$7:BF$88)</f>
        <v>1</v>
      </c>
      <c r="BC26" s="9">
        <f>_xlfn.RANK.EQ(datos!BG26,datos!BG$7:BG$88)</f>
        <v>24</v>
      </c>
      <c r="BD26" s="9">
        <f>_xlfn.RANK.EQ(datos!BH26,datos!BH$7:BH$88)</f>
        <v>58</v>
      </c>
      <c r="BE26" s="9">
        <f>_xlfn.RANK.EQ(datos!BI26,datos!BI$7:BI$88)</f>
        <v>71</v>
      </c>
      <c r="BF26" s="9">
        <f>_xlfn.RANK.EQ(datos!BJ26,datos!BJ$7:BJ$88)</f>
        <v>19</v>
      </c>
      <c r="BG26" s="9">
        <f>_xlfn.RANK.EQ(datos!BK26,datos!BK$7:BK$88)</f>
        <v>16</v>
      </c>
      <c r="BH26" s="9">
        <f>_xlfn.RANK.EQ(datos!BL26,datos!BL$7:BL$88)</f>
        <v>74</v>
      </c>
      <c r="BI26" s="9">
        <f>_xlfn.RANK.EQ(datos!BM26,datos!BM$7:BM$88)</f>
        <v>78</v>
      </c>
      <c r="BJ26" s="9">
        <f>_xlfn.RANK.EQ(datos!BN26,datos!BN$7:BN$88)</f>
        <v>59</v>
      </c>
      <c r="BK26" s="9">
        <f>_xlfn.RANK.EQ(datos!BO26,datos!BO$7:BO$88)</f>
        <v>50</v>
      </c>
      <c r="BL26" s="9">
        <f>_xlfn.RANK.EQ(datos!BP26,datos!BP$7:BP$88)</f>
        <v>43</v>
      </c>
      <c r="BM26" s="9">
        <f>_xlfn.RANK.EQ(datos!BQ26,datos!BQ$7:BQ$88)</f>
        <v>27</v>
      </c>
      <c r="BN26" s="9">
        <f>_xlfn.RANK.EQ(datos!BR26,datos!BR$7:BR$88)</f>
        <v>74</v>
      </c>
      <c r="BO26" s="9">
        <f>_xlfn.RANK.EQ(datos!BS26,datos!BS$7:BS$88)</f>
        <v>9</v>
      </c>
      <c r="BP26" s="9">
        <f>_xlfn.RANK.EQ(datos!BT26,datos!BT$7:BT$88)</f>
        <v>1</v>
      </c>
      <c r="BQ26" s="9">
        <f>_xlfn.RANK.EQ(datos!BU26,datos!BU$7:BU$88)</f>
        <v>1</v>
      </c>
      <c r="BR26" s="9">
        <f>_xlfn.RANK.EQ(datos!BV26,datos!BV$7:BV$88)</f>
        <v>11</v>
      </c>
      <c r="BS26" s="9">
        <f>_xlfn.RANK.EQ(datos!BW26,datos!BW$7:BW$88)</f>
        <v>1</v>
      </c>
      <c r="BT26" s="9">
        <f>_xlfn.RANK.EQ(datos!BX26,datos!BX$7:BX$88)</f>
        <v>49</v>
      </c>
      <c r="BU26" s="9">
        <f>_xlfn.RANK.EQ(datos!BY26,datos!BY$7:BY$88)</f>
        <v>78</v>
      </c>
      <c r="BV26" s="9">
        <f>_xlfn.RANK.EQ(datos!BZ26,datos!BZ$7:BZ$88)</f>
        <v>24</v>
      </c>
      <c r="BW26" s="9">
        <f>_xlfn.RANK.EQ(datos!CA26,datos!CA$7:CA$88)</f>
        <v>28</v>
      </c>
      <c r="BX26" s="9">
        <f>_xlfn.RANK.EQ(datos!CB26,datos!CB$7:CB$88)</f>
        <v>17</v>
      </c>
      <c r="BY26" s="9">
        <f>_xlfn.RANK.EQ(datos!CC26,datos!CC$7:CC$88)</f>
        <v>51</v>
      </c>
      <c r="BZ26" s="9">
        <f>_xlfn.RANK.EQ(datos!CD26,datos!CD$7:CD$88)</f>
        <v>69</v>
      </c>
      <c r="CA26" s="9">
        <f>_xlfn.RANK.EQ(datos!CE26,datos!CE$7:CE$88)</f>
        <v>56</v>
      </c>
      <c r="CB26" s="9">
        <f>_xlfn.RANK.EQ(datos!CF26,datos!CF$7:CF$88)</f>
        <v>64</v>
      </c>
      <c r="CC26" s="9">
        <f>_xlfn.RANK.EQ(datos!CG26,datos!CG$7:CG$88)</f>
        <v>30</v>
      </c>
      <c r="CD26" s="9">
        <f>_xlfn.RANK.EQ(datos!CH26,datos!CH$7:CH$88)</f>
        <v>38</v>
      </c>
      <c r="CE26" s="9">
        <f>_xlfn.RANK.EQ(datos!CI26,datos!CI$7:CI$88)</f>
        <v>5</v>
      </c>
      <c r="CF26" s="9">
        <f>_xlfn.RANK.EQ(datos!CJ26,datos!CJ$7:CJ$88)</f>
        <v>57</v>
      </c>
      <c r="CG26" s="9">
        <f>_xlfn.RANK.EQ(datos!CK26,datos!CK$7:CK$88)</f>
        <v>31</v>
      </c>
      <c r="CH26" s="9">
        <f>_xlfn.RANK.EQ(datos!CL26,datos!CL$7:CL$88)</f>
        <v>16</v>
      </c>
      <c r="CI26" s="9">
        <f>_xlfn.RANK.EQ(datos!CM26,datos!CM$7:CM$88)</f>
        <v>30</v>
      </c>
      <c r="CJ26" s="9">
        <f>_xlfn.RANK.EQ(datos!CN26,datos!CN$7:CN$88)</f>
        <v>63</v>
      </c>
      <c r="CK26" s="9">
        <f>_xlfn.RANK.EQ(datos!CO26,datos!CO$7:CO$88)</f>
        <v>78</v>
      </c>
      <c r="CL26" s="9">
        <f>_xlfn.RANK.EQ(datos!CP26,datos!CP$7:CP$88)</f>
        <v>77</v>
      </c>
      <c r="CM26" s="9">
        <f>_xlfn.RANK.EQ(datos!CQ26,datos!CQ$7:CQ$88)</f>
        <v>1</v>
      </c>
      <c r="CN26" s="9">
        <f>_xlfn.RANK.EQ(datos!CR26,datos!CR$7:CR$88)</f>
        <v>13</v>
      </c>
      <c r="CO26" s="9">
        <f>_xlfn.RANK.EQ(datos!CS26,datos!CS$7:CS$88)</f>
        <v>45</v>
      </c>
      <c r="CP26" s="9">
        <f>_xlfn.RANK.EQ(datos!CT26,datos!CT$7:CT$88)</f>
        <v>31</v>
      </c>
      <c r="CQ26" s="9">
        <f>_xlfn.RANK.EQ(datos!CU26,datos!CU$7:CU$88)</f>
        <v>2</v>
      </c>
      <c r="CR26" s="9">
        <f>_xlfn.RANK.EQ(datos!CV26,datos!CV$7:CV$88)</f>
        <v>13</v>
      </c>
      <c r="CS26" s="9">
        <f>_xlfn.RANK.EQ(datos!CW26,datos!CW$7:CW$88)</f>
        <v>3</v>
      </c>
      <c r="CT26" s="9">
        <f>_xlfn.RANK.EQ(datos!CX26,datos!CX$7:CX$88)</f>
        <v>14</v>
      </c>
      <c r="CU26" s="9">
        <f>_xlfn.RANK.EQ(datos!CY26,datos!CY$7:CY$88)</f>
        <v>6</v>
      </c>
      <c r="CV26" s="9">
        <f>_xlfn.RANK.EQ(datos!CZ26,datos!CZ$7:CZ$88)</f>
        <v>5</v>
      </c>
      <c r="CW26" s="9">
        <f>_xlfn.RANK.EQ(datos!DA26,datos!DA$7:DA$88)</f>
        <v>80</v>
      </c>
      <c r="CX26" s="9">
        <f>_xlfn.RANK.EQ(datos!DB26,datos!DB$7:DB$88)</f>
        <v>6</v>
      </c>
      <c r="CY26" s="9">
        <f>_xlfn.RANK.EQ(datos!DC26,datos!DC$7:DC$88)</f>
        <v>24</v>
      </c>
      <c r="CZ26" s="9">
        <f>_xlfn.RANK.EQ(datos!DD26,datos!DD$7:DD$88)</f>
        <v>65</v>
      </c>
      <c r="DA26" s="9">
        <f>_xlfn.RANK.EQ(datos!DE26,datos!DE$7:DE$88)</f>
        <v>76</v>
      </c>
      <c r="DB26" s="9">
        <f>_xlfn.RANK.EQ(datos!DF26,datos!DF$7:DF$88)</f>
        <v>61</v>
      </c>
      <c r="DC26" s="9">
        <f>_xlfn.RANK.EQ(datos!DG26,datos!DG$7:DG$88)</f>
        <v>58</v>
      </c>
      <c r="DD26" s="9">
        <f>_xlfn.RANK.EQ(datos!DH26,datos!DH$7:DH$88)</f>
        <v>6</v>
      </c>
      <c r="DE26" s="9">
        <f>_xlfn.RANK.EQ(datos!DI26,datos!DI$7:DI$88)</f>
        <v>81</v>
      </c>
      <c r="DF26" s="9">
        <f>_xlfn.RANK.EQ(datos!DJ26,datos!DJ$7:DJ$88)</f>
        <v>52</v>
      </c>
      <c r="DG26" s="9">
        <f>_xlfn.RANK.EQ(datos!DK26,datos!DK$7:DK$88)</f>
        <v>39</v>
      </c>
      <c r="DH26" s="9">
        <f>_xlfn.RANK.EQ(datos!DL26,datos!DL$7:DL$88)</f>
        <v>23</v>
      </c>
      <c r="DI26" s="9">
        <f>_xlfn.RANK.EQ(datos!DM26,datos!DM$7:DM$88)</f>
        <v>13</v>
      </c>
      <c r="DJ26" s="9">
        <f>_xlfn.RANK.EQ(datos!DN26,datos!DN$7:DN$88)</f>
        <v>64</v>
      </c>
      <c r="DK26" s="9">
        <f>_xlfn.RANK.EQ(datos!DO26,datos!DO$7:DO$88)</f>
        <v>3</v>
      </c>
      <c r="DL26" s="9">
        <f>_xlfn.RANK.EQ(datos!DP26,datos!DP$7:DP$88)</f>
        <v>9</v>
      </c>
      <c r="DM26" s="9">
        <f>_xlfn.RANK.EQ(datos!DQ26,datos!DQ$7:DQ$88)</f>
        <v>3</v>
      </c>
      <c r="DN26" s="9">
        <f>_xlfn.RANK.EQ(datos!DR26,datos!DR$7:DR$88)</f>
        <v>81</v>
      </c>
      <c r="DO26" s="9">
        <f>_xlfn.RANK.EQ(datos!DS26,datos!DS$7:DS$88)</f>
        <v>30</v>
      </c>
      <c r="DP26" s="9">
        <f>_xlfn.RANK.EQ(datos!DT26,datos!DT$7:DT$88)</f>
        <v>58</v>
      </c>
      <c r="DQ26" s="9">
        <f>_xlfn.RANK.EQ(datos!DU26,datos!DU$7:DU$88)</f>
        <v>67</v>
      </c>
      <c r="DR26" s="9">
        <f>_xlfn.RANK.EQ(datos!DV26,datos!DV$7:DV$88)</f>
        <v>2</v>
      </c>
      <c r="DS26" s="9">
        <f>_xlfn.RANK.EQ(datos!DW26,datos!DW$7:DW$88)</f>
        <v>7</v>
      </c>
      <c r="DT26" s="9">
        <f>_xlfn.RANK.EQ(datos!DX26,datos!DX$7:DX$88)</f>
        <v>1</v>
      </c>
      <c r="DU26" s="9">
        <f>_xlfn.RANK.EQ(datos!DY26,datos!DY$7:DY$88)</f>
        <v>1</v>
      </c>
      <c r="DV26" s="9">
        <f>_xlfn.RANK.EQ(datos!DZ26,datos!DZ$7:DZ$88)</f>
        <v>36</v>
      </c>
      <c r="DW26" s="9">
        <f>_xlfn.RANK.EQ(datos!EA26,datos!EA$7:EA$88)</f>
        <v>57</v>
      </c>
      <c r="DX26" s="9">
        <f>_xlfn.RANK.EQ(datos!EB26,datos!EB$7:EB$88)</f>
        <v>65</v>
      </c>
      <c r="DY26" s="9">
        <f>_xlfn.RANK.EQ(datos!EC26,datos!EC$7:EC$88)</f>
        <v>46</v>
      </c>
      <c r="DZ26" s="9">
        <f>_xlfn.RANK.EQ(datos!ED26,datos!ED$7:ED$88)</f>
        <v>41</v>
      </c>
      <c r="EA26" s="9">
        <f>_xlfn.RANK.EQ(datos!EE26,datos!EE$7:EE$88)</f>
        <v>80</v>
      </c>
      <c r="EB26" s="9">
        <f>_xlfn.RANK.EQ(datos!EF26,datos!EF$7:EF$88)</f>
        <v>6</v>
      </c>
      <c r="EC26" s="9">
        <f>_xlfn.RANK.EQ(datos!EG26,datos!EG$7:EG$88)</f>
        <v>6</v>
      </c>
      <c r="ED26" s="9">
        <f>_xlfn.RANK.EQ(datos!EH26,datos!EH$7:EH$88)</f>
        <v>68</v>
      </c>
      <c r="EE26" s="9">
        <f>_xlfn.RANK.EQ(datos!EI26,datos!EI$7:EI$88)</f>
        <v>1</v>
      </c>
      <c r="EF26" s="9">
        <f>_xlfn.RANK.EQ(datos!EJ26,datos!EJ$7:EJ$88)</f>
        <v>32</v>
      </c>
      <c r="EG26" s="9">
        <f>_xlfn.RANK.EQ(datos!EK26,datos!EK$7:EK$88)</f>
        <v>19</v>
      </c>
      <c r="EH26" s="9">
        <f>_xlfn.RANK.EQ(datos!EL26,datos!EL$7:EL$88)</f>
        <v>47</v>
      </c>
      <c r="EI26" s="9">
        <f>_xlfn.RANK.EQ(datos!EM26,datos!EM$7:EM$88)</f>
        <v>57</v>
      </c>
      <c r="EJ26" s="9">
        <f>_xlfn.RANK.EQ(datos!EN26,datos!EN$7:EN$88)</f>
        <v>36</v>
      </c>
      <c r="EK26" s="9">
        <f>_xlfn.RANK.EQ(datos!EO26,datos!EO$7:EO$88)</f>
        <v>15</v>
      </c>
      <c r="EL26" s="9">
        <f>_xlfn.RANK.EQ(datos!EP26,datos!EP$7:EP$88)</f>
        <v>1</v>
      </c>
      <c r="EM26" s="9">
        <f>_xlfn.RANK.EQ(datos!EQ26,datos!EQ$7:EQ$88)</f>
        <v>45</v>
      </c>
      <c r="EN26" s="9">
        <f>_xlfn.RANK.EQ(datos!ER26,datos!ER$7:ER$88)</f>
        <v>41</v>
      </c>
      <c r="EO26" s="9">
        <f>_xlfn.RANK.EQ(datos!ES26,datos!ES$7:ES$88)</f>
        <v>6</v>
      </c>
      <c r="EP26" s="9">
        <f>_xlfn.RANK.EQ(datos!ET26,datos!ET$7:ET$88)</f>
        <v>82</v>
      </c>
      <c r="EQ26" s="9">
        <f>_xlfn.RANK.EQ(datos!EU26,datos!EU$7:EU$88)</f>
        <v>81</v>
      </c>
      <c r="ER26" s="9">
        <f>_xlfn.RANK.EQ(datos!EV26,datos!EV$7:EV$88)</f>
        <v>81</v>
      </c>
      <c r="ES26" s="9">
        <f>_xlfn.RANK.EQ(datos!EW26,datos!EW$7:EW$88)</f>
        <v>3</v>
      </c>
      <c r="ET26" s="9">
        <f>_xlfn.RANK.EQ(datos!EX26,datos!EX$7:EX$88)</f>
        <v>20</v>
      </c>
      <c r="EU26" s="9">
        <f>_xlfn.RANK.EQ(datos!EY26,datos!EY$7:EY$88)</f>
        <v>75</v>
      </c>
      <c r="EV26" s="9">
        <f>_xlfn.RANK.EQ(datos!EZ26,datos!EZ$7:EZ$88)</f>
        <v>56</v>
      </c>
      <c r="EW26" s="9">
        <f>_xlfn.RANK.EQ(datos!FA26,datos!FA$7:FA$88)</f>
        <v>80</v>
      </c>
      <c r="EX26" s="9">
        <f>_xlfn.RANK.EQ(datos!FB26,datos!FB$7:FB$88)</f>
        <v>65</v>
      </c>
      <c r="EY26" s="9">
        <f>_xlfn.RANK.EQ(datos!FC26,datos!FC$7:FC$88)</f>
        <v>66</v>
      </c>
      <c r="EZ26" s="9">
        <f>_xlfn.RANK.EQ(datos!FD26,datos!FD$7:FD$88)</f>
        <v>76</v>
      </c>
      <c r="FA26" s="9">
        <f>_xlfn.RANK.EQ(datos!FE26,datos!FE$7:FE$88)</f>
        <v>82</v>
      </c>
      <c r="FB26" s="9">
        <f>_xlfn.RANK.EQ(datos!FF26,datos!FF$7:FF$88)</f>
        <v>22</v>
      </c>
      <c r="FC26" s="9">
        <f>_xlfn.RANK.EQ(datos!FG26,datos!FG$7:FG$88)</f>
        <v>80</v>
      </c>
      <c r="FD26" s="9">
        <f>_xlfn.RANK.EQ(datos!FH26,datos!FH$7:FH$88)</f>
        <v>1</v>
      </c>
      <c r="FE26" s="9">
        <f>_xlfn.RANK.EQ(datos!FI26,datos!FI$7:FI$88)</f>
        <v>48</v>
      </c>
      <c r="FF26" s="9">
        <f>_xlfn.RANK.EQ(datos!FJ26,datos!FJ$7:FJ$88)</f>
        <v>46</v>
      </c>
      <c r="FG26" s="9">
        <f>_xlfn.RANK.EQ(datos!FK26,datos!FK$7:FK$88)</f>
        <v>37</v>
      </c>
      <c r="FH26" s="9">
        <f>_xlfn.RANK.EQ(datos!FL26,datos!FL$7:FL$88)</f>
        <v>82</v>
      </c>
      <c r="FI26" s="9">
        <f>_xlfn.RANK.EQ(datos!FM26,datos!FM$7:FM$88)</f>
        <v>82</v>
      </c>
      <c r="FJ26" s="9">
        <f>_xlfn.RANK.EQ(datos!FN26,datos!FN$7:FN$88)</f>
        <v>82</v>
      </c>
      <c r="FK26" s="9">
        <f>_xlfn.RANK.EQ(datos!FO26,datos!FO$7:FO$88)</f>
        <v>2</v>
      </c>
      <c r="FL26" s="9">
        <f>_xlfn.RANK.EQ(datos!FP26,datos!FP$7:FP$88)</f>
        <v>4</v>
      </c>
      <c r="FM26" s="9">
        <f>_xlfn.RANK.EQ(datos!FQ26,datos!FQ$7:FQ$88)</f>
        <v>68</v>
      </c>
      <c r="FN26" s="9">
        <f>_xlfn.RANK.EQ(datos!FR26,datos!FR$7:FR$88)</f>
        <v>79</v>
      </c>
      <c r="FO26" s="9">
        <f>_xlfn.RANK.EQ(datos!FS26,datos!FS$7:FS$88)</f>
        <v>77</v>
      </c>
      <c r="FP26" s="9">
        <f>_xlfn.RANK.EQ(datos!FT26,datos!FT$7:FT$88)</f>
        <v>33</v>
      </c>
    </row>
    <row r="27" spans="1:172" x14ac:dyDescent="0.3">
      <c r="A27" s="2" t="s">
        <v>42</v>
      </c>
      <c r="B27" s="2">
        <v>201</v>
      </c>
      <c r="C27" s="2" t="s">
        <v>43</v>
      </c>
      <c r="D27" s="2" t="s">
        <v>43</v>
      </c>
      <c r="E27" s="2" t="s">
        <v>347</v>
      </c>
      <c r="F27" s="2">
        <v>0</v>
      </c>
      <c r="G27" s="2" t="s">
        <v>344</v>
      </c>
      <c r="H27" s="9">
        <f>_xlfn.RANK.EQ(datos2!I27,datos2!I$7:I$88)</f>
        <v>15</v>
      </c>
      <c r="I27" s="9">
        <f>_xlfn.RANK.EQ(datos2!J27,datos2!J$7:J$88)</f>
        <v>27</v>
      </c>
      <c r="J27" s="9">
        <f>_xlfn.RANK.EQ(datos2!K27,datos2!K$7:K$88)</f>
        <v>53</v>
      </c>
      <c r="K27" s="9">
        <f>_xlfn.RANK.EQ(datos2!L27,datos2!L$7:L$88)</f>
        <v>3</v>
      </c>
      <c r="L27" s="9">
        <f>_xlfn.RANK.EQ(datos2!M27,datos2!M$7:M$88)</f>
        <v>44</v>
      </c>
      <c r="M27" s="9">
        <f>_xlfn.RANK.EQ(datos2!N27,datos2!N$7:N$88)</f>
        <v>49</v>
      </c>
      <c r="N27" s="9">
        <f>_xlfn.RANK.EQ(datos2!O27,datos2!O$7:O$88)</f>
        <v>1</v>
      </c>
      <c r="O27" s="9">
        <f>_xlfn.RANK.EQ(datos2!P27,datos2!P$7:P$88)</f>
        <v>68</v>
      </c>
      <c r="P27" s="9">
        <f>_xlfn.RANK.EQ(datos2!Q27,datos2!Q$7:Q$88)</f>
        <v>25</v>
      </c>
      <c r="Q27" s="9">
        <f>_xlfn.RANK.EQ(datos2!R27,datos2!R$7:R$88)</f>
        <v>14</v>
      </c>
      <c r="R27" s="9">
        <f>_xlfn.RANK.EQ(datos2!S27,datos2!S$7:S$88)</f>
        <v>25</v>
      </c>
      <c r="S27" s="9">
        <f>_xlfn.RANK.EQ(datos2!T27,datos2!T$7:T$88)</f>
        <v>37</v>
      </c>
      <c r="T27" s="9">
        <f>_xlfn.RANK.EQ(datos2!U27,datos2!U$7:U$88)</f>
        <v>58</v>
      </c>
      <c r="U27" s="9">
        <f>_xlfn.RANK.EQ(datos2!V27,datos2!V$7:V$88)</f>
        <v>65</v>
      </c>
      <c r="V27" s="9">
        <f>_xlfn.RANK.EQ(datos2!W27,datos2!W$7:W$88)</f>
        <v>43</v>
      </c>
      <c r="W27" s="9">
        <f>_xlfn.RANK.EQ(datos2!X27,datos2!X$7:X$88)</f>
        <v>64</v>
      </c>
      <c r="X27" s="9">
        <f>_xlfn.RANK.EQ(datos2!Y27,datos2!Y$7:Y$88)</f>
        <v>33</v>
      </c>
      <c r="Y27" s="9">
        <f>_xlfn.RANK.EQ(datos2!Z27,datos2!Z$7:Z$88)</f>
        <v>57</v>
      </c>
      <c r="Z27" s="9">
        <f>_xlfn.RANK.EQ(datos2!AA27,datos2!AA$7:AA$88)</f>
        <v>16</v>
      </c>
      <c r="AA27" s="9">
        <f>_xlfn.RANK.EQ(datos2!AB27,datos2!AB$7:AB$88)</f>
        <v>3</v>
      </c>
      <c r="AB27" s="9">
        <f>_xlfn.RANK.EQ(datos2!AC27,datos2!AC$7:AC$88)</f>
        <v>1</v>
      </c>
      <c r="AC27" s="9">
        <f>_xlfn.RANK.EQ(datos2!AD27,datos2!AD$7:AD$88)</f>
        <v>23</v>
      </c>
      <c r="AD27" s="9">
        <f>_xlfn.RANK.EQ(datos2!AE27,datos2!AE$7:AE$88)</f>
        <v>22</v>
      </c>
      <c r="AE27" s="9">
        <f>_xlfn.RANK.EQ(datos2!AF27,datos2!AF$7:AF$88)</f>
        <v>44</v>
      </c>
      <c r="AF27" s="9">
        <f>_xlfn.RANK.EQ(datos2!AG27,datos2!AG$7:AG$88)</f>
        <v>60</v>
      </c>
      <c r="AG27" s="9">
        <f>_xlfn.RANK.EQ(datos2!AH27,datos2!AH$7:AH$88)</f>
        <v>43</v>
      </c>
      <c r="AH27" s="9">
        <f>_xlfn.RANK.EQ(datos2!AI27,datos2!AI$7:AI$88)</f>
        <v>65</v>
      </c>
      <c r="AI27" s="9">
        <f>_xlfn.RANK.EQ(datos2!AJ27,datos2!AJ$7:AJ$88)</f>
        <v>30</v>
      </c>
      <c r="AJ27" s="9">
        <f>_xlfn.RANK.EQ(datos2!AK27,datos2!AK$7:AK$88)</f>
        <v>13</v>
      </c>
      <c r="AK27" s="9">
        <f>_xlfn.RANK.EQ(datos2!AL27,datos2!AL$7:AL$88)</f>
        <v>8</v>
      </c>
      <c r="AL27" s="9">
        <f>_xlfn.RANK.EQ(datos2!AM27,datos2!AM$7:AM$88)</f>
        <v>33</v>
      </c>
      <c r="AM27" s="9">
        <f>_xlfn.RANK.EQ(datos2!AN27,datos2!AN$7:AN$88)</f>
        <v>28</v>
      </c>
      <c r="AN27" s="9">
        <f>_xlfn.RANK.EQ(datos2!AO27,datos2!AO$7:AO$88)</f>
        <v>23</v>
      </c>
      <c r="AO27" s="9">
        <f>_xlfn.RANK.EQ(datos!AS27,datos!AS$7:AS$88)</f>
        <v>57</v>
      </c>
      <c r="AP27" s="9">
        <f>_xlfn.RANK.EQ(datos!AT27,datos!AT$7:AT$88)</f>
        <v>69</v>
      </c>
      <c r="AQ27" s="9">
        <f>_xlfn.RANK.EQ(datos!AU27,datos!AU$7:AU$88)</f>
        <v>55</v>
      </c>
      <c r="AR27" s="9">
        <f>_xlfn.RANK.EQ(datos!AV27,datos!AV$7:AV$88)</f>
        <v>38</v>
      </c>
      <c r="AS27" s="9">
        <f>_xlfn.RANK.EQ(datos!AW27,datos!AW$7:AW$88)</f>
        <v>81</v>
      </c>
      <c r="AT27" s="9">
        <f>_xlfn.RANK.EQ(datos!AX27,datos!AX$7:AX$88)</f>
        <v>59</v>
      </c>
      <c r="AU27" s="9">
        <f>_xlfn.RANK.EQ(datos!AY27,datos!AY$7:AY$88)</f>
        <v>45</v>
      </c>
      <c r="AV27" s="9">
        <f>_xlfn.RANK.EQ(datos!AZ27,datos!AZ$7:AZ$88)</f>
        <v>37</v>
      </c>
      <c r="AW27" s="9">
        <f>_xlfn.RANK.EQ(datos!BA27,datos!BA$7:BA$88)</f>
        <v>9</v>
      </c>
      <c r="AX27" s="9">
        <f>_xlfn.RANK.EQ(datos!BB27,datos!BB$7:BB$88)</f>
        <v>36</v>
      </c>
      <c r="AY27" s="9">
        <f>_xlfn.RANK.EQ(datos!BC27,datos!BC$7:BC$88)</f>
        <v>7</v>
      </c>
      <c r="AZ27" s="9">
        <f>_xlfn.RANK.EQ(datos!BD27,datos!BD$7:BD$88)</f>
        <v>24</v>
      </c>
      <c r="BA27" s="9">
        <f>_xlfn.RANK.EQ(datos!BE27,datos!BE$7:BE$88)</f>
        <v>15</v>
      </c>
      <c r="BB27" s="9">
        <f>_xlfn.RANK.EQ(datos!BF27,datos!BF$7:BF$88)</f>
        <v>35</v>
      </c>
      <c r="BC27" s="9">
        <f>_xlfn.RANK.EQ(datos!BG27,datos!BG$7:BG$88)</f>
        <v>24</v>
      </c>
      <c r="BD27" s="9">
        <f>_xlfn.RANK.EQ(datos!BH27,datos!BH$7:BH$88)</f>
        <v>27</v>
      </c>
      <c r="BE27" s="9">
        <f>_xlfn.RANK.EQ(datos!BI27,datos!BI$7:BI$88)</f>
        <v>44</v>
      </c>
      <c r="BF27" s="9">
        <f>_xlfn.RANK.EQ(datos!BJ27,datos!BJ$7:BJ$88)</f>
        <v>19</v>
      </c>
      <c r="BG27" s="9">
        <f>_xlfn.RANK.EQ(datos!BK27,datos!BK$7:BK$88)</f>
        <v>72</v>
      </c>
      <c r="BH27" s="9">
        <f>_xlfn.RANK.EQ(datos!BL27,datos!BL$7:BL$88)</f>
        <v>34</v>
      </c>
      <c r="BI27" s="9">
        <f>_xlfn.RANK.EQ(datos!BM27,datos!BM$7:BM$88)</f>
        <v>21</v>
      </c>
      <c r="BJ27" s="9">
        <f>_xlfn.RANK.EQ(datos!BN27,datos!BN$7:BN$88)</f>
        <v>57</v>
      </c>
      <c r="BK27" s="9">
        <f>_xlfn.RANK.EQ(datos!BO27,datos!BO$7:BO$88)</f>
        <v>34</v>
      </c>
      <c r="BL27" s="9">
        <f>_xlfn.RANK.EQ(datos!BP27,datos!BP$7:BP$88)</f>
        <v>52</v>
      </c>
      <c r="BM27" s="9">
        <f>_xlfn.RANK.EQ(datos!BQ27,datos!BQ$7:BQ$88)</f>
        <v>74</v>
      </c>
      <c r="BN27" s="9">
        <f>_xlfn.RANK.EQ(datos!BR27,datos!BR$7:BR$88)</f>
        <v>5</v>
      </c>
      <c r="BO27" s="9">
        <f>_xlfn.RANK.EQ(datos!BS27,datos!BS$7:BS$88)</f>
        <v>62</v>
      </c>
      <c r="BP27" s="9">
        <f>_xlfn.RANK.EQ(datos!BT27,datos!BT$7:BT$88)</f>
        <v>1</v>
      </c>
      <c r="BQ27" s="9">
        <f>_xlfn.RANK.EQ(datos!BU27,datos!BU$7:BU$88)</f>
        <v>1</v>
      </c>
      <c r="BR27" s="9">
        <f>_xlfn.RANK.EQ(datos!BV27,datos!BV$7:BV$88)</f>
        <v>62</v>
      </c>
      <c r="BS27" s="9">
        <f>_xlfn.RANK.EQ(datos!BW27,datos!BW$7:BW$88)</f>
        <v>62</v>
      </c>
      <c r="BT27" s="9">
        <f>_xlfn.RANK.EQ(datos!BX27,datos!BX$7:BX$88)</f>
        <v>44</v>
      </c>
      <c r="BU27" s="9">
        <f>_xlfn.RANK.EQ(datos!BY27,datos!BY$7:BY$88)</f>
        <v>7</v>
      </c>
      <c r="BV27" s="9">
        <f>_xlfn.RANK.EQ(datos!BZ27,datos!BZ$7:BZ$88)</f>
        <v>68</v>
      </c>
      <c r="BW27" s="9">
        <f>_xlfn.RANK.EQ(datos!CA27,datos!CA$7:CA$88)</f>
        <v>28</v>
      </c>
      <c r="BX27" s="9">
        <f>_xlfn.RANK.EQ(datos!CB27,datos!CB$7:CB$88)</f>
        <v>54</v>
      </c>
      <c r="BY27" s="9">
        <f>_xlfn.RANK.EQ(datos!CC27,datos!CC$7:CC$88)</f>
        <v>1</v>
      </c>
      <c r="BZ27" s="9">
        <f>_xlfn.RANK.EQ(datos!CD27,datos!CD$7:CD$88)</f>
        <v>31</v>
      </c>
      <c r="CA27" s="9">
        <f>_xlfn.RANK.EQ(datos!CE27,datos!CE$7:CE$88)</f>
        <v>38</v>
      </c>
      <c r="CB27" s="9">
        <f>_xlfn.RANK.EQ(datos!CF27,datos!CF$7:CF$88)</f>
        <v>15</v>
      </c>
      <c r="CC27" s="9">
        <f>_xlfn.RANK.EQ(datos!CG27,datos!CG$7:CG$88)</f>
        <v>74</v>
      </c>
      <c r="CD27" s="9">
        <f>_xlfn.RANK.EQ(datos!CH27,datos!CH$7:CH$88)</f>
        <v>68</v>
      </c>
      <c r="CE27" s="9">
        <f>_xlfn.RANK.EQ(datos!CI27,datos!CI$7:CI$88)</f>
        <v>77</v>
      </c>
      <c r="CF27" s="9">
        <f>_xlfn.RANK.EQ(datos!CJ27,datos!CJ$7:CJ$88)</f>
        <v>50</v>
      </c>
      <c r="CG27" s="9">
        <f>_xlfn.RANK.EQ(datos!CK27,datos!CK$7:CK$88)</f>
        <v>41</v>
      </c>
      <c r="CH27" s="9">
        <f>_xlfn.RANK.EQ(datos!CL27,datos!CL$7:CL$88)</f>
        <v>43</v>
      </c>
      <c r="CI27" s="9">
        <f>_xlfn.RANK.EQ(datos!CM27,datos!CM$7:CM$88)</f>
        <v>35</v>
      </c>
      <c r="CJ27" s="9">
        <f>_xlfn.RANK.EQ(datos!CN27,datos!CN$7:CN$88)</f>
        <v>23</v>
      </c>
      <c r="CK27" s="9">
        <f>_xlfn.RANK.EQ(datos!CO27,datos!CO$7:CO$88)</f>
        <v>71</v>
      </c>
      <c r="CL27" s="9">
        <f>_xlfn.RANK.EQ(datos!CP27,datos!CP$7:CP$88)</f>
        <v>65</v>
      </c>
      <c r="CM27" s="9">
        <f>_xlfn.RANK.EQ(datos!CQ27,datos!CQ$7:CQ$88)</f>
        <v>1</v>
      </c>
      <c r="CN27" s="9">
        <f>_xlfn.RANK.EQ(datos!CR27,datos!CR$7:CR$88)</f>
        <v>35</v>
      </c>
      <c r="CO27" s="9">
        <f>_xlfn.RANK.EQ(datos!CS27,datos!CS$7:CS$88)</f>
        <v>23</v>
      </c>
      <c r="CP27" s="9">
        <f>_xlfn.RANK.EQ(datos!CT27,datos!CT$7:CT$88)</f>
        <v>1</v>
      </c>
      <c r="CQ27" s="9">
        <f>_xlfn.RANK.EQ(datos!CU27,datos!CU$7:CU$88)</f>
        <v>59</v>
      </c>
      <c r="CR27" s="9">
        <f>_xlfn.RANK.EQ(datos!CV27,datos!CV$7:CV$88)</f>
        <v>40</v>
      </c>
      <c r="CS27" s="9">
        <f>_xlfn.RANK.EQ(datos!CW27,datos!CW$7:CW$88)</f>
        <v>22</v>
      </c>
      <c r="CT27" s="9">
        <f>_xlfn.RANK.EQ(datos!CX27,datos!CX$7:CX$88)</f>
        <v>52</v>
      </c>
      <c r="CU27" s="9">
        <f>_xlfn.RANK.EQ(datos!CY27,datos!CY$7:CY$88)</f>
        <v>18</v>
      </c>
      <c r="CV27" s="9">
        <f>_xlfn.RANK.EQ(datos!CZ27,datos!CZ$7:CZ$88)</f>
        <v>22</v>
      </c>
      <c r="CW27" s="9">
        <f>_xlfn.RANK.EQ(datos!DA27,datos!DA$7:DA$88)</f>
        <v>3</v>
      </c>
      <c r="CX27" s="9">
        <f>_xlfn.RANK.EQ(datos!DB27,datos!DB$7:DB$88)</f>
        <v>35</v>
      </c>
      <c r="CY27" s="9">
        <f>_xlfn.RANK.EQ(datos!DC27,datos!DC$7:DC$88)</f>
        <v>8</v>
      </c>
      <c r="CZ27" s="9">
        <f>_xlfn.RANK.EQ(datos!DD27,datos!DD$7:DD$88)</f>
        <v>18</v>
      </c>
      <c r="DA27" s="9">
        <f>_xlfn.RANK.EQ(datos!DE27,datos!DE$7:DE$88)</f>
        <v>16</v>
      </c>
      <c r="DB27" s="9">
        <f>_xlfn.RANK.EQ(datos!DF27,datos!DF$7:DF$88)</f>
        <v>14</v>
      </c>
      <c r="DC27" s="9">
        <f>_xlfn.RANK.EQ(datos!DG27,datos!DG$7:DG$88)</f>
        <v>1</v>
      </c>
      <c r="DD27" s="9">
        <f>_xlfn.RANK.EQ(datos!DH27,datos!DH$7:DH$88)</f>
        <v>29</v>
      </c>
      <c r="DE27" s="9">
        <f>_xlfn.RANK.EQ(datos!DI27,datos!DI$7:DI$88)</f>
        <v>2</v>
      </c>
      <c r="DF27" s="9">
        <f>_xlfn.RANK.EQ(datos!DJ27,datos!DJ$7:DJ$88)</f>
        <v>51</v>
      </c>
      <c r="DG27" s="9">
        <f>_xlfn.RANK.EQ(datos!DK27,datos!DK$7:DK$88)</f>
        <v>32</v>
      </c>
      <c r="DH27" s="9">
        <f>_xlfn.RANK.EQ(datos!DL27,datos!DL$7:DL$88)</f>
        <v>17</v>
      </c>
      <c r="DI27" s="9">
        <f>_xlfn.RANK.EQ(datos!DM27,datos!DM$7:DM$88)</f>
        <v>25</v>
      </c>
      <c r="DJ27" s="9">
        <f>_xlfn.RANK.EQ(datos!DN27,datos!DN$7:DN$88)</f>
        <v>7</v>
      </c>
      <c r="DK27" s="9">
        <f>_xlfn.RANK.EQ(datos!DO27,datos!DO$7:DO$88)</f>
        <v>71</v>
      </c>
      <c r="DL27" s="9">
        <f>_xlfn.RANK.EQ(datos!DP27,datos!DP$7:DP$88)</f>
        <v>69</v>
      </c>
      <c r="DM27" s="9">
        <f>_xlfn.RANK.EQ(datos!DQ27,datos!DQ$7:DQ$88)</f>
        <v>38</v>
      </c>
      <c r="DN27" s="9">
        <f>_xlfn.RANK.EQ(datos!DR27,datos!DR$7:DR$88)</f>
        <v>55</v>
      </c>
      <c r="DO27" s="9">
        <f>_xlfn.RANK.EQ(datos!DS27,datos!DS$7:DS$88)</f>
        <v>44</v>
      </c>
      <c r="DP27" s="9">
        <f>_xlfn.RANK.EQ(datos!DT27,datos!DT$7:DT$88)</f>
        <v>64</v>
      </c>
      <c r="DQ27" s="9">
        <f>_xlfn.RANK.EQ(datos!DU27,datos!DU$7:DU$88)</f>
        <v>54</v>
      </c>
      <c r="DR27" s="9">
        <f>_xlfn.RANK.EQ(datos!DV27,datos!DV$7:DV$88)</f>
        <v>23</v>
      </c>
      <c r="DS27" s="9">
        <f>_xlfn.RANK.EQ(datos!DW27,datos!DW$7:DW$88)</f>
        <v>41</v>
      </c>
      <c r="DT27" s="9">
        <f>_xlfn.RANK.EQ(datos!DX27,datos!DX$7:DX$88)</f>
        <v>22</v>
      </c>
      <c r="DU27" s="9">
        <f>_xlfn.RANK.EQ(datos!DY27,datos!DY$7:DY$88)</f>
        <v>17</v>
      </c>
      <c r="DV27" s="9">
        <f>_xlfn.RANK.EQ(datos!DZ27,datos!DZ$7:DZ$88)</f>
        <v>40</v>
      </c>
      <c r="DW27" s="9">
        <f>_xlfn.RANK.EQ(datos!EA27,datos!EA$7:EA$88)</f>
        <v>35</v>
      </c>
      <c r="DX27" s="9">
        <f>_xlfn.RANK.EQ(datos!EB27,datos!EB$7:EB$88)</f>
        <v>42</v>
      </c>
      <c r="DY27" s="9">
        <f>_xlfn.RANK.EQ(datos!EC27,datos!EC$7:EC$88)</f>
        <v>30</v>
      </c>
      <c r="DZ27" s="9">
        <f>_xlfn.RANK.EQ(datos!ED27,datos!ED$7:ED$88)</f>
        <v>57</v>
      </c>
      <c r="EA27" s="9">
        <f>_xlfn.RANK.EQ(datos!EE27,datos!EE$7:EE$88)</f>
        <v>43</v>
      </c>
      <c r="EB27" s="9">
        <f>_xlfn.RANK.EQ(datos!EF27,datos!EF$7:EF$88)</f>
        <v>74</v>
      </c>
      <c r="EC27" s="9">
        <f>_xlfn.RANK.EQ(datos!EG27,datos!EG$7:EG$88)</f>
        <v>71</v>
      </c>
      <c r="ED27" s="9">
        <f>_xlfn.RANK.EQ(datos!EH27,datos!EH$7:EH$88)</f>
        <v>36</v>
      </c>
      <c r="EE27" s="9">
        <f>_xlfn.RANK.EQ(datos!EI27,datos!EI$7:EI$88)</f>
        <v>1</v>
      </c>
      <c r="EF27" s="9">
        <f>_xlfn.RANK.EQ(datos!EJ27,datos!EJ$7:EJ$88)</f>
        <v>38</v>
      </c>
      <c r="EG27" s="9">
        <f>_xlfn.RANK.EQ(datos!EK27,datos!EK$7:EK$88)</f>
        <v>20</v>
      </c>
      <c r="EH27" s="9">
        <f>_xlfn.RANK.EQ(datos!EL27,datos!EL$7:EL$88)</f>
        <v>22</v>
      </c>
      <c r="EI27" s="9">
        <f>_xlfn.RANK.EQ(datos!EM27,datos!EM$7:EM$88)</f>
        <v>23</v>
      </c>
      <c r="EJ27" s="9">
        <f>_xlfn.RANK.EQ(datos!EN27,datos!EN$7:EN$88)</f>
        <v>43</v>
      </c>
      <c r="EK27" s="9">
        <f>_xlfn.RANK.EQ(datos!EO27,datos!EO$7:EO$88)</f>
        <v>24</v>
      </c>
      <c r="EL27" s="9">
        <f>_xlfn.RANK.EQ(datos!EP27,datos!EP$7:EP$88)</f>
        <v>28</v>
      </c>
      <c r="EM27" s="9">
        <f>_xlfn.RANK.EQ(datos!EQ27,datos!EQ$7:EQ$88)</f>
        <v>44</v>
      </c>
      <c r="EN27" s="9">
        <f>_xlfn.RANK.EQ(datos!ER27,datos!ER$7:ER$88)</f>
        <v>16</v>
      </c>
      <c r="EO27" s="9">
        <f>_xlfn.RANK.EQ(datos!ES27,datos!ES$7:ES$88)</f>
        <v>27</v>
      </c>
      <c r="EP27" s="9">
        <f>_xlfn.RANK.EQ(datos!ET27,datos!ET$7:ET$88)</f>
        <v>4</v>
      </c>
      <c r="EQ27" s="9">
        <f>_xlfn.RANK.EQ(datos!EU27,datos!EU$7:EU$88)</f>
        <v>1</v>
      </c>
      <c r="ER27" s="9">
        <f>_xlfn.RANK.EQ(datos!EV27,datos!EV$7:EV$88)</f>
        <v>9</v>
      </c>
      <c r="ES27" s="9">
        <f>_xlfn.RANK.EQ(datos!EW27,datos!EW$7:EW$88)</f>
        <v>72</v>
      </c>
      <c r="ET27" s="9">
        <f>_xlfn.RANK.EQ(datos!EX27,datos!EX$7:EX$88)</f>
        <v>7</v>
      </c>
      <c r="EU27" s="9">
        <f>_xlfn.RANK.EQ(datos!EY27,datos!EY$7:EY$88)</f>
        <v>2</v>
      </c>
      <c r="EV27" s="9">
        <f>_xlfn.RANK.EQ(datos!EZ27,datos!EZ$7:EZ$88)</f>
        <v>1</v>
      </c>
      <c r="EW27" s="9">
        <f>_xlfn.RANK.EQ(datos!FA27,datos!FA$7:FA$88)</f>
        <v>3</v>
      </c>
      <c r="EX27" s="9">
        <f>_xlfn.RANK.EQ(datos!FB27,datos!FB$7:FB$88)</f>
        <v>1</v>
      </c>
      <c r="EY27" s="9">
        <f>_xlfn.RANK.EQ(datos!FC27,datos!FC$7:FC$88)</f>
        <v>5</v>
      </c>
      <c r="EZ27" s="9">
        <f>_xlfn.RANK.EQ(datos!FD27,datos!FD$7:FD$88)</f>
        <v>1</v>
      </c>
      <c r="FA27" s="9">
        <f>_xlfn.RANK.EQ(datos!FE27,datos!FE$7:FE$88)</f>
        <v>1</v>
      </c>
      <c r="FB27" s="9">
        <f>_xlfn.RANK.EQ(datos!FF27,datos!FF$7:FF$88)</f>
        <v>33</v>
      </c>
      <c r="FC27" s="9">
        <f>_xlfn.RANK.EQ(datos!FG27,datos!FG$7:FG$88)</f>
        <v>54</v>
      </c>
      <c r="FD27" s="9">
        <f>_xlfn.RANK.EQ(datos!FH27,datos!FH$7:FH$88)</f>
        <v>54</v>
      </c>
      <c r="FE27" s="9">
        <f>_xlfn.RANK.EQ(datos!FI27,datos!FI$7:FI$88)</f>
        <v>59</v>
      </c>
      <c r="FF27" s="9">
        <f>_xlfn.RANK.EQ(datos!FJ27,datos!FJ$7:FJ$88)</f>
        <v>8</v>
      </c>
      <c r="FG27" s="9">
        <f>_xlfn.RANK.EQ(datos!FK27,datos!FK$7:FK$88)</f>
        <v>27</v>
      </c>
      <c r="FH27" s="9">
        <f>_xlfn.RANK.EQ(datos!FL27,datos!FL$7:FL$88)</f>
        <v>35</v>
      </c>
      <c r="FI27" s="9">
        <f>_xlfn.RANK.EQ(datos!FM27,datos!FM$7:FM$88)</f>
        <v>64</v>
      </c>
      <c r="FJ27" s="9">
        <f>_xlfn.RANK.EQ(datos!FN27,datos!FN$7:FN$88)</f>
        <v>64</v>
      </c>
      <c r="FK27" s="9">
        <f>_xlfn.RANK.EQ(datos!FO27,datos!FO$7:FO$88)</f>
        <v>37</v>
      </c>
      <c r="FL27" s="9">
        <f>_xlfn.RANK.EQ(datos!FP27,datos!FP$7:FP$88)</f>
        <v>59</v>
      </c>
      <c r="FM27" s="9">
        <f>_xlfn.RANK.EQ(datos!FQ27,datos!FQ$7:FQ$88)</f>
        <v>25</v>
      </c>
      <c r="FN27" s="9">
        <f>_xlfn.RANK.EQ(datos!FR27,datos!FR$7:FR$88)</f>
        <v>26</v>
      </c>
      <c r="FO27" s="9">
        <f>_xlfn.RANK.EQ(datos!FS27,datos!FS$7:FS$88)</f>
        <v>13</v>
      </c>
      <c r="FP27" s="9">
        <f>_xlfn.RANK.EQ(datos!FT27,datos!FT$7:FT$88)</f>
        <v>31</v>
      </c>
    </row>
    <row r="28" spans="1:172" x14ac:dyDescent="0.3">
      <c r="A28" s="2" t="s">
        <v>44</v>
      </c>
      <c r="B28" s="2">
        <v>202</v>
      </c>
      <c r="C28" s="2" t="s">
        <v>45</v>
      </c>
      <c r="D28" s="2" t="s">
        <v>43</v>
      </c>
      <c r="E28" s="2" t="s">
        <v>347</v>
      </c>
      <c r="F28" s="2">
        <v>0</v>
      </c>
      <c r="G28" s="2" t="s">
        <v>356</v>
      </c>
      <c r="H28" s="9">
        <f>_xlfn.RANK.EQ(datos2!I28,datos2!I$7:I$88)</f>
        <v>32</v>
      </c>
      <c r="I28" s="9">
        <f>_xlfn.RANK.EQ(datos2!J28,datos2!J$7:J$88)</f>
        <v>45</v>
      </c>
      <c r="J28" s="9">
        <f>_xlfn.RANK.EQ(datos2!K28,datos2!K$7:K$88)</f>
        <v>35</v>
      </c>
      <c r="K28" s="9">
        <f>_xlfn.RANK.EQ(datos2!L28,datos2!L$7:L$88)</f>
        <v>35</v>
      </c>
      <c r="L28" s="9">
        <f>_xlfn.RANK.EQ(datos2!M28,datos2!M$7:M$88)</f>
        <v>38</v>
      </c>
      <c r="M28" s="9">
        <f>_xlfn.RANK.EQ(datos2!N28,datos2!N$7:N$88)</f>
        <v>17</v>
      </c>
      <c r="N28" s="9">
        <f>_xlfn.RANK.EQ(datos2!O28,datos2!O$7:O$88)</f>
        <v>32</v>
      </c>
      <c r="O28" s="9">
        <f>_xlfn.RANK.EQ(datos2!P28,datos2!P$7:P$88)</f>
        <v>61</v>
      </c>
      <c r="P28" s="9">
        <f>_xlfn.RANK.EQ(datos2!Q28,datos2!Q$7:Q$88)</f>
        <v>31</v>
      </c>
      <c r="Q28" s="9">
        <f>_xlfn.RANK.EQ(datos2!R28,datos2!R$7:R$88)</f>
        <v>31</v>
      </c>
      <c r="R28" s="9">
        <f>_xlfn.RANK.EQ(datos2!S28,datos2!S$7:S$88)</f>
        <v>63</v>
      </c>
      <c r="S28" s="9">
        <f>_xlfn.RANK.EQ(datos2!T28,datos2!T$7:T$88)</f>
        <v>58</v>
      </c>
      <c r="T28" s="9">
        <f>_xlfn.RANK.EQ(datos2!U28,datos2!U$7:U$88)</f>
        <v>28</v>
      </c>
      <c r="U28" s="9">
        <f>_xlfn.RANK.EQ(datos2!V28,datos2!V$7:V$88)</f>
        <v>68</v>
      </c>
      <c r="V28" s="9">
        <f>_xlfn.RANK.EQ(datos2!W28,datos2!W$7:W$88)</f>
        <v>76</v>
      </c>
      <c r="W28" s="9">
        <f>_xlfn.RANK.EQ(datos2!X28,datos2!X$7:X$88)</f>
        <v>7</v>
      </c>
      <c r="X28" s="9">
        <f>_xlfn.RANK.EQ(datos2!Y28,datos2!Y$7:Y$88)</f>
        <v>20</v>
      </c>
      <c r="Y28" s="9">
        <f>_xlfn.RANK.EQ(datos2!Z28,datos2!Z$7:Z$88)</f>
        <v>11</v>
      </c>
      <c r="Z28" s="9">
        <f>_xlfn.RANK.EQ(datos2!AA28,datos2!AA$7:AA$88)</f>
        <v>61</v>
      </c>
      <c r="AA28" s="9">
        <f>_xlfn.RANK.EQ(datos2!AB28,datos2!AB$7:AB$88)</f>
        <v>60</v>
      </c>
      <c r="AB28" s="9">
        <f>_xlfn.RANK.EQ(datos2!AC28,datos2!AC$7:AC$88)</f>
        <v>26</v>
      </c>
      <c r="AC28" s="9">
        <f>_xlfn.RANK.EQ(datos2!AD28,datos2!AD$7:AD$88)</f>
        <v>44</v>
      </c>
      <c r="AD28" s="9">
        <f>_xlfn.RANK.EQ(datos2!AE28,datos2!AE$7:AE$88)</f>
        <v>37</v>
      </c>
      <c r="AE28" s="9">
        <f>_xlfn.RANK.EQ(datos2!AF28,datos2!AF$7:AF$88)</f>
        <v>38</v>
      </c>
      <c r="AF28" s="9">
        <f>_xlfn.RANK.EQ(datos2!AG28,datos2!AG$7:AG$88)</f>
        <v>30</v>
      </c>
      <c r="AG28" s="9">
        <f>_xlfn.RANK.EQ(datos2!AH28,datos2!AH$7:AH$88)</f>
        <v>12</v>
      </c>
      <c r="AH28" s="9">
        <f>_xlfn.RANK.EQ(datos2!AI28,datos2!AI$7:AI$88)</f>
        <v>23</v>
      </c>
      <c r="AI28" s="9">
        <f>_xlfn.RANK.EQ(datos2!AJ28,datos2!AJ$7:AJ$88)</f>
        <v>33</v>
      </c>
      <c r="AJ28" s="9">
        <f>_xlfn.RANK.EQ(datos2!AK28,datos2!AK$7:AK$88)</f>
        <v>55</v>
      </c>
      <c r="AK28" s="9">
        <f>_xlfn.RANK.EQ(datos2!AL28,datos2!AL$7:AL$88)</f>
        <v>16</v>
      </c>
      <c r="AL28" s="9">
        <f>_xlfn.RANK.EQ(datos2!AM28,datos2!AM$7:AM$88)</f>
        <v>51</v>
      </c>
      <c r="AM28" s="9">
        <f>_xlfn.RANK.EQ(datos2!AN28,datos2!AN$7:AN$88)</f>
        <v>20</v>
      </c>
      <c r="AN28" s="9">
        <f>_xlfn.RANK.EQ(datos2!AO28,datos2!AO$7:AO$88)</f>
        <v>36</v>
      </c>
      <c r="AO28" s="9">
        <f>_xlfn.RANK.EQ(datos!AS28,datos!AS$7:AS$88)</f>
        <v>60</v>
      </c>
      <c r="AP28" s="9">
        <f>_xlfn.RANK.EQ(datos!AT28,datos!AT$7:AT$88)</f>
        <v>62</v>
      </c>
      <c r="AQ28" s="9">
        <f>_xlfn.RANK.EQ(datos!AU28,datos!AU$7:AU$88)</f>
        <v>54</v>
      </c>
      <c r="AR28" s="9">
        <f>_xlfn.RANK.EQ(datos!AV28,datos!AV$7:AV$88)</f>
        <v>66</v>
      </c>
      <c r="AS28" s="9">
        <f>_xlfn.RANK.EQ(datos!AW28,datos!AW$7:AW$88)</f>
        <v>33</v>
      </c>
      <c r="AT28" s="9">
        <f>_xlfn.RANK.EQ(datos!AX28,datos!AX$7:AX$88)</f>
        <v>57</v>
      </c>
      <c r="AU28" s="9">
        <f>_xlfn.RANK.EQ(datos!AY28,datos!AY$7:AY$88)</f>
        <v>26</v>
      </c>
      <c r="AV28" s="9">
        <f>_xlfn.RANK.EQ(datos!AZ28,datos!AZ$7:AZ$88)</f>
        <v>54</v>
      </c>
      <c r="AW28" s="9">
        <f>_xlfn.RANK.EQ(datos!BA28,datos!BA$7:BA$88)</f>
        <v>28</v>
      </c>
      <c r="AX28" s="9">
        <f>_xlfn.RANK.EQ(datos!BB28,datos!BB$7:BB$88)</f>
        <v>24</v>
      </c>
      <c r="AY28" s="9">
        <f>_xlfn.RANK.EQ(datos!BC28,datos!BC$7:BC$88)</f>
        <v>32</v>
      </c>
      <c r="AZ28" s="9">
        <f>_xlfn.RANK.EQ(datos!BD28,datos!BD$7:BD$88)</f>
        <v>17</v>
      </c>
      <c r="BA28" s="9">
        <f>_xlfn.RANK.EQ(datos!BE28,datos!BE$7:BE$88)</f>
        <v>42</v>
      </c>
      <c r="BB28" s="9">
        <f>_xlfn.RANK.EQ(datos!BF28,datos!BF$7:BF$88)</f>
        <v>1</v>
      </c>
      <c r="BC28" s="9">
        <f>_xlfn.RANK.EQ(datos!BG28,datos!BG$7:BG$88)</f>
        <v>51</v>
      </c>
      <c r="BD28" s="9">
        <f>_xlfn.RANK.EQ(datos!BH28,datos!BH$7:BH$88)</f>
        <v>72</v>
      </c>
      <c r="BE28" s="9">
        <f>_xlfn.RANK.EQ(datos!BI28,datos!BI$7:BI$88)</f>
        <v>44</v>
      </c>
      <c r="BF28" s="9">
        <f>_xlfn.RANK.EQ(datos!BJ28,datos!BJ$7:BJ$88)</f>
        <v>40</v>
      </c>
      <c r="BG28" s="9">
        <f>_xlfn.RANK.EQ(datos!BK28,datos!BK$7:BK$88)</f>
        <v>30</v>
      </c>
      <c r="BH28" s="9">
        <f>_xlfn.RANK.EQ(datos!BL28,datos!BL$7:BL$88)</f>
        <v>48</v>
      </c>
      <c r="BI28" s="9">
        <f>_xlfn.RANK.EQ(datos!BM28,datos!BM$7:BM$88)</f>
        <v>65</v>
      </c>
      <c r="BJ28" s="9">
        <f>_xlfn.RANK.EQ(datos!BN28,datos!BN$7:BN$88)</f>
        <v>75</v>
      </c>
      <c r="BK28" s="9">
        <f>_xlfn.RANK.EQ(datos!BO28,datos!BO$7:BO$88)</f>
        <v>39</v>
      </c>
      <c r="BL28" s="9">
        <f>_xlfn.RANK.EQ(datos!BP28,datos!BP$7:BP$88)</f>
        <v>38</v>
      </c>
      <c r="BM28" s="9">
        <f>_xlfn.RANK.EQ(datos!BQ28,datos!BQ$7:BQ$88)</f>
        <v>50</v>
      </c>
      <c r="BN28" s="9">
        <f>_xlfn.RANK.EQ(datos!BR28,datos!BR$7:BR$88)</f>
        <v>38</v>
      </c>
      <c r="BO28" s="9">
        <f>_xlfn.RANK.EQ(datos!BS28,datos!BS$7:BS$88)</f>
        <v>68</v>
      </c>
      <c r="BP28" s="9">
        <f>_xlfn.RANK.EQ(datos!BT28,datos!BT$7:BT$88)</f>
        <v>1</v>
      </c>
      <c r="BQ28" s="9">
        <f>_xlfn.RANK.EQ(datos!BU28,datos!BU$7:BU$88)</f>
        <v>1</v>
      </c>
      <c r="BR28" s="9">
        <f>_xlfn.RANK.EQ(datos!BV28,datos!BV$7:BV$88)</f>
        <v>69</v>
      </c>
      <c r="BS28" s="9">
        <f>_xlfn.RANK.EQ(datos!BW28,datos!BW$7:BW$88)</f>
        <v>62</v>
      </c>
      <c r="BT28" s="9">
        <f>_xlfn.RANK.EQ(datos!BX28,datos!BX$7:BX$88)</f>
        <v>39</v>
      </c>
      <c r="BU28" s="9">
        <f>_xlfn.RANK.EQ(datos!BY28,datos!BY$7:BY$88)</f>
        <v>57</v>
      </c>
      <c r="BV28" s="9">
        <f>_xlfn.RANK.EQ(datos!BZ28,datos!BZ$7:BZ$88)</f>
        <v>68</v>
      </c>
      <c r="BW28" s="9">
        <f>_xlfn.RANK.EQ(datos!CA28,datos!CA$7:CA$88)</f>
        <v>28</v>
      </c>
      <c r="BX28" s="9">
        <f>_xlfn.RANK.EQ(datos!CB28,datos!CB$7:CB$88)</f>
        <v>59</v>
      </c>
      <c r="BY28" s="9">
        <f>_xlfn.RANK.EQ(datos!CC28,datos!CC$7:CC$88)</f>
        <v>31</v>
      </c>
      <c r="BZ28" s="9">
        <f>_xlfn.RANK.EQ(datos!CD28,datos!CD$7:CD$88)</f>
        <v>19</v>
      </c>
      <c r="CA28" s="9">
        <f>_xlfn.RANK.EQ(datos!CE28,datos!CE$7:CE$88)</f>
        <v>53</v>
      </c>
      <c r="CB28" s="9">
        <f>_xlfn.RANK.EQ(datos!CF28,datos!CF$7:CF$88)</f>
        <v>9</v>
      </c>
      <c r="CC28" s="9">
        <f>_xlfn.RANK.EQ(datos!CG28,datos!CG$7:CG$88)</f>
        <v>37</v>
      </c>
      <c r="CD28" s="9">
        <f>_xlfn.RANK.EQ(datos!CH28,datos!CH$7:CH$88)</f>
        <v>44</v>
      </c>
      <c r="CE28" s="9">
        <f>_xlfn.RANK.EQ(datos!CI28,datos!CI$7:CI$88)</f>
        <v>41</v>
      </c>
      <c r="CF28" s="9">
        <f>_xlfn.RANK.EQ(datos!CJ28,datos!CJ$7:CJ$88)</f>
        <v>18</v>
      </c>
      <c r="CG28" s="9">
        <f>_xlfn.RANK.EQ(datos!CK28,datos!CK$7:CK$88)</f>
        <v>32</v>
      </c>
      <c r="CH28" s="9">
        <f>_xlfn.RANK.EQ(datos!CL28,datos!CL$7:CL$88)</f>
        <v>33</v>
      </c>
      <c r="CI28" s="9">
        <f>_xlfn.RANK.EQ(datos!CM28,datos!CM$7:CM$88)</f>
        <v>13</v>
      </c>
      <c r="CJ28" s="9">
        <f>_xlfn.RANK.EQ(datos!CN28,datos!CN$7:CN$88)</f>
        <v>40</v>
      </c>
      <c r="CK28" s="9">
        <f>_xlfn.RANK.EQ(datos!CO28,datos!CO$7:CO$88)</f>
        <v>36</v>
      </c>
      <c r="CL28" s="9">
        <f>_xlfn.RANK.EQ(datos!CP28,datos!CP$7:CP$88)</f>
        <v>9</v>
      </c>
      <c r="CM28" s="9">
        <f>_xlfn.RANK.EQ(datos!CQ28,datos!CQ$7:CQ$88)</f>
        <v>1</v>
      </c>
      <c r="CN28" s="9">
        <f>_xlfn.RANK.EQ(datos!CR28,datos!CR$7:CR$88)</f>
        <v>56</v>
      </c>
      <c r="CO28" s="9">
        <f>_xlfn.RANK.EQ(datos!CS28,datos!CS$7:CS$88)</f>
        <v>71</v>
      </c>
      <c r="CP28" s="9">
        <f>_xlfn.RANK.EQ(datos!CT28,datos!CT$7:CT$88)</f>
        <v>29</v>
      </c>
      <c r="CQ28" s="9">
        <f>_xlfn.RANK.EQ(datos!CU28,datos!CU$7:CU$88)</f>
        <v>44</v>
      </c>
      <c r="CR28" s="9">
        <f>_xlfn.RANK.EQ(datos!CV28,datos!CV$7:CV$88)</f>
        <v>57</v>
      </c>
      <c r="CS28" s="9">
        <f>_xlfn.RANK.EQ(datos!CW28,datos!CW$7:CW$88)</f>
        <v>51</v>
      </c>
      <c r="CT28" s="9">
        <f>_xlfn.RANK.EQ(datos!CX28,datos!CX$7:CX$88)</f>
        <v>64</v>
      </c>
      <c r="CU28" s="9">
        <f>_xlfn.RANK.EQ(datos!CY28,datos!CY$7:CY$88)</f>
        <v>67</v>
      </c>
      <c r="CV28" s="9">
        <f>_xlfn.RANK.EQ(datos!CZ28,datos!CZ$7:CZ$88)</f>
        <v>55</v>
      </c>
      <c r="CW28" s="9">
        <f>_xlfn.RANK.EQ(datos!DA28,datos!DA$7:DA$88)</f>
        <v>48</v>
      </c>
      <c r="CX28" s="9">
        <f>_xlfn.RANK.EQ(datos!DB28,datos!DB$7:DB$88)</f>
        <v>25</v>
      </c>
      <c r="CY28" s="9">
        <f>_xlfn.RANK.EQ(datos!DC28,datos!DC$7:DC$88)</f>
        <v>69</v>
      </c>
      <c r="CZ28" s="9">
        <f>_xlfn.RANK.EQ(datos!DD28,datos!DD$7:DD$88)</f>
        <v>47</v>
      </c>
      <c r="DA28" s="9">
        <f>_xlfn.RANK.EQ(datos!DE28,datos!DE$7:DE$88)</f>
        <v>57</v>
      </c>
      <c r="DB28" s="9">
        <f>_xlfn.RANK.EQ(datos!DF28,datos!DF$7:DF$88)</f>
        <v>64</v>
      </c>
      <c r="DC28" s="9">
        <f>_xlfn.RANK.EQ(datos!DG28,datos!DG$7:DG$88)</f>
        <v>23</v>
      </c>
      <c r="DD28" s="9">
        <f>_xlfn.RANK.EQ(datos!DH28,datos!DH$7:DH$88)</f>
        <v>49</v>
      </c>
      <c r="DE28" s="9">
        <f>_xlfn.RANK.EQ(datos!DI28,datos!DI$7:DI$88)</f>
        <v>22</v>
      </c>
      <c r="DF28" s="9">
        <f>_xlfn.RANK.EQ(datos!DJ28,datos!DJ$7:DJ$88)</f>
        <v>55</v>
      </c>
      <c r="DG28" s="9">
        <f>_xlfn.RANK.EQ(datos!DK28,datos!DK$7:DK$88)</f>
        <v>34</v>
      </c>
      <c r="DH28" s="9">
        <f>_xlfn.RANK.EQ(datos!DL28,datos!DL$7:DL$88)</f>
        <v>49</v>
      </c>
      <c r="DI28" s="9">
        <f>_xlfn.RANK.EQ(datos!DM28,datos!DM$7:DM$88)</f>
        <v>37</v>
      </c>
      <c r="DJ28" s="9">
        <f>_xlfn.RANK.EQ(datos!DN28,datos!DN$7:DN$88)</f>
        <v>38</v>
      </c>
      <c r="DK28" s="9">
        <f>_xlfn.RANK.EQ(datos!DO28,datos!DO$7:DO$88)</f>
        <v>32</v>
      </c>
      <c r="DL28" s="9">
        <f>_xlfn.RANK.EQ(datos!DP28,datos!DP$7:DP$88)</f>
        <v>28</v>
      </c>
      <c r="DM28" s="9">
        <f>_xlfn.RANK.EQ(datos!DQ28,datos!DQ$7:DQ$88)</f>
        <v>37</v>
      </c>
      <c r="DN28" s="9">
        <f>_xlfn.RANK.EQ(datos!DR28,datos!DR$7:DR$88)</f>
        <v>49</v>
      </c>
      <c r="DO28" s="9">
        <f>_xlfn.RANK.EQ(datos!DS28,datos!DS$7:DS$88)</f>
        <v>31</v>
      </c>
      <c r="DP28" s="9">
        <f>_xlfn.RANK.EQ(datos!DT28,datos!DT$7:DT$88)</f>
        <v>33</v>
      </c>
      <c r="DQ28" s="9">
        <f>_xlfn.RANK.EQ(datos!DU28,datos!DU$7:DU$88)</f>
        <v>24</v>
      </c>
      <c r="DR28" s="9">
        <f>_xlfn.RANK.EQ(datos!DV28,datos!DV$7:DV$88)</f>
        <v>18</v>
      </c>
      <c r="DS28" s="9">
        <f>_xlfn.RANK.EQ(datos!DW28,datos!DW$7:DW$88)</f>
        <v>54</v>
      </c>
      <c r="DT28" s="9">
        <f>_xlfn.RANK.EQ(datos!DX28,datos!DX$7:DX$88)</f>
        <v>12</v>
      </c>
      <c r="DU28" s="9">
        <f>_xlfn.RANK.EQ(datos!DY28,datos!DY$7:DY$88)</f>
        <v>33</v>
      </c>
      <c r="DV28" s="9">
        <f>_xlfn.RANK.EQ(datos!DZ28,datos!DZ$7:DZ$88)</f>
        <v>11</v>
      </c>
      <c r="DW28" s="9">
        <f>_xlfn.RANK.EQ(datos!EA28,datos!EA$7:EA$88)</f>
        <v>21</v>
      </c>
      <c r="DX28" s="9">
        <f>_xlfn.RANK.EQ(datos!EB28,datos!EB$7:EB$88)</f>
        <v>22</v>
      </c>
      <c r="DY28" s="9">
        <f>_xlfn.RANK.EQ(datos!EC28,datos!EC$7:EC$88)</f>
        <v>4</v>
      </c>
      <c r="DZ28" s="9">
        <f>_xlfn.RANK.EQ(datos!ED28,datos!ED$7:ED$88)</f>
        <v>14</v>
      </c>
      <c r="EA28" s="9">
        <f>_xlfn.RANK.EQ(datos!EE28,datos!EE$7:EE$88)</f>
        <v>23</v>
      </c>
      <c r="EB28" s="9">
        <f>_xlfn.RANK.EQ(datos!EF28,datos!EF$7:EF$88)</f>
        <v>36</v>
      </c>
      <c r="EC28" s="9">
        <f>_xlfn.RANK.EQ(datos!EG28,datos!EG$7:EG$88)</f>
        <v>30</v>
      </c>
      <c r="ED28" s="9">
        <f>_xlfn.RANK.EQ(datos!EH28,datos!EH$7:EH$88)</f>
        <v>1</v>
      </c>
      <c r="EE28" s="9">
        <f>_xlfn.RANK.EQ(datos!EI28,datos!EI$7:EI$88)</f>
        <v>1</v>
      </c>
      <c r="EF28" s="9">
        <f>_xlfn.RANK.EQ(datos!EJ28,datos!EJ$7:EJ$88)</f>
        <v>17</v>
      </c>
      <c r="EG28" s="9">
        <f>_xlfn.RANK.EQ(datos!EK28,datos!EK$7:EK$88)</f>
        <v>31</v>
      </c>
      <c r="EH28" s="9">
        <f>_xlfn.RANK.EQ(datos!EL28,datos!EL$7:EL$88)</f>
        <v>32</v>
      </c>
      <c r="EI28" s="9">
        <f>_xlfn.RANK.EQ(datos!EM28,datos!EM$7:EM$88)</f>
        <v>26</v>
      </c>
      <c r="EJ28" s="9">
        <f>_xlfn.RANK.EQ(datos!EN28,datos!EN$7:EN$88)</f>
        <v>62</v>
      </c>
      <c r="EK28" s="9">
        <f>_xlfn.RANK.EQ(datos!EO28,datos!EO$7:EO$88)</f>
        <v>40</v>
      </c>
      <c r="EL28" s="9">
        <f>_xlfn.RANK.EQ(datos!EP28,datos!EP$7:EP$88)</f>
        <v>32</v>
      </c>
      <c r="EM28" s="9">
        <f>_xlfn.RANK.EQ(datos!EQ28,datos!EQ$7:EQ$88)</f>
        <v>27</v>
      </c>
      <c r="EN28" s="9">
        <f>_xlfn.RANK.EQ(datos!ER28,datos!ER$7:ER$88)</f>
        <v>51</v>
      </c>
      <c r="EO28" s="9">
        <f>_xlfn.RANK.EQ(datos!ES28,datos!ES$7:ES$88)</f>
        <v>64</v>
      </c>
      <c r="EP28" s="9">
        <f>_xlfn.RANK.EQ(datos!ET28,datos!ET$7:ET$88)</f>
        <v>17</v>
      </c>
      <c r="EQ28" s="9">
        <f>_xlfn.RANK.EQ(datos!EU28,datos!EU$7:EU$88)</f>
        <v>1</v>
      </c>
      <c r="ER28" s="9">
        <f>_xlfn.RANK.EQ(datos!EV28,datos!EV$7:EV$88)</f>
        <v>16</v>
      </c>
      <c r="ES28" s="9">
        <f>_xlfn.RANK.EQ(datos!EW28,datos!EW$7:EW$88)</f>
        <v>65</v>
      </c>
      <c r="ET28" s="9">
        <f>_xlfn.RANK.EQ(datos!EX28,datos!EX$7:EX$88)</f>
        <v>44</v>
      </c>
      <c r="EU28" s="9">
        <f>_xlfn.RANK.EQ(datos!EY28,datos!EY$7:EY$88)</f>
        <v>20</v>
      </c>
      <c r="EV28" s="9">
        <f>_xlfn.RANK.EQ(datos!EZ28,datos!EZ$7:EZ$88)</f>
        <v>23</v>
      </c>
      <c r="EW28" s="9">
        <f>_xlfn.RANK.EQ(datos!FA28,datos!FA$7:FA$88)</f>
        <v>51</v>
      </c>
      <c r="EX28" s="9">
        <f>_xlfn.RANK.EQ(datos!FB28,datos!FB$7:FB$88)</f>
        <v>21</v>
      </c>
      <c r="EY28" s="9">
        <f>_xlfn.RANK.EQ(datos!FC28,datos!FC$7:FC$88)</f>
        <v>53</v>
      </c>
      <c r="EZ28" s="9">
        <f>_xlfn.RANK.EQ(datos!FD28,datos!FD$7:FD$88)</f>
        <v>25</v>
      </c>
      <c r="FA28" s="9">
        <f>_xlfn.RANK.EQ(datos!FE28,datos!FE$7:FE$88)</f>
        <v>19</v>
      </c>
      <c r="FB28" s="9">
        <f>_xlfn.RANK.EQ(datos!FF28,datos!FF$7:FF$88)</f>
        <v>28</v>
      </c>
      <c r="FC28" s="9">
        <f>_xlfn.RANK.EQ(datos!FG28,datos!FG$7:FG$88)</f>
        <v>58</v>
      </c>
      <c r="FD28" s="9">
        <f>_xlfn.RANK.EQ(datos!FH28,datos!FH$7:FH$88)</f>
        <v>62</v>
      </c>
      <c r="FE28" s="9">
        <f>_xlfn.RANK.EQ(datos!FI28,datos!FI$7:FI$88)</f>
        <v>26</v>
      </c>
      <c r="FF28" s="9">
        <f>_xlfn.RANK.EQ(datos!FJ28,datos!FJ$7:FJ$88)</f>
        <v>25</v>
      </c>
      <c r="FG28" s="9">
        <f>_xlfn.RANK.EQ(datos!FK28,datos!FK$7:FK$88)</f>
        <v>29</v>
      </c>
      <c r="FH28" s="9">
        <f>_xlfn.RANK.EQ(datos!FL28,datos!FL$7:FL$88)</f>
        <v>34</v>
      </c>
      <c r="FI28" s="9">
        <f>_xlfn.RANK.EQ(datos!FM28,datos!FM$7:FM$88)</f>
        <v>21</v>
      </c>
      <c r="FJ28" s="9">
        <f>_xlfn.RANK.EQ(datos!FN28,datos!FN$7:FN$88)</f>
        <v>20</v>
      </c>
      <c r="FK28" s="9">
        <f>_xlfn.RANK.EQ(datos!FO28,datos!FO$7:FO$88)</f>
        <v>53</v>
      </c>
      <c r="FL28" s="9">
        <f>_xlfn.RANK.EQ(datos!FP28,datos!FP$7:FP$88)</f>
        <v>37</v>
      </c>
      <c r="FM28" s="9">
        <f>_xlfn.RANK.EQ(datos!FQ28,datos!FQ$7:FQ$88)</f>
        <v>52</v>
      </c>
      <c r="FN28" s="9">
        <f>_xlfn.RANK.EQ(datos!FR28,datos!FR$7:FR$88)</f>
        <v>32</v>
      </c>
      <c r="FO28" s="9">
        <f>_xlfn.RANK.EQ(datos!FS28,datos!FS$7:FS$88)</f>
        <v>47</v>
      </c>
      <c r="FP28" s="9">
        <f>_xlfn.RANK.EQ(datos!FT28,datos!FT$7:FT$88)</f>
        <v>53</v>
      </c>
    </row>
    <row r="29" spans="1:172" x14ac:dyDescent="0.3">
      <c r="A29" s="2" t="s">
        <v>46</v>
      </c>
      <c r="B29" s="2">
        <v>203</v>
      </c>
      <c r="C29" s="2" t="s">
        <v>47</v>
      </c>
      <c r="D29" s="2" t="s">
        <v>43</v>
      </c>
      <c r="E29" s="2" t="s">
        <v>347</v>
      </c>
      <c r="F29" s="2">
        <v>0</v>
      </c>
      <c r="G29" s="2" t="s">
        <v>356</v>
      </c>
      <c r="H29" s="9">
        <f>_xlfn.RANK.EQ(datos2!I29,datos2!I$7:I$88)</f>
        <v>18</v>
      </c>
      <c r="I29" s="9">
        <f>_xlfn.RANK.EQ(datos2!J29,datos2!J$7:J$88)</f>
        <v>30</v>
      </c>
      <c r="J29" s="9">
        <f>_xlfn.RANK.EQ(datos2!K29,datos2!K$7:K$88)</f>
        <v>13</v>
      </c>
      <c r="K29" s="9">
        <f>_xlfn.RANK.EQ(datos2!L29,datos2!L$7:L$88)</f>
        <v>19</v>
      </c>
      <c r="L29" s="9">
        <f>_xlfn.RANK.EQ(datos2!M29,datos2!M$7:M$88)</f>
        <v>26</v>
      </c>
      <c r="M29" s="9">
        <f>_xlfn.RANK.EQ(datos2!N29,datos2!N$7:N$88)</f>
        <v>24</v>
      </c>
      <c r="N29" s="9">
        <f>_xlfn.RANK.EQ(datos2!O29,datos2!O$7:O$88)</f>
        <v>13</v>
      </c>
      <c r="O29" s="9">
        <f>_xlfn.RANK.EQ(datos2!P29,datos2!P$7:P$88)</f>
        <v>55</v>
      </c>
      <c r="P29" s="9">
        <f>_xlfn.RANK.EQ(datos2!Q29,datos2!Q$7:Q$88)</f>
        <v>11</v>
      </c>
      <c r="Q29" s="9">
        <f>_xlfn.RANK.EQ(datos2!R29,datos2!R$7:R$88)</f>
        <v>33</v>
      </c>
      <c r="R29" s="9">
        <f>_xlfn.RANK.EQ(datos2!S29,datos2!S$7:S$88)</f>
        <v>78</v>
      </c>
      <c r="S29" s="9">
        <f>_xlfn.RANK.EQ(datos2!T29,datos2!T$7:T$88)</f>
        <v>27</v>
      </c>
      <c r="T29" s="9">
        <f>_xlfn.RANK.EQ(datos2!U29,datos2!U$7:U$88)</f>
        <v>1</v>
      </c>
      <c r="U29" s="9">
        <f>_xlfn.RANK.EQ(datos2!V29,datos2!V$7:V$88)</f>
        <v>43</v>
      </c>
      <c r="V29" s="9">
        <f>_xlfn.RANK.EQ(datos2!W29,datos2!W$7:W$88)</f>
        <v>10</v>
      </c>
      <c r="W29" s="9">
        <f>_xlfn.RANK.EQ(datos2!X29,datos2!X$7:X$88)</f>
        <v>40</v>
      </c>
      <c r="X29" s="9">
        <f>_xlfn.RANK.EQ(datos2!Y29,datos2!Y$7:Y$88)</f>
        <v>27</v>
      </c>
      <c r="Y29" s="9">
        <f>_xlfn.RANK.EQ(datos2!Z29,datos2!Z$7:Z$88)</f>
        <v>44</v>
      </c>
      <c r="Z29" s="9">
        <f>_xlfn.RANK.EQ(datos2!AA29,datos2!AA$7:AA$88)</f>
        <v>35</v>
      </c>
      <c r="AA29" s="9">
        <f>_xlfn.RANK.EQ(datos2!AB29,datos2!AB$7:AB$88)</f>
        <v>11</v>
      </c>
      <c r="AB29" s="9">
        <f>_xlfn.RANK.EQ(datos2!AC29,datos2!AC$7:AC$88)</f>
        <v>30</v>
      </c>
      <c r="AC29" s="9">
        <f>_xlfn.RANK.EQ(datos2!AD29,datos2!AD$7:AD$88)</f>
        <v>26</v>
      </c>
      <c r="AD29" s="9">
        <f>_xlfn.RANK.EQ(datos2!AE29,datos2!AE$7:AE$88)</f>
        <v>15</v>
      </c>
      <c r="AE29" s="9">
        <f>_xlfn.RANK.EQ(datos2!AF29,datos2!AF$7:AF$88)</f>
        <v>26</v>
      </c>
      <c r="AF29" s="9">
        <f>_xlfn.RANK.EQ(datos2!AG29,datos2!AG$7:AG$88)</f>
        <v>33</v>
      </c>
      <c r="AG29" s="9">
        <f>_xlfn.RANK.EQ(datos2!AH29,datos2!AH$7:AH$88)</f>
        <v>28</v>
      </c>
      <c r="AH29" s="9">
        <f>_xlfn.RANK.EQ(datos2!AI29,datos2!AI$7:AI$88)</f>
        <v>59</v>
      </c>
      <c r="AI29" s="9">
        <f>_xlfn.RANK.EQ(datos2!AJ29,datos2!AJ$7:AJ$88)</f>
        <v>9</v>
      </c>
      <c r="AJ29" s="9">
        <f>_xlfn.RANK.EQ(datos2!AK29,datos2!AK$7:AK$88)</f>
        <v>17</v>
      </c>
      <c r="AK29" s="9">
        <f>_xlfn.RANK.EQ(datos2!AL29,datos2!AL$7:AL$88)</f>
        <v>12</v>
      </c>
      <c r="AL29" s="9">
        <f>_xlfn.RANK.EQ(datos2!AM29,datos2!AM$7:AM$88)</f>
        <v>6</v>
      </c>
      <c r="AM29" s="9">
        <f>_xlfn.RANK.EQ(datos2!AN29,datos2!AN$7:AN$88)</f>
        <v>27</v>
      </c>
      <c r="AN29" s="9">
        <f>_xlfn.RANK.EQ(datos2!AO29,datos2!AO$7:AO$88)</f>
        <v>38</v>
      </c>
      <c r="AO29" s="9">
        <f>_xlfn.RANK.EQ(datos!AS29,datos!AS$7:AS$88)</f>
        <v>34</v>
      </c>
      <c r="AP29" s="9">
        <f>_xlfn.RANK.EQ(datos!AT29,datos!AT$7:AT$88)</f>
        <v>30</v>
      </c>
      <c r="AQ29" s="9">
        <f>_xlfn.RANK.EQ(datos!AU29,datos!AU$7:AU$88)</f>
        <v>24</v>
      </c>
      <c r="AR29" s="9">
        <f>_xlfn.RANK.EQ(datos!AV29,datos!AV$7:AV$88)</f>
        <v>27</v>
      </c>
      <c r="AS29" s="9">
        <f>_xlfn.RANK.EQ(datos!AW29,datos!AW$7:AW$88)</f>
        <v>80</v>
      </c>
      <c r="AT29" s="9">
        <f>_xlfn.RANK.EQ(datos!AX29,datos!AX$7:AX$88)</f>
        <v>23</v>
      </c>
      <c r="AU29" s="9">
        <f>_xlfn.RANK.EQ(datos!AY29,datos!AY$7:AY$88)</f>
        <v>18</v>
      </c>
      <c r="AV29" s="9">
        <f>_xlfn.RANK.EQ(datos!AZ29,datos!AZ$7:AZ$88)</f>
        <v>7</v>
      </c>
      <c r="AW29" s="9">
        <f>_xlfn.RANK.EQ(datos!BA29,datos!BA$7:BA$88)</f>
        <v>30</v>
      </c>
      <c r="AX29" s="9">
        <f>_xlfn.RANK.EQ(datos!BB29,datos!BB$7:BB$88)</f>
        <v>18</v>
      </c>
      <c r="AY29" s="9">
        <f>_xlfn.RANK.EQ(datos!BC29,datos!BC$7:BC$88)</f>
        <v>32</v>
      </c>
      <c r="AZ29" s="9">
        <f>_xlfn.RANK.EQ(datos!BD29,datos!BD$7:BD$88)</f>
        <v>9</v>
      </c>
      <c r="BA29" s="9">
        <f>_xlfn.RANK.EQ(datos!BE29,datos!BE$7:BE$88)</f>
        <v>52</v>
      </c>
      <c r="BB29" s="9">
        <f>_xlfn.RANK.EQ(datos!BF29,datos!BF$7:BF$88)</f>
        <v>54</v>
      </c>
      <c r="BC29" s="9">
        <f>_xlfn.RANK.EQ(datos!BG29,datos!BG$7:BG$88)</f>
        <v>51</v>
      </c>
      <c r="BD29" s="9">
        <f>_xlfn.RANK.EQ(datos!BH29,datos!BH$7:BH$88)</f>
        <v>73</v>
      </c>
      <c r="BE29" s="9">
        <f>_xlfn.RANK.EQ(datos!BI29,datos!BI$7:BI$88)</f>
        <v>3</v>
      </c>
      <c r="BF29" s="9">
        <f>_xlfn.RANK.EQ(datos!BJ29,datos!BJ$7:BJ$88)</f>
        <v>75</v>
      </c>
      <c r="BG29" s="9">
        <f>_xlfn.RANK.EQ(datos!BK29,datos!BK$7:BK$88)</f>
        <v>66</v>
      </c>
      <c r="BH29" s="9">
        <f>_xlfn.RANK.EQ(datos!BL29,datos!BL$7:BL$88)</f>
        <v>26</v>
      </c>
      <c r="BI29" s="9">
        <f>_xlfn.RANK.EQ(datos!BM29,datos!BM$7:BM$88)</f>
        <v>31</v>
      </c>
      <c r="BJ29" s="9">
        <f>_xlfn.RANK.EQ(datos!BN29,datos!BN$7:BN$88)</f>
        <v>16</v>
      </c>
      <c r="BK29" s="9">
        <f>_xlfn.RANK.EQ(datos!BO29,datos!BO$7:BO$88)</f>
        <v>28</v>
      </c>
      <c r="BL29" s="9">
        <f>_xlfn.RANK.EQ(datos!BP29,datos!BP$7:BP$88)</f>
        <v>17</v>
      </c>
      <c r="BM29" s="9">
        <f>_xlfn.RANK.EQ(datos!BQ29,datos!BQ$7:BQ$88)</f>
        <v>7</v>
      </c>
      <c r="BN29" s="9">
        <f>_xlfn.RANK.EQ(datos!BR29,datos!BR$7:BR$88)</f>
        <v>27</v>
      </c>
      <c r="BO29" s="9">
        <f>_xlfn.RANK.EQ(datos!BS29,datos!BS$7:BS$88)</f>
        <v>44</v>
      </c>
      <c r="BP29" s="9">
        <f>_xlfn.RANK.EQ(datos!BT29,datos!BT$7:BT$88)</f>
        <v>1</v>
      </c>
      <c r="BQ29" s="9">
        <f>_xlfn.RANK.EQ(datos!BU29,datos!BU$7:BU$88)</f>
        <v>58</v>
      </c>
      <c r="BR29" s="9">
        <f>_xlfn.RANK.EQ(datos!BV29,datos!BV$7:BV$88)</f>
        <v>16</v>
      </c>
      <c r="BS29" s="9">
        <f>_xlfn.RANK.EQ(datos!BW29,datos!BW$7:BW$88)</f>
        <v>1</v>
      </c>
      <c r="BT29" s="9">
        <f>_xlfn.RANK.EQ(datos!BX29,datos!BX$7:BX$88)</f>
        <v>46</v>
      </c>
      <c r="BU29" s="9">
        <f>_xlfn.RANK.EQ(datos!BY29,datos!BY$7:BY$88)</f>
        <v>29</v>
      </c>
      <c r="BV29" s="9">
        <f>_xlfn.RANK.EQ(datos!BZ29,datos!BZ$7:BZ$88)</f>
        <v>60</v>
      </c>
      <c r="BW29" s="9">
        <f>_xlfn.RANK.EQ(datos!CA29,datos!CA$7:CA$88)</f>
        <v>1</v>
      </c>
      <c r="BX29" s="9">
        <f>_xlfn.RANK.EQ(datos!CB29,datos!CB$7:CB$88)</f>
        <v>25</v>
      </c>
      <c r="BY29" s="9">
        <f>_xlfn.RANK.EQ(datos!CC29,datos!CC$7:CC$88)</f>
        <v>23</v>
      </c>
      <c r="BZ29" s="9">
        <f>_xlfn.RANK.EQ(datos!CD29,datos!CD$7:CD$88)</f>
        <v>27</v>
      </c>
      <c r="CA29" s="9">
        <f>_xlfn.RANK.EQ(datos!CE29,datos!CE$7:CE$88)</f>
        <v>43</v>
      </c>
      <c r="CB29" s="9">
        <f>_xlfn.RANK.EQ(datos!CF29,datos!CF$7:CF$88)</f>
        <v>18</v>
      </c>
      <c r="CC29" s="9">
        <f>_xlfn.RANK.EQ(datos!CG29,datos!CG$7:CG$88)</f>
        <v>71</v>
      </c>
      <c r="CD29" s="9">
        <f>_xlfn.RANK.EQ(datos!CH29,datos!CH$7:CH$88)</f>
        <v>61</v>
      </c>
      <c r="CE29" s="9">
        <f>_xlfn.RANK.EQ(datos!CI29,datos!CI$7:CI$88)</f>
        <v>46</v>
      </c>
      <c r="CF29" s="9">
        <f>_xlfn.RANK.EQ(datos!CJ29,datos!CJ$7:CJ$88)</f>
        <v>22</v>
      </c>
      <c r="CG29" s="9">
        <f>_xlfn.RANK.EQ(datos!CK29,datos!CK$7:CK$88)</f>
        <v>14</v>
      </c>
      <c r="CH29" s="9">
        <f>_xlfn.RANK.EQ(datos!CL29,datos!CL$7:CL$88)</f>
        <v>45</v>
      </c>
      <c r="CI29" s="9">
        <f>_xlfn.RANK.EQ(datos!CM29,datos!CM$7:CM$88)</f>
        <v>15</v>
      </c>
      <c r="CJ29" s="9">
        <f>_xlfn.RANK.EQ(datos!CN29,datos!CN$7:CN$88)</f>
        <v>41</v>
      </c>
      <c r="CK29" s="9">
        <f>_xlfn.RANK.EQ(datos!CO29,datos!CO$7:CO$88)</f>
        <v>74</v>
      </c>
      <c r="CL29" s="9">
        <f>_xlfn.RANK.EQ(datos!CP29,datos!CP$7:CP$88)</f>
        <v>44</v>
      </c>
      <c r="CM29" s="9">
        <f>_xlfn.RANK.EQ(datos!CQ29,datos!CQ$7:CQ$88)</f>
        <v>1</v>
      </c>
      <c r="CN29" s="9">
        <f>_xlfn.RANK.EQ(datos!CR29,datos!CR$7:CR$88)</f>
        <v>17</v>
      </c>
      <c r="CO29" s="9">
        <f>_xlfn.RANK.EQ(datos!CS29,datos!CS$7:CS$88)</f>
        <v>30</v>
      </c>
      <c r="CP29" s="9">
        <f>_xlfn.RANK.EQ(datos!CT29,datos!CT$7:CT$88)</f>
        <v>3</v>
      </c>
      <c r="CQ29" s="9">
        <f>_xlfn.RANK.EQ(datos!CU29,datos!CU$7:CU$88)</f>
        <v>68</v>
      </c>
      <c r="CR29" s="9">
        <f>_xlfn.RANK.EQ(datos!CV29,datos!CV$7:CV$88)</f>
        <v>67</v>
      </c>
      <c r="CS29" s="9">
        <f>_xlfn.RANK.EQ(datos!CW29,datos!CW$7:CW$88)</f>
        <v>24</v>
      </c>
      <c r="CT29" s="9">
        <f>_xlfn.RANK.EQ(datos!CX29,datos!CX$7:CX$88)</f>
        <v>53</v>
      </c>
      <c r="CU29" s="9">
        <f>_xlfn.RANK.EQ(datos!CY29,datos!CY$7:CY$88)</f>
        <v>50</v>
      </c>
      <c r="CV29" s="9">
        <f>_xlfn.RANK.EQ(datos!CZ29,datos!CZ$7:CZ$88)</f>
        <v>30</v>
      </c>
      <c r="CW29" s="9">
        <f>_xlfn.RANK.EQ(datos!DA29,datos!DA$7:DA$88)</f>
        <v>15</v>
      </c>
      <c r="CX29" s="9">
        <f>_xlfn.RANK.EQ(datos!DB29,datos!DB$7:DB$88)</f>
        <v>28</v>
      </c>
      <c r="CY29" s="9">
        <f>_xlfn.RANK.EQ(datos!DC29,datos!DC$7:DC$88)</f>
        <v>55</v>
      </c>
      <c r="CZ29" s="9">
        <f>_xlfn.RANK.EQ(datos!DD29,datos!DD$7:DD$88)</f>
        <v>57</v>
      </c>
      <c r="DA29" s="9">
        <f>_xlfn.RANK.EQ(datos!DE29,datos!DE$7:DE$88)</f>
        <v>9</v>
      </c>
      <c r="DB29" s="9">
        <f>_xlfn.RANK.EQ(datos!DF29,datos!DF$7:DF$88)</f>
        <v>44</v>
      </c>
      <c r="DC29" s="9">
        <f>_xlfn.RANK.EQ(datos!DG29,datos!DG$7:DG$88)</f>
        <v>25</v>
      </c>
      <c r="DD29" s="9">
        <f>_xlfn.RANK.EQ(datos!DH29,datos!DH$7:DH$88)</f>
        <v>55</v>
      </c>
      <c r="DE29" s="9">
        <f>_xlfn.RANK.EQ(datos!DI29,datos!DI$7:DI$88)</f>
        <v>30</v>
      </c>
      <c r="DF29" s="9">
        <f>_xlfn.RANK.EQ(datos!DJ29,datos!DJ$7:DJ$88)</f>
        <v>35</v>
      </c>
      <c r="DG29" s="9">
        <f>_xlfn.RANK.EQ(datos!DK29,datos!DK$7:DK$88)</f>
        <v>30</v>
      </c>
      <c r="DH29" s="9">
        <f>_xlfn.RANK.EQ(datos!DL29,datos!DL$7:DL$88)</f>
        <v>27</v>
      </c>
      <c r="DI29" s="9">
        <f>_xlfn.RANK.EQ(datos!DM29,datos!DM$7:DM$88)</f>
        <v>32</v>
      </c>
      <c r="DJ29" s="9">
        <f>_xlfn.RANK.EQ(datos!DN29,datos!DN$7:DN$88)</f>
        <v>18</v>
      </c>
      <c r="DK29" s="9">
        <f>_xlfn.RANK.EQ(datos!DO29,datos!DO$7:DO$88)</f>
        <v>61</v>
      </c>
      <c r="DL29" s="9">
        <f>_xlfn.RANK.EQ(datos!DP29,datos!DP$7:DP$88)</f>
        <v>13</v>
      </c>
      <c r="DM29" s="9">
        <f>_xlfn.RANK.EQ(datos!DQ29,datos!DQ$7:DQ$88)</f>
        <v>29</v>
      </c>
      <c r="DN29" s="9">
        <f>_xlfn.RANK.EQ(datos!DR29,datos!DR$7:DR$88)</f>
        <v>34</v>
      </c>
      <c r="DO29" s="9">
        <f>_xlfn.RANK.EQ(datos!DS29,datos!DS$7:DS$88)</f>
        <v>27</v>
      </c>
      <c r="DP29" s="9">
        <f>_xlfn.RANK.EQ(datos!DT29,datos!DT$7:DT$88)</f>
        <v>39</v>
      </c>
      <c r="DQ29" s="9">
        <f>_xlfn.RANK.EQ(datos!DU29,datos!DU$7:DU$88)</f>
        <v>26</v>
      </c>
      <c r="DR29" s="9">
        <f>_xlfn.RANK.EQ(datos!DV29,datos!DV$7:DV$88)</f>
        <v>22</v>
      </c>
      <c r="DS29" s="9">
        <f>_xlfn.RANK.EQ(datos!DW29,datos!DW$7:DW$88)</f>
        <v>47</v>
      </c>
      <c r="DT29" s="9">
        <f>_xlfn.RANK.EQ(datos!DX29,datos!DX$7:DX$88)</f>
        <v>10</v>
      </c>
      <c r="DU29" s="9">
        <f>_xlfn.RANK.EQ(datos!DY29,datos!DY$7:DY$88)</f>
        <v>41</v>
      </c>
      <c r="DV29" s="9">
        <f>_xlfn.RANK.EQ(datos!DZ29,datos!DZ$7:DZ$88)</f>
        <v>27</v>
      </c>
      <c r="DW29" s="9">
        <f>_xlfn.RANK.EQ(datos!EA29,datos!EA$7:EA$88)</f>
        <v>24</v>
      </c>
      <c r="DX29" s="9">
        <f>_xlfn.RANK.EQ(datos!EB29,datos!EB$7:EB$88)</f>
        <v>27</v>
      </c>
      <c r="DY29" s="9">
        <f>_xlfn.RANK.EQ(datos!EC29,datos!EC$7:EC$88)</f>
        <v>15</v>
      </c>
      <c r="DZ29" s="9">
        <f>_xlfn.RANK.EQ(datos!ED29,datos!ED$7:ED$88)</f>
        <v>40</v>
      </c>
      <c r="EA29" s="9">
        <f>_xlfn.RANK.EQ(datos!EE29,datos!EE$7:EE$88)</f>
        <v>57</v>
      </c>
      <c r="EB29" s="9">
        <f>_xlfn.RANK.EQ(datos!EF29,datos!EF$7:EF$88)</f>
        <v>42</v>
      </c>
      <c r="EC29" s="9">
        <f>_xlfn.RANK.EQ(datos!EG29,datos!EG$7:EG$88)</f>
        <v>55</v>
      </c>
      <c r="ED29" s="9">
        <f>_xlfn.RANK.EQ(datos!EH29,datos!EH$7:EH$88)</f>
        <v>73</v>
      </c>
      <c r="EE29" s="9">
        <f>_xlfn.RANK.EQ(datos!EI29,datos!EI$7:EI$88)</f>
        <v>64</v>
      </c>
      <c r="EF29" s="9">
        <f>_xlfn.RANK.EQ(datos!EJ29,datos!EJ$7:EJ$88)</f>
        <v>28</v>
      </c>
      <c r="EG29" s="9">
        <f>_xlfn.RANK.EQ(datos!EK29,datos!EK$7:EK$88)</f>
        <v>1</v>
      </c>
      <c r="EH29" s="9">
        <f>_xlfn.RANK.EQ(datos!EL29,datos!EL$7:EL$88)</f>
        <v>1</v>
      </c>
      <c r="EI29" s="9">
        <f>_xlfn.RANK.EQ(datos!EM29,datos!EM$7:EM$88)</f>
        <v>2</v>
      </c>
      <c r="EJ29" s="9">
        <f>_xlfn.RANK.EQ(datos!EN29,datos!EN$7:EN$88)</f>
        <v>18</v>
      </c>
      <c r="EK29" s="9">
        <f>_xlfn.RANK.EQ(datos!EO29,datos!EO$7:EO$88)</f>
        <v>21</v>
      </c>
      <c r="EL29" s="9">
        <f>_xlfn.RANK.EQ(datos!EP29,datos!EP$7:EP$88)</f>
        <v>34</v>
      </c>
      <c r="EM29" s="9">
        <f>_xlfn.RANK.EQ(datos!EQ29,datos!EQ$7:EQ$88)</f>
        <v>21</v>
      </c>
      <c r="EN29" s="9">
        <f>_xlfn.RANK.EQ(datos!ER29,datos!ER$7:ER$88)</f>
        <v>30</v>
      </c>
      <c r="EO29" s="9">
        <f>_xlfn.RANK.EQ(datos!ES29,datos!ES$7:ES$88)</f>
        <v>36</v>
      </c>
      <c r="EP29" s="9">
        <f>_xlfn.RANK.EQ(datos!ET29,datos!ET$7:ET$88)</f>
        <v>12</v>
      </c>
      <c r="EQ29" s="9">
        <f>_xlfn.RANK.EQ(datos!EU29,datos!EU$7:EU$88)</f>
        <v>1</v>
      </c>
      <c r="ER29" s="9">
        <f>_xlfn.RANK.EQ(datos!EV29,datos!EV$7:EV$88)</f>
        <v>8</v>
      </c>
      <c r="ES29" s="9">
        <f>_xlfn.RANK.EQ(datos!EW29,datos!EW$7:EW$88)</f>
        <v>68</v>
      </c>
      <c r="ET29" s="9">
        <f>_xlfn.RANK.EQ(datos!EX29,datos!EX$7:EX$88)</f>
        <v>22</v>
      </c>
      <c r="EU29" s="9">
        <f>_xlfn.RANK.EQ(datos!EY29,datos!EY$7:EY$88)</f>
        <v>22</v>
      </c>
      <c r="EV29" s="9">
        <f>_xlfn.RANK.EQ(datos!EZ29,datos!EZ$7:EZ$88)</f>
        <v>18</v>
      </c>
      <c r="EW29" s="9">
        <f>_xlfn.RANK.EQ(datos!FA29,datos!FA$7:FA$88)</f>
        <v>23</v>
      </c>
      <c r="EX29" s="9">
        <f>_xlfn.RANK.EQ(datos!FB29,datos!FB$7:FB$88)</f>
        <v>7</v>
      </c>
      <c r="EY29" s="9">
        <f>_xlfn.RANK.EQ(datos!FC29,datos!FC$7:FC$88)</f>
        <v>35</v>
      </c>
      <c r="EZ29" s="9">
        <f>_xlfn.RANK.EQ(datos!FD29,datos!FD$7:FD$88)</f>
        <v>44</v>
      </c>
      <c r="FA29" s="9">
        <f>_xlfn.RANK.EQ(datos!FE29,datos!FE$7:FE$88)</f>
        <v>11</v>
      </c>
      <c r="FB29" s="9">
        <f>_xlfn.RANK.EQ(datos!FF29,datos!FF$7:FF$88)</f>
        <v>14</v>
      </c>
      <c r="FC29" s="9">
        <f>_xlfn.RANK.EQ(datos!FG29,datos!FG$7:FG$88)</f>
        <v>62</v>
      </c>
      <c r="FD29" s="9">
        <f>_xlfn.RANK.EQ(datos!FH29,datos!FH$7:FH$88)</f>
        <v>1</v>
      </c>
      <c r="FE29" s="9">
        <f>_xlfn.RANK.EQ(datos!FI29,datos!FI$7:FI$88)</f>
        <v>1</v>
      </c>
      <c r="FF29" s="9">
        <f>_xlfn.RANK.EQ(datos!FJ29,datos!FJ$7:FJ$88)</f>
        <v>12</v>
      </c>
      <c r="FG29" s="9">
        <f>_xlfn.RANK.EQ(datos!FK29,datos!FK$7:FK$88)</f>
        <v>21</v>
      </c>
      <c r="FH29" s="9">
        <f>_xlfn.RANK.EQ(datos!FL29,datos!FL$7:FL$88)</f>
        <v>43</v>
      </c>
      <c r="FI29" s="9">
        <f>_xlfn.RANK.EQ(datos!FM29,datos!FM$7:FM$88)</f>
        <v>26</v>
      </c>
      <c r="FJ29" s="9">
        <f>_xlfn.RANK.EQ(datos!FN29,datos!FN$7:FN$88)</f>
        <v>26</v>
      </c>
      <c r="FK29" s="9">
        <f>_xlfn.RANK.EQ(datos!FO29,datos!FO$7:FO$88)</f>
        <v>32</v>
      </c>
      <c r="FL29" s="9">
        <f>_xlfn.RANK.EQ(datos!FP29,datos!FP$7:FP$88)</f>
        <v>28</v>
      </c>
      <c r="FM29" s="9">
        <f>_xlfn.RANK.EQ(datos!FQ29,datos!FQ$7:FQ$88)</f>
        <v>29</v>
      </c>
      <c r="FN29" s="9">
        <f>_xlfn.RANK.EQ(datos!FR29,datos!FR$7:FR$88)</f>
        <v>44</v>
      </c>
      <c r="FO29" s="9">
        <f>_xlfn.RANK.EQ(datos!FS29,datos!FS$7:FS$88)</f>
        <v>54</v>
      </c>
      <c r="FP29" s="9">
        <f>_xlfn.RANK.EQ(datos!FT29,datos!FT$7:FT$88)</f>
        <v>35</v>
      </c>
    </row>
    <row r="30" spans="1:172" x14ac:dyDescent="0.3">
      <c r="A30" s="2" t="s">
        <v>48</v>
      </c>
      <c r="B30" s="2">
        <v>204</v>
      </c>
      <c r="C30" s="2" t="s">
        <v>49</v>
      </c>
      <c r="D30" s="2" t="s">
        <v>43</v>
      </c>
      <c r="E30" s="2" t="s">
        <v>349</v>
      </c>
      <c r="F30" s="2">
        <v>0</v>
      </c>
      <c r="G30" s="2" t="s">
        <v>355</v>
      </c>
      <c r="H30" s="9">
        <f>_xlfn.RANK.EQ(datos2!I30,datos2!I$7:I$88)</f>
        <v>39</v>
      </c>
      <c r="I30" s="9">
        <f>_xlfn.RANK.EQ(datos2!J30,datos2!J$7:J$88)</f>
        <v>59</v>
      </c>
      <c r="J30" s="9">
        <f>_xlfn.RANK.EQ(datos2!K30,datos2!K$7:K$88)</f>
        <v>44</v>
      </c>
      <c r="K30" s="9">
        <f>_xlfn.RANK.EQ(datos2!L30,datos2!L$7:L$88)</f>
        <v>40</v>
      </c>
      <c r="L30" s="9">
        <f>_xlfn.RANK.EQ(datos2!M30,datos2!M$7:M$88)</f>
        <v>7</v>
      </c>
      <c r="M30" s="9">
        <f>_xlfn.RANK.EQ(datos2!N30,datos2!N$7:N$88)</f>
        <v>45</v>
      </c>
      <c r="N30" s="9">
        <f>_xlfn.RANK.EQ(datos2!O30,datos2!O$7:O$88)</f>
        <v>67</v>
      </c>
      <c r="O30" s="9">
        <f>_xlfn.RANK.EQ(datos2!P30,datos2!P$7:P$88)</f>
        <v>43</v>
      </c>
      <c r="P30" s="9">
        <f>_xlfn.RANK.EQ(datos2!Q30,datos2!Q$7:Q$88)</f>
        <v>37</v>
      </c>
      <c r="Q30" s="9">
        <f>_xlfn.RANK.EQ(datos2!R30,datos2!R$7:R$88)</f>
        <v>71</v>
      </c>
      <c r="R30" s="9">
        <f>_xlfn.RANK.EQ(datos2!S30,datos2!S$7:S$88)</f>
        <v>69</v>
      </c>
      <c r="S30" s="9">
        <f>_xlfn.RANK.EQ(datos2!T30,datos2!T$7:T$88)</f>
        <v>31</v>
      </c>
      <c r="T30" s="9">
        <f>_xlfn.RANK.EQ(datos2!U30,datos2!U$7:U$88)</f>
        <v>66</v>
      </c>
      <c r="U30" s="9">
        <f>_xlfn.RANK.EQ(datos2!V30,datos2!V$7:V$88)</f>
        <v>29</v>
      </c>
      <c r="V30" s="9">
        <f>_xlfn.RANK.EQ(datos2!W30,datos2!W$7:W$88)</f>
        <v>70</v>
      </c>
      <c r="W30" s="9">
        <f>_xlfn.RANK.EQ(datos2!X30,datos2!X$7:X$88)</f>
        <v>2</v>
      </c>
      <c r="X30" s="9">
        <f>_xlfn.RANK.EQ(datos2!Y30,datos2!Y$7:Y$88)</f>
        <v>56</v>
      </c>
      <c r="Y30" s="9">
        <f>_xlfn.RANK.EQ(datos2!Z30,datos2!Z$7:Z$88)</f>
        <v>35</v>
      </c>
      <c r="Z30" s="9">
        <f>_xlfn.RANK.EQ(datos2!AA30,datos2!AA$7:AA$88)</f>
        <v>4</v>
      </c>
      <c r="AA30" s="9">
        <f>_xlfn.RANK.EQ(datos2!AB30,datos2!AB$7:AB$88)</f>
        <v>44</v>
      </c>
      <c r="AB30" s="9">
        <f>_xlfn.RANK.EQ(datos2!AC30,datos2!AC$7:AC$88)</f>
        <v>33</v>
      </c>
      <c r="AC30" s="9">
        <f>_xlfn.RANK.EQ(datos2!AD30,datos2!AD$7:AD$88)</f>
        <v>78</v>
      </c>
      <c r="AD30" s="9">
        <f>_xlfn.RANK.EQ(datos2!AE30,datos2!AE$7:AE$88)</f>
        <v>42</v>
      </c>
      <c r="AE30" s="9">
        <f>_xlfn.RANK.EQ(datos2!AF30,datos2!AF$7:AF$88)</f>
        <v>7</v>
      </c>
      <c r="AF30" s="9">
        <f>_xlfn.RANK.EQ(datos2!AG30,datos2!AG$7:AG$88)</f>
        <v>32</v>
      </c>
      <c r="AG30" s="9">
        <f>_xlfn.RANK.EQ(datos2!AH30,datos2!AH$7:AH$88)</f>
        <v>42</v>
      </c>
      <c r="AH30" s="9">
        <f>_xlfn.RANK.EQ(datos2!AI30,datos2!AI$7:AI$88)</f>
        <v>21</v>
      </c>
      <c r="AI30" s="9">
        <f>_xlfn.RANK.EQ(datos2!AJ30,datos2!AJ$7:AJ$88)</f>
        <v>65</v>
      </c>
      <c r="AJ30" s="9">
        <f>_xlfn.RANK.EQ(datos2!AK30,datos2!AK$7:AK$88)</f>
        <v>34</v>
      </c>
      <c r="AK30" s="9">
        <f>_xlfn.RANK.EQ(datos2!AL30,datos2!AL$7:AL$88)</f>
        <v>77</v>
      </c>
      <c r="AL30" s="9">
        <f>_xlfn.RANK.EQ(datos2!AM30,datos2!AM$7:AM$88)</f>
        <v>31</v>
      </c>
      <c r="AM30" s="9">
        <f>_xlfn.RANK.EQ(datos2!AN30,datos2!AN$7:AN$88)</f>
        <v>47</v>
      </c>
      <c r="AN30" s="9">
        <f>_xlfn.RANK.EQ(datos2!AO30,datos2!AO$7:AO$88)</f>
        <v>67</v>
      </c>
      <c r="AO30" s="9">
        <f>_xlfn.RANK.EQ(datos!AS30,datos!AS$7:AS$88)</f>
        <v>1</v>
      </c>
      <c r="AP30" s="9">
        <f>_xlfn.RANK.EQ(datos!AT30,datos!AT$7:AT$88)</f>
        <v>18</v>
      </c>
      <c r="AQ30" s="9">
        <f>_xlfn.RANK.EQ(datos!AU30,datos!AU$7:AU$88)</f>
        <v>29</v>
      </c>
      <c r="AR30" s="9">
        <f>_xlfn.RANK.EQ(datos!AV30,datos!AV$7:AV$88)</f>
        <v>57</v>
      </c>
      <c r="AS30" s="9">
        <f>_xlfn.RANK.EQ(datos!AW30,datos!AW$7:AW$88)</f>
        <v>74</v>
      </c>
      <c r="AT30" s="9">
        <f>_xlfn.RANK.EQ(datos!AX30,datos!AX$7:AX$88)</f>
        <v>1</v>
      </c>
      <c r="AU30" s="9">
        <f>_xlfn.RANK.EQ(datos!AY30,datos!AY$7:AY$88)</f>
        <v>43</v>
      </c>
      <c r="AV30" s="9">
        <f>_xlfn.RANK.EQ(datos!AZ30,datos!AZ$7:AZ$88)</f>
        <v>71</v>
      </c>
      <c r="AW30" s="9">
        <f>_xlfn.RANK.EQ(datos!BA30,datos!BA$7:BA$88)</f>
        <v>77</v>
      </c>
      <c r="AX30" s="9">
        <f>_xlfn.RANK.EQ(datos!BB30,datos!BB$7:BB$88)</f>
        <v>2</v>
      </c>
      <c r="AY30" s="9">
        <f>_xlfn.RANK.EQ(datos!BC30,datos!BC$7:BC$88)</f>
        <v>70</v>
      </c>
      <c r="AZ30" s="9">
        <f>_xlfn.RANK.EQ(datos!BD30,datos!BD$7:BD$88)</f>
        <v>69</v>
      </c>
      <c r="BA30" s="9">
        <f>_xlfn.RANK.EQ(datos!BE30,datos!BE$7:BE$88)</f>
        <v>63</v>
      </c>
      <c r="BB30" s="9">
        <f>_xlfn.RANK.EQ(datos!BF30,datos!BF$7:BF$88)</f>
        <v>54</v>
      </c>
      <c r="BC30" s="9">
        <f>_xlfn.RANK.EQ(datos!BG30,datos!BG$7:BG$88)</f>
        <v>24</v>
      </c>
      <c r="BD30" s="9">
        <f>_xlfn.RANK.EQ(datos!BH30,datos!BH$7:BH$88)</f>
        <v>62</v>
      </c>
      <c r="BE30" s="9">
        <f>_xlfn.RANK.EQ(datos!BI30,datos!BI$7:BI$88)</f>
        <v>79</v>
      </c>
      <c r="BF30" s="9">
        <f>_xlfn.RANK.EQ(datos!BJ30,datos!BJ$7:BJ$88)</f>
        <v>6</v>
      </c>
      <c r="BG30" s="9">
        <f>_xlfn.RANK.EQ(datos!BK30,datos!BK$7:BK$88)</f>
        <v>23</v>
      </c>
      <c r="BH30" s="9">
        <f>_xlfn.RANK.EQ(datos!BL30,datos!BL$7:BL$88)</f>
        <v>61</v>
      </c>
      <c r="BI30" s="9">
        <f>_xlfn.RANK.EQ(datos!BM30,datos!BM$7:BM$88)</f>
        <v>27</v>
      </c>
      <c r="BJ30" s="9">
        <f>_xlfn.RANK.EQ(datos!BN30,datos!BN$7:BN$88)</f>
        <v>64</v>
      </c>
      <c r="BK30" s="9">
        <f>_xlfn.RANK.EQ(datos!BO30,datos!BO$7:BO$88)</f>
        <v>26</v>
      </c>
      <c r="BL30" s="9">
        <f>_xlfn.RANK.EQ(datos!BP30,datos!BP$7:BP$88)</f>
        <v>49</v>
      </c>
      <c r="BM30" s="9">
        <f>_xlfn.RANK.EQ(datos!BQ30,datos!BQ$7:BQ$88)</f>
        <v>61</v>
      </c>
      <c r="BN30" s="9">
        <f>_xlfn.RANK.EQ(datos!BR30,datos!BR$7:BR$88)</f>
        <v>55</v>
      </c>
      <c r="BO30" s="9">
        <f>_xlfn.RANK.EQ(datos!BS30,datos!BS$7:BS$88)</f>
        <v>55</v>
      </c>
      <c r="BP30" s="9">
        <f>_xlfn.RANK.EQ(datos!BT30,datos!BT$7:BT$88)</f>
        <v>1</v>
      </c>
      <c r="BQ30" s="9">
        <f>_xlfn.RANK.EQ(datos!BU30,datos!BU$7:BU$88)</f>
        <v>37</v>
      </c>
      <c r="BR30" s="9">
        <f>_xlfn.RANK.EQ(datos!BV30,datos!BV$7:BV$88)</f>
        <v>42</v>
      </c>
      <c r="BS30" s="9">
        <f>_xlfn.RANK.EQ(datos!BW30,datos!BW$7:BW$88)</f>
        <v>1</v>
      </c>
      <c r="BT30" s="9">
        <f>_xlfn.RANK.EQ(datos!BX30,datos!BX$7:BX$88)</f>
        <v>54</v>
      </c>
      <c r="BU30" s="9">
        <f>_xlfn.RANK.EQ(datos!BY30,datos!BY$7:BY$88)</f>
        <v>67</v>
      </c>
      <c r="BV30" s="9">
        <f>_xlfn.RANK.EQ(datos!BZ30,datos!BZ$7:BZ$88)</f>
        <v>25</v>
      </c>
      <c r="BW30" s="9">
        <f>_xlfn.RANK.EQ(datos!CA30,datos!CA$7:CA$88)</f>
        <v>28</v>
      </c>
      <c r="BX30" s="9">
        <f>_xlfn.RANK.EQ(datos!CB30,datos!CB$7:CB$88)</f>
        <v>77</v>
      </c>
      <c r="BY30" s="9">
        <f>_xlfn.RANK.EQ(datos!CC30,datos!CC$7:CC$88)</f>
        <v>33</v>
      </c>
      <c r="BZ30" s="9">
        <f>_xlfn.RANK.EQ(datos!CD30,datos!CD$7:CD$88)</f>
        <v>17</v>
      </c>
      <c r="CA30" s="9">
        <f>_xlfn.RANK.EQ(datos!CE30,datos!CE$7:CE$88)</f>
        <v>51</v>
      </c>
      <c r="CB30" s="9">
        <f>_xlfn.RANK.EQ(datos!CF30,datos!CF$7:CF$88)</f>
        <v>4</v>
      </c>
      <c r="CC30" s="9">
        <f>_xlfn.RANK.EQ(datos!CG30,datos!CG$7:CG$88)</f>
        <v>26</v>
      </c>
      <c r="CD30" s="9">
        <f>_xlfn.RANK.EQ(datos!CH30,datos!CH$7:CH$88)</f>
        <v>51</v>
      </c>
      <c r="CE30" s="9">
        <f>_xlfn.RANK.EQ(datos!CI30,datos!CI$7:CI$88)</f>
        <v>19</v>
      </c>
      <c r="CF30" s="9">
        <f>_xlfn.RANK.EQ(datos!CJ30,datos!CJ$7:CJ$88)</f>
        <v>60</v>
      </c>
      <c r="CG30" s="9">
        <f>_xlfn.RANK.EQ(datos!CK30,datos!CK$7:CK$88)</f>
        <v>65</v>
      </c>
      <c r="CH30" s="9">
        <f>_xlfn.RANK.EQ(datos!CL30,datos!CL$7:CL$88)</f>
        <v>72</v>
      </c>
      <c r="CI30" s="9">
        <f>_xlfn.RANK.EQ(datos!CM30,datos!CM$7:CM$88)</f>
        <v>68</v>
      </c>
      <c r="CJ30" s="9">
        <f>_xlfn.RANK.EQ(datos!CN30,datos!CN$7:CN$88)</f>
        <v>49</v>
      </c>
      <c r="CK30" s="9">
        <f>_xlfn.RANK.EQ(datos!CO30,datos!CO$7:CO$88)</f>
        <v>73</v>
      </c>
      <c r="CL30" s="9">
        <f>_xlfn.RANK.EQ(datos!CP30,datos!CP$7:CP$88)</f>
        <v>8</v>
      </c>
      <c r="CM30" s="9">
        <f>_xlfn.RANK.EQ(datos!CQ30,datos!CQ$7:CQ$88)</f>
        <v>1</v>
      </c>
      <c r="CN30" s="9">
        <f>_xlfn.RANK.EQ(datos!CR30,datos!CR$7:CR$88)</f>
        <v>49</v>
      </c>
      <c r="CO30" s="9">
        <f>_xlfn.RANK.EQ(datos!CS30,datos!CS$7:CS$88)</f>
        <v>41</v>
      </c>
      <c r="CP30" s="9">
        <f>_xlfn.RANK.EQ(datos!CT30,datos!CT$7:CT$88)</f>
        <v>62</v>
      </c>
      <c r="CQ30" s="9">
        <f>_xlfn.RANK.EQ(datos!CU30,datos!CU$7:CU$88)</f>
        <v>4</v>
      </c>
      <c r="CR30" s="9">
        <f>_xlfn.RANK.EQ(datos!CV30,datos!CV$7:CV$88)</f>
        <v>5</v>
      </c>
      <c r="CS30" s="9">
        <f>_xlfn.RANK.EQ(datos!CW30,datos!CW$7:CW$88)</f>
        <v>4</v>
      </c>
      <c r="CT30" s="9">
        <f>_xlfn.RANK.EQ(datos!CX30,datos!CX$7:CX$88)</f>
        <v>10</v>
      </c>
      <c r="CU30" s="9">
        <f>_xlfn.RANK.EQ(datos!CY30,datos!CY$7:CY$88)</f>
        <v>8</v>
      </c>
      <c r="CV30" s="9">
        <f>_xlfn.RANK.EQ(datos!CZ30,datos!CZ$7:CZ$88)</f>
        <v>16</v>
      </c>
      <c r="CW30" s="9">
        <f>_xlfn.RANK.EQ(datos!DA30,datos!DA$7:DA$88)</f>
        <v>37</v>
      </c>
      <c r="CX30" s="9">
        <f>_xlfn.RANK.EQ(datos!DB30,datos!DB$7:DB$88)</f>
        <v>23</v>
      </c>
      <c r="CY30" s="9">
        <f>_xlfn.RANK.EQ(datos!DC30,datos!DC$7:DC$88)</f>
        <v>19</v>
      </c>
      <c r="CZ30" s="9">
        <f>_xlfn.RANK.EQ(datos!DD30,datos!DD$7:DD$88)</f>
        <v>36</v>
      </c>
      <c r="DA30" s="9">
        <f>_xlfn.RANK.EQ(datos!DE30,datos!DE$7:DE$88)</f>
        <v>64</v>
      </c>
      <c r="DB30" s="9">
        <f>_xlfn.RANK.EQ(datos!DF30,datos!DF$7:DF$88)</f>
        <v>8</v>
      </c>
      <c r="DC30" s="9">
        <f>_xlfn.RANK.EQ(datos!DG30,datos!DG$7:DG$88)</f>
        <v>1</v>
      </c>
      <c r="DD30" s="9">
        <f>_xlfn.RANK.EQ(datos!DH30,datos!DH$7:DH$88)</f>
        <v>40</v>
      </c>
      <c r="DE30" s="9">
        <f>_xlfn.RANK.EQ(datos!DI30,datos!DI$7:DI$88)</f>
        <v>72</v>
      </c>
      <c r="DF30" s="9">
        <f>_xlfn.RANK.EQ(datos!DJ30,datos!DJ$7:DJ$88)</f>
        <v>63</v>
      </c>
      <c r="DG30" s="9">
        <f>_xlfn.RANK.EQ(datos!DK30,datos!DK$7:DK$88)</f>
        <v>78</v>
      </c>
      <c r="DH30" s="9">
        <f>_xlfn.RANK.EQ(datos!DL30,datos!DL$7:DL$88)</f>
        <v>79</v>
      </c>
      <c r="DI30" s="9">
        <f>_xlfn.RANK.EQ(datos!DM30,datos!DM$7:DM$88)</f>
        <v>44</v>
      </c>
      <c r="DJ30" s="9">
        <f>_xlfn.RANK.EQ(datos!DN30,datos!DN$7:DN$88)</f>
        <v>59</v>
      </c>
      <c r="DK30" s="9">
        <f>_xlfn.RANK.EQ(datos!DO30,datos!DO$7:DO$88)</f>
        <v>28</v>
      </c>
      <c r="DL30" s="9">
        <f>_xlfn.RANK.EQ(datos!DP30,datos!DP$7:DP$88)</f>
        <v>1</v>
      </c>
      <c r="DM30" s="9">
        <f>_xlfn.RANK.EQ(datos!DQ30,datos!DQ$7:DQ$88)</f>
        <v>1</v>
      </c>
      <c r="DN30" s="9">
        <f>_xlfn.RANK.EQ(datos!DR30,datos!DR$7:DR$88)</f>
        <v>77</v>
      </c>
      <c r="DO30" s="9">
        <f>_xlfn.RANK.EQ(datos!DS30,datos!DS$7:DS$88)</f>
        <v>18</v>
      </c>
      <c r="DP30" s="9">
        <f>_xlfn.RANK.EQ(datos!DT30,datos!DT$7:DT$88)</f>
        <v>30</v>
      </c>
      <c r="DQ30" s="9">
        <f>_xlfn.RANK.EQ(datos!DU30,datos!DU$7:DU$88)</f>
        <v>41</v>
      </c>
      <c r="DR30" s="9">
        <f>_xlfn.RANK.EQ(datos!DV30,datos!DV$7:DV$88)</f>
        <v>35</v>
      </c>
      <c r="DS30" s="9">
        <f>_xlfn.RANK.EQ(datos!DW30,datos!DW$7:DW$88)</f>
        <v>24</v>
      </c>
      <c r="DT30" s="9">
        <f>_xlfn.RANK.EQ(datos!DX30,datos!DX$7:DX$88)</f>
        <v>34</v>
      </c>
      <c r="DU30" s="9">
        <f>_xlfn.RANK.EQ(datos!DY30,datos!DY$7:DY$88)</f>
        <v>28</v>
      </c>
      <c r="DV30" s="9">
        <f>_xlfn.RANK.EQ(datos!DZ30,datos!DZ$7:DZ$88)</f>
        <v>17</v>
      </c>
      <c r="DW30" s="9">
        <f>_xlfn.RANK.EQ(datos!EA30,datos!EA$7:EA$88)</f>
        <v>43</v>
      </c>
      <c r="DX30" s="9">
        <f>_xlfn.RANK.EQ(datos!EB30,datos!EB$7:EB$88)</f>
        <v>38</v>
      </c>
      <c r="DY30" s="9">
        <f>_xlfn.RANK.EQ(datos!EC30,datos!EC$7:EC$88)</f>
        <v>48</v>
      </c>
      <c r="DZ30" s="9">
        <f>_xlfn.RANK.EQ(datos!ED30,datos!ED$7:ED$88)</f>
        <v>26</v>
      </c>
      <c r="EA30" s="9">
        <f>_xlfn.RANK.EQ(datos!EE30,datos!EE$7:EE$88)</f>
        <v>58</v>
      </c>
      <c r="EB30" s="9">
        <f>_xlfn.RANK.EQ(datos!EF30,datos!EF$7:EF$88)</f>
        <v>44</v>
      </c>
      <c r="EC30" s="9">
        <f>_xlfn.RANK.EQ(datos!EG30,datos!EG$7:EG$88)</f>
        <v>10</v>
      </c>
      <c r="ED30" s="9">
        <f>_xlfn.RANK.EQ(datos!EH30,datos!EH$7:EH$88)</f>
        <v>24</v>
      </c>
      <c r="EE30" s="9">
        <f>_xlfn.RANK.EQ(datos!EI30,datos!EI$7:EI$88)</f>
        <v>1</v>
      </c>
      <c r="EF30" s="9">
        <f>_xlfn.RANK.EQ(datos!EJ30,datos!EJ$7:EJ$88)</f>
        <v>77</v>
      </c>
      <c r="EG30" s="9">
        <f>_xlfn.RANK.EQ(datos!EK30,datos!EK$7:EK$88)</f>
        <v>71</v>
      </c>
      <c r="EH30" s="9">
        <f>_xlfn.RANK.EQ(datos!EL30,datos!EL$7:EL$88)</f>
        <v>54</v>
      </c>
      <c r="EI30" s="9">
        <f>_xlfn.RANK.EQ(datos!EM30,datos!EM$7:EM$88)</f>
        <v>62</v>
      </c>
      <c r="EJ30" s="9">
        <f>_xlfn.RANK.EQ(datos!EN30,datos!EN$7:EN$88)</f>
        <v>22</v>
      </c>
      <c r="EK30" s="9">
        <f>_xlfn.RANK.EQ(datos!EO30,datos!EO$7:EO$88)</f>
        <v>70</v>
      </c>
      <c r="EL30" s="9">
        <f>_xlfn.RANK.EQ(datos!EP30,datos!EP$7:EP$88)</f>
        <v>1</v>
      </c>
      <c r="EM30" s="9">
        <f>_xlfn.RANK.EQ(datos!EQ30,datos!EQ$7:EQ$88)</f>
        <v>1</v>
      </c>
      <c r="EN30" s="9">
        <f>_xlfn.RANK.EQ(datos!ER30,datos!ER$7:ER$88)</f>
        <v>65</v>
      </c>
      <c r="EO30" s="9">
        <f>_xlfn.RANK.EQ(datos!ES30,datos!ES$7:ES$88)</f>
        <v>11</v>
      </c>
      <c r="EP30" s="9">
        <f>_xlfn.RANK.EQ(datos!ET30,datos!ET$7:ET$88)</f>
        <v>76</v>
      </c>
      <c r="EQ30" s="9">
        <f>_xlfn.RANK.EQ(datos!EU30,datos!EU$7:EU$88)</f>
        <v>75</v>
      </c>
      <c r="ER30" s="9">
        <f>_xlfn.RANK.EQ(datos!EV30,datos!EV$7:EV$88)</f>
        <v>78</v>
      </c>
      <c r="ES30" s="9">
        <f>_xlfn.RANK.EQ(datos!EW30,datos!EW$7:EW$88)</f>
        <v>6</v>
      </c>
      <c r="ET30" s="9">
        <f>_xlfn.RANK.EQ(datos!EX30,datos!EX$7:EX$88)</f>
        <v>26</v>
      </c>
      <c r="EU30" s="9">
        <f>_xlfn.RANK.EQ(datos!EY30,datos!EY$7:EY$88)</f>
        <v>79</v>
      </c>
      <c r="EV30" s="9">
        <f>_xlfn.RANK.EQ(datos!EZ30,datos!EZ$7:EZ$88)</f>
        <v>76</v>
      </c>
      <c r="EW30" s="9">
        <f>_xlfn.RANK.EQ(datos!FA30,datos!FA$7:FA$88)</f>
        <v>79</v>
      </c>
      <c r="EX30" s="9">
        <f>_xlfn.RANK.EQ(datos!FB30,datos!FB$7:FB$88)</f>
        <v>65</v>
      </c>
      <c r="EY30" s="9">
        <f>_xlfn.RANK.EQ(datos!FC30,datos!FC$7:FC$88)</f>
        <v>66</v>
      </c>
      <c r="EZ30" s="9">
        <f>_xlfn.RANK.EQ(datos!FD30,datos!FD$7:FD$88)</f>
        <v>78</v>
      </c>
      <c r="FA30" s="9">
        <f>_xlfn.RANK.EQ(datos!FE30,datos!FE$7:FE$88)</f>
        <v>47</v>
      </c>
      <c r="FB30" s="9">
        <f>_xlfn.RANK.EQ(datos!FF30,datos!FF$7:FF$88)</f>
        <v>33</v>
      </c>
      <c r="FC30" s="9">
        <f>_xlfn.RANK.EQ(datos!FG30,datos!FG$7:FG$88)</f>
        <v>33</v>
      </c>
      <c r="FD30" s="9">
        <f>_xlfn.RANK.EQ(datos!FH30,datos!FH$7:FH$88)</f>
        <v>1</v>
      </c>
      <c r="FE30" s="9">
        <f>_xlfn.RANK.EQ(datos!FI30,datos!FI$7:FI$88)</f>
        <v>36</v>
      </c>
      <c r="FF30" s="9">
        <f>_xlfn.RANK.EQ(datos!FJ30,datos!FJ$7:FJ$88)</f>
        <v>39</v>
      </c>
      <c r="FG30" s="9">
        <f>_xlfn.RANK.EQ(datos!FK30,datos!FK$7:FK$88)</f>
        <v>50</v>
      </c>
      <c r="FH30" s="9">
        <f>_xlfn.RANK.EQ(datos!FL30,datos!FL$7:FL$88)</f>
        <v>43</v>
      </c>
      <c r="FI30" s="9">
        <f>_xlfn.RANK.EQ(datos!FM30,datos!FM$7:FM$88)</f>
        <v>26</v>
      </c>
      <c r="FJ30" s="9">
        <f>_xlfn.RANK.EQ(datos!FN30,datos!FN$7:FN$88)</f>
        <v>26</v>
      </c>
      <c r="FK30" s="9">
        <f>_xlfn.RANK.EQ(datos!FO30,datos!FO$7:FO$88)</f>
        <v>27</v>
      </c>
      <c r="FL30" s="9">
        <f>_xlfn.RANK.EQ(datos!FP30,datos!FP$7:FP$88)</f>
        <v>66</v>
      </c>
      <c r="FM30" s="9">
        <f>_xlfn.RANK.EQ(datos!FQ30,datos!FQ$7:FQ$88)</f>
        <v>53</v>
      </c>
      <c r="FN30" s="9">
        <f>_xlfn.RANK.EQ(datos!FR30,datos!FR$7:FR$88)</f>
        <v>69</v>
      </c>
      <c r="FO30" s="9">
        <f>_xlfn.RANK.EQ(datos!FS30,datos!FS$7:FS$88)</f>
        <v>46</v>
      </c>
      <c r="FP30" s="9">
        <f>_xlfn.RANK.EQ(datos!FT30,datos!FT$7:FT$88)</f>
        <v>59</v>
      </c>
    </row>
    <row r="31" spans="1:172" x14ac:dyDescent="0.3">
      <c r="A31" s="2" t="s">
        <v>50</v>
      </c>
      <c r="B31" s="2">
        <v>205</v>
      </c>
      <c r="C31" s="2" t="s">
        <v>51</v>
      </c>
      <c r="D31" s="2" t="s">
        <v>43</v>
      </c>
      <c r="E31" s="2" t="s">
        <v>347</v>
      </c>
      <c r="F31" s="2">
        <v>0</v>
      </c>
      <c r="G31" s="2" t="s">
        <v>344</v>
      </c>
      <c r="H31" s="9">
        <f>_xlfn.RANK.EQ(datos2!I31,datos2!I$7:I$88)</f>
        <v>17</v>
      </c>
      <c r="I31" s="9">
        <f>_xlfn.RANK.EQ(datos2!J31,datos2!J$7:J$88)</f>
        <v>55</v>
      </c>
      <c r="J31" s="9">
        <f>_xlfn.RANK.EQ(datos2!K31,datos2!K$7:K$88)</f>
        <v>10</v>
      </c>
      <c r="K31" s="9">
        <f>_xlfn.RANK.EQ(datos2!L31,datos2!L$7:L$88)</f>
        <v>34</v>
      </c>
      <c r="L31" s="9">
        <f>_xlfn.RANK.EQ(datos2!M31,datos2!M$7:M$88)</f>
        <v>4</v>
      </c>
      <c r="M31" s="9">
        <f>_xlfn.RANK.EQ(datos2!N31,datos2!N$7:N$88)</f>
        <v>13</v>
      </c>
      <c r="N31" s="9">
        <f>_xlfn.RANK.EQ(datos2!O31,datos2!O$7:O$88)</f>
        <v>46</v>
      </c>
      <c r="O31" s="9">
        <f>_xlfn.RANK.EQ(datos2!P31,datos2!P$7:P$88)</f>
        <v>58</v>
      </c>
      <c r="P31" s="9">
        <f>_xlfn.RANK.EQ(datos2!Q31,datos2!Q$7:Q$88)</f>
        <v>16</v>
      </c>
      <c r="Q31" s="9">
        <f>_xlfn.RANK.EQ(datos2!R31,datos2!R$7:R$88)</f>
        <v>67</v>
      </c>
      <c r="R31" s="9">
        <f>_xlfn.RANK.EQ(datos2!S31,datos2!S$7:S$88)</f>
        <v>76</v>
      </c>
      <c r="S31" s="9">
        <f>_xlfn.RANK.EQ(datos2!T31,datos2!T$7:T$88)</f>
        <v>57</v>
      </c>
      <c r="T31" s="9">
        <f>_xlfn.RANK.EQ(datos2!U31,datos2!U$7:U$88)</f>
        <v>19</v>
      </c>
      <c r="U31" s="9">
        <f>_xlfn.RANK.EQ(datos2!V31,datos2!V$7:V$88)</f>
        <v>12</v>
      </c>
      <c r="V31" s="9">
        <f>_xlfn.RANK.EQ(datos2!W31,datos2!W$7:W$88)</f>
        <v>18</v>
      </c>
      <c r="W31" s="9">
        <f>_xlfn.RANK.EQ(datos2!X31,datos2!X$7:X$88)</f>
        <v>25</v>
      </c>
      <c r="X31" s="9">
        <f>_xlfn.RANK.EQ(datos2!Y31,datos2!Y$7:Y$88)</f>
        <v>38</v>
      </c>
      <c r="Y31" s="9">
        <f>_xlfn.RANK.EQ(datos2!Z31,datos2!Z$7:Z$88)</f>
        <v>9</v>
      </c>
      <c r="Z31" s="9">
        <f>_xlfn.RANK.EQ(datos2!AA31,datos2!AA$7:AA$88)</f>
        <v>48</v>
      </c>
      <c r="AA31" s="9">
        <f>_xlfn.RANK.EQ(datos2!AB31,datos2!AB$7:AB$88)</f>
        <v>74</v>
      </c>
      <c r="AB31" s="9">
        <f>_xlfn.RANK.EQ(datos2!AC31,datos2!AC$7:AC$88)</f>
        <v>38</v>
      </c>
      <c r="AC31" s="9">
        <f>_xlfn.RANK.EQ(datos2!AD31,datos2!AD$7:AD$88)</f>
        <v>9</v>
      </c>
      <c r="AD31" s="9">
        <f>_xlfn.RANK.EQ(datos2!AE31,datos2!AE$7:AE$88)</f>
        <v>38</v>
      </c>
      <c r="AE31" s="9">
        <f>_xlfn.RANK.EQ(datos2!AF31,datos2!AF$7:AF$88)</f>
        <v>4</v>
      </c>
      <c r="AF31" s="9">
        <f>_xlfn.RANK.EQ(datos2!AG31,datos2!AG$7:AG$88)</f>
        <v>23</v>
      </c>
      <c r="AG31" s="9">
        <f>_xlfn.RANK.EQ(datos2!AH31,datos2!AH$7:AH$88)</f>
        <v>6</v>
      </c>
      <c r="AH31" s="9">
        <f>_xlfn.RANK.EQ(datos2!AI31,datos2!AI$7:AI$88)</f>
        <v>15</v>
      </c>
      <c r="AI31" s="9">
        <f>_xlfn.RANK.EQ(datos2!AJ31,datos2!AJ$7:AJ$88)</f>
        <v>28</v>
      </c>
      <c r="AJ31" s="9">
        <f>_xlfn.RANK.EQ(datos2!AK31,datos2!AK$7:AK$88)</f>
        <v>16</v>
      </c>
      <c r="AK31" s="9">
        <f>_xlfn.RANK.EQ(datos2!AL31,datos2!AL$7:AL$88)</f>
        <v>44</v>
      </c>
      <c r="AL31" s="9">
        <f>_xlfn.RANK.EQ(datos2!AM31,datos2!AM$7:AM$88)</f>
        <v>30</v>
      </c>
      <c r="AM31" s="9">
        <f>_xlfn.RANK.EQ(datos2!AN31,datos2!AN$7:AN$88)</f>
        <v>45</v>
      </c>
      <c r="AN31" s="9">
        <f>_xlfn.RANK.EQ(datos2!AO31,datos2!AO$7:AO$88)</f>
        <v>27</v>
      </c>
      <c r="AO31" s="9">
        <f>_xlfn.RANK.EQ(datos!AS31,datos!AS$7:AS$88)</f>
        <v>45</v>
      </c>
      <c r="AP31" s="9">
        <f>_xlfn.RANK.EQ(datos!AT31,datos!AT$7:AT$88)</f>
        <v>6</v>
      </c>
      <c r="AQ31" s="9">
        <f>_xlfn.RANK.EQ(datos!AU31,datos!AU$7:AU$88)</f>
        <v>44</v>
      </c>
      <c r="AR31" s="9">
        <f>_xlfn.RANK.EQ(datos!AV31,datos!AV$7:AV$88)</f>
        <v>47</v>
      </c>
      <c r="AS31" s="9">
        <f>_xlfn.RANK.EQ(datos!AW31,datos!AW$7:AW$88)</f>
        <v>76</v>
      </c>
      <c r="AT31" s="9">
        <f>_xlfn.RANK.EQ(datos!AX31,datos!AX$7:AX$88)</f>
        <v>58</v>
      </c>
      <c r="AU31" s="9">
        <f>_xlfn.RANK.EQ(datos!AY31,datos!AY$7:AY$88)</f>
        <v>10</v>
      </c>
      <c r="AV31" s="9">
        <f>_xlfn.RANK.EQ(datos!AZ31,datos!AZ$7:AZ$88)</f>
        <v>55</v>
      </c>
      <c r="AW31" s="9">
        <f>_xlfn.RANK.EQ(datos!BA31,datos!BA$7:BA$88)</f>
        <v>60</v>
      </c>
      <c r="AX31" s="9">
        <f>_xlfn.RANK.EQ(datos!BB31,datos!BB$7:BB$88)</f>
        <v>4</v>
      </c>
      <c r="AY31" s="9">
        <f>_xlfn.RANK.EQ(datos!BC31,datos!BC$7:BC$88)</f>
        <v>49</v>
      </c>
      <c r="AZ31" s="9">
        <f>_xlfn.RANK.EQ(datos!BD31,datos!BD$7:BD$88)</f>
        <v>64</v>
      </c>
      <c r="BA31" s="9">
        <f>_xlfn.RANK.EQ(datos!BE31,datos!BE$7:BE$88)</f>
        <v>68</v>
      </c>
      <c r="BB31" s="9">
        <f>_xlfn.RANK.EQ(datos!BF31,datos!BF$7:BF$88)</f>
        <v>54</v>
      </c>
      <c r="BC31" s="9">
        <f>_xlfn.RANK.EQ(datos!BG31,datos!BG$7:BG$88)</f>
        <v>51</v>
      </c>
      <c r="BD31" s="9">
        <f>_xlfn.RANK.EQ(datos!BH31,datos!BH$7:BH$88)</f>
        <v>75</v>
      </c>
      <c r="BE31" s="9">
        <f>_xlfn.RANK.EQ(datos!BI31,datos!BI$7:BI$88)</f>
        <v>44</v>
      </c>
      <c r="BF31" s="9">
        <f>_xlfn.RANK.EQ(datos!BJ31,datos!BJ$7:BJ$88)</f>
        <v>19</v>
      </c>
      <c r="BG31" s="9">
        <f>_xlfn.RANK.EQ(datos!BK31,datos!BK$7:BK$88)</f>
        <v>39</v>
      </c>
      <c r="BH31" s="9">
        <f>_xlfn.RANK.EQ(datos!BL31,datos!BL$7:BL$88)</f>
        <v>67</v>
      </c>
      <c r="BI31" s="9">
        <f>_xlfn.RANK.EQ(datos!BM31,datos!BM$7:BM$88)</f>
        <v>55</v>
      </c>
      <c r="BJ31" s="9">
        <f>_xlfn.RANK.EQ(datos!BN31,datos!BN$7:BN$88)</f>
        <v>14</v>
      </c>
      <c r="BK31" s="9">
        <f>_xlfn.RANK.EQ(datos!BO31,datos!BO$7:BO$88)</f>
        <v>50</v>
      </c>
      <c r="BL31" s="9">
        <f>_xlfn.RANK.EQ(datos!BP31,datos!BP$7:BP$88)</f>
        <v>16</v>
      </c>
      <c r="BM31" s="9">
        <f>_xlfn.RANK.EQ(datos!BQ31,datos!BQ$7:BQ$88)</f>
        <v>33</v>
      </c>
      <c r="BN31" s="9">
        <f>_xlfn.RANK.EQ(datos!BR31,datos!BR$7:BR$88)</f>
        <v>48</v>
      </c>
      <c r="BO31" s="9">
        <f>_xlfn.RANK.EQ(datos!BS31,datos!BS$7:BS$88)</f>
        <v>13</v>
      </c>
      <c r="BP31" s="9">
        <f>_xlfn.RANK.EQ(datos!BT31,datos!BT$7:BT$88)</f>
        <v>1</v>
      </c>
      <c r="BQ31" s="9">
        <f>_xlfn.RANK.EQ(datos!BU31,datos!BU$7:BU$88)</f>
        <v>1</v>
      </c>
      <c r="BR31" s="9">
        <f>_xlfn.RANK.EQ(datos!BV31,datos!BV$7:BV$88)</f>
        <v>33</v>
      </c>
      <c r="BS31" s="9">
        <f>_xlfn.RANK.EQ(datos!BW31,datos!BW$7:BW$88)</f>
        <v>1</v>
      </c>
      <c r="BT31" s="9">
        <f>_xlfn.RANK.EQ(datos!BX31,datos!BX$7:BX$88)</f>
        <v>33</v>
      </c>
      <c r="BU31" s="9">
        <f>_xlfn.RANK.EQ(datos!BY31,datos!BY$7:BY$88)</f>
        <v>15</v>
      </c>
      <c r="BV31" s="9">
        <f>_xlfn.RANK.EQ(datos!BZ31,datos!BZ$7:BZ$88)</f>
        <v>15</v>
      </c>
      <c r="BW31" s="9">
        <f>_xlfn.RANK.EQ(datos!CA31,datos!CA$7:CA$88)</f>
        <v>28</v>
      </c>
      <c r="BX31" s="9">
        <f>_xlfn.RANK.EQ(datos!CB31,datos!CB$7:CB$88)</f>
        <v>21</v>
      </c>
      <c r="BY31" s="9">
        <f>_xlfn.RANK.EQ(datos!CC31,datos!CC$7:CC$88)</f>
        <v>18</v>
      </c>
      <c r="BZ31" s="9">
        <f>_xlfn.RANK.EQ(datos!CD31,datos!CD$7:CD$88)</f>
        <v>21</v>
      </c>
      <c r="CA31" s="9">
        <f>_xlfn.RANK.EQ(datos!CE31,datos!CE$7:CE$88)</f>
        <v>41</v>
      </c>
      <c r="CB31" s="9">
        <f>_xlfn.RANK.EQ(datos!CF31,datos!CF$7:CF$88)</f>
        <v>6</v>
      </c>
      <c r="CC31" s="9">
        <f>_xlfn.RANK.EQ(datos!CG31,datos!CG$7:CG$88)</f>
        <v>69</v>
      </c>
      <c r="CD31" s="9">
        <f>_xlfn.RANK.EQ(datos!CH31,datos!CH$7:CH$88)</f>
        <v>70</v>
      </c>
      <c r="CE31" s="9">
        <f>_xlfn.RANK.EQ(datos!CI31,datos!CI$7:CI$88)</f>
        <v>42</v>
      </c>
      <c r="CF31" s="9">
        <f>_xlfn.RANK.EQ(datos!CJ31,datos!CJ$7:CJ$88)</f>
        <v>66</v>
      </c>
      <c r="CG31" s="9">
        <f>_xlfn.RANK.EQ(datos!CK31,datos!CK$7:CK$88)</f>
        <v>34</v>
      </c>
      <c r="CH31" s="9">
        <f>_xlfn.RANK.EQ(datos!CL31,datos!CL$7:CL$88)</f>
        <v>21</v>
      </c>
      <c r="CI31" s="9">
        <f>_xlfn.RANK.EQ(datos!CM31,datos!CM$7:CM$88)</f>
        <v>8</v>
      </c>
      <c r="CJ31" s="9">
        <f>_xlfn.RANK.EQ(datos!CN31,datos!CN$7:CN$88)</f>
        <v>33</v>
      </c>
      <c r="CK31" s="9">
        <f>_xlfn.RANK.EQ(datos!CO31,datos!CO$7:CO$88)</f>
        <v>46</v>
      </c>
      <c r="CL31" s="9">
        <f>_xlfn.RANK.EQ(datos!CP31,datos!CP$7:CP$88)</f>
        <v>5</v>
      </c>
      <c r="CM31" s="9">
        <f>_xlfn.RANK.EQ(datos!CQ31,datos!CQ$7:CQ$88)</f>
        <v>1</v>
      </c>
      <c r="CN31" s="9">
        <f>_xlfn.RANK.EQ(datos!CR31,datos!CR$7:CR$88)</f>
        <v>34</v>
      </c>
      <c r="CO31" s="9">
        <f>_xlfn.RANK.EQ(datos!CS31,datos!CS$7:CS$88)</f>
        <v>25</v>
      </c>
      <c r="CP31" s="9">
        <f>_xlfn.RANK.EQ(datos!CT31,datos!CT$7:CT$88)</f>
        <v>56</v>
      </c>
      <c r="CQ31" s="9">
        <f>_xlfn.RANK.EQ(datos!CU31,datos!CU$7:CU$88)</f>
        <v>42</v>
      </c>
      <c r="CR31" s="9">
        <f>_xlfn.RANK.EQ(datos!CV31,datos!CV$7:CV$88)</f>
        <v>71</v>
      </c>
      <c r="CS31" s="9">
        <f>_xlfn.RANK.EQ(datos!CW31,datos!CW$7:CW$88)</f>
        <v>38</v>
      </c>
      <c r="CT31" s="9">
        <f>_xlfn.RANK.EQ(datos!CX31,datos!CX$7:CX$88)</f>
        <v>51</v>
      </c>
      <c r="CU31" s="9">
        <f>_xlfn.RANK.EQ(datos!CY31,datos!CY$7:CY$88)</f>
        <v>77</v>
      </c>
      <c r="CV31" s="9">
        <f>_xlfn.RANK.EQ(datos!CZ31,datos!CZ$7:CZ$88)</f>
        <v>75</v>
      </c>
      <c r="CW31" s="9">
        <f>_xlfn.RANK.EQ(datos!DA31,datos!DA$7:DA$88)</f>
        <v>69</v>
      </c>
      <c r="CX31" s="9">
        <f>_xlfn.RANK.EQ(datos!DB31,datos!DB$7:DB$88)</f>
        <v>80</v>
      </c>
      <c r="CY31" s="9">
        <f>_xlfn.RANK.EQ(datos!DC31,datos!DC$7:DC$88)</f>
        <v>76</v>
      </c>
      <c r="CZ31" s="9">
        <f>_xlfn.RANK.EQ(datos!DD31,datos!DD$7:DD$88)</f>
        <v>58</v>
      </c>
      <c r="DA31" s="9">
        <f>_xlfn.RANK.EQ(datos!DE31,datos!DE$7:DE$88)</f>
        <v>55</v>
      </c>
      <c r="DB31" s="9">
        <f>_xlfn.RANK.EQ(datos!DF31,datos!DF$7:DF$88)</f>
        <v>69</v>
      </c>
      <c r="DC31" s="9">
        <f>_xlfn.RANK.EQ(datos!DG31,datos!DG$7:DG$88)</f>
        <v>30</v>
      </c>
      <c r="DD31" s="9">
        <f>_xlfn.RANK.EQ(datos!DH31,datos!DH$7:DH$88)</f>
        <v>30</v>
      </c>
      <c r="DE31" s="9">
        <f>_xlfn.RANK.EQ(datos!DI31,datos!DI$7:DI$88)</f>
        <v>53</v>
      </c>
      <c r="DF31" s="9">
        <f>_xlfn.RANK.EQ(datos!DJ31,datos!DJ$7:DJ$88)</f>
        <v>47</v>
      </c>
      <c r="DG31" s="9">
        <f>_xlfn.RANK.EQ(datos!DK31,datos!DK$7:DK$88)</f>
        <v>12</v>
      </c>
      <c r="DH31" s="9">
        <f>_xlfn.RANK.EQ(datos!DL31,datos!DL$7:DL$88)</f>
        <v>12</v>
      </c>
      <c r="DI31" s="9">
        <f>_xlfn.RANK.EQ(datos!DM31,datos!DM$7:DM$88)</f>
        <v>19</v>
      </c>
      <c r="DJ31" s="9">
        <f>_xlfn.RANK.EQ(datos!DN31,datos!DN$7:DN$88)</f>
        <v>58</v>
      </c>
      <c r="DK31" s="9">
        <f>_xlfn.RANK.EQ(datos!DO31,datos!DO$7:DO$88)</f>
        <v>37</v>
      </c>
      <c r="DL31" s="9">
        <f>_xlfn.RANK.EQ(datos!DP31,datos!DP$7:DP$88)</f>
        <v>11</v>
      </c>
      <c r="DM31" s="9">
        <f>_xlfn.RANK.EQ(datos!DQ31,datos!DQ$7:DQ$88)</f>
        <v>28</v>
      </c>
      <c r="DN31" s="9">
        <f>_xlfn.RANK.EQ(datos!DR31,datos!DR$7:DR$88)</f>
        <v>1</v>
      </c>
      <c r="DO31" s="9">
        <f>_xlfn.RANK.EQ(datos!DS31,datos!DS$7:DS$88)</f>
        <v>8</v>
      </c>
      <c r="DP31" s="9">
        <f>_xlfn.RANK.EQ(datos!DT31,datos!DT$7:DT$88)</f>
        <v>26</v>
      </c>
      <c r="DQ31" s="9">
        <f>_xlfn.RANK.EQ(datos!DU31,datos!DU$7:DU$88)</f>
        <v>21</v>
      </c>
      <c r="DR31" s="9">
        <f>_xlfn.RANK.EQ(datos!DV31,datos!DV$7:DV$88)</f>
        <v>45</v>
      </c>
      <c r="DS31" s="9">
        <f>_xlfn.RANK.EQ(datos!DW31,datos!DW$7:DW$88)</f>
        <v>58</v>
      </c>
      <c r="DT31" s="9">
        <f>_xlfn.RANK.EQ(datos!DX31,datos!DX$7:DX$88)</f>
        <v>34</v>
      </c>
      <c r="DU31" s="9">
        <f>_xlfn.RANK.EQ(datos!DY31,datos!DY$7:DY$88)</f>
        <v>13</v>
      </c>
      <c r="DV31" s="9">
        <f>_xlfn.RANK.EQ(datos!DZ31,datos!DZ$7:DZ$88)</f>
        <v>57</v>
      </c>
      <c r="DW31" s="9">
        <f>_xlfn.RANK.EQ(datos!EA31,datos!EA$7:EA$88)</f>
        <v>6</v>
      </c>
      <c r="DX31" s="9">
        <f>_xlfn.RANK.EQ(datos!EB31,datos!EB$7:EB$88)</f>
        <v>5</v>
      </c>
      <c r="DY31" s="9">
        <f>_xlfn.RANK.EQ(datos!EC31,datos!EC$7:EC$88)</f>
        <v>16</v>
      </c>
      <c r="DZ31" s="9">
        <f>_xlfn.RANK.EQ(datos!ED31,datos!ED$7:ED$88)</f>
        <v>9</v>
      </c>
      <c r="EA31" s="9">
        <f>_xlfn.RANK.EQ(datos!EE31,datos!EE$7:EE$88)</f>
        <v>54</v>
      </c>
      <c r="EB31" s="9">
        <f>_xlfn.RANK.EQ(datos!EF31,datos!EF$7:EF$88)</f>
        <v>13</v>
      </c>
      <c r="EC31" s="9">
        <f>_xlfn.RANK.EQ(datos!EG31,datos!EG$7:EG$88)</f>
        <v>42</v>
      </c>
      <c r="ED31" s="9">
        <f>_xlfn.RANK.EQ(datos!EH31,datos!EH$7:EH$88)</f>
        <v>1</v>
      </c>
      <c r="EE31" s="9">
        <f>_xlfn.RANK.EQ(datos!EI31,datos!EI$7:EI$88)</f>
        <v>1</v>
      </c>
      <c r="EF31" s="9">
        <f>_xlfn.RANK.EQ(datos!EJ31,datos!EJ$7:EJ$88)</f>
        <v>29</v>
      </c>
      <c r="EG31" s="9">
        <f>_xlfn.RANK.EQ(datos!EK31,datos!EK$7:EK$88)</f>
        <v>53</v>
      </c>
      <c r="EH31" s="9">
        <f>_xlfn.RANK.EQ(datos!EL31,datos!EL$7:EL$88)</f>
        <v>18</v>
      </c>
      <c r="EI31" s="9">
        <f>_xlfn.RANK.EQ(datos!EM31,datos!EM$7:EM$88)</f>
        <v>32</v>
      </c>
      <c r="EJ31" s="9">
        <f>_xlfn.RANK.EQ(datos!EN31,datos!EN$7:EN$88)</f>
        <v>15</v>
      </c>
      <c r="EK31" s="9">
        <f>_xlfn.RANK.EQ(datos!EO31,datos!EO$7:EO$88)</f>
        <v>23</v>
      </c>
      <c r="EL31" s="9">
        <f>_xlfn.RANK.EQ(datos!EP31,datos!EP$7:EP$88)</f>
        <v>55</v>
      </c>
      <c r="EM31" s="9">
        <f>_xlfn.RANK.EQ(datos!EQ31,datos!EQ$7:EQ$88)</f>
        <v>1</v>
      </c>
      <c r="EN31" s="9">
        <f>_xlfn.RANK.EQ(datos!ER31,datos!ER$7:ER$88)</f>
        <v>58</v>
      </c>
      <c r="EO31" s="9">
        <f>_xlfn.RANK.EQ(datos!ES31,datos!ES$7:ES$88)</f>
        <v>22</v>
      </c>
      <c r="EP31" s="9">
        <f>_xlfn.RANK.EQ(datos!ET31,datos!ET$7:ET$88)</f>
        <v>35</v>
      </c>
      <c r="EQ31" s="9">
        <f>_xlfn.RANK.EQ(datos!EU31,datos!EU$7:EU$88)</f>
        <v>42</v>
      </c>
      <c r="ER31" s="9">
        <f>_xlfn.RANK.EQ(datos!EV31,datos!EV$7:EV$88)</f>
        <v>44</v>
      </c>
      <c r="ES31" s="9">
        <f>_xlfn.RANK.EQ(datos!EW31,datos!EW$7:EW$88)</f>
        <v>52</v>
      </c>
      <c r="ET31" s="9">
        <f>_xlfn.RANK.EQ(datos!EX31,datos!EX$7:EX$88)</f>
        <v>53</v>
      </c>
      <c r="EU31" s="9">
        <f>_xlfn.RANK.EQ(datos!EY31,datos!EY$7:EY$88)</f>
        <v>58</v>
      </c>
      <c r="EV31" s="9">
        <f>_xlfn.RANK.EQ(datos!EZ31,datos!EZ$7:EZ$88)</f>
        <v>54</v>
      </c>
      <c r="EW31" s="9">
        <f>_xlfn.RANK.EQ(datos!FA31,datos!FA$7:FA$88)</f>
        <v>63</v>
      </c>
      <c r="EX31" s="9">
        <f>_xlfn.RANK.EQ(datos!FB31,datos!FB$7:FB$88)</f>
        <v>45</v>
      </c>
      <c r="EY31" s="9">
        <f>_xlfn.RANK.EQ(datos!FC31,datos!FC$7:FC$88)</f>
        <v>50</v>
      </c>
      <c r="EZ31" s="9">
        <f>_xlfn.RANK.EQ(datos!FD31,datos!FD$7:FD$88)</f>
        <v>52</v>
      </c>
      <c r="FA31" s="9">
        <f>_xlfn.RANK.EQ(datos!FE31,datos!FE$7:FE$88)</f>
        <v>28</v>
      </c>
      <c r="FB31" s="9">
        <f>_xlfn.RANK.EQ(datos!FF31,datos!FF$7:FF$88)</f>
        <v>5</v>
      </c>
      <c r="FC31" s="9">
        <f>_xlfn.RANK.EQ(datos!FG31,datos!FG$7:FG$88)</f>
        <v>28</v>
      </c>
      <c r="FD31" s="9">
        <f>_xlfn.RANK.EQ(datos!FH31,datos!FH$7:FH$88)</f>
        <v>40</v>
      </c>
      <c r="FE31" s="9">
        <f>_xlfn.RANK.EQ(datos!FI31,datos!FI$7:FI$88)</f>
        <v>79</v>
      </c>
      <c r="FF31" s="9">
        <f>_xlfn.RANK.EQ(datos!FJ31,datos!FJ$7:FJ$88)</f>
        <v>36</v>
      </c>
      <c r="FG31" s="9">
        <f>_xlfn.RANK.EQ(datos!FK31,datos!FK$7:FK$88)</f>
        <v>49</v>
      </c>
      <c r="FH31" s="9">
        <f>_xlfn.RANK.EQ(datos!FL31,datos!FL$7:FL$88)</f>
        <v>43</v>
      </c>
      <c r="FI31" s="9">
        <f>_xlfn.RANK.EQ(datos!FM31,datos!FM$7:FM$88)</f>
        <v>26</v>
      </c>
      <c r="FJ31" s="9">
        <f>_xlfn.RANK.EQ(datos!FN31,datos!FN$7:FN$88)</f>
        <v>26</v>
      </c>
      <c r="FK31" s="9">
        <f>_xlfn.RANK.EQ(datos!FO31,datos!FO$7:FO$88)</f>
        <v>39</v>
      </c>
      <c r="FL31" s="9">
        <f>_xlfn.RANK.EQ(datos!FP31,datos!FP$7:FP$88)</f>
        <v>21</v>
      </c>
      <c r="FM31" s="9">
        <f>_xlfn.RANK.EQ(datos!FQ31,datos!FQ$7:FQ$88)</f>
        <v>18</v>
      </c>
      <c r="FN31" s="9">
        <f>_xlfn.RANK.EQ(datos!FR31,datos!FR$7:FR$88)</f>
        <v>46</v>
      </c>
      <c r="FO31" s="9">
        <f>_xlfn.RANK.EQ(datos!FS31,datos!FS$7:FS$88)</f>
        <v>26</v>
      </c>
      <c r="FP31" s="9">
        <f>_xlfn.RANK.EQ(datos!FT31,datos!FT$7:FT$88)</f>
        <v>18</v>
      </c>
    </row>
    <row r="32" spans="1:172" x14ac:dyDescent="0.3">
      <c r="A32" s="2" t="s">
        <v>52</v>
      </c>
      <c r="B32" s="2">
        <v>206</v>
      </c>
      <c r="C32" s="2" t="s">
        <v>53</v>
      </c>
      <c r="D32" s="2" t="s">
        <v>43</v>
      </c>
      <c r="E32" s="2" t="s">
        <v>347</v>
      </c>
      <c r="F32" s="2">
        <v>0</v>
      </c>
      <c r="G32" s="2" t="s">
        <v>356</v>
      </c>
      <c r="H32" s="9">
        <f>_xlfn.RANK.EQ(datos2!I32,datos2!I$7:I$88)</f>
        <v>33</v>
      </c>
      <c r="I32" s="9">
        <f>_xlfn.RANK.EQ(datos2!J32,datos2!J$7:J$88)</f>
        <v>49</v>
      </c>
      <c r="J32" s="9">
        <f>_xlfn.RANK.EQ(datos2!K32,datos2!K$7:K$88)</f>
        <v>28</v>
      </c>
      <c r="K32" s="9">
        <f>_xlfn.RANK.EQ(datos2!L32,datos2!L$7:L$88)</f>
        <v>49</v>
      </c>
      <c r="L32" s="9">
        <f>_xlfn.RANK.EQ(datos2!M32,datos2!M$7:M$88)</f>
        <v>27</v>
      </c>
      <c r="M32" s="9">
        <f>_xlfn.RANK.EQ(datos2!N32,datos2!N$7:N$88)</f>
        <v>6</v>
      </c>
      <c r="N32" s="9">
        <f>_xlfn.RANK.EQ(datos2!O32,datos2!O$7:O$88)</f>
        <v>48</v>
      </c>
      <c r="O32" s="9">
        <f>_xlfn.RANK.EQ(datos2!P32,datos2!P$7:P$88)</f>
        <v>22</v>
      </c>
      <c r="P32" s="9">
        <f>_xlfn.RANK.EQ(datos2!Q32,datos2!Q$7:Q$88)</f>
        <v>22</v>
      </c>
      <c r="Q32" s="9">
        <f>_xlfn.RANK.EQ(datos2!R32,datos2!R$7:R$88)</f>
        <v>78</v>
      </c>
      <c r="R32" s="9">
        <f>_xlfn.RANK.EQ(datos2!S32,datos2!S$7:S$88)</f>
        <v>59</v>
      </c>
      <c r="S32" s="9">
        <f>_xlfn.RANK.EQ(datos2!T32,datos2!T$7:T$88)</f>
        <v>44</v>
      </c>
      <c r="T32" s="9">
        <f>_xlfn.RANK.EQ(datos2!U32,datos2!U$7:U$88)</f>
        <v>5</v>
      </c>
      <c r="U32" s="9">
        <f>_xlfn.RANK.EQ(datos2!V32,datos2!V$7:V$88)</f>
        <v>55</v>
      </c>
      <c r="V32" s="9">
        <f>_xlfn.RANK.EQ(datos2!W32,datos2!W$7:W$88)</f>
        <v>32</v>
      </c>
      <c r="W32" s="9">
        <f>_xlfn.RANK.EQ(datos2!X32,datos2!X$7:X$88)</f>
        <v>8</v>
      </c>
      <c r="X32" s="9">
        <f>_xlfn.RANK.EQ(datos2!Y32,datos2!Y$7:Y$88)</f>
        <v>16</v>
      </c>
      <c r="Y32" s="9">
        <f>_xlfn.RANK.EQ(datos2!Z32,datos2!Z$7:Z$88)</f>
        <v>58</v>
      </c>
      <c r="Z32" s="9">
        <f>_xlfn.RANK.EQ(datos2!AA32,datos2!AA$7:AA$88)</f>
        <v>77</v>
      </c>
      <c r="AA32" s="9">
        <f>_xlfn.RANK.EQ(datos2!AB32,datos2!AB$7:AB$88)</f>
        <v>52</v>
      </c>
      <c r="AB32" s="9">
        <f>_xlfn.RANK.EQ(datos2!AC32,datos2!AC$7:AC$88)</f>
        <v>52</v>
      </c>
      <c r="AC32" s="9">
        <f>_xlfn.RANK.EQ(datos2!AD32,datos2!AD$7:AD$88)</f>
        <v>32</v>
      </c>
      <c r="AD32" s="9">
        <f>_xlfn.RANK.EQ(datos2!AE32,datos2!AE$7:AE$88)</f>
        <v>30</v>
      </c>
      <c r="AE32" s="9">
        <f>_xlfn.RANK.EQ(datos2!AF32,datos2!AF$7:AF$88)</f>
        <v>27</v>
      </c>
      <c r="AF32" s="9">
        <f>_xlfn.RANK.EQ(datos2!AG32,datos2!AG$7:AG$88)</f>
        <v>47</v>
      </c>
      <c r="AG32" s="9">
        <f>_xlfn.RANK.EQ(datos2!AH32,datos2!AH$7:AH$88)</f>
        <v>25</v>
      </c>
      <c r="AH32" s="9">
        <f>_xlfn.RANK.EQ(datos2!AI32,datos2!AI$7:AI$88)</f>
        <v>35</v>
      </c>
      <c r="AI32" s="9">
        <f>_xlfn.RANK.EQ(datos2!AJ32,datos2!AJ$7:AJ$88)</f>
        <v>24</v>
      </c>
      <c r="AJ32" s="9">
        <f>_xlfn.RANK.EQ(datos2!AK32,datos2!AK$7:AK$88)</f>
        <v>7</v>
      </c>
      <c r="AK32" s="9">
        <f>_xlfn.RANK.EQ(datos2!AL32,datos2!AL$7:AL$88)</f>
        <v>27</v>
      </c>
      <c r="AL32" s="9">
        <f>_xlfn.RANK.EQ(datos2!AM32,datos2!AM$7:AM$88)</f>
        <v>75</v>
      </c>
      <c r="AM32" s="9">
        <f>_xlfn.RANK.EQ(datos2!AN32,datos2!AN$7:AN$88)</f>
        <v>16</v>
      </c>
      <c r="AN32" s="9">
        <f>_xlfn.RANK.EQ(datos2!AO32,datos2!AO$7:AO$88)</f>
        <v>41</v>
      </c>
      <c r="AO32" s="9">
        <f>_xlfn.RANK.EQ(datos!AS32,datos!AS$7:AS$88)</f>
        <v>32</v>
      </c>
      <c r="AP32" s="9">
        <f>_xlfn.RANK.EQ(datos!AT32,datos!AT$7:AT$88)</f>
        <v>15</v>
      </c>
      <c r="AQ32" s="9">
        <f>_xlfn.RANK.EQ(datos!AU32,datos!AU$7:AU$88)</f>
        <v>5</v>
      </c>
      <c r="AR32" s="9">
        <f>_xlfn.RANK.EQ(datos!AV32,datos!AV$7:AV$88)</f>
        <v>18</v>
      </c>
      <c r="AS32" s="9">
        <f>_xlfn.RANK.EQ(datos!AW32,datos!AW$7:AW$88)</f>
        <v>58</v>
      </c>
      <c r="AT32" s="9">
        <f>_xlfn.RANK.EQ(datos!AX32,datos!AX$7:AX$88)</f>
        <v>10</v>
      </c>
      <c r="AU32" s="9">
        <f>_xlfn.RANK.EQ(datos!AY32,datos!AY$7:AY$88)</f>
        <v>28</v>
      </c>
      <c r="AV32" s="9">
        <f>_xlfn.RANK.EQ(datos!AZ32,datos!AZ$7:AZ$88)</f>
        <v>39</v>
      </c>
      <c r="AW32" s="9">
        <f>_xlfn.RANK.EQ(datos!BA32,datos!BA$7:BA$88)</f>
        <v>41</v>
      </c>
      <c r="AX32" s="9">
        <f>_xlfn.RANK.EQ(datos!BB32,datos!BB$7:BB$88)</f>
        <v>16</v>
      </c>
      <c r="AY32" s="9">
        <f>_xlfn.RANK.EQ(datos!BC32,datos!BC$7:BC$88)</f>
        <v>74</v>
      </c>
      <c r="AZ32" s="9">
        <f>_xlfn.RANK.EQ(datos!BD32,datos!BD$7:BD$88)</f>
        <v>74</v>
      </c>
      <c r="BA32" s="9">
        <f>_xlfn.RANK.EQ(datos!BE32,datos!BE$7:BE$88)</f>
        <v>77</v>
      </c>
      <c r="BB32" s="9">
        <f>_xlfn.RANK.EQ(datos!BF32,datos!BF$7:BF$88)</f>
        <v>54</v>
      </c>
      <c r="BC32" s="9">
        <f>_xlfn.RANK.EQ(datos!BG32,datos!BG$7:BG$88)</f>
        <v>51</v>
      </c>
      <c r="BD32" s="9">
        <f>_xlfn.RANK.EQ(datos!BH32,datos!BH$7:BH$88)</f>
        <v>1</v>
      </c>
      <c r="BE32" s="9">
        <f>_xlfn.RANK.EQ(datos!BI32,datos!BI$7:BI$88)</f>
        <v>44</v>
      </c>
      <c r="BF32" s="9">
        <f>_xlfn.RANK.EQ(datos!BJ32,datos!BJ$7:BJ$88)</f>
        <v>40</v>
      </c>
      <c r="BG32" s="9">
        <f>_xlfn.RANK.EQ(datos!BK32,datos!BK$7:BK$88)</f>
        <v>43</v>
      </c>
      <c r="BH32" s="9">
        <f>_xlfn.RANK.EQ(datos!BL32,datos!BL$7:BL$88)</f>
        <v>32</v>
      </c>
      <c r="BI32" s="9">
        <f>_xlfn.RANK.EQ(datos!BM32,datos!BM$7:BM$88)</f>
        <v>52</v>
      </c>
      <c r="BJ32" s="9">
        <f>_xlfn.RANK.EQ(datos!BN32,datos!BN$7:BN$88)</f>
        <v>25</v>
      </c>
      <c r="BK32" s="9">
        <f>_xlfn.RANK.EQ(datos!BO32,datos!BO$7:BO$88)</f>
        <v>50</v>
      </c>
      <c r="BL32" s="9">
        <f>_xlfn.RANK.EQ(datos!BP32,datos!BP$7:BP$88)</f>
        <v>15</v>
      </c>
      <c r="BM32" s="9">
        <f>_xlfn.RANK.EQ(datos!BQ32,datos!BQ$7:BQ$88)</f>
        <v>14</v>
      </c>
      <c r="BN32" s="9">
        <f>_xlfn.RANK.EQ(datos!BR32,datos!BR$7:BR$88)</f>
        <v>42</v>
      </c>
      <c r="BO32" s="9">
        <f>_xlfn.RANK.EQ(datos!BS32,datos!BS$7:BS$88)</f>
        <v>54</v>
      </c>
      <c r="BP32" s="9">
        <f>_xlfn.RANK.EQ(datos!BT32,datos!BT$7:BT$88)</f>
        <v>1</v>
      </c>
      <c r="BQ32" s="9">
        <f>_xlfn.RANK.EQ(datos!BU32,datos!BU$7:BU$88)</f>
        <v>1</v>
      </c>
      <c r="BR32" s="9">
        <f>_xlfn.RANK.EQ(datos!BV32,datos!BV$7:BV$88)</f>
        <v>19</v>
      </c>
      <c r="BS32" s="9">
        <f>_xlfn.RANK.EQ(datos!BW32,datos!BW$7:BW$88)</f>
        <v>62</v>
      </c>
      <c r="BT32" s="9">
        <f>_xlfn.RANK.EQ(datos!BX32,datos!BX$7:BX$88)</f>
        <v>76</v>
      </c>
      <c r="BU32" s="9">
        <f>_xlfn.RANK.EQ(datos!BY32,datos!BY$7:BY$88)</f>
        <v>17</v>
      </c>
      <c r="BV32" s="9">
        <f>_xlfn.RANK.EQ(datos!BZ32,datos!BZ$7:BZ$88)</f>
        <v>35</v>
      </c>
      <c r="BW32" s="9">
        <f>_xlfn.RANK.EQ(datos!CA32,datos!CA$7:CA$88)</f>
        <v>27</v>
      </c>
      <c r="BX32" s="9">
        <f>_xlfn.RANK.EQ(datos!CB32,datos!CB$7:CB$88)</f>
        <v>34</v>
      </c>
      <c r="BY32" s="9">
        <f>_xlfn.RANK.EQ(datos!CC32,datos!CC$7:CC$88)</f>
        <v>25</v>
      </c>
      <c r="BZ32" s="9">
        <f>_xlfn.RANK.EQ(datos!CD32,datos!CD$7:CD$88)</f>
        <v>24</v>
      </c>
      <c r="CA32" s="9">
        <f>_xlfn.RANK.EQ(datos!CE32,datos!CE$7:CE$88)</f>
        <v>45</v>
      </c>
      <c r="CB32" s="9">
        <f>_xlfn.RANK.EQ(datos!CF32,datos!CF$7:CF$88)</f>
        <v>20</v>
      </c>
      <c r="CC32" s="9">
        <f>_xlfn.RANK.EQ(datos!CG32,datos!CG$7:CG$88)</f>
        <v>12</v>
      </c>
      <c r="CD32" s="9">
        <f>_xlfn.RANK.EQ(datos!CH32,datos!CH$7:CH$88)</f>
        <v>53</v>
      </c>
      <c r="CE32" s="9">
        <f>_xlfn.RANK.EQ(datos!CI32,datos!CI$7:CI$88)</f>
        <v>35</v>
      </c>
      <c r="CF32" s="9">
        <f>_xlfn.RANK.EQ(datos!CJ32,datos!CJ$7:CJ$88)</f>
        <v>38</v>
      </c>
      <c r="CG32" s="9">
        <f>_xlfn.RANK.EQ(datos!CK32,datos!CK$7:CK$88)</f>
        <v>18</v>
      </c>
      <c r="CH32" s="9">
        <f>_xlfn.RANK.EQ(datos!CL32,datos!CL$7:CL$88)</f>
        <v>17</v>
      </c>
      <c r="CI32" s="9">
        <f>_xlfn.RANK.EQ(datos!CM32,datos!CM$7:CM$88)</f>
        <v>23</v>
      </c>
      <c r="CJ32" s="9">
        <f>_xlfn.RANK.EQ(datos!CN32,datos!CN$7:CN$88)</f>
        <v>28</v>
      </c>
      <c r="CK32" s="9">
        <f>_xlfn.RANK.EQ(datos!CO32,datos!CO$7:CO$88)</f>
        <v>21</v>
      </c>
      <c r="CL32" s="9">
        <f>_xlfn.RANK.EQ(datos!CP32,datos!CP$7:CP$88)</f>
        <v>63</v>
      </c>
      <c r="CM32" s="9">
        <f>_xlfn.RANK.EQ(datos!CQ32,datos!CQ$7:CQ$88)</f>
        <v>57</v>
      </c>
      <c r="CN32" s="9">
        <f>_xlfn.RANK.EQ(datos!CR32,datos!CR$7:CR$88)</f>
        <v>51</v>
      </c>
      <c r="CO32" s="9">
        <f>_xlfn.RANK.EQ(datos!CS32,datos!CS$7:CS$88)</f>
        <v>66</v>
      </c>
      <c r="CP32" s="9">
        <f>_xlfn.RANK.EQ(datos!CT32,datos!CT$7:CT$88)</f>
        <v>38</v>
      </c>
      <c r="CQ32" s="9">
        <f>_xlfn.RANK.EQ(datos!CU32,datos!CU$7:CU$88)</f>
        <v>43</v>
      </c>
      <c r="CR32" s="9">
        <f>_xlfn.RANK.EQ(datos!CV32,datos!CV$7:CV$88)</f>
        <v>77</v>
      </c>
      <c r="CS32" s="9">
        <f>_xlfn.RANK.EQ(datos!CW32,datos!CW$7:CW$88)</f>
        <v>66</v>
      </c>
      <c r="CT32" s="9">
        <f>_xlfn.RANK.EQ(datos!CX32,datos!CX$7:CX$88)</f>
        <v>76</v>
      </c>
      <c r="CU32" s="9">
        <f>_xlfn.RANK.EQ(datos!CY32,datos!CY$7:CY$88)</f>
        <v>65</v>
      </c>
      <c r="CV32" s="9">
        <f>_xlfn.RANK.EQ(datos!CZ32,datos!CZ$7:CZ$88)</f>
        <v>78</v>
      </c>
      <c r="CW32" s="9">
        <f>_xlfn.RANK.EQ(datos!DA32,datos!DA$7:DA$88)</f>
        <v>51</v>
      </c>
      <c r="CX32" s="9">
        <f>_xlfn.RANK.EQ(datos!DB32,datos!DB$7:DB$88)</f>
        <v>67</v>
      </c>
      <c r="CY32" s="9">
        <f>_xlfn.RANK.EQ(datos!DC32,datos!DC$7:DC$88)</f>
        <v>52</v>
      </c>
      <c r="CZ32" s="9">
        <f>_xlfn.RANK.EQ(datos!DD32,datos!DD$7:DD$88)</f>
        <v>70</v>
      </c>
      <c r="DA32" s="9">
        <f>_xlfn.RANK.EQ(datos!DE32,datos!DE$7:DE$88)</f>
        <v>40</v>
      </c>
      <c r="DB32" s="9">
        <f>_xlfn.RANK.EQ(datos!DF32,datos!DF$7:DF$88)</f>
        <v>72</v>
      </c>
      <c r="DC32" s="9">
        <f>_xlfn.RANK.EQ(datos!DG32,datos!DG$7:DG$88)</f>
        <v>45</v>
      </c>
      <c r="DD32" s="9">
        <f>_xlfn.RANK.EQ(datos!DH32,datos!DH$7:DH$88)</f>
        <v>69</v>
      </c>
      <c r="DE32" s="9">
        <f>_xlfn.RANK.EQ(datos!DI32,datos!DI$7:DI$88)</f>
        <v>38</v>
      </c>
      <c r="DF32" s="9">
        <f>_xlfn.RANK.EQ(datos!DJ32,datos!DJ$7:DJ$88)</f>
        <v>41</v>
      </c>
      <c r="DG32" s="9">
        <f>_xlfn.RANK.EQ(datos!DK32,datos!DK$7:DK$88)</f>
        <v>33</v>
      </c>
      <c r="DH32" s="9">
        <f>_xlfn.RANK.EQ(datos!DL32,datos!DL$7:DL$88)</f>
        <v>38</v>
      </c>
      <c r="DI32" s="9">
        <f>_xlfn.RANK.EQ(datos!DM32,datos!DM$7:DM$88)</f>
        <v>28</v>
      </c>
      <c r="DJ32" s="9">
        <f>_xlfn.RANK.EQ(datos!DN32,datos!DN$7:DN$88)</f>
        <v>43</v>
      </c>
      <c r="DK32" s="9">
        <f>_xlfn.RANK.EQ(datos!DO32,datos!DO$7:DO$88)</f>
        <v>47</v>
      </c>
      <c r="DL32" s="9">
        <f>_xlfn.RANK.EQ(datos!DP32,datos!DP$7:DP$88)</f>
        <v>1</v>
      </c>
      <c r="DM32" s="9">
        <f>_xlfn.RANK.EQ(datos!DQ32,datos!DQ$7:DQ$88)</f>
        <v>5</v>
      </c>
      <c r="DN32" s="9">
        <f>_xlfn.RANK.EQ(datos!DR32,datos!DR$7:DR$88)</f>
        <v>37</v>
      </c>
      <c r="DO32" s="9">
        <f>_xlfn.RANK.EQ(datos!DS32,datos!DS$7:DS$88)</f>
        <v>45</v>
      </c>
      <c r="DP32" s="9">
        <f>_xlfn.RANK.EQ(datos!DT32,datos!DT$7:DT$88)</f>
        <v>47</v>
      </c>
      <c r="DQ32" s="9">
        <f>_xlfn.RANK.EQ(datos!DU32,datos!DU$7:DU$88)</f>
        <v>37</v>
      </c>
      <c r="DR32" s="9">
        <f>_xlfn.RANK.EQ(datos!DV32,datos!DV$7:DV$88)</f>
        <v>1</v>
      </c>
      <c r="DS32" s="9">
        <f>_xlfn.RANK.EQ(datos!DW32,datos!DW$7:DW$88)</f>
        <v>39</v>
      </c>
      <c r="DT32" s="9">
        <f>_xlfn.RANK.EQ(datos!DX32,datos!DX$7:DX$88)</f>
        <v>1</v>
      </c>
      <c r="DU32" s="9">
        <f>_xlfn.RANK.EQ(datos!DY32,datos!DY$7:DY$88)</f>
        <v>8</v>
      </c>
      <c r="DV32" s="9">
        <f>_xlfn.RANK.EQ(datos!DZ32,datos!DZ$7:DZ$88)</f>
        <v>13</v>
      </c>
      <c r="DW32" s="9">
        <f>_xlfn.RANK.EQ(datos!EA32,datos!EA$7:EA$88)</f>
        <v>27</v>
      </c>
      <c r="DX32" s="9">
        <f>_xlfn.RANK.EQ(datos!EB32,datos!EB$7:EB$88)</f>
        <v>32</v>
      </c>
      <c r="DY32" s="9">
        <f>_xlfn.RANK.EQ(datos!EC32,datos!EC$7:EC$88)</f>
        <v>17</v>
      </c>
      <c r="DZ32" s="9">
        <f>_xlfn.RANK.EQ(datos!ED32,datos!ED$7:ED$88)</f>
        <v>28</v>
      </c>
      <c r="EA32" s="9">
        <f>_xlfn.RANK.EQ(datos!EE32,datos!EE$7:EE$88)</f>
        <v>40</v>
      </c>
      <c r="EB32" s="9">
        <f>_xlfn.RANK.EQ(datos!EF32,datos!EF$7:EF$88)</f>
        <v>38</v>
      </c>
      <c r="EC32" s="9">
        <f>_xlfn.RANK.EQ(datos!EG32,datos!EG$7:EG$88)</f>
        <v>43</v>
      </c>
      <c r="ED32" s="9">
        <f>_xlfn.RANK.EQ(datos!EH32,datos!EH$7:EH$88)</f>
        <v>40</v>
      </c>
      <c r="EE32" s="9">
        <f>_xlfn.RANK.EQ(datos!EI32,datos!EI$7:EI$88)</f>
        <v>1</v>
      </c>
      <c r="EF32" s="9">
        <f>_xlfn.RANK.EQ(datos!EJ32,datos!EJ$7:EJ$88)</f>
        <v>40</v>
      </c>
      <c r="EG32" s="9">
        <f>_xlfn.RANK.EQ(datos!EK32,datos!EK$7:EK$88)</f>
        <v>8</v>
      </c>
      <c r="EH32" s="9">
        <f>_xlfn.RANK.EQ(datos!EL32,datos!EL$7:EL$88)</f>
        <v>1</v>
      </c>
      <c r="EI32" s="9">
        <f>_xlfn.RANK.EQ(datos!EM32,datos!EM$7:EM$88)</f>
        <v>6</v>
      </c>
      <c r="EJ32" s="9">
        <f>_xlfn.RANK.EQ(datos!EN32,datos!EN$7:EN$88)</f>
        <v>56</v>
      </c>
      <c r="EK32" s="9">
        <f>_xlfn.RANK.EQ(datos!EO32,datos!EO$7:EO$88)</f>
        <v>30</v>
      </c>
      <c r="EL32" s="9">
        <f>_xlfn.RANK.EQ(datos!EP32,datos!EP$7:EP$88)</f>
        <v>1</v>
      </c>
      <c r="EM32" s="9">
        <f>_xlfn.RANK.EQ(datos!EQ32,datos!EQ$7:EQ$88)</f>
        <v>31</v>
      </c>
      <c r="EN32" s="9">
        <f>_xlfn.RANK.EQ(datos!ER32,datos!ER$7:ER$88)</f>
        <v>31</v>
      </c>
      <c r="EO32" s="9">
        <f>_xlfn.RANK.EQ(datos!ES32,datos!ES$7:ES$88)</f>
        <v>5</v>
      </c>
      <c r="EP32" s="9">
        <f>_xlfn.RANK.EQ(datos!ET32,datos!ET$7:ET$88)</f>
        <v>27</v>
      </c>
      <c r="EQ32" s="9">
        <f>_xlfn.RANK.EQ(datos!EU32,datos!EU$7:EU$88)</f>
        <v>22</v>
      </c>
      <c r="ER32" s="9">
        <f>_xlfn.RANK.EQ(datos!EV32,datos!EV$7:EV$88)</f>
        <v>29</v>
      </c>
      <c r="ES32" s="9">
        <f>_xlfn.RANK.EQ(datos!EW32,datos!EW$7:EW$88)</f>
        <v>55</v>
      </c>
      <c r="ET32" s="9">
        <f>_xlfn.RANK.EQ(datos!EX32,datos!EX$7:EX$88)</f>
        <v>60</v>
      </c>
      <c r="EU32" s="9">
        <f>_xlfn.RANK.EQ(datos!EY32,datos!EY$7:EY$88)</f>
        <v>45</v>
      </c>
      <c r="EV32" s="9">
        <f>_xlfn.RANK.EQ(datos!EZ32,datos!EZ$7:EZ$88)</f>
        <v>40</v>
      </c>
      <c r="EW32" s="9">
        <f>_xlfn.RANK.EQ(datos!FA32,datos!FA$7:FA$88)</f>
        <v>56</v>
      </c>
      <c r="EX32" s="9">
        <f>_xlfn.RANK.EQ(datos!FB32,datos!FB$7:FB$88)</f>
        <v>29</v>
      </c>
      <c r="EY32" s="9">
        <f>_xlfn.RANK.EQ(datos!FC32,datos!FC$7:FC$88)</f>
        <v>40</v>
      </c>
      <c r="EZ32" s="9">
        <f>_xlfn.RANK.EQ(datos!FD32,datos!FD$7:FD$88)</f>
        <v>42</v>
      </c>
      <c r="FA32" s="9">
        <f>_xlfn.RANK.EQ(datos!FE32,datos!FE$7:FE$88)</f>
        <v>36</v>
      </c>
      <c r="FB32" s="9">
        <f>_xlfn.RANK.EQ(datos!FF32,datos!FF$7:FF$88)</f>
        <v>18</v>
      </c>
      <c r="FC32" s="9">
        <f>_xlfn.RANK.EQ(datos!FG32,datos!FG$7:FG$88)</f>
        <v>74</v>
      </c>
      <c r="FD32" s="9">
        <f>_xlfn.RANK.EQ(datos!FH32,datos!FH$7:FH$88)</f>
        <v>73</v>
      </c>
      <c r="FE32" s="9">
        <f>_xlfn.RANK.EQ(datos!FI32,datos!FI$7:FI$88)</f>
        <v>75</v>
      </c>
      <c r="FF32" s="9">
        <f>_xlfn.RANK.EQ(datos!FJ32,datos!FJ$7:FJ$88)</f>
        <v>18</v>
      </c>
      <c r="FG32" s="9">
        <f>_xlfn.RANK.EQ(datos!FK32,datos!FK$7:FK$88)</f>
        <v>23</v>
      </c>
      <c r="FH32" s="9">
        <f>_xlfn.RANK.EQ(datos!FL32,datos!FL$7:FL$88)</f>
        <v>30</v>
      </c>
      <c r="FI32" s="9">
        <f>_xlfn.RANK.EQ(datos!FM32,datos!FM$7:FM$88)</f>
        <v>19</v>
      </c>
      <c r="FJ32" s="9">
        <f>_xlfn.RANK.EQ(datos!FN32,datos!FN$7:FN$88)</f>
        <v>24</v>
      </c>
      <c r="FK32" s="9">
        <f>_xlfn.RANK.EQ(datos!FO32,datos!FO$7:FO$88)</f>
        <v>25</v>
      </c>
      <c r="FL32" s="9">
        <f>_xlfn.RANK.EQ(datos!FP32,datos!FP$7:FP$88)</f>
        <v>26</v>
      </c>
      <c r="FM32" s="9">
        <f>_xlfn.RANK.EQ(datos!FQ32,datos!FQ$7:FQ$88)</f>
        <v>38</v>
      </c>
      <c r="FN32" s="9">
        <f>_xlfn.RANK.EQ(datos!FR32,datos!FR$7:FR$88)</f>
        <v>43</v>
      </c>
      <c r="FO32" s="9">
        <f>_xlfn.RANK.EQ(datos!FS32,datos!FS$7:FS$88)</f>
        <v>55</v>
      </c>
      <c r="FP32" s="9">
        <f>_xlfn.RANK.EQ(datos!FT32,datos!FT$7:FT$88)</f>
        <v>48</v>
      </c>
    </row>
    <row r="33" spans="1:172" x14ac:dyDescent="0.3">
      <c r="A33" s="2" t="s">
        <v>54</v>
      </c>
      <c r="B33" s="2">
        <v>207</v>
      </c>
      <c r="C33" s="2" t="s">
        <v>55</v>
      </c>
      <c r="D33" s="2" t="s">
        <v>43</v>
      </c>
      <c r="E33" s="2" t="s">
        <v>347</v>
      </c>
      <c r="F33" s="2">
        <v>0</v>
      </c>
      <c r="G33" s="2" t="s">
        <v>356</v>
      </c>
      <c r="H33" s="9">
        <f>_xlfn.RANK.EQ(datos2!I33,datos2!I$7:I$88)</f>
        <v>21</v>
      </c>
      <c r="I33" s="9">
        <f>_xlfn.RANK.EQ(datos2!J33,datos2!J$7:J$88)</f>
        <v>5</v>
      </c>
      <c r="J33" s="9">
        <f>_xlfn.RANK.EQ(datos2!K33,datos2!K$7:K$88)</f>
        <v>19</v>
      </c>
      <c r="K33" s="9">
        <f>_xlfn.RANK.EQ(datos2!L33,datos2!L$7:L$88)</f>
        <v>28</v>
      </c>
      <c r="L33" s="9">
        <f>_xlfn.RANK.EQ(datos2!M33,datos2!M$7:M$88)</f>
        <v>46</v>
      </c>
      <c r="M33" s="9">
        <f>_xlfn.RANK.EQ(datos2!N33,datos2!N$7:N$88)</f>
        <v>18</v>
      </c>
      <c r="N33" s="9">
        <f>_xlfn.RANK.EQ(datos2!O33,datos2!O$7:O$88)</f>
        <v>40</v>
      </c>
      <c r="O33" s="9">
        <f>_xlfn.RANK.EQ(datos2!P33,datos2!P$7:P$88)</f>
        <v>11</v>
      </c>
      <c r="P33" s="9">
        <f>_xlfn.RANK.EQ(datos2!Q33,datos2!Q$7:Q$88)</f>
        <v>43</v>
      </c>
      <c r="Q33" s="9">
        <f>_xlfn.RANK.EQ(datos2!R33,datos2!R$7:R$88)</f>
        <v>2</v>
      </c>
      <c r="R33" s="9">
        <f>_xlfn.RANK.EQ(datos2!S33,datos2!S$7:S$88)</f>
        <v>20</v>
      </c>
      <c r="S33" s="9">
        <f>_xlfn.RANK.EQ(datos2!T33,datos2!T$7:T$88)</f>
        <v>16</v>
      </c>
      <c r="T33" s="9">
        <f>_xlfn.RANK.EQ(datos2!U33,datos2!U$7:U$88)</f>
        <v>32</v>
      </c>
      <c r="U33" s="9">
        <f>_xlfn.RANK.EQ(datos2!V33,datos2!V$7:V$88)</f>
        <v>28</v>
      </c>
      <c r="V33" s="9">
        <f>_xlfn.RANK.EQ(datos2!W33,datos2!W$7:W$88)</f>
        <v>12</v>
      </c>
      <c r="W33" s="9">
        <f>_xlfn.RANK.EQ(datos2!X33,datos2!X$7:X$88)</f>
        <v>15</v>
      </c>
      <c r="X33" s="9">
        <f>_xlfn.RANK.EQ(datos2!Y33,datos2!Y$7:Y$88)</f>
        <v>34</v>
      </c>
      <c r="Y33" s="9">
        <f>_xlfn.RANK.EQ(datos2!Z33,datos2!Z$7:Z$88)</f>
        <v>69</v>
      </c>
      <c r="Z33" s="9">
        <f>_xlfn.RANK.EQ(datos2!AA33,datos2!AA$7:AA$88)</f>
        <v>18</v>
      </c>
      <c r="AA33" s="9">
        <f>_xlfn.RANK.EQ(datos2!AB33,datos2!AB$7:AB$88)</f>
        <v>26</v>
      </c>
      <c r="AB33" s="9">
        <f>_xlfn.RANK.EQ(datos2!AC33,datos2!AC$7:AC$88)</f>
        <v>46</v>
      </c>
      <c r="AC33" s="9">
        <f>_xlfn.RANK.EQ(datos2!AD33,datos2!AD$7:AD$88)</f>
        <v>35</v>
      </c>
      <c r="AD33" s="9">
        <f>_xlfn.RANK.EQ(datos2!AE33,datos2!AE$7:AE$88)</f>
        <v>10</v>
      </c>
      <c r="AE33" s="9">
        <f>_xlfn.RANK.EQ(datos2!AF33,datos2!AF$7:AF$88)</f>
        <v>46</v>
      </c>
      <c r="AF33" s="9">
        <f>_xlfn.RANK.EQ(datos2!AG33,datos2!AG$7:AG$88)</f>
        <v>42</v>
      </c>
      <c r="AG33" s="9">
        <f>_xlfn.RANK.EQ(datos2!AH33,datos2!AH$7:AH$88)</f>
        <v>7</v>
      </c>
      <c r="AH33" s="9">
        <f>_xlfn.RANK.EQ(datos2!AI33,datos2!AI$7:AI$88)</f>
        <v>22</v>
      </c>
      <c r="AI33" s="9">
        <f>_xlfn.RANK.EQ(datos2!AJ33,datos2!AJ$7:AJ$88)</f>
        <v>6</v>
      </c>
      <c r="AJ33" s="9">
        <f>_xlfn.RANK.EQ(datos2!AK33,datos2!AK$7:AK$88)</f>
        <v>67</v>
      </c>
      <c r="AK33" s="9">
        <f>_xlfn.RANK.EQ(datos2!AL33,datos2!AL$7:AL$88)</f>
        <v>18</v>
      </c>
      <c r="AL33" s="9">
        <f>_xlfn.RANK.EQ(datos2!AM33,datos2!AM$7:AM$88)</f>
        <v>73</v>
      </c>
      <c r="AM33" s="9">
        <f>_xlfn.RANK.EQ(datos2!AN33,datos2!AN$7:AN$88)</f>
        <v>32</v>
      </c>
      <c r="AN33" s="9">
        <f>_xlfn.RANK.EQ(datos2!AO33,datos2!AO$7:AO$88)</f>
        <v>19</v>
      </c>
      <c r="AO33" s="9">
        <f>_xlfn.RANK.EQ(datos!AS33,datos!AS$7:AS$88)</f>
        <v>17</v>
      </c>
      <c r="AP33" s="9">
        <f>_xlfn.RANK.EQ(datos!AT33,datos!AT$7:AT$88)</f>
        <v>26</v>
      </c>
      <c r="AQ33" s="9">
        <f>_xlfn.RANK.EQ(datos!AU33,datos!AU$7:AU$88)</f>
        <v>9</v>
      </c>
      <c r="AR33" s="9">
        <f>_xlfn.RANK.EQ(datos!AV33,datos!AV$7:AV$88)</f>
        <v>34</v>
      </c>
      <c r="AS33" s="9">
        <f>_xlfn.RANK.EQ(datos!AW33,datos!AW$7:AW$88)</f>
        <v>15</v>
      </c>
      <c r="AT33" s="9">
        <f>_xlfn.RANK.EQ(datos!AX33,datos!AX$7:AX$88)</f>
        <v>42</v>
      </c>
      <c r="AU33" s="9">
        <f>_xlfn.RANK.EQ(datos!AY33,datos!AY$7:AY$88)</f>
        <v>7</v>
      </c>
      <c r="AV33" s="9">
        <f>_xlfn.RANK.EQ(datos!AZ33,datos!AZ$7:AZ$88)</f>
        <v>51</v>
      </c>
      <c r="AW33" s="9">
        <f>_xlfn.RANK.EQ(datos!BA33,datos!BA$7:BA$88)</f>
        <v>56</v>
      </c>
      <c r="AX33" s="9">
        <f>_xlfn.RANK.EQ(datos!BB33,datos!BB$7:BB$88)</f>
        <v>37</v>
      </c>
      <c r="AY33" s="9">
        <f>_xlfn.RANK.EQ(datos!BC33,datos!BC$7:BC$88)</f>
        <v>3</v>
      </c>
      <c r="AZ33" s="9">
        <f>_xlfn.RANK.EQ(datos!BD33,datos!BD$7:BD$88)</f>
        <v>2</v>
      </c>
      <c r="BA33" s="9">
        <f>_xlfn.RANK.EQ(datos!BE33,datos!BE$7:BE$88)</f>
        <v>2</v>
      </c>
      <c r="BB33" s="9">
        <f>_xlfn.RANK.EQ(datos!BF33,datos!BF$7:BF$88)</f>
        <v>1</v>
      </c>
      <c r="BC33" s="9">
        <f>_xlfn.RANK.EQ(datos!BG33,datos!BG$7:BG$88)</f>
        <v>5</v>
      </c>
      <c r="BD33" s="9">
        <f>_xlfn.RANK.EQ(datos!BH33,datos!BH$7:BH$88)</f>
        <v>1</v>
      </c>
      <c r="BE33" s="9">
        <f>_xlfn.RANK.EQ(datos!BI33,datos!BI$7:BI$88)</f>
        <v>44</v>
      </c>
      <c r="BF33" s="9">
        <f>_xlfn.RANK.EQ(datos!BJ33,datos!BJ$7:BJ$88)</f>
        <v>77</v>
      </c>
      <c r="BG33" s="9">
        <f>_xlfn.RANK.EQ(datos!BK33,datos!BK$7:BK$88)</f>
        <v>51</v>
      </c>
      <c r="BH33" s="9">
        <f>_xlfn.RANK.EQ(datos!BL33,datos!BL$7:BL$88)</f>
        <v>14</v>
      </c>
      <c r="BI33" s="9">
        <f>_xlfn.RANK.EQ(datos!BM33,datos!BM$7:BM$88)</f>
        <v>41</v>
      </c>
      <c r="BJ33" s="9">
        <f>_xlfn.RANK.EQ(datos!BN33,datos!BN$7:BN$88)</f>
        <v>39</v>
      </c>
      <c r="BK33" s="9">
        <f>_xlfn.RANK.EQ(datos!BO33,datos!BO$7:BO$88)</f>
        <v>12</v>
      </c>
      <c r="BL33" s="9">
        <f>_xlfn.RANK.EQ(datos!BP33,datos!BP$7:BP$88)</f>
        <v>63</v>
      </c>
      <c r="BM33" s="9">
        <f>_xlfn.RANK.EQ(datos!BQ33,datos!BQ$7:BQ$88)</f>
        <v>44</v>
      </c>
      <c r="BN33" s="9">
        <f>_xlfn.RANK.EQ(datos!BR33,datos!BR$7:BR$88)</f>
        <v>25</v>
      </c>
      <c r="BO33" s="9">
        <f>_xlfn.RANK.EQ(datos!BS33,datos!BS$7:BS$88)</f>
        <v>66</v>
      </c>
      <c r="BP33" s="9">
        <f>_xlfn.RANK.EQ(datos!BT33,datos!BT$7:BT$88)</f>
        <v>1</v>
      </c>
      <c r="BQ33" s="9">
        <f>_xlfn.RANK.EQ(datos!BU33,datos!BU$7:BU$88)</f>
        <v>1</v>
      </c>
      <c r="BR33" s="9">
        <f>_xlfn.RANK.EQ(datos!BV33,datos!BV$7:BV$88)</f>
        <v>71</v>
      </c>
      <c r="BS33" s="9">
        <f>_xlfn.RANK.EQ(datos!BW33,datos!BW$7:BW$88)</f>
        <v>1</v>
      </c>
      <c r="BT33" s="9">
        <f>_xlfn.RANK.EQ(datos!BX33,datos!BX$7:BX$88)</f>
        <v>50</v>
      </c>
      <c r="BU33" s="9">
        <f>_xlfn.RANK.EQ(datos!BY33,datos!BY$7:BY$88)</f>
        <v>59</v>
      </c>
      <c r="BV33" s="9">
        <f>_xlfn.RANK.EQ(datos!BZ33,datos!BZ$7:BZ$88)</f>
        <v>1</v>
      </c>
      <c r="BW33" s="9">
        <f>_xlfn.RANK.EQ(datos!CA33,datos!CA$7:CA$88)</f>
        <v>20</v>
      </c>
      <c r="BX33" s="9">
        <f>_xlfn.RANK.EQ(datos!CB33,datos!CB$7:CB$88)</f>
        <v>9</v>
      </c>
      <c r="BY33" s="9">
        <f>_xlfn.RANK.EQ(datos!CC33,datos!CC$7:CC$88)</f>
        <v>28</v>
      </c>
      <c r="BZ33" s="9">
        <f>_xlfn.RANK.EQ(datos!CD33,datos!CD$7:CD$88)</f>
        <v>20</v>
      </c>
      <c r="CA33" s="9">
        <f>_xlfn.RANK.EQ(datos!CE33,datos!CE$7:CE$88)</f>
        <v>49</v>
      </c>
      <c r="CB33" s="9">
        <f>_xlfn.RANK.EQ(datos!CF33,datos!CF$7:CF$88)</f>
        <v>13</v>
      </c>
      <c r="CC33" s="9">
        <f>_xlfn.RANK.EQ(datos!CG33,datos!CG$7:CG$88)</f>
        <v>21</v>
      </c>
      <c r="CD33" s="9">
        <f>_xlfn.RANK.EQ(datos!CH33,datos!CH$7:CH$88)</f>
        <v>71</v>
      </c>
      <c r="CE33" s="9">
        <f>_xlfn.RANK.EQ(datos!CI33,datos!CI$7:CI$88)</f>
        <v>20</v>
      </c>
      <c r="CF33" s="9">
        <f>_xlfn.RANK.EQ(datos!CJ33,datos!CJ$7:CJ$88)</f>
        <v>65</v>
      </c>
      <c r="CG33" s="9">
        <f>_xlfn.RANK.EQ(datos!CK33,datos!CK$7:CK$88)</f>
        <v>19</v>
      </c>
      <c r="CH33" s="9">
        <f>_xlfn.RANK.EQ(datos!CL33,datos!CL$7:CL$88)</f>
        <v>18</v>
      </c>
      <c r="CI33" s="9">
        <f>_xlfn.RANK.EQ(datos!CM33,datos!CM$7:CM$88)</f>
        <v>12</v>
      </c>
      <c r="CJ33" s="9">
        <f>_xlfn.RANK.EQ(datos!CN33,datos!CN$7:CN$88)</f>
        <v>26</v>
      </c>
      <c r="CK33" s="9">
        <f>_xlfn.RANK.EQ(datos!CO33,datos!CO$7:CO$88)</f>
        <v>54</v>
      </c>
      <c r="CL33" s="9">
        <f>_xlfn.RANK.EQ(datos!CP33,datos!CP$7:CP$88)</f>
        <v>76</v>
      </c>
      <c r="CM33" s="9">
        <f>_xlfn.RANK.EQ(datos!CQ33,datos!CQ$7:CQ$88)</f>
        <v>1</v>
      </c>
      <c r="CN33" s="9">
        <f>_xlfn.RANK.EQ(datos!CR33,datos!CR$7:CR$88)</f>
        <v>61</v>
      </c>
      <c r="CO33" s="9">
        <f>_xlfn.RANK.EQ(datos!CS33,datos!CS$7:CS$88)</f>
        <v>16</v>
      </c>
      <c r="CP33" s="9">
        <f>_xlfn.RANK.EQ(datos!CT33,datos!CT$7:CT$88)</f>
        <v>7</v>
      </c>
      <c r="CQ33" s="9">
        <f>_xlfn.RANK.EQ(datos!CU33,datos!CU$7:CU$88)</f>
        <v>41</v>
      </c>
      <c r="CR33" s="9">
        <f>_xlfn.RANK.EQ(datos!CV33,datos!CV$7:CV$88)</f>
        <v>9</v>
      </c>
      <c r="CS33" s="9">
        <f>_xlfn.RANK.EQ(datos!CW33,datos!CW$7:CW$88)</f>
        <v>71</v>
      </c>
      <c r="CT33" s="9">
        <f>_xlfn.RANK.EQ(datos!CX33,datos!CX$7:CX$88)</f>
        <v>7</v>
      </c>
      <c r="CU33" s="9">
        <f>_xlfn.RANK.EQ(datos!CY33,datos!CY$7:CY$88)</f>
        <v>49</v>
      </c>
      <c r="CV33" s="9">
        <f>_xlfn.RANK.EQ(datos!CZ33,datos!CZ$7:CZ$88)</f>
        <v>29</v>
      </c>
      <c r="CW33" s="9">
        <f>_xlfn.RANK.EQ(datos!DA33,datos!DA$7:DA$88)</f>
        <v>59</v>
      </c>
      <c r="CX33" s="9">
        <f>_xlfn.RANK.EQ(datos!DB33,datos!DB$7:DB$88)</f>
        <v>30</v>
      </c>
      <c r="CY33" s="9">
        <f>_xlfn.RANK.EQ(datos!DC33,datos!DC$7:DC$88)</f>
        <v>22</v>
      </c>
      <c r="CZ33" s="9">
        <f>_xlfn.RANK.EQ(datos!DD33,datos!DD$7:DD$88)</f>
        <v>8</v>
      </c>
      <c r="DA33" s="9">
        <f>_xlfn.RANK.EQ(datos!DE33,datos!DE$7:DE$88)</f>
        <v>24</v>
      </c>
      <c r="DB33" s="9">
        <f>_xlfn.RANK.EQ(datos!DF33,datos!DF$7:DF$88)</f>
        <v>60</v>
      </c>
      <c r="DC33" s="9">
        <f>_xlfn.RANK.EQ(datos!DG33,datos!DG$7:DG$88)</f>
        <v>33</v>
      </c>
      <c r="DD33" s="9">
        <f>_xlfn.RANK.EQ(datos!DH33,datos!DH$7:DH$88)</f>
        <v>34</v>
      </c>
      <c r="DE33" s="9">
        <f>_xlfn.RANK.EQ(datos!DI33,datos!DI$7:DI$88)</f>
        <v>53</v>
      </c>
      <c r="DF33" s="9">
        <f>_xlfn.RANK.EQ(datos!DJ33,datos!DJ$7:DJ$88)</f>
        <v>73</v>
      </c>
      <c r="DG33" s="9">
        <f>_xlfn.RANK.EQ(datos!DK33,datos!DK$7:DK$88)</f>
        <v>24</v>
      </c>
      <c r="DH33" s="9">
        <f>_xlfn.RANK.EQ(datos!DL33,datos!DL$7:DL$88)</f>
        <v>20</v>
      </c>
      <c r="DI33" s="9">
        <f>_xlfn.RANK.EQ(datos!DM33,datos!DM$7:DM$88)</f>
        <v>9</v>
      </c>
      <c r="DJ33" s="9">
        <f>_xlfn.RANK.EQ(datos!DN33,datos!DN$7:DN$88)</f>
        <v>25</v>
      </c>
      <c r="DK33" s="9">
        <f>_xlfn.RANK.EQ(datos!DO33,datos!DO$7:DO$88)</f>
        <v>57</v>
      </c>
      <c r="DL33" s="9">
        <f>_xlfn.RANK.EQ(datos!DP33,datos!DP$7:DP$88)</f>
        <v>37</v>
      </c>
      <c r="DM33" s="9">
        <f>_xlfn.RANK.EQ(datos!DQ33,datos!DQ$7:DQ$88)</f>
        <v>24</v>
      </c>
      <c r="DN33" s="9">
        <f>_xlfn.RANK.EQ(datos!DR33,datos!DR$7:DR$88)</f>
        <v>79</v>
      </c>
      <c r="DO33" s="9">
        <f>_xlfn.RANK.EQ(datos!DS33,datos!DS$7:DS$88)</f>
        <v>24</v>
      </c>
      <c r="DP33" s="9">
        <f>_xlfn.RANK.EQ(datos!DT33,datos!DT$7:DT$88)</f>
        <v>48</v>
      </c>
      <c r="DQ33" s="9">
        <f>_xlfn.RANK.EQ(datos!DU33,datos!DU$7:DU$88)</f>
        <v>23</v>
      </c>
      <c r="DR33" s="9">
        <f>_xlfn.RANK.EQ(datos!DV33,datos!DV$7:DV$88)</f>
        <v>66</v>
      </c>
      <c r="DS33" s="9">
        <f>_xlfn.RANK.EQ(datos!DW33,datos!DW$7:DW$88)</f>
        <v>46</v>
      </c>
      <c r="DT33" s="9">
        <f>_xlfn.RANK.EQ(datos!DX33,datos!DX$7:DX$88)</f>
        <v>34</v>
      </c>
      <c r="DU33" s="9">
        <f>_xlfn.RANK.EQ(datos!DY33,datos!DY$7:DY$88)</f>
        <v>70</v>
      </c>
      <c r="DV33" s="9">
        <f>_xlfn.RANK.EQ(datos!DZ33,datos!DZ$7:DZ$88)</f>
        <v>70</v>
      </c>
      <c r="DW33" s="9">
        <f>_xlfn.RANK.EQ(datos!EA33,datos!EA$7:EA$88)</f>
        <v>2</v>
      </c>
      <c r="DX33" s="9">
        <f>_xlfn.RANK.EQ(datos!EB33,datos!EB$7:EB$88)</f>
        <v>10</v>
      </c>
      <c r="DY33" s="9">
        <f>_xlfn.RANK.EQ(datos!EC33,datos!EC$7:EC$88)</f>
        <v>3</v>
      </c>
      <c r="DZ33" s="9">
        <f>_xlfn.RANK.EQ(datos!ED33,datos!ED$7:ED$88)</f>
        <v>36</v>
      </c>
      <c r="EA33" s="9">
        <f>_xlfn.RANK.EQ(datos!EE33,datos!EE$7:EE$88)</f>
        <v>63</v>
      </c>
      <c r="EB33" s="9">
        <f>_xlfn.RANK.EQ(datos!EF33,datos!EF$7:EF$88)</f>
        <v>33</v>
      </c>
      <c r="EC33" s="9">
        <f>_xlfn.RANK.EQ(datos!EG33,datos!EG$7:EG$88)</f>
        <v>12</v>
      </c>
      <c r="ED33" s="9">
        <f>_xlfn.RANK.EQ(datos!EH33,datos!EH$7:EH$88)</f>
        <v>47</v>
      </c>
      <c r="EE33" s="9">
        <f>_xlfn.RANK.EQ(datos!EI33,datos!EI$7:EI$88)</f>
        <v>1</v>
      </c>
      <c r="EF33" s="9">
        <f>_xlfn.RANK.EQ(datos!EJ33,datos!EJ$7:EJ$88)</f>
        <v>8</v>
      </c>
      <c r="EG33" s="9">
        <f>_xlfn.RANK.EQ(datos!EK33,datos!EK$7:EK$88)</f>
        <v>4</v>
      </c>
      <c r="EH33" s="9">
        <f>_xlfn.RANK.EQ(datos!EL33,datos!EL$7:EL$88)</f>
        <v>15</v>
      </c>
      <c r="EI33" s="9">
        <f>_xlfn.RANK.EQ(datos!EM33,datos!EM$7:EM$88)</f>
        <v>34</v>
      </c>
      <c r="EJ33" s="9">
        <f>_xlfn.RANK.EQ(datos!EN33,datos!EN$7:EN$88)</f>
        <v>17</v>
      </c>
      <c r="EK33" s="9">
        <f>_xlfn.RANK.EQ(datos!EO33,datos!EO$7:EO$88)</f>
        <v>73</v>
      </c>
      <c r="EL33" s="9">
        <f>_xlfn.RANK.EQ(datos!EP33,datos!EP$7:EP$88)</f>
        <v>31</v>
      </c>
      <c r="EM33" s="9">
        <f>_xlfn.RANK.EQ(datos!EQ33,datos!EQ$7:EQ$88)</f>
        <v>70</v>
      </c>
      <c r="EN33" s="9">
        <f>_xlfn.RANK.EQ(datos!ER33,datos!ER$7:ER$88)</f>
        <v>5</v>
      </c>
      <c r="EO33" s="9">
        <f>_xlfn.RANK.EQ(datos!ES33,datos!ES$7:ES$88)</f>
        <v>65</v>
      </c>
      <c r="EP33" s="9">
        <f>_xlfn.RANK.EQ(datos!ET33,datos!ET$7:ET$88)</f>
        <v>20</v>
      </c>
      <c r="EQ33" s="9">
        <f>_xlfn.RANK.EQ(datos!EU33,datos!EU$7:EU$88)</f>
        <v>22</v>
      </c>
      <c r="ER33" s="9">
        <f>_xlfn.RANK.EQ(datos!EV33,datos!EV$7:EV$88)</f>
        <v>18</v>
      </c>
      <c r="ES33" s="9">
        <f>_xlfn.RANK.EQ(datos!EW33,datos!EW$7:EW$88)</f>
        <v>58</v>
      </c>
      <c r="ET33" s="9">
        <f>_xlfn.RANK.EQ(datos!EX33,datos!EX$7:EX$88)</f>
        <v>50</v>
      </c>
      <c r="EU33" s="9">
        <f>_xlfn.RANK.EQ(datos!EY33,datos!EY$7:EY$88)</f>
        <v>46</v>
      </c>
      <c r="EV33" s="9">
        <f>_xlfn.RANK.EQ(datos!EZ33,datos!EZ$7:EZ$88)</f>
        <v>45</v>
      </c>
      <c r="EW33" s="9">
        <f>_xlfn.RANK.EQ(datos!FA33,datos!FA$7:FA$88)</f>
        <v>50</v>
      </c>
      <c r="EX33" s="9">
        <f>_xlfn.RANK.EQ(datos!FB33,datos!FB$7:FB$88)</f>
        <v>32</v>
      </c>
      <c r="EY33" s="9">
        <f>_xlfn.RANK.EQ(datos!FC33,datos!FC$7:FC$88)</f>
        <v>42</v>
      </c>
      <c r="EZ33" s="9">
        <f>_xlfn.RANK.EQ(datos!FD33,datos!FD$7:FD$88)</f>
        <v>33</v>
      </c>
      <c r="FA33" s="9">
        <f>_xlfn.RANK.EQ(datos!FE33,datos!FE$7:FE$88)</f>
        <v>48</v>
      </c>
      <c r="FB33" s="9">
        <f>_xlfn.RANK.EQ(datos!FF33,datos!FF$7:FF$88)</f>
        <v>33</v>
      </c>
      <c r="FC33" s="9">
        <f>_xlfn.RANK.EQ(datos!FG33,datos!FG$7:FG$88)</f>
        <v>75</v>
      </c>
      <c r="FD33" s="9">
        <f>_xlfn.RANK.EQ(datos!FH33,datos!FH$7:FH$88)</f>
        <v>42</v>
      </c>
      <c r="FE33" s="9">
        <f>_xlfn.RANK.EQ(datos!FI33,datos!FI$7:FI$88)</f>
        <v>50</v>
      </c>
      <c r="FF33" s="9">
        <f>_xlfn.RANK.EQ(datos!FJ33,datos!FJ$7:FJ$88)</f>
        <v>17</v>
      </c>
      <c r="FG33" s="9">
        <f>_xlfn.RANK.EQ(datos!FK33,datos!FK$7:FK$88)</f>
        <v>31</v>
      </c>
      <c r="FH33" s="9">
        <f>_xlfn.RANK.EQ(datos!FL33,datos!FL$7:FL$88)</f>
        <v>43</v>
      </c>
      <c r="FI33" s="9">
        <f>_xlfn.RANK.EQ(datos!FM33,datos!FM$7:FM$88)</f>
        <v>26</v>
      </c>
      <c r="FJ33" s="9">
        <f>_xlfn.RANK.EQ(datos!FN33,datos!FN$7:FN$88)</f>
        <v>26</v>
      </c>
      <c r="FK33" s="9">
        <f>_xlfn.RANK.EQ(datos!FO33,datos!FO$7:FO$88)</f>
        <v>41</v>
      </c>
      <c r="FL33" s="9">
        <f>_xlfn.RANK.EQ(datos!FP33,datos!FP$7:FP$88)</f>
        <v>64</v>
      </c>
      <c r="FM33" s="9">
        <f>_xlfn.RANK.EQ(datos!FQ33,datos!FQ$7:FQ$88)</f>
        <v>26</v>
      </c>
      <c r="FN33" s="9">
        <f>_xlfn.RANK.EQ(datos!FR33,datos!FR$7:FR$88)</f>
        <v>36</v>
      </c>
      <c r="FO33" s="9">
        <f>_xlfn.RANK.EQ(datos!FS33,datos!FS$7:FS$88)</f>
        <v>1</v>
      </c>
      <c r="FP33" s="9">
        <f>_xlfn.RANK.EQ(datos!FT33,datos!FT$7:FT$88)</f>
        <v>6</v>
      </c>
    </row>
    <row r="34" spans="1:172" x14ac:dyDescent="0.3">
      <c r="A34" s="2" t="s">
        <v>56</v>
      </c>
      <c r="B34" s="2">
        <v>208</v>
      </c>
      <c r="C34" s="2" t="s">
        <v>57</v>
      </c>
      <c r="D34" s="2" t="s">
        <v>43</v>
      </c>
      <c r="E34" s="2" t="s">
        <v>347</v>
      </c>
      <c r="F34" s="2">
        <v>0</v>
      </c>
      <c r="G34" s="2" t="s">
        <v>344</v>
      </c>
      <c r="H34" s="9">
        <f>_xlfn.RANK.EQ(datos2!I34,datos2!I$7:I$88)</f>
        <v>34</v>
      </c>
      <c r="I34" s="9">
        <f>_xlfn.RANK.EQ(datos2!J34,datos2!J$7:J$88)</f>
        <v>54</v>
      </c>
      <c r="J34" s="9">
        <f>_xlfn.RANK.EQ(datos2!K34,datos2!K$7:K$88)</f>
        <v>12</v>
      </c>
      <c r="K34" s="9">
        <f>_xlfn.RANK.EQ(datos2!L34,datos2!L$7:L$88)</f>
        <v>26</v>
      </c>
      <c r="L34" s="9">
        <f>_xlfn.RANK.EQ(datos2!M34,datos2!M$7:M$88)</f>
        <v>28</v>
      </c>
      <c r="M34" s="9">
        <f>_xlfn.RANK.EQ(datos2!N34,datos2!N$7:N$88)</f>
        <v>50</v>
      </c>
      <c r="N34" s="9">
        <f>_xlfn.RANK.EQ(datos2!O34,datos2!O$7:O$88)</f>
        <v>41</v>
      </c>
      <c r="O34" s="9">
        <f>_xlfn.RANK.EQ(datos2!P34,datos2!P$7:P$88)</f>
        <v>46</v>
      </c>
      <c r="P34" s="9">
        <f>_xlfn.RANK.EQ(datos2!Q34,datos2!Q$7:Q$88)</f>
        <v>26</v>
      </c>
      <c r="Q34" s="9">
        <f>_xlfn.RANK.EQ(datos2!R34,datos2!R$7:R$88)</f>
        <v>80</v>
      </c>
      <c r="R34" s="9">
        <f>_xlfn.RANK.EQ(datos2!S34,datos2!S$7:S$88)</f>
        <v>65</v>
      </c>
      <c r="S34" s="9">
        <f>_xlfn.RANK.EQ(datos2!T34,datos2!T$7:T$88)</f>
        <v>35</v>
      </c>
      <c r="T34" s="9">
        <f>_xlfn.RANK.EQ(datos2!U34,datos2!U$7:U$88)</f>
        <v>26</v>
      </c>
      <c r="U34" s="9">
        <f>_xlfn.RANK.EQ(datos2!V34,datos2!V$7:V$88)</f>
        <v>30</v>
      </c>
      <c r="V34" s="9">
        <f>_xlfn.RANK.EQ(datos2!W34,datos2!W$7:W$88)</f>
        <v>22</v>
      </c>
      <c r="W34" s="9">
        <f>_xlfn.RANK.EQ(datos2!X34,datos2!X$7:X$88)</f>
        <v>6</v>
      </c>
      <c r="X34" s="9">
        <f>_xlfn.RANK.EQ(datos2!Y34,datos2!Y$7:Y$88)</f>
        <v>3</v>
      </c>
      <c r="Y34" s="9">
        <f>_xlfn.RANK.EQ(datos2!Z34,datos2!Z$7:Z$88)</f>
        <v>30</v>
      </c>
      <c r="Z34" s="9">
        <f>_xlfn.RANK.EQ(datos2!AA34,datos2!AA$7:AA$88)</f>
        <v>33</v>
      </c>
      <c r="AA34" s="9">
        <f>_xlfn.RANK.EQ(datos2!AB34,datos2!AB$7:AB$88)</f>
        <v>45</v>
      </c>
      <c r="AB34" s="9">
        <f>_xlfn.RANK.EQ(datos2!AC34,datos2!AC$7:AC$88)</f>
        <v>29</v>
      </c>
      <c r="AC34" s="9">
        <f>_xlfn.RANK.EQ(datos2!AD34,datos2!AD$7:AD$88)</f>
        <v>41</v>
      </c>
      <c r="AD34" s="9">
        <f>_xlfn.RANK.EQ(datos2!AE34,datos2!AE$7:AE$88)</f>
        <v>8</v>
      </c>
      <c r="AE34" s="9">
        <f>_xlfn.RANK.EQ(datos2!AF34,datos2!AF$7:AF$88)</f>
        <v>28</v>
      </c>
      <c r="AF34" s="9">
        <f>_xlfn.RANK.EQ(datos2!AG34,datos2!AG$7:AG$88)</f>
        <v>66</v>
      </c>
      <c r="AG34" s="9">
        <f>_xlfn.RANK.EQ(datos2!AH34,datos2!AH$7:AH$88)</f>
        <v>34</v>
      </c>
      <c r="AH34" s="9">
        <f>_xlfn.RANK.EQ(datos2!AI34,datos2!AI$7:AI$88)</f>
        <v>45</v>
      </c>
      <c r="AI34" s="9">
        <f>_xlfn.RANK.EQ(datos2!AJ34,datos2!AJ$7:AJ$88)</f>
        <v>20</v>
      </c>
      <c r="AJ34" s="9">
        <f>_xlfn.RANK.EQ(datos2!AK34,datos2!AK$7:AK$88)</f>
        <v>21</v>
      </c>
      <c r="AK34" s="9">
        <f>_xlfn.RANK.EQ(datos2!AL34,datos2!AL$7:AL$88)</f>
        <v>38</v>
      </c>
      <c r="AL34" s="9">
        <f>_xlfn.RANK.EQ(datos2!AM34,datos2!AM$7:AM$88)</f>
        <v>47</v>
      </c>
      <c r="AM34" s="9">
        <f>_xlfn.RANK.EQ(datos2!AN34,datos2!AN$7:AN$88)</f>
        <v>22</v>
      </c>
      <c r="AN34" s="9">
        <f>_xlfn.RANK.EQ(datos2!AO34,datos2!AO$7:AO$88)</f>
        <v>35</v>
      </c>
      <c r="AO34" s="9">
        <f>_xlfn.RANK.EQ(datos!AS34,datos!AS$7:AS$88)</f>
        <v>58</v>
      </c>
      <c r="AP34" s="9">
        <f>_xlfn.RANK.EQ(datos!AT34,datos!AT$7:AT$88)</f>
        <v>23</v>
      </c>
      <c r="AQ34" s="9">
        <f>_xlfn.RANK.EQ(datos!AU34,datos!AU$7:AU$88)</f>
        <v>6</v>
      </c>
      <c r="AR34" s="9">
        <f>_xlfn.RANK.EQ(datos!AV34,datos!AV$7:AV$88)</f>
        <v>19</v>
      </c>
      <c r="AS34" s="9">
        <f>_xlfn.RANK.EQ(datos!AW34,datos!AW$7:AW$88)</f>
        <v>73</v>
      </c>
      <c r="AT34" s="9">
        <f>_xlfn.RANK.EQ(datos!AX34,datos!AX$7:AX$88)</f>
        <v>29</v>
      </c>
      <c r="AU34" s="9">
        <f>_xlfn.RANK.EQ(datos!AY34,datos!AY$7:AY$88)</f>
        <v>11</v>
      </c>
      <c r="AV34" s="9">
        <f>_xlfn.RANK.EQ(datos!AZ34,datos!AZ$7:AZ$88)</f>
        <v>41</v>
      </c>
      <c r="AW34" s="9">
        <f>_xlfn.RANK.EQ(datos!BA34,datos!BA$7:BA$88)</f>
        <v>43</v>
      </c>
      <c r="AX34" s="9">
        <f>_xlfn.RANK.EQ(datos!BB34,datos!BB$7:BB$88)</f>
        <v>27</v>
      </c>
      <c r="AY34" s="9">
        <f>_xlfn.RANK.EQ(datos!BC34,datos!BC$7:BC$88)</f>
        <v>74</v>
      </c>
      <c r="AZ34" s="9">
        <f>_xlfn.RANK.EQ(datos!BD34,datos!BD$7:BD$88)</f>
        <v>77</v>
      </c>
      <c r="BA34" s="9">
        <f>_xlfn.RANK.EQ(datos!BE34,datos!BE$7:BE$88)</f>
        <v>77</v>
      </c>
      <c r="BB34" s="9">
        <f>_xlfn.RANK.EQ(datos!BF34,datos!BF$7:BF$88)</f>
        <v>54</v>
      </c>
      <c r="BC34" s="9">
        <f>_xlfn.RANK.EQ(datos!BG34,datos!BG$7:BG$88)</f>
        <v>70</v>
      </c>
      <c r="BD34" s="9">
        <f>_xlfn.RANK.EQ(datos!BH34,datos!BH$7:BH$88)</f>
        <v>1</v>
      </c>
      <c r="BE34" s="9">
        <f>_xlfn.RANK.EQ(datos!BI34,datos!BI$7:BI$88)</f>
        <v>44</v>
      </c>
      <c r="BF34" s="9">
        <f>_xlfn.RANK.EQ(datos!BJ34,datos!BJ$7:BJ$88)</f>
        <v>31</v>
      </c>
      <c r="BG34" s="9">
        <f>_xlfn.RANK.EQ(datos!BK34,datos!BK$7:BK$88)</f>
        <v>30</v>
      </c>
      <c r="BH34" s="9">
        <f>_xlfn.RANK.EQ(datos!BL34,datos!BL$7:BL$88)</f>
        <v>39</v>
      </c>
      <c r="BI34" s="9">
        <f>_xlfn.RANK.EQ(datos!BM34,datos!BM$7:BM$88)</f>
        <v>26</v>
      </c>
      <c r="BJ34" s="9">
        <f>_xlfn.RANK.EQ(datos!BN34,datos!BN$7:BN$88)</f>
        <v>64</v>
      </c>
      <c r="BK34" s="9">
        <f>_xlfn.RANK.EQ(datos!BO34,datos!BO$7:BO$88)</f>
        <v>46</v>
      </c>
      <c r="BL34" s="9">
        <f>_xlfn.RANK.EQ(datos!BP34,datos!BP$7:BP$88)</f>
        <v>73</v>
      </c>
      <c r="BM34" s="9">
        <f>_xlfn.RANK.EQ(datos!BQ34,datos!BQ$7:BQ$88)</f>
        <v>11</v>
      </c>
      <c r="BN34" s="9">
        <f>_xlfn.RANK.EQ(datos!BR34,datos!BR$7:BR$88)</f>
        <v>32</v>
      </c>
      <c r="BO34" s="9">
        <f>_xlfn.RANK.EQ(datos!BS34,datos!BS$7:BS$88)</f>
        <v>18</v>
      </c>
      <c r="BP34" s="9">
        <f>_xlfn.RANK.EQ(datos!BT34,datos!BT$7:BT$88)</f>
        <v>1</v>
      </c>
      <c r="BQ34" s="9">
        <f>_xlfn.RANK.EQ(datos!BU34,datos!BU$7:BU$88)</f>
        <v>31</v>
      </c>
      <c r="BR34" s="9">
        <f>_xlfn.RANK.EQ(datos!BV34,datos!BV$7:BV$88)</f>
        <v>71</v>
      </c>
      <c r="BS34" s="9">
        <f>_xlfn.RANK.EQ(datos!BW34,datos!BW$7:BW$88)</f>
        <v>1</v>
      </c>
      <c r="BT34" s="9">
        <f>_xlfn.RANK.EQ(datos!BX34,datos!BX$7:BX$88)</f>
        <v>73</v>
      </c>
      <c r="BU34" s="9">
        <f>_xlfn.RANK.EQ(datos!BY34,datos!BY$7:BY$88)</f>
        <v>22</v>
      </c>
      <c r="BV34" s="9">
        <f>_xlfn.RANK.EQ(datos!BZ34,datos!BZ$7:BZ$88)</f>
        <v>38</v>
      </c>
      <c r="BW34" s="9">
        <f>_xlfn.RANK.EQ(datos!CA34,datos!CA$7:CA$88)</f>
        <v>28</v>
      </c>
      <c r="BX34" s="9">
        <f>_xlfn.RANK.EQ(datos!CB34,datos!CB$7:CB$88)</f>
        <v>4</v>
      </c>
      <c r="BY34" s="9">
        <f>_xlfn.RANK.EQ(datos!CC34,datos!CC$7:CC$88)</f>
        <v>15</v>
      </c>
      <c r="BZ34" s="9">
        <f>_xlfn.RANK.EQ(datos!CD34,datos!CD$7:CD$88)</f>
        <v>44</v>
      </c>
      <c r="CA34" s="9">
        <f>_xlfn.RANK.EQ(datos!CE34,datos!CE$7:CE$88)</f>
        <v>42</v>
      </c>
      <c r="CB34" s="9">
        <f>_xlfn.RANK.EQ(datos!CF34,datos!CF$7:CF$88)</f>
        <v>30</v>
      </c>
      <c r="CC34" s="9">
        <f>_xlfn.RANK.EQ(datos!CG34,datos!CG$7:CG$88)</f>
        <v>2</v>
      </c>
      <c r="CD34" s="9">
        <f>_xlfn.RANK.EQ(datos!CH34,datos!CH$7:CH$88)</f>
        <v>52</v>
      </c>
      <c r="CE34" s="9">
        <f>_xlfn.RANK.EQ(datos!CI34,datos!CI$7:CI$88)</f>
        <v>25</v>
      </c>
      <c r="CF34" s="9">
        <f>_xlfn.RANK.EQ(datos!CJ34,datos!CJ$7:CJ$88)</f>
        <v>3</v>
      </c>
      <c r="CG34" s="9">
        <f>_xlfn.RANK.EQ(datos!CK34,datos!CK$7:CK$88)</f>
        <v>11</v>
      </c>
      <c r="CH34" s="9">
        <f>_xlfn.RANK.EQ(datos!CL34,datos!CL$7:CL$88)</f>
        <v>11</v>
      </c>
      <c r="CI34" s="9">
        <f>_xlfn.RANK.EQ(datos!CM34,datos!CM$7:CM$88)</f>
        <v>10</v>
      </c>
      <c r="CJ34" s="9">
        <f>_xlfn.RANK.EQ(datos!CN34,datos!CN$7:CN$88)</f>
        <v>18</v>
      </c>
      <c r="CK34" s="9">
        <f>_xlfn.RANK.EQ(datos!CO34,datos!CO$7:CO$88)</f>
        <v>66</v>
      </c>
      <c r="CL34" s="9">
        <f>_xlfn.RANK.EQ(datos!CP34,datos!CP$7:CP$88)</f>
        <v>21</v>
      </c>
      <c r="CM34" s="9">
        <f>_xlfn.RANK.EQ(datos!CQ34,datos!CQ$7:CQ$88)</f>
        <v>1</v>
      </c>
      <c r="CN34" s="9">
        <f>_xlfn.RANK.EQ(datos!CR34,datos!CR$7:CR$88)</f>
        <v>61</v>
      </c>
      <c r="CO34" s="9">
        <f>_xlfn.RANK.EQ(datos!CS34,datos!CS$7:CS$88)</f>
        <v>38</v>
      </c>
      <c r="CP34" s="9">
        <f>_xlfn.RANK.EQ(datos!CT34,datos!CT$7:CT$88)</f>
        <v>5</v>
      </c>
      <c r="CQ34" s="9">
        <f>_xlfn.RANK.EQ(datos!CU34,datos!CU$7:CU$88)</f>
        <v>17</v>
      </c>
      <c r="CR34" s="9">
        <f>_xlfn.RANK.EQ(datos!CV34,datos!CV$7:CV$88)</f>
        <v>61</v>
      </c>
      <c r="CS34" s="9">
        <f>_xlfn.RANK.EQ(datos!CW34,datos!CW$7:CW$88)</f>
        <v>37</v>
      </c>
      <c r="CT34" s="9">
        <f>_xlfn.RANK.EQ(datos!CX34,datos!CX$7:CX$88)</f>
        <v>21</v>
      </c>
      <c r="CU34" s="9">
        <f>_xlfn.RANK.EQ(datos!CY34,datos!CY$7:CY$88)</f>
        <v>53</v>
      </c>
      <c r="CV34" s="9">
        <f>_xlfn.RANK.EQ(datos!CZ34,datos!CZ$7:CZ$88)</f>
        <v>32</v>
      </c>
      <c r="CW34" s="9">
        <f>_xlfn.RANK.EQ(datos!DA34,datos!DA$7:DA$88)</f>
        <v>30</v>
      </c>
      <c r="CX34" s="9">
        <f>_xlfn.RANK.EQ(datos!DB34,datos!DB$7:DB$88)</f>
        <v>19</v>
      </c>
      <c r="CY34" s="9">
        <f>_xlfn.RANK.EQ(datos!DC34,datos!DC$7:DC$88)</f>
        <v>50</v>
      </c>
      <c r="CZ34" s="9">
        <f>_xlfn.RANK.EQ(datos!DD34,datos!DD$7:DD$88)</f>
        <v>71</v>
      </c>
      <c r="DA34" s="9">
        <f>_xlfn.RANK.EQ(datos!DE34,datos!DE$7:DE$88)</f>
        <v>50</v>
      </c>
      <c r="DB34" s="9">
        <f>_xlfn.RANK.EQ(datos!DF34,datos!DF$7:DF$88)</f>
        <v>13</v>
      </c>
      <c r="DC34" s="9">
        <f>_xlfn.RANK.EQ(datos!DG34,datos!DG$7:DG$88)</f>
        <v>61</v>
      </c>
      <c r="DD34" s="9">
        <f>_xlfn.RANK.EQ(datos!DH34,datos!DH$7:DH$88)</f>
        <v>2</v>
      </c>
      <c r="DE34" s="9">
        <f>_xlfn.RANK.EQ(datos!DI34,datos!DI$7:DI$88)</f>
        <v>38</v>
      </c>
      <c r="DF34" s="9">
        <f>_xlfn.RANK.EQ(datos!DJ34,datos!DJ$7:DJ$88)</f>
        <v>39</v>
      </c>
      <c r="DG34" s="9">
        <f>_xlfn.RANK.EQ(datos!DK34,datos!DK$7:DK$88)</f>
        <v>40</v>
      </c>
      <c r="DH34" s="9">
        <f>_xlfn.RANK.EQ(datos!DL34,datos!DL$7:DL$88)</f>
        <v>44</v>
      </c>
      <c r="DI34" s="9">
        <f>_xlfn.RANK.EQ(datos!DM34,datos!DM$7:DM$88)</f>
        <v>16</v>
      </c>
      <c r="DJ34" s="9">
        <f>_xlfn.RANK.EQ(datos!DN34,datos!DN$7:DN$88)</f>
        <v>8</v>
      </c>
      <c r="DK34" s="9">
        <f>_xlfn.RANK.EQ(datos!DO34,datos!DO$7:DO$88)</f>
        <v>65</v>
      </c>
      <c r="DL34" s="9">
        <f>_xlfn.RANK.EQ(datos!DP34,datos!DP$7:DP$88)</f>
        <v>27</v>
      </c>
      <c r="DM34" s="9">
        <f>_xlfn.RANK.EQ(datos!DQ34,datos!DQ$7:DQ$88)</f>
        <v>44</v>
      </c>
      <c r="DN34" s="9">
        <f>_xlfn.RANK.EQ(datos!DR34,datos!DR$7:DR$88)</f>
        <v>51</v>
      </c>
      <c r="DO34" s="9">
        <f>_xlfn.RANK.EQ(datos!DS34,datos!DS$7:DS$88)</f>
        <v>19</v>
      </c>
      <c r="DP34" s="9">
        <f>_xlfn.RANK.EQ(datos!DT34,datos!DT$7:DT$88)</f>
        <v>67</v>
      </c>
      <c r="DQ34" s="9">
        <f>_xlfn.RANK.EQ(datos!DU34,datos!DU$7:DU$88)</f>
        <v>60</v>
      </c>
      <c r="DR34" s="9">
        <f>_xlfn.RANK.EQ(datos!DV34,datos!DV$7:DV$88)</f>
        <v>63</v>
      </c>
      <c r="DS34" s="9">
        <f>_xlfn.RANK.EQ(datos!DW34,datos!DW$7:DW$88)</f>
        <v>58</v>
      </c>
      <c r="DT34" s="9">
        <f>_xlfn.RANK.EQ(datos!DX34,datos!DX$7:DX$88)</f>
        <v>34</v>
      </c>
      <c r="DU34" s="9">
        <f>_xlfn.RANK.EQ(datos!DY34,datos!DY$7:DY$88)</f>
        <v>69</v>
      </c>
      <c r="DV34" s="9">
        <f>_xlfn.RANK.EQ(datos!DZ34,datos!DZ$7:DZ$88)</f>
        <v>69</v>
      </c>
      <c r="DW34" s="9">
        <f>_xlfn.RANK.EQ(datos!EA34,datos!EA$7:EA$88)</f>
        <v>40</v>
      </c>
      <c r="DX34" s="9">
        <f>_xlfn.RANK.EQ(datos!EB34,datos!EB$7:EB$88)</f>
        <v>48</v>
      </c>
      <c r="DY34" s="9">
        <f>_xlfn.RANK.EQ(datos!EC34,datos!EC$7:EC$88)</f>
        <v>19</v>
      </c>
      <c r="DZ34" s="9">
        <f>_xlfn.RANK.EQ(datos!ED34,datos!ED$7:ED$88)</f>
        <v>43</v>
      </c>
      <c r="EA34" s="9">
        <f>_xlfn.RANK.EQ(datos!EE34,datos!EE$7:EE$88)</f>
        <v>22</v>
      </c>
      <c r="EB34" s="9">
        <f>_xlfn.RANK.EQ(datos!EF34,datos!EF$7:EF$88)</f>
        <v>51</v>
      </c>
      <c r="EC34" s="9">
        <f>_xlfn.RANK.EQ(datos!EG34,datos!EG$7:EG$88)</f>
        <v>57</v>
      </c>
      <c r="ED34" s="9">
        <f>_xlfn.RANK.EQ(datos!EH34,datos!EH$7:EH$88)</f>
        <v>30</v>
      </c>
      <c r="EE34" s="9">
        <f>_xlfn.RANK.EQ(datos!EI34,datos!EI$7:EI$88)</f>
        <v>1</v>
      </c>
      <c r="EF34" s="9">
        <f>_xlfn.RANK.EQ(datos!EJ34,datos!EJ$7:EJ$88)</f>
        <v>42</v>
      </c>
      <c r="EG34" s="9">
        <f>_xlfn.RANK.EQ(datos!EK34,datos!EK$7:EK$88)</f>
        <v>6</v>
      </c>
      <c r="EH34" s="9">
        <f>_xlfn.RANK.EQ(datos!EL34,datos!EL$7:EL$88)</f>
        <v>13</v>
      </c>
      <c r="EI34" s="9">
        <f>_xlfn.RANK.EQ(datos!EM34,datos!EM$7:EM$88)</f>
        <v>12</v>
      </c>
      <c r="EJ34" s="9">
        <f>_xlfn.RANK.EQ(datos!EN34,datos!EN$7:EN$88)</f>
        <v>40</v>
      </c>
      <c r="EK34" s="9">
        <f>_xlfn.RANK.EQ(datos!EO34,datos!EO$7:EO$88)</f>
        <v>26</v>
      </c>
      <c r="EL34" s="9">
        <f>_xlfn.RANK.EQ(datos!EP34,datos!EP$7:EP$88)</f>
        <v>1</v>
      </c>
      <c r="EM34" s="9">
        <f>_xlfn.RANK.EQ(datos!EQ34,datos!EQ$7:EQ$88)</f>
        <v>28</v>
      </c>
      <c r="EN34" s="9">
        <f>_xlfn.RANK.EQ(datos!ER34,datos!ER$7:ER$88)</f>
        <v>19</v>
      </c>
      <c r="EO34" s="9">
        <f>_xlfn.RANK.EQ(datos!ES34,datos!ES$7:ES$88)</f>
        <v>35</v>
      </c>
      <c r="EP34" s="9">
        <f>_xlfn.RANK.EQ(datos!ET34,datos!ET$7:ET$88)</f>
        <v>50</v>
      </c>
      <c r="EQ34" s="9">
        <f>_xlfn.RANK.EQ(datos!EU34,datos!EU$7:EU$88)</f>
        <v>31</v>
      </c>
      <c r="ER34" s="9">
        <f>_xlfn.RANK.EQ(datos!EV34,datos!EV$7:EV$88)</f>
        <v>37</v>
      </c>
      <c r="ES34" s="9">
        <f>_xlfn.RANK.EQ(datos!EW34,datos!EW$7:EW$88)</f>
        <v>38</v>
      </c>
      <c r="ET34" s="9">
        <f>_xlfn.RANK.EQ(datos!EX34,datos!EX$7:EX$88)</f>
        <v>47</v>
      </c>
      <c r="EU34" s="9">
        <f>_xlfn.RANK.EQ(datos!EY34,datos!EY$7:EY$88)</f>
        <v>59</v>
      </c>
      <c r="EV34" s="9">
        <f>_xlfn.RANK.EQ(datos!EZ34,datos!EZ$7:EZ$88)</f>
        <v>38</v>
      </c>
      <c r="EW34" s="9">
        <f>_xlfn.RANK.EQ(datos!FA34,datos!FA$7:FA$88)</f>
        <v>58</v>
      </c>
      <c r="EX34" s="9">
        <f>_xlfn.RANK.EQ(datos!FB34,datos!FB$7:FB$88)</f>
        <v>39</v>
      </c>
      <c r="EY34" s="9">
        <f>_xlfn.RANK.EQ(datos!FC34,datos!FC$7:FC$88)</f>
        <v>45</v>
      </c>
      <c r="EZ34" s="9">
        <f>_xlfn.RANK.EQ(datos!FD34,datos!FD$7:FD$88)</f>
        <v>46</v>
      </c>
      <c r="FA34" s="9">
        <f>_xlfn.RANK.EQ(datos!FE34,datos!FE$7:FE$88)</f>
        <v>46</v>
      </c>
      <c r="FB34" s="9">
        <f>_xlfn.RANK.EQ(datos!FF34,datos!FF$7:FF$88)</f>
        <v>33</v>
      </c>
      <c r="FC34" s="9">
        <f>_xlfn.RANK.EQ(datos!FG34,datos!FG$7:FG$88)</f>
        <v>25</v>
      </c>
      <c r="FD34" s="9">
        <f>_xlfn.RANK.EQ(datos!FH34,datos!FH$7:FH$88)</f>
        <v>35</v>
      </c>
      <c r="FE34" s="9">
        <f>_xlfn.RANK.EQ(datos!FI34,datos!FI$7:FI$88)</f>
        <v>43</v>
      </c>
      <c r="FF34" s="9">
        <f>_xlfn.RANK.EQ(datos!FJ34,datos!FJ$7:FJ$88)</f>
        <v>9</v>
      </c>
      <c r="FG34" s="9">
        <f>_xlfn.RANK.EQ(datos!FK34,datos!FK$7:FK$88)</f>
        <v>25</v>
      </c>
      <c r="FH34" s="9">
        <f>_xlfn.RANK.EQ(datos!FL34,datos!FL$7:FL$88)</f>
        <v>43</v>
      </c>
      <c r="FI34" s="9">
        <f>_xlfn.RANK.EQ(datos!FM34,datos!FM$7:FM$88)</f>
        <v>26</v>
      </c>
      <c r="FJ34" s="9">
        <f>_xlfn.RANK.EQ(datos!FN34,datos!FN$7:FN$88)</f>
        <v>26</v>
      </c>
      <c r="FK34" s="9">
        <f>_xlfn.RANK.EQ(datos!FO34,datos!FO$7:FO$88)</f>
        <v>18</v>
      </c>
      <c r="FL34" s="9">
        <f>_xlfn.RANK.EQ(datos!FP34,datos!FP$7:FP$88)</f>
        <v>17</v>
      </c>
      <c r="FM34" s="9">
        <f>_xlfn.RANK.EQ(datos!FQ34,datos!FQ$7:FQ$88)</f>
        <v>28</v>
      </c>
      <c r="FN34" s="9">
        <f>_xlfn.RANK.EQ(datos!FR34,datos!FR$7:FR$88)</f>
        <v>41</v>
      </c>
      <c r="FO34" s="9">
        <f>_xlfn.RANK.EQ(datos!FS34,datos!FS$7:FS$88)</f>
        <v>61</v>
      </c>
      <c r="FP34" s="9">
        <f>_xlfn.RANK.EQ(datos!FT34,datos!FT$7:FT$88)</f>
        <v>37</v>
      </c>
    </row>
    <row r="35" spans="1:172" x14ac:dyDescent="0.3">
      <c r="A35" s="2" t="s">
        <v>58</v>
      </c>
      <c r="B35" s="2">
        <v>209</v>
      </c>
      <c r="C35" s="2" t="s">
        <v>59</v>
      </c>
      <c r="D35" s="2" t="s">
        <v>43</v>
      </c>
      <c r="E35" s="2" t="s">
        <v>349</v>
      </c>
      <c r="F35" s="2">
        <v>0</v>
      </c>
      <c r="G35" s="2" t="s">
        <v>355</v>
      </c>
      <c r="H35" s="9">
        <f>_xlfn.RANK.EQ(datos2!I35,datos2!I$7:I$88)</f>
        <v>55</v>
      </c>
      <c r="I35" s="9">
        <f>_xlfn.RANK.EQ(datos2!J35,datos2!J$7:J$88)</f>
        <v>29</v>
      </c>
      <c r="J35" s="9">
        <f>_xlfn.RANK.EQ(datos2!K35,datos2!K$7:K$88)</f>
        <v>59</v>
      </c>
      <c r="K35" s="9">
        <f>_xlfn.RANK.EQ(datos2!L35,datos2!L$7:L$88)</f>
        <v>46</v>
      </c>
      <c r="L35" s="9">
        <f>_xlfn.RANK.EQ(datos2!M35,datos2!M$7:M$88)</f>
        <v>49</v>
      </c>
      <c r="M35" s="9">
        <f>_xlfn.RANK.EQ(datos2!N35,datos2!N$7:N$88)</f>
        <v>52</v>
      </c>
      <c r="N35" s="9">
        <f>_xlfn.RANK.EQ(datos2!O35,datos2!O$7:O$88)</f>
        <v>56</v>
      </c>
      <c r="O35" s="9">
        <f>_xlfn.RANK.EQ(datos2!P35,datos2!P$7:P$88)</f>
        <v>75</v>
      </c>
      <c r="P35" s="9">
        <f>_xlfn.RANK.EQ(datos2!Q35,datos2!Q$7:Q$88)</f>
        <v>46</v>
      </c>
      <c r="Q35" s="9">
        <f>_xlfn.RANK.EQ(datos2!R35,datos2!R$7:R$88)</f>
        <v>19</v>
      </c>
      <c r="R35" s="9">
        <f>_xlfn.RANK.EQ(datos2!S35,datos2!S$7:S$88)</f>
        <v>29</v>
      </c>
      <c r="S35" s="9">
        <f>_xlfn.RANK.EQ(datos2!T35,datos2!T$7:T$88)</f>
        <v>28</v>
      </c>
      <c r="T35" s="9">
        <f>_xlfn.RANK.EQ(datos2!U35,datos2!U$7:U$88)</f>
        <v>34</v>
      </c>
      <c r="U35" s="9">
        <f>_xlfn.RANK.EQ(datos2!V35,datos2!V$7:V$88)</f>
        <v>49</v>
      </c>
      <c r="V35" s="9">
        <f>_xlfn.RANK.EQ(datos2!W35,datos2!W$7:W$88)</f>
        <v>53</v>
      </c>
      <c r="W35" s="9">
        <f>_xlfn.RANK.EQ(datos2!X35,datos2!X$7:X$88)</f>
        <v>60</v>
      </c>
      <c r="X35" s="9">
        <f>_xlfn.RANK.EQ(datos2!Y35,datos2!Y$7:Y$88)</f>
        <v>15</v>
      </c>
      <c r="Y35" s="9">
        <f>_xlfn.RANK.EQ(datos2!Z35,datos2!Z$7:Z$88)</f>
        <v>68</v>
      </c>
      <c r="Z35" s="9">
        <f>_xlfn.RANK.EQ(datos2!AA35,datos2!AA$7:AA$88)</f>
        <v>63</v>
      </c>
      <c r="AA35" s="9">
        <f>_xlfn.RANK.EQ(datos2!AB35,datos2!AB$7:AB$88)</f>
        <v>49</v>
      </c>
      <c r="AB35" s="9">
        <f>_xlfn.RANK.EQ(datos2!AC35,datos2!AC$7:AC$88)</f>
        <v>23</v>
      </c>
      <c r="AC35" s="9">
        <f>_xlfn.RANK.EQ(datos2!AD35,datos2!AD$7:AD$88)</f>
        <v>75</v>
      </c>
      <c r="AD35" s="9">
        <f>_xlfn.RANK.EQ(datos2!AE35,datos2!AE$7:AE$88)</f>
        <v>53</v>
      </c>
      <c r="AE35" s="9">
        <f>_xlfn.RANK.EQ(datos2!AF35,datos2!AF$7:AF$88)</f>
        <v>49</v>
      </c>
      <c r="AF35" s="9">
        <f>_xlfn.RANK.EQ(datos2!AG35,datos2!AG$7:AG$88)</f>
        <v>25</v>
      </c>
      <c r="AG35" s="9">
        <f>_xlfn.RANK.EQ(datos2!AH35,datos2!AH$7:AH$88)</f>
        <v>46</v>
      </c>
      <c r="AH35" s="9">
        <f>_xlfn.RANK.EQ(datos2!AI35,datos2!AI$7:AI$88)</f>
        <v>77</v>
      </c>
      <c r="AI35" s="9">
        <f>_xlfn.RANK.EQ(datos2!AJ35,datos2!AJ$7:AJ$88)</f>
        <v>59</v>
      </c>
      <c r="AJ35" s="9">
        <f>_xlfn.RANK.EQ(datos2!AK35,datos2!AK$7:AK$88)</f>
        <v>77</v>
      </c>
      <c r="AK35" s="9">
        <f>_xlfn.RANK.EQ(datos2!AL35,datos2!AL$7:AL$88)</f>
        <v>56</v>
      </c>
      <c r="AL35" s="9">
        <f>_xlfn.RANK.EQ(datos2!AM35,datos2!AM$7:AM$88)</f>
        <v>66</v>
      </c>
      <c r="AM35" s="9">
        <f>_xlfn.RANK.EQ(datos2!AN35,datos2!AN$7:AN$88)</f>
        <v>58</v>
      </c>
      <c r="AN35" s="9">
        <f>_xlfn.RANK.EQ(datos2!AO35,datos2!AO$7:AO$88)</f>
        <v>28</v>
      </c>
      <c r="AO35" s="9">
        <f>_xlfn.RANK.EQ(datos!AS35,datos!AS$7:AS$88)</f>
        <v>38</v>
      </c>
      <c r="AP35" s="9">
        <f>_xlfn.RANK.EQ(datos!AT35,datos!AT$7:AT$88)</f>
        <v>65</v>
      </c>
      <c r="AQ35" s="9">
        <f>_xlfn.RANK.EQ(datos!AU35,datos!AU$7:AU$88)</f>
        <v>69</v>
      </c>
      <c r="AR35" s="9">
        <f>_xlfn.RANK.EQ(datos!AV35,datos!AV$7:AV$88)</f>
        <v>80</v>
      </c>
      <c r="AS35" s="9">
        <f>_xlfn.RANK.EQ(datos!AW35,datos!AW$7:AW$88)</f>
        <v>75</v>
      </c>
      <c r="AT35" s="9">
        <f>_xlfn.RANK.EQ(datos!AX35,datos!AX$7:AX$88)</f>
        <v>75</v>
      </c>
      <c r="AU35" s="9">
        <f>_xlfn.RANK.EQ(datos!AY35,datos!AY$7:AY$88)</f>
        <v>55</v>
      </c>
      <c r="AV35" s="9">
        <f>_xlfn.RANK.EQ(datos!AZ35,datos!AZ$7:AZ$88)</f>
        <v>78</v>
      </c>
      <c r="AW35" s="9">
        <f>_xlfn.RANK.EQ(datos!BA35,datos!BA$7:BA$88)</f>
        <v>45</v>
      </c>
      <c r="AX35" s="9">
        <f>_xlfn.RANK.EQ(datos!BB35,datos!BB$7:BB$88)</f>
        <v>6</v>
      </c>
      <c r="AY35" s="9">
        <f>_xlfn.RANK.EQ(datos!BC35,datos!BC$7:BC$88)</f>
        <v>24</v>
      </c>
      <c r="AZ35" s="9">
        <f>_xlfn.RANK.EQ(datos!BD35,datos!BD$7:BD$88)</f>
        <v>5</v>
      </c>
      <c r="BA35" s="9">
        <f>_xlfn.RANK.EQ(datos!BE35,datos!BE$7:BE$88)</f>
        <v>17</v>
      </c>
      <c r="BB35" s="9">
        <f>_xlfn.RANK.EQ(datos!BF35,datos!BF$7:BF$88)</f>
        <v>1</v>
      </c>
      <c r="BC35" s="9">
        <f>_xlfn.RANK.EQ(datos!BG35,datos!BG$7:BG$88)</f>
        <v>5</v>
      </c>
      <c r="BD35" s="9">
        <f>_xlfn.RANK.EQ(datos!BH35,datos!BH$7:BH$88)</f>
        <v>67</v>
      </c>
      <c r="BE35" s="9">
        <f>_xlfn.RANK.EQ(datos!BI35,datos!BI$7:BI$88)</f>
        <v>44</v>
      </c>
      <c r="BF35" s="9">
        <f>_xlfn.RANK.EQ(datos!BJ35,datos!BJ$7:BJ$88)</f>
        <v>16</v>
      </c>
      <c r="BG35" s="9">
        <f>_xlfn.RANK.EQ(datos!BK35,datos!BK$7:BK$88)</f>
        <v>48</v>
      </c>
      <c r="BH35" s="9">
        <f>_xlfn.RANK.EQ(datos!BL35,datos!BL$7:BL$88)</f>
        <v>20</v>
      </c>
      <c r="BI35" s="9">
        <f>_xlfn.RANK.EQ(datos!BM35,datos!BM$7:BM$88)</f>
        <v>17</v>
      </c>
      <c r="BJ35" s="9">
        <f>_xlfn.RANK.EQ(datos!BN35,datos!BN$7:BN$88)</f>
        <v>54</v>
      </c>
      <c r="BK35" s="9">
        <f>_xlfn.RANK.EQ(datos!BO35,datos!BO$7:BO$88)</f>
        <v>38</v>
      </c>
      <c r="BL35" s="9">
        <f>_xlfn.RANK.EQ(datos!BP35,datos!BP$7:BP$88)</f>
        <v>61</v>
      </c>
      <c r="BM35" s="9">
        <f>_xlfn.RANK.EQ(datos!BQ35,datos!BQ$7:BQ$88)</f>
        <v>35</v>
      </c>
      <c r="BN35" s="9">
        <f>_xlfn.RANK.EQ(datos!BR35,datos!BR$7:BR$88)</f>
        <v>35</v>
      </c>
      <c r="BO35" s="9">
        <f>_xlfn.RANK.EQ(datos!BS35,datos!BS$7:BS$88)</f>
        <v>39</v>
      </c>
      <c r="BP35" s="9">
        <f>_xlfn.RANK.EQ(datos!BT35,datos!BT$7:BT$88)</f>
        <v>58</v>
      </c>
      <c r="BQ35" s="9">
        <f>_xlfn.RANK.EQ(datos!BU35,datos!BU$7:BU$88)</f>
        <v>57</v>
      </c>
      <c r="BR35" s="9">
        <f>_xlfn.RANK.EQ(datos!BV35,datos!BV$7:BV$88)</f>
        <v>52</v>
      </c>
      <c r="BS35" s="9">
        <f>_xlfn.RANK.EQ(datos!BW35,datos!BW$7:BW$88)</f>
        <v>1</v>
      </c>
      <c r="BT35" s="9">
        <f>_xlfn.RANK.EQ(datos!BX35,datos!BX$7:BX$88)</f>
        <v>63</v>
      </c>
      <c r="BU35" s="9">
        <f>_xlfn.RANK.EQ(datos!BY35,datos!BY$7:BY$88)</f>
        <v>42</v>
      </c>
      <c r="BV35" s="9">
        <f>_xlfn.RANK.EQ(datos!BZ35,datos!BZ$7:BZ$88)</f>
        <v>20</v>
      </c>
      <c r="BW35" s="9">
        <f>_xlfn.RANK.EQ(datos!CA35,datos!CA$7:CA$88)</f>
        <v>28</v>
      </c>
      <c r="BX35" s="9">
        <f>_xlfn.RANK.EQ(datos!CB35,datos!CB$7:CB$88)</f>
        <v>69</v>
      </c>
      <c r="BY35" s="9">
        <f>_xlfn.RANK.EQ(datos!CC35,datos!CC$7:CC$88)</f>
        <v>32</v>
      </c>
      <c r="BZ35" s="9">
        <f>_xlfn.RANK.EQ(datos!CD35,datos!CD$7:CD$88)</f>
        <v>18</v>
      </c>
      <c r="CA35" s="9">
        <f>_xlfn.RANK.EQ(datos!CE35,datos!CE$7:CE$88)</f>
        <v>48</v>
      </c>
      <c r="CB35" s="9">
        <f>_xlfn.RANK.EQ(datos!CF35,datos!CF$7:CF$88)</f>
        <v>3</v>
      </c>
      <c r="CC35" s="9">
        <f>_xlfn.RANK.EQ(datos!CG35,datos!CG$7:CG$88)</f>
        <v>80</v>
      </c>
      <c r="CD35" s="9">
        <f>_xlfn.RANK.EQ(datos!CH35,datos!CH$7:CH$88)</f>
        <v>58</v>
      </c>
      <c r="CE35" s="9">
        <f>_xlfn.RANK.EQ(datos!CI35,datos!CI$7:CI$88)</f>
        <v>60</v>
      </c>
      <c r="CF35" s="9">
        <f>_xlfn.RANK.EQ(datos!CJ35,datos!CJ$7:CJ$88)</f>
        <v>5</v>
      </c>
      <c r="CG35" s="9">
        <f>_xlfn.RANK.EQ(datos!CK35,datos!CK$7:CK$88)</f>
        <v>30</v>
      </c>
      <c r="CH35" s="9">
        <f>_xlfn.RANK.EQ(datos!CL35,datos!CL$7:CL$88)</f>
        <v>26</v>
      </c>
      <c r="CI35" s="9">
        <f>_xlfn.RANK.EQ(datos!CM35,datos!CM$7:CM$88)</f>
        <v>25</v>
      </c>
      <c r="CJ35" s="9">
        <f>_xlfn.RANK.EQ(datos!CN35,datos!CN$7:CN$88)</f>
        <v>34</v>
      </c>
      <c r="CK35" s="9">
        <f>_xlfn.RANK.EQ(datos!CO35,datos!CO$7:CO$88)</f>
        <v>59</v>
      </c>
      <c r="CL35" s="9">
        <f>_xlfn.RANK.EQ(datos!CP35,datos!CP$7:CP$88)</f>
        <v>28</v>
      </c>
      <c r="CM35" s="9">
        <f>_xlfn.RANK.EQ(datos!CQ35,datos!CQ$7:CQ$88)</f>
        <v>61</v>
      </c>
      <c r="CN35" s="9">
        <f>_xlfn.RANK.EQ(datos!CR35,datos!CR$7:CR$88)</f>
        <v>61</v>
      </c>
      <c r="CO35" s="9">
        <f>_xlfn.RANK.EQ(datos!CS35,datos!CS$7:CS$88)</f>
        <v>56</v>
      </c>
      <c r="CP35" s="9">
        <f>_xlfn.RANK.EQ(datos!CT35,datos!CT$7:CT$88)</f>
        <v>65</v>
      </c>
      <c r="CQ35" s="9">
        <f>_xlfn.RANK.EQ(datos!CU35,datos!CU$7:CU$88)</f>
        <v>75</v>
      </c>
      <c r="CR35" s="9">
        <f>_xlfn.RANK.EQ(datos!CV35,datos!CV$7:CV$88)</f>
        <v>31</v>
      </c>
      <c r="CS35" s="9">
        <f>_xlfn.RANK.EQ(datos!CW35,datos!CW$7:CW$88)</f>
        <v>67</v>
      </c>
      <c r="CT35" s="9">
        <f>_xlfn.RANK.EQ(datos!CX35,datos!CX$7:CX$88)</f>
        <v>74</v>
      </c>
      <c r="CU35" s="9">
        <f>_xlfn.RANK.EQ(datos!CY35,datos!CY$7:CY$88)</f>
        <v>69</v>
      </c>
      <c r="CV35" s="9">
        <f>_xlfn.RANK.EQ(datos!CZ35,datos!CZ$7:CZ$88)</f>
        <v>50</v>
      </c>
      <c r="CW35" s="9">
        <f>_xlfn.RANK.EQ(datos!DA35,datos!DA$7:DA$88)</f>
        <v>50</v>
      </c>
      <c r="CX35" s="9">
        <f>_xlfn.RANK.EQ(datos!DB35,datos!DB$7:DB$88)</f>
        <v>59</v>
      </c>
      <c r="CY35" s="9">
        <f>_xlfn.RANK.EQ(datos!DC35,datos!DC$7:DC$88)</f>
        <v>59</v>
      </c>
      <c r="CZ35" s="9">
        <f>_xlfn.RANK.EQ(datos!DD35,datos!DD$7:DD$88)</f>
        <v>60</v>
      </c>
      <c r="DA35" s="9">
        <f>_xlfn.RANK.EQ(datos!DE35,datos!DE$7:DE$88)</f>
        <v>35</v>
      </c>
      <c r="DB35" s="9">
        <f>_xlfn.RANK.EQ(datos!DF35,datos!DF$7:DF$88)</f>
        <v>77</v>
      </c>
      <c r="DC35" s="9">
        <f>_xlfn.RANK.EQ(datos!DG35,datos!DG$7:DG$88)</f>
        <v>28</v>
      </c>
      <c r="DD35" s="9">
        <f>_xlfn.RANK.EQ(datos!DH35,datos!DH$7:DH$88)</f>
        <v>14</v>
      </c>
      <c r="DE35" s="9">
        <f>_xlfn.RANK.EQ(datos!DI35,datos!DI$7:DI$88)</f>
        <v>22</v>
      </c>
      <c r="DF35" s="9">
        <f>_xlfn.RANK.EQ(datos!DJ35,datos!DJ$7:DJ$88)</f>
        <v>66</v>
      </c>
      <c r="DG35" s="9">
        <f>_xlfn.RANK.EQ(datos!DK35,datos!DK$7:DK$88)</f>
        <v>67</v>
      </c>
      <c r="DH35" s="9">
        <f>_xlfn.RANK.EQ(datos!DL35,datos!DL$7:DL$88)</f>
        <v>72</v>
      </c>
      <c r="DI35" s="9">
        <f>_xlfn.RANK.EQ(datos!DM35,datos!DM$7:DM$88)</f>
        <v>47</v>
      </c>
      <c r="DJ35" s="9">
        <f>_xlfn.RANK.EQ(datos!DN35,datos!DN$7:DN$88)</f>
        <v>48</v>
      </c>
      <c r="DK35" s="9">
        <f>_xlfn.RANK.EQ(datos!DO35,datos!DO$7:DO$88)</f>
        <v>73</v>
      </c>
      <c r="DL35" s="9">
        <f>_xlfn.RANK.EQ(datos!DP35,datos!DP$7:DP$88)</f>
        <v>29</v>
      </c>
      <c r="DM35" s="9">
        <f>_xlfn.RANK.EQ(datos!DQ35,datos!DQ$7:DQ$88)</f>
        <v>42</v>
      </c>
      <c r="DN35" s="9">
        <f>_xlfn.RANK.EQ(datos!DR35,datos!DR$7:DR$88)</f>
        <v>64</v>
      </c>
      <c r="DO35" s="9">
        <f>_xlfn.RANK.EQ(datos!DS35,datos!DS$7:DS$88)</f>
        <v>46</v>
      </c>
      <c r="DP35" s="9">
        <f>_xlfn.RANK.EQ(datos!DT35,datos!DT$7:DT$88)</f>
        <v>24</v>
      </c>
      <c r="DQ35" s="9">
        <f>_xlfn.RANK.EQ(datos!DU35,datos!DU$7:DU$88)</f>
        <v>32</v>
      </c>
      <c r="DR35" s="9">
        <f>_xlfn.RANK.EQ(datos!DV35,datos!DV$7:DV$88)</f>
        <v>9</v>
      </c>
      <c r="DS35" s="9">
        <f>_xlfn.RANK.EQ(datos!DW35,datos!DW$7:DW$88)</f>
        <v>11</v>
      </c>
      <c r="DT35" s="9">
        <f>_xlfn.RANK.EQ(datos!DX35,datos!DX$7:DX$88)</f>
        <v>16</v>
      </c>
      <c r="DU35" s="9">
        <f>_xlfn.RANK.EQ(datos!DY35,datos!DY$7:DY$88)</f>
        <v>6</v>
      </c>
      <c r="DV35" s="9">
        <f>_xlfn.RANK.EQ(datos!DZ35,datos!DZ$7:DZ$88)</f>
        <v>29</v>
      </c>
      <c r="DW35" s="9">
        <f>_xlfn.RANK.EQ(datos!EA35,datos!EA$7:EA$88)</f>
        <v>46</v>
      </c>
      <c r="DX35" s="9">
        <f>_xlfn.RANK.EQ(datos!EB35,datos!EB$7:EB$88)</f>
        <v>40</v>
      </c>
      <c r="DY35" s="9">
        <f>_xlfn.RANK.EQ(datos!EC35,datos!EC$7:EC$88)</f>
        <v>45</v>
      </c>
      <c r="DZ35" s="9">
        <f>_xlfn.RANK.EQ(datos!ED35,datos!ED$7:ED$88)</f>
        <v>37</v>
      </c>
      <c r="EA35" s="9">
        <f>_xlfn.RANK.EQ(datos!EE35,datos!EE$7:EE$88)</f>
        <v>52</v>
      </c>
      <c r="EB35" s="9">
        <f>_xlfn.RANK.EQ(datos!EF35,datos!EF$7:EF$88)</f>
        <v>75</v>
      </c>
      <c r="EC35" s="9">
        <f>_xlfn.RANK.EQ(datos!EG35,datos!EG$7:EG$88)</f>
        <v>81</v>
      </c>
      <c r="ED35" s="9">
        <f>_xlfn.RANK.EQ(datos!EH35,datos!EH$7:EH$88)</f>
        <v>16</v>
      </c>
      <c r="EE35" s="9">
        <f>_xlfn.RANK.EQ(datos!EI35,datos!EI$7:EI$88)</f>
        <v>1</v>
      </c>
      <c r="EF35" s="9">
        <f>_xlfn.RANK.EQ(datos!EJ35,datos!EJ$7:EJ$88)</f>
        <v>71</v>
      </c>
      <c r="EG35" s="9">
        <f>_xlfn.RANK.EQ(datos!EK35,datos!EK$7:EK$88)</f>
        <v>75</v>
      </c>
      <c r="EH35" s="9">
        <f>_xlfn.RANK.EQ(datos!EL35,datos!EL$7:EL$88)</f>
        <v>49</v>
      </c>
      <c r="EI35" s="9">
        <f>_xlfn.RANK.EQ(datos!EM35,datos!EM$7:EM$88)</f>
        <v>53</v>
      </c>
      <c r="EJ35" s="9">
        <f>_xlfn.RANK.EQ(datos!EN35,datos!EN$7:EN$88)</f>
        <v>16</v>
      </c>
      <c r="EK35" s="9">
        <f>_xlfn.RANK.EQ(datos!EO35,datos!EO$7:EO$88)</f>
        <v>81</v>
      </c>
      <c r="EL35" s="9">
        <f>_xlfn.RANK.EQ(datos!EP35,datos!EP$7:EP$88)</f>
        <v>75</v>
      </c>
      <c r="EM35" s="9">
        <f>_xlfn.RANK.EQ(datos!EQ35,datos!EQ$7:EQ$88)</f>
        <v>80</v>
      </c>
      <c r="EN35" s="9">
        <f>_xlfn.RANK.EQ(datos!ER35,datos!ER$7:ER$88)</f>
        <v>42</v>
      </c>
      <c r="EO35" s="9">
        <f>_xlfn.RANK.EQ(datos!ES35,datos!ES$7:ES$88)</f>
        <v>15</v>
      </c>
      <c r="EP35" s="9">
        <f>_xlfn.RANK.EQ(datos!ET35,datos!ET$7:ET$88)</f>
        <v>50</v>
      </c>
      <c r="EQ35" s="9">
        <f>_xlfn.RANK.EQ(datos!EU35,datos!EU$7:EU$88)</f>
        <v>55</v>
      </c>
      <c r="ER35" s="9">
        <f>_xlfn.RANK.EQ(datos!EV35,datos!EV$7:EV$88)</f>
        <v>51</v>
      </c>
      <c r="ES35" s="9">
        <f>_xlfn.RANK.EQ(datos!EW35,datos!EW$7:EW$88)</f>
        <v>33</v>
      </c>
      <c r="ET35" s="9">
        <f>_xlfn.RANK.EQ(datos!EX35,datos!EX$7:EX$88)</f>
        <v>52</v>
      </c>
      <c r="EU35" s="9">
        <f>_xlfn.RANK.EQ(datos!EY35,datos!EY$7:EY$88)</f>
        <v>62</v>
      </c>
      <c r="EV35" s="9">
        <f>_xlfn.RANK.EQ(datos!EZ35,datos!EZ$7:EZ$88)</f>
        <v>63</v>
      </c>
      <c r="EW35" s="9">
        <f>_xlfn.RANK.EQ(datos!FA35,datos!FA$7:FA$88)</f>
        <v>11</v>
      </c>
      <c r="EX35" s="9">
        <f>_xlfn.RANK.EQ(datos!FB35,datos!FB$7:FB$88)</f>
        <v>8</v>
      </c>
      <c r="EY35" s="9">
        <f>_xlfn.RANK.EQ(datos!FC35,datos!FC$7:FC$88)</f>
        <v>36</v>
      </c>
      <c r="EZ35" s="9">
        <f>_xlfn.RANK.EQ(datos!FD35,datos!FD$7:FD$88)</f>
        <v>34</v>
      </c>
      <c r="FA35" s="9">
        <f>_xlfn.RANK.EQ(datos!FE35,datos!FE$7:FE$88)</f>
        <v>31</v>
      </c>
      <c r="FB35" s="9">
        <f>_xlfn.RANK.EQ(datos!FF35,datos!FF$7:FF$88)</f>
        <v>17</v>
      </c>
      <c r="FC35" s="9">
        <f>_xlfn.RANK.EQ(datos!FG35,datos!FG$7:FG$88)</f>
        <v>60</v>
      </c>
      <c r="FD35" s="9">
        <f>_xlfn.RANK.EQ(datos!FH35,datos!FH$7:FH$88)</f>
        <v>55</v>
      </c>
      <c r="FE35" s="9">
        <f>_xlfn.RANK.EQ(datos!FI35,datos!FI$7:FI$88)</f>
        <v>69</v>
      </c>
      <c r="FF35" s="9">
        <f>_xlfn.RANK.EQ(datos!FJ35,datos!FJ$7:FJ$88)</f>
        <v>56</v>
      </c>
      <c r="FG35" s="9">
        <f>_xlfn.RANK.EQ(datos!FK35,datos!FK$7:FK$88)</f>
        <v>62</v>
      </c>
      <c r="FH35" s="9">
        <f>_xlfn.RANK.EQ(datos!FL35,datos!FL$7:FL$88)</f>
        <v>43</v>
      </c>
      <c r="FI35" s="9">
        <f>_xlfn.RANK.EQ(datos!FM35,datos!FM$7:FM$88)</f>
        <v>26</v>
      </c>
      <c r="FJ35" s="9">
        <f>_xlfn.RANK.EQ(datos!FN35,datos!FN$7:FN$88)</f>
        <v>26</v>
      </c>
      <c r="FK35" s="9">
        <f>_xlfn.RANK.EQ(datos!FO35,datos!FO$7:FO$88)</f>
        <v>54</v>
      </c>
      <c r="FL35" s="9">
        <f>_xlfn.RANK.EQ(datos!FP35,datos!FP$7:FP$88)</f>
        <v>53</v>
      </c>
      <c r="FM35" s="9">
        <f>_xlfn.RANK.EQ(datos!FQ35,datos!FQ$7:FQ$88)</f>
        <v>46</v>
      </c>
      <c r="FN35" s="9">
        <f>_xlfn.RANK.EQ(datos!FR35,datos!FR$7:FR$88)</f>
        <v>34</v>
      </c>
      <c r="FO35" s="9">
        <f>_xlfn.RANK.EQ(datos!FS35,datos!FS$7:FS$88)</f>
        <v>28</v>
      </c>
      <c r="FP35" s="9">
        <f>_xlfn.RANK.EQ(datos!FT35,datos!FT$7:FT$88)</f>
        <v>27</v>
      </c>
    </row>
    <row r="36" spans="1:172" x14ac:dyDescent="0.3">
      <c r="A36" s="2" t="s">
        <v>60</v>
      </c>
      <c r="B36" s="2">
        <v>210</v>
      </c>
      <c r="C36" s="2" t="s">
        <v>61</v>
      </c>
      <c r="D36" s="2" t="s">
        <v>43</v>
      </c>
      <c r="E36" s="2" t="s">
        <v>350</v>
      </c>
      <c r="F36" s="2">
        <v>1</v>
      </c>
      <c r="G36" s="2" t="s">
        <v>355</v>
      </c>
      <c r="H36" s="9">
        <f>_xlfn.RANK.EQ(datos2!I36,datos2!I$7:I$88)</f>
        <v>22</v>
      </c>
      <c r="I36" s="9">
        <f>_xlfn.RANK.EQ(datos2!J36,datos2!J$7:J$88)</f>
        <v>7</v>
      </c>
      <c r="J36" s="9">
        <f>_xlfn.RANK.EQ(datos2!K36,datos2!K$7:K$88)</f>
        <v>4</v>
      </c>
      <c r="K36" s="9">
        <f>_xlfn.RANK.EQ(datos2!L36,datos2!L$7:L$88)</f>
        <v>42</v>
      </c>
      <c r="L36" s="9">
        <f>_xlfn.RANK.EQ(datos2!M36,datos2!M$7:M$88)</f>
        <v>65</v>
      </c>
      <c r="M36" s="9">
        <f>_xlfn.RANK.EQ(datos2!N36,datos2!N$7:N$88)</f>
        <v>51</v>
      </c>
      <c r="N36" s="9">
        <f>_xlfn.RANK.EQ(datos2!O36,datos2!O$7:O$88)</f>
        <v>7</v>
      </c>
      <c r="O36" s="9">
        <f>_xlfn.RANK.EQ(datos2!P36,datos2!P$7:P$88)</f>
        <v>31</v>
      </c>
      <c r="P36" s="9">
        <f>_xlfn.RANK.EQ(datos2!Q36,datos2!Q$7:Q$88)</f>
        <v>52</v>
      </c>
      <c r="Q36" s="9">
        <f>_xlfn.RANK.EQ(datos2!R36,datos2!R$7:R$88)</f>
        <v>5</v>
      </c>
      <c r="R36" s="9">
        <f>_xlfn.RANK.EQ(datos2!S36,datos2!S$7:S$88)</f>
        <v>2</v>
      </c>
      <c r="S36" s="9">
        <f>_xlfn.RANK.EQ(datos2!T36,datos2!T$7:T$88)</f>
        <v>22</v>
      </c>
      <c r="T36" s="9">
        <f>_xlfn.RANK.EQ(datos2!U36,datos2!U$7:U$88)</f>
        <v>4</v>
      </c>
      <c r="U36" s="9">
        <f>_xlfn.RANK.EQ(datos2!V36,datos2!V$7:V$88)</f>
        <v>53</v>
      </c>
      <c r="V36" s="9">
        <f>_xlfn.RANK.EQ(datos2!W36,datos2!W$7:W$88)</f>
        <v>9</v>
      </c>
      <c r="W36" s="9">
        <f>_xlfn.RANK.EQ(datos2!X36,datos2!X$7:X$88)</f>
        <v>18</v>
      </c>
      <c r="X36" s="9">
        <f>_xlfn.RANK.EQ(datos2!Y36,datos2!Y$7:Y$88)</f>
        <v>58</v>
      </c>
      <c r="Y36" s="9">
        <f>_xlfn.RANK.EQ(datos2!Z36,datos2!Z$7:Z$88)</f>
        <v>6</v>
      </c>
      <c r="Z36" s="9">
        <f>_xlfn.RANK.EQ(datos2!AA36,datos2!AA$7:AA$88)</f>
        <v>55</v>
      </c>
      <c r="AA36" s="9">
        <f>_xlfn.RANK.EQ(datos2!AB36,datos2!AB$7:AB$88)</f>
        <v>54</v>
      </c>
      <c r="AB36" s="9">
        <f>_xlfn.RANK.EQ(datos2!AC36,datos2!AC$7:AC$88)</f>
        <v>36</v>
      </c>
      <c r="AC36" s="9">
        <f>_xlfn.RANK.EQ(datos2!AD36,datos2!AD$7:AD$88)</f>
        <v>45</v>
      </c>
      <c r="AD36" s="9">
        <f>_xlfn.RANK.EQ(datos2!AE36,datos2!AE$7:AE$88)</f>
        <v>50</v>
      </c>
      <c r="AE36" s="9">
        <f>_xlfn.RANK.EQ(datos2!AF36,datos2!AF$7:AF$88)</f>
        <v>65</v>
      </c>
      <c r="AF36" s="9">
        <f>_xlfn.RANK.EQ(datos2!AG36,datos2!AG$7:AG$88)</f>
        <v>67</v>
      </c>
      <c r="AG36" s="9">
        <f>_xlfn.RANK.EQ(datos2!AH36,datos2!AH$7:AH$88)</f>
        <v>51</v>
      </c>
      <c r="AH36" s="9">
        <f>_xlfn.RANK.EQ(datos2!AI36,datos2!AI$7:AI$88)</f>
        <v>41</v>
      </c>
      <c r="AI36" s="9">
        <f>_xlfn.RANK.EQ(datos2!AJ36,datos2!AJ$7:AJ$88)</f>
        <v>56</v>
      </c>
      <c r="AJ36" s="9">
        <f>_xlfn.RANK.EQ(datos2!AK36,datos2!AK$7:AK$88)</f>
        <v>51</v>
      </c>
      <c r="AK36" s="9">
        <f>_xlfn.RANK.EQ(datos2!AL36,datos2!AL$7:AL$88)</f>
        <v>13</v>
      </c>
      <c r="AL36" s="9">
        <f>_xlfn.RANK.EQ(datos2!AM36,datos2!AM$7:AM$88)</f>
        <v>13</v>
      </c>
      <c r="AM36" s="9">
        <f>_xlfn.RANK.EQ(datos2!AN36,datos2!AN$7:AN$88)</f>
        <v>34</v>
      </c>
      <c r="AN36" s="9">
        <f>_xlfn.RANK.EQ(datos2!AO36,datos2!AO$7:AO$88)</f>
        <v>65</v>
      </c>
      <c r="AO36" s="9">
        <f>_xlfn.RANK.EQ(datos!AS36,datos!AS$7:AS$88)</f>
        <v>39</v>
      </c>
      <c r="AP36" s="9">
        <f>_xlfn.RANK.EQ(datos!AT36,datos!AT$7:AT$88)</f>
        <v>45</v>
      </c>
      <c r="AQ36" s="9">
        <f>_xlfn.RANK.EQ(datos!AU36,datos!AU$7:AU$88)</f>
        <v>51</v>
      </c>
      <c r="AR36" s="9">
        <f>_xlfn.RANK.EQ(datos!AV36,datos!AV$7:AV$88)</f>
        <v>44</v>
      </c>
      <c r="AS36" s="9">
        <f>_xlfn.RANK.EQ(datos!AW36,datos!AW$7:AW$88)</f>
        <v>36</v>
      </c>
      <c r="AT36" s="9">
        <f>_xlfn.RANK.EQ(datos!AX36,datos!AX$7:AX$88)</f>
        <v>46</v>
      </c>
      <c r="AU36" s="9">
        <f>_xlfn.RANK.EQ(datos!AY36,datos!AY$7:AY$88)</f>
        <v>37</v>
      </c>
      <c r="AV36" s="9">
        <f>_xlfn.RANK.EQ(datos!AZ36,datos!AZ$7:AZ$88)</f>
        <v>38</v>
      </c>
      <c r="AW36" s="9">
        <f>_xlfn.RANK.EQ(datos!BA36,datos!BA$7:BA$88)</f>
        <v>42</v>
      </c>
      <c r="AX36" s="9">
        <f>_xlfn.RANK.EQ(datos!BB36,datos!BB$7:BB$88)</f>
        <v>55</v>
      </c>
      <c r="AY36" s="9">
        <f>_xlfn.RANK.EQ(datos!BC36,datos!BC$7:BC$88)</f>
        <v>15</v>
      </c>
      <c r="AZ36" s="9">
        <f>_xlfn.RANK.EQ(datos!BD36,datos!BD$7:BD$88)</f>
        <v>9</v>
      </c>
      <c r="BA36" s="9">
        <f>_xlfn.RANK.EQ(datos!BE36,datos!BE$7:BE$88)</f>
        <v>2</v>
      </c>
      <c r="BB36" s="9">
        <f>_xlfn.RANK.EQ(datos!BF36,datos!BF$7:BF$88)</f>
        <v>1</v>
      </c>
      <c r="BC36" s="9">
        <f>_xlfn.RANK.EQ(datos!BG36,datos!BG$7:BG$88)</f>
        <v>5</v>
      </c>
      <c r="BD36" s="9">
        <f>_xlfn.RANK.EQ(datos!BH36,datos!BH$7:BH$88)</f>
        <v>1</v>
      </c>
      <c r="BE36" s="9">
        <f>_xlfn.RANK.EQ(datos!BI36,datos!BI$7:BI$88)</f>
        <v>5</v>
      </c>
      <c r="BF36" s="9">
        <f>_xlfn.RANK.EQ(datos!BJ36,datos!BJ$7:BJ$88)</f>
        <v>2</v>
      </c>
      <c r="BG36" s="9">
        <f>_xlfn.RANK.EQ(datos!BK36,datos!BK$7:BK$88)</f>
        <v>30</v>
      </c>
      <c r="BH36" s="9">
        <f>_xlfn.RANK.EQ(datos!BL36,datos!BL$7:BL$88)</f>
        <v>22</v>
      </c>
      <c r="BI36" s="9">
        <f>_xlfn.RANK.EQ(datos!BM36,datos!BM$7:BM$88)</f>
        <v>14</v>
      </c>
      <c r="BJ36" s="9">
        <f>_xlfn.RANK.EQ(datos!BN36,datos!BN$7:BN$88)</f>
        <v>64</v>
      </c>
      <c r="BK36" s="9">
        <f>_xlfn.RANK.EQ(datos!BO36,datos!BO$7:BO$88)</f>
        <v>33</v>
      </c>
      <c r="BL36" s="9">
        <f>_xlfn.RANK.EQ(datos!BP36,datos!BP$7:BP$88)</f>
        <v>18</v>
      </c>
      <c r="BM36" s="9">
        <f>_xlfn.RANK.EQ(datos!BQ36,datos!BQ$7:BQ$88)</f>
        <v>6</v>
      </c>
      <c r="BN36" s="9">
        <f>_xlfn.RANK.EQ(datos!BR36,datos!BR$7:BR$88)</f>
        <v>43</v>
      </c>
      <c r="BO36" s="9">
        <f>_xlfn.RANK.EQ(datos!BS36,datos!BS$7:BS$88)</f>
        <v>10</v>
      </c>
      <c r="BP36" s="9">
        <f>_xlfn.RANK.EQ(datos!BT36,datos!BT$7:BT$88)</f>
        <v>71</v>
      </c>
      <c r="BQ36" s="9">
        <f>_xlfn.RANK.EQ(datos!BU36,datos!BU$7:BU$88)</f>
        <v>53</v>
      </c>
      <c r="BR36" s="9">
        <f>_xlfn.RANK.EQ(datos!BV36,datos!BV$7:BV$88)</f>
        <v>56</v>
      </c>
      <c r="BS36" s="9">
        <f>_xlfn.RANK.EQ(datos!BW36,datos!BW$7:BW$88)</f>
        <v>1</v>
      </c>
      <c r="BT36" s="9">
        <f>_xlfn.RANK.EQ(datos!BX36,datos!BX$7:BX$88)</f>
        <v>30</v>
      </c>
      <c r="BU36" s="9">
        <f>_xlfn.RANK.EQ(datos!BY36,datos!BY$7:BY$88)</f>
        <v>20</v>
      </c>
      <c r="BV36" s="9">
        <f>_xlfn.RANK.EQ(datos!BZ36,datos!BZ$7:BZ$88)</f>
        <v>29</v>
      </c>
      <c r="BW36" s="9">
        <f>_xlfn.RANK.EQ(datos!CA36,datos!CA$7:CA$88)</f>
        <v>1</v>
      </c>
      <c r="BX36" s="9">
        <f>_xlfn.RANK.EQ(datos!CB36,datos!CB$7:CB$88)</f>
        <v>75</v>
      </c>
      <c r="BY36" s="9">
        <f>_xlfn.RANK.EQ(datos!CC36,datos!CC$7:CC$88)</f>
        <v>48</v>
      </c>
      <c r="BZ36" s="9">
        <f>_xlfn.RANK.EQ(datos!CD36,datos!CD$7:CD$88)</f>
        <v>35</v>
      </c>
      <c r="CA36" s="9">
        <f>_xlfn.RANK.EQ(datos!CE36,datos!CE$7:CE$88)</f>
        <v>40</v>
      </c>
      <c r="CB36" s="9">
        <f>_xlfn.RANK.EQ(datos!CF36,datos!CF$7:CF$88)</f>
        <v>56</v>
      </c>
      <c r="CC36" s="9">
        <f>_xlfn.RANK.EQ(datos!CG36,datos!CG$7:CG$88)</f>
        <v>17</v>
      </c>
      <c r="CD36" s="9">
        <f>_xlfn.RANK.EQ(datos!CH36,datos!CH$7:CH$88)</f>
        <v>30</v>
      </c>
      <c r="CE36" s="9">
        <f>_xlfn.RANK.EQ(datos!CI36,datos!CI$7:CI$88)</f>
        <v>34</v>
      </c>
      <c r="CF36" s="9">
        <f>_xlfn.RANK.EQ(datos!CJ36,datos!CJ$7:CJ$88)</f>
        <v>33</v>
      </c>
      <c r="CG36" s="9">
        <f>_xlfn.RANK.EQ(datos!CK36,datos!CK$7:CK$88)</f>
        <v>45</v>
      </c>
      <c r="CH36" s="9">
        <f>_xlfn.RANK.EQ(datos!CL36,datos!CL$7:CL$88)</f>
        <v>48</v>
      </c>
      <c r="CI36" s="9">
        <f>_xlfn.RANK.EQ(datos!CM36,datos!CM$7:CM$88)</f>
        <v>45</v>
      </c>
      <c r="CJ36" s="9">
        <f>_xlfn.RANK.EQ(datos!CN36,datos!CN$7:CN$88)</f>
        <v>66</v>
      </c>
      <c r="CK36" s="9">
        <f>_xlfn.RANK.EQ(datos!CO36,datos!CO$7:CO$88)</f>
        <v>24</v>
      </c>
      <c r="CL36" s="9">
        <f>_xlfn.RANK.EQ(datos!CP36,datos!CP$7:CP$88)</f>
        <v>23</v>
      </c>
      <c r="CM36" s="9">
        <f>_xlfn.RANK.EQ(datos!CQ36,datos!CQ$7:CQ$88)</f>
        <v>1</v>
      </c>
      <c r="CN36" s="9">
        <f>_xlfn.RANK.EQ(datos!CR36,datos!CR$7:CR$88)</f>
        <v>24</v>
      </c>
      <c r="CO36" s="9">
        <f>_xlfn.RANK.EQ(datos!CS36,datos!CS$7:CS$88)</f>
        <v>49</v>
      </c>
      <c r="CP36" s="9">
        <f>_xlfn.RANK.EQ(datos!CT36,datos!CT$7:CT$88)</f>
        <v>68</v>
      </c>
      <c r="CQ36" s="9">
        <f>_xlfn.RANK.EQ(datos!CU36,datos!CU$7:CU$88)</f>
        <v>45</v>
      </c>
      <c r="CR36" s="9">
        <f>_xlfn.RANK.EQ(datos!CV36,datos!CV$7:CV$88)</f>
        <v>56</v>
      </c>
      <c r="CS36" s="9">
        <f>_xlfn.RANK.EQ(datos!CW36,datos!CW$7:CW$88)</f>
        <v>26</v>
      </c>
      <c r="CT36" s="9">
        <f>_xlfn.RANK.EQ(datos!CX36,datos!CX$7:CX$88)</f>
        <v>75</v>
      </c>
      <c r="CU36" s="9">
        <f>_xlfn.RANK.EQ(datos!CY36,datos!CY$7:CY$88)</f>
        <v>14</v>
      </c>
      <c r="CV36" s="9">
        <f>_xlfn.RANK.EQ(datos!CZ36,datos!CZ$7:CZ$88)</f>
        <v>63</v>
      </c>
      <c r="CW36" s="9">
        <f>_xlfn.RANK.EQ(datos!DA36,datos!DA$7:DA$88)</f>
        <v>40</v>
      </c>
      <c r="CX36" s="9">
        <f>_xlfn.RANK.EQ(datos!DB36,datos!DB$7:DB$88)</f>
        <v>17</v>
      </c>
      <c r="CY36" s="9">
        <f>_xlfn.RANK.EQ(datos!DC36,datos!DC$7:DC$88)</f>
        <v>41</v>
      </c>
      <c r="CZ36" s="9">
        <f>_xlfn.RANK.EQ(datos!DD36,datos!DD$7:DD$88)</f>
        <v>49</v>
      </c>
      <c r="DA36" s="9">
        <f>_xlfn.RANK.EQ(datos!DE36,datos!DE$7:DE$88)</f>
        <v>67</v>
      </c>
      <c r="DB36" s="9">
        <f>_xlfn.RANK.EQ(datos!DF36,datos!DF$7:DF$88)</f>
        <v>37</v>
      </c>
      <c r="DC36" s="9">
        <f>_xlfn.RANK.EQ(datos!DG36,datos!DG$7:DG$88)</f>
        <v>50</v>
      </c>
      <c r="DD36" s="9">
        <f>_xlfn.RANK.EQ(datos!DH36,datos!DH$7:DH$88)</f>
        <v>19</v>
      </c>
      <c r="DE36" s="9">
        <f>_xlfn.RANK.EQ(datos!DI36,datos!DI$7:DI$88)</f>
        <v>22</v>
      </c>
      <c r="DF36" s="9">
        <f>_xlfn.RANK.EQ(datos!DJ36,datos!DJ$7:DJ$88)</f>
        <v>24</v>
      </c>
      <c r="DG36" s="9">
        <f>_xlfn.RANK.EQ(datos!DK36,datos!DK$7:DK$88)</f>
        <v>49</v>
      </c>
      <c r="DH36" s="9">
        <f>_xlfn.RANK.EQ(datos!DL36,datos!DL$7:DL$88)</f>
        <v>36</v>
      </c>
      <c r="DI36" s="9">
        <f>_xlfn.RANK.EQ(datos!DM36,datos!DM$7:DM$88)</f>
        <v>50</v>
      </c>
      <c r="DJ36" s="9">
        <f>_xlfn.RANK.EQ(datos!DN36,datos!DN$7:DN$88)</f>
        <v>63</v>
      </c>
      <c r="DK36" s="9">
        <f>_xlfn.RANK.EQ(datos!DO36,datos!DO$7:DO$88)</f>
        <v>12</v>
      </c>
      <c r="DL36" s="9">
        <f>_xlfn.RANK.EQ(datos!DP36,datos!DP$7:DP$88)</f>
        <v>20</v>
      </c>
      <c r="DM36" s="9">
        <f>_xlfn.RANK.EQ(datos!DQ36,datos!DQ$7:DQ$88)</f>
        <v>55</v>
      </c>
      <c r="DN36" s="9">
        <f>_xlfn.RANK.EQ(datos!DR36,datos!DR$7:DR$88)</f>
        <v>46</v>
      </c>
      <c r="DO36" s="9">
        <f>_xlfn.RANK.EQ(datos!DS36,datos!DS$7:DS$88)</f>
        <v>68</v>
      </c>
      <c r="DP36" s="9">
        <f>_xlfn.RANK.EQ(datos!DT36,datos!DT$7:DT$88)</f>
        <v>65</v>
      </c>
      <c r="DQ36" s="9">
        <f>_xlfn.RANK.EQ(datos!DU36,datos!DU$7:DU$88)</f>
        <v>65</v>
      </c>
      <c r="DR36" s="9">
        <f>_xlfn.RANK.EQ(datos!DV36,datos!DV$7:DV$88)</f>
        <v>13</v>
      </c>
      <c r="DS36" s="9">
        <f>_xlfn.RANK.EQ(datos!DW36,datos!DW$7:DW$88)</f>
        <v>18</v>
      </c>
      <c r="DT36" s="9">
        <f>_xlfn.RANK.EQ(datos!DX36,datos!DX$7:DX$88)</f>
        <v>14</v>
      </c>
      <c r="DU36" s="9">
        <f>_xlfn.RANK.EQ(datos!DY36,datos!DY$7:DY$88)</f>
        <v>7</v>
      </c>
      <c r="DV36" s="9">
        <f>_xlfn.RANK.EQ(datos!DZ36,datos!DZ$7:DZ$88)</f>
        <v>21</v>
      </c>
      <c r="DW36" s="9">
        <f>_xlfn.RANK.EQ(datos!EA36,datos!EA$7:EA$88)</f>
        <v>61</v>
      </c>
      <c r="DX36" s="9">
        <f>_xlfn.RANK.EQ(datos!EB36,datos!EB$7:EB$88)</f>
        <v>59</v>
      </c>
      <c r="DY36" s="9">
        <f>_xlfn.RANK.EQ(datos!EC36,datos!EC$7:EC$88)</f>
        <v>50</v>
      </c>
      <c r="DZ36" s="9">
        <f>_xlfn.RANK.EQ(datos!ED36,datos!ED$7:ED$88)</f>
        <v>29</v>
      </c>
      <c r="EA36" s="9">
        <f>_xlfn.RANK.EQ(datos!EE36,datos!EE$7:EE$88)</f>
        <v>25</v>
      </c>
      <c r="EB36" s="9">
        <f>_xlfn.RANK.EQ(datos!EF36,datos!EF$7:EF$88)</f>
        <v>65</v>
      </c>
      <c r="EC36" s="9">
        <f>_xlfn.RANK.EQ(datos!EG36,datos!EG$7:EG$88)</f>
        <v>45</v>
      </c>
      <c r="ED36" s="9">
        <f>_xlfn.RANK.EQ(datos!EH36,datos!EH$7:EH$88)</f>
        <v>17</v>
      </c>
      <c r="EE36" s="9">
        <f>_xlfn.RANK.EQ(datos!EI36,datos!EI$7:EI$88)</f>
        <v>1</v>
      </c>
      <c r="EF36" s="9">
        <f>_xlfn.RANK.EQ(datos!EJ36,datos!EJ$7:EJ$88)</f>
        <v>46</v>
      </c>
      <c r="EG36" s="9">
        <f>_xlfn.RANK.EQ(datos!EK36,datos!EK$7:EK$88)</f>
        <v>50</v>
      </c>
      <c r="EH36" s="9">
        <f>_xlfn.RANK.EQ(datos!EL36,datos!EL$7:EL$88)</f>
        <v>46</v>
      </c>
      <c r="EI36" s="9">
        <f>_xlfn.RANK.EQ(datos!EM36,datos!EM$7:EM$88)</f>
        <v>55</v>
      </c>
      <c r="EJ36" s="9">
        <f>_xlfn.RANK.EQ(datos!EN36,datos!EN$7:EN$88)</f>
        <v>48</v>
      </c>
      <c r="EK36" s="9">
        <f>_xlfn.RANK.EQ(datos!EO36,datos!EO$7:EO$88)</f>
        <v>49</v>
      </c>
      <c r="EL36" s="9">
        <f>_xlfn.RANK.EQ(datos!EP36,datos!EP$7:EP$88)</f>
        <v>41</v>
      </c>
      <c r="EM36" s="9">
        <f>_xlfn.RANK.EQ(datos!EQ36,datos!EQ$7:EQ$88)</f>
        <v>34</v>
      </c>
      <c r="EN36" s="9">
        <f>_xlfn.RANK.EQ(datos!ER36,datos!ER$7:ER$88)</f>
        <v>63</v>
      </c>
      <c r="EO36" s="9">
        <f>_xlfn.RANK.EQ(datos!ES36,datos!ES$7:ES$88)</f>
        <v>55</v>
      </c>
      <c r="EP36" s="9">
        <f>_xlfn.RANK.EQ(datos!ET36,datos!ET$7:ET$88)</f>
        <v>12</v>
      </c>
      <c r="EQ36" s="9">
        <f>_xlfn.RANK.EQ(datos!EU36,datos!EU$7:EU$88)</f>
        <v>1</v>
      </c>
      <c r="ER36" s="9">
        <f>_xlfn.RANK.EQ(datos!EV36,datos!EV$7:EV$88)</f>
        <v>13</v>
      </c>
      <c r="ES36" s="9">
        <f>_xlfn.RANK.EQ(datos!EW36,datos!EW$7:EW$88)</f>
        <v>68</v>
      </c>
      <c r="ET36" s="9">
        <f>_xlfn.RANK.EQ(datos!EX36,datos!EX$7:EX$88)</f>
        <v>32</v>
      </c>
      <c r="EU36" s="9">
        <f>_xlfn.RANK.EQ(datos!EY36,datos!EY$7:EY$88)</f>
        <v>11</v>
      </c>
      <c r="EV36" s="9">
        <f>_xlfn.RANK.EQ(datos!EZ36,datos!EZ$7:EZ$88)</f>
        <v>5</v>
      </c>
      <c r="EW36" s="9">
        <f>_xlfn.RANK.EQ(datos!FA36,datos!FA$7:FA$88)</f>
        <v>13</v>
      </c>
      <c r="EX36" s="9">
        <f>_xlfn.RANK.EQ(datos!FB36,datos!FB$7:FB$88)</f>
        <v>41</v>
      </c>
      <c r="EY36" s="9">
        <f>_xlfn.RANK.EQ(datos!FC36,datos!FC$7:FC$88)</f>
        <v>7</v>
      </c>
      <c r="EZ36" s="9">
        <f>_xlfn.RANK.EQ(datos!FD36,datos!FD$7:FD$88)</f>
        <v>1</v>
      </c>
      <c r="FA36" s="9">
        <f>_xlfn.RANK.EQ(datos!FE36,datos!FE$7:FE$88)</f>
        <v>6</v>
      </c>
      <c r="FB36" s="9">
        <f>_xlfn.RANK.EQ(datos!FF36,datos!FF$7:FF$88)</f>
        <v>7</v>
      </c>
      <c r="FC36" s="9">
        <f>_xlfn.RANK.EQ(datos!FG36,datos!FG$7:FG$88)</f>
        <v>77</v>
      </c>
      <c r="FD36" s="9">
        <f>_xlfn.RANK.EQ(datos!FH36,datos!FH$7:FH$88)</f>
        <v>1</v>
      </c>
      <c r="FE36" s="9">
        <f>_xlfn.RANK.EQ(datos!FI36,datos!FI$7:FI$88)</f>
        <v>45</v>
      </c>
      <c r="FF36" s="9">
        <f>_xlfn.RANK.EQ(datos!FJ36,datos!FJ$7:FJ$88)</f>
        <v>35</v>
      </c>
      <c r="FG36" s="9">
        <f>_xlfn.RANK.EQ(datos!FK36,datos!FK$7:FK$88)</f>
        <v>53</v>
      </c>
      <c r="FH36" s="9">
        <f>_xlfn.RANK.EQ(datos!FL36,datos!FL$7:FL$88)</f>
        <v>38</v>
      </c>
      <c r="FI36" s="9">
        <f>_xlfn.RANK.EQ(datos!FM36,datos!FM$7:FM$88)</f>
        <v>12</v>
      </c>
      <c r="FJ36" s="9">
        <f>_xlfn.RANK.EQ(datos!FN36,datos!FN$7:FN$88)</f>
        <v>13</v>
      </c>
      <c r="FK36" s="9">
        <f>_xlfn.RANK.EQ(datos!FO36,datos!FO$7:FO$88)</f>
        <v>80</v>
      </c>
      <c r="FL36" s="9">
        <f>_xlfn.RANK.EQ(datos!FP36,datos!FP$7:FP$88)</f>
        <v>34</v>
      </c>
      <c r="FM36" s="9">
        <f>_xlfn.RANK.EQ(datos!FQ36,datos!FQ$7:FQ$88)</f>
        <v>44</v>
      </c>
      <c r="FN36" s="9">
        <f>_xlfn.RANK.EQ(datos!FR36,datos!FR$7:FR$88)</f>
        <v>73</v>
      </c>
      <c r="FO36" s="9">
        <f>_xlfn.RANK.EQ(datos!FS36,datos!FS$7:FS$88)</f>
        <v>66</v>
      </c>
      <c r="FP36" s="9">
        <f>_xlfn.RANK.EQ(datos!FT36,datos!FT$7:FT$88)</f>
        <v>45</v>
      </c>
    </row>
    <row r="37" spans="1:172" x14ac:dyDescent="0.3">
      <c r="A37" s="2" t="s">
        <v>62</v>
      </c>
      <c r="B37" s="2">
        <v>211</v>
      </c>
      <c r="C37" s="2" t="s">
        <v>63</v>
      </c>
      <c r="D37" s="2" t="s">
        <v>43</v>
      </c>
      <c r="E37" s="2" t="s">
        <v>347</v>
      </c>
      <c r="F37" s="2">
        <v>0</v>
      </c>
      <c r="G37" s="2" t="s">
        <v>355</v>
      </c>
      <c r="H37" s="9">
        <f>_xlfn.RANK.EQ(datos2!I37,datos2!I$7:I$88)</f>
        <v>42</v>
      </c>
      <c r="I37" s="9">
        <f>_xlfn.RANK.EQ(datos2!J37,datos2!J$7:J$88)</f>
        <v>57</v>
      </c>
      <c r="J37" s="9">
        <f>_xlfn.RANK.EQ(datos2!K37,datos2!K$7:K$88)</f>
        <v>67</v>
      </c>
      <c r="K37" s="9">
        <f>_xlfn.RANK.EQ(datos2!L37,datos2!L$7:L$88)</f>
        <v>44</v>
      </c>
      <c r="L37" s="9">
        <f>_xlfn.RANK.EQ(datos2!M37,datos2!M$7:M$88)</f>
        <v>20</v>
      </c>
      <c r="M37" s="9">
        <f>_xlfn.RANK.EQ(datos2!N37,datos2!N$7:N$88)</f>
        <v>19</v>
      </c>
      <c r="N37" s="9">
        <f>_xlfn.RANK.EQ(datos2!O37,datos2!O$7:O$88)</f>
        <v>51</v>
      </c>
      <c r="O37" s="9">
        <f>_xlfn.RANK.EQ(datos2!P37,datos2!P$7:P$88)</f>
        <v>6</v>
      </c>
      <c r="P37" s="9">
        <f>_xlfn.RANK.EQ(datos2!Q37,datos2!Q$7:Q$88)</f>
        <v>58</v>
      </c>
      <c r="Q37" s="9">
        <f>_xlfn.RANK.EQ(datos2!R37,datos2!R$7:R$88)</f>
        <v>69</v>
      </c>
      <c r="R37" s="9">
        <f>_xlfn.RANK.EQ(datos2!S37,datos2!S$7:S$88)</f>
        <v>54</v>
      </c>
      <c r="S37" s="9">
        <f>_xlfn.RANK.EQ(datos2!T37,datos2!T$7:T$88)</f>
        <v>42</v>
      </c>
      <c r="T37" s="9">
        <f>_xlfn.RANK.EQ(datos2!U37,datos2!U$7:U$88)</f>
        <v>42</v>
      </c>
      <c r="U37" s="9">
        <f>_xlfn.RANK.EQ(datos2!V37,datos2!V$7:V$88)</f>
        <v>58</v>
      </c>
      <c r="V37" s="9">
        <f>_xlfn.RANK.EQ(datos2!W37,datos2!W$7:W$88)</f>
        <v>41</v>
      </c>
      <c r="W37" s="9">
        <f>_xlfn.RANK.EQ(datos2!X37,datos2!X$7:X$88)</f>
        <v>19</v>
      </c>
      <c r="X37" s="9">
        <f>_xlfn.RANK.EQ(datos2!Y37,datos2!Y$7:Y$88)</f>
        <v>4</v>
      </c>
      <c r="Y37" s="9">
        <f>_xlfn.RANK.EQ(datos2!Z37,datos2!Z$7:Z$88)</f>
        <v>80</v>
      </c>
      <c r="Z37" s="9">
        <f>_xlfn.RANK.EQ(datos2!AA37,datos2!AA$7:AA$88)</f>
        <v>66</v>
      </c>
      <c r="AA37" s="9">
        <f>_xlfn.RANK.EQ(datos2!AB37,datos2!AB$7:AB$88)</f>
        <v>64</v>
      </c>
      <c r="AB37" s="9">
        <f>_xlfn.RANK.EQ(datos2!AC37,datos2!AC$7:AC$88)</f>
        <v>37</v>
      </c>
      <c r="AC37" s="9">
        <f>_xlfn.RANK.EQ(datos2!AD37,datos2!AD$7:AD$88)</f>
        <v>38</v>
      </c>
      <c r="AD37" s="9">
        <f>_xlfn.RANK.EQ(datos2!AE37,datos2!AE$7:AE$88)</f>
        <v>51</v>
      </c>
      <c r="AE37" s="9">
        <f>_xlfn.RANK.EQ(datos2!AF37,datos2!AF$7:AF$88)</f>
        <v>20</v>
      </c>
      <c r="AF37" s="9">
        <f>_xlfn.RANK.EQ(datos2!AG37,datos2!AG$7:AG$88)</f>
        <v>68</v>
      </c>
      <c r="AG37" s="9">
        <f>_xlfn.RANK.EQ(datos2!AH37,datos2!AH$7:AH$88)</f>
        <v>20</v>
      </c>
      <c r="AH37" s="9">
        <f>_xlfn.RANK.EQ(datos2!AI37,datos2!AI$7:AI$88)</f>
        <v>5</v>
      </c>
      <c r="AI37" s="9">
        <f>_xlfn.RANK.EQ(datos2!AJ37,datos2!AJ$7:AJ$88)</f>
        <v>5</v>
      </c>
      <c r="AJ37" s="9">
        <f>_xlfn.RANK.EQ(datos2!AK37,datos2!AK$7:AK$88)</f>
        <v>2</v>
      </c>
      <c r="AK37" s="9">
        <f>_xlfn.RANK.EQ(datos2!AL37,datos2!AL$7:AL$88)</f>
        <v>40</v>
      </c>
      <c r="AL37" s="9">
        <f>_xlfn.RANK.EQ(datos2!AM37,datos2!AM$7:AM$88)</f>
        <v>72</v>
      </c>
      <c r="AM37" s="9">
        <f>_xlfn.RANK.EQ(datos2!AN37,datos2!AN$7:AN$88)</f>
        <v>13</v>
      </c>
      <c r="AN37" s="9">
        <f>_xlfn.RANK.EQ(datos2!AO37,datos2!AO$7:AO$88)</f>
        <v>44</v>
      </c>
      <c r="AO37" s="9">
        <f>_xlfn.RANK.EQ(datos!AS37,datos!AS$7:AS$88)</f>
        <v>36</v>
      </c>
      <c r="AP37" s="9">
        <f>_xlfn.RANK.EQ(datos!AT37,datos!AT$7:AT$88)</f>
        <v>14</v>
      </c>
      <c r="AQ37" s="9">
        <f>_xlfn.RANK.EQ(datos!AU37,datos!AU$7:AU$88)</f>
        <v>1</v>
      </c>
      <c r="AR37" s="9">
        <f>_xlfn.RANK.EQ(datos!AV37,datos!AV$7:AV$88)</f>
        <v>2</v>
      </c>
      <c r="AS37" s="9">
        <f>_xlfn.RANK.EQ(datos!AW37,datos!AW$7:AW$88)</f>
        <v>38</v>
      </c>
      <c r="AT37" s="9">
        <f>_xlfn.RANK.EQ(datos!AX37,datos!AX$7:AX$88)</f>
        <v>27</v>
      </c>
      <c r="AU37" s="9">
        <f>_xlfn.RANK.EQ(datos!AY37,datos!AY$7:AY$88)</f>
        <v>1</v>
      </c>
      <c r="AV37" s="9">
        <f>_xlfn.RANK.EQ(datos!AZ37,datos!AZ$7:AZ$88)</f>
        <v>17</v>
      </c>
      <c r="AW37" s="9">
        <f>_xlfn.RANK.EQ(datos!BA37,datos!BA$7:BA$88)</f>
        <v>72</v>
      </c>
      <c r="AX37" s="9">
        <f>_xlfn.RANK.EQ(datos!BB37,datos!BB$7:BB$88)</f>
        <v>76</v>
      </c>
      <c r="AY37" s="9">
        <f>_xlfn.RANK.EQ(datos!BC37,datos!BC$7:BC$88)</f>
        <v>56</v>
      </c>
      <c r="AZ37" s="9">
        <f>_xlfn.RANK.EQ(datos!BD37,datos!BD$7:BD$88)</f>
        <v>77</v>
      </c>
      <c r="BA37" s="9">
        <f>_xlfn.RANK.EQ(datos!BE37,datos!BE$7:BE$88)</f>
        <v>52</v>
      </c>
      <c r="BB37" s="9">
        <f>_xlfn.RANK.EQ(datos!BF37,datos!BF$7:BF$88)</f>
        <v>35</v>
      </c>
      <c r="BC37" s="9">
        <f>_xlfn.RANK.EQ(datos!BG37,datos!BG$7:BG$88)</f>
        <v>70</v>
      </c>
      <c r="BD37" s="9">
        <f>_xlfn.RANK.EQ(datos!BH37,datos!BH$7:BH$88)</f>
        <v>1</v>
      </c>
      <c r="BE37" s="9">
        <f>_xlfn.RANK.EQ(datos!BI37,datos!BI$7:BI$88)</f>
        <v>44</v>
      </c>
      <c r="BF37" s="9">
        <f>_xlfn.RANK.EQ(datos!BJ37,datos!BJ$7:BJ$88)</f>
        <v>40</v>
      </c>
      <c r="BG37" s="9">
        <f>_xlfn.RANK.EQ(datos!BK37,datos!BK$7:BK$88)</f>
        <v>23</v>
      </c>
      <c r="BH37" s="9">
        <f>_xlfn.RANK.EQ(datos!BL37,datos!BL$7:BL$88)</f>
        <v>40</v>
      </c>
      <c r="BI37" s="9">
        <f>_xlfn.RANK.EQ(datos!BM37,datos!BM$7:BM$88)</f>
        <v>59</v>
      </c>
      <c r="BJ37" s="9">
        <f>_xlfn.RANK.EQ(datos!BN37,datos!BN$7:BN$88)</f>
        <v>16</v>
      </c>
      <c r="BK37" s="9">
        <f>_xlfn.RANK.EQ(datos!BO37,datos!BO$7:BO$88)</f>
        <v>50</v>
      </c>
      <c r="BL37" s="9">
        <f>_xlfn.RANK.EQ(datos!BP37,datos!BP$7:BP$88)</f>
        <v>75</v>
      </c>
      <c r="BM37" s="9">
        <f>_xlfn.RANK.EQ(datos!BQ37,datos!BQ$7:BQ$88)</f>
        <v>17</v>
      </c>
      <c r="BN37" s="9">
        <f>_xlfn.RANK.EQ(datos!BR37,datos!BR$7:BR$88)</f>
        <v>41</v>
      </c>
      <c r="BO37" s="9">
        <f>_xlfn.RANK.EQ(datos!BS37,datos!BS$7:BS$88)</f>
        <v>41</v>
      </c>
      <c r="BP37" s="9">
        <f>_xlfn.RANK.EQ(datos!BT37,datos!BT$7:BT$88)</f>
        <v>1</v>
      </c>
      <c r="BQ37" s="9">
        <f>_xlfn.RANK.EQ(datos!BU37,datos!BU$7:BU$88)</f>
        <v>1</v>
      </c>
      <c r="BR37" s="9">
        <f>_xlfn.RANK.EQ(datos!BV37,datos!BV$7:BV$88)</f>
        <v>28</v>
      </c>
      <c r="BS37" s="9">
        <f>_xlfn.RANK.EQ(datos!BW37,datos!BW$7:BW$88)</f>
        <v>62</v>
      </c>
      <c r="BT37" s="9">
        <f>_xlfn.RANK.EQ(datos!BX37,datos!BX$7:BX$88)</f>
        <v>48</v>
      </c>
      <c r="BU37" s="9">
        <f>_xlfn.RANK.EQ(datos!BY37,datos!BY$7:BY$88)</f>
        <v>40</v>
      </c>
      <c r="BV37" s="9">
        <f>_xlfn.RANK.EQ(datos!BZ37,datos!BZ$7:BZ$88)</f>
        <v>68</v>
      </c>
      <c r="BW37" s="9">
        <f>_xlfn.RANK.EQ(datos!CA37,datos!CA$7:CA$88)</f>
        <v>18</v>
      </c>
      <c r="BX37" s="9">
        <f>_xlfn.RANK.EQ(datos!CB37,datos!CB$7:CB$88)</f>
        <v>18</v>
      </c>
      <c r="BY37" s="9">
        <f>_xlfn.RANK.EQ(datos!CC37,datos!CC$7:CC$88)</f>
        <v>36</v>
      </c>
      <c r="BZ37" s="9">
        <f>_xlfn.RANK.EQ(datos!CD37,datos!CD$7:CD$88)</f>
        <v>32</v>
      </c>
      <c r="CA37" s="9">
        <f>_xlfn.RANK.EQ(datos!CE37,datos!CE$7:CE$88)</f>
        <v>57</v>
      </c>
      <c r="CB37" s="9">
        <f>_xlfn.RANK.EQ(datos!CF37,datos!CF$7:CF$88)</f>
        <v>43</v>
      </c>
      <c r="CC37" s="9">
        <f>_xlfn.RANK.EQ(datos!CG37,datos!CG$7:CG$88)</f>
        <v>46</v>
      </c>
      <c r="CD37" s="9">
        <f>_xlfn.RANK.EQ(datos!CH37,datos!CH$7:CH$88)</f>
        <v>12</v>
      </c>
      <c r="CE37" s="9">
        <f>_xlfn.RANK.EQ(datos!CI37,datos!CI$7:CI$88)</f>
        <v>56</v>
      </c>
      <c r="CF37" s="9">
        <f>_xlfn.RANK.EQ(datos!CJ37,datos!CJ$7:CJ$88)</f>
        <v>10</v>
      </c>
      <c r="CG37" s="9">
        <f>_xlfn.RANK.EQ(datos!CK37,datos!CK$7:CK$88)</f>
        <v>4</v>
      </c>
      <c r="CH37" s="9">
        <f>_xlfn.RANK.EQ(datos!CL37,datos!CL$7:CL$88)</f>
        <v>4</v>
      </c>
      <c r="CI37" s="9">
        <f>_xlfn.RANK.EQ(datos!CM37,datos!CM$7:CM$88)</f>
        <v>1</v>
      </c>
      <c r="CJ37" s="9">
        <f>_xlfn.RANK.EQ(datos!CN37,datos!CN$7:CN$88)</f>
        <v>31</v>
      </c>
      <c r="CK37" s="9">
        <f>_xlfn.RANK.EQ(datos!CO37,datos!CO$7:CO$88)</f>
        <v>48</v>
      </c>
      <c r="CL37" s="9">
        <f>_xlfn.RANK.EQ(datos!CP37,datos!CP$7:CP$88)</f>
        <v>73</v>
      </c>
      <c r="CM37" s="9">
        <f>_xlfn.RANK.EQ(datos!CQ37,datos!CQ$7:CQ$88)</f>
        <v>75</v>
      </c>
      <c r="CN37" s="9">
        <f>_xlfn.RANK.EQ(datos!CR37,datos!CR$7:CR$88)</f>
        <v>48</v>
      </c>
      <c r="CO37" s="9">
        <f>_xlfn.RANK.EQ(datos!CS37,datos!CS$7:CS$88)</f>
        <v>61</v>
      </c>
      <c r="CP37" s="9">
        <f>_xlfn.RANK.EQ(datos!CT37,datos!CT$7:CT$88)</f>
        <v>44</v>
      </c>
      <c r="CQ37" s="9">
        <f>_xlfn.RANK.EQ(datos!CU37,datos!CU$7:CU$88)</f>
        <v>34</v>
      </c>
      <c r="CR37" s="9">
        <f>_xlfn.RANK.EQ(datos!CV37,datos!CV$7:CV$88)</f>
        <v>75</v>
      </c>
      <c r="CS37" s="9">
        <f>_xlfn.RANK.EQ(datos!CW37,datos!CW$7:CW$88)</f>
        <v>31</v>
      </c>
      <c r="CT37" s="9">
        <f>_xlfn.RANK.EQ(datos!CX37,datos!CX$7:CX$88)</f>
        <v>33</v>
      </c>
      <c r="CU37" s="9">
        <f>_xlfn.RANK.EQ(datos!CY37,datos!CY$7:CY$88)</f>
        <v>29</v>
      </c>
      <c r="CV37" s="9">
        <f>_xlfn.RANK.EQ(datos!CZ37,datos!CZ$7:CZ$88)</f>
        <v>82</v>
      </c>
      <c r="CW37" s="9">
        <f>_xlfn.RANK.EQ(datos!DA37,datos!DA$7:DA$88)</f>
        <v>73</v>
      </c>
      <c r="CX37" s="9">
        <f>_xlfn.RANK.EQ(datos!DB37,datos!DB$7:DB$88)</f>
        <v>31</v>
      </c>
      <c r="CY37" s="9">
        <f>_xlfn.RANK.EQ(datos!DC37,datos!DC$7:DC$88)</f>
        <v>56</v>
      </c>
      <c r="CZ37" s="9">
        <f>_xlfn.RANK.EQ(datos!DD37,datos!DD$7:DD$88)</f>
        <v>19</v>
      </c>
      <c r="DA37" s="9">
        <f>_xlfn.RANK.EQ(datos!DE37,datos!DE$7:DE$88)</f>
        <v>56</v>
      </c>
      <c r="DB37" s="9">
        <f>_xlfn.RANK.EQ(datos!DF37,datos!DF$7:DF$88)</f>
        <v>12</v>
      </c>
      <c r="DC37" s="9">
        <f>_xlfn.RANK.EQ(datos!DG37,datos!DG$7:DG$88)</f>
        <v>35</v>
      </c>
      <c r="DD37" s="9">
        <f>_xlfn.RANK.EQ(datos!DH37,datos!DH$7:DH$88)</f>
        <v>1</v>
      </c>
      <c r="DE37" s="9">
        <f>_xlfn.RANK.EQ(datos!DI37,datos!DI$7:DI$88)</f>
        <v>72</v>
      </c>
      <c r="DF37" s="9">
        <f>_xlfn.RANK.EQ(datos!DJ37,datos!DJ$7:DJ$88)</f>
        <v>72</v>
      </c>
      <c r="DG37" s="9">
        <f>_xlfn.RANK.EQ(datos!DK37,datos!DK$7:DK$88)</f>
        <v>26</v>
      </c>
      <c r="DH37" s="9">
        <f>_xlfn.RANK.EQ(datos!DL37,datos!DL$7:DL$88)</f>
        <v>24</v>
      </c>
      <c r="DI37" s="9">
        <f>_xlfn.RANK.EQ(datos!DM37,datos!DM$7:DM$88)</f>
        <v>43</v>
      </c>
      <c r="DJ37" s="9">
        <f>_xlfn.RANK.EQ(datos!DN37,datos!DN$7:DN$88)</f>
        <v>48</v>
      </c>
      <c r="DK37" s="9">
        <f>_xlfn.RANK.EQ(datos!DO37,datos!DO$7:DO$88)</f>
        <v>70</v>
      </c>
      <c r="DL37" s="9">
        <f>_xlfn.RANK.EQ(datos!DP37,datos!DP$7:DP$88)</f>
        <v>29</v>
      </c>
      <c r="DM37" s="9">
        <f>_xlfn.RANK.EQ(datos!DQ37,datos!DQ$7:DQ$88)</f>
        <v>7</v>
      </c>
      <c r="DN37" s="9">
        <f>_xlfn.RANK.EQ(datos!DR37,datos!DR$7:DR$88)</f>
        <v>19</v>
      </c>
      <c r="DO37" s="9">
        <f>_xlfn.RANK.EQ(datos!DS37,datos!DS$7:DS$88)</f>
        <v>38</v>
      </c>
      <c r="DP37" s="9">
        <f>_xlfn.RANK.EQ(datos!DT37,datos!DT$7:DT$88)</f>
        <v>71</v>
      </c>
      <c r="DQ37" s="9">
        <f>_xlfn.RANK.EQ(datos!DU37,datos!DU$7:DU$88)</f>
        <v>49</v>
      </c>
      <c r="DR37" s="9">
        <f>_xlfn.RANK.EQ(datos!DV37,datos!DV$7:DV$88)</f>
        <v>56</v>
      </c>
      <c r="DS37" s="9">
        <f>_xlfn.RANK.EQ(datos!DW37,datos!DW$7:DW$88)</f>
        <v>58</v>
      </c>
      <c r="DT37" s="9">
        <f>_xlfn.RANK.EQ(datos!DX37,datos!DX$7:DX$88)</f>
        <v>34</v>
      </c>
      <c r="DU37" s="9">
        <f>_xlfn.RANK.EQ(datos!DY37,datos!DY$7:DY$88)</f>
        <v>51</v>
      </c>
      <c r="DV37" s="9">
        <f>_xlfn.RANK.EQ(datos!DZ37,datos!DZ$7:DZ$88)</f>
        <v>67</v>
      </c>
      <c r="DW37" s="9">
        <f>_xlfn.RANK.EQ(datos!EA37,datos!EA$7:EA$88)</f>
        <v>36</v>
      </c>
      <c r="DX37" s="9">
        <f>_xlfn.RANK.EQ(datos!EB37,datos!EB$7:EB$88)</f>
        <v>24</v>
      </c>
      <c r="DY37" s="9">
        <f>_xlfn.RANK.EQ(datos!EC37,datos!EC$7:EC$88)</f>
        <v>27</v>
      </c>
      <c r="DZ37" s="9">
        <f>_xlfn.RANK.EQ(datos!ED37,datos!ED$7:ED$88)</f>
        <v>6</v>
      </c>
      <c r="EA37" s="9">
        <f>_xlfn.RANK.EQ(datos!EE37,datos!EE$7:EE$88)</f>
        <v>58</v>
      </c>
      <c r="EB37" s="9">
        <f>_xlfn.RANK.EQ(datos!EF37,datos!EF$7:EF$88)</f>
        <v>19</v>
      </c>
      <c r="EC37" s="9">
        <f>_xlfn.RANK.EQ(datos!EG37,datos!EG$7:EG$88)</f>
        <v>4</v>
      </c>
      <c r="ED37" s="9">
        <f>_xlfn.RANK.EQ(datos!EH37,datos!EH$7:EH$88)</f>
        <v>22</v>
      </c>
      <c r="EE37" s="9">
        <f>_xlfn.RANK.EQ(datos!EI37,datos!EI$7:EI$88)</f>
        <v>1</v>
      </c>
      <c r="EF37" s="9">
        <f>_xlfn.RANK.EQ(datos!EJ37,datos!EJ$7:EJ$88)</f>
        <v>13</v>
      </c>
      <c r="EG37" s="9">
        <f>_xlfn.RANK.EQ(datos!EK37,datos!EK$7:EK$88)</f>
        <v>27</v>
      </c>
      <c r="EH37" s="9">
        <f>_xlfn.RANK.EQ(datos!EL37,datos!EL$7:EL$88)</f>
        <v>30</v>
      </c>
      <c r="EI37" s="9">
        <f>_xlfn.RANK.EQ(datos!EM37,datos!EM$7:EM$88)</f>
        <v>16</v>
      </c>
      <c r="EJ37" s="9">
        <f>_xlfn.RANK.EQ(datos!EN37,datos!EN$7:EN$88)</f>
        <v>5</v>
      </c>
      <c r="EK37" s="9">
        <f>_xlfn.RANK.EQ(datos!EO37,datos!EO$7:EO$88)</f>
        <v>3</v>
      </c>
      <c r="EL37" s="9">
        <f>_xlfn.RANK.EQ(datos!EP37,datos!EP$7:EP$88)</f>
        <v>1</v>
      </c>
      <c r="EM37" s="9">
        <f>_xlfn.RANK.EQ(datos!EQ37,datos!EQ$7:EQ$88)</f>
        <v>1</v>
      </c>
      <c r="EN37" s="9">
        <f>_xlfn.RANK.EQ(datos!ER37,datos!ER$7:ER$88)</f>
        <v>14</v>
      </c>
      <c r="EO37" s="9">
        <f>_xlfn.RANK.EQ(datos!ES37,datos!ES$7:ES$88)</f>
        <v>7</v>
      </c>
      <c r="EP37" s="9">
        <f>_xlfn.RANK.EQ(datos!ET37,datos!ET$7:ET$88)</f>
        <v>46</v>
      </c>
      <c r="EQ37" s="9">
        <f>_xlfn.RANK.EQ(datos!EU37,datos!EU$7:EU$88)</f>
        <v>31</v>
      </c>
      <c r="ER37" s="9">
        <f>_xlfn.RANK.EQ(datos!EV37,datos!EV$7:EV$88)</f>
        <v>42</v>
      </c>
      <c r="ES37" s="9">
        <f>_xlfn.RANK.EQ(datos!EW37,datos!EW$7:EW$88)</f>
        <v>46</v>
      </c>
      <c r="ET37" s="9">
        <f>_xlfn.RANK.EQ(datos!EX37,datos!EX$7:EX$88)</f>
        <v>15</v>
      </c>
      <c r="EU37" s="9">
        <f>_xlfn.RANK.EQ(datos!EY37,datos!EY$7:EY$88)</f>
        <v>65</v>
      </c>
      <c r="EV37" s="9">
        <f>_xlfn.RANK.EQ(datos!EZ37,datos!EZ$7:EZ$88)</f>
        <v>53</v>
      </c>
      <c r="EW37" s="9">
        <f>_xlfn.RANK.EQ(datos!FA37,datos!FA$7:FA$88)</f>
        <v>75</v>
      </c>
      <c r="EX37" s="9">
        <f>_xlfn.RANK.EQ(datos!FB37,datos!FB$7:FB$88)</f>
        <v>63</v>
      </c>
      <c r="EY37" s="9">
        <f>_xlfn.RANK.EQ(datos!FC37,datos!FC$7:FC$88)</f>
        <v>56</v>
      </c>
      <c r="EZ37" s="9">
        <f>_xlfn.RANK.EQ(datos!FD37,datos!FD$7:FD$88)</f>
        <v>75</v>
      </c>
      <c r="FA37" s="9">
        <f>_xlfn.RANK.EQ(datos!FE37,datos!FE$7:FE$88)</f>
        <v>79</v>
      </c>
      <c r="FB37" s="9">
        <f>_xlfn.RANK.EQ(datos!FF37,datos!FF$7:FF$88)</f>
        <v>33</v>
      </c>
      <c r="FC37" s="9">
        <f>_xlfn.RANK.EQ(datos!FG37,datos!FG$7:FG$88)</f>
        <v>63</v>
      </c>
      <c r="FD37" s="9">
        <f>_xlfn.RANK.EQ(datos!FH37,datos!FH$7:FH$88)</f>
        <v>78</v>
      </c>
      <c r="FE37" s="9">
        <f>_xlfn.RANK.EQ(datos!FI37,datos!FI$7:FI$88)</f>
        <v>1</v>
      </c>
      <c r="FF37" s="9">
        <f>_xlfn.RANK.EQ(datos!FJ37,datos!FJ$7:FJ$88)</f>
        <v>27</v>
      </c>
      <c r="FG37" s="9">
        <f>_xlfn.RANK.EQ(datos!FK37,datos!FK$7:FK$88)</f>
        <v>44</v>
      </c>
      <c r="FH37" s="9">
        <f>_xlfn.RANK.EQ(datos!FL37,datos!FL$7:FL$88)</f>
        <v>6</v>
      </c>
      <c r="FI37" s="9">
        <f>_xlfn.RANK.EQ(datos!FM37,datos!FM$7:FM$88)</f>
        <v>10</v>
      </c>
      <c r="FJ37" s="9">
        <f>_xlfn.RANK.EQ(datos!FN37,datos!FN$7:FN$88)</f>
        <v>16</v>
      </c>
      <c r="FK37" s="9">
        <f>_xlfn.RANK.EQ(datos!FO37,datos!FO$7:FO$88)</f>
        <v>29</v>
      </c>
      <c r="FL37" s="9">
        <f>_xlfn.RANK.EQ(datos!FP37,datos!FP$7:FP$88)</f>
        <v>9</v>
      </c>
      <c r="FM37" s="9">
        <f>_xlfn.RANK.EQ(datos!FQ37,datos!FQ$7:FQ$88)</f>
        <v>31</v>
      </c>
      <c r="FN37" s="9">
        <f>_xlfn.RANK.EQ(datos!FR37,datos!FR$7:FR$88)</f>
        <v>70</v>
      </c>
      <c r="FO37" s="9">
        <f>_xlfn.RANK.EQ(datos!FS37,datos!FS$7:FS$88)</f>
        <v>4</v>
      </c>
      <c r="FP37" s="9">
        <f>_xlfn.RANK.EQ(datos!FT37,datos!FT$7:FT$88)</f>
        <v>24</v>
      </c>
    </row>
    <row r="38" spans="1:172" x14ac:dyDescent="0.3">
      <c r="A38" s="2" t="s">
        <v>64</v>
      </c>
      <c r="B38" s="2">
        <v>212</v>
      </c>
      <c r="C38" s="2" t="s">
        <v>65</v>
      </c>
      <c r="D38" s="2" t="s">
        <v>43</v>
      </c>
      <c r="E38" s="2" t="s">
        <v>347</v>
      </c>
      <c r="F38" s="2">
        <v>0</v>
      </c>
      <c r="G38" s="2" t="s">
        <v>356</v>
      </c>
      <c r="H38" s="9">
        <f>_xlfn.RANK.EQ(datos2!I38,datos2!I$7:I$88)</f>
        <v>31</v>
      </c>
      <c r="I38" s="9">
        <f>_xlfn.RANK.EQ(datos2!J38,datos2!J$7:J$88)</f>
        <v>61</v>
      </c>
      <c r="J38" s="9">
        <f>_xlfn.RANK.EQ(datos2!K38,datos2!K$7:K$88)</f>
        <v>15</v>
      </c>
      <c r="K38" s="9">
        <f>_xlfn.RANK.EQ(datos2!L38,datos2!L$7:L$88)</f>
        <v>57</v>
      </c>
      <c r="L38" s="9">
        <f>_xlfn.RANK.EQ(datos2!M38,datos2!M$7:M$88)</f>
        <v>19</v>
      </c>
      <c r="M38" s="9">
        <f>_xlfn.RANK.EQ(datos2!N38,datos2!N$7:N$88)</f>
        <v>16</v>
      </c>
      <c r="N38" s="9">
        <f>_xlfn.RANK.EQ(datos2!O38,datos2!O$7:O$88)</f>
        <v>39</v>
      </c>
      <c r="O38" s="9">
        <f>_xlfn.RANK.EQ(datos2!P38,datos2!P$7:P$88)</f>
        <v>17</v>
      </c>
      <c r="P38" s="9">
        <f>_xlfn.RANK.EQ(datos2!Q38,datos2!Q$7:Q$88)</f>
        <v>62</v>
      </c>
      <c r="Q38" s="9">
        <f>_xlfn.RANK.EQ(datos2!R38,datos2!R$7:R$88)</f>
        <v>29</v>
      </c>
      <c r="R38" s="9">
        <f>_xlfn.RANK.EQ(datos2!S38,datos2!S$7:S$88)</f>
        <v>56</v>
      </c>
      <c r="S38" s="9">
        <f>_xlfn.RANK.EQ(datos2!T38,datos2!T$7:T$88)</f>
        <v>52</v>
      </c>
      <c r="T38" s="9">
        <f>_xlfn.RANK.EQ(datos2!U38,datos2!U$7:U$88)</f>
        <v>14</v>
      </c>
      <c r="U38" s="9">
        <f>_xlfn.RANK.EQ(datos2!V38,datos2!V$7:V$88)</f>
        <v>81</v>
      </c>
      <c r="V38" s="9">
        <f>_xlfn.RANK.EQ(datos2!W38,datos2!W$7:W$88)</f>
        <v>31</v>
      </c>
      <c r="W38" s="9">
        <f>_xlfn.RANK.EQ(datos2!X38,datos2!X$7:X$88)</f>
        <v>9</v>
      </c>
      <c r="X38" s="9">
        <f>_xlfn.RANK.EQ(datos2!Y38,datos2!Y$7:Y$88)</f>
        <v>6</v>
      </c>
      <c r="Y38" s="9">
        <f>_xlfn.RANK.EQ(datos2!Z38,datos2!Z$7:Z$88)</f>
        <v>37</v>
      </c>
      <c r="Z38" s="9">
        <f>_xlfn.RANK.EQ(datos2!AA38,datos2!AA$7:AA$88)</f>
        <v>37</v>
      </c>
      <c r="AA38" s="9">
        <f>_xlfn.RANK.EQ(datos2!AB38,datos2!AB$7:AB$88)</f>
        <v>40</v>
      </c>
      <c r="AB38" s="9">
        <f>_xlfn.RANK.EQ(datos2!AC38,datos2!AC$7:AC$88)</f>
        <v>79</v>
      </c>
      <c r="AC38" s="9">
        <f>_xlfn.RANK.EQ(datos2!AD38,datos2!AD$7:AD$88)</f>
        <v>34</v>
      </c>
      <c r="AD38" s="9">
        <f>_xlfn.RANK.EQ(datos2!AE38,datos2!AE$7:AE$88)</f>
        <v>14</v>
      </c>
      <c r="AE38" s="9">
        <f>_xlfn.RANK.EQ(datos2!AF38,datos2!AF$7:AF$88)</f>
        <v>19</v>
      </c>
      <c r="AF38" s="9">
        <f>_xlfn.RANK.EQ(datos2!AG38,datos2!AG$7:AG$88)</f>
        <v>53</v>
      </c>
      <c r="AG38" s="9">
        <f>_xlfn.RANK.EQ(datos2!AH38,datos2!AH$7:AH$88)</f>
        <v>47</v>
      </c>
      <c r="AH38" s="9">
        <f>_xlfn.RANK.EQ(datos2!AI38,datos2!AI$7:AI$88)</f>
        <v>31</v>
      </c>
      <c r="AI38" s="9">
        <f>_xlfn.RANK.EQ(datos2!AJ38,datos2!AJ$7:AJ$88)</f>
        <v>2</v>
      </c>
      <c r="AJ38" s="9">
        <f>_xlfn.RANK.EQ(datos2!AK38,datos2!AK$7:AK$88)</f>
        <v>58</v>
      </c>
      <c r="AK38" s="9">
        <f>_xlfn.RANK.EQ(datos2!AL38,datos2!AL$7:AL$88)</f>
        <v>52</v>
      </c>
      <c r="AL38" s="9">
        <f>_xlfn.RANK.EQ(datos2!AM38,datos2!AM$7:AM$88)</f>
        <v>48</v>
      </c>
      <c r="AM38" s="9">
        <f>_xlfn.RANK.EQ(datos2!AN38,datos2!AN$7:AN$88)</f>
        <v>12</v>
      </c>
      <c r="AN38" s="9">
        <f>_xlfn.RANK.EQ(datos2!AO38,datos2!AO$7:AO$88)</f>
        <v>39</v>
      </c>
      <c r="AO38" s="9">
        <f>_xlfn.RANK.EQ(datos!AS38,datos!AS$7:AS$88)</f>
        <v>41</v>
      </c>
      <c r="AP38" s="9">
        <f>_xlfn.RANK.EQ(datos!AT38,datos!AT$7:AT$88)</f>
        <v>10</v>
      </c>
      <c r="AQ38" s="9">
        <f>_xlfn.RANK.EQ(datos!AU38,datos!AU$7:AU$88)</f>
        <v>3</v>
      </c>
      <c r="AR38" s="9">
        <f>_xlfn.RANK.EQ(datos!AV38,datos!AV$7:AV$88)</f>
        <v>35</v>
      </c>
      <c r="AS38" s="9">
        <f>_xlfn.RANK.EQ(datos!AW38,datos!AW$7:AW$88)</f>
        <v>41</v>
      </c>
      <c r="AT38" s="9">
        <f>_xlfn.RANK.EQ(datos!AX38,datos!AX$7:AX$88)</f>
        <v>1</v>
      </c>
      <c r="AU38" s="9">
        <f>_xlfn.RANK.EQ(datos!AY38,datos!AY$7:AY$88)</f>
        <v>38</v>
      </c>
      <c r="AV38" s="9">
        <f>_xlfn.RANK.EQ(datos!AZ38,datos!AZ$7:AZ$88)</f>
        <v>45</v>
      </c>
      <c r="AW38" s="9">
        <f>_xlfn.RANK.EQ(datos!BA38,datos!BA$7:BA$88)</f>
        <v>68</v>
      </c>
      <c r="AX38" s="9">
        <f>_xlfn.RANK.EQ(datos!BB38,datos!BB$7:BB$88)</f>
        <v>71</v>
      </c>
      <c r="AY38" s="9">
        <f>_xlfn.RANK.EQ(datos!BC38,datos!BC$7:BC$88)</f>
        <v>32</v>
      </c>
      <c r="AZ38" s="9">
        <f>_xlfn.RANK.EQ(datos!BD38,datos!BD$7:BD$88)</f>
        <v>22</v>
      </c>
      <c r="BA38" s="9">
        <f>_xlfn.RANK.EQ(datos!BE38,datos!BE$7:BE$88)</f>
        <v>23</v>
      </c>
      <c r="BB38" s="9">
        <f>_xlfn.RANK.EQ(datos!BF38,datos!BF$7:BF$88)</f>
        <v>35</v>
      </c>
      <c r="BC38" s="9">
        <f>_xlfn.RANK.EQ(datos!BG38,datos!BG$7:BG$88)</f>
        <v>24</v>
      </c>
      <c r="BD38" s="9">
        <f>_xlfn.RANK.EQ(datos!BH38,datos!BH$7:BH$88)</f>
        <v>59</v>
      </c>
      <c r="BE38" s="9">
        <f>_xlfn.RANK.EQ(datos!BI38,datos!BI$7:BI$88)</f>
        <v>71</v>
      </c>
      <c r="BF38" s="9">
        <f>_xlfn.RANK.EQ(datos!BJ38,datos!BJ$7:BJ$88)</f>
        <v>67</v>
      </c>
      <c r="BG38" s="9">
        <f>_xlfn.RANK.EQ(datos!BK38,datos!BK$7:BK$88)</f>
        <v>49</v>
      </c>
      <c r="BH38" s="9">
        <f>_xlfn.RANK.EQ(datos!BL38,datos!BL$7:BL$88)</f>
        <v>38</v>
      </c>
      <c r="BI38" s="9">
        <f>_xlfn.RANK.EQ(datos!BM38,datos!BM$7:BM$88)</f>
        <v>63</v>
      </c>
      <c r="BJ38" s="9">
        <f>_xlfn.RANK.EQ(datos!BN38,datos!BN$7:BN$88)</f>
        <v>25</v>
      </c>
      <c r="BK38" s="9">
        <f>_xlfn.RANK.EQ(datos!BO38,datos!BO$7:BO$88)</f>
        <v>50</v>
      </c>
      <c r="BL38" s="9">
        <f>_xlfn.RANK.EQ(datos!BP38,datos!BP$7:BP$88)</f>
        <v>50</v>
      </c>
      <c r="BM38" s="9">
        <f>_xlfn.RANK.EQ(datos!BQ38,datos!BQ$7:BQ$88)</f>
        <v>9</v>
      </c>
      <c r="BN38" s="9">
        <f>_xlfn.RANK.EQ(datos!BR38,datos!BR$7:BR$88)</f>
        <v>40</v>
      </c>
      <c r="BO38" s="9">
        <f>_xlfn.RANK.EQ(datos!BS38,datos!BS$7:BS$88)</f>
        <v>30</v>
      </c>
      <c r="BP38" s="9">
        <f>_xlfn.RANK.EQ(datos!BT38,datos!BT$7:BT$88)</f>
        <v>78</v>
      </c>
      <c r="BQ38" s="9">
        <f>_xlfn.RANK.EQ(datos!BU38,datos!BU$7:BU$88)</f>
        <v>66</v>
      </c>
      <c r="BR38" s="9">
        <f>_xlfn.RANK.EQ(datos!BV38,datos!BV$7:BV$88)</f>
        <v>27</v>
      </c>
      <c r="BS38" s="9">
        <f>_xlfn.RANK.EQ(datos!BW38,datos!BW$7:BW$88)</f>
        <v>62</v>
      </c>
      <c r="BT38" s="9">
        <f>_xlfn.RANK.EQ(datos!BX38,datos!BX$7:BX$88)</f>
        <v>27</v>
      </c>
      <c r="BU38" s="9">
        <f>_xlfn.RANK.EQ(datos!BY38,datos!BY$7:BY$88)</f>
        <v>33</v>
      </c>
      <c r="BV38" s="9">
        <f>_xlfn.RANK.EQ(datos!BZ38,datos!BZ$7:BZ$88)</f>
        <v>68</v>
      </c>
      <c r="BW38" s="9">
        <f>_xlfn.RANK.EQ(datos!CA38,datos!CA$7:CA$88)</f>
        <v>22</v>
      </c>
      <c r="BX38" s="9">
        <f>_xlfn.RANK.EQ(datos!CB38,datos!CB$7:CB$88)</f>
        <v>2</v>
      </c>
      <c r="BY38" s="9">
        <f>_xlfn.RANK.EQ(datos!CC38,datos!CC$7:CC$88)</f>
        <v>26</v>
      </c>
      <c r="BZ38" s="9">
        <f>_xlfn.RANK.EQ(datos!CD38,datos!CD$7:CD$88)</f>
        <v>25</v>
      </c>
      <c r="CA38" s="9">
        <f>_xlfn.RANK.EQ(datos!CE38,datos!CE$7:CE$88)</f>
        <v>46</v>
      </c>
      <c r="CB38" s="9">
        <f>_xlfn.RANK.EQ(datos!CF38,datos!CF$7:CF$88)</f>
        <v>28</v>
      </c>
      <c r="CC38" s="9">
        <f>_xlfn.RANK.EQ(datos!CG38,datos!CG$7:CG$88)</f>
        <v>3</v>
      </c>
      <c r="CD38" s="9">
        <f>_xlfn.RANK.EQ(datos!CH38,datos!CH$7:CH$88)</f>
        <v>64</v>
      </c>
      <c r="CE38" s="9">
        <f>_xlfn.RANK.EQ(datos!CI38,datos!CI$7:CI$88)</f>
        <v>17</v>
      </c>
      <c r="CF38" s="9">
        <f>_xlfn.RANK.EQ(datos!CJ38,datos!CJ$7:CJ$88)</f>
        <v>14</v>
      </c>
      <c r="CG38" s="9">
        <f>_xlfn.RANK.EQ(datos!CK38,datos!CK$7:CK$88)</f>
        <v>15</v>
      </c>
      <c r="CH38" s="9">
        <f>_xlfn.RANK.EQ(datos!CL38,datos!CL$7:CL$88)</f>
        <v>14</v>
      </c>
      <c r="CI38" s="9">
        <f>_xlfn.RANK.EQ(datos!CM38,datos!CM$7:CM$88)</f>
        <v>28</v>
      </c>
      <c r="CJ38" s="9">
        <f>_xlfn.RANK.EQ(datos!CN38,datos!CN$7:CN$88)</f>
        <v>20</v>
      </c>
      <c r="CK38" s="9">
        <f>_xlfn.RANK.EQ(datos!CO38,datos!CO$7:CO$88)</f>
        <v>60</v>
      </c>
      <c r="CL38" s="9">
        <f>_xlfn.RANK.EQ(datos!CP38,datos!CP$7:CP$88)</f>
        <v>46</v>
      </c>
      <c r="CM38" s="9">
        <f>_xlfn.RANK.EQ(datos!CQ38,datos!CQ$7:CQ$88)</f>
        <v>1</v>
      </c>
      <c r="CN38" s="9">
        <f>_xlfn.RANK.EQ(datos!CR38,datos!CR$7:CR$88)</f>
        <v>37</v>
      </c>
      <c r="CO38" s="9">
        <f>_xlfn.RANK.EQ(datos!CS38,datos!CS$7:CS$88)</f>
        <v>27</v>
      </c>
      <c r="CP38" s="9">
        <f>_xlfn.RANK.EQ(datos!CT38,datos!CT$7:CT$88)</f>
        <v>57</v>
      </c>
      <c r="CQ38" s="9">
        <f>_xlfn.RANK.EQ(datos!CU38,datos!CU$7:CU$88)</f>
        <v>5</v>
      </c>
      <c r="CR38" s="9">
        <f>_xlfn.RANK.EQ(datos!CV38,datos!CV$7:CV$88)</f>
        <v>60</v>
      </c>
      <c r="CS38" s="9">
        <f>_xlfn.RANK.EQ(datos!CW38,datos!CW$7:CW$88)</f>
        <v>23</v>
      </c>
      <c r="CT38" s="9">
        <f>_xlfn.RANK.EQ(datos!CX38,datos!CX$7:CX$88)</f>
        <v>13</v>
      </c>
      <c r="CU38" s="9">
        <f>_xlfn.RANK.EQ(datos!CY38,datos!CY$7:CY$88)</f>
        <v>33</v>
      </c>
      <c r="CV38" s="9">
        <f>_xlfn.RANK.EQ(datos!CZ38,datos!CZ$7:CZ$88)</f>
        <v>61</v>
      </c>
      <c r="CW38" s="9">
        <f>_xlfn.RANK.EQ(datos!DA38,datos!DA$7:DA$88)</f>
        <v>62</v>
      </c>
      <c r="CX38" s="9">
        <f>_xlfn.RANK.EQ(datos!DB38,datos!DB$7:DB$88)</f>
        <v>22</v>
      </c>
      <c r="CY38" s="9">
        <f>_xlfn.RANK.EQ(datos!DC38,datos!DC$7:DC$88)</f>
        <v>28</v>
      </c>
      <c r="CZ38" s="9">
        <f>_xlfn.RANK.EQ(datos!DD38,datos!DD$7:DD$88)</f>
        <v>25</v>
      </c>
      <c r="DA38" s="9">
        <f>_xlfn.RANK.EQ(datos!DE38,datos!DE$7:DE$88)</f>
        <v>45</v>
      </c>
      <c r="DB38" s="9">
        <f>_xlfn.RANK.EQ(datos!DF38,datos!DF$7:DF$88)</f>
        <v>57</v>
      </c>
      <c r="DC38" s="9">
        <f>_xlfn.RANK.EQ(datos!DG38,datos!DG$7:DG$88)</f>
        <v>76</v>
      </c>
      <c r="DD38" s="9">
        <f>_xlfn.RANK.EQ(datos!DH38,datos!DH$7:DH$88)</f>
        <v>79</v>
      </c>
      <c r="DE38" s="9">
        <f>_xlfn.RANK.EQ(datos!DI38,datos!DI$7:DI$88)</f>
        <v>72</v>
      </c>
      <c r="DF38" s="9">
        <f>_xlfn.RANK.EQ(datos!DJ38,datos!DJ$7:DJ$88)</f>
        <v>8</v>
      </c>
      <c r="DG38" s="9">
        <f>_xlfn.RANK.EQ(datos!DK38,datos!DK$7:DK$88)</f>
        <v>47</v>
      </c>
      <c r="DH38" s="9">
        <f>_xlfn.RANK.EQ(datos!DL38,datos!DL$7:DL$88)</f>
        <v>40</v>
      </c>
      <c r="DI38" s="9">
        <f>_xlfn.RANK.EQ(datos!DM38,datos!DM$7:DM$88)</f>
        <v>30</v>
      </c>
      <c r="DJ38" s="9">
        <f>_xlfn.RANK.EQ(datos!DN38,datos!DN$7:DN$88)</f>
        <v>19</v>
      </c>
      <c r="DK38" s="9">
        <f>_xlfn.RANK.EQ(datos!DO38,datos!DO$7:DO$88)</f>
        <v>17</v>
      </c>
      <c r="DL38" s="9">
        <f>_xlfn.RANK.EQ(datos!DP38,datos!DP$7:DP$88)</f>
        <v>37</v>
      </c>
      <c r="DM38" s="9">
        <f>_xlfn.RANK.EQ(datos!DQ38,datos!DQ$7:DQ$88)</f>
        <v>59</v>
      </c>
      <c r="DN38" s="9">
        <f>_xlfn.RANK.EQ(datos!DR38,datos!DR$7:DR$88)</f>
        <v>1</v>
      </c>
      <c r="DO38" s="9">
        <f>_xlfn.RANK.EQ(datos!DS38,datos!DS$7:DS$88)</f>
        <v>26</v>
      </c>
      <c r="DP38" s="9">
        <f>_xlfn.RANK.EQ(datos!DT38,datos!DT$7:DT$88)</f>
        <v>57</v>
      </c>
      <c r="DQ38" s="9">
        <f>_xlfn.RANK.EQ(datos!DU38,datos!DU$7:DU$88)</f>
        <v>48</v>
      </c>
      <c r="DR38" s="9">
        <f>_xlfn.RANK.EQ(datos!DV38,datos!DV$7:DV$88)</f>
        <v>4</v>
      </c>
      <c r="DS38" s="9">
        <f>_xlfn.RANK.EQ(datos!DW38,datos!DW$7:DW$88)</f>
        <v>40</v>
      </c>
      <c r="DT38" s="9">
        <f>_xlfn.RANK.EQ(datos!DX38,datos!DX$7:DX$88)</f>
        <v>4</v>
      </c>
      <c r="DU38" s="9">
        <f>_xlfn.RANK.EQ(datos!DY38,datos!DY$7:DY$88)</f>
        <v>4</v>
      </c>
      <c r="DV38" s="9">
        <f>_xlfn.RANK.EQ(datos!DZ38,datos!DZ$7:DZ$88)</f>
        <v>16</v>
      </c>
      <c r="DW38" s="9">
        <f>_xlfn.RANK.EQ(datos!EA38,datos!EA$7:EA$88)</f>
        <v>44</v>
      </c>
      <c r="DX38" s="9">
        <f>_xlfn.RANK.EQ(datos!EB38,datos!EB$7:EB$88)</f>
        <v>51</v>
      </c>
      <c r="DY38" s="9">
        <f>_xlfn.RANK.EQ(datos!EC38,datos!EC$7:EC$88)</f>
        <v>26</v>
      </c>
      <c r="DZ38" s="9">
        <f>_xlfn.RANK.EQ(datos!ED38,datos!ED$7:ED$88)</f>
        <v>52</v>
      </c>
      <c r="EA38" s="9">
        <f>_xlfn.RANK.EQ(datos!EE38,datos!EE$7:EE$88)</f>
        <v>37</v>
      </c>
      <c r="EB38" s="9">
        <f>_xlfn.RANK.EQ(datos!EF38,datos!EF$7:EF$88)</f>
        <v>22</v>
      </c>
      <c r="EC38" s="9">
        <f>_xlfn.RANK.EQ(datos!EG38,datos!EG$7:EG$88)</f>
        <v>24</v>
      </c>
      <c r="ED38" s="9">
        <f>_xlfn.RANK.EQ(datos!EH38,datos!EH$7:EH$88)</f>
        <v>65</v>
      </c>
      <c r="EE38" s="9">
        <f>_xlfn.RANK.EQ(datos!EI38,datos!EI$7:EI$88)</f>
        <v>55</v>
      </c>
      <c r="EF38" s="9">
        <f>_xlfn.RANK.EQ(datos!EJ38,datos!EJ$7:EJ$88)</f>
        <v>16</v>
      </c>
      <c r="EG38" s="9">
        <f>_xlfn.RANK.EQ(datos!EK38,datos!EK$7:EK$88)</f>
        <v>18</v>
      </c>
      <c r="EH38" s="9">
        <f>_xlfn.RANK.EQ(datos!EL38,datos!EL$7:EL$88)</f>
        <v>1</v>
      </c>
      <c r="EI38" s="9">
        <f>_xlfn.RANK.EQ(datos!EM38,datos!EM$7:EM$88)</f>
        <v>5</v>
      </c>
      <c r="EJ38" s="9">
        <f>_xlfn.RANK.EQ(datos!EN38,datos!EN$7:EN$88)</f>
        <v>3</v>
      </c>
      <c r="EK38" s="9">
        <f>_xlfn.RANK.EQ(datos!EO38,datos!EO$7:EO$88)</f>
        <v>36</v>
      </c>
      <c r="EL38" s="9">
        <f>_xlfn.RANK.EQ(datos!EP38,datos!EP$7:EP$88)</f>
        <v>1</v>
      </c>
      <c r="EM38" s="9">
        <f>_xlfn.RANK.EQ(datos!EQ38,datos!EQ$7:EQ$88)</f>
        <v>68</v>
      </c>
      <c r="EN38" s="9">
        <f>_xlfn.RANK.EQ(datos!ER38,datos!ER$7:ER$88)</f>
        <v>7</v>
      </c>
      <c r="EO38" s="9">
        <f>_xlfn.RANK.EQ(datos!ES38,datos!ES$7:ES$88)</f>
        <v>72</v>
      </c>
      <c r="EP38" s="9">
        <f>_xlfn.RANK.EQ(datos!ET38,datos!ET$7:ET$88)</f>
        <v>63</v>
      </c>
      <c r="EQ38" s="9">
        <f>_xlfn.RANK.EQ(datos!EU38,datos!EU$7:EU$88)</f>
        <v>45</v>
      </c>
      <c r="ER38" s="9">
        <f>_xlfn.RANK.EQ(datos!EV38,datos!EV$7:EV$88)</f>
        <v>54</v>
      </c>
      <c r="ES38" s="9">
        <f>_xlfn.RANK.EQ(datos!EW38,datos!EW$7:EW$88)</f>
        <v>17</v>
      </c>
      <c r="ET38" s="9">
        <f>_xlfn.RANK.EQ(datos!EX38,datos!EX$7:EX$88)</f>
        <v>45</v>
      </c>
      <c r="EU38" s="9">
        <f>_xlfn.RANK.EQ(datos!EY38,datos!EY$7:EY$88)</f>
        <v>61</v>
      </c>
      <c r="EV38" s="9">
        <f>_xlfn.RANK.EQ(datos!EZ38,datos!EZ$7:EZ$88)</f>
        <v>65</v>
      </c>
      <c r="EW38" s="9">
        <f>_xlfn.RANK.EQ(datos!FA38,datos!FA$7:FA$88)</f>
        <v>28</v>
      </c>
      <c r="EX38" s="9">
        <f>_xlfn.RANK.EQ(datos!FB38,datos!FB$7:FB$88)</f>
        <v>44</v>
      </c>
      <c r="EY38" s="9">
        <f>_xlfn.RANK.EQ(datos!FC38,datos!FC$7:FC$88)</f>
        <v>62</v>
      </c>
      <c r="EZ38" s="9">
        <f>_xlfn.RANK.EQ(datos!FD38,datos!FD$7:FD$88)</f>
        <v>22</v>
      </c>
      <c r="FA38" s="9">
        <f>_xlfn.RANK.EQ(datos!FE38,datos!FE$7:FE$88)</f>
        <v>63</v>
      </c>
      <c r="FB38" s="9">
        <f>_xlfn.RANK.EQ(datos!FF38,datos!FF$7:FF$88)</f>
        <v>33</v>
      </c>
      <c r="FC38" s="9">
        <f>_xlfn.RANK.EQ(datos!FG38,datos!FG$7:FG$88)</f>
        <v>48</v>
      </c>
      <c r="FD38" s="9">
        <f>_xlfn.RANK.EQ(datos!FH38,datos!FH$7:FH$88)</f>
        <v>1</v>
      </c>
      <c r="FE38" s="9">
        <f>_xlfn.RANK.EQ(datos!FI38,datos!FI$7:FI$88)</f>
        <v>46</v>
      </c>
      <c r="FF38" s="9">
        <f>_xlfn.RANK.EQ(datos!FJ38,datos!FJ$7:FJ$88)</f>
        <v>24</v>
      </c>
      <c r="FG38" s="9">
        <f>_xlfn.RANK.EQ(datos!FK38,datos!FK$7:FK$88)</f>
        <v>40</v>
      </c>
      <c r="FH38" s="9">
        <f>_xlfn.RANK.EQ(datos!FL38,datos!FL$7:FL$88)</f>
        <v>9</v>
      </c>
      <c r="FI38" s="9">
        <f>_xlfn.RANK.EQ(datos!FM38,datos!FM$7:FM$88)</f>
        <v>11</v>
      </c>
      <c r="FJ38" s="9">
        <f>_xlfn.RANK.EQ(datos!FN38,datos!FN$7:FN$88)</f>
        <v>15</v>
      </c>
      <c r="FK38" s="9">
        <f>_xlfn.RANK.EQ(datos!FO38,datos!FO$7:FO$88)</f>
        <v>40</v>
      </c>
      <c r="FL38" s="9">
        <f>_xlfn.RANK.EQ(datos!FP38,datos!FP$7:FP$88)</f>
        <v>58</v>
      </c>
      <c r="FM38" s="9">
        <f>_xlfn.RANK.EQ(datos!FQ38,datos!FQ$7:FQ$88)</f>
        <v>45</v>
      </c>
      <c r="FN38" s="9">
        <f>_xlfn.RANK.EQ(datos!FR38,datos!FR$7:FR$88)</f>
        <v>27</v>
      </c>
      <c r="FO38" s="9">
        <f>_xlfn.RANK.EQ(datos!FS38,datos!FS$7:FS$88)</f>
        <v>67</v>
      </c>
      <c r="FP38" s="9">
        <f>_xlfn.RANK.EQ(datos!FT38,datos!FT$7:FT$88)</f>
        <v>46</v>
      </c>
    </row>
    <row r="39" spans="1:172" x14ac:dyDescent="0.3">
      <c r="A39" s="2" t="s">
        <v>66</v>
      </c>
      <c r="B39" s="2">
        <v>213</v>
      </c>
      <c r="C39" s="2" t="s">
        <v>67</v>
      </c>
      <c r="D39" s="2" t="s">
        <v>43</v>
      </c>
      <c r="E39" s="2" t="s">
        <v>350</v>
      </c>
      <c r="F39" s="2">
        <v>1</v>
      </c>
      <c r="G39" s="2" t="s">
        <v>355</v>
      </c>
      <c r="H39" s="9">
        <f>_xlfn.RANK.EQ(datos2!I39,datos2!I$7:I$88)</f>
        <v>74</v>
      </c>
      <c r="I39" s="9">
        <f>_xlfn.RANK.EQ(datos2!J39,datos2!J$7:J$88)</f>
        <v>62</v>
      </c>
      <c r="J39" s="9">
        <f>_xlfn.RANK.EQ(datos2!K39,datos2!K$7:K$88)</f>
        <v>73</v>
      </c>
      <c r="K39" s="9">
        <f>_xlfn.RANK.EQ(datos2!L39,datos2!L$7:L$88)</f>
        <v>78</v>
      </c>
      <c r="L39" s="9">
        <f>_xlfn.RANK.EQ(datos2!M39,datos2!M$7:M$88)</f>
        <v>68</v>
      </c>
      <c r="M39" s="9">
        <f>_xlfn.RANK.EQ(datos2!N39,datos2!N$7:N$88)</f>
        <v>72</v>
      </c>
      <c r="N39" s="9">
        <f>_xlfn.RANK.EQ(datos2!O39,datos2!O$7:O$88)</f>
        <v>59</v>
      </c>
      <c r="O39" s="9">
        <f>_xlfn.RANK.EQ(datos2!P39,datos2!P$7:P$88)</f>
        <v>56</v>
      </c>
      <c r="P39" s="9">
        <f>_xlfn.RANK.EQ(datos2!Q39,datos2!Q$7:Q$88)</f>
        <v>67</v>
      </c>
      <c r="Q39" s="9">
        <f>_xlfn.RANK.EQ(datos2!R39,datos2!R$7:R$88)</f>
        <v>38</v>
      </c>
      <c r="R39" s="9">
        <f>_xlfn.RANK.EQ(datos2!S39,datos2!S$7:S$88)</f>
        <v>52</v>
      </c>
      <c r="S39" s="9">
        <f>_xlfn.RANK.EQ(datos2!T39,datos2!T$7:T$88)</f>
        <v>69</v>
      </c>
      <c r="T39" s="9">
        <f>_xlfn.RANK.EQ(datos2!U39,datos2!U$7:U$88)</f>
        <v>54</v>
      </c>
      <c r="U39" s="9">
        <f>_xlfn.RANK.EQ(datos2!V39,datos2!V$7:V$88)</f>
        <v>48</v>
      </c>
      <c r="V39" s="9">
        <f>_xlfn.RANK.EQ(datos2!W39,datos2!W$7:W$88)</f>
        <v>79</v>
      </c>
      <c r="W39" s="9">
        <f>_xlfn.RANK.EQ(datos2!X39,datos2!X$7:X$88)</f>
        <v>49</v>
      </c>
      <c r="X39" s="9">
        <f>_xlfn.RANK.EQ(datos2!Y39,datos2!Y$7:Y$88)</f>
        <v>79</v>
      </c>
      <c r="Y39" s="9">
        <f>_xlfn.RANK.EQ(datos2!Z39,datos2!Z$7:Z$88)</f>
        <v>27</v>
      </c>
      <c r="Z39" s="9">
        <f>_xlfn.RANK.EQ(datos2!AA39,datos2!AA$7:AA$88)</f>
        <v>73</v>
      </c>
      <c r="AA39" s="9">
        <f>_xlfn.RANK.EQ(datos2!AB39,datos2!AB$7:AB$88)</f>
        <v>79</v>
      </c>
      <c r="AB39" s="9">
        <f>_xlfn.RANK.EQ(datos2!AC39,datos2!AC$7:AC$88)</f>
        <v>76</v>
      </c>
      <c r="AC39" s="9">
        <f>_xlfn.RANK.EQ(datos2!AD39,datos2!AD$7:AD$88)</f>
        <v>69</v>
      </c>
      <c r="AD39" s="9">
        <f>_xlfn.RANK.EQ(datos2!AE39,datos2!AE$7:AE$88)</f>
        <v>74</v>
      </c>
      <c r="AE39" s="9">
        <f>_xlfn.RANK.EQ(datos2!AF39,datos2!AF$7:AF$88)</f>
        <v>68</v>
      </c>
      <c r="AF39" s="9">
        <f>_xlfn.RANK.EQ(datos2!AG39,datos2!AG$7:AG$88)</f>
        <v>77</v>
      </c>
      <c r="AG39" s="9">
        <f>_xlfn.RANK.EQ(datos2!AH39,datos2!AH$7:AH$88)</f>
        <v>72</v>
      </c>
      <c r="AH39" s="9">
        <f>_xlfn.RANK.EQ(datos2!AI39,datos2!AI$7:AI$88)</f>
        <v>44</v>
      </c>
      <c r="AI39" s="9">
        <f>_xlfn.RANK.EQ(datos2!AJ39,datos2!AJ$7:AJ$88)</f>
        <v>76</v>
      </c>
      <c r="AJ39" s="9">
        <f>_xlfn.RANK.EQ(datos2!AK39,datos2!AK$7:AK$88)</f>
        <v>76</v>
      </c>
      <c r="AK39" s="9">
        <f>_xlfn.RANK.EQ(datos2!AL39,datos2!AL$7:AL$88)</f>
        <v>65</v>
      </c>
      <c r="AL39" s="9">
        <f>_xlfn.RANK.EQ(datos2!AM39,datos2!AM$7:AM$88)</f>
        <v>17</v>
      </c>
      <c r="AM39" s="9">
        <f>_xlfn.RANK.EQ(datos2!AN39,datos2!AN$7:AN$88)</f>
        <v>65</v>
      </c>
      <c r="AN39" s="9">
        <f>_xlfn.RANK.EQ(datos2!AO39,datos2!AO$7:AO$88)</f>
        <v>80</v>
      </c>
      <c r="AO39" s="9">
        <f>_xlfn.RANK.EQ(datos!AS39,datos!AS$7:AS$88)</f>
        <v>21</v>
      </c>
      <c r="AP39" s="9">
        <f>_xlfn.RANK.EQ(datos!AT39,datos!AT$7:AT$88)</f>
        <v>35</v>
      </c>
      <c r="AQ39" s="9">
        <f>_xlfn.RANK.EQ(datos!AU39,datos!AU$7:AU$88)</f>
        <v>61</v>
      </c>
      <c r="AR39" s="9">
        <f>_xlfn.RANK.EQ(datos!AV39,datos!AV$7:AV$88)</f>
        <v>60</v>
      </c>
      <c r="AS39" s="9">
        <f>_xlfn.RANK.EQ(datos!AW39,datos!AW$7:AW$88)</f>
        <v>64</v>
      </c>
      <c r="AT39" s="9">
        <f>_xlfn.RANK.EQ(datos!AX39,datos!AX$7:AX$88)</f>
        <v>16</v>
      </c>
      <c r="AU39" s="9">
        <f>_xlfn.RANK.EQ(datos!AY39,datos!AY$7:AY$88)</f>
        <v>71</v>
      </c>
      <c r="AV39" s="9">
        <f>_xlfn.RANK.EQ(datos!AZ39,datos!AZ$7:AZ$88)</f>
        <v>69</v>
      </c>
      <c r="AW39" s="9">
        <f>_xlfn.RANK.EQ(datos!BA39,datos!BA$7:BA$88)</f>
        <v>55</v>
      </c>
      <c r="AX39" s="9">
        <f>_xlfn.RANK.EQ(datos!BB39,datos!BB$7:BB$88)</f>
        <v>57</v>
      </c>
      <c r="AY39" s="9">
        <f>_xlfn.RANK.EQ(datos!BC39,datos!BC$7:BC$88)</f>
        <v>24</v>
      </c>
      <c r="AZ39" s="9">
        <f>_xlfn.RANK.EQ(datos!BD39,datos!BD$7:BD$88)</f>
        <v>59</v>
      </c>
      <c r="BA39" s="9">
        <f>_xlfn.RANK.EQ(datos!BE39,datos!BE$7:BE$88)</f>
        <v>23</v>
      </c>
      <c r="BB39" s="9">
        <f>_xlfn.RANK.EQ(datos!BF39,datos!BF$7:BF$88)</f>
        <v>54</v>
      </c>
      <c r="BC39" s="9">
        <f>_xlfn.RANK.EQ(datos!BG39,datos!BG$7:BG$88)</f>
        <v>24</v>
      </c>
      <c r="BD39" s="9">
        <f>_xlfn.RANK.EQ(datos!BH39,datos!BH$7:BH$88)</f>
        <v>44</v>
      </c>
      <c r="BE39" s="9">
        <f>_xlfn.RANK.EQ(datos!BI39,datos!BI$7:BI$88)</f>
        <v>44</v>
      </c>
      <c r="BF39" s="9">
        <f>_xlfn.RANK.EQ(datos!BJ39,datos!BJ$7:BJ$88)</f>
        <v>40</v>
      </c>
      <c r="BG39" s="9">
        <f>_xlfn.RANK.EQ(datos!BK39,datos!BK$7:BK$88)</f>
        <v>30</v>
      </c>
      <c r="BH39" s="9">
        <f>_xlfn.RANK.EQ(datos!BL39,datos!BL$7:BL$88)</f>
        <v>54</v>
      </c>
      <c r="BI39" s="9">
        <f>_xlfn.RANK.EQ(datos!BM39,datos!BM$7:BM$88)</f>
        <v>66</v>
      </c>
      <c r="BJ39" s="9">
        <f>_xlfn.RANK.EQ(datos!BN39,datos!BN$7:BN$88)</f>
        <v>79</v>
      </c>
      <c r="BK39" s="9">
        <f>_xlfn.RANK.EQ(datos!BO39,datos!BO$7:BO$88)</f>
        <v>42</v>
      </c>
      <c r="BL39" s="9">
        <f>_xlfn.RANK.EQ(datos!BP39,datos!BP$7:BP$88)</f>
        <v>35</v>
      </c>
      <c r="BM39" s="9">
        <f>_xlfn.RANK.EQ(datos!BQ39,datos!BQ$7:BQ$88)</f>
        <v>48</v>
      </c>
      <c r="BN39" s="9">
        <f>_xlfn.RANK.EQ(datos!BR39,datos!BR$7:BR$88)</f>
        <v>59</v>
      </c>
      <c r="BO39" s="9">
        <f>_xlfn.RANK.EQ(datos!BS39,datos!BS$7:BS$88)</f>
        <v>40</v>
      </c>
      <c r="BP39" s="9">
        <f>_xlfn.RANK.EQ(datos!BT39,datos!BT$7:BT$88)</f>
        <v>67</v>
      </c>
      <c r="BQ39" s="9">
        <f>_xlfn.RANK.EQ(datos!BU39,datos!BU$7:BU$88)</f>
        <v>46</v>
      </c>
      <c r="BR39" s="9">
        <f>_xlfn.RANK.EQ(datos!BV39,datos!BV$7:BV$88)</f>
        <v>61</v>
      </c>
      <c r="BS39" s="9">
        <f>_xlfn.RANK.EQ(datos!BW39,datos!BW$7:BW$88)</f>
        <v>1</v>
      </c>
      <c r="BT39" s="9">
        <f>_xlfn.RANK.EQ(datos!BX39,datos!BX$7:BX$88)</f>
        <v>42</v>
      </c>
      <c r="BU39" s="9">
        <f>_xlfn.RANK.EQ(datos!BY39,datos!BY$7:BY$88)</f>
        <v>79</v>
      </c>
      <c r="BV39" s="9">
        <f>_xlfn.RANK.EQ(datos!BZ39,datos!BZ$7:BZ$88)</f>
        <v>65</v>
      </c>
      <c r="BW39" s="9">
        <f>_xlfn.RANK.EQ(datos!CA39,datos!CA$7:CA$88)</f>
        <v>28</v>
      </c>
      <c r="BX39" s="9">
        <f>_xlfn.RANK.EQ(datos!CB39,datos!CB$7:CB$88)</f>
        <v>39</v>
      </c>
      <c r="BY39" s="9">
        <f>_xlfn.RANK.EQ(datos!CC39,datos!CC$7:CC$88)</f>
        <v>75</v>
      </c>
      <c r="BZ39" s="9">
        <f>_xlfn.RANK.EQ(datos!CD39,datos!CD$7:CD$88)</f>
        <v>12</v>
      </c>
      <c r="CA39" s="9">
        <f>_xlfn.RANK.EQ(datos!CE39,datos!CE$7:CE$88)</f>
        <v>63</v>
      </c>
      <c r="CB39" s="9">
        <f>_xlfn.RANK.EQ(datos!CF39,datos!CF$7:CF$88)</f>
        <v>60</v>
      </c>
      <c r="CC39" s="9">
        <f>_xlfn.RANK.EQ(datos!CG39,datos!CG$7:CG$88)</f>
        <v>57</v>
      </c>
      <c r="CD39" s="9">
        <f>_xlfn.RANK.EQ(datos!CH39,datos!CH$7:CH$88)</f>
        <v>11</v>
      </c>
      <c r="CE39" s="9">
        <f>_xlfn.RANK.EQ(datos!CI39,datos!CI$7:CI$88)</f>
        <v>12</v>
      </c>
      <c r="CF39" s="9">
        <f>_xlfn.RANK.EQ(datos!CJ39,datos!CJ$7:CJ$88)</f>
        <v>25</v>
      </c>
      <c r="CG39" s="9">
        <f>_xlfn.RANK.EQ(datos!CK39,datos!CK$7:CK$88)</f>
        <v>68</v>
      </c>
      <c r="CH39" s="9">
        <f>_xlfn.RANK.EQ(datos!CL39,datos!CL$7:CL$88)</f>
        <v>71</v>
      </c>
      <c r="CI39" s="9">
        <f>_xlfn.RANK.EQ(datos!CM39,datos!CM$7:CM$88)</f>
        <v>74</v>
      </c>
      <c r="CJ39" s="9">
        <f>_xlfn.RANK.EQ(datos!CN39,datos!CN$7:CN$88)</f>
        <v>81</v>
      </c>
      <c r="CK39" s="9">
        <f>_xlfn.RANK.EQ(datos!CO39,datos!CO$7:CO$88)</f>
        <v>57</v>
      </c>
      <c r="CL39" s="9">
        <f>_xlfn.RANK.EQ(datos!CP39,datos!CP$7:CP$88)</f>
        <v>39</v>
      </c>
      <c r="CM39" s="9">
        <f>_xlfn.RANK.EQ(datos!CQ39,datos!CQ$7:CQ$88)</f>
        <v>1</v>
      </c>
      <c r="CN39" s="9">
        <f>_xlfn.RANK.EQ(datos!CR39,datos!CR$7:CR$88)</f>
        <v>40</v>
      </c>
      <c r="CO39" s="9">
        <f>_xlfn.RANK.EQ(datos!CS39,datos!CS$7:CS$88)</f>
        <v>63</v>
      </c>
      <c r="CP39" s="9">
        <f>_xlfn.RANK.EQ(datos!CT39,datos!CT$7:CT$88)</f>
        <v>72</v>
      </c>
      <c r="CQ39" s="9">
        <f>_xlfn.RANK.EQ(datos!CU39,datos!CU$7:CU$88)</f>
        <v>24</v>
      </c>
      <c r="CR39" s="9">
        <f>_xlfn.RANK.EQ(datos!CV39,datos!CV$7:CV$88)</f>
        <v>69</v>
      </c>
      <c r="CS39" s="9">
        <f>_xlfn.RANK.EQ(datos!CW39,datos!CW$7:CW$88)</f>
        <v>70</v>
      </c>
      <c r="CT39" s="9">
        <f>_xlfn.RANK.EQ(datos!CX39,datos!CX$7:CX$88)</f>
        <v>55</v>
      </c>
      <c r="CU39" s="9">
        <f>_xlfn.RANK.EQ(datos!CY39,datos!CY$7:CY$88)</f>
        <v>10</v>
      </c>
      <c r="CV39" s="9">
        <f>_xlfn.RANK.EQ(datos!CZ39,datos!CZ$7:CZ$88)</f>
        <v>43</v>
      </c>
      <c r="CW39" s="9">
        <f>_xlfn.RANK.EQ(datos!DA39,datos!DA$7:DA$88)</f>
        <v>81</v>
      </c>
      <c r="CX39" s="9">
        <f>_xlfn.RANK.EQ(datos!DB39,datos!DB$7:DB$88)</f>
        <v>77</v>
      </c>
      <c r="CY39" s="9">
        <f>_xlfn.RANK.EQ(datos!DC39,datos!DC$7:DC$88)</f>
        <v>42</v>
      </c>
      <c r="CZ39" s="9">
        <f>_xlfn.RANK.EQ(datos!DD39,datos!DD$7:DD$88)</f>
        <v>69</v>
      </c>
      <c r="DA39" s="9">
        <f>_xlfn.RANK.EQ(datos!DE39,datos!DE$7:DE$88)</f>
        <v>72</v>
      </c>
      <c r="DB39" s="9">
        <f>_xlfn.RANK.EQ(datos!DF39,datos!DF$7:DF$88)</f>
        <v>75</v>
      </c>
      <c r="DC39" s="9">
        <f>_xlfn.RANK.EQ(datos!DG39,datos!DG$7:DG$88)</f>
        <v>81</v>
      </c>
      <c r="DD39" s="9">
        <f>_xlfn.RANK.EQ(datos!DH39,datos!DH$7:DH$88)</f>
        <v>62</v>
      </c>
      <c r="DE39" s="9">
        <f>_xlfn.RANK.EQ(datos!DI39,datos!DI$7:DI$88)</f>
        <v>53</v>
      </c>
      <c r="DF39" s="9">
        <f>_xlfn.RANK.EQ(datos!DJ39,datos!DJ$7:DJ$88)</f>
        <v>14</v>
      </c>
      <c r="DG39" s="9">
        <f>_xlfn.RANK.EQ(datos!DK39,datos!DK$7:DK$88)</f>
        <v>77</v>
      </c>
      <c r="DH39" s="9">
        <f>_xlfn.RANK.EQ(datos!DL39,datos!DL$7:DL$88)</f>
        <v>78</v>
      </c>
      <c r="DI39" s="9">
        <f>_xlfn.RANK.EQ(datos!DM39,datos!DM$7:DM$88)</f>
        <v>75</v>
      </c>
      <c r="DJ39" s="9">
        <f>_xlfn.RANK.EQ(datos!DN39,datos!DN$7:DN$88)</f>
        <v>66</v>
      </c>
      <c r="DK39" s="9">
        <f>_xlfn.RANK.EQ(datos!DO39,datos!DO$7:DO$88)</f>
        <v>38</v>
      </c>
      <c r="DL39" s="9">
        <f>_xlfn.RANK.EQ(datos!DP39,datos!DP$7:DP$88)</f>
        <v>51</v>
      </c>
      <c r="DM39" s="9">
        <f>_xlfn.RANK.EQ(datos!DQ39,datos!DQ$7:DQ$88)</f>
        <v>31</v>
      </c>
      <c r="DN39" s="9">
        <f>_xlfn.RANK.EQ(datos!DR39,datos!DR$7:DR$88)</f>
        <v>53</v>
      </c>
      <c r="DO39" s="9">
        <f>_xlfn.RANK.EQ(datos!DS39,datos!DS$7:DS$88)</f>
        <v>77</v>
      </c>
      <c r="DP39" s="9">
        <f>_xlfn.RANK.EQ(datos!DT39,datos!DT$7:DT$88)</f>
        <v>78</v>
      </c>
      <c r="DQ39" s="9">
        <f>_xlfn.RANK.EQ(datos!DU39,datos!DU$7:DU$88)</f>
        <v>77</v>
      </c>
      <c r="DR39" s="9">
        <f>_xlfn.RANK.EQ(datos!DV39,datos!DV$7:DV$88)</f>
        <v>19</v>
      </c>
      <c r="DS39" s="9">
        <f>_xlfn.RANK.EQ(datos!DW39,datos!DW$7:DW$88)</f>
        <v>19</v>
      </c>
      <c r="DT39" s="9">
        <f>_xlfn.RANK.EQ(datos!DX39,datos!DX$7:DX$88)</f>
        <v>21</v>
      </c>
      <c r="DU39" s="9">
        <f>_xlfn.RANK.EQ(datos!DY39,datos!DY$7:DY$88)</f>
        <v>15</v>
      </c>
      <c r="DV39" s="9">
        <f>_xlfn.RANK.EQ(datos!DZ39,datos!DZ$7:DZ$88)</f>
        <v>8</v>
      </c>
      <c r="DW39" s="9">
        <f>_xlfn.RANK.EQ(datos!EA39,datos!EA$7:EA$88)</f>
        <v>74</v>
      </c>
      <c r="DX39" s="9">
        <f>_xlfn.RANK.EQ(datos!EB39,datos!EB$7:EB$88)</f>
        <v>69</v>
      </c>
      <c r="DY39" s="9">
        <f>_xlfn.RANK.EQ(datos!EC39,datos!EC$7:EC$88)</f>
        <v>77</v>
      </c>
      <c r="DZ39" s="9">
        <f>_xlfn.RANK.EQ(datos!ED39,datos!ED$7:ED$88)</f>
        <v>63</v>
      </c>
      <c r="EA39" s="9">
        <f>_xlfn.RANK.EQ(datos!EE39,datos!EE$7:EE$88)</f>
        <v>20</v>
      </c>
      <c r="EB39" s="9">
        <f>_xlfn.RANK.EQ(datos!EF39,datos!EF$7:EF$88)</f>
        <v>70</v>
      </c>
      <c r="EC39" s="9">
        <f>_xlfn.RANK.EQ(datos!EG39,datos!EG$7:EG$88)</f>
        <v>18</v>
      </c>
      <c r="ED39" s="9">
        <f>_xlfn.RANK.EQ(datos!EH39,datos!EH$7:EH$88)</f>
        <v>1</v>
      </c>
      <c r="EE39" s="9">
        <f>_xlfn.RANK.EQ(datos!EI39,datos!EI$7:EI$88)</f>
        <v>65</v>
      </c>
      <c r="EF39" s="9">
        <f>_xlfn.RANK.EQ(datos!EJ39,datos!EJ$7:EJ$88)</f>
        <v>72</v>
      </c>
      <c r="EG39" s="9">
        <f>_xlfn.RANK.EQ(datos!EK39,datos!EK$7:EK$88)</f>
        <v>64</v>
      </c>
      <c r="EH39" s="9">
        <f>_xlfn.RANK.EQ(datos!EL39,datos!EL$7:EL$88)</f>
        <v>77</v>
      </c>
      <c r="EI39" s="9">
        <f>_xlfn.RANK.EQ(datos!EM39,datos!EM$7:EM$88)</f>
        <v>69</v>
      </c>
      <c r="EJ39" s="9">
        <f>_xlfn.RANK.EQ(datos!EN39,datos!EN$7:EN$88)</f>
        <v>68</v>
      </c>
      <c r="EK39" s="9">
        <f>_xlfn.RANK.EQ(datos!EO39,datos!EO$7:EO$88)</f>
        <v>63</v>
      </c>
      <c r="EL39" s="9">
        <f>_xlfn.RANK.EQ(datos!EP39,datos!EP$7:EP$88)</f>
        <v>69</v>
      </c>
      <c r="EM39" s="9">
        <f>_xlfn.RANK.EQ(datos!EQ39,datos!EQ$7:EQ$88)</f>
        <v>62</v>
      </c>
      <c r="EN39" s="9">
        <f>_xlfn.RANK.EQ(datos!ER39,datos!ER$7:ER$88)</f>
        <v>59</v>
      </c>
      <c r="EO39" s="9">
        <f>_xlfn.RANK.EQ(datos!ES39,datos!ES$7:ES$88)</f>
        <v>73</v>
      </c>
      <c r="EP39" s="9">
        <f>_xlfn.RANK.EQ(datos!ET39,datos!ET$7:ET$88)</f>
        <v>61</v>
      </c>
      <c r="EQ39" s="9">
        <f>_xlfn.RANK.EQ(datos!EU39,datos!EU$7:EU$88)</f>
        <v>61</v>
      </c>
      <c r="ER39" s="9">
        <f>_xlfn.RANK.EQ(datos!EV39,datos!EV$7:EV$88)</f>
        <v>65</v>
      </c>
      <c r="ES39" s="9">
        <f>_xlfn.RANK.EQ(datos!EW39,datos!EW$7:EW$88)</f>
        <v>19</v>
      </c>
      <c r="ET39" s="9">
        <f>_xlfn.RANK.EQ(datos!EX39,datos!EX$7:EX$88)</f>
        <v>72</v>
      </c>
      <c r="EU39" s="9">
        <f>_xlfn.RANK.EQ(datos!EY39,datos!EY$7:EY$88)</f>
        <v>52</v>
      </c>
      <c r="EV39" s="9">
        <f>_xlfn.RANK.EQ(datos!EZ39,datos!EZ$7:EZ$88)</f>
        <v>36</v>
      </c>
      <c r="EW39" s="9">
        <f>_xlfn.RANK.EQ(datos!FA39,datos!FA$7:FA$88)</f>
        <v>37</v>
      </c>
      <c r="EX39" s="9">
        <f>_xlfn.RANK.EQ(datos!FB39,datos!FB$7:FB$88)</f>
        <v>65</v>
      </c>
      <c r="EY39" s="9">
        <f>_xlfn.RANK.EQ(datos!FC39,datos!FC$7:FC$88)</f>
        <v>58</v>
      </c>
      <c r="EZ39" s="9">
        <f>_xlfn.RANK.EQ(datos!FD39,datos!FD$7:FD$88)</f>
        <v>18</v>
      </c>
      <c r="FA39" s="9">
        <f>_xlfn.RANK.EQ(datos!FE39,datos!FE$7:FE$88)</f>
        <v>30</v>
      </c>
      <c r="FB39" s="9">
        <f>_xlfn.RANK.EQ(datos!FF39,datos!FF$7:FF$88)</f>
        <v>12</v>
      </c>
      <c r="FC39" s="9">
        <f>_xlfn.RANK.EQ(datos!FG39,datos!FG$7:FG$88)</f>
        <v>30</v>
      </c>
      <c r="FD39" s="9">
        <f>_xlfn.RANK.EQ(datos!FH39,datos!FH$7:FH$88)</f>
        <v>44</v>
      </c>
      <c r="FE39" s="9">
        <f>_xlfn.RANK.EQ(datos!FI39,datos!FI$7:FI$88)</f>
        <v>1</v>
      </c>
      <c r="FF39" s="9">
        <f>_xlfn.RANK.EQ(datos!FJ39,datos!FJ$7:FJ$88)</f>
        <v>72</v>
      </c>
      <c r="FG39" s="9">
        <f>_xlfn.RANK.EQ(datos!FK39,datos!FK$7:FK$88)</f>
        <v>69</v>
      </c>
      <c r="FH39" s="9">
        <f>_xlfn.RANK.EQ(datos!FL39,datos!FL$7:FL$88)</f>
        <v>43</v>
      </c>
      <c r="FI39" s="9">
        <f>_xlfn.RANK.EQ(datos!FM39,datos!FM$7:FM$88)</f>
        <v>26</v>
      </c>
      <c r="FJ39" s="9">
        <f>_xlfn.RANK.EQ(datos!FN39,datos!FN$7:FN$88)</f>
        <v>26</v>
      </c>
      <c r="FK39" s="9">
        <f>_xlfn.RANK.EQ(datos!FO39,datos!FO$7:FO$88)</f>
        <v>70</v>
      </c>
      <c r="FL39" s="9">
        <f>_xlfn.RANK.EQ(datos!FP39,datos!FP$7:FP$88)</f>
        <v>22</v>
      </c>
      <c r="FM39" s="9">
        <f>_xlfn.RANK.EQ(datos!FQ39,datos!FQ$7:FQ$88)</f>
        <v>77</v>
      </c>
      <c r="FN39" s="9">
        <f>_xlfn.RANK.EQ(datos!FR39,datos!FR$7:FR$88)</f>
        <v>77</v>
      </c>
      <c r="FO39" s="9">
        <f>_xlfn.RANK.EQ(datos!FS39,datos!FS$7:FS$88)</f>
        <v>76</v>
      </c>
      <c r="FP39" s="9">
        <f>_xlfn.RANK.EQ(datos!FT39,datos!FT$7:FT$88)</f>
        <v>81</v>
      </c>
    </row>
    <row r="40" spans="1:172" x14ac:dyDescent="0.3">
      <c r="A40" s="2" t="s">
        <v>68</v>
      </c>
      <c r="B40" s="2">
        <v>214</v>
      </c>
      <c r="C40" s="2" t="s">
        <v>69</v>
      </c>
      <c r="D40" s="2" t="s">
        <v>43</v>
      </c>
      <c r="E40" s="2" t="s">
        <v>350</v>
      </c>
      <c r="F40" s="2">
        <v>1</v>
      </c>
      <c r="G40" s="2" t="s">
        <v>355</v>
      </c>
      <c r="H40" s="9">
        <f>_xlfn.RANK.EQ(datos2!I40,datos2!I$7:I$88)</f>
        <v>80</v>
      </c>
      <c r="I40" s="9">
        <f>_xlfn.RANK.EQ(datos2!J40,datos2!J$7:J$88)</f>
        <v>41</v>
      </c>
      <c r="J40" s="9">
        <f>_xlfn.RANK.EQ(datos2!K40,datos2!K$7:K$88)</f>
        <v>80</v>
      </c>
      <c r="K40" s="9">
        <f>_xlfn.RANK.EQ(datos2!L40,datos2!L$7:L$88)</f>
        <v>81</v>
      </c>
      <c r="L40" s="9">
        <f>_xlfn.RANK.EQ(datos2!M40,datos2!M$7:M$88)</f>
        <v>72</v>
      </c>
      <c r="M40" s="9">
        <f>_xlfn.RANK.EQ(datos2!N40,datos2!N$7:N$88)</f>
        <v>81</v>
      </c>
      <c r="N40" s="9">
        <f>_xlfn.RANK.EQ(datos2!O40,datos2!O$7:O$88)</f>
        <v>55</v>
      </c>
      <c r="O40" s="9">
        <f>_xlfn.RANK.EQ(datos2!P40,datos2!P$7:P$88)</f>
        <v>50</v>
      </c>
      <c r="P40" s="9">
        <f>_xlfn.RANK.EQ(datos2!Q40,datos2!Q$7:Q$88)</f>
        <v>82</v>
      </c>
      <c r="Q40" s="9">
        <f>_xlfn.RANK.EQ(datos2!R40,datos2!R$7:R$88)</f>
        <v>57</v>
      </c>
      <c r="R40" s="9">
        <f>_xlfn.RANK.EQ(datos2!S40,datos2!S$7:S$88)</f>
        <v>38</v>
      </c>
      <c r="S40" s="9">
        <f>_xlfn.RANK.EQ(datos2!T40,datos2!T$7:T$88)</f>
        <v>3</v>
      </c>
      <c r="T40" s="9">
        <f>_xlfn.RANK.EQ(datos2!U40,datos2!U$7:U$88)</f>
        <v>68</v>
      </c>
      <c r="U40" s="9">
        <f>_xlfn.RANK.EQ(datos2!V40,datos2!V$7:V$88)</f>
        <v>66</v>
      </c>
      <c r="V40" s="9">
        <f>_xlfn.RANK.EQ(datos2!W40,datos2!W$7:W$88)</f>
        <v>68</v>
      </c>
      <c r="W40" s="9">
        <f>_xlfn.RANK.EQ(datos2!X40,datos2!X$7:X$88)</f>
        <v>56</v>
      </c>
      <c r="X40" s="9">
        <f>_xlfn.RANK.EQ(datos2!Y40,datos2!Y$7:Y$88)</f>
        <v>81</v>
      </c>
      <c r="Y40" s="9">
        <f>_xlfn.RANK.EQ(datos2!Z40,datos2!Z$7:Z$88)</f>
        <v>77</v>
      </c>
      <c r="Z40" s="9">
        <f>_xlfn.RANK.EQ(datos2!AA40,datos2!AA$7:AA$88)</f>
        <v>71</v>
      </c>
      <c r="AA40" s="9">
        <f>_xlfn.RANK.EQ(datos2!AB40,datos2!AB$7:AB$88)</f>
        <v>71</v>
      </c>
      <c r="AB40" s="9">
        <f>_xlfn.RANK.EQ(datos2!AC40,datos2!AC$7:AC$88)</f>
        <v>80</v>
      </c>
      <c r="AC40" s="9">
        <f>_xlfn.RANK.EQ(datos2!AD40,datos2!AD$7:AD$88)</f>
        <v>81</v>
      </c>
      <c r="AD40" s="9">
        <f>_xlfn.RANK.EQ(datos2!AE40,datos2!AE$7:AE$88)</f>
        <v>75</v>
      </c>
      <c r="AE40" s="9">
        <f>_xlfn.RANK.EQ(datos2!AF40,datos2!AF$7:AF$88)</f>
        <v>72</v>
      </c>
      <c r="AF40" s="9">
        <f>_xlfn.RANK.EQ(datos2!AG40,datos2!AG$7:AG$88)</f>
        <v>82</v>
      </c>
      <c r="AG40" s="9">
        <f>_xlfn.RANK.EQ(datos2!AH40,datos2!AH$7:AH$88)</f>
        <v>66</v>
      </c>
      <c r="AH40" s="9">
        <f>_xlfn.RANK.EQ(datos2!AI40,datos2!AI$7:AI$88)</f>
        <v>68</v>
      </c>
      <c r="AI40" s="9">
        <f>_xlfn.RANK.EQ(datos2!AJ40,datos2!AJ$7:AJ$88)</f>
        <v>81</v>
      </c>
      <c r="AJ40" s="9">
        <f>_xlfn.RANK.EQ(datos2!AK40,datos2!AK$7:AK$88)</f>
        <v>78</v>
      </c>
      <c r="AK40" s="9">
        <f>_xlfn.RANK.EQ(datos2!AL40,datos2!AL$7:AL$88)</f>
        <v>73</v>
      </c>
      <c r="AL40" s="9">
        <f>_xlfn.RANK.EQ(datos2!AM40,datos2!AM$7:AM$88)</f>
        <v>5</v>
      </c>
      <c r="AM40" s="9">
        <f>_xlfn.RANK.EQ(datos2!AN40,datos2!AN$7:AN$88)</f>
        <v>60</v>
      </c>
      <c r="AN40" s="9">
        <f>_xlfn.RANK.EQ(datos2!AO40,datos2!AO$7:AO$88)</f>
        <v>81</v>
      </c>
      <c r="AO40" s="9">
        <f>_xlfn.RANK.EQ(datos!AS40,datos!AS$7:AS$88)</f>
        <v>49</v>
      </c>
      <c r="AP40" s="9">
        <f>_xlfn.RANK.EQ(datos!AT40,datos!AT$7:AT$88)</f>
        <v>46</v>
      </c>
      <c r="AQ40" s="9">
        <f>_xlfn.RANK.EQ(datos!AU40,datos!AU$7:AU$88)</f>
        <v>49</v>
      </c>
      <c r="AR40" s="9">
        <f>_xlfn.RANK.EQ(datos!AV40,datos!AV$7:AV$88)</f>
        <v>67</v>
      </c>
      <c r="AS40" s="9">
        <f>_xlfn.RANK.EQ(datos!AW40,datos!AW$7:AW$88)</f>
        <v>32</v>
      </c>
      <c r="AT40" s="9">
        <f>_xlfn.RANK.EQ(datos!AX40,datos!AX$7:AX$88)</f>
        <v>13</v>
      </c>
      <c r="AU40" s="9">
        <f>_xlfn.RANK.EQ(datos!AY40,datos!AY$7:AY$88)</f>
        <v>65</v>
      </c>
      <c r="AV40" s="9">
        <f>_xlfn.RANK.EQ(datos!AZ40,datos!AZ$7:AZ$88)</f>
        <v>80</v>
      </c>
      <c r="AW40" s="9">
        <f>_xlfn.RANK.EQ(datos!BA40,datos!BA$7:BA$88)</f>
        <v>63</v>
      </c>
      <c r="AX40" s="9">
        <f>_xlfn.RANK.EQ(datos!BB40,datos!BB$7:BB$88)</f>
        <v>81</v>
      </c>
      <c r="AY40" s="9">
        <f>_xlfn.RANK.EQ(datos!BC40,datos!BC$7:BC$88)</f>
        <v>56</v>
      </c>
      <c r="AZ40" s="9">
        <f>_xlfn.RANK.EQ(datos!BD40,datos!BD$7:BD$88)</f>
        <v>64</v>
      </c>
      <c r="BA40" s="9">
        <f>_xlfn.RANK.EQ(datos!BE40,datos!BE$7:BE$88)</f>
        <v>42</v>
      </c>
      <c r="BB40" s="9">
        <f>_xlfn.RANK.EQ(datos!BF40,datos!BF$7:BF$88)</f>
        <v>1</v>
      </c>
      <c r="BC40" s="9">
        <f>_xlfn.RANK.EQ(datos!BG40,datos!BG$7:BG$88)</f>
        <v>70</v>
      </c>
      <c r="BD40" s="9">
        <f>_xlfn.RANK.EQ(datos!BH40,datos!BH$7:BH$88)</f>
        <v>29</v>
      </c>
      <c r="BE40" s="9">
        <f>_xlfn.RANK.EQ(datos!BI40,datos!BI$7:BI$88)</f>
        <v>44</v>
      </c>
      <c r="BF40" s="9">
        <f>_xlfn.RANK.EQ(datos!BJ40,datos!BJ$7:BJ$88)</f>
        <v>40</v>
      </c>
      <c r="BG40" s="9">
        <f>_xlfn.RANK.EQ(datos!BK40,datos!BK$7:BK$88)</f>
        <v>30</v>
      </c>
      <c r="BH40" s="9">
        <f>_xlfn.RANK.EQ(datos!BL40,datos!BL$7:BL$88)</f>
        <v>5</v>
      </c>
      <c r="BI40" s="9">
        <f>_xlfn.RANK.EQ(datos!BM40,datos!BM$7:BM$88)</f>
        <v>13</v>
      </c>
      <c r="BJ40" s="9">
        <f>_xlfn.RANK.EQ(datos!BN40,datos!BN$7:BN$88)</f>
        <v>1</v>
      </c>
      <c r="BK40" s="9">
        <f>_xlfn.RANK.EQ(datos!BO40,datos!BO$7:BO$88)</f>
        <v>1</v>
      </c>
      <c r="BL40" s="9">
        <f>_xlfn.RANK.EQ(datos!BP40,datos!BP$7:BP$88)</f>
        <v>54</v>
      </c>
      <c r="BM40" s="9">
        <f>_xlfn.RANK.EQ(datos!BQ40,datos!BQ$7:BQ$88)</f>
        <v>2</v>
      </c>
      <c r="BN40" s="9">
        <f>_xlfn.RANK.EQ(datos!BR40,datos!BR$7:BR$88)</f>
        <v>82</v>
      </c>
      <c r="BO40" s="9">
        <f>_xlfn.RANK.EQ(datos!BS40,datos!BS$7:BS$88)</f>
        <v>11</v>
      </c>
      <c r="BP40" s="9">
        <f>_xlfn.RANK.EQ(datos!BT40,datos!BT$7:BT$88)</f>
        <v>75</v>
      </c>
      <c r="BQ40" s="9">
        <f>_xlfn.RANK.EQ(datos!BU40,datos!BU$7:BU$88)</f>
        <v>52</v>
      </c>
      <c r="BR40" s="9">
        <f>_xlfn.RANK.EQ(datos!BV40,datos!BV$7:BV$88)</f>
        <v>71</v>
      </c>
      <c r="BS40" s="9">
        <f>_xlfn.RANK.EQ(datos!BW40,datos!BW$7:BW$88)</f>
        <v>1</v>
      </c>
      <c r="BT40" s="9">
        <f>_xlfn.RANK.EQ(datos!BX40,datos!BX$7:BX$88)</f>
        <v>41</v>
      </c>
      <c r="BU40" s="9">
        <f>_xlfn.RANK.EQ(datos!BY40,datos!BY$7:BY$88)</f>
        <v>30</v>
      </c>
      <c r="BV40" s="9">
        <f>_xlfn.RANK.EQ(datos!BZ40,datos!BZ$7:BZ$88)</f>
        <v>63</v>
      </c>
      <c r="BW40" s="9">
        <f>_xlfn.RANK.EQ(datos!CA40,datos!CA$7:CA$88)</f>
        <v>28</v>
      </c>
      <c r="BX40" s="9">
        <f>_xlfn.RANK.EQ(datos!CB40,datos!CB$7:CB$88)</f>
        <v>73</v>
      </c>
      <c r="BY40" s="9">
        <f>_xlfn.RANK.EQ(datos!CC40,datos!CC$7:CC$88)</f>
        <v>71</v>
      </c>
      <c r="BZ40" s="9">
        <f>_xlfn.RANK.EQ(datos!CD40,datos!CD$7:CD$88)</f>
        <v>26</v>
      </c>
      <c r="CA40" s="9">
        <f>_xlfn.RANK.EQ(datos!CE40,datos!CE$7:CE$88)</f>
        <v>58</v>
      </c>
      <c r="CB40" s="9">
        <f>_xlfn.RANK.EQ(datos!CF40,datos!CF$7:CF$88)</f>
        <v>75</v>
      </c>
      <c r="CC40" s="9">
        <f>_xlfn.RANK.EQ(datos!CG40,datos!CG$7:CG$88)</f>
        <v>28</v>
      </c>
      <c r="CD40" s="9">
        <f>_xlfn.RANK.EQ(datos!CH40,datos!CH$7:CH$88)</f>
        <v>2</v>
      </c>
      <c r="CE40" s="9">
        <f>_xlfn.RANK.EQ(datos!CI40,datos!CI$7:CI$88)</f>
        <v>8</v>
      </c>
      <c r="CF40" s="9">
        <f>_xlfn.RANK.EQ(datos!CJ40,datos!CJ$7:CJ$88)</f>
        <v>68</v>
      </c>
      <c r="CG40" s="9">
        <f>_xlfn.RANK.EQ(datos!CK40,datos!CK$7:CK$88)</f>
        <v>81</v>
      </c>
      <c r="CH40" s="9">
        <f>_xlfn.RANK.EQ(datos!CL40,datos!CL$7:CL$88)</f>
        <v>81</v>
      </c>
      <c r="CI40" s="9">
        <f>_xlfn.RANK.EQ(datos!CM40,datos!CM$7:CM$88)</f>
        <v>81</v>
      </c>
      <c r="CJ40" s="9">
        <f>_xlfn.RANK.EQ(datos!CN40,datos!CN$7:CN$88)</f>
        <v>82</v>
      </c>
      <c r="CK40" s="9">
        <f>_xlfn.RANK.EQ(datos!CO40,datos!CO$7:CO$88)</f>
        <v>33</v>
      </c>
      <c r="CL40" s="9">
        <f>_xlfn.RANK.EQ(datos!CP40,datos!CP$7:CP$88)</f>
        <v>78</v>
      </c>
      <c r="CM40" s="9">
        <f>_xlfn.RANK.EQ(datos!CQ40,datos!CQ$7:CQ$88)</f>
        <v>58</v>
      </c>
      <c r="CN40" s="9">
        <f>_xlfn.RANK.EQ(datos!CR40,datos!CR$7:CR$88)</f>
        <v>61</v>
      </c>
      <c r="CO40" s="9">
        <f>_xlfn.RANK.EQ(datos!CS40,datos!CS$7:CS$88)</f>
        <v>69</v>
      </c>
      <c r="CP40" s="9">
        <f>_xlfn.RANK.EQ(datos!CT40,datos!CT$7:CT$88)</f>
        <v>78</v>
      </c>
      <c r="CQ40" s="9">
        <f>_xlfn.RANK.EQ(datos!CU40,datos!CU$7:CU$88)</f>
        <v>49</v>
      </c>
      <c r="CR40" s="9">
        <f>_xlfn.RANK.EQ(datos!CV40,datos!CV$7:CV$88)</f>
        <v>70</v>
      </c>
      <c r="CS40" s="9">
        <f>_xlfn.RANK.EQ(datos!CW40,datos!CW$7:CW$88)</f>
        <v>42</v>
      </c>
      <c r="CT40" s="9">
        <f>_xlfn.RANK.EQ(datos!CX40,datos!CX$7:CX$88)</f>
        <v>12</v>
      </c>
      <c r="CU40" s="9">
        <f>_xlfn.RANK.EQ(datos!CY40,datos!CY$7:CY$88)</f>
        <v>5</v>
      </c>
      <c r="CV40" s="9">
        <f>_xlfn.RANK.EQ(datos!CZ40,datos!CZ$7:CZ$88)</f>
        <v>4</v>
      </c>
      <c r="CW40" s="9">
        <f>_xlfn.RANK.EQ(datos!DA40,datos!DA$7:DA$88)</f>
        <v>78</v>
      </c>
      <c r="CX40" s="9">
        <f>_xlfn.RANK.EQ(datos!DB40,datos!DB$7:DB$88)</f>
        <v>5</v>
      </c>
      <c r="CY40" s="9">
        <f>_xlfn.RANK.EQ(datos!DC40,datos!DC$7:DC$88)</f>
        <v>34</v>
      </c>
      <c r="CZ40" s="9">
        <f>_xlfn.RANK.EQ(datos!DD40,datos!DD$7:DD$88)</f>
        <v>30</v>
      </c>
      <c r="DA40" s="9">
        <f>_xlfn.RANK.EQ(datos!DE40,datos!DE$7:DE$88)</f>
        <v>75</v>
      </c>
      <c r="DB40" s="9">
        <f>_xlfn.RANK.EQ(datos!DF40,datos!DF$7:DF$88)</f>
        <v>7</v>
      </c>
      <c r="DC40" s="9">
        <f>_xlfn.RANK.EQ(datos!DG40,datos!DG$7:DG$88)</f>
        <v>82</v>
      </c>
      <c r="DD40" s="9">
        <f>_xlfn.RANK.EQ(datos!DH40,datos!DH$7:DH$88)</f>
        <v>70</v>
      </c>
      <c r="DE40" s="9">
        <f>_xlfn.RANK.EQ(datos!DI40,datos!DI$7:DI$88)</f>
        <v>72</v>
      </c>
      <c r="DF40" s="9">
        <f>_xlfn.RANK.EQ(datos!DJ40,datos!DJ$7:DJ$88)</f>
        <v>50</v>
      </c>
      <c r="DG40" s="9">
        <f>_xlfn.RANK.EQ(datos!DK40,datos!DK$7:DK$88)</f>
        <v>81</v>
      </c>
      <c r="DH40" s="9">
        <f>_xlfn.RANK.EQ(datos!DL40,datos!DL$7:DL$88)</f>
        <v>82</v>
      </c>
      <c r="DI40" s="9">
        <f>_xlfn.RANK.EQ(datos!DM40,datos!DM$7:DM$88)</f>
        <v>80</v>
      </c>
      <c r="DJ40" s="9">
        <f>_xlfn.RANK.EQ(datos!DN40,datos!DN$7:DN$88)</f>
        <v>42</v>
      </c>
      <c r="DK40" s="9">
        <f>_xlfn.RANK.EQ(datos!DO40,datos!DO$7:DO$88)</f>
        <v>33</v>
      </c>
      <c r="DL40" s="9">
        <f>_xlfn.RANK.EQ(datos!DP40,datos!DP$7:DP$88)</f>
        <v>72</v>
      </c>
      <c r="DM40" s="9">
        <f>_xlfn.RANK.EQ(datos!DQ40,datos!DQ$7:DQ$88)</f>
        <v>10</v>
      </c>
      <c r="DN40" s="9">
        <f>_xlfn.RANK.EQ(datos!DR40,datos!DR$7:DR$88)</f>
        <v>18</v>
      </c>
      <c r="DO40" s="9">
        <f>_xlfn.RANK.EQ(datos!DS40,datos!DS$7:DS$88)</f>
        <v>82</v>
      </c>
      <c r="DP40" s="9">
        <f>_xlfn.RANK.EQ(datos!DT40,datos!DT$7:DT$88)</f>
        <v>82</v>
      </c>
      <c r="DQ40" s="9">
        <f>_xlfn.RANK.EQ(datos!DU40,datos!DU$7:DU$88)</f>
        <v>82</v>
      </c>
      <c r="DR40" s="9">
        <f>_xlfn.RANK.EQ(datos!DV40,datos!DV$7:DV$88)</f>
        <v>74</v>
      </c>
      <c r="DS40" s="9">
        <f>_xlfn.RANK.EQ(datos!DW40,datos!DW$7:DW$88)</f>
        <v>44</v>
      </c>
      <c r="DT40" s="9">
        <f>_xlfn.RANK.EQ(datos!DX40,datos!DX$7:DX$88)</f>
        <v>34</v>
      </c>
      <c r="DU40" s="9">
        <f>_xlfn.RANK.EQ(datos!DY40,datos!DY$7:DY$88)</f>
        <v>54</v>
      </c>
      <c r="DV40" s="9">
        <f>_xlfn.RANK.EQ(datos!DZ40,datos!DZ$7:DZ$88)</f>
        <v>70</v>
      </c>
      <c r="DW40" s="9">
        <f>_xlfn.RANK.EQ(datos!EA40,datos!EA$7:EA$88)</f>
        <v>78</v>
      </c>
      <c r="DX40" s="9">
        <f>_xlfn.RANK.EQ(datos!EB40,datos!EB$7:EB$88)</f>
        <v>71</v>
      </c>
      <c r="DY40" s="9">
        <f>_xlfn.RANK.EQ(datos!EC40,datos!EC$7:EC$88)</f>
        <v>80</v>
      </c>
      <c r="DZ40" s="9">
        <f>_xlfn.RANK.EQ(datos!ED40,datos!ED$7:ED$88)</f>
        <v>71</v>
      </c>
      <c r="EA40" s="9">
        <f>_xlfn.RANK.EQ(datos!EE40,datos!EE$7:EE$88)</f>
        <v>2</v>
      </c>
      <c r="EB40" s="9">
        <f>_xlfn.RANK.EQ(datos!EF40,datos!EF$7:EF$88)</f>
        <v>77</v>
      </c>
      <c r="EC40" s="9">
        <f>_xlfn.RANK.EQ(datos!EG40,datos!EG$7:EG$88)</f>
        <v>31</v>
      </c>
      <c r="ED40" s="9">
        <f>_xlfn.RANK.EQ(datos!EH40,datos!EH$7:EH$88)</f>
        <v>27</v>
      </c>
      <c r="EE40" s="9">
        <f>_xlfn.RANK.EQ(datos!EI40,datos!EI$7:EI$88)</f>
        <v>73</v>
      </c>
      <c r="EF40" s="9">
        <f>_xlfn.RANK.EQ(datos!EJ40,datos!EJ$7:EJ$88)</f>
        <v>64</v>
      </c>
      <c r="EG40" s="9">
        <f>_xlfn.RANK.EQ(datos!EK40,datos!EK$7:EK$88)</f>
        <v>77</v>
      </c>
      <c r="EH40" s="9">
        <f>_xlfn.RANK.EQ(datos!EL40,datos!EL$7:EL$88)</f>
        <v>78</v>
      </c>
      <c r="EI40" s="9">
        <f>_xlfn.RANK.EQ(datos!EM40,datos!EM$7:EM$88)</f>
        <v>81</v>
      </c>
      <c r="EJ40" s="9">
        <f>_xlfn.RANK.EQ(datos!EN40,datos!EN$7:EN$88)</f>
        <v>68</v>
      </c>
      <c r="EK40" s="9">
        <f>_xlfn.RANK.EQ(datos!EO40,datos!EO$7:EO$88)</f>
        <v>62</v>
      </c>
      <c r="EL40" s="9">
        <f>_xlfn.RANK.EQ(datos!EP40,datos!EP$7:EP$88)</f>
        <v>60</v>
      </c>
      <c r="EM40" s="9">
        <f>_xlfn.RANK.EQ(datos!EQ40,datos!EQ$7:EQ$88)</f>
        <v>57</v>
      </c>
      <c r="EN40" s="9">
        <f>_xlfn.RANK.EQ(datos!ER40,datos!ER$7:ER$88)</f>
        <v>80</v>
      </c>
      <c r="EO40" s="9">
        <f>_xlfn.RANK.EQ(datos!ES40,datos!ES$7:ES$88)</f>
        <v>69</v>
      </c>
      <c r="EP40" s="9">
        <f>_xlfn.RANK.EQ(datos!ET40,datos!ET$7:ET$88)</f>
        <v>70</v>
      </c>
      <c r="EQ40" s="9">
        <f>_xlfn.RANK.EQ(datos!EU40,datos!EU$7:EU$88)</f>
        <v>72</v>
      </c>
      <c r="ER40" s="9">
        <f>_xlfn.RANK.EQ(datos!EV40,datos!EV$7:EV$88)</f>
        <v>75</v>
      </c>
      <c r="ES40" s="9">
        <f>_xlfn.RANK.EQ(datos!EW40,datos!EW$7:EW$88)</f>
        <v>14</v>
      </c>
      <c r="ET40" s="9">
        <f>_xlfn.RANK.EQ(datos!EX40,datos!EX$7:EX$88)</f>
        <v>63</v>
      </c>
      <c r="EU40" s="9">
        <f>_xlfn.RANK.EQ(datos!EY40,datos!EY$7:EY$88)</f>
        <v>63</v>
      </c>
      <c r="EV40" s="9">
        <f>_xlfn.RANK.EQ(datos!EZ40,datos!EZ$7:EZ$88)</f>
        <v>48</v>
      </c>
      <c r="EW40" s="9">
        <f>_xlfn.RANK.EQ(datos!FA40,datos!FA$7:FA$88)</f>
        <v>17</v>
      </c>
      <c r="EX40" s="9">
        <f>_xlfn.RANK.EQ(datos!FB40,datos!FB$7:FB$88)</f>
        <v>65</v>
      </c>
      <c r="EY40" s="9">
        <f>_xlfn.RANK.EQ(datos!FC40,datos!FC$7:FC$88)</f>
        <v>63</v>
      </c>
      <c r="EZ40" s="9">
        <f>_xlfn.RANK.EQ(datos!FD40,datos!FD$7:FD$88)</f>
        <v>7</v>
      </c>
      <c r="FA40" s="9">
        <f>_xlfn.RANK.EQ(datos!FE40,datos!FE$7:FE$88)</f>
        <v>66</v>
      </c>
      <c r="FB40" s="9">
        <f>_xlfn.RANK.EQ(datos!FF40,datos!FF$7:FF$88)</f>
        <v>8</v>
      </c>
      <c r="FC40" s="9">
        <f>_xlfn.RANK.EQ(datos!FG40,datos!FG$7:FG$88)</f>
        <v>35</v>
      </c>
      <c r="FD40" s="9">
        <f>_xlfn.RANK.EQ(datos!FH40,datos!FH$7:FH$88)</f>
        <v>1</v>
      </c>
      <c r="FE40" s="9">
        <f>_xlfn.RANK.EQ(datos!FI40,datos!FI$7:FI$88)</f>
        <v>24</v>
      </c>
      <c r="FF40" s="9">
        <f>_xlfn.RANK.EQ(datos!FJ40,datos!FJ$7:FJ$88)</f>
        <v>67</v>
      </c>
      <c r="FG40" s="9">
        <f>_xlfn.RANK.EQ(datos!FK40,datos!FK$7:FK$88)</f>
        <v>65</v>
      </c>
      <c r="FH40" s="9">
        <f>_xlfn.RANK.EQ(datos!FL40,datos!FL$7:FL$88)</f>
        <v>42</v>
      </c>
      <c r="FI40" s="9">
        <f>_xlfn.RANK.EQ(datos!FM40,datos!FM$7:FM$88)</f>
        <v>23</v>
      </c>
      <c r="FJ40" s="9">
        <f>_xlfn.RANK.EQ(datos!FN40,datos!FN$7:FN$88)</f>
        <v>25</v>
      </c>
      <c r="FK40" s="9">
        <f>_xlfn.RANK.EQ(datos!FO40,datos!FO$7:FO$88)</f>
        <v>50</v>
      </c>
      <c r="FL40" s="9">
        <f>_xlfn.RANK.EQ(datos!FP40,datos!FP$7:FP$88)</f>
        <v>16</v>
      </c>
      <c r="FM40" s="9">
        <f>_xlfn.RANK.EQ(datos!FQ40,datos!FQ$7:FQ$88)</f>
        <v>81</v>
      </c>
      <c r="FN40" s="9">
        <f>_xlfn.RANK.EQ(datos!FR40,datos!FR$7:FR$88)</f>
        <v>80</v>
      </c>
      <c r="FO40" s="9">
        <f>_xlfn.RANK.EQ(datos!FS40,datos!FS$7:FS$88)</f>
        <v>81</v>
      </c>
      <c r="FP40" s="9">
        <f>_xlfn.RANK.EQ(datos!FT40,datos!FT$7:FT$88)</f>
        <v>64</v>
      </c>
    </row>
    <row r="41" spans="1:172" x14ac:dyDescent="0.3">
      <c r="A41" s="2" t="s">
        <v>70</v>
      </c>
      <c r="B41" s="2">
        <v>215</v>
      </c>
      <c r="C41" s="2" t="s">
        <v>71</v>
      </c>
      <c r="D41" s="2" t="s">
        <v>43</v>
      </c>
      <c r="E41" s="2" t="s">
        <v>350</v>
      </c>
      <c r="F41" s="2">
        <v>0</v>
      </c>
      <c r="G41" s="2" t="s">
        <v>355</v>
      </c>
      <c r="H41" s="9">
        <f>_xlfn.RANK.EQ(datos2!I41,datos2!I$7:I$88)</f>
        <v>78</v>
      </c>
      <c r="I41" s="9">
        <f>_xlfn.RANK.EQ(datos2!J41,datos2!J$7:J$88)</f>
        <v>75</v>
      </c>
      <c r="J41" s="9">
        <f>_xlfn.RANK.EQ(datos2!K41,datos2!K$7:K$88)</f>
        <v>70</v>
      </c>
      <c r="K41" s="9">
        <f>_xlfn.RANK.EQ(datos2!L41,datos2!L$7:L$88)</f>
        <v>80</v>
      </c>
      <c r="L41" s="9">
        <f>_xlfn.RANK.EQ(datos2!M41,datos2!M$7:M$88)</f>
        <v>55</v>
      </c>
      <c r="M41" s="9">
        <f>_xlfn.RANK.EQ(datos2!N41,datos2!N$7:N$88)</f>
        <v>78</v>
      </c>
      <c r="N41" s="9">
        <f>_xlfn.RANK.EQ(datos2!O41,datos2!O$7:O$88)</f>
        <v>79</v>
      </c>
      <c r="O41" s="9">
        <f>_xlfn.RANK.EQ(datos2!P41,datos2!P$7:P$88)</f>
        <v>18</v>
      </c>
      <c r="P41" s="9">
        <f>_xlfn.RANK.EQ(datos2!Q41,datos2!Q$7:Q$88)</f>
        <v>60</v>
      </c>
      <c r="Q41" s="9">
        <f>_xlfn.RANK.EQ(datos2!R41,datos2!R$7:R$88)</f>
        <v>76</v>
      </c>
      <c r="R41" s="9">
        <f>_xlfn.RANK.EQ(datos2!S41,datos2!S$7:S$88)</f>
        <v>51</v>
      </c>
      <c r="S41" s="9">
        <f>_xlfn.RANK.EQ(datos2!T41,datos2!T$7:T$88)</f>
        <v>12</v>
      </c>
      <c r="T41" s="9">
        <f>_xlfn.RANK.EQ(datos2!U41,datos2!U$7:U$88)</f>
        <v>77</v>
      </c>
      <c r="U41" s="9">
        <f>_xlfn.RANK.EQ(datos2!V41,datos2!V$7:V$88)</f>
        <v>82</v>
      </c>
      <c r="V41" s="9">
        <f>_xlfn.RANK.EQ(datos2!W41,datos2!W$7:W$88)</f>
        <v>60</v>
      </c>
      <c r="W41" s="9">
        <f>_xlfn.RANK.EQ(datos2!X41,datos2!X$7:X$88)</f>
        <v>33</v>
      </c>
      <c r="X41" s="9">
        <f>_xlfn.RANK.EQ(datos2!Y41,datos2!Y$7:Y$88)</f>
        <v>72</v>
      </c>
      <c r="Y41" s="9">
        <f>_xlfn.RANK.EQ(datos2!Z41,datos2!Z$7:Z$88)</f>
        <v>63</v>
      </c>
      <c r="Z41" s="9">
        <f>_xlfn.RANK.EQ(datos2!AA41,datos2!AA$7:AA$88)</f>
        <v>81</v>
      </c>
      <c r="AA41" s="9">
        <f>_xlfn.RANK.EQ(datos2!AB41,datos2!AB$7:AB$88)</f>
        <v>78</v>
      </c>
      <c r="AB41" s="9">
        <f>_xlfn.RANK.EQ(datos2!AC41,datos2!AC$7:AC$88)</f>
        <v>77</v>
      </c>
      <c r="AC41" s="9">
        <f>_xlfn.RANK.EQ(datos2!AD41,datos2!AD$7:AD$88)</f>
        <v>77</v>
      </c>
      <c r="AD41" s="9">
        <f>_xlfn.RANK.EQ(datos2!AE41,datos2!AE$7:AE$88)</f>
        <v>71</v>
      </c>
      <c r="AE41" s="9">
        <f>_xlfn.RANK.EQ(datos2!AF41,datos2!AF$7:AF$88)</f>
        <v>55</v>
      </c>
      <c r="AF41" s="9">
        <f>_xlfn.RANK.EQ(datos2!AG41,datos2!AG$7:AG$88)</f>
        <v>80</v>
      </c>
      <c r="AG41" s="9">
        <f>_xlfn.RANK.EQ(datos2!AH41,datos2!AH$7:AH$88)</f>
        <v>77</v>
      </c>
      <c r="AH41" s="9">
        <f>_xlfn.RANK.EQ(datos2!AI41,datos2!AI$7:AI$88)</f>
        <v>47</v>
      </c>
      <c r="AI41" s="9">
        <f>_xlfn.RANK.EQ(datos2!AJ41,datos2!AJ$7:AJ$88)</f>
        <v>82</v>
      </c>
      <c r="AJ41" s="9">
        <f>_xlfn.RANK.EQ(datos2!AK41,datos2!AK$7:AK$88)</f>
        <v>57</v>
      </c>
      <c r="AK41" s="9">
        <f>_xlfn.RANK.EQ(datos2!AL41,datos2!AL$7:AL$88)</f>
        <v>71</v>
      </c>
      <c r="AL41" s="9">
        <f>_xlfn.RANK.EQ(datos2!AM41,datos2!AM$7:AM$88)</f>
        <v>44</v>
      </c>
      <c r="AM41" s="9">
        <f>_xlfn.RANK.EQ(datos2!AN41,datos2!AN$7:AN$88)</f>
        <v>75</v>
      </c>
      <c r="AN41" s="9">
        <f>_xlfn.RANK.EQ(datos2!AO41,datos2!AO$7:AO$88)</f>
        <v>82</v>
      </c>
      <c r="AO41" s="9">
        <f>_xlfn.RANK.EQ(datos!AS41,datos!AS$7:AS$88)</f>
        <v>1</v>
      </c>
      <c r="AP41" s="9">
        <f>_xlfn.RANK.EQ(datos!AT41,datos!AT$7:AT$88)</f>
        <v>21</v>
      </c>
      <c r="AQ41" s="9">
        <f>_xlfn.RANK.EQ(datos!AU41,datos!AU$7:AU$88)</f>
        <v>62</v>
      </c>
      <c r="AR41" s="9">
        <f>_xlfn.RANK.EQ(datos!AV41,datos!AV$7:AV$88)</f>
        <v>31</v>
      </c>
      <c r="AS41" s="9">
        <f>_xlfn.RANK.EQ(datos!AW41,datos!AW$7:AW$88)</f>
        <v>24</v>
      </c>
      <c r="AT41" s="9">
        <f>_xlfn.RANK.EQ(datos!AX41,datos!AX$7:AX$88)</f>
        <v>1</v>
      </c>
      <c r="AU41" s="9">
        <f>_xlfn.RANK.EQ(datos!AY41,datos!AY$7:AY$88)</f>
        <v>58</v>
      </c>
      <c r="AV41" s="9">
        <f>_xlfn.RANK.EQ(datos!AZ41,datos!AZ$7:AZ$88)</f>
        <v>50</v>
      </c>
      <c r="AW41" s="9">
        <f>_xlfn.RANK.EQ(datos!BA41,datos!BA$7:BA$88)</f>
        <v>64</v>
      </c>
      <c r="AX41" s="9">
        <f>_xlfn.RANK.EQ(datos!BB41,datos!BB$7:BB$88)</f>
        <v>50</v>
      </c>
      <c r="AY41" s="9">
        <f>_xlfn.RANK.EQ(datos!BC41,datos!BC$7:BC$88)</f>
        <v>70</v>
      </c>
      <c r="AZ41" s="9">
        <f>_xlfn.RANK.EQ(datos!BD41,datos!BD$7:BD$88)</f>
        <v>77</v>
      </c>
      <c r="BA41" s="9">
        <f>_xlfn.RANK.EQ(datos!BE41,datos!BE$7:BE$88)</f>
        <v>68</v>
      </c>
      <c r="BB41" s="9">
        <f>_xlfn.RANK.EQ(datos!BF41,datos!BF$7:BF$88)</f>
        <v>35</v>
      </c>
      <c r="BC41" s="9">
        <f>_xlfn.RANK.EQ(datos!BG41,datos!BG$7:BG$88)</f>
        <v>70</v>
      </c>
      <c r="BD41" s="9">
        <f>_xlfn.RANK.EQ(datos!BH41,datos!BH$7:BH$88)</f>
        <v>1</v>
      </c>
      <c r="BE41" s="9">
        <f>_xlfn.RANK.EQ(datos!BI41,datos!BI$7:BI$88)</f>
        <v>71</v>
      </c>
      <c r="BF41" s="9">
        <f>_xlfn.RANK.EQ(datos!BJ41,datos!BJ$7:BJ$88)</f>
        <v>16</v>
      </c>
      <c r="BG41" s="9">
        <f>_xlfn.RANK.EQ(datos!BK41,datos!BK$7:BK$88)</f>
        <v>25</v>
      </c>
      <c r="BH41" s="9">
        <f>_xlfn.RANK.EQ(datos!BL41,datos!BL$7:BL$88)</f>
        <v>9</v>
      </c>
      <c r="BI41" s="9">
        <f>_xlfn.RANK.EQ(datos!BM41,datos!BM$7:BM$88)</f>
        <v>15</v>
      </c>
      <c r="BJ41" s="9">
        <f>_xlfn.RANK.EQ(datos!BN41,datos!BN$7:BN$88)</f>
        <v>47</v>
      </c>
      <c r="BK41" s="9">
        <f>_xlfn.RANK.EQ(datos!BO41,datos!BO$7:BO$88)</f>
        <v>14</v>
      </c>
      <c r="BL41" s="9">
        <f>_xlfn.RANK.EQ(datos!BP41,datos!BP$7:BP$88)</f>
        <v>5</v>
      </c>
      <c r="BM41" s="9">
        <f>_xlfn.RANK.EQ(datos!BQ41,datos!BQ$7:BQ$88)</f>
        <v>70</v>
      </c>
      <c r="BN41" s="9">
        <f>_xlfn.RANK.EQ(datos!BR41,datos!BR$7:BR$88)</f>
        <v>81</v>
      </c>
      <c r="BO41" s="9">
        <f>_xlfn.RANK.EQ(datos!BS41,datos!BS$7:BS$88)</f>
        <v>36</v>
      </c>
      <c r="BP41" s="9">
        <f>_xlfn.RANK.EQ(datos!BT41,datos!BT$7:BT$88)</f>
        <v>79</v>
      </c>
      <c r="BQ41" s="9">
        <f>_xlfn.RANK.EQ(datos!BU41,datos!BU$7:BU$88)</f>
        <v>72</v>
      </c>
      <c r="BR41" s="9">
        <f>_xlfn.RANK.EQ(datos!BV41,datos!BV$7:BV$88)</f>
        <v>71</v>
      </c>
      <c r="BS41" s="9">
        <f>_xlfn.RANK.EQ(datos!BW41,datos!BW$7:BW$88)</f>
        <v>62</v>
      </c>
      <c r="BT41" s="9">
        <f>_xlfn.RANK.EQ(datos!BX41,datos!BX$7:BX$88)</f>
        <v>57</v>
      </c>
      <c r="BU41" s="9">
        <f>_xlfn.RANK.EQ(datos!BY41,datos!BY$7:BY$88)</f>
        <v>47</v>
      </c>
      <c r="BV41" s="9">
        <f>_xlfn.RANK.EQ(datos!BZ41,datos!BZ$7:BZ$88)</f>
        <v>56</v>
      </c>
      <c r="BW41" s="9">
        <f>_xlfn.RANK.EQ(datos!CA41,datos!CA$7:CA$88)</f>
        <v>28</v>
      </c>
      <c r="BX41" s="9">
        <f>_xlfn.RANK.EQ(datos!CB41,datos!CB$7:CB$88)</f>
        <v>35</v>
      </c>
      <c r="BY41" s="9">
        <f>_xlfn.RANK.EQ(datos!CC41,datos!CC$7:CC$88)</f>
        <v>65</v>
      </c>
      <c r="BZ41" s="9">
        <f>_xlfn.RANK.EQ(datos!CD41,datos!CD$7:CD$88)</f>
        <v>13</v>
      </c>
      <c r="CA41" s="9">
        <f>_xlfn.RANK.EQ(datos!CE41,datos!CE$7:CE$88)</f>
        <v>54</v>
      </c>
      <c r="CB41" s="9">
        <f>_xlfn.RANK.EQ(datos!CF41,datos!CF$7:CF$88)</f>
        <v>66</v>
      </c>
      <c r="CC41" s="9">
        <f>_xlfn.RANK.EQ(datos!CG41,datos!CG$7:CG$88)</f>
        <v>40</v>
      </c>
      <c r="CD41" s="9">
        <f>_xlfn.RANK.EQ(datos!CH41,datos!CH$7:CH$88)</f>
        <v>9</v>
      </c>
      <c r="CE41" s="9">
        <f>_xlfn.RANK.EQ(datos!CI41,datos!CI$7:CI$88)</f>
        <v>16</v>
      </c>
      <c r="CF41" s="9">
        <f>_xlfn.RANK.EQ(datos!CJ41,datos!CJ$7:CJ$88)</f>
        <v>9</v>
      </c>
      <c r="CG41" s="9">
        <f>_xlfn.RANK.EQ(datos!CK41,datos!CK$7:CK$88)</f>
        <v>40</v>
      </c>
      <c r="CH41" s="9">
        <f>_xlfn.RANK.EQ(datos!CL41,datos!CL$7:CL$88)</f>
        <v>65</v>
      </c>
      <c r="CI41" s="9">
        <f>_xlfn.RANK.EQ(datos!CM41,datos!CM$7:CM$88)</f>
        <v>55</v>
      </c>
      <c r="CJ41" s="9">
        <f>_xlfn.RANK.EQ(datos!CN41,datos!CN$7:CN$88)</f>
        <v>77</v>
      </c>
      <c r="CK41" s="9">
        <f>_xlfn.RANK.EQ(datos!CO41,datos!CO$7:CO$88)</f>
        <v>1</v>
      </c>
      <c r="CL41" s="9">
        <f>_xlfn.RANK.EQ(datos!CP41,datos!CP$7:CP$88)</f>
        <v>19</v>
      </c>
      <c r="CM41" s="9">
        <f>_xlfn.RANK.EQ(datos!CQ41,datos!CQ$7:CQ$88)</f>
        <v>77</v>
      </c>
      <c r="CN41" s="9">
        <f>_xlfn.RANK.EQ(datos!CR41,datos!CR$7:CR$88)</f>
        <v>61</v>
      </c>
      <c r="CO41" s="9">
        <f>_xlfn.RANK.EQ(datos!CS41,datos!CS$7:CS$88)</f>
        <v>81</v>
      </c>
      <c r="CP41" s="9">
        <f>_xlfn.RANK.EQ(datos!CT41,datos!CT$7:CT$88)</f>
        <v>82</v>
      </c>
      <c r="CQ41" s="9">
        <f>_xlfn.RANK.EQ(datos!CU41,datos!CU$7:CU$88)</f>
        <v>8</v>
      </c>
      <c r="CR41" s="9">
        <f>_xlfn.RANK.EQ(datos!CV41,datos!CV$7:CV$88)</f>
        <v>80</v>
      </c>
      <c r="CS41" s="9">
        <f>_xlfn.RANK.EQ(datos!CW41,datos!CW$7:CW$88)</f>
        <v>60</v>
      </c>
      <c r="CT41" s="9">
        <f>_xlfn.RANK.EQ(datos!CX41,datos!CX$7:CX$88)</f>
        <v>62</v>
      </c>
      <c r="CU41" s="9">
        <f>_xlfn.RANK.EQ(datos!CY41,datos!CY$7:CY$88)</f>
        <v>7</v>
      </c>
      <c r="CV41" s="9">
        <f>_xlfn.RANK.EQ(datos!CZ41,datos!CZ$7:CZ$88)</f>
        <v>58</v>
      </c>
      <c r="CW41" s="9">
        <f>_xlfn.RANK.EQ(datos!DA41,datos!DA$7:DA$88)</f>
        <v>56</v>
      </c>
      <c r="CX41" s="9">
        <f>_xlfn.RANK.EQ(datos!DB41,datos!DB$7:DB$88)</f>
        <v>13</v>
      </c>
      <c r="CY41" s="9">
        <f>_xlfn.RANK.EQ(datos!DC41,datos!DC$7:DC$88)</f>
        <v>81</v>
      </c>
      <c r="CZ41" s="9">
        <f>_xlfn.RANK.EQ(datos!DD41,datos!DD$7:DD$88)</f>
        <v>77</v>
      </c>
      <c r="DA41" s="9">
        <f>_xlfn.RANK.EQ(datos!DE41,datos!DE$7:DE$88)</f>
        <v>78</v>
      </c>
      <c r="DB41" s="9">
        <f>_xlfn.RANK.EQ(datos!DF41,datos!DF$7:DF$88)</f>
        <v>80</v>
      </c>
      <c r="DC41" s="9">
        <f>_xlfn.RANK.EQ(datos!DG41,datos!DG$7:DG$88)</f>
        <v>77</v>
      </c>
      <c r="DD41" s="9">
        <f>_xlfn.RANK.EQ(datos!DH41,datos!DH$7:DH$88)</f>
        <v>43</v>
      </c>
      <c r="DE41" s="9">
        <f>_xlfn.RANK.EQ(datos!DI41,datos!DI$7:DI$88)</f>
        <v>72</v>
      </c>
      <c r="DF41" s="9">
        <f>_xlfn.RANK.EQ(datos!DJ41,datos!DJ$7:DJ$88)</f>
        <v>40</v>
      </c>
      <c r="DG41" s="9">
        <f>_xlfn.RANK.EQ(datos!DK41,datos!DK$7:DK$88)</f>
        <v>79</v>
      </c>
      <c r="DH41" s="9">
        <f>_xlfn.RANK.EQ(datos!DL41,datos!DL$7:DL$88)</f>
        <v>80</v>
      </c>
      <c r="DI41" s="9">
        <f>_xlfn.RANK.EQ(datos!DM41,datos!DM$7:DM$88)</f>
        <v>71</v>
      </c>
      <c r="DJ41" s="9">
        <f>_xlfn.RANK.EQ(datos!DN41,datos!DN$7:DN$88)</f>
        <v>36</v>
      </c>
      <c r="DK41" s="9">
        <f>_xlfn.RANK.EQ(datos!DO41,datos!DO$7:DO$88)</f>
        <v>9</v>
      </c>
      <c r="DL41" s="9">
        <f>_xlfn.RANK.EQ(datos!DP41,datos!DP$7:DP$88)</f>
        <v>81</v>
      </c>
      <c r="DM41" s="9">
        <f>_xlfn.RANK.EQ(datos!DQ41,datos!DQ$7:DQ$88)</f>
        <v>43</v>
      </c>
      <c r="DN41" s="9">
        <f>_xlfn.RANK.EQ(datos!DR41,datos!DR$7:DR$88)</f>
        <v>45</v>
      </c>
      <c r="DO41" s="9">
        <f>_xlfn.RANK.EQ(datos!DS41,datos!DS$7:DS$88)</f>
        <v>61</v>
      </c>
      <c r="DP41" s="9">
        <f>_xlfn.RANK.EQ(datos!DT41,datos!DT$7:DT$88)</f>
        <v>79</v>
      </c>
      <c r="DQ41" s="9">
        <f>_xlfn.RANK.EQ(datos!DU41,datos!DU$7:DU$88)</f>
        <v>79</v>
      </c>
      <c r="DR41" s="9">
        <f>_xlfn.RANK.EQ(datos!DV41,datos!DV$7:DV$88)</f>
        <v>59</v>
      </c>
      <c r="DS41" s="9">
        <f>_xlfn.RANK.EQ(datos!DW41,datos!DW$7:DW$88)</f>
        <v>58</v>
      </c>
      <c r="DT41" s="9">
        <f>_xlfn.RANK.EQ(datos!DX41,datos!DX$7:DX$88)</f>
        <v>34</v>
      </c>
      <c r="DU41" s="9">
        <f>_xlfn.RANK.EQ(datos!DY41,datos!DY$7:DY$88)</f>
        <v>37</v>
      </c>
      <c r="DV41" s="9">
        <f>_xlfn.RANK.EQ(datos!DZ41,datos!DZ$7:DZ$88)</f>
        <v>1</v>
      </c>
      <c r="DW41" s="9">
        <f>_xlfn.RANK.EQ(datos!EA41,datos!EA$7:EA$88)</f>
        <v>80</v>
      </c>
      <c r="DX41" s="9">
        <f>_xlfn.RANK.EQ(datos!EB41,datos!EB$7:EB$88)</f>
        <v>80</v>
      </c>
      <c r="DY41" s="9">
        <f>_xlfn.RANK.EQ(datos!EC41,datos!EC$7:EC$88)</f>
        <v>81</v>
      </c>
      <c r="DZ41" s="9">
        <f>_xlfn.RANK.EQ(datos!ED41,datos!ED$7:ED$88)</f>
        <v>60</v>
      </c>
      <c r="EA41" s="9">
        <f>_xlfn.RANK.EQ(datos!EE41,datos!EE$7:EE$88)</f>
        <v>9</v>
      </c>
      <c r="EB41" s="9">
        <f>_xlfn.RANK.EQ(datos!EF41,datos!EF$7:EF$88)</f>
        <v>64</v>
      </c>
      <c r="EC41" s="9">
        <f>_xlfn.RANK.EQ(datos!EG41,datos!EG$7:EG$88)</f>
        <v>49</v>
      </c>
      <c r="ED41" s="9">
        <f>_xlfn.RANK.EQ(datos!EH41,datos!EH$7:EH$88)</f>
        <v>20</v>
      </c>
      <c r="EE41" s="9">
        <f>_xlfn.RANK.EQ(datos!EI41,datos!EI$7:EI$88)</f>
        <v>56</v>
      </c>
      <c r="EF41" s="9">
        <f>_xlfn.RANK.EQ(datos!EJ41,datos!EJ$7:EJ$88)</f>
        <v>63</v>
      </c>
      <c r="EG41" s="9">
        <f>_xlfn.RANK.EQ(datos!EK41,datos!EK$7:EK$88)</f>
        <v>82</v>
      </c>
      <c r="EH41" s="9">
        <f>_xlfn.RANK.EQ(datos!EL41,datos!EL$7:EL$88)</f>
        <v>82</v>
      </c>
      <c r="EI41" s="9">
        <f>_xlfn.RANK.EQ(datos!EM41,datos!EM$7:EM$88)</f>
        <v>82</v>
      </c>
      <c r="EJ41" s="9">
        <f>_xlfn.RANK.EQ(datos!EN41,datos!EN$7:EN$88)</f>
        <v>68</v>
      </c>
      <c r="EK41" s="9">
        <f>_xlfn.RANK.EQ(datos!EO41,datos!EO$7:EO$88)</f>
        <v>7</v>
      </c>
      <c r="EL41" s="9">
        <f>_xlfn.RANK.EQ(datos!EP41,datos!EP$7:EP$88)</f>
        <v>72</v>
      </c>
      <c r="EM41" s="9">
        <f>_xlfn.RANK.EQ(datos!EQ41,datos!EQ$7:EQ$88)</f>
        <v>1</v>
      </c>
      <c r="EN41" s="9">
        <f>_xlfn.RANK.EQ(datos!ER41,datos!ER$7:ER$88)</f>
        <v>27</v>
      </c>
      <c r="EO41" s="9">
        <f>_xlfn.RANK.EQ(datos!ES41,datos!ES$7:ES$88)</f>
        <v>78</v>
      </c>
      <c r="EP41" s="9">
        <f>_xlfn.RANK.EQ(datos!ET41,datos!ET$7:ET$88)</f>
        <v>65</v>
      </c>
      <c r="EQ41" s="9">
        <f>_xlfn.RANK.EQ(datos!EU41,datos!EU$7:EU$88)</f>
        <v>69</v>
      </c>
      <c r="ER41" s="9">
        <f>_xlfn.RANK.EQ(datos!EV41,datos!EV$7:EV$88)</f>
        <v>72</v>
      </c>
      <c r="ES41" s="9">
        <f>_xlfn.RANK.EQ(datos!EW41,datos!EW$7:EW$88)</f>
        <v>21</v>
      </c>
      <c r="ET41" s="9">
        <f>_xlfn.RANK.EQ(datos!EX41,datos!EX$7:EX$88)</f>
        <v>73</v>
      </c>
      <c r="EU41" s="9">
        <f>_xlfn.RANK.EQ(datos!EY41,datos!EY$7:EY$88)</f>
        <v>73</v>
      </c>
      <c r="EV41" s="9">
        <f>_xlfn.RANK.EQ(datos!EZ41,datos!EZ$7:EZ$88)</f>
        <v>73</v>
      </c>
      <c r="EW41" s="9">
        <f>_xlfn.RANK.EQ(datos!FA41,datos!FA$7:FA$88)</f>
        <v>60</v>
      </c>
      <c r="EX41" s="9">
        <f>_xlfn.RANK.EQ(datos!FB41,datos!FB$7:FB$88)</f>
        <v>57</v>
      </c>
      <c r="EY41" s="9">
        <f>_xlfn.RANK.EQ(datos!FC41,datos!FC$7:FC$88)</f>
        <v>66</v>
      </c>
      <c r="EZ41" s="9">
        <f>_xlfn.RANK.EQ(datos!FD41,datos!FD$7:FD$88)</f>
        <v>48</v>
      </c>
      <c r="FA41" s="9">
        <f>_xlfn.RANK.EQ(datos!FE41,datos!FE$7:FE$88)</f>
        <v>69</v>
      </c>
      <c r="FB41" s="9">
        <f>_xlfn.RANK.EQ(datos!FF41,datos!FF$7:FF$88)</f>
        <v>20</v>
      </c>
      <c r="FC41" s="9">
        <f>_xlfn.RANK.EQ(datos!FG41,datos!FG$7:FG$88)</f>
        <v>16</v>
      </c>
      <c r="FD41" s="9">
        <f>_xlfn.RANK.EQ(datos!FH41,datos!FH$7:FH$88)</f>
        <v>65</v>
      </c>
      <c r="FE41" s="9">
        <f>_xlfn.RANK.EQ(datos!FI41,datos!FI$7:FI$88)</f>
        <v>42</v>
      </c>
      <c r="FF41" s="9">
        <f>_xlfn.RANK.EQ(datos!FJ41,datos!FJ$7:FJ$88)</f>
        <v>78</v>
      </c>
      <c r="FG41" s="9">
        <f>_xlfn.RANK.EQ(datos!FK41,datos!FK$7:FK$88)</f>
        <v>81</v>
      </c>
      <c r="FH41" s="9">
        <f>_xlfn.RANK.EQ(datos!FL41,datos!FL$7:FL$88)</f>
        <v>43</v>
      </c>
      <c r="FI41" s="9">
        <f>_xlfn.RANK.EQ(datos!FM41,datos!FM$7:FM$88)</f>
        <v>26</v>
      </c>
      <c r="FJ41" s="9">
        <f>_xlfn.RANK.EQ(datos!FN41,datos!FN$7:FN$88)</f>
        <v>26</v>
      </c>
      <c r="FK41" s="9">
        <f>_xlfn.RANK.EQ(datos!FO41,datos!FO$7:FO$88)</f>
        <v>43</v>
      </c>
      <c r="FL41" s="9">
        <f>_xlfn.RANK.EQ(datos!FP41,datos!FP$7:FP$88)</f>
        <v>43</v>
      </c>
      <c r="FM41" s="9">
        <f>_xlfn.RANK.EQ(datos!FQ41,datos!FQ$7:FQ$88)</f>
        <v>80</v>
      </c>
      <c r="FN41" s="9">
        <f>_xlfn.RANK.EQ(datos!FR41,datos!FR$7:FR$88)</f>
        <v>82</v>
      </c>
      <c r="FO41" s="9">
        <f>_xlfn.RANK.EQ(datos!FS41,datos!FS$7:FS$88)</f>
        <v>78</v>
      </c>
      <c r="FP41" s="9">
        <f>_xlfn.RANK.EQ(datos!FT41,datos!FT$7:FT$88)</f>
        <v>75</v>
      </c>
    </row>
    <row r="42" spans="1:172" x14ac:dyDescent="0.3">
      <c r="A42" s="2" t="s">
        <v>72</v>
      </c>
      <c r="B42" s="2">
        <v>216</v>
      </c>
      <c r="C42" s="2" t="s">
        <v>73</v>
      </c>
      <c r="D42" s="2" t="s">
        <v>43</v>
      </c>
      <c r="E42" s="2" t="s">
        <v>350</v>
      </c>
      <c r="F42" s="2">
        <v>0</v>
      </c>
      <c r="G42" s="2" t="s">
        <v>355</v>
      </c>
      <c r="H42" s="9">
        <f>_xlfn.RANK.EQ(datos2!I42,datos2!I$7:I$88)</f>
        <v>75</v>
      </c>
      <c r="I42" s="9">
        <f>_xlfn.RANK.EQ(datos2!J42,datos2!J$7:J$88)</f>
        <v>53</v>
      </c>
      <c r="J42" s="9">
        <f>_xlfn.RANK.EQ(datos2!K42,datos2!K$7:K$88)</f>
        <v>58</v>
      </c>
      <c r="K42" s="9">
        <f>_xlfn.RANK.EQ(datos2!L42,datos2!L$7:L$88)</f>
        <v>82</v>
      </c>
      <c r="L42" s="9">
        <f>_xlfn.RANK.EQ(datos2!M42,datos2!M$7:M$88)</f>
        <v>69</v>
      </c>
      <c r="M42" s="9">
        <f>_xlfn.RANK.EQ(datos2!N42,datos2!N$7:N$88)</f>
        <v>82</v>
      </c>
      <c r="N42" s="9">
        <f>_xlfn.RANK.EQ(datos2!O42,datos2!O$7:O$88)</f>
        <v>29</v>
      </c>
      <c r="O42" s="9">
        <f>_xlfn.RANK.EQ(datos2!P42,datos2!P$7:P$88)</f>
        <v>41</v>
      </c>
      <c r="P42" s="9">
        <f>_xlfn.RANK.EQ(datos2!Q42,datos2!Q$7:Q$88)</f>
        <v>55</v>
      </c>
      <c r="Q42" s="9">
        <f>_xlfn.RANK.EQ(datos2!R42,datos2!R$7:R$88)</f>
        <v>62</v>
      </c>
      <c r="R42" s="9">
        <f>_xlfn.RANK.EQ(datos2!S42,datos2!S$7:S$88)</f>
        <v>19</v>
      </c>
      <c r="S42" s="9">
        <f>_xlfn.RANK.EQ(datos2!T42,datos2!T$7:T$88)</f>
        <v>23</v>
      </c>
      <c r="T42" s="9">
        <f>_xlfn.RANK.EQ(datos2!U42,datos2!U$7:U$88)</f>
        <v>59</v>
      </c>
      <c r="U42" s="9">
        <f>_xlfn.RANK.EQ(datos2!V42,datos2!V$7:V$88)</f>
        <v>76</v>
      </c>
      <c r="V42" s="9">
        <f>_xlfn.RANK.EQ(datos2!W42,datos2!W$7:W$88)</f>
        <v>13</v>
      </c>
      <c r="W42" s="9">
        <f>_xlfn.RANK.EQ(datos2!X42,datos2!X$7:X$88)</f>
        <v>32</v>
      </c>
      <c r="X42" s="9">
        <f>_xlfn.RANK.EQ(datos2!Y42,datos2!Y$7:Y$88)</f>
        <v>68</v>
      </c>
      <c r="Y42" s="9">
        <f>_xlfn.RANK.EQ(datos2!Z42,datos2!Z$7:Z$88)</f>
        <v>81</v>
      </c>
      <c r="Z42" s="9">
        <f>_xlfn.RANK.EQ(datos2!AA42,datos2!AA$7:AA$88)</f>
        <v>82</v>
      </c>
      <c r="AA42" s="9">
        <f>_xlfn.RANK.EQ(datos2!AB42,datos2!AB$7:AB$88)</f>
        <v>82</v>
      </c>
      <c r="AB42" s="9">
        <f>_xlfn.RANK.EQ(datos2!AC42,datos2!AC$7:AC$88)</f>
        <v>82</v>
      </c>
      <c r="AC42" s="9">
        <f>_xlfn.RANK.EQ(datos2!AD42,datos2!AD$7:AD$88)</f>
        <v>42</v>
      </c>
      <c r="AD42" s="9">
        <f>_xlfn.RANK.EQ(datos2!AE42,datos2!AE$7:AE$88)</f>
        <v>82</v>
      </c>
      <c r="AE42" s="9">
        <f>_xlfn.RANK.EQ(datos2!AF42,datos2!AF$7:AF$88)</f>
        <v>69</v>
      </c>
      <c r="AF42" s="9">
        <f>_xlfn.RANK.EQ(datos2!AG42,datos2!AG$7:AG$88)</f>
        <v>78</v>
      </c>
      <c r="AG42" s="9">
        <f>_xlfn.RANK.EQ(datos2!AH42,datos2!AH$7:AH$88)</f>
        <v>82</v>
      </c>
      <c r="AH42" s="9">
        <f>_xlfn.RANK.EQ(datos2!AI42,datos2!AI$7:AI$88)</f>
        <v>75</v>
      </c>
      <c r="AI42" s="9">
        <f>_xlfn.RANK.EQ(datos2!AJ42,datos2!AJ$7:AJ$88)</f>
        <v>70</v>
      </c>
      <c r="AJ42" s="9">
        <f>_xlfn.RANK.EQ(datos2!AK42,datos2!AK$7:AK$88)</f>
        <v>42</v>
      </c>
      <c r="AK42" s="9">
        <f>_xlfn.RANK.EQ(datos2!AL42,datos2!AL$7:AL$88)</f>
        <v>41</v>
      </c>
      <c r="AL42" s="9">
        <f>_xlfn.RANK.EQ(datos2!AM42,datos2!AM$7:AM$88)</f>
        <v>14</v>
      </c>
      <c r="AM42" s="9">
        <f>_xlfn.RANK.EQ(datos2!AN42,datos2!AN$7:AN$88)</f>
        <v>31</v>
      </c>
      <c r="AN42" s="9">
        <f>_xlfn.RANK.EQ(datos2!AO42,datos2!AO$7:AO$88)</f>
        <v>66</v>
      </c>
      <c r="AO42" s="9">
        <f>_xlfn.RANK.EQ(datos!AS42,datos!AS$7:AS$88)</f>
        <v>69</v>
      </c>
      <c r="AP42" s="9">
        <f>_xlfn.RANK.EQ(datos!AT42,datos!AT$7:AT$88)</f>
        <v>41</v>
      </c>
      <c r="AQ42" s="9">
        <f>_xlfn.RANK.EQ(datos!AU42,datos!AU$7:AU$88)</f>
        <v>2</v>
      </c>
      <c r="AR42" s="9">
        <f>_xlfn.RANK.EQ(datos!AV42,datos!AV$7:AV$88)</f>
        <v>3</v>
      </c>
      <c r="AS42" s="9">
        <f>_xlfn.RANK.EQ(datos!AW42,datos!AW$7:AW$88)</f>
        <v>71</v>
      </c>
      <c r="AT42" s="9">
        <f>_xlfn.RANK.EQ(datos!AX42,datos!AX$7:AX$88)</f>
        <v>54</v>
      </c>
      <c r="AU42" s="9">
        <f>_xlfn.RANK.EQ(datos!AY42,datos!AY$7:AY$88)</f>
        <v>18</v>
      </c>
      <c r="AV42" s="9">
        <f>_xlfn.RANK.EQ(datos!AZ42,datos!AZ$7:AZ$88)</f>
        <v>7</v>
      </c>
      <c r="AW42" s="9">
        <f>_xlfn.RANK.EQ(datos!BA42,datos!BA$7:BA$88)</f>
        <v>53</v>
      </c>
      <c r="AX42" s="9">
        <f>_xlfn.RANK.EQ(datos!BB42,datos!BB$7:BB$88)</f>
        <v>77</v>
      </c>
      <c r="AY42" s="9">
        <f>_xlfn.RANK.EQ(datos!BC42,datos!BC$7:BC$88)</f>
        <v>56</v>
      </c>
      <c r="AZ42" s="9">
        <f>_xlfn.RANK.EQ(datos!BD42,datos!BD$7:BD$88)</f>
        <v>59</v>
      </c>
      <c r="BA42" s="9">
        <f>_xlfn.RANK.EQ(datos!BE42,datos!BE$7:BE$88)</f>
        <v>52</v>
      </c>
      <c r="BB42" s="9">
        <f>_xlfn.RANK.EQ(datos!BF42,datos!BF$7:BF$88)</f>
        <v>1</v>
      </c>
      <c r="BC42" s="9">
        <f>_xlfn.RANK.EQ(datos!BG42,datos!BG$7:BG$88)</f>
        <v>51</v>
      </c>
      <c r="BD42" s="9">
        <f>_xlfn.RANK.EQ(datos!BH42,datos!BH$7:BH$88)</f>
        <v>42</v>
      </c>
      <c r="BE42" s="9">
        <f>_xlfn.RANK.EQ(datos!BI42,datos!BI$7:BI$88)</f>
        <v>5</v>
      </c>
      <c r="BF42" s="9">
        <f>_xlfn.RANK.EQ(datos!BJ42,datos!BJ$7:BJ$88)</f>
        <v>19</v>
      </c>
      <c r="BG42" s="9">
        <f>_xlfn.RANK.EQ(datos!BK42,datos!BK$7:BK$88)</f>
        <v>1</v>
      </c>
      <c r="BH42" s="9">
        <f>_xlfn.RANK.EQ(datos!BL42,datos!BL$7:BL$88)</f>
        <v>29</v>
      </c>
      <c r="BI42" s="9">
        <f>_xlfn.RANK.EQ(datos!BM42,datos!BM$7:BM$88)</f>
        <v>33</v>
      </c>
      <c r="BJ42" s="9">
        <f>_xlfn.RANK.EQ(datos!BN42,datos!BN$7:BN$88)</f>
        <v>46</v>
      </c>
      <c r="BK42" s="9">
        <f>_xlfn.RANK.EQ(datos!BO42,datos!BO$7:BO$88)</f>
        <v>32</v>
      </c>
      <c r="BL42" s="9">
        <f>_xlfn.RANK.EQ(datos!BP42,datos!BP$7:BP$88)</f>
        <v>74</v>
      </c>
      <c r="BM42" s="9">
        <f>_xlfn.RANK.EQ(datos!BQ42,datos!BQ$7:BQ$88)</f>
        <v>1</v>
      </c>
      <c r="BN42" s="9">
        <f>_xlfn.RANK.EQ(datos!BR42,datos!BR$7:BR$88)</f>
        <v>75</v>
      </c>
      <c r="BO42" s="9">
        <f>_xlfn.RANK.EQ(datos!BS42,datos!BS$7:BS$88)</f>
        <v>1</v>
      </c>
      <c r="BP42" s="9">
        <f>_xlfn.RANK.EQ(datos!BT42,datos!BT$7:BT$88)</f>
        <v>79</v>
      </c>
      <c r="BQ42" s="9">
        <f>_xlfn.RANK.EQ(datos!BU42,datos!BU$7:BU$88)</f>
        <v>72</v>
      </c>
      <c r="BR42" s="9">
        <f>_xlfn.RANK.EQ(datos!BV42,datos!BV$7:BV$88)</f>
        <v>71</v>
      </c>
      <c r="BS42" s="9">
        <f>_xlfn.RANK.EQ(datos!BW42,datos!BW$7:BW$88)</f>
        <v>1</v>
      </c>
      <c r="BT42" s="9">
        <f>_xlfn.RANK.EQ(datos!BX42,datos!BX$7:BX$88)</f>
        <v>68</v>
      </c>
      <c r="BU42" s="9">
        <f>_xlfn.RANK.EQ(datos!BY42,datos!BY$7:BY$88)</f>
        <v>72</v>
      </c>
      <c r="BV42" s="9">
        <f>_xlfn.RANK.EQ(datos!BZ42,datos!BZ$7:BZ$88)</f>
        <v>34</v>
      </c>
      <c r="BW42" s="9">
        <f>_xlfn.RANK.EQ(datos!CA42,datos!CA$7:CA$88)</f>
        <v>1</v>
      </c>
      <c r="BX42" s="9">
        <f>_xlfn.RANK.EQ(datos!CB42,datos!CB$7:CB$88)</f>
        <v>7</v>
      </c>
      <c r="BY42" s="9">
        <f>_xlfn.RANK.EQ(datos!CC42,datos!CC$7:CC$88)</f>
        <v>46</v>
      </c>
      <c r="BZ42" s="9">
        <f>_xlfn.RANK.EQ(datos!CD42,datos!CD$7:CD$88)</f>
        <v>53</v>
      </c>
      <c r="CA42" s="9">
        <f>_xlfn.RANK.EQ(datos!CE42,datos!CE$7:CE$88)</f>
        <v>29</v>
      </c>
      <c r="CB42" s="9">
        <f>_xlfn.RANK.EQ(datos!CF42,datos!CF$7:CF$88)</f>
        <v>61</v>
      </c>
      <c r="CC42" s="9">
        <f>_xlfn.RANK.EQ(datos!CG42,datos!CG$7:CG$88)</f>
        <v>49</v>
      </c>
      <c r="CD42" s="9">
        <f>_xlfn.RANK.EQ(datos!CH42,datos!CH$7:CH$88)</f>
        <v>42</v>
      </c>
      <c r="CE42" s="9">
        <f>_xlfn.RANK.EQ(datos!CI42,datos!CI$7:CI$88)</f>
        <v>14</v>
      </c>
      <c r="CF42" s="9">
        <f>_xlfn.RANK.EQ(datos!CJ42,datos!CJ$7:CJ$88)</f>
        <v>13</v>
      </c>
      <c r="CG42" s="9">
        <f>_xlfn.RANK.EQ(datos!CK42,datos!CK$7:CK$88)</f>
        <v>53</v>
      </c>
      <c r="CH42" s="9">
        <f>_xlfn.RANK.EQ(datos!CL42,datos!CL$7:CL$88)</f>
        <v>55</v>
      </c>
      <c r="CI42" s="9">
        <f>_xlfn.RANK.EQ(datos!CM42,datos!CM$7:CM$88)</f>
        <v>57</v>
      </c>
      <c r="CJ42" s="9">
        <f>_xlfn.RANK.EQ(datos!CN42,datos!CN$7:CN$88)</f>
        <v>76</v>
      </c>
      <c r="CK42" s="9">
        <f>_xlfn.RANK.EQ(datos!CO42,datos!CO$7:CO$88)</f>
        <v>76</v>
      </c>
      <c r="CL42" s="9">
        <f>_xlfn.RANK.EQ(datos!CP42,datos!CP$7:CP$88)</f>
        <v>17</v>
      </c>
      <c r="CM42" s="9">
        <f>_xlfn.RANK.EQ(datos!CQ42,datos!CQ$7:CQ$88)</f>
        <v>77</v>
      </c>
      <c r="CN42" s="9">
        <f>_xlfn.RANK.EQ(datos!CR42,datos!CR$7:CR$88)</f>
        <v>61</v>
      </c>
      <c r="CO42" s="9">
        <f>_xlfn.RANK.EQ(datos!CS42,datos!CS$7:CS$88)</f>
        <v>82</v>
      </c>
      <c r="CP42" s="9">
        <f>_xlfn.RANK.EQ(datos!CT42,datos!CT$7:CT$88)</f>
        <v>81</v>
      </c>
      <c r="CQ42" s="9">
        <f>_xlfn.RANK.EQ(datos!CU42,datos!CU$7:CU$88)</f>
        <v>82</v>
      </c>
      <c r="CR42" s="9">
        <f>_xlfn.RANK.EQ(datos!CV42,datos!CV$7:CV$88)</f>
        <v>82</v>
      </c>
      <c r="CS42" s="9">
        <f>_xlfn.RANK.EQ(datos!CW42,datos!CW$7:CW$88)</f>
        <v>82</v>
      </c>
      <c r="CT42" s="9">
        <f>_xlfn.RANK.EQ(datos!CX42,datos!CX$7:CX$88)</f>
        <v>1</v>
      </c>
      <c r="CU42" s="9">
        <f>_xlfn.RANK.EQ(datos!CY42,datos!CY$7:CY$88)</f>
        <v>1</v>
      </c>
      <c r="CV42" s="9">
        <f>_xlfn.RANK.EQ(datos!CZ42,datos!CZ$7:CZ$88)</f>
        <v>1</v>
      </c>
      <c r="CW42" s="9">
        <f>_xlfn.RANK.EQ(datos!DA42,datos!DA$7:DA$88)</f>
        <v>79</v>
      </c>
      <c r="CX42" s="9">
        <f>_xlfn.RANK.EQ(datos!DB42,datos!DB$7:DB$88)</f>
        <v>82</v>
      </c>
      <c r="CY42" s="9">
        <f>_xlfn.RANK.EQ(datos!DC42,datos!DC$7:DC$88)</f>
        <v>82</v>
      </c>
      <c r="CZ42" s="9">
        <f>_xlfn.RANK.EQ(datos!DD42,datos!DD$7:DD$88)</f>
        <v>1</v>
      </c>
      <c r="DA42" s="9">
        <f>_xlfn.RANK.EQ(datos!DE42,datos!DE$7:DE$88)</f>
        <v>82</v>
      </c>
      <c r="DB42" s="9">
        <f>_xlfn.RANK.EQ(datos!DF42,datos!DF$7:DF$88)</f>
        <v>1</v>
      </c>
      <c r="DC42" s="9">
        <f>_xlfn.RANK.EQ(datos!DG42,datos!DG$7:DG$88)</f>
        <v>54</v>
      </c>
      <c r="DD42" s="9">
        <f>_xlfn.RANK.EQ(datos!DH42,datos!DH$7:DH$88)</f>
        <v>82</v>
      </c>
      <c r="DE42" s="9">
        <f>_xlfn.RANK.EQ(datos!DI42,datos!DI$7:DI$88)</f>
        <v>81</v>
      </c>
      <c r="DF42" s="9">
        <f>_xlfn.RANK.EQ(datos!DJ42,datos!DJ$7:DJ$88)</f>
        <v>6</v>
      </c>
      <c r="DG42" s="9">
        <f>_xlfn.RANK.EQ(datos!DK42,datos!DK$7:DK$88)</f>
        <v>66</v>
      </c>
      <c r="DH42" s="9">
        <f>_xlfn.RANK.EQ(datos!DL42,datos!DL$7:DL$88)</f>
        <v>22</v>
      </c>
      <c r="DI42" s="9">
        <f>_xlfn.RANK.EQ(datos!DM42,datos!DM$7:DM$88)</f>
        <v>78</v>
      </c>
      <c r="DJ42" s="9">
        <f>_xlfn.RANK.EQ(datos!DN42,datos!DN$7:DN$88)</f>
        <v>35</v>
      </c>
      <c r="DK42" s="9">
        <f>_xlfn.RANK.EQ(datos!DO42,datos!DO$7:DO$88)</f>
        <v>74</v>
      </c>
      <c r="DL42" s="9">
        <f>_xlfn.RANK.EQ(datos!DP42,datos!DP$7:DP$88)</f>
        <v>82</v>
      </c>
      <c r="DM42" s="9">
        <f>_xlfn.RANK.EQ(datos!DQ42,datos!DQ$7:DQ$88)</f>
        <v>15</v>
      </c>
      <c r="DN42" s="9">
        <f>_xlfn.RANK.EQ(datos!DR42,datos!DR$7:DR$88)</f>
        <v>14</v>
      </c>
      <c r="DO42" s="9">
        <f>_xlfn.RANK.EQ(datos!DS42,datos!DS$7:DS$88)</f>
        <v>81</v>
      </c>
      <c r="DP42" s="9">
        <f>_xlfn.RANK.EQ(datos!DT42,datos!DT$7:DT$88)</f>
        <v>77</v>
      </c>
      <c r="DQ42" s="9">
        <f>_xlfn.RANK.EQ(datos!DU42,datos!DU$7:DU$88)</f>
        <v>80</v>
      </c>
      <c r="DR42" s="9">
        <f>_xlfn.RANK.EQ(datos!DV42,datos!DV$7:DV$88)</f>
        <v>74</v>
      </c>
      <c r="DS42" s="9">
        <f>_xlfn.RANK.EQ(datos!DW42,datos!DW$7:DW$88)</f>
        <v>58</v>
      </c>
      <c r="DT42" s="9">
        <f>_xlfn.RANK.EQ(datos!DX42,datos!DX$7:DX$88)</f>
        <v>34</v>
      </c>
      <c r="DU42" s="9">
        <f>_xlfn.RANK.EQ(datos!DY42,datos!DY$7:DY$88)</f>
        <v>76</v>
      </c>
      <c r="DV42" s="9">
        <f>_xlfn.RANK.EQ(datos!DZ42,datos!DZ$7:DZ$88)</f>
        <v>70</v>
      </c>
      <c r="DW42" s="9">
        <f>_xlfn.RANK.EQ(datos!EA42,datos!EA$7:EA$88)</f>
        <v>82</v>
      </c>
      <c r="DX42" s="9">
        <f>_xlfn.RANK.EQ(datos!EB42,datos!EB$7:EB$88)</f>
        <v>82</v>
      </c>
      <c r="DY42" s="9">
        <f>_xlfn.RANK.EQ(datos!EC42,datos!EC$7:EC$88)</f>
        <v>82</v>
      </c>
      <c r="DZ42" s="9">
        <f>_xlfn.RANK.EQ(datos!ED42,datos!ED$7:ED$88)</f>
        <v>82</v>
      </c>
      <c r="EA42" s="9">
        <f>_xlfn.RANK.EQ(datos!EE42,datos!EE$7:EE$88)</f>
        <v>81</v>
      </c>
      <c r="EB42" s="9">
        <f>_xlfn.RANK.EQ(datos!EF42,datos!EF$7:EF$88)</f>
        <v>78</v>
      </c>
      <c r="EC42" s="9">
        <f>_xlfn.RANK.EQ(datos!EG42,datos!EG$7:EG$88)</f>
        <v>53</v>
      </c>
      <c r="ED42" s="9">
        <f>_xlfn.RANK.EQ(datos!EH42,datos!EH$7:EH$88)</f>
        <v>39</v>
      </c>
      <c r="EE42" s="9">
        <f>_xlfn.RANK.EQ(datos!EI42,datos!EI$7:EI$88)</f>
        <v>74</v>
      </c>
      <c r="EF42" s="9">
        <f>_xlfn.RANK.EQ(datos!EJ42,datos!EJ$7:EJ$88)</f>
        <v>54</v>
      </c>
      <c r="EG42" s="9">
        <f>_xlfn.RANK.EQ(datos!EK42,datos!EK$7:EK$88)</f>
        <v>68</v>
      </c>
      <c r="EH42" s="9">
        <f>_xlfn.RANK.EQ(datos!EL42,datos!EL$7:EL$88)</f>
        <v>58</v>
      </c>
      <c r="EI42" s="9">
        <f>_xlfn.RANK.EQ(datos!EM42,datos!EM$7:EM$88)</f>
        <v>74</v>
      </c>
      <c r="EJ42" s="9">
        <f>_xlfn.RANK.EQ(datos!EN42,datos!EN$7:EN$88)</f>
        <v>68</v>
      </c>
      <c r="EK42" s="9">
        <f>_xlfn.RANK.EQ(datos!EO42,datos!EO$7:EO$88)</f>
        <v>76</v>
      </c>
      <c r="EL42" s="9">
        <f>_xlfn.RANK.EQ(datos!EP42,datos!EP$7:EP$88)</f>
        <v>1</v>
      </c>
      <c r="EM42" s="9">
        <f>_xlfn.RANK.EQ(datos!EQ42,datos!EQ$7:EQ$88)</f>
        <v>55</v>
      </c>
      <c r="EN42" s="9">
        <f>_xlfn.RANK.EQ(datos!ER42,datos!ER$7:ER$88)</f>
        <v>2</v>
      </c>
      <c r="EO42" s="9">
        <f>_xlfn.RANK.EQ(datos!ES42,datos!ES$7:ES$88)</f>
        <v>21</v>
      </c>
      <c r="EP42" s="9">
        <f>_xlfn.RANK.EQ(datos!ET42,datos!ET$7:ET$88)</f>
        <v>45</v>
      </c>
      <c r="EQ42" s="9">
        <f>_xlfn.RANK.EQ(datos!EU42,datos!EU$7:EU$88)</f>
        <v>50</v>
      </c>
      <c r="ER42" s="9">
        <f>_xlfn.RANK.EQ(datos!EV42,datos!EV$7:EV$88)</f>
        <v>34</v>
      </c>
      <c r="ES42" s="9">
        <f>_xlfn.RANK.EQ(datos!EW42,datos!EW$7:EW$88)</f>
        <v>36</v>
      </c>
      <c r="ET42" s="9">
        <f>_xlfn.RANK.EQ(datos!EX42,datos!EX$7:EX$88)</f>
        <v>38</v>
      </c>
      <c r="EU42" s="9">
        <f>_xlfn.RANK.EQ(datos!EY42,datos!EY$7:EY$88)</f>
        <v>82</v>
      </c>
      <c r="EV42" s="9">
        <f>_xlfn.RANK.EQ(datos!EZ42,datos!EZ$7:EZ$88)</f>
        <v>62</v>
      </c>
      <c r="EW42" s="9">
        <f>_xlfn.RANK.EQ(datos!FA42,datos!FA$7:FA$88)</f>
        <v>7</v>
      </c>
      <c r="EX42" s="9">
        <f>_xlfn.RANK.EQ(datos!FB42,datos!FB$7:FB$88)</f>
        <v>59</v>
      </c>
      <c r="EY42" s="9">
        <f>_xlfn.RANK.EQ(datos!FC42,datos!FC$7:FC$88)</f>
        <v>31</v>
      </c>
      <c r="EZ42" s="9">
        <f>_xlfn.RANK.EQ(datos!FD42,datos!FD$7:FD$88)</f>
        <v>8</v>
      </c>
      <c r="FA42" s="9">
        <f>_xlfn.RANK.EQ(datos!FE42,datos!FE$7:FE$88)</f>
        <v>60</v>
      </c>
      <c r="FB42" s="9">
        <f>_xlfn.RANK.EQ(datos!FF42,datos!FF$7:FF$88)</f>
        <v>33</v>
      </c>
      <c r="FC42" s="9">
        <f>_xlfn.RANK.EQ(datos!FG42,datos!FG$7:FG$88)</f>
        <v>1</v>
      </c>
      <c r="FD42" s="9">
        <f>_xlfn.RANK.EQ(datos!FH42,datos!FH$7:FH$88)</f>
        <v>1</v>
      </c>
      <c r="FE42" s="9">
        <f>_xlfn.RANK.EQ(datos!FI42,datos!FI$7:FI$88)</f>
        <v>35</v>
      </c>
      <c r="FF42" s="9">
        <f>_xlfn.RANK.EQ(datos!FJ42,datos!FJ$7:FJ$88)</f>
        <v>29</v>
      </c>
      <c r="FG42" s="9">
        <f>_xlfn.RANK.EQ(datos!FK42,datos!FK$7:FK$88)</f>
        <v>52</v>
      </c>
      <c r="FH42" s="9">
        <f>_xlfn.RANK.EQ(datos!FL42,datos!FL$7:FL$88)</f>
        <v>38</v>
      </c>
      <c r="FI42" s="9">
        <f>_xlfn.RANK.EQ(datos!FM42,datos!FM$7:FM$88)</f>
        <v>12</v>
      </c>
      <c r="FJ42" s="9">
        <f>_xlfn.RANK.EQ(datos!FN42,datos!FN$7:FN$88)</f>
        <v>13</v>
      </c>
      <c r="FK42" s="9">
        <f>_xlfn.RANK.EQ(datos!FO42,datos!FO$7:FO$88)</f>
        <v>7</v>
      </c>
      <c r="FL42" s="9">
        <f>_xlfn.RANK.EQ(datos!FP42,datos!FP$7:FP$88)</f>
        <v>5</v>
      </c>
      <c r="FM42" s="9">
        <f>_xlfn.RANK.EQ(datos!FQ42,datos!FQ$7:FQ$88)</f>
        <v>62</v>
      </c>
      <c r="FN42" s="9">
        <f>_xlfn.RANK.EQ(datos!FR42,datos!FR$7:FR$88)</f>
        <v>57</v>
      </c>
      <c r="FO42" s="9">
        <f>_xlfn.RANK.EQ(datos!FS42,datos!FS$7:FS$88)</f>
        <v>62</v>
      </c>
      <c r="FP42" s="9">
        <f>_xlfn.RANK.EQ(datos!FT42,datos!FT$7:FT$88)</f>
        <v>80</v>
      </c>
    </row>
    <row r="43" spans="1:172" x14ac:dyDescent="0.3">
      <c r="A43" s="2" t="s">
        <v>74</v>
      </c>
      <c r="B43" s="2">
        <v>301</v>
      </c>
      <c r="C43" s="2" t="s">
        <v>75</v>
      </c>
      <c r="D43" s="2" t="s">
        <v>75</v>
      </c>
      <c r="E43" s="2" t="s">
        <v>347</v>
      </c>
      <c r="F43" s="2">
        <v>0</v>
      </c>
      <c r="G43" s="2" t="s">
        <v>344</v>
      </c>
      <c r="H43" s="9">
        <f>_xlfn.RANK.EQ(datos2!I43,datos2!I$7:I$88)</f>
        <v>4</v>
      </c>
      <c r="I43" s="9">
        <f>_xlfn.RANK.EQ(datos2!J43,datos2!J$7:J$88)</f>
        <v>6</v>
      </c>
      <c r="J43" s="9">
        <f>_xlfn.RANK.EQ(datos2!K43,datos2!K$7:K$88)</f>
        <v>8</v>
      </c>
      <c r="K43" s="9">
        <f>_xlfn.RANK.EQ(datos2!L43,datos2!L$7:L$88)</f>
        <v>7</v>
      </c>
      <c r="L43" s="9">
        <f>_xlfn.RANK.EQ(datos2!M43,datos2!M$7:M$88)</f>
        <v>35</v>
      </c>
      <c r="M43" s="9">
        <f>_xlfn.RANK.EQ(datos2!N43,datos2!N$7:N$88)</f>
        <v>7</v>
      </c>
      <c r="N43" s="9">
        <f>_xlfn.RANK.EQ(datos2!O43,datos2!O$7:O$88)</f>
        <v>5</v>
      </c>
      <c r="O43" s="9">
        <f>_xlfn.RANK.EQ(datos2!P43,datos2!P$7:P$88)</f>
        <v>57</v>
      </c>
      <c r="P43" s="9">
        <f>_xlfn.RANK.EQ(datos2!Q43,datos2!Q$7:Q$88)</f>
        <v>3</v>
      </c>
      <c r="Q43" s="9">
        <f>_xlfn.RANK.EQ(datos2!R43,datos2!R$7:R$88)</f>
        <v>4</v>
      </c>
      <c r="R43" s="9">
        <f>_xlfn.RANK.EQ(datos2!S43,datos2!S$7:S$88)</f>
        <v>16</v>
      </c>
      <c r="S43" s="9">
        <f>_xlfn.RANK.EQ(datos2!T43,datos2!T$7:T$88)</f>
        <v>26</v>
      </c>
      <c r="T43" s="9">
        <f>_xlfn.RANK.EQ(datos2!U43,datos2!U$7:U$88)</f>
        <v>16</v>
      </c>
      <c r="U43" s="9">
        <f>_xlfn.RANK.EQ(datos2!V43,datos2!V$7:V$88)</f>
        <v>32</v>
      </c>
      <c r="V43" s="9">
        <f>_xlfn.RANK.EQ(datos2!W43,datos2!W$7:W$88)</f>
        <v>14</v>
      </c>
      <c r="W43" s="9">
        <f>_xlfn.RANK.EQ(datos2!X43,datos2!X$7:X$88)</f>
        <v>26</v>
      </c>
      <c r="X43" s="9">
        <f>_xlfn.RANK.EQ(datos2!Y43,datos2!Y$7:Y$88)</f>
        <v>25</v>
      </c>
      <c r="Y43" s="9">
        <f>_xlfn.RANK.EQ(datos2!Z43,datos2!Z$7:Z$88)</f>
        <v>13</v>
      </c>
      <c r="Z43" s="9">
        <f>_xlfn.RANK.EQ(datos2!AA43,datos2!AA$7:AA$88)</f>
        <v>9</v>
      </c>
      <c r="AA43" s="9">
        <f>_xlfn.RANK.EQ(datos2!AB43,datos2!AB$7:AB$88)</f>
        <v>28</v>
      </c>
      <c r="AB43" s="9">
        <f>_xlfn.RANK.EQ(datos2!AC43,datos2!AC$7:AC$88)</f>
        <v>13</v>
      </c>
      <c r="AC43" s="9">
        <f>_xlfn.RANK.EQ(datos2!AD43,datos2!AD$7:AD$88)</f>
        <v>11</v>
      </c>
      <c r="AD43" s="9">
        <f>_xlfn.RANK.EQ(datos2!AE43,datos2!AE$7:AE$88)</f>
        <v>9</v>
      </c>
      <c r="AE43" s="9">
        <f>_xlfn.RANK.EQ(datos2!AF43,datos2!AF$7:AF$88)</f>
        <v>35</v>
      </c>
      <c r="AF43" s="9">
        <f>_xlfn.RANK.EQ(datos2!AG43,datos2!AG$7:AG$88)</f>
        <v>17</v>
      </c>
      <c r="AG43" s="9">
        <f>_xlfn.RANK.EQ(datos2!AH43,datos2!AH$7:AH$88)</f>
        <v>13</v>
      </c>
      <c r="AH43" s="9">
        <f>_xlfn.RANK.EQ(datos2!AI43,datos2!AI$7:AI$88)</f>
        <v>39</v>
      </c>
      <c r="AI43" s="9">
        <f>_xlfn.RANK.EQ(datos2!AJ43,datos2!AJ$7:AJ$88)</f>
        <v>29</v>
      </c>
      <c r="AJ43" s="9">
        <f>_xlfn.RANK.EQ(datos2!AK43,datos2!AK$7:AK$88)</f>
        <v>14</v>
      </c>
      <c r="AK43" s="9">
        <f>_xlfn.RANK.EQ(datos2!AL43,datos2!AL$7:AL$88)</f>
        <v>8</v>
      </c>
      <c r="AL43" s="9">
        <f>_xlfn.RANK.EQ(datos2!AM43,datos2!AM$7:AM$88)</f>
        <v>42</v>
      </c>
      <c r="AM43" s="9">
        <f>_xlfn.RANK.EQ(datos2!AN43,datos2!AN$7:AN$88)</f>
        <v>4</v>
      </c>
      <c r="AN43" s="9">
        <f>_xlfn.RANK.EQ(datos2!AO43,datos2!AO$7:AO$88)</f>
        <v>25</v>
      </c>
      <c r="AO43" s="9">
        <f>_xlfn.RANK.EQ(datos!AS43,datos!AS$7:AS$88)</f>
        <v>43</v>
      </c>
      <c r="AP43" s="9">
        <f>_xlfn.RANK.EQ(datos!AT43,datos!AT$7:AT$88)</f>
        <v>70</v>
      </c>
      <c r="AQ43" s="9">
        <f>_xlfn.RANK.EQ(datos!AU43,datos!AU$7:AU$88)</f>
        <v>52</v>
      </c>
      <c r="AR43" s="9">
        <f>_xlfn.RANK.EQ(datos!AV43,datos!AV$7:AV$88)</f>
        <v>45</v>
      </c>
      <c r="AS43" s="9">
        <f>_xlfn.RANK.EQ(datos!AW43,datos!AW$7:AW$88)</f>
        <v>43</v>
      </c>
      <c r="AT43" s="9">
        <f>_xlfn.RANK.EQ(datos!AX43,datos!AX$7:AX$88)</f>
        <v>56</v>
      </c>
      <c r="AU43" s="9">
        <f>_xlfn.RANK.EQ(datos!AY43,datos!AY$7:AY$88)</f>
        <v>4</v>
      </c>
      <c r="AV43" s="9">
        <f>_xlfn.RANK.EQ(datos!AZ43,datos!AZ$7:AZ$88)</f>
        <v>62</v>
      </c>
      <c r="AW43" s="9">
        <f>_xlfn.RANK.EQ(datos!BA43,datos!BA$7:BA$88)</f>
        <v>12</v>
      </c>
      <c r="AX43" s="9">
        <f>_xlfn.RANK.EQ(datos!BB43,datos!BB$7:BB$88)</f>
        <v>1</v>
      </c>
      <c r="AY43" s="9">
        <f>_xlfn.RANK.EQ(datos!BC43,datos!BC$7:BC$88)</f>
        <v>2</v>
      </c>
      <c r="AZ43" s="9">
        <f>_xlfn.RANK.EQ(datos!BD43,datos!BD$7:BD$88)</f>
        <v>9</v>
      </c>
      <c r="BA43" s="9">
        <f>_xlfn.RANK.EQ(datos!BE43,datos!BE$7:BE$88)</f>
        <v>4</v>
      </c>
      <c r="BB43" s="9">
        <f>_xlfn.RANK.EQ(datos!BF43,datos!BF$7:BF$88)</f>
        <v>35</v>
      </c>
      <c r="BC43" s="9">
        <f>_xlfn.RANK.EQ(datos!BG43,datos!BG$7:BG$88)</f>
        <v>5</v>
      </c>
      <c r="BD43" s="9">
        <f>_xlfn.RANK.EQ(datos!BH43,datos!BH$7:BH$88)</f>
        <v>51</v>
      </c>
      <c r="BE43" s="9">
        <f>_xlfn.RANK.EQ(datos!BI43,datos!BI$7:BI$88)</f>
        <v>19</v>
      </c>
      <c r="BF43" s="9">
        <f>_xlfn.RANK.EQ(datos!BJ43,datos!BJ$7:BJ$88)</f>
        <v>19</v>
      </c>
      <c r="BG43" s="9">
        <f>_xlfn.RANK.EQ(datos!BK43,datos!BK$7:BK$88)</f>
        <v>70</v>
      </c>
      <c r="BH43" s="9">
        <f>_xlfn.RANK.EQ(datos!BL43,datos!BL$7:BL$88)</f>
        <v>16</v>
      </c>
      <c r="BI43" s="9">
        <f>_xlfn.RANK.EQ(datos!BM43,datos!BM$7:BM$88)</f>
        <v>16</v>
      </c>
      <c r="BJ43" s="9">
        <f>_xlfn.RANK.EQ(datos!BN43,datos!BN$7:BN$88)</f>
        <v>58</v>
      </c>
      <c r="BK43" s="9">
        <f>_xlfn.RANK.EQ(datos!BO43,datos!BO$7:BO$88)</f>
        <v>29</v>
      </c>
      <c r="BL43" s="9">
        <f>_xlfn.RANK.EQ(datos!BP43,datos!BP$7:BP$88)</f>
        <v>53</v>
      </c>
      <c r="BM43" s="9">
        <f>_xlfn.RANK.EQ(datos!BQ43,datos!BQ$7:BQ$88)</f>
        <v>31</v>
      </c>
      <c r="BN43" s="9">
        <f>_xlfn.RANK.EQ(datos!BR43,datos!BR$7:BR$88)</f>
        <v>14</v>
      </c>
      <c r="BO43" s="9">
        <f>_xlfn.RANK.EQ(datos!BS43,datos!BS$7:BS$88)</f>
        <v>79</v>
      </c>
      <c r="BP43" s="9">
        <f>_xlfn.RANK.EQ(datos!BT43,datos!BT$7:BT$88)</f>
        <v>1</v>
      </c>
      <c r="BQ43" s="9">
        <f>_xlfn.RANK.EQ(datos!BU43,datos!BU$7:BU$88)</f>
        <v>68</v>
      </c>
      <c r="BR43" s="9">
        <f>_xlfn.RANK.EQ(datos!BV43,datos!BV$7:BV$88)</f>
        <v>9</v>
      </c>
      <c r="BS43" s="9">
        <f>_xlfn.RANK.EQ(datos!BW43,datos!BW$7:BW$88)</f>
        <v>1</v>
      </c>
      <c r="BT43" s="9">
        <f>_xlfn.RANK.EQ(datos!BX43,datos!BX$7:BX$88)</f>
        <v>5</v>
      </c>
      <c r="BU43" s="9">
        <f>_xlfn.RANK.EQ(datos!BY43,datos!BY$7:BY$88)</f>
        <v>25</v>
      </c>
      <c r="BV43" s="9">
        <f>_xlfn.RANK.EQ(datos!BZ43,datos!BZ$7:BZ$88)</f>
        <v>6</v>
      </c>
      <c r="BW43" s="9">
        <f>_xlfn.RANK.EQ(datos!CA43,datos!CA$7:CA$88)</f>
        <v>21</v>
      </c>
      <c r="BX43" s="9">
        <f>_xlfn.RANK.EQ(datos!CB43,datos!CB$7:CB$88)</f>
        <v>50</v>
      </c>
      <c r="BY43" s="9">
        <f>_xlfn.RANK.EQ(datos!CC43,datos!CC$7:CC$88)</f>
        <v>35</v>
      </c>
      <c r="BZ43" s="9">
        <f>_xlfn.RANK.EQ(datos!CD43,datos!CD$7:CD$88)</f>
        <v>60</v>
      </c>
      <c r="CA43" s="9">
        <f>_xlfn.RANK.EQ(datos!CE43,datos!CE$7:CE$88)</f>
        <v>24</v>
      </c>
      <c r="CB43" s="9">
        <f>_xlfn.RANK.EQ(datos!CF43,datos!CF$7:CF$88)</f>
        <v>46</v>
      </c>
      <c r="CC43" s="9">
        <f>_xlfn.RANK.EQ(datos!CG43,datos!CG$7:CG$88)</f>
        <v>59</v>
      </c>
      <c r="CD43" s="9">
        <f>_xlfn.RANK.EQ(datos!CH43,datos!CH$7:CH$88)</f>
        <v>17</v>
      </c>
      <c r="CE43" s="9">
        <f>_xlfn.RANK.EQ(datos!CI43,datos!CI$7:CI$88)</f>
        <v>51</v>
      </c>
      <c r="CF43" s="9">
        <f>_xlfn.RANK.EQ(datos!CJ43,datos!CJ$7:CJ$88)</f>
        <v>56</v>
      </c>
      <c r="CG43" s="9">
        <f>_xlfn.RANK.EQ(datos!CK43,datos!CK$7:CK$88)</f>
        <v>7</v>
      </c>
      <c r="CH43" s="9">
        <f>_xlfn.RANK.EQ(datos!CL43,datos!CL$7:CL$88)</f>
        <v>61</v>
      </c>
      <c r="CI43" s="9">
        <f>_xlfn.RANK.EQ(datos!CM43,datos!CM$7:CM$88)</f>
        <v>16</v>
      </c>
      <c r="CJ43" s="9">
        <f>_xlfn.RANK.EQ(datos!CN43,datos!CN$7:CN$88)</f>
        <v>21</v>
      </c>
      <c r="CK43" s="9">
        <f>_xlfn.RANK.EQ(datos!CO43,datos!CO$7:CO$88)</f>
        <v>41</v>
      </c>
      <c r="CL43" s="9">
        <f>_xlfn.RANK.EQ(datos!CP43,datos!CP$7:CP$88)</f>
        <v>41</v>
      </c>
      <c r="CM43" s="9">
        <f>_xlfn.RANK.EQ(datos!CQ43,datos!CQ$7:CQ$88)</f>
        <v>1</v>
      </c>
      <c r="CN43" s="9">
        <f>_xlfn.RANK.EQ(datos!CR43,datos!CR$7:CR$88)</f>
        <v>19</v>
      </c>
      <c r="CO43" s="9">
        <f>_xlfn.RANK.EQ(datos!CS43,datos!CS$7:CS$88)</f>
        <v>29</v>
      </c>
      <c r="CP43" s="9">
        <f>_xlfn.RANK.EQ(datos!CT43,datos!CT$7:CT$88)</f>
        <v>10</v>
      </c>
      <c r="CQ43" s="9">
        <f>_xlfn.RANK.EQ(datos!CU43,datos!CU$7:CU$88)</f>
        <v>22</v>
      </c>
      <c r="CR43" s="9">
        <f>_xlfn.RANK.EQ(datos!CV43,datos!CV$7:CV$88)</f>
        <v>26</v>
      </c>
      <c r="CS43" s="9">
        <f>_xlfn.RANK.EQ(datos!CW43,datos!CW$7:CW$88)</f>
        <v>10</v>
      </c>
      <c r="CT43" s="9">
        <f>_xlfn.RANK.EQ(datos!CX43,datos!CX$7:CX$88)</f>
        <v>19</v>
      </c>
      <c r="CU43" s="9">
        <f>_xlfn.RANK.EQ(datos!CY43,datos!CY$7:CY$88)</f>
        <v>24</v>
      </c>
      <c r="CV43" s="9">
        <f>_xlfn.RANK.EQ(datos!CZ43,datos!CZ$7:CZ$88)</f>
        <v>26</v>
      </c>
      <c r="CW43" s="9">
        <f>_xlfn.RANK.EQ(datos!DA43,datos!DA$7:DA$88)</f>
        <v>47</v>
      </c>
      <c r="CX43" s="9">
        <f>_xlfn.RANK.EQ(datos!DB43,datos!DB$7:DB$88)</f>
        <v>47</v>
      </c>
      <c r="CY43" s="9">
        <f>_xlfn.RANK.EQ(datos!DC43,datos!DC$7:DC$88)</f>
        <v>10</v>
      </c>
      <c r="CZ43" s="9">
        <f>_xlfn.RANK.EQ(datos!DD43,datos!DD$7:DD$88)</f>
        <v>32</v>
      </c>
      <c r="DA43" s="9">
        <f>_xlfn.RANK.EQ(datos!DE43,datos!DE$7:DE$88)</f>
        <v>42</v>
      </c>
      <c r="DB43" s="9">
        <f>_xlfn.RANK.EQ(datos!DF43,datos!DF$7:DF$88)</f>
        <v>11</v>
      </c>
      <c r="DC43" s="9">
        <f>_xlfn.RANK.EQ(datos!DG43,datos!DG$7:DG$88)</f>
        <v>22</v>
      </c>
      <c r="DD43" s="9">
        <f>_xlfn.RANK.EQ(datos!DH43,datos!DH$7:DH$88)</f>
        <v>46</v>
      </c>
      <c r="DE43" s="9">
        <f>_xlfn.RANK.EQ(datos!DI43,datos!DI$7:DI$88)</f>
        <v>8</v>
      </c>
      <c r="DF43" s="9">
        <f>_xlfn.RANK.EQ(datos!DJ43,datos!DJ$7:DJ$88)</f>
        <v>18</v>
      </c>
      <c r="DG43" s="9">
        <f>_xlfn.RANK.EQ(datos!DK43,datos!DK$7:DK$88)</f>
        <v>10</v>
      </c>
      <c r="DH43" s="9">
        <f>_xlfn.RANK.EQ(datos!DL43,datos!DL$7:DL$88)</f>
        <v>30</v>
      </c>
      <c r="DI43" s="9">
        <f>_xlfn.RANK.EQ(datos!DM43,datos!DM$7:DM$88)</f>
        <v>8</v>
      </c>
      <c r="DJ43" s="9">
        <f>_xlfn.RANK.EQ(datos!DN43,datos!DN$7:DN$88)</f>
        <v>23</v>
      </c>
      <c r="DK43" s="9">
        <f>_xlfn.RANK.EQ(datos!DO43,datos!DO$7:DO$88)</f>
        <v>53</v>
      </c>
      <c r="DL43" s="9">
        <f>_xlfn.RANK.EQ(datos!DP43,datos!DP$7:DP$88)</f>
        <v>53</v>
      </c>
      <c r="DM43" s="9">
        <f>_xlfn.RANK.EQ(datos!DQ43,datos!DQ$7:DQ$88)</f>
        <v>54</v>
      </c>
      <c r="DN43" s="9">
        <f>_xlfn.RANK.EQ(datos!DR43,datos!DR$7:DR$88)</f>
        <v>56</v>
      </c>
      <c r="DO43" s="9">
        <f>_xlfn.RANK.EQ(datos!DS43,datos!DS$7:DS$88)</f>
        <v>20</v>
      </c>
      <c r="DP43" s="9">
        <f>_xlfn.RANK.EQ(datos!DT43,datos!DT$7:DT$88)</f>
        <v>14</v>
      </c>
      <c r="DQ43" s="9">
        <f>_xlfn.RANK.EQ(datos!DU43,datos!DU$7:DU$88)</f>
        <v>17</v>
      </c>
      <c r="DR43" s="9">
        <f>_xlfn.RANK.EQ(datos!DV43,datos!DV$7:DV$88)</f>
        <v>12</v>
      </c>
      <c r="DS43" s="9">
        <f>_xlfn.RANK.EQ(datos!DW43,datos!DW$7:DW$88)</f>
        <v>33</v>
      </c>
      <c r="DT43" s="9">
        <f>_xlfn.RANK.EQ(datos!DX43,datos!DX$7:DX$88)</f>
        <v>6</v>
      </c>
      <c r="DU43" s="9">
        <f>_xlfn.RANK.EQ(datos!DY43,datos!DY$7:DY$88)</f>
        <v>10</v>
      </c>
      <c r="DV43" s="9">
        <f>_xlfn.RANK.EQ(datos!DZ43,datos!DZ$7:DZ$88)</f>
        <v>32</v>
      </c>
      <c r="DW43" s="9">
        <f>_xlfn.RANK.EQ(datos!EA43,datos!EA$7:EA$88)</f>
        <v>11</v>
      </c>
      <c r="DX43" s="9">
        <f>_xlfn.RANK.EQ(datos!EB43,datos!EB$7:EB$88)</f>
        <v>20</v>
      </c>
      <c r="DY43" s="9">
        <f>_xlfn.RANK.EQ(datos!EC43,datos!EC$7:EC$88)</f>
        <v>24</v>
      </c>
      <c r="DZ43" s="9">
        <f>_xlfn.RANK.EQ(datos!ED43,datos!ED$7:ED$88)</f>
        <v>8</v>
      </c>
      <c r="EA43" s="9">
        <f>_xlfn.RANK.EQ(datos!EE43,datos!EE$7:EE$88)</f>
        <v>30</v>
      </c>
      <c r="EB43" s="9">
        <f>_xlfn.RANK.EQ(datos!EF43,datos!EF$7:EF$88)</f>
        <v>49</v>
      </c>
      <c r="EC43" s="9">
        <f>_xlfn.RANK.EQ(datos!EG43,datos!EG$7:EG$88)</f>
        <v>62</v>
      </c>
      <c r="ED43" s="9">
        <f>_xlfn.RANK.EQ(datos!EH43,datos!EH$7:EH$88)</f>
        <v>15</v>
      </c>
      <c r="EE43" s="9">
        <f>_xlfn.RANK.EQ(datos!EI43,datos!EI$7:EI$88)</f>
        <v>1</v>
      </c>
      <c r="EF43" s="9">
        <f>_xlfn.RANK.EQ(datos!EJ43,datos!EJ$7:EJ$88)</f>
        <v>37</v>
      </c>
      <c r="EG43" s="9">
        <f>_xlfn.RANK.EQ(datos!EK43,datos!EK$7:EK$88)</f>
        <v>12</v>
      </c>
      <c r="EH43" s="9">
        <f>_xlfn.RANK.EQ(datos!EL43,datos!EL$7:EL$88)</f>
        <v>67</v>
      </c>
      <c r="EI43" s="9">
        <f>_xlfn.RANK.EQ(datos!EM43,datos!EM$7:EM$88)</f>
        <v>13</v>
      </c>
      <c r="EJ43" s="9">
        <f>_xlfn.RANK.EQ(datos!EN43,datos!EN$7:EN$88)</f>
        <v>26</v>
      </c>
      <c r="EK43" s="9">
        <f>_xlfn.RANK.EQ(datos!EO43,datos!EO$7:EO$88)</f>
        <v>20</v>
      </c>
      <c r="EL43" s="9">
        <f>_xlfn.RANK.EQ(datos!EP43,datos!EP$7:EP$88)</f>
        <v>27</v>
      </c>
      <c r="EM43" s="9">
        <f>_xlfn.RANK.EQ(datos!EQ43,datos!EQ$7:EQ$88)</f>
        <v>25</v>
      </c>
      <c r="EN43" s="9">
        <f>_xlfn.RANK.EQ(datos!ER43,datos!ER$7:ER$88)</f>
        <v>3</v>
      </c>
      <c r="EO43" s="9">
        <f>_xlfn.RANK.EQ(datos!ES43,datos!ES$7:ES$88)</f>
        <v>43</v>
      </c>
      <c r="EP43" s="9">
        <f>_xlfn.RANK.EQ(datos!ET43,datos!ET$7:ET$88)</f>
        <v>4</v>
      </c>
      <c r="EQ43" s="9">
        <f>_xlfn.RANK.EQ(datos!EU43,datos!EU$7:EU$88)</f>
        <v>1</v>
      </c>
      <c r="ER43" s="9">
        <f>_xlfn.RANK.EQ(datos!EV43,datos!EV$7:EV$88)</f>
        <v>9</v>
      </c>
      <c r="ES43" s="9">
        <f>_xlfn.RANK.EQ(datos!EW43,datos!EW$7:EW$88)</f>
        <v>72</v>
      </c>
      <c r="ET43" s="9">
        <f>_xlfn.RANK.EQ(datos!EX43,datos!EX$7:EX$88)</f>
        <v>9</v>
      </c>
      <c r="EU43" s="9">
        <f>_xlfn.RANK.EQ(datos!EY43,datos!EY$7:EY$88)</f>
        <v>6</v>
      </c>
      <c r="EV43" s="9">
        <f>_xlfn.RANK.EQ(datos!EZ43,datos!EZ$7:EZ$88)</f>
        <v>4</v>
      </c>
      <c r="EW43" s="9">
        <f>_xlfn.RANK.EQ(datos!FA43,datos!FA$7:FA$88)</f>
        <v>4</v>
      </c>
      <c r="EX43" s="9">
        <f>_xlfn.RANK.EQ(datos!FB43,datos!FB$7:FB$88)</f>
        <v>1</v>
      </c>
      <c r="EY43" s="9">
        <f>_xlfn.RANK.EQ(datos!FC43,datos!FC$7:FC$88)</f>
        <v>11</v>
      </c>
      <c r="EZ43" s="9">
        <f>_xlfn.RANK.EQ(datos!FD43,datos!FD$7:FD$88)</f>
        <v>14</v>
      </c>
      <c r="FA43" s="9">
        <f>_xlfn.RANK.EQ(datos!FE43,datos!FE$7:FE$88)</f>
        <v>5</v>
      </c>
      <c r="FB43" s="9">
        <f>_xlfn.RANK.EQ(datos!FF43,datos!FF$7:FF$88)</f>
        <v>33</v>
      </c>
      <c r="FC43" s="9">
        <f>_xlfn.RANK.EQ(datos!FG43,datos!FG$7:FG$88)</f>
        <v>73</v>
      </c>
      <c r="FD43" s="9">
        <f>_xlfn.RANK.EQ(datos!FH43,datos!FH$7:FH$88)</f>
        <v>34</v>
      </c>
      <c r="FE43" s="9">
        <f>_xlfn.RANK.EQ(datos!FI43,datos!FI$7:FI$88)</f>
        <v>55</v>
      </c>
      <c r="FF43" s="9">
        <f>_xlfn.RANK.EQ(datos!FJ43,datos!FJ$7:FJ$88)</f>
        <v>4</v>
      </c>
      <c r="FG43" s="9">
        <f>_xlfn.RANK.EQ(datos!FK43,datos!FK$7:FK$88)</f>
        <v>2</v>
      </c>
      <c r="FH43" s="9">
        <f>_xlfn.RANK.EQ(datos!FL43,datos!FL$7:FL$88)</f>
        <v>1</v>
      </c>
      <c r="FI43" s="9">
        <f>_xlfn.RANK.EQ(datos!FM43,datos!FM$7:FM$88)</f>
        <v>5</v>
      </c>
      <c r="FJ43" s="9">
        <f>_xlfn.RANK.EQ(datos!FN43,datos!FN$7:FN$88)</f>
        <v>5</v>
      </c>
      <c r="FK43" s="9">
        <f>_xlfn.RANK.EQ(datos!FO43,datos!FO$7:FO$88)</f>
        <v>17</v>
      </c>
      <c r="FL43" s="9">
        <f>_xlfn.RANK.EQ(datos!FP43,datos!FP$7:FP$88)</f>
        <v>48</v>
      </c>
      <c r="FM43" s="9">
        <f>_xlfn.RANK.EQ(datos!FQ43,datos!FQ$7:FQ$88)</f>
        <v>27</v>
      </c>
      <c r="FN43" s="9">
        <f>_xlfn.RANK.EQ(datos!FR43,datos!FR$7:FR$88)</f>
        <v>35</v>
      </c>
      <c r="FO43" s="9">
        <f>_xlfn.RANK.EQ(datos!FS43,datos!FS$7:FS$88)</f>
        <v>59</v>
      </c>
      <c r="FP43" s="9">
        <f>_xlfn.RANK.EQ(datos!FT43,datos!FT$7:FT$88)</f>
        <v>20</v>
      </c>
    </row>
    <row r="44" spans="1:172" x14ac:dyDescent="0.3">
      <c r="A44" s="2" t="s">
        <v>76</v>
      </c>
      <c r="B44" s="2">
        <v>302</v>
      </c>
      <c r="C44" s="2" t="s">
        <v>77</v>
      </c>
      <c r="D44" s="2" t="s">
        <v>75</v>
      </c>
      <c r="E44" s="2" t="s">
        <v>347</v>
      </c>
      <c r="F44" s="2">
        <v>0</v>
      </c>
      <c r="G44" s="2" t="s">
        <v>344</v>
      </c>
      <c r="H44" s="9">
        <f>_xlfn.RANK.EQ(datos2!I44,datos2!I$7:I$88)</f>
        <v>29</v>
      </c>
      <c r="I44" s="9">
        <f>_xlfn.RANK.EQ(datos2!J44,datos2!J$7:J$88)</f>
        <v>17</v>
      </c>
      <c r="J44" s="9">
        <f>_xlfn.RANK.EQ(datos2!K44,datos2!K$7:K$88)</f>
        <v>24</v>
      </c>
      <c r="K44" s="9">
        <f>_xlfn.RANK.EQ(datos2!L44,datos2!L$7:L$88)</f>
        <v>50</v>
      </c>
      <c r="L44" s="9">
        <f>_xlfn.RANK.EQ(datos2!M44,datos2!M$7:M$88)</f>
        <v>45</v>
      </c>
      <c r="M44" s="9">
        <f>_xlfn.RANK.EQ(datos2!N44,datos2!N$7:N$88)</f>
        <v>36</v>
      </c>
      <c r="N44" s="9">
        <f>_xlfn.RANK.EQ(datos2!O44,datos2!O$7:O$88)</f>
        <v>20</v>
      </c>
      <c r="O44" s="9">
        <f>_xlfn.RANK.EQ(datos2!P44,datos2!P$7:P$88)</f>
        <v>7</v>
      </c>
      <c r="P44" s="9">
        <f>_xlfn.RANK.EQ(datos2!Q44,datos2!Q$7:Q$88)</f>
        <v>47</v>
      </c>
      <c r="Q44" s="9">
        <f>_xlfn.RANK.EQ(datos2!R44,datos2!R$7:R$88)</f>
        <v>41</v>
      </c>
      <c r="R44" s="9">
        <f>_xlfn.RANK.EQ(datos2!S44,datos2!S$7:S$88)</f>
        <v>53</v>
      </c>
      <c r="S44" s="9">
        <f>_xlfn.RANK.EQ(datos2!T44,datos2!T$7:T$88)</f>
        <v>13</v>
      </c>
      <c r="T44" s="9">
        <f>_xlfn.RANK.EQ(datos2!U44,datos2!U$7:U$88)</f>
        <v>8</v>
      </c>
      <c r="U44" s="9">
        <f>_xlfn.RANK.EQ(datos2!V44,datos2!V$7:V$88)</f>
        <v>14</v>
      </c>
      <c r="V44" s="9">
        <f>_xlfn.RANK.EQ(datos2!W44,datos2!W$7:W$88)</f>
        <v>29</v>
      </c>
      <c r="W44" s="9">
        <f>_xlfn.RANK.EQ(datos2!X44,datos2!X$7:X$88)</f>
        <v>31</v>
      </c>
      <c r="X44" s="9">
        <f>_xlfn.RANK.EQ(datos2!Y44,datos2!Y$7:Y$88)</f>
        <v>9</v>
      </c>
      <c r="Y44" s="9">
        <f>_xlfn.RANK.EQ(datos2!Z44,datos2!Z$7:Z$88)</f>
        <v>43</v>
      </c>
      <c r="Z44" s="9">
        <f>_xlfn.RANK.EQ(datos2!AA44,datos2!AA$7:AA$88)</f>
        <v>24</v>
      </c>
      <c r="AA44" s="9">
        <f>_xlfn.RANK.EQ(datos2!AB44,datos2!AB$7:AB$88)</f>
        <v>32</v>
      </c>
      <c r="AB44" s="9">
        <f>_xlfn.RANK.EQ(datos2!AC44,datos2!AC$7:AC$88)</f>
        <v>61</v>
      </c>
      <c r="AC44" s="9">
        <f>_xlfn.RANK.EQ(datos2!AD44,datos2!AD$7:AD$88)</f>
        <v>5</v>
      </c>
      <c r="AD44" s="9">
        <f>_xlfn.RANK.EQ(datos2!AE44,datos2!AE$7:AE$88)</f>
        <v>70</v>
      </c>
      <c r="AE44" s="9">
        <f>_xlfn.RANK.EQ(datos2!AF44,datos2!AF$7:AF$88)</f>
        <v>45</v>
      </c>
      <c r="AF44" s="9">
        <f>_xlfn.RANK.EQ(datos2!AG44,datos2!AG$7:AG$88)</f>
        <v>41</v>
      </c>
      <c r="AG44" s="9">
        <f>_xlfn.RANK.EQ(datos2!AH44,datos2!AH$7:AH$88)</f>
        <v>35</v>
      </c>
      <c r="AH44" s="9">
        <f>_xlfn.RANK.EQ(datos2!AI44,datos2!AI$7:AI$88)</f>
        <v>54</v>
      </c>
      <c r="AI44" s="9">
        <f>_xlfn.RANK.EQ(datos2!AJ44,datos2!AJ$7:AJ$88)</f>
        <v>16</v>
      </c>
      <c r="AJ44" s="9">
        <f>_xlfn.RANK.EQ(datos2!AK44,datos2!AK$7:AK$88)</f>
        <v>18</v>
      </c>
      <c r="AK44" s="9">
        <f>_xlfn.RANK.EQ(datos2!AL44,datos2!AL$7:AL$88)</f>
        <v>26</v>
      </c>
      <c r="AL44" s="9">
        <f>_xlfn.RANK.EQ(datos2!AM44,datos2!AM$7:AM$88)</f>
        <v>71</v>
      </c>
      <c r="AM44" s="9">
        <f>_xlfn.RANK.EQ(datos2!AN44,datos2!AN$7:AN$88)</f>
        <v>3</v>
      </c>
      <c r="AN44" s="9">
        <f>_xlfn.RANK.EQ(datos2!AO44,datos2!AO$7:AO$88)</f>
        <v>31</v>
      </c>
      <c r="AO44" s="9">
        <f>_xlfn.RANK.EQ(datos!AS44,datos!AS$7:AS$88)</f>
        <v>27</v>
      </c>
      <c r="AP44" s="9">
        <f>_xlfn.RANK.EQ(datos!AT44,datos!AT$7:AT$88)</f>
        <v>37</v>
      </c>
      <c r="AQ44" s="9">
        <f>_xlfn.RANK.EQ(datos!AU44,datos!AU$7:AU$88)</f>
        <v>13</v>
      </c>
      <c r="AR44" s="9">
        <f>_xlfn.RANK.EQ(datos!AV44,datos!AV$7:AV$88)</f>
        <v>24</v>
      </c>
      <c r="AS44" s="9">
        <f>_xlfn.RANK.EQ(datos!AW44,datos!AW$7:AW$88)</f>
        <v>7</v>
      </c>
      <c r="AT44" s="9">
        <f>_xlfn.RANK.EQ(datos!AX44,datos!AX$7:AX$88)</f>
        <v>33</v>
      </c>
      <c r="AU44" s="9">
        <f>_xlfn.RANK.EQ(datos!AY44,datos!AY$7:AY$88)</f>
        <v>17</v>
      </c>
      <c r="AV44" s="9">
        <f>_xlfn.RANK.EQ(datos!AZ44,datos!AZ$7:AZ$88)</f>
        <v>60</v>
      </c>
      <c r="AW44" s="9">
        <f>_xlfn.RANK.EQ(datos!BA44,datos!BA$7:BA$88)</f>
        <v>37</v>
      </c>
      <c r="AX44" s="9">
        <f>_xlfn.RANK.EQ(datos!BB44,datos!BB$7:BB$88)</f>
        <v>43</v>
      </c>
      <c r="AY44" s="9">
        <f>_xlfn.RANK.EQ(datos!BC44,datos!BC$7:BC$88)</f>
        <v>39</v>
      </c>
      <c r="AZ44" s="9">
        <f>_xlfn.RANK.EQ(datos!BD44,datos!BD$7:BD$88)</f>
        <v>34</v>
      </c>
      <c r="BA44" s="9">
        <f>_xlfn.RANK.EQ(datos!BE44,datos!BE$7:BE$88)</f>
        <v>36</v>
      </c>
      <c r="BB44" s="9">
        <f>_xlfn.RANK.EQ(datos!BF44,datos!BF$7:BF$88)</f>
        <v>54</v>
      </c>
      <c r="BC44" s="9">
        <f>_xlfn.RANK.EQ(datos!BG44,datos!BG$7:BG$88)</f>
        <v>51</v>
      </c>
      <c r="BD44" s="9">
        <f>_xlfn.RANK.EQ(datos!BH44,datos!BH$7:BH$88)</f>
        <v>45</v>
      </c>
      <c r="BE44" s="9">
        <f>_xlfn.RANK.EQ(datos!BI44,datos!BI$7:BI$88)</f>
        <v>19</v>
      </c>
      <c r="BF44" s="9">
        <f>_xlfn.RANK.EQ(datos!BJ44,datos!BJ$7:BJ$88)</f>
        <v>9</v>
      </c>
      <c r="BG44" s="9">
        <f>_xlfn.RANK.EQ(datos!BK44,datos!BK$7:BK$88)</f>
        <v>54</v>
      </c>
      <c r="BH44" s="9">
        <f>_xlfn.RANK.EQ(datos!BL44,datos!BL$7:BL$88)</f>
        <v>15</v>
      </c>
      <c r="BI44" s="9">
        <f>_xlfn.RANK.EQ(datos!BM44,datos!BM$7:BM$88)</f>
        <v>12</v>
      </c>
      <c r="BJ44" s="9">
        <f>_xlfn.RANK.EQ(datos!BN44,datos!BN$7:BN$88)</f>
        <v>16</v>
      </c>
      <c r="BK44" s="9">
        <f>_xlfn.RANK.EQ(datos!BO44,datos!BO$7:BO$88)</f>
        <v>13</v>
      </c>
      <c r="BL44" s="9">
        <f>_xlfn.RANK.EQ(datos!BP44,datos!BP$7:BP$88)</f>
        <v>14</v>
      </c>
      <c r="BM44" s="9">
        <f>_xlfn.RANK.EQ(datos!BQ44,datos!BQ$7:BQ$88)</f>
        <v>34</v>
      </c>
      <c r="BN44" s="9">
        <f>_xlfn.RANK.EQ(datos!BR44,datos!BR$7:BR$88)</f>
        <v>31</v>
      </c>
      <c r="BO44" s="9">
        <f>_xlfn.RANK.EQ(datos!BS44,datos!BS$7:BS$88)</f>
        <v>74</v>
      </c>
      <c r="BP44" s="9">
        <f>_xlfn.RANK.EQ(datos!BT44,datos!BT$7:BT$88)</f>
        <v>1</v>
      </c>
      <c r="BQ44" s="9">
        <f>_xlfn.RANK.EQ(datos!BU44,datos!BU$7:BU$88)</f>
        <v>65</v>
      </c>
      <c r="BR44" s="9">
        <f>_xlfn.RANK.EQ(datos!BV44,datos!BV$7:BV$88)</f>
        <v>59</v>
      </c>
      <c r="BS44" s="9">
        <f>_xlfn.RANK.EQ(datos!BW44,datos!BW$7:BW$88)</f>
        <v>1</v>
      </c>
      <c r="BT44" s="9">
        <f>_xlfn.RANK.EQ(datos!BX44,datos!BX$7:BX$88)</f>
        <v>1</v>
      </c>
      <c r="BU44" s="9">
        <f>_xlfn.RANK.EQ(datos!BY44,datos!BY$7:BY$88)</f>
        <v>34</v>
      </c>
      <c r="BV44" s="9">
        <f>_xlfn.RANK.EQ(datos!BZ44,datos!BZ$7:BZ$88)</f>
        <v>13</v>
      </c>
      <c r="BW44" s="9">
        <f>_xlfn.RANK.EQ(datos!CA44,datos!CA$7:CA$88)</f>
        <v>28</v>
      </c>
      <c r="BX44" s="9">
        <f>_xlfn.RANK.EQ(datos!CB44,datos!CB$7:CB$88)</f>
        <v>53</v>
      </c>
      <c r="BY44" s="9">
        <f>_xlfn.RANK.EQ(datos!CC44,datos!CC$7:CC$88)</f>
        <v>41</v>
      </c>
      <c r="BZ44" s="9">
        <f>_xlfn.RANK.EQ(datos!CD44,datos!CD$7:CD$88)</f>
        <v>64</v>
      </c>
      <c r="CA44" s="9">
        <f>_xlfn.RANK.EQ(datos!CE44,datos!CE$7:CE$88)</f>
        <v>12</v>
      </c>
      <c r="CB44" s="9">
        <f>_xlfn.RANK.EQ(datos!CF44,datos!CF$7:CF$88)</f>
        <v>55</v>
      </c>
      <c r="CC44" s="9">
        <f>_xlfn.RANK.EQ(datos!CG44,datos!CG$7:CG$88)</f>
        <v>32</v>
      </c>
      <c r="CD44" s="9">
        <f>_xlfn.RANK.EQ(datos!CH44,datos!CH$7:CH$88)</f>
        <v>49</v>
      </c>
      <c r="CE44" s="9">
        <f>_xlfn.RANK.EQ(datos!CI44,datos!CI$7:CI$88)</f>
        <v>43</v>
      </c>
      <c r="CF44" s="9">
        <f>_xlfn.RANK.EQ(datos!CJ44,datos!CJ$7:CJ$88)</f>
        <v>35</v>
      </c>
      <c r="CG44" s="9">
        <f>_xlfn.RANK.EQ(datos!CK44,datos!CK$7:CK$88)</f>
        <v>9</v>
      </c>
      <c r="CH44" s="9">
        <f>_xlfn.RANK.EQ(datos!CL44,datos!CL$7:CL$88)</f>
        <v>5</v>
      </c>
      <c r="CI44" s="9">
        <f>_xlfn.RANK.EQ(datos!CM44,datos!CM$7:CM$88)</f>
        <v>2</v>
      </c>
      <c r="CJ44" s="9">
        <f>_xlfn.RANK.EQ(datos!CN44,datos!CN$7:CN$88)</f>
        <v>11</v>
      </c>
      <c r="CK44" s="9">
        <f>_xlfn.RANK.EQ(datos!CO44,datos!CO$7:CO$88)</f>
        <v>72</v>
      </c>
      <c r="CL44" s="9">
        <f>_xlfn.RANK.EQ(datos!CP44,datos!CP$7:CP$88)</f>
        <v>30</v>
      </c>
      <c r="CM44" s="9">
        <f>_xlfn.RANK.EQ(datos!CQ44,datos!CQ$7:CQ$88)</f>
        <v>1</v>
      </c>
      <c r="CN44" s="9">
        <f>_xlfn.RANK.EQ(datos!CR44,datos!CR$7:CR$88)</f>
        <v>57</v>
      </c>
      <c r="CO44" s="9">
        <f>_xlfn.RANK.EQ(datos!CS44,datos!CS$7:CS$88)</f>
        <v>31</v>
      </c>
      <c r="CP44" s="9">
        <f>_xlfn.RANK.EQ(datos!CT44,datos!CT$7:CT$88)</f>
        <v>21</v>
      </c>
      <c r="CQ44" s="9">
        <f>_xlfn.RANK.EQ(datos!CU44,datos!CU$7:CU$88)</f>
        <v>33</v>
      </c>
      <c r="CR44" s="9">
        <f>_xlfn.RANK.EQ(datos!CV44,datos!CV$7:CV$88)</f>
        <v>51</v>
      </c>
      <c r="CS44" s="9">
        <f>_xlfn.RANK.EQ(datos!CW44,datos!CW$7:CW$88)</f>
        <v>21</v>
      </c>
      <c r="CT44" s="9">
        <f>_xlfn.RANK.EQ(datos!CX44,datos!CX$7:CX$88)</f>
        <v>50</v>
      </c>
      <c r="CU44" s="9">
        <f>_xlfn.RANK.EQ(datos!CY44,datos!CY$7:CY$88)</f>
        <v>36</v>
      </c>
      <c r="CV44" s="9">
        <f>_xlfn.RANK.EQ(datos!CZ44,datos!CZ$7:CZ$88)</f>
        <v>66</v>
      </c>
      <c r="CW44" s="9">
        <f>_xlfn.RANK.EQ(datos!DA44,datos!DA$7:DA$88)</f>
        <v>41</v>
      </c>
      <c r="CX44" s="9">
        <f>_xlfn.RANK.EQ(datos!DB44,datos!DB$7:DB$88)</f>
        <v>44</v>
      </c>
      <c r="CY44" s="9">
        <f>_xlfn.RANK.EQ(datos!DC44,datos!DC$7:DC$88)</f>
        <v>47</v>
      </c>
      <c r="CZ44" s="9">
        <f>_xlfn.RANK.EQ(datos!DD44,datos!DD$7:DD$88)</f>
        <v>55</v>
      </c>
      <c r="DA44" s="9">
        <f>_xlfn.RANK.EQ(datos!DE44,datos!DE$7:DE$88)</f>
        <v>30</v>
      </c>
      <c r="DB44" s="9">
        <f>_xlfn.RANK.EQ(datos!DF44,datos!DF$7:DF$88)</f>
        <v>41</v>
      </c>
      <c r="DC44" s="9">
        <f>_xlfn.RANK.EQ(datos!DG44,datos!DG$7:DG$88)</f>
        <v>46</v>
      </c>
      <c r="DD44" s="9">
        <f>_xlfn.RANK.EQ(datos!DH44,datos!DH$7:DH$88)</f>
        <v>76</v>
      </c>
      <c r="DE44" s="9">
        <f>_xlfn.RANK.EQ(datos!DI44,datos!DI$7:DI$88)</f>
        <v>44</v>
      </c>
      <c r="DF44" s="9">
        <f>_xlfn.RANK.EQ(datos!DJ44,datos!DJ$7:DJ$88)</f>
        <v>3</v>
      </c>
      <c r="DG44" s="9">
        <f>_xlfn.RANK.EQ(datos!DK44,datos!DK$7:DK$88)</f>
        <v>16</v>
      </c>
      <c r="DH44" s="9">
        <f>_xlfn.RANK.EQ(datos!DL44,datos!DL$7:DL$88)</f>
        <v>14</v>
      </c>
      <c r="DI44" s="9">
        <f>_xlfn.RANK.EQ(datos!DM44,datos!DM$7:DM$88)</f>
        <v>82</v>
      </c>
      <c r="DJ44" s="9">
        <f>_xlfn.RANK.EQ(datos!DN44,datos!DN$7:DN$88)</f>
        <v>39</v>
      </c>
      <c r="DK44" s="9">
        <f>_xlfn.RANK.EQ(datos!DO44,datos!DO$7:DO$88)</f>
        <v>43</v>
      </c>
      <c r="DL44" s="9">
        <f>_xlfn.RANK.EQ(datos!DP44,datos!DP$7:DP$88)</f>
        <v>8</v>
      </c>
      <c r="DM44" s="9">
        <f>_xlfn.RANK.EQ(datos!DQ44,datos!DQ$7:DQ$88)</f>
        <v>57</v>
      </c>
      <c r="DN44" s="9">
        <f>_xlfn.RANK.EQ(datos!DR44,datos!DR$7:DR$88)</f>
        <v>28</v>
      </c>
      <c r="DO44" s="9">
        <f>_xlfn.RANK.EQ(datos!DS44,datos!DS$7:DS$88)</f>
        <v>50</v>
      </c>
      <c r="DP44" s="9">
        <f>_xlfn.RANK.EQ(datos!DT44,datos!DT$7:DT$88)</f>
        <v>41</v>
      </c>
      <c r="DQ44" s="9">
        <f>_xlfn.RANK.EQ(datos!DU44,datos!DU$7:DU$88)</f>
        <v>44</v>
      </c>
      <c r="DR44" s="9">
        <f>_xlfn.RANK.EQ(datos!DV44,datos!DV$7:DV$88)</f>
        <v>26</v>
      </c>
      <c r="DS44" s="9">
        <f>_xlfn.RANK.EQ(datos!DW44,datos!DW$7:DW$88)</f>
        <v>56</v>
      </c>
      <c r="DT44" s="9">
        <f>_xlfn.RANK.EQ(datos!DX44,datos!DX$7:DX$88)</f>
        <v>19</v>
      </c>
      <c r="DU44" s="9">
        <f>_xlfn.RANK.EQ(datos!DY44,datos!DY$7:DY$88)</f>
        <v>26</v>
      </c>
      <c r="DV44" s="9">
        <f>_xlfn.RANK.EQ(datos!DZ44,datos!DZ$7:DZ$88)</f>
        <v>22</v>
      </c>
      <c r="DW44" s="9">
        <f>_xlfn.RANK.EQ(datos!EA44,datos!EA$7:EA$88)</f>
        <v>31</v>
      </c>
      <c r="DX44" s="9">
        <f>_xlfn.RANK.EQ(datos!EB44,datos!EB$7:EB$88)</f>
        <v>47</v>
      </c>
      <c r="DY44" s="9">
        <f>_xlfn.RANK.EQ(datos!EC44,datos!EC$7:EC$88)</f>
        <v>36</v>
      </c>
      <c r="DZ44" s="9">
        <f>_xlfn.RANK.EQ(datos!ED44,datos!ED$7:ED$88)</f>
        <v>35</v>
      </c>
      <c r="EA44" s="9">
        <f>_xlfn.RANK.EQ(datos!EE44,datos!EE$7:EE$88)</f>
        <v>56</v>
      </c>
      <c r="EB44" s="9">
        <f>_xlfn.RANK.EQ(datos!EF44,datos!EF$7:EF$88)</f>
        <v>48</v>
      </c>
      <c r="EC44" s="9">
        <f>_xlfn.RANK.EQ(datos!EG44,datos!EG$7:EG$88)</f>
        <v>70</v>
      </c>
      <c r="ED44" s="9">
        <f>_xlfn.RANK.EQ(datos!EH44,datos!EH$7:EH$88)</f>
        <v>45</v>
      </c>
      <c r="EE44" s="9">
        <f>_xlfn.RANK.EQ(datos!EI44,datos!EI$7:EI$88)</f>
        <v>1</v>
      </c>
      <c r="EF44" s="9">
        <f>_xlfn.RANK.EQ(datos!EJ44,datos!EJ$7:EJ$88)</f>
        <v>36</v>
      </c>
      <c r="EG44" s="9">
        <f>_xlfn.RANK.EQ(datos!EK44,datos!EK$7:EK$88)</f>
        <v>5</v>
      </c>
      <c r="EH44" s="9">
        <f>_xlfn.RANK.EQ(datos!EL44,datos!EL$7:EL$88)</f>
        <v>21</v>
      </c>
      <c r="EI44" s="9">
        <f>_xlfn.RANK.EQ(datos!EM44,datos!EM$7:EM$88)</f>
        <v>8</v>
      </c>
      <c r="EJ44" s="9">
        <f>_xlfn.RANK.EQ(datos!EN44,datos!EN$7:EN$88)</f>
        <v>46</v>
      </c>
      <c r="EK44" s="9">
        <f>_xlfn.RANK.EQ(datos!EO44,datos!EO$7:EO$88)</f>
        <v>10</v>
      </c>
      <c r="EL44" s="9">
        <f>_xlfn.RANK.EQ(datos!EP44,datos!EP$7:EP$88)</f>
        <v>1</v>
      </c>
      <c r="EM44" s="9">
        <f>_xlfn.RANK.EQ(datos!EQ44,datos!EQ$7:EQ$88)</f>
        <v>1</v>
      </c>
      <c r="EN44" s="9">
        <f>_xlfn.RANK.EQ(datos!ER44,datos!ER$7:ER$88)</f>
        <v>35</v>
      </c>
      <c r="EO44" s="9">
        <f>_xlfn.RANK.EQ(datos!ES44,datos!ES$7:ES$88)</f>
        <v>44</v>
      </c>
      <c r="EP44" s="9">
        <f>_xlfn.RANK.EQ(datos!ET44,datos!ET$7:ET$88)</f>
        <v>26</v>
      </c>
      <c r="EQ44" s="9">
        <f>_xlfn.RANK.EQ(datos!EU44,datos!EU$7:EU$88)</f>
        <v>35</v>
      </c>
      <c r="ER44" s="9">
        <f>_xlfn.RANK.EQ(datos!EV44,datos!EV$7:EV$88)</f>
        <v>26</v>
      </c>
      <c r="ES44" s="9">
        <f>_xlfn.RANK.EQ(datos!EW44,datos!EW$7:EW$88)</f>
        <v>53</v>
      </c>
      <c r="ET44" s="9">
        <f>_xlfn.RANK.EQ(datos!EX44,datos!EX$7:EX$88)</f>
        <v>33</v>
      </c>
      <c r="EU44" s="9">
        <f>_xlfn.RANK.EQ(datos!EY44,datos!EY$7:EY$88)</f>
        <v>33</v>
      </c>
      <c r="EV44" s="9">
        <f>_xlfn.RANK.EQ(datos!EZ44,datos!EZ$7:EZ$88)</f>
        <v>21</v>
      </c>
      <c r="EW44" s="9">
        <f>_xlfn.RANK.EQ(datos!FA44,datos!FA$7:FA$88)</f>
        <v>33</v>
      </c>
      <c r="EX44" s="9">
        <f>_xlfn.RANK.EQ(datos!FB44,datos!FB$7:FB$88)</f>
        <v>36</v>
      </c>
      <c r="EY44" s="9">
        <f>_xlfn.RANK.EQ(datos!FC44,datos!FC$7:FC$88)</f>
        <v>15</v>
      </c>
      <c r="EZ44" s="9">
        <f>_xlfn.RANK.EQ(datos!FD44,datos!FD$7:FD$88)</f>
        <v>26</v>
      </c>
      <c r="FA44" s="9">
        <f>_xlfn.RANK.EQ(datos!FE44,datos!FE$7:FE$88)</f>
        <v>38</v>
      </c>
      <c r="FB44" s="9">
        <f>_xlfn.RANK.EQ(datos!FF44,datos!FF$7:FF$88)</f>
        <v>33</v>
      </c>
      <c r="FC44" s="9">
        <f>_xlfn.RANK.EQ(datos!FG44,datos!FG$7:FG$88)</f>
        <v>38</v>
      </c>
      <c r="FD44" s="9">
        <f>_xlfn.RANK.EQ(datos!FH44,datos!FH$7:FH$88)</f>
        <v>77</v>
      </c>
      <c r="FE44" s="9">
        <f>_xlfn.RANK.EQ(datos!FI44,datos!FI$7:FI$88)</f>
        <v>51</v>
      </c>
      <c r="FF44" s="9">
        <f>_xlfn.RANK.EQ(datos!FJ44,datos!FJ$7:FJ$88)</f>
        <v>3</v>
      </c>
      <c r="FG44" s="9">
        <f>_xlfn.RANK.EQ(datos!FK44,datos!FK$7:FK$88)</f>
        <v>4</v>
      </c>
      <c r="FH44" s="9">
        <f>_xlfn.RANK.EQ(datos!FL44,datos!FL$7:FL$88)</f>
        <v>1</v>
      </c>
      <c r="FI44" s="9">
        <f>_xlfn.RANK.EQ(datos!FM44,datos!FM$7:FM$88)</f>
        <v>5</v>
      </c>
      <c r="FJ44" s="9">
        <f>_xlfn.RANK.EQ(datos!FN44,datos!FN$7:FN$88)</f>
        <v>5</v>
      </c>
      <c r="FK44" s="9">
        <f>_xlfn.RANK.EQ(datos!FO44,datos!FO$7:FO$88)</f>
        <v>16</v>
      </c>
      <c r="FL44" s="9">
        <f>_xlfn.RANK.EQ(datos!FP44,datos!FP$7:FP$88)</f>
        <v>19</v>
      </c>
      <c r="FM44" s="9">
        <f>_xlfn.RANK.EQ(datos!FQ44,datos!FQ$7:FQ$88)</f>
        <v>33</v>
      </c>
      <c r="FN44" s="9">
        <f>_xlfn.RANK.EQ(datos!FR44,datos!FR$7:FR$88)</f>
        <v>48</v>
      </c>
      <c r="FO44" s="9">
        <f>_xlfn.RANK.EQ(datos!FS44,datos!FS$7:FS$88)</f>
        <v>56</v>
      </c>
      <c r="FP44" s="9">
        <f>_xlfn.RANK.EQ(datos!FT44,datos!FT$7:FT$88)</f>
        <v>17</v>
      </c>
    </row>
    <row r="45" spans="1:172" x14ac:dyDescent="0.3">
      <c r="A45" s="2" t="s">
        <v>78</v>
      </c>
      <c r="B45" s="2">
        <v>303</v>
      </c>
      <c r="C45" s="2" t="s">
        <v>79</v>
      </c>
      <c r="D45" s="2" t="s">
        <v>75</v>
      </c>
      <c r="E45" s="2" t="s">
        <v>347</v>
      </c>
      <c r="F45" s="2">
        <v>0</v>
      </c>
      <c r="G45" s="2" t="s">
        <v>344</v>
      </c>
      <c r="H45" s="9">
        <f>_xlfn.RANK.EQ(datos2!I45,datos2!I$7:I$88)</f>
        <v>20</v>
      </c>
      <c r="I45" s="9">
        <f>_xlfn.RANK.EQ(datos2!J45,datos2!J$7:J$88)</f>
        <v>16</v>
      </c>
      <c r="J45" s="9">
        <f>_xlfn.RANK.EQ(datos2!K45,datos2!K$7:K$88)</f>
        <v>23</v>
      </c>
      <c r="K45" s="9">
        <f>_xlfn.RANK.EQ(datos2!L45,datos2!L$7:L$88)</f>
        <v>20</v>
      </c>
      <c r="L45" s="9">
        <f>_xlfn.RANK.EQ(datos2!M45,datos2!M$7:M$88)</f>
        <v>31</v>
      </c>
      <c r="M45" s="9">
        <f>_xlfn.RANK.EQ(datos2!N45,datos2!N$7:N$88)</f>
        <v>40</v>
      </c>
      <c r="N45" s="9">
        <f>_xlfn.RANK.EQ(datos2!O45,datos2!O$7:O$88)</f>
        <v>19</v>
      </c>
      <c r="O45" s="9">
        <f>_xlfn.RANK.EQ(datos2!P45,datos2!P$7:P$88)</f>
        <v>21</v>
      </c>
      <c r="P45" s="9">
        <f>_xlfn.RANK.EQ(datos2!Q45,datos2!Q$7:Q$88)</f>
        <v>13</v>
      </c>
      <c r="Q45" s="9">
        <f>_xlfn.RANK.EQ(datos2!R45,datos2!R$7:R$88)</f>
        <v>24</v>
      </c>
      <c r="R45" s="9">
        <f>_xlfn.RANK.EQ(datos2!S45,datos2!S$7:S$88)</f>
        <v>37</v>
      </c>
      <c r="S45" s="9">
        <f>_xlfn.RANK.EQ(datos2!T45,datos2!T$7:T$88)</f>
        <v>51</v>
      </c>
      <c r="T45" s="9">
        <f>_xlfn.RANK.EQ(datos2!U45,datos2!U$7:U$88)</f>
        <v>10</v>
      </c>
      <c r="U45" s="9">
        <f>_xlfn.RANK.EQ(datos2!V45,datos2!V$7:V$88)</f>
        <v>10</v>
      </c>
      <c r="V45" s="9">
        <f>_xlfn.RANK.EQ(datos2!W45,datos2!W$7:W$88)</f>
        <v>3</v>
      </c>
      <c r="W45" s="9">
        <f>_xlfn.RANK.EQ(datos2!X45,datos2!X$7:X$88)</f>
        <v>27</v>
      </c>
      <c r="X45" s="9">
        <f>_xlfn.RANK.EQ(datos2!Y45,datos2!Y$7:Y$88)</f>
        <v>24</v>
      </c>
      <c r="Y45" s="9">
        <f>_xlfn.RANK.EQ(datos2!Z45,datos2!Z$7:Z$88)</f>
        <v>79</v>
      </c>
      <c r="Z45" s="9">
        <f>_xlfn.RANK.EQ(datos2!AA45,datos2!AA$7:AA$88)</f>
        <v>26</v>
      </c>
      <c r="AA45" s="9">
        <f>_xlfn.RANK.EQ(datos2!AB45,datos2!AB$7:AB$88)</f>
        <v>29</v>
      </c>
      <c r="AB45" s="9">
        <f>_xlfn.RANK.EQ(datos2!AC45,datos2!AC$7:AC$88)</f>
        <v>28</v>
      </c>
      <c r="AC45" s="9">
        <f>_xlfn.RANK.EQ(datos2!AD45,datos2!AD$7:AD$88)</f>
        <v>21</v>
      </c>
      <c r="AD45" s="9">
        <f>_xlfn.RANK.EQ(datos2!AE45,datos2!AE$7:AE$88)</f>
        <v>23</v>
      </c>
      <c r="AE45" s="9">
        <f>_xlfn.RANK.EQ(datos2!AF45,datos2!AF$7:AF$88)</f>
        <v>31</v>
      </c>
      <c r="AF45" s="9">
        <f>_xlfn.RANK.EQ(datos2!AG45,datos2!AG$7:AG$88)</f>
        <v>18</v>
      </c>
      <c r="AG45" s="9">
        <f>_xlfn.RANK.EQ(datos2!AH45,datos2!AH$7:AH$88)</f>
        <v>32</v>
      </c>
      <c r="AH45" s="9">
        <f>_xlfn.RANK.EQ(datos2!AI45,datos2!AI$7:AI$88)</f>
        <v>70</v>
      </c>
      <c r="AI45" s="9">
        <f>_xlfn.RANK.EQ(datos2!AJ45,datos2!AJ$7:AJ$88)</f>
        <v>31</v>
      </c>
      <c r="AJ45" s="9">
        <f>_xlfn.RANK.EQ(datos2!AK45,datos2!AK$7:AK$88)</f>
        <v>33</v>
      </c>
      <c r="AK45" s="9">
        <f>_xlfn.RANK.EQ(datos2!AL45,datos2!AL$7:AL$88)</f>
        <v>21</v>
      </c>
      <c r="AL45" s="9">
        <f>_xlfn.RANK.EQ(datos2!AM45,datos2!AM$7:AM$88)</f>
        <v>49</v>
      </c>
      <c r="AM45" s="9">
        <f>_xlfn.RANK.EQ(datos2!AN45,datos2!AN$7:AN$88)</f>
        <v>21</v>
      </c>
      <c r="AN45" s="9">
        <f>_xlfn.RANK.EQ(datos2!AO45,datos2!AO$7:AO$88)</f>
        <v>14</v>
      </c>
      <c r="AO45" s="9">
        <f>_xlfn.RANK.EQ(datos!AS45,datos!AS$7:AS$88)</f>
        <v>50</v>
      </c>
      <c r="AP45" s="9">
        <f>_xlfn.RANK.EQ(datos!AT45,datos!AT$7:AT$88)</f>
        <v>59</v>
      </c>
      <c r="AQ45" s="9">
        <f>_xlfn.RANK.EQ(datos!AU45,datos!AU$7:AU$88)</f>
        <v>21</v>
      </c>
      <c r="AR45" s="9">
        <f>_xlfn.RANK.EQ(datos!AV45,datos!AV$7:AV$88)</f>
        <v>4</v>
      </c>
      <c r="AS45" s="9">
        <f>_xlfn.RANK.EQ(datos!AW45,datos!AW$7:AW$88)</f>
        <v>18</v>
      </c>
      <c r="AT45" s="9">
        <f>_xlfn.RANK.EQ(datos!AX45,datos!AX$7:AX$88)</f>
        <v>34</v>
      </c>
      <c r="AU45" s="9">
        <f>_xlfn.RANK.EQ(datos!AY45,datos!AY$7:AY$88)</f>
        <v>34</v>
      </c>
      <c r="AV45" s="9">
        <f>_xlfn.RANK.EQ(datos!AZ45,datos!AZ$7:AZ$88)</f>
        <v>11</v>
      </c>
      <c r="AW45" s="9">
        <f>_xlfn.RANK.EQ(datos!BA45,datos!BA$7:BA$88)</f>
        <v>10</v>
      </c>
      <c r="AX45" s="9">
        <f>_xlfn.RANK.EQ(datos!BB45,datos!BB$7:BB$88)</f>
        <v>23</v>
      </c>
      <c r="AY45" s="9">
        <f>_xlfn.RANK.EQ(datos!BC45,datos!BC$7:BC$88)</f>
        <v>24</v>
      </c>
      <c r="AZ45" s="9">
        <f>_xlfn.RANK.EQ(datos!BD45,datos!BD$7:BD$88)</f>
        <v>24</v>
      </c>
      <c r="BA45" s="9">
        <f>_xlfn.RANK.EQ(datos!BE45,datos!BE$7:BE$88)</f>
        <v>17</v>
      </c>
      <c r="BB45" s="9">
        <f>_xlfn.RANK.EQ(datos!BF45,datos!BF$7:BF$88)</f>
        <v>1</v>
      </c>
      <c r="BC45" s="9">
        <f>_xlfn.RANK.EQ(datos!BG45,datos!BG$7:BG$88)</f>
        <v>24</v>
      </c>
      <c r="BD45" s="9">
        <f>_xlfn.RANK.EQ(datos!BH45,datos!BH$7:BH$88)</f>
        <v>64</v>
      </c>
      <c r="BE45" s="9">
        <f>_xlfn.RANK.EQ(datos!BI45,datos!BI$7:BI$88)</f>
        <v>19</v>
      </c>
      <c r="BF45" s="9">
        <f>_xlfn.RANK.EQ(datos!BJ45,datos!BJ$7:BJ$88)</f>
        <v>40</v>
      </c>
      <c r="BG45" s="9">
        <f>_xlfn.RANK.EQ(datos!BK45,datos!BK$7:BK$88)</f>
        <v>44</v>
      </c>
      <c r="BH45" s="9">
        <f>_xlfn.RANK.EQ(datos!BL45,datos!BL$7:BL$88)</f>
        <v>56</v>
      </c>
      <c r="BI45" s="9">
        <f>_xlfn.RANK.EQ(datos!BM45,datos!BM$7:BM$88)</f>
        <v>29</v>
      </c>
      <c r="BJ45" s="9">
        <f>_xlfn.RANK.EQ(datos!BN45,datos!BN$7:BN$88)</f>
        <v>21</v>
      </c>
      <c r="BK45" s="9">
        <f>_xlfn.RANK.EQ(datos!BO45,datos!BO$7:BO$88)</f>
        <v>72</v>
      </c>
      <c r="BL45" s="9">
        <f>_xlfn.RANK.EQ(datos!BP45,datos!BP$7:BP$88)</f>
        <v>48</v>
      </c>
      <c r="BM45" s="9">
        <f>_xlfn.RANK.EQ(datos!BQ45,datos!BQ$7:BQ$88)</f>
        <v>20</v>
      </c>
      <c r="BN45" s="9">
        <f>_xlfn.RANK.EQ(datos!BR45,datos!BR$7:BR$88)</f>
        <v>12</v>
      </c>
      <c r="BO45" s="9">
        <f>_xlfn.RANK.EQ(datos!BS45,datos!BS$7:BS$88)</f>
        <v>31</v>
      </c>
      <c r="BP45" s="9">
        <f>_xlfn.RANK.EQ(datos!BT45,datos!BT$7:BT$88)</f>
        <v>1</v>
      </c>
      <c r="BQ45" s="9">
        <f>_xlfn.RANK.EQ(datos!BU45,datos!BU$7:BU$88)</f>
        <v>1</v>
      </c>
      <c r="BR45" s="9">
        <f>_xlfn.RANK.EQ(datos!BV45,datos!BV$7:BV$88)</f>
        <v>32</v>
      </c>
      <c r="BS45" s="9">
        <f>_xlfn.RANK.EQ(datos!BW45,datos!BW$7:BW$88)</f>
        <v>1</v>
      </c>
      <c r="BT45" s="9">
        <f>_xlfn.RANK.EQ(datos!BX45,datos!BX$7:BX$88)</f>
        <v>19</v>
      </c>
      <c r="BU45" s="9">
        <f>_xlfn.RANK.EQ(datos!BY45,datos!BY$7:BY$88)</f>
        <v>3</v>
      </c>
      <c r="BV45" s="9">
        <f>_xlfn.RANK.EQ(datos!BZ45,datos!BZ$7:BZ$88)</f>
        <v>28</v>
      </c>
      <c r="BW45" s="9">
        <f>_xlfn.RANK.EQ(datos!CA45,datos!CA$7:CA$88)</f>
        <v>1</v>
      </c>
      <c r="BX45" s="9">
        <f>_xlfn.RANK.EQ(datos!CB45,datos!CB$7:CB$88)</f>
        <v>61</v>
      </c>
      <c r="BY45" s="9">
        <f>_xlfn.RANK.EQ(datos!CC45,datos!CC$7:CC$88)</f>
        <v>30</v>
      </c>
      <c r="BZ45" s="9">
        <f>_xlfn.RANK.EQ(datos!CD45,datos!CD$7:CD$88)</f>
        <v>56</v>
      </c>
      <c r="CA45" s="9">
        <f>_xlfn.RANK.EQ(datos!CE45,datos!CE$7:CE$88)</f>
        <v>33</v>
      </c>
      <c r="CB45" s="9">
        <f>_xlfn.RANK.EQ(datos!CF45,datos!CF$7:CF$88)</f>
        <v>41</v>
      </c>
      <c r="CC45" s="9">
        <f>_xlfn.RANK.EQ(datos!CG45,datos!CG$7:CG$88)</f>
        <v>34</v>
      </c>
      <c r="CD45" s="9">
        <f>_xlfn.RANK.EQ(datos!CH45,datos!CH$7:CH$88)</f>
        <v>62</v>
      </c>
      <c r="CE45" s="9">
        <f>_xlfn.RANK.EQ(datos!CI45,datos!CI$7:CI$88)</f>
        <v>48</v>
      </c>
      <c r="CF45" s="9">
        <f>_xlfn.RANK.EQ(datos!CJ45,datos!CJ$7:CJ$88)</f>
        <v>63</v>
      </c>
      <c r="CG45" s="9">
        <f>_xlfn.RANK.EQ(datos!CK45,datos!CK$7:CK$88)</f>
        <v>25</v>
      </c>
      <c r="CH45" s="9">
        <f>_xlfn.RANK.EQ(datos!CL45,datos!CL$7:CL$88)</f>
        <v>38</v>
      </c>
      <c r="CI45" s="9">
        <f>_xlfn.RANK.EQ(datos!CM45,datos!CM$7:CM$88)</f>
        <v>18</v>
      </c>
      <c r="CJ45" s="9">
        <f>_xlfn.RANK.EQ(datos!CN45,datos!CN$7:CN$88)</f>
        <v>14</v>
      </c>
      <c r="CK45" s="9">
        <f>_xlfn.RANK.EQ(datos!CO45,datos!CO$7:CO$88)</f>
        <v>68</v>
      </c>
      <c r="CL45" s="9">
        <f>_xlfn.RANK.EQ(datos!CP45,datos!CP$7:CP$88)</f>
        <v>57</v>
      </c>
      <c r="CM45" s="9">
        <f>_xlfn.RANK.EQ(datos!CQ45,datos!CQ$7:CQ$88)</f>
        <v>68</v>
      </c>
      <c r="CN45" s="9">
        <f>_xlfn.RANK.EQ(datos!CR45,datos!CR$7:CR$88)</f>
        <v>53</v>
      </c>
      <c r="CO45" s="9">
        <f>_xlfn.RANK.EQ(datos!CS45,datos!CS$7:CS$88)</f>
        <v>19</v>
      </c>
      <c r="CP45" s="9">
        <f>_xlfn.RANK.EQ(datos!CT45,datos!CT$7:CT$88)</f>
        <v>23</v>
      </c>
      <c r="CQ45" s="9">
        <f>_xlfn.RANK.EQ(datos!CU45,datos!CU$7:CU$88)</f>
        <v>27</v>
      </c>
      <c r="CR45" s="9">
        <f>_xlfn.RANK.EQ(datos!CV45,datos!CV$7:CV$88)</f>
        <v>47</v>
      </c>
      <c r="CS45" s="9">
        <f>_xlfn.RANK.EQ(datos!CW45,datos!CW$7:CW$88)</f>
        <v>45</v>
      </c>
      <c r="CT45" s="9">
        <f>_xlfn.RANK.EQ(datos!CX45,datos!CX$7:CX$88)</f>
        <v>32</v>
      </c>
      <c r="CU45" s="9">
        <f>_xlfn.RANK.EQ(datos!CY45,datos!CY$7:CY$88)</f>
        <v>71</v>
      </c>
      <c r="CV45" s="9">
        <f>_xlfn.RANK.EQ(datos!CZ45,datos!CZ$7:CZ$88)</f>
        <v>38</v>
      </c>
      <c r="CW45" s="9">
        <f>_xlfn.RANK.EQ(datos!DA45,datos!DA$7:DA$88)</f>
        <v>38</v>
      </c>
      <c r="CX45" s="9">
        <f>_xlfn.RANK.EQ(datos!DB45,datos!DB$7:DB$88)</f>
        <v>61</v>
      </c>
      <c r="CY45" s="9">
        <f>_xlfn.RANK.EQ(datos!DC45,datos!DC$7:DC$88)</f>
        <v>31</v>
      </c>
      <c r="CZ45" s="9">
        <f>_xlfn.RANK.EQ(datos!DD45,datos!DD$7:DD$88)</f>
        <v>22</v>
      </c>
      <c r="DA45" s="9">
        <f>_xlfn.RANK.EQ(datos!DE45,datos!DE$7:DE$88)</f>
        <v>23</v>
      </c>
      <c r="DB45" s="9">
        <f>_xlfn.RANK.EQ(datos!DF45,datos!DF$7:DF$88)</f>
        <v>46</v>
      </c>
      <c r="DC45" s="9">
        <f>_xlfn.RANK.EQ(datos!DG45,datos!DG$7:DG$88)</f>
        <v>26</v>
      </c>
      <c r="DD45" s="9">
        <f>_xlfn.RANK.EQ(datos!DH45,datos!DH$7:DH$88)</f>
        <v>36</v>
      </c>
      <c r="DE45" s="9">
        <f>_xlfn.RANK.EQ(datos!DI45,datos!DI$7:DI$88)</f>
        <v>30</v>
      </c>
      <c r="DF45" s="9">
        <f>_xlfn.RANK.EQ(datos!DJ45,datos!DJ$7:DJ$88)</f>
        <v>58</v>
      </c>
      <c r="DG45" s="9">
        <f>_xlfn.RANK.EQ(datos!DK45,datos!DK$7:DK$88)</f>
        <v>18</v>
      </c>
      <c r="DH45" s="9">
        <f>_xlfn.RANK.EQ(datos!DL45,datos!DL$7:DL$88)</f>
        <v>21</v>
      </c>
      <c r="DI45" s="9">
        <f>_xlfn.RANK.EQ(datos!DM45,datos!DM$7:DM$88)</f>
        <v>31</v>
      </c>
      <c r="DJ45" s="9">
        <f>_xlfn.RANK.EQ(datos!DN45,datos!DN$7:DN$88)</f>
        <v>24</v>
      </c>
      <c r="DK45" s="9">
        <f>_xlfn.RANK.EQ(datos!DO45,datos!DO$7:DO$88)</f>
        <v>52</v>
      </c>
      <c r="DL45" s="9">
        <f>_xlfn.RANK.EQ(datos!DP45,datos!DP$7:DP$88)</f>
        <v>35</v>
      </c>
      <c r="DM45" s="9">
        <f>_xlfn.RANK.EQ(datos!DQ45,datos!DQ$7:DQ$88)</f>
        <v>21</v>
      </c>
      <c r="DN45" s="9">
        <f>_xlfn.RANK.EQ(datos!DR45,datos!DR$7:DR$88)</f>
        <v>67</v>
      </c>
      <c r="DO45" s="9">
        <f>_xlfn.RANK.EQ(datos!DS45,datos!DS$7:DS$88)</f>
        <v>22</v>
      </c>
      <c r="DP45" s="9">
        <f>_xlfn.RANK.EQ(datos!DT45,datos!DT$7:DT$88)</f>
        <v>17</v>
      </c>
      <c r="DQ45" s="9">
        <f>_xlfn.RANK.EQ(datos!DU45,datos!DU$7:DU$88)</f>
        <v>18</v>
      </c>
      <c r="DR45" s="9">
        <f>_xlfn.RANK.EQ(datos!DV45,datos!DV$7:DV$88)</f>
        <v>57</v>
      </c>
      <c r="DS45" s="9">
        <f>_xlfn.RANK.EQ(datos!DW45,datos!DW$7:DW$88)</f>
        <v>58</v>
      </c>
      <c r="DT45" s="9">
        <f>_xlfn.RANK.EQ(datos!DX45,datos!DX$7:DX$88)</f>
        <v>34</v>
      </c>
      <c r="DU45" s="9">
        <f>_xlfn.RANK.EQ(datos!DY45,datos!DY$7:DY$88)</f>
        <v>57</v>
      </c>
      <c r="DV45" s="9">
        <f>_xlfn.RANK.EQ(datos!DZ45,datos!DZ$7:DZ$88)</f>
        <v>25</v>
      </c>
      <c r="DW45" s="9">
        <f>_xlfn.RANK.EQ(datos!EA45,datos!EA$7:EA$88)</f>
        <v>22</v>
      </c>
      <c r="DX45" s="9">
        <f>_xlfn.RANK.EQ(datos!EB45,datos!EB$7:EB$88)</f>
        <v>31</v>
      </c>
      <c r="DY45" s="9">
        <f>_xlfn.RANK.EQ(datos!EC45,datos!EC$7:EC$88)</f>
        <v>34</v>
      </c>
      <c r="DZ45" s="9">
        <f>_xlfn.RANK.EQ(datos!ED45,datos!ED$7:ED$88)</f>
        <v>45</v>
      </c>
      <c r="EA45" s="9">
        <f>_xlfn.RANK.EQ(datos!EE45,datos!EE$7:EE$88)</f>
        <v>50</v>
      </c>
      <c r="EB45" s="9">
        <f>_xlfn.RANK.EQ(datos!EF45,datos!EF$7:EF$88)</f>
        <v>69</v>
      </c>
      <c r="EC45" s="9">
        <f>_xlfn.RANK.EQ(datos!EG45,datos!EG$7:EG$88)</f>
        <v>66</v>
      </c>
      <c r="ED45" s="9">
        <f>_xlfn.RANK.EQ(datos!EH45,datos!EH$7:EH$88)</f>
        <v>42</v>
      </c>
      <c r="EE45" s="9">
        <f>_xlfn.RANK.EQ(datos!EI45,datos!EI$7:EI$88)</f>
        <v>68</v>
      </c>
      <c r="EF45" s="9">
        <f>_xlfn.RANK.EQ(datos!EJ45,datos!EJ$7:EJ$88)</f>
        <v>27</v>
      </c>
      <c r="EG45" s="9">
        <f>_xlfn.RANK.EQ(datos!EK45,datos!EK$7:EK$88)</f>
        <v>16</v>
      </c>
      <c r="EH45" s="9">
        <f>_xlfn.RANK.EQ(datos!EL45,datos!EL$7:EL$88)</f>
        <v>62</v>
      </c>
      <c r="EI45" s="9">
        <f>_xlfn.RANK.EQ(datos!EM45,datos!EM$7:EM$88)</f>
        <v>29</v>
      </c>
      <c r="EJ45" s="9">
        <f>_xlfn.RANK.EQ(datos!EN45,datos!EN$7:EN$88)</f>
        <v>49</v>
      </c>
      <c r="EK45" s="9">
        <f>_xlfn.RANK.EQ(datos!EO45,datos!EO$7:EO$88)</f>
        <v>48</v>
      </c>
      <c r="EL45" s="9">
        <f>_xlfn.RANK.EQ(datos!EP45,datos!EP$7:EP$88)</f>
        <v>46</v>
      </c>
      <c r="EM45" s="9">
        <f>_xlfn.RANK.EQ(datos!EQ45,datos!EQ$7:EQ$88)</f>
        <v>72</v>
      </c>
      <c r="EN45" s="9">
        <f>_xlfn.RANK.EQ(datos!ER45,datos!ER$7:ER$88)</f>
        <v>9</v>
      </c>
      <c r="EO45" s="9">
        <f>_xlfn.RANK.EQ(datos!ES45,datos!ES$7:ES$88)</f>
        <v>37</v>
      </c>
      <c r="EP45" s="9">
        <f>_xlfn.RANK.EQ(datos!ET45,datos!ET$7:ET$88)</f>
        <v>20</v>
      </c>
      <c r="EQ45" s="9">
        <f>_xlfn.RANK.EQ(datos!EU45,datos!EU$7:EU$88)</f>
        <v>1</v>
      </c>
      <c r="ER45" s="9">
        <f>_xlfn.RANK.EQ(datos!EV45,datos!EV$7:EV$88)</f>
        <v>22</v>
      </c>
      <c r="ES45" s="9">
        <f>_xlfn.RANK.EQ(datos!EW45,datos!EW$7:EW$88)</f>
        <v>61</v>
      </c>
      <c r="ET45" s="9">
        <f>_xlfn.RANK.EQ(datos!EX45,datos!EX$7:EX$88)</f>
        <v>17</v>
      </c>
      <c r="EU45" s="9">
        <f>_xlfn.RANK.EQ(datos!EY45,datos!EY$7:EY$88)</f>
        <v>10</v>
      </c>
      <c r="EV45" s="9">
        <f>_xlfn.RANK.EQ(datos!EZ45,datos!EZ$7:EZ$88)</f>
        <v>16</v>
      </c>
      <c r="EW45" s="9">
        <f>_xlfn.RANK.EQ(datos!FA45,datos!FA$7:FA$88)</f>
        <v>30</v>
      </c>
      <c r="EX45" s="9">
        <f>_xlfn.RANK.EQ(datos!FB45,datos!FB$7:FB$88)</f>
        <v>13</v>
      </c>
      <c r="EY45" s="9">
        <f>_xlfn.RANK.EQ(datos!FC45,datos!FC$7:FC$88)</f>
        <v>22</v>
      </c>
      <c r="EZ45" s="9">
        <f>_xlfn.RANK.EQ(datos!FD45,datos!FD$7:FD$88)</f>
        <v>11</v>
      </c>
      <c r="FA45" s="9">
        <f>_xlfn.RANK.EQ(datos!FE45,datos!FE$7:FE$88)</f>
        <v>20</v>
      </c>
      <c r="FB45" s="9">
        <f>_xlfn.RANK.EQ(datos!FF45,datos!FF$7:FF$88)</f>
        <v>27</v>
      </c>
      <c r="FC45" s="9">
        <f>_xlfn.RANK.EQ(datos!FG45,datos!FG$7:FG$88)</f>
        <v>50</v>
      </c>
      <c r="FD45" s="9">
        <f>_xlfn.RANK.EQ(datos!FH45,datos!FH$7:FH$88)</f>
        <v>72</v>
      </c>
      <c r="FE45" s="9">
        <f>_xlfn.RANK.EQ(datos!FI45,datos!FI$7:FI$88)</f>
        <v>1</v>
      </c>
      <c r="FF45" s="9">
        <f>_xlfn.RANK.EQ(datos!FJ45,datos!FJ$7:FJ$88)</f>
        <v>7</v>
      </c>
      <c r="FG45" s="9">
        <f>_xlfn.RANK.EQ(datos!FK45,datos!FK$7:FK$88)</f>
        <v>15</v>
      </c>
      <c r="FH45" s="9">
        <f>_xlfn.RANK.EQ(datos!FL45,datos!FL$7:FL$88)</f>
        <v>19</v>
      </c>
      <c r="FI45" s="9">
        <f>_xlfn.RANK.EQ(datos!FM45,datos!FM$7:FM$88)</f>
        <v>66</v>
      </c>
      <c r="FJ45" s="9">
        <f>_xlfn.RANK.EQ(datos!FN45,datos!FN$7:FN$88)</f>
        <v>66</v>
      </c>
      <c r="FK45" s="9">
        <f>_xlfn.RANK.EQ(datos!FO45,datos!FO$7:FO$88)</f>
        <v>44</v>
      </c>
      <c r="FL45" s="9">
        <f>_xlfn.RANK.EQ(datos!FP45,datos!FP$7:FP$88)</f>
        <v>56</v>
      </c>
      <c r="FM45" s="9">
        <f>_xlfn.RANK.EQ(datos!FQ45,datos!FQ$7:FQ$88)</f>
        <v>21</v>
      </c>
      <c r="FN45" s="9">
        <f>_xlfn.RANK.EQ(datos!FR45,datos!FR$7:FR$88)</f>
        <v>19</v>
      </c>
      <c r="FO45" s="9">
        <f>_xlfn.RANK.EQ(datos!FS45,datos!FS$7:FS$88)</f>
        <v>58</v>
      </c>
      <c r="FP45" s="9">
        <f>_xlfn.RANK.EQ(datos!FT45,datos!FT$7:FT$88)</f>
        <v>11</v>
      </c>
    </row>
    <row r="46" spans="1:172" x14ac:dyDescent="0.3">
      <c r="A46" s="2" t="s">
        <v>80</v>
      </c>
      <c r="B46" s="2">
        <v>304</v>
      </c>
      <c r="C46" s="2" t="s">
        <v>81</v>
      </c>
      <c r="D46" s="2" t="s">
        <v>75</v>
      </c>
      <c r="E46" s="2" t="s">
        <v>347</v>
      </c>
      <c r="F46" s="2">
        <v>0</v>
      </c>
      <c r="G46" s="2" t="s">
        <v>355</v>
      </c>
      <c r="H46" s="9">
        <f>_xlfn.RANK.EQ(datos2!I46,datos2!I$7:I$88)</f>
        <v>61</v>
      </c>
      <c r="I46" s="9">
        <f>_xlfn.RANK.EQ(datos2!J46,datos2!J$7:J$88)</f>
        <v>31</v>
      </c>
      <c r="J46" s="9">
        <f>_xlfn.RANK.EQ(datos2!K46,datos2!K$7:K$88)</f>
        <v>37</v>
      </c>
      <c r="K46" s="9">
        <f>_xlfn.RANK.EQ(datos2!L46,datos2!L$7:L$88)</f>
        <v>52</v>
      </c>
      <c r="L46" s="9">
        <f>_xlfn.RANK.EQ(datos2!M46,datos2!M$7:M$88)</f>
        <v>77</v>
      </c>
      <c r="M46" s="9">
        <f>_xlfn.RANK.EQ(datos2!N46,datos2!N$7:N$88)</f>
        <v>30</v>
      </c>
      <c r="N46" s="9">
        <f>_xlfn.RANK.EQ(datos2!O46,datos2!O$7:O$88)</f>
        <v>74</v>
      </c>
      <c r="O46" s="9">
        <f>_xlfn.RANK.EQ(datos2!P46,datos2!P$7:P$88)</f>
        <v>30</v>
      </c>
      <c r="P46" s="9">
        <f>_xlfn.RANK.EQ(datos2!Q46,datos2!Q$7:Q$88)</f>
        <v>63</v>
      </c>
      <c r="Q46" s="9">
        <f>_xlfn.RANK.EQ(datos2!R46,datos2!R$7:R$88)</f>
        <v>50</v>
      </c>
      <c r="R46" s="9">
        <f>_xlfn.RANK.EQ(datos2!S46,datos2!S$7:S$88)</f>
        <v>26</v>
      </c>
      <c r="S46" s="9">
        <f>_xlfn.RANK.EQ(datos2!T46,datos2!T$7:T$88)</f>
        <v>15</v>
      </c>
      <c r="T46" s="9">
        <f>_xlfn.RANK.EQ(datos2!U46,datos2!U$7:U$88)</f>
        <v>43</v>
      </c>
      <c r="U46" s="9">
        <f>_xlfn.RANK.EQ(datos2!V46,datos2!V$7:V$88)</f>
        <v>63</v>
      </c>
      <c r="V46" s="9">
        <f>_xlfn.RANK.EQ(datos2!W46,datos2!W$7:W$88)</f>
        <v>65</v>
      </c>
      <c r="W46" s="9">
        <f>_xlfn.RANK.EQ(datos2!X46,datos2!X$7:X$88)</f>
        <v>24</v>
      </c>
      <c r="X46" s="9">
        <f>_xlfn.RANK.EQ(datos2!Y46,datos2!Y$7:Y$88)</f>
        <v>22</v>
      </c>
      <c r="Y46" s="9">
        <f>_xlfn.RANK.EQ(datos2!Z46,datos2!Z$7:Z$88)</f>
        <v>15</v>
      </c>
      <c r="Z46" s="9">
        <f>_xlfn.RANK.EQ(datos2!AA46,datos2!AA$7:AA$88)</f>
        <v>20</v>
      </c>
      <c r="AA46" s="9">
        <f>_xlfn.RANK.EQ(datos2!AB46,datos2!AB$7:AB$88)</f>
        <v>14</v>
      </c>
      <c r="AB46" s="9">
        <f>_xlfn.RANK.EQ(datos2!AC46,datos2!AC$7:AC$88)</f>
        <v>74</v>
      </c>
      <c r="AC46" s="9">
        <f>_xlfn.RANK.EQ(datos2!AD46,datos2!AD$7:AD$88)</f>
        <v>30</v>
      </c>
      <c r="AD46" s="9">
        <f>_xlfn.RANK.EQ(datos2!AE46,datos2!AE$7:AE$88)</f>
        <v>49</v>
      </c>
      <c r="AE46" s="9">
        <f>_xlfn.RANK.EQ(datos2!AF46,datos2!AF$7:AF$88)</f>
        <v>77</v>
      </c>
      <c r="AF46" s="9">
        <f>_xlfn.RANK.EQ(datos2!AG46,datos2!AG$7:AG$88)</f>
        <v>55</v>
      </c>
      <c r="AG46" s="9">
        <f>_xlfn.RANK.EQ(datos2!AH46,datos2!AH$7:AH$88)</f>
        <v>30</v>
      </c>
      <c r="AH46" s="9">
        <f>_xlfn.RANK.EQ(datos2!AI46,datos2!AI$7:AI$88)</f>
        <v>7</v>
      </c>
      <c r="AI46" s="9">
        <f>_xlfn.RANK.EQ(datos2!AJ46,datos2!AJ$7:AJ$88)</f>
        <v>7</v>
      </c>
      <c r="AJ46" s="9">
        <f>_xlfn.RANK.EQ(datos2!AK46,datos2!AK$7:AK$88)</f>
        <v>37</v>
      </c>
      <c r="AK46" s="9">
        <f>_xlfn.RANK.EQ(datos2!AL46,datos2!AL$7:AL$88)</f>
        <v>81</v>
      </c>
      <c r="AL46" s="9">
        <f>_xlfn.RANK.EQ(datos2!AM46,datos2!AM$7:AM$88)</f>
        <v>79</v>
      </c>
      <c r="AM46" s="9">
        <f>_xlfn.RANK.EQ(datos2!AN46,datos2!AN$7:AN$88)</f>
        <v>17</v>
      </c>
      <c r="AN46" s="9">
        <f>_xlfn.RANK.EQ(datos2!AO46,datos2!AO$7:AO$88)</f>
        <v>76</v>
      </c>
      <c r="AO46" s="9">
        <f>_xlfn.RANK.EQ(datos!AS46,datos!AS$7:AS$88)</f>
        <v>33</v>
      </c>
      <c r="AP46" s="9">
        <f>_xlfn.RANK.EQ(datos!AT46,datos!AT$7:AT$88)</f>
        <v>20</v>
      </c>
      <c r="AQ46" s="9">
        <f>_xlfn.RANK.EQ(datos!AU46,datos!AU$7:AU$88)</f>
        <v>34</v>
      </c>
      <c r="AR46" s="9">
        <f>_xlfn.RANK.EQ(datos!AV46,datos!AV$7:AV$88)</f>
        <v>77</v>
      </c>
      <c r="AS46" s="9">
        <f>_xlfn.RANK.EQ(datos!AW46,datos!AW$7:AW$88)</f>
        <v>6</v>
      </c>
      <c r="AT46" s="9">
        <f>_xlfn.RANK.EQ(datos!AX46,datos!AX$7:AX$88)</f>
        <v>6</v>
      </c>
      <c r="AU46" s="9">
        <f>_xlfn.RANK.EQ(datos!AY46,datos!AY$7:AY$88)</f>
        <v>25</v>
      </c>
      <c r="AV46" s="9">
        <f>_xlfn.RANK.EQ(datos!AZ46,datos!AZ$7:AZ$88)</f>
        <v>61</v>
      </c>
      <c r="AW46" s="9">
        <f>_xlfn.RANK.EQ(datos!BA46,datos!BA$7:BA$88)</f>
        <v>73</v>
      </c>
      <c r="AX46" s="9">
        <f>_xlfn.RANK.EQ(datos!BB46,datos!BB$7:BB$88)</f>
        <v>62</v>
      </c>
      <c r="AY46" s="9">
        <f>_xlfn.RANK.EQ(datos!BC46,datos!BC$7:BC$88)</f>
        <v>49</v>
      </c>
      <c r="AZ46" s="9">
        <f>_xlfn.RANK.EQ(datos!BD46,datos!BD$7:BD$88)</f>
        <v>59</v>
      </c>
      <c r="BA46" s="9">
        <f>_xlfn.RANK.EQ(datos!BE46,datos!BE$7:BE$88)</f>
        <v>36</v>
      </c>
      <c r="BB46" s="9">
        <f>_xlfn.RANK.EQ(datos!BF46,datos!BF$7:BF$88)</f>
        <v>1</v>
      </c>
      <c r="BC46" s="9">
        <f>_xlfn.RANK.EQ(datos!BG46,datos!BG$7:BG$88)</f>
        <v>51</v>
      </c>
      <c r="BD46" s="9">
        <f>_xlfn.RANK.EQ(datos!BH46,datos!BH$7:BH$88)</f>
        <v>34</v>
      </c>
      <c r="BE46" s="9">
        <f>_xlfn.RANK.EQ(datos!BI46,datos!BI$7:BI$88)</f>
        <v>1</v>
      </c>
      <c r="BF46" s="9">
        <f>_xlfn.RANK.EQ(datos!BJ46,datos!BJ$7:BJ$88)</f>
        <v>64</v>
      </c>
      <c r="BG46" s="9">
        <f>_xlfn.RANK.EQ(datos!BK46,datos!BK$7:BK$88)</f>
        <v>29</v>
      </c>
      <c r="BH46" s="9">
        <f>_xlfn.RANK.EQ(datos!BL46,datos!BL$7:BL$88)</f>
        <v>58</v>
      </c>
      <c r="BI46" s="9">
        <f>_xlfn.RANK.EQ(datos!BM46,datos!BM$7:BM$88)</f>
        <v>18</v>
      </c>
      <c r="BJ46" s="9">
        <f>_xlfn.RANK.EQ(datos!BN46,datos!BN$7:BN$88)</f>
        <v>41</v>
      </c>
      <c r="BK46" s="9">
        <f>_xlfn.RANK.EQ(datos!BO46,datos!BO$7:BO$88)</f>
        <v>9</v>
      </c>
      <c r="BL46" s="9">
        <f>_xlfn.RANK.EQ(datos!BP46,datos!BP$7:BP$88)</f>
        <v>13</v>
      </c>
      <c r="BM46" s="9">
        <f>_xlfn.RANK.EQ(datos!BQ46,datos!BQ$7:BQ$88)</f>
        <v>39</v>
      </c>
      <c r="BN46" s="9">
        <f>_xlfn.RANK.EQ(datos!BR46,datos!BR$7:BR$88)</f>
        <v>65</v>
      </c>
      <c r="BO46" s="9">
        <f>_xlfn.RANK.EQ(datos!BS46,datos!BS$7:BS$88)</f>
        <v>27</v>
      </c>
      <c r="BP46" s="9">
        <f>_xlfn.RANK.EQ(datos!BT46,datos!BT$7:BT$88)</f>
        <v>55</v>
      </c>
      <c r="BQ46" s="9">
        <f>_xlfn.RANK.EQ(datos!BU46,datos!BU$7:BU$88)</f>
        <v>36</v>
      </c>
      <c r="BR46" s="9">
        <f>_xlfn.RANK.EQ(datos!BV46,datos!BV$7:BV$88)</f>
        <v>14</v>
      </c>
      <c r="BS46" s="9">
        <f>_xlfn.RANK.EQ(datos!BW46,datos!BW$7:BW$88)</f>
        <v>62</v>
      </c>
      <c r="BT46" s="9">
        <f>_xlfn.RANK.EQ(datos!BX46,datos!BX$7:BX$88)</f>
        <v>67</v>
      </c>
      <c r="BU46" s="9">
        <f>_xlfn.RANK.EQ(datos!BY46,datos!BY$7:BY$88)</f>
        <v>26</v>
      </c>
      <c r="BV46" s="9">
        <f>_xlfn.RANK.EQ(datos!BZ46,datos!BZ$7:BZ$88)</f>
        <v>64</v>
      </c>
      <c r="BW46" s="9">
        <f>_xlfn.RANK.EQ(datos!CA46,datos!CA$7:CA$88)</f>
        <v>28</v>
      </c>
      <c r="BX46" s="9">
        <f>_xlfn.RANK.EQ(datos!CB46,datos!CB$7:CB$88)</f>
        <v>77</v>
      </c>
      <c r="BY46" s="9">
        <f>_xlfn.RANK.EQ(datos!CC46,datos!CC$7:CC$88)</f>
        <v>49</v>
      </c>
      <c r="BZ46" s="9">
        <f>_xlfn.RANK.EQ(datos!CD46,datos!CD$7:CD$88)</f>
        <v>68</v>
      </c>
      <c r="CA46" s="9">
        <f>_xlfn.RANK.EQ(datos!CE46,datos!CE$7:CE$88)</f>
        <v>8</v>
      </c>
      <c r="CB46" s="9">
        <f>_xlfn.RANK.EQ(datos!CF46,datos!CF$7:CF$88)</f>
        <v>62</v>
      </c>
      <c r="CC46" s="9">
        <f>_xlfn.RANK.EQ(datos!CG46,datos!CG$7:CG$88)</f>
        <v>7</v>
      </c>
      <c r="CD46" s="9">
        <f>_xlfn.RANK.EQ(datos!CH46,datos!CH$7:CH$88)</f>
        <v>33</v>
      </c>
      <c r="CE46" s="9">
        <f>_xlfn.RANK.EQ(datos!CI46,datos!CI$7:CI$88)</f>
        <v>28</v>
      </c>
      <c r="CF46" s="9">
        <f>_xlfn.RANK.EQ(datos!CJ46,datos!CJ$7:CJ$88)</f>
        <v>46</v>
      </c>
      <c r="CG46" s="9">
        <f>_xlfn.RANK.EQ(datos!CK46,datos!CK$7:CK$88)</f>
        <v>26</v>
      </c>
      <c r="CH46" s="9">
        <f>_xlfn.RANK.EQ(datos!CL46,datos!CL$7:CL$88)</f>
        <v>15</v>
      </c>
      <c r="CI46" s="9">
        <f>_xlfn.RANK.EQ(datos!CM46,datos!CM$7:CM$88)</f>
        <v>7</v>
      </c>
      <c r="CJ46" s="9">
        <f>_xlfn.RANK.EQ(datos!CN46,datos!CN$7:CN$88)</f>
        <v>32</v>
      </c>
      <c r="CK46" s="9">
        <f>_xlfn.RANK.EQ(datos!CO46,datos!CO$7:CO$88)</f>
        <v>78</v>
      </c>
      <c r="CL46" s="9">
        <f>_xlfn.RANK.EQ(datos!CP46,datos!CP$7:CP$88)</f>
        <v>20</v>
      </c>
      <c r="CM46" s="9">
        <f>_xlfn.RANK.EQ(datos!CQ46,datos!CQ$7:CQ$88)</f>
        <v>1</v>
      </c>
      <c r="CN46" s="9">
        <f>_xlfn.RANK.EQ(datos!CR46,datos!CR$7:CR$88)</f>
        <v>8</v>
      </c>
      <c r="CO46" s="9">
        <f>_xlfn.RANK.EQ(datos!CS46,datos!CS$7:CS$88)</f>
        <v>21</v>
      </c>
      <c r="CP46" s="9">
        <f>_xlfn.RANK.EQ(datos!CT46,datos!CT$7:CT$88)</f>
        <v>79</v>
      </c>
      <c r="CQ46" s="9">
        <f>_xlfn.RANK.EQ(datos!CU46,datos!CU$7:CU$88)</f>
        <v>18</v>
      </c>
      <c r="CR46" s="9">
        <f>_xlfn.RANK.EQ(datos!CV46,datos!CV$7:CV$88)</f>
        <v>18</v>
      </c>
      <c r="CS46" s="9">
        <f>_xlfn.RANK.EQ(datos!CW46,datos!CW$7:CW$88)</f>
        <v>8</v>
      </c>
      <c r="CT46" s="9">
        <f>_xlfn.RANK.EQ(datos!CX46,datos!CX$7:CX$88)</f>
        <v>42</v>
      </c>
      <c r="CU46" s="9">
        <f>_xlfn.RANK.EQ(datos!CY46,datos!CY$7:CY$88)</f>
        <v>15</v>
      </c>
      <c r="CV46" s="9">
        <f>_xlfn.RANK.EQ(datos!CZ46,datos!CZ$7:CZ$88)</f>
        <v>21</v>
      </c>
      <c r="CW46" s="9">
        <f>_xlfn.RANK.EQ(datos!DA46,datos!DA$7:DA$88)</f>
        <v>8</v>
      </c>
      <c r="CX46" s="9">
        <f>_xlfn.RANK.EQ(datos!DB46,datos!DB$7:DB$88)</f>
        <v>7</v>
      </c>
      <c r="CY46" s="9">
        <f>_xlfn.RANK.EQ(datos!DC46,datos!DC$7:DC$88)</f>
        <v>49</v>
      </c>
      <c r="CZ46" s="9">
        <f>_xlfn.RANK.EQ(datos!DD46,datos!DD$7:DD$88)</f>
        <v>20</v>
      </c>
      <c r="DA46" s="9">
        <f>_xlfn.RANK.EQ(datos!DE46,datos!DE$7:DE$88)</f>
        <v>28</v>
      </c>
      <c r="DB46" s="9">
        <f>_xlfn.RANK.EQ(datos!DF46,datos!DF$7:DF$88)</f>
        <v>27</v>
      </c>
      <c r="DC46" s="9">
        <f>_xlfn.RANK.EQ(datos!DG46,datos!DG$7:DG$88)</f>
        <v>57</v>
      </c>
      <c r="DD46" s="9">
        <f>_xlfn.RANK.EQ(datos!DH46,datos!DH$7:DH$88)</f>
        <v>75</v>
      </c>
      <c r="DE46" s="9">
        <f>_xlfn.RANK.EQ(datos!DI46,datos!DI$7:DI$88)</f>
        <v>72</v>
      </c>
      <c r="DF46" s="9">
        <f>_xlfn.RANK.EQ(datos!DJ46,datos!DJ$7:DJ$88)</f>
        <v>11</v>
      </c>
      <c r="DG46" s="9">
        <f>_xlfn.RANK.EQ(datos!DK46,datos!DK$7:DK$88)</f>
        <v>45</v>
      </c>
      <c r="DH46" s="9">
        <f>_xlfn.RANK.EQ(datos!DL46,datos!DL$7:DL$88)</f>
        <v>35</v>
      </c>
      <c r="DI46" s="9">
        <f>_xlfn.RANK.EQ(datos!DM46,datos!DM$7:DM$88)</f>
        <v>18</v>
      </c>
      <c r="DJ46" s="9">
        <f>_xlfn.RANK.EQ(datos!DN46,datos!DN$7:DN$88)</f>
        <v>61</v>
      </c>
      <c r="DK46" s="9">
        <f>_xlfn.RANK.EQ(datos!DO46,datos!DO$7:DO$88)</f>
        <v>63</v>
      </c>
      <c r="DL46" s="9">
        <f>_xlfn.RANK.EQ(datos!DP46,datos!DP$7:DP$88)</f>
        <v>60</v>
      </c>
      <c r="DM46" s="9">
        <f>_xlfn.RANK.EQ(datos!DQ46,datos!DQ$7:DQ$88)</f>
        <v>61</v>
      </c>
      <c r="DN46" s="9">
        <f>_xlfn.RANK.EQ(datos!DR46,datos!DR$7:DR$88)</f>
        <v>80</v>
      </c>
      <c r="DO46" s="9">
        <f>_xlfn.RANK.EQ(datos!DS46,datos!DS$7:DS$88)</f>
        <v>76</v>
      </c>
      <c r="DP46" s="9">
        <f>_xlfn.RANK.EQ(datos!DT46,datos!DT$7:DT$88)</f>
        <v>49</v>
      </c>
      <c r="DQ46" s="9">
        <f>_xlfn.RANK.EQ(datos!DU46,datos!DU$7:DU$88)</f>
        <v>59</v>
      </c>
      <c r="DR46" s="9">
        <f>_xlfn.RANK.EQ(datos!DV46,datos!DV$7:DV$88)</f>
        <v>74</v>
      </c>
      <c r="DS46" s="9">
        <f>_xlfn.RANK.EQ(datos!DW46,datos!DW$7:DW$88)</f>
        <v>58</v>
      </c>
      <c r="DT46" s="9">
        <f>_xlfn.RANK.EQ(datos!DX46,datos!DX$7:DX$88)</f>
        <v>34</v>
      </c>
      <c r="DU46" s="9">
        <f>_xlfn.RANK.EQ(datos!DY46,datos!DY$7:DY$88)</f>
        <v>76</v>
      </c>
      <c r="DV46" s="9">
        <f>_xlfn.RANK.EQ(datos!DZ46,datos!DZ$7:DZ$88)</f>
        <v>70</v>
      </c>
      <c r="DW46" s="9">
        <f>_xlfn.RANK.EQ(datos!EA46,datos!EA$7:EA$88)</f>
        <v>48</v>
      </c>
      <c r="DX46" s="9">
        <f>_xlfn.RANK.EQ(datos!EB46,datos!EB$7:EB$88)</f>
        <v>57</v>
      </c>
      <c r="DY46" s="9">
        <f>_xlfn.RANK.EQ(datos!EC46,datos!EC$7:EC$88)</f>
        <v>29</v>
      </c>
      <c r="DZ46" s="9">
        <f>_xlfn.RANK.EQ(datos!ED46,datos!ED$7:ED$88)</f>
        <v>24</v>
      </c>
      <c r="EA46" s="9">
        <f>_xlfn.RANK.EQ(datos!EE46,datos!EE$7:EE$88)</f>
        <v>4</v>
      </c>
      <c r="EB46" s="9">
        <f>_xlfn.RANK.EQ(datos!EF46,datos!EF$7:EF$88)</f>
        <v>10</v>
      </c>
      <c r="EC46" s="9">
        <f>_xlfn.RANK.EQ(datos!EG46,datos!EG$7:EG$88)</f>
        <v>17</v>
      </c>
      <c r="ED46" s="9">
        <f>_xlfn.RANK.EQ(datos!EH46,datos!EH$7:EH$88)</f>
        <v>1</v>
      </c>
      <c r="EE46" s="9">
        <f>_xlfn.RANK.EQ(datos!EI46,datos!EI$7:EI$88)</f>
        <v>1</v>
      </c>
      <c r="EF46" s="9">
        <f>_xlfn.RANK.EQ(datos!EJ46,datos!EJ$7:EJ$88)</f>
        <v>30</v>
      </c>
      <c r="EG46" s="9">
        <f>_xlfn.RANK.EQ(datos!EK46,datos!EK$7:EK$88)</f>
        <v>9</v>
      </c>
      <c r="EH46" s="9">
        <f>_xlfn.RANK.EQ(datos!EL46,datos!EL$7:EL$88)</f>
        <v>33</v>
      </c>
      <c r="EI46" s="9">
        <f>_xlfn.RANK.EQ(datos!EM46,datos!EM$7:EM$88)</f>
        <v>49</v>
      </c>
      <c r="EJ46" s="9">
        <f>_xlfn.RANK.EQ(datos!EN46,datos!EN$7:EN$88)</f>
        <v>1</v>
      </c>
      <c r="EK46" s="9">
        <f>_xlfn.RANK.EQ(datos!EO46,datos!EO$7:EO$88)</f>
        <v>13</v>
      </c>
      <c r="EL46" s="9">
        <f>_xlfn.RANK.EQ(datos!EP46,datos!EP$7:EP$88)</f>
        <v>1</v>
      </c>
      <c r="EM46" s="9">
        <f>_xlfn.RANK.EQ(datos!EQ46,datos!EQ$7:EQ$88)</f>
        <v>1</v>
      </c>
      <c r="EN46" s="9">
        <f>_xlfn.RANK.EQ(datos!ER46,datos!ER$7:ER$88)</f>
        <v>57</v>
      </c>
      <c r="EO46" s="9">
        <f>_xlfn.RANK.EQ(datos!ES46,datos!ES$7:ES$88)</f>
        <v>62</v>
      </c>
      <c r="EP46" s="9">
        <f>_xlfn.RANK.EQ(datos!ET46,datos!ET$7:ET$88)</f>
        <v>80</v>
      </c>
      <c r="EQ46" s="9">
        <f>_xlfn.RANK.EQ(datos!EU46,datos!EU$7:EU$88)</f>
        <v>80</v>
      </c>
      <c r="ER46" s="9">
        <f>_xlfn.RANK.EQ(datos!EV46,datos!EV$7:EV$88)</f>
        <v>80</v>
      </c>
      <c r="ES46" s="9">
        <f>_xlfn.RANK.EQ(datos!EW46,datos!EW$7:EW$88)</f>
        <v>4</v>
      </c>
      <c r="ET46" s="9">
        <f>_xlfn.RANK.EQ(datos!EX46,datos!EX$7:EX$88)</f>
        <v>19</v>
      </c>
      <c r="EU46" s="9">
        <f>_xlfn.RANK.EQ(datos!EY46,datos!EY$7:EY$88)</f>
        <v>74</v>
      </c>
      <c r="EV46" s="9">
        <f>_xlfn.RANK.EQ(datos!EZ46,datos!EZ$7:EZ$88)</f>
        <v>47</v>
      </c>
      <c r="EW46" s="9">
        <f>_xlfn.RANK.EQ(datos!FA46,datos!FA$7:FA$88)</f>
        <v>62</v>
      </c>
      <c r="EX46" s="9">
        <f>_xlfn.RANK.EQ(datos!FB46,datos!FB$7:FB$88)</f>
        <v>64</v>
      </c>
      <c r="EY46" s="9">
        <f>_xlfn.RANK.EQ(datos!FC46,datos!FC$7:FC$88)</f>
        <v>66</v>
      </c>
      <c r="EZ46" s="9">
        <f>_xlfn.RANK.EQ(datos!FD46,datos!FD$7:FD$88)</f>
        <v>54</v>
      </c>
      <c r="FA46" s="9">
        <f>_xlfn.RANK.EQ(datos!FE46,datos!FE$7:FE$88)</f>
        <v>78</v>
      </c>
      <c r="FB46" s="9">
        <f>_xlfn.RANK.EQ(datos!FF46,datos!FF$7:FF$88)</f>
        <v>33</v>
      </c>
      <c r="FC46" s="9">
        <f>_xlfn.RANK.EQ(datos!FG46,datos!FG$7:FG$88)</f>
        <v>57</v>
      </c>
      <c r="FD46" s="9">
        <f>_xlfn.RANK.EQ(datos!FH46,datos!FH$7:FH$88)</f>
        <v>56</v>
      </c>
      <c r="FE46" s="9">
        <f>_xlfn.RANK.EQ(datos!FI46,datos!FI$7:FI$88)</f>
        <v>73</v>
      </c>
      <c r="FF46" s="9">
        <f>_xlfn.RANK.EQ(datos!FJ46,datos!FJ$7:FJ$88)</f>
        <v>5</v>
      </c>
      <c r="FG46" s="9">
        <f>_xlfn.RANK.EQ(datos!FK46,datos!FK$7:FK$88)</f>
        <v>36</v>
      </c>
      <c r="FH46" s="9">
        <f>_xlfn.RANK.EQ(datos!FL46,datos!FL$7:FL$88)</f>
        <v>32</v>
      </c>
      <c r="FI46" s="9">
        <f>_xlfn.RANK.EQ(datos!FM46,datos!FM$7:FM$88)</f>
        <v>18</v>
      </c>
      <c r="FJ46" s="9">
        <f>_xlfn.RANK.EQ(datos!FN46,datos!FN$7:FN$88)</f>
        <v>21</v>
      </c>
      <c r="FK46" s="9">
        <f>_xlfn.RANK.EQ(datos!FO46,datos!FO$7:FO$88)</f>
        <v>11</v>
      </c>
      <c r="FL46" s="9">
        <f>_xlfn.RANK.EQ(datos!FP46,datos!FP$7:FP$88)</f>
        <v>25</v>
      </c>
      <c r="FM46" s="9">
        <f>_xlfn.RANK.EQ(datos!FQ46,datos!FQ$7:FQ$88)</f>
        <v>56</v>
      </c>
      <c r="FN46" s="9">
        <f>_xlfn.RANK.EQ(datos!FR46,datos!FR$7:FR$88)</f>
        <v>78</v>
      </c>
      <c r="FO46" s="9">
        <f>_xlfn.RANK.EQ(datos!FS46,datos!FS$7:FS$88)</f>
        <v>65</v>
      </c>
      <c r="FP46" s="9">
        <f>_xlfn.RANK.EQ(datos!FT46,datos!FT$7:FT$88)</f>
        <v>67</v>
      </c>
    </row>
    <row r="47" spans="1:172" x14ac:dyDescent="0.3">
      <c r="A47" s="2" t="s">
        <v>82</v>
      </c>
      <c r="B47" s="2">
        <v>305</v>
      </c>
      <c r="C47" s="2" t="s">
        <v>83</v>
      </c>
      <c r="D47" s="2" t="s">
        <v>75</v>
      </c>
      <c r="E47" s="2" t="s">
        <v>347</v>
      </c>
      <c r="F47" s="2">
        <v>0</v>
      </c>
      <c r="G47" s="2" t="s">
        <v>355</v>
      </c>
      <c r="H47" s="9">
        <f>_xlfn.RANK.EQ(datos2!I47,datos2!I$7:I$88)</f>
        <v>49</v>
      </c>
      <c r="I47" s="9">
        <f>_xlfn.RANK.EQ(datos2!J47,datos2!J$7:J$88)</f>
        <v>26</v>
      </c>
      <c r="J47" s="9">
        <f>_xlfn.RANK.EQ(datos2!K47,datos2!K$7:K$88)</f>
        <v>46</v>
      </c>
      <c r="K47" s="9">
        <f>_xlfn.RANK.EQ(datos2!L47,datos2!L$7:L$88)</f>
        <v>53</v>
      </c>
      <c r="L47" s="9">
        <f>_xlfn.RANK.EQ(datos2!M47,datos2!M$7:M$88)</f>
        <v>62</v>
      </c>
      <c r="M47" s="9">
        <f>_xlfn.RANK.EQ(datos2!N47,datos2!N$7:N$88)</f>
        <v>31</v>
      </c>
      <c r="N47" s="9">
        <f>_xlfn.RANK.EQ(datos2!O47,datos2!O$7:O$88)</f>
        <v>53</v>
      </c>
      <c r="O47" s="9">
        <f>_xlfn.RANK.EQ(datos2!P47,datos2!P$7:P$88)</f>
        <v>54</v>
      </c>
      <c r="P47" s="9">
        <f>_xlfn.RANK.EQ(datos2!Q47,datos2!Q$7:Q$88)</f>
        <v>34</v>
      </c>
      <c r="Q47" s="9">
        <f>_xlfn.RANK.EQ(datos2!R47,datos2!R$7:R$88)</f>
        <v>8</v>
      </c>
      <c r="R47" s="9">
        <f>_xlfn.RANK.EQ(datos2!S47,datos2!S$7:S$88)</f>
        <v>49</v>
      </c>
      <c r="S47" s="9">
        <f>_xlfn.RANK.EQ(datos2!T47,datos2!T$7:T$88)</f>
        <v>63</v>
      </c>
      <c r="T47" s="9">
        <f>_xlfn.RANK.EQ(datos2!U47,datos2!U$7:U$88)</f>
        <v>47</v>
      </c>
      <c r="U47" s="9">
        <f>_xlfn.RANK.EQ(datos2!V47,datos2!V$7:V$88)</f>
        <v>51</v>
      </c>
      <c r="V47" s="9">
        <f>_xlfn.RANK.EQ(datos2!W47,datos2!W$7:W$88)</f>
        <v>63</v>
      </c>
      <c r="W47" s="9">
        <f>_xlfn.RANK.EQ(datos2!X47,datos2!X$7:X$88)</f>
        <v>34</v>
      </c>
      <c r="X47" s="9">
        <f>_xlfn.RANK.EQ(datos2!Y47,datos2!Y$7:Y$88)</f>
        <v>70</v>
      </c>
      <c r="Y47" s="9">
        <f>_xlfn.RANK.EQ(datos2!Z47,datos2!Z$7:Z$88)</f>
        <v>10</v>
      </c>
      <c r="Z47" s="9">
        <f>_xlfn.RANK.EQ(datos2!AA47,datos2!AA$7:AA$88)</f>
        <v>39</v>
      </c>
      <c r="AA47" s="9">
        <f>_xlfn.RANK.EQ(datos2!AB47,datos2!AB$7:AB$88)</f>
        <v>56</v>
      </c>
      <c r="AB47" s="9">
        <f>_xlfn.RANK.EQ(datos2!AC47,datos2!AC$7:AC$88)</f>
        <v>58</v>
      </c>
      <c r="AC47" s="9">
        <f>_xlfn.RANK.EQ(datos2!AD47,datos2!AD$7:AD$88)</f>
        <v>33</v>
      </c>
      <c r="AD47" s="9">
        <f>_xlfn.RANK.EQ(datos2!AE47,datos2!AE$7:AE$88)</f>
        <v>57</v>
      </c>
      <c r="AE47" s="9">
        <f>_xlfn.RANK.EQ(datos2!AF47,datos2!AF$7:AF$88)</f>
        <v>62</v>
      </c>
      <c r="AF47" s="9">
        <f>_xlfn.RANK.EQ(datos2!AG47,datos2!AG$7:AG$88)</f>
        <v>36</v>
      </c>
      <c r="AG47" s="9">
        <f>_xlfn.RANK.EQ(datos2!AH47,datos2!AH$7:AH$88)</f>
        <v>19</v>
      </c>
      <c r="AH47" s="9">
        <f>_xlfn.RANK.EQ(datos2!AI47,datos2!AI$7:AI$88)</f>
        <v>19</v>
      </c>
      <c r="AI47" s="9">
        <f>_xlfn.RANK.EQ(datos2!AJ47,datos2!AJ$7:AJ$88)</f>
        <v>47</v>
      </c>
      <c r="AJ47" s="9">
        <f>_xlfn.RANK.EQ(datos2!AK47,datos2!AK$7:AK$88)</f>
        <v>59</v>
      </c>
      <c r="AK47" s="9">
        <f>_xlfn.RANK.EQ(datos2!AL47,datos2!AL$7:AL$88)</f>
        <v>28</v>
      </c>
      <c r="AL47" s="9">
        <f>_xlfn.RANK.EQ(datos2!AM47,datos2!AM$7:AM$88)</f>
        <v>58</v>
      </c>
      <c r="AM47" s="9">
        <f>_xlfn.RANK.EQ(datos2!AN47,datos2!AN$7:AN$88)</f>
        <v>49</v>
      </c>
      <c r="AN47" s="9">
        <f>_xlfn.RANK.EQ(datos2!AO47,datos2!AO$7:AO$88)</f>
        <v>72</v>
      </c>
      <c r="AO47" s="9">
        <f>_xlfn.RANK.EQ(datos!AS47,datos!AS$7:AS$88)</f>
        <v>30</v>
      </c>
      <c r="AP47" s="9">
        <f>_xlfn.RANK.EQ(datos!AT47,datos!AT$7:AT$88)</f>
        <v>39</v>
      </c>
      <c r="AQ47" s="9">
        <f>_xlfn.RANK.EQ(datos!AU47,datos!AU$7:AU$88)</f>
        <v>66</v>
      </c>
      <c r="AR47" s="9">
        <f>_xlfn.RANK.EQ(datos!AV47,datos!AV$7:AV$88)</f>
        <v>75</v>
      </c>
      <c r="AS47" s="9">
        <f>_xlfn.RANK.EQ(datos!AW47,datos!AW$7:AW$88)</f>
        <v>11</v>
      </c>
      <c r="AT47" s="9">
        <f>_xlfn.RANK.EQ(datos!AX47,datos!AX$7:AX$88)</f>
        <v>40</v>
      </c>
      <c r="AU47" s="9">
        <f>_xlfn.RANK.EQ(datos!AY47,datos!AY$7:AY$88)</f>
        <v>47</v>
      </c>
      <c r="AV47" s="9">
        <f>_xlfn.RANK.EQ(datos!AZ47,datos!AZ$7:AZ$88)</f>
        <v>31</v>
      </c>
      <c r="AW47" s="9">
        <f>_xlfn.RANK.EQ(datos!BA47,datos!BA$7:BA$88)</f>
        <v>29</v>
      </c>
      <c r="AX47" s="9">
        <f>_xlfn.RANK.EQ(datos!BB47,datos!BB$7:BB$88)</f>
        <v>40</v>
      </c>
      <c r="AY47" s="9">
        <f>_xlfn.RANK.EQ(datos!BC47,datos!BC$7:BC$88)</f>
        <v>9</v>
      </c>
      <c r="AZ47" s="9">
        <f>_xlfn.RANK.EQ(datos!BD47,datos!BD$7:BD$88)</f>
        <v>6</v>
      </c>
      <c r="BA47" s="9">
        <f>_xlfn.RANK.EQ(datos!BE47,datos!BE$7:BE$88)</f>
        <v>7</v>
      </c>
      <c r="BB47" s="9">
        <f>_xlfn.RANK.EQ(datos!BF47,datos!BF$7:BF$88)</f>
        <v>54</v>
      </c>
      <c r="BC47" s="9">
        <f>_xlfn.RANK.EQ(datos!BG47,datos!BG$7:BG$88)</f>
        <v>51</v>
      </c>
      <c r="BD47" s="9">
        <f>_xlfn.RANK.EQ(datos!BH47,datos!BH$7:BH$88)</f>
        <v>1</v>
      </c>
      <c r="BE47" s="9">
        <f>_xlfn.RANK.EQ(datos!BI47,datos!BI$7:BI$88)</f>
        <v>19</v>
      </c>
      <c r="BF47" s="9">
        <f>_xlfn.RANK.EQ(datos!BJ47,datos!BJ$7:BJ$88)</f>
        <v>19</v>
      </c>
      <c r="BG47" s="9">
        <f>_xlfn.RANK.EQ(datos!BK47,datos!BK$7:BK$88)</f>
        <v>65</v>
      </c>
      <c r="BH47" s="9">
        <f>_xlfn.RANK.EQ(datos!BL47,datos!BL$7:BL$88)</f>
        <v>47</v>
      </c>
      <c r="BI47" s="9">
        <f>_xlfn.RANK.EQ(datos!BM47,datos!BM$7:BM$88)</f>
        <v>57</v>
      </c>
      <c r="BJ47" s="9">
        <f>_xlfn.RANK.EQ(datos!BN47,datos!BN$7:BN$88)</f>
        <v>41</v>
      </c>
      <c r="BK47" s="9">
        <f>_xlfn.RANK.EQ(datos!BO47,datos!BO$7:BO$88)</f>
        <v>50</v>
      </c>
      <c r="BL47" s="9">
        <f>_xlfn.RANK.EQ(datos!BP47,datos!BP$7:BP$88)</f>
        <v>44</v>
      </c>
      <c r="BM47" s="9">
        <f>_xlfn.RANK.EQ(datos!BQ47,datos!BQ$7:BQ$88)</f>
        <v>40</v>
      </c>
      <c r="BN47" s="9">
        <f>_xlfn.RANK.EQ(datos!BR47,datos!BR$7:BR$88)</f>
        <v>50</v>
      </c>
      <c r="BO47" s="9">
        <f>_xlfn.RANK.EQ(datos!BS47,datos!BS$7:BS$88)</f>
        <v>46</v>
      </c>
      <c r="BP47" s="9">
        <f>_xlfn.RANK.EQ(datos!BT47,datos!BT$7:BT$88)</f>
        <v>70</v>
      </c>
      <c r="BQ47" s="9">
        <f>_xlfn.RANK.EQ(datos!BU47,datos!BU$7:BU$88)</f>
        <v>51</v>
      </c>
      <c r="BR47" s="9">
        <f>_xlfn.RANK.EQ(datos!BV47,datos!BV$7:BV$88)</f>
        <v>15</v>
      </c>
      <c r="BS47" s="9">
        <f>_xlfn.RANK.EQ(datos!BW47,datos!BW$7:BW$88)</f>
        <v>1</v>
      </c>
      <c r="BT47" s="9">
        <f>_xlfn.RANK.EQ(datos!BX47,datos!BX$7:BX$88)</f>
        <v>71</v>
      </c>
      <c r="BU47" s="9">
        <f>_xlfn.RANK.EQ(datos!BY47,datos!BY$7:BY$88)</f>
        <v>58</v>
      </c>
      <c r="BV47" s="9">
        <f>_xlfn.RANK.EQ(datos!BZ47,datos!BZ$7:BZ$88)</f>
        <v>40</v>
      </c>
      <c r="BW47" s="9">
        <f>_xlfn.RANK.EQ(datos!CA47,datos!CA$7:CA$88)</f>
        <v>28</v>
      </c>
      <c r="BX47" s="9">
        <f>_xlfn.RANK.EQ(datos!CB47,datos!CB$7:CB$88)</f>
        <v>40</v>
      </c>
      <c r="BY47" s="9">
        <f>_xlfn.RANK.EQ(datos!CC47,datos!CC$7:CC$88)</f>
        <v>56</v>
      </c>
      <c r="BZ47" s="9">
        <f>_xlfn.RANK.EQ(datos!CD47,datos!CD$7:CD$88)</f>
        <v>72</v>
      </c>
      <c r="CA47" s="9">
        <f>_xlfn.RANK.EQ(datos!CE47,datos!CE$7:CE$88)</f>
        <v>7</v>
      </c>
      <c r="CB47" s="9">
        <f>_xlfn.RANK.EQ(datos!CF47,datos!CF$7:CF$88)</f>
        <v>69</v>
      </c>
      <c r="CC47" s="9">
        <f>_xlfn.RANK.EQ(datos!CG47,datos!CG$7:CG$88)</f>
        <v>22</v>
      </c>
      <c r="CD47" s="9">
        <f>_xlfn.RANK.EQ(datos!CH47,datos!CH$7:CH$88)</f>
        <v>19</v>
      </c>
      <c r="CE47" s="9">
        <f>_xlfn.RANK.EQ(datos!CI47,datos!CI$7:CI$88)</f>
        <v>23</v>
      </c>
      <c r="CF47" s="9">
        <f>_xlfn.RANK.EQ(datos!CJ47,datos!CJ$7:CJ$88)</f>
        <v>75</v>
      </c>
      <c r="CG47" s="9">
        <f>_xlfn.RANK.EQ(datos!CK47,datos!CK$7:CK$88)</f>
        <v>72</v>
      </c>
      <c r="CH47" s="9">
        <f>_xlfn.RANK.EQ(datos!CL47,datos!CL$7:CL$88)</f>
        <v>80</v>
      </c>
      <c r="CI47" s="9">
        <f>_xlfn.RANK.EQ(datos!CM47,datos!CM$7:CM$88)</f>
        <v>77</v>
      </c>
      <c r="CJ47" s="9">
        <f>_xlfn.RANK.EQ(datos!CN47,datos!CN$7:CN$88)</f>
        <v>55</v>
      </c>
      <c r="CK47" s="9">
        <f>_xlfn.RANK.EQ(datos!CO47,datos!CO$7:CO$88)</f>
        <v>9</v>
      </c>
      <c r="CL47" s="9">
        <f>_xlfn.RANK.EQ(datos!CP47,datos!CP$7:CP$88)</f>
        <v>47</v>
      </c>
      <c r="CM47" s="9">
        <f>_xlfn.RANK.EQ(datos!CQ47,datos!CQ$7:CQ$88)</f>
        <v>1</v>
      </c>
      <c r="CN47" s="9">
        <f>_xlfn.RANK.EQ(datos!CR47,datos!CR$7:CR$88)</f>
        <v>50</v>
      </c>
      <c r="CO47" s="9">
        <f>_xlfn.RANK.EQ(datos!CS47,datos!CS$7:CS$88)</f>
        <v>43</v>
      </c>
      <c r="CP47" s="9">
        <f>_xlfn.RANK.EQ(datos!CT47,datos!CT$7:CT$88)</f>
        <v>55</v>
      </c>
      <c r="CQ47" s="9">
        <f>_xlfn.RANK.EQ(datos!CU47,datos!CU$7:CU$88)</f>
        <v>53</v>
      </c>
      <c r="CR47" s="9">
        <f>_xlfn.RANK.EQ(datos!CV47,datos!CV$7:CV$88)</f>
        <v>45</v>
      </c>
      <c r="CS47" s="9">
        <f>_xlfn.RANK.EQ(datos!CW47,datos!CW$7:CW$88)</f>
        <v>17</v>
      </c>
      <c r="CT47" s="9">
        <f>_xlfn.RANK.EQ(datos!CX47,datos!CX$7:CX$88)</f>
        <v>48</v>
      </c>
      <c r="CU47" s="9">
        <f>_xlfn.RANK.EQ(datos!CY47,datos!CY$7:CY$88)</f>
        <v>43</v>
      </c>
      <c r="CV47" s="9">
        <f>_xlfn.RANK.EQ(datos!CZ47,datos!CZ$7:CZ$88)</f>
        <v>31</v>
      </c>
      <c r="CW47" s="9">
        <f>_xlfn.RANK.EQ(datos!DA47,datos!DA$7:DA$88)</f>
        <v>60</v>
      </c>
      <c r="CX47" s="9">
        <f>_xlfn.RANK.EQ(datos!DB47,datos!DB$7:DB$88)</f>
        <v>15</v>
      </c>
      <c r="CY47" s="9">
        <f>_xlfn.RANK.EQ(datos!DC47,datos!DC$7:DC$88)</f>
        <v>61</v>
      </c>
      <c r="CZ47" s="9">
        <f>_xlfn.RANK.EQ(datos!DD47,datos!DD$7:DD$88)</f>
        <v>50</v>
      </c>
      <c r="DA47" s="9">
        <f>_xlfn.RANK.EQ(datos!DE47,datos!DE$7:DE$88)</f>
        <v>58</v>
      </c>
      <c r="DB47" s="9">
        <f>_xlfn.RANK.EQ(datos!DF47,datos!DF$7:DF$88)</f>
        <v>40</v>
      </c>
      <c r="DC47" s="9">
        <f>_xlfn.RANK.EQ(datos!DG47,datos!DG$7:DG$88)</f>
        <v>64</v>
      </c>
      <c r="DD47" s="9">
        <f>_xlfn.RANK.EQ(datos!DH47,datos!DH$7:DH$88)</f>
        <v>71</v>
      </c>
      <c r="DE47" s="9">
        <f>_xlfn.RANK.EQ(datos!DI47,datos!DI$7:DI$88)</f>
        <v>22</v>
      </c>
      <c r="DF47" s="9">
        <f>_xlfn.RANK.EQ(datos!DJ47,datos!DJ$7:DJ$88)</f>
        <v>27</v>
      </c>
      <c r="DG47" s="9">
        <f>_xlfn.RANK.EQ(datos!DK47,datos!DK$7:DK$88)</f>
        <v>43</v>
      </c>
      <c r="DH47" s="9">
        <f>_xlfn.RANK.EQ(datos!DL47,datos!DL$7:DL$88)</f>
        <v>42</v>
      </c>
      <c r="DI47" s="9">
        <f>_xlfn.RANK.EQ(datos!DM47,datos!DM$7:DM$88)</f>
        <v>52</v>
      </c>
      <c r="DJ47" s="9">
        <f>_xlfn.RANK.EQ(datos!DN47,datos!DN$7:DN$88)</f>
        <v>62</v>
      </c>
      <c r="DK47" s="9">
        <f>_xlfn.RANK.EQ(datos!DO47,datos!DO$7:DO$88)</f>
        <v>18</v>
      </c>
      <c r="DL47" s="9">
        <f>_xlfn.RANK.EQ(datos!DP47,datos!DP$7:DP$88)</f>
        <v>67</v>
      </c>
      <c r="DM47" s="9">
        <f>_xlfn.RANK.EQ(datos!DQ47,datos!DQ$7:DQ$88)</f>
        <v>17</v>
      </c>
      <c r="DN47" s="9">
        <f>_xlfn.RANK.EQ(datos!DR47,datos!DR$7:DR$88)</f>
        <v>69</v>
      </c>
      <c r="DO47" s="9">
        <f>_xlfn.RANK.EQ(datos!DS47,datos!DS$7:DS$88)</f>
        <v>70</v>
      </c>
      <c r="DP47" s="9">
        <f>_xlfn.RANK.EQ(datos!DT47,datos!DT$7:DT$88)</f>
        <v>36</v>
      </c>
      <c r="DQ47" s="9">
        <f>_xlfn.RANK.EQ(datos!DU47,datos!DU$7:DU$88)</f>
        <v>35</v>
      </c>
      <c r="DR47" s="9">
        <f>_xlfn.RANK.EQ(datos!DV47,datos!DV$7:DV$88)</f>
        <v>21</v>
      </c>
      <c r="DS47" s="9">
        <f>_xlfn.RANK.EQ(datos!DW47,datos!DW$7:DW$88)</f>
        <v>36</v>
      </c>
      <c r="DT47" s="9">
        <f>_xlfn.RANK.EQ(datos!DX47,datos!DX$7:DX$88)</f>
        <v>28</v>
      </c>
      <c r="DU47" s="9">
        <f>_xlfn.RANK.EQ(datos!DY47,datos!DY$7:DY$88)</f>
        <v>22</v>
      </c>
      <c r="DV47" s="9">
        <f>_xlfn.RANK.EQ(datos!DZ47,datos!DZ$7:DZ$88)</f>
        <v>17</v>
      </c>
      <c r="DW47" s="9">
        <f>_xlfn.RANK.EQ(datos!EA47,datos!EA$7:EA$88)</f>
        <v>41</v>
      </c>
      <c r="DX47" s="9">
        <f>_xlfn.RANK.EQ(datos!EB47,datos!EB$7:EB$88)</f>
        <v>28</v>
      </c>
      <c r="DY47" s="9">
        <f>_xlfn.RANK.EQ(datos!EC47,datos!EC$7:EC$88)</f>
        <v>20</v>
      </c>
      <c r="DZ47" s="9">
        <f>_xlfn.RANK.EQ(datos!ED47,datos!ED$7:ED$88)</f>
        <v>3</v>
      </c>
      <c r="EA47" s="9">
        <f>_xlfn.RANK.EQ(datos!EE47,datos!EE$7:EE$88)</f>
        <v>20</v>
      </c>
      <c r="EB47" s="9">
        <f>_xlfn.RANK.EQ(datos!EF47,datos!EF$7:EF$88)</f>
        <v>7</v>
      </c>
      <c r="EC47" s="9">
        <f>_xlfn.RANK.EQ(datos!EG47,datos!EG$7:EG$88)</f>
        <v>65</v>
      </c>
      <c r="ED47" s="9">
        <f>_xlfn.RANK.EQ(datos!EH47,datos!EH$7:EH$88)</f>
        <v>29</v>
      </c>
      <c r="EE47" s="9">
        <f>_xlfn.RANK.EQ(datos!EI47,datos!EI$7:EI$88)</f>
        <v>1</v>
      </c>
      <c r="EF47" s="9">
        <f>_xlfn.RANK.EQ(datos!EJ47,datos!EJ$7:EJ$88)</f>
        <v>41</v>
      </c>
      <c r="EG47" s="9">
        <f>_xlfn.RANK.EQ(datos!EK47,datos!EK$7:EK$88)</f>
        <v>39</v>
      </c>
      <c r="EH47" s="9">
        <f>_xlfn.RANK.EQ(datos!EL47,datos!EL$7:EL$88)</f>
        <v>75</v>
      </c>
      <c r="EI47" s="9">
        <f>_xlfn.RANK.EQ(datos!EM47,datos!EM$7:EM$88)</f>
        <v>63</v>
      </c>
      <c r="EJ47" s="9">
        <f>_xlfn.RANK.EQ(datos!EN47,datos!EN$7:EN$88)</f>
        <v>11</v>
      </c>
      <c r="EK47" s="9">
        <f>_xlfn.RANK.EQ(datos!EO47,datos!EO$7:EO$88)</f>
        <v>52</v>
      </c>
      <c r="EL47" s="9">
        <f>_xlfn.RANK.EQ(datos!EP47,datos!EP$7:EP$88)</f>
        <v>48</v>
      </c>
      <c r="EM47" s="9">
        <f>_xlfn.RANK.EQ(datos!EQ47,datos!EQ$7:EQ$88)</f>
        <v>53</v>
      </c>
      <c r="EN47" s="9">
        <f>_xlfn.RANK.EQ(datos!ER47,datos!ER$7:ER$88)</f>
        <v>10</v>
      </c>
      <c r="EO47" s="9">
        <f>_xlfn.RANK.EQ(datos!ES47,datos!ES$7:ES$88)</f>
        <v>68</v>
      </c>
      <c r="EP47" s="9">
        <f>_xlfn.RANK.EQ(datos!ET47,datos!ET$7:ET$88)</f>
        <v>27</v>
      </c>
      <c r="EQ47" s="9">
        <f>_xlfn.RANK.EQ(datos!EU47,datos!EU$7:EU$88)</f>
        <v>31</v>
      </c>
      <c r="ER47" s="9">
        <f>_xlfn.RANK.EQ(datos!EV47,datos!EV$7:EV$88)</f>
        <v>30</v>
      </c>
      <c r="ES47" s="9">
        <f>_xlfn.RANK.EQ(datos!EW47,datos!EW$7:EW$88)</f>
        <v>57</v>
      </c>
      <c r="ET47" s="9">
        <f>_xlfn.RANK.EQ(datos!EX47,datos!EX$7:EX$88)</f>
        <v>40</v>
      </c>
      <c r="EU47" s="9">
        <f>_xlfn.RANK.EQ(datos!EY47,datos!EY$7:EY$88)</f>
        <v>25</v>
      </c>
      <c r="EV47" s="9">
        <f>_xlfn.RANK.EQ(datos!EZ47,datos!EZ$7:EZ$88)</f>
        <v>26</v>
      </c>
      <c r="EW47" s="9">
        <f>_xlfn.RANK.EQ(datos!FA47,datos!FA$7:FA$88)</f>
        <v>40</v>
      </c>
      <c r="EX47" s="9">
        <f>_xlfn.RANK.EQ(datos!FB47,datos!FB$7:FB$88)</f>
        <v>18</v>
      </c>
      <c r="EY47" s="9">
        <f>_xlfn.RANK.EQ(datos!FC47,datos!FC$7:FC$88)</f>
        <v>24</v>
      </c>
      <c r="EZ47" s="9">
        <f>_xlfn.RANK.EQ(datos!FD47,datos!FD$7:FD$88)</f>
        <v>38</v>
      </c>
      <c r="FA47" s="9">
        <f>_xlfn.RANK.EQ(datos!FE47,datos!FE$7:FE$88)</f>
        <v>39</v>
      </c>
      <c r="FB47" s="9">
        <f>_xlfn.RANK.EQ(datos!FF47,datos!FF$7:FF$88)</f>
        <v>33</v>
      </c>
      <c r="FC47" s="9">
        <f>_xlfn.RANK.EQ(datos!FG47,datos!FG$7:FG$88)</f>
        <v>15</v>
      </c>
      <c r="FD47" s="9">
        <f>_xlfn.RANK.EQ(datos!FH47,datos!FH$7:FH$88)</f>
        <v>78</v>
      </c>
      <c r="FE47" s="9">
        <f>_xlfn.RANK.EQ(datos!FI47,datos!FI$7:FI$88)</f>
        <v>29</v>
      </c>
      <c r="FF47" s="9">
        <f>_xlfn.RANK.EQ(datos!FJ47,datos!FJ$7:FJ$88)</f>
        <v>31</v>
      </c>
      <c r="FG47" s="9">
        <f>_xlfn.RANK.EQ(datos!FK47,datos!FK$7:FK$88)</f>
        <v>57</v>
      </c>
      <c r="FH47" s="9">
        <f>_xlfn.RANK.EQ(datos!FL47,datos!FL$7:FL$88)</f>
        <v>43</v>
      </c>
      <c r="FI47" s="9">
        <f>_xlfn.RANK.EQ(datos!FM47,datos!FM$7:FM$88)</f>
        <v>26</v>
      </c>
      <c r="FJ47" s="9">
        <f>_xlfn.RANK.EQ(datos!FN47,datos!FN$7:FN$88)</f>
        <v>26</v>
      </c>
      <c r="FK47" s="9">
        <f>_xlfn.RANK.EQ(datos!FO47,datos!FO$7:FO$88)</f>
        <v>20</v>
      </c>
      <c r="FL47" s="9">
        <f>_xlfn.RANK.EQ(datos!FP47,datos!FP$7:FP$88)</f>
        <v>38</v>
      </c>
      <c r="FM47" s="9">
        <f>_xlfn.RANK.EQ(datos!FQ47,datos!FQ$7:FQ$88)</f>
        <v>72</v>
      </c>
      <c r="FN47" s="9">
        <f>_xlfn.RANK.EQ(datos!FR47,datos!FR$7:FR$88)</f>
        <v>65</v>
      </c>
      <c r="FO47" s="9">
        <f>_xlfn.RANK.EQ(datos!FS47,datos!FS$7:FS$88)</f>
        <v>63</v>
      </c>
      <c r="FP47" s="9">
        <f>_xlfn.RANK.EQ(datos!FT47,datos!FT$7:FT$88)</f>
        <v>69</v>
      </c>
    </row>
    <row r="48" spans="1:172" x14ac:dyDescent="0.3">
      <c r="A48" s="2" t="s">
        <v>84</v>
      </c>
      <c r="B48" s="2">
        <v>306</v>
      </c>
      <c r="C48" s="2" t="s">
        <v>85</v>
      </c>
      <c r="D48" s="2" t="s">
        <v>75</v>
      </c>
      <c r="E48" s="2" t="s">
        <v>347</v>
      </c>
      <c r="F48" s="2">
        <v>0</v>
      </c>
      <c r="G48" s="2" t="s">
        <v>344</v>
      </c>
      <c r="H48" s="9">
        <f>_xlfn.RANK.EQ(datos2!I48,datos2!I$7:I$88)</f>
        <v>56</v>
      </c>
      <c r="I48" s="9">
        <f>_xlfn.RANK.EQ(datos2!J48,datos2!J$7:J$88)</f>
        <v>71</v>
      </c>
      <c r="J48" s="9">
        <f>_xlfn.RANK.EQ(datos2!K48,datos2!K$7:K$88)</f>
        <v>7</v>
      </c>
      <c r="K48" s="9">
        <f>_xlfn.RANK.EQ(datos2!L48,datos2!L$7:L$88)</f>
        <v>70</v>
      </c>
      <c r="L48" s="9">
        <f>_xlfn.RANK.EQ(datos2!M48,datos2!M$7:M$88)</f>
        <v>59</v>
      </c>
      <c r="M48" s="9">
        <f>_xlfn.RANK.EQ(datos2!N48,datos2!N$7:N$88)</f>
        <v>47</v>
      </c>
      <c r="N48" s="9">
        <f>_xlfn.RANK.EQ(datos2!O48,datos2!O$7:O$88)</f>
        <v>54</v>
      </c>
      <c r="O48" s="9">
        <f>_xlfn.RANK.EQ(datos2!P48,datos2!P$7:P$88)</f>
        <v>9</v>
      </c>
      <c r="P48" s="9">
        <f>_xlfn.RANK.EQ(datos2!Q48,datos2!Q$7:Q$88)</f>
        <v>51</v>
      </c>
      <c r="Q48" s="9">
        <f>_xlfn.RANK.EQ(datos2!R48,datos2!R$7:R$88)</f>
        <v>78</v>
      </c>
      <c r="R48" s="9">
        <f>_xlfn.RANK.EQ(datos2!S48,datos2!S$7:S$88)</f>
        <v>80</v>
      </c>
      <c r="S48" s="9">
        <f>_xlfn.RANK.EQ(datos2!T48,datos2!T$7:T$88)</f>
        <v>33</v>
      </c>
      <c r="T48" s="9">
        <f>_xlfn.RANK.EQ(datos2!U48,datos2!U$7:U$88)</f>
        <v>37</v>
      </c>
      <c r="U48" s="9">
        <f>_xlfn.RANK.EQ(datos2!V48,datos2!V$7:V$88)</f>
        <v>16</v>
      </c>
      <c r="V48" s="9">
        <f>_xlfn.RANK.EQ(datos2!W48,datos2!W$7:W$88)</f>
        <v>8</v>
      </c>
      <c r="W48" s="9">
        <f>_xlfn.RANK.EQ(datos2!X48,datos2!X$7:X$88)</f>
        <v>36</v>
      </c>
      <c r="X48" s="9">
        <f>_xlfn.RANK.EQ(datos2!Y48,datos2!Y$7:Y$88)</f>
        <v>50</v>
      </c>
      <c r="Y48" s="9">
        <f>_xlfn.RANK.EQ(datos2!Z48,datos2!Z$7:Z$88)</f>
        <v>14</v>
      </c>
      <c r="Z48" s="9">
        <f>_xlfn.RANK.EQ(datos2!AA48,datos2!AA$7:AA$88)</f>
        <v>72</v>
      </c>
      <c r="AA48" s="9">
        <f>_xlfn.RANK.EQ(datos2!AB48,datos2!AB$7:AB$88)</f>
        <v>59</v>
      </c>
      <c r="AB48" s="9">
        <f>_xlfn.RANK.EQ(datos2!AC48,datos2!AC$7:AC$88)</f>
        <v>81</v>
      </c>
      <c r="AC48" s="9">
        <f>_xlfn.RANK.EQ(datos2!AD48,datos2!AD$7:AD$88)</f>
        <v>20</v>
      </c>
      <c r="AD48" s="9">
        <f>_xlfn.RANK.EQ(datos2!AE48,datos2!AE$7:AE$88)</f>
        <v>35</v>
      </c>
      <c r="AE48" s="9">
        <f>_xlfn.RANK.EQ(datos2!AF48,datos2!AF$7:AF$88)</f>
        <v>59</v>
      </c>
      <c r="AF48" s="9">
        <f>_xlfn.RANK.EQ(datos2!AG48,datos2!AG$7:AG$88)</f>
        <v>65</v>
      </c>
      <c r="AG48" s="9">
        <f>_xlfn.RANK.EQ(datos2!AH48,datos2!AH$7:AH$88)</f>
        <v>38</v>
      </c>
      <c r="AH48" s="9">
        <f>_xlfn.RANK.EQ(datos2!AI48,datos2!AI$7:AI$88)</f>
        <v>43</v>
      </c>
      <c r="AI48" s="9">
        <f>_xlfn.RANK.EQ(datos2!AJ48,datos2!AJ$7:AJ$88)</f>
        <v>40</v>
      </c>
      <c r="AJ48" s="9">
        <f>_xlfn.RANK.EQ(datos2!AK48,datos2!AK$7:AK$88)</f>
        <v>24</v>
      </c>
      <c r="AK48" s="9">
        <f>_xlfn.RANK.EQ(datos2!AL48,datos2!AL$7:AL$88)</f>
        <v>79</v>
      </c>
      <c r="AL48" s="9">
        <f>_xlfn.RANK.EQ(datos2!AM48,datos2!AM$7:AM$88)</f>
        <v>78</v>
      </c>
      <c r="AM48" s="9">
        <f>_xlfn.RANK.EQ(datos2!AN48,datos2!AN$7:AN$88)</f>
        <v>2</v>
      </c>
      <c r="AN48" s="9">
        <f>_xlfn.RANK.EQ(datos2!AO48,datos2!AO$7:AO$88)</f>
        <v>55</v>
      </c>
      <c r="AO48" s="9">
        <f>_xlfn.RANK.EQ(datos!AS48,datos!AS$7:AS$88)</f>
        <v>1</v>
      </c>
      <c r="AP48" s="9">
        <f>_xlfn.RANK.EQ(datos!AT48,datos!AT$7:AT$88)</f>
        <v>31</v>
      </c>
      <c r="AQ48" s="9">
        <f>_xlfn.RANK.EQ(datos!AU48,datos!AU$7:AU$88)</f>
        <v>14</v>
      </c>
      <c r="AR48" s="9">
        <f>_xlfn.RANK.EQ(datos!AV48,datos!AV$7:AV$88)</f>
        <v>21</v>
      </c>
      <c r="AS48" s="9">
        <f>_xlfn.RANK.EQ(datos!AW48,datos!AW$7:AW$88)</f>
        <v>19</v>
      </c>
      <c r="AT48" s="9">
        <f>_xlfn.RANK.EQ(datos!AX48,datos!AX$7:AX$88)</f>
        <v>24</v>
      </c>
      <c r="AU48" s="9">
        <f>_xlfn.RANK.EQ(datos!AY48,datos!AY$7:AY$88)</f>
        <v>31</v>
      </c>
      <c r="AV48" s="9">
        <f>_xlfn.RANK.EQ(datos!AZ48,datos!AZ$7:AZ$88)</f>
        <v>33</v>
      </c>
      <c r="AW48" s="9">
        <f>_xlfn.RANK.EQ(datos!BA48,datos!BA$7:BA$88)</f>
        <v>57</v>
      </c>
      <c r="AX48" s="9">
        <f>_xlfn.RANK.EQ(datos!BB48,datos!BB$7:BB$88)</f>
        <v>52</v>
      </c>
      <c r="AY48" s="9">
        <f>_xlfn.RANK.EQ(datos!BC48,datos!BC$7:BC$88)</f>
        <v>74</v>
      </c>
      <c r="AZ48" s="9">
        <f>_xlfn.RANK.EQ(datos!BD48,datos!BD$7:BD$88)</f>
        <v>74</v>
      </c>
      <c r="BA48" s="9">
        <f>_xlfn.RANK.EQ(datos!BE48,datos!BE$7:BE$88)</f>
        <v>77</v>
      </c>
      <c r="BB48" s="9">
        <f>_xlfn.RANK.EQ(datos!BF48,datos!BF$7:BF$88)</f>
        <v>74</v>
      </c>
      <c r="BC48" s="9">
        <f>_xlfn.RANK.EQ(datos!BG48,datos!BG$7:BG$88)</f>
        <v>51</v>
      </c>
      <c r="BD48" s="9">
        <f>_xlfn.RANK.EQ(datos!BH48,datos!BH$7:BH$88)</f>
        <v>75</v>
      </c>
      <c r="BE48" s="9">
        <f>_xlfn.RANK.EQ(datos!BI48,datos!BI$7:BI$88)</f>
        <v>71</v>
      </c>
      <c r="BF48" s="9">
        <f>_xlfn.RANK.EQ(datos!BJ48,datos!BJ$7:BJ$88)</f>
        <v>67</v>
      </c>
      <c r="BG48" s="9">
        <f>_xlfn.RANK.EQ(datos!BK48,datos!BK$7:BK$88)</f>
        <v>6</v>
      </c>
      <c r="BH48" s="9">
        <f>_xlfn.RANK.EQ(datos!BL48,datos!BL$7:BL$88)</f>
        <v>21</v>
      </c>
      <c r="BI48" s="9">
        <f>_xlfn.RANK.EQ(datos!BM48,datos!BM$7:BM$88)</f>
        <v>67</v>
      </c>
      <c r="BJ48" s="9">
        <f>_xlfn.RANK.EQ(datos!BN48,datos!BN$7:BN$88)</f>
        <v>50</v>
      </c>
      <c r="BK48" s="9">
        <f>_xlfn.RANK.EQ(datos!BO48,datos!BO$7:BO$88)</f>
        <v>39</v>
      </c>
      <c r="BL48" s="9">
        <f>_xlfn.RANK.EQ(datos!BP48,datos!BP$7:BP$88)</f>
        <v>79</v>
      </c>
      <c r="BM48" s="9">
        <f>_xlfn.RANK.EQ(datos!BQ48,datos!BQ$7:BQ$88)</f>
        <v>4</v>
      </c>
      <c r="BN48" s="9">
        <f>_xlfn.RANK.EQ(datos!BR48,datos!BR$7:BR$88)</f>
        <v>47</v>
      </c>
      <c r="BO48" s="9">
        <f>_xlfn.RANK.EQ(datos!BS48,datos!BS$7:BS$88)</f>
        <v>5</v>
      </c>
      <c r="BP48" s="9">
        <f>_xlfn.RANK.EQ(datos!BT48,datos!BT$7:BT$88)</f>
        <v>1</v>
      </c>
      <c r="BQ48" s="9">
        <f>_xlfn.RANK.EQ(datos!BU48,datos!BU$7:BU$88)</f>
        <v>1</v>
      </c>
      <c r="BR48" s="9">
        <f>_xlfn.RANK.EQ(datos!BV48,datos!BV$7:BV$88)</f>
        <v>1</v>
      </c>
      <c r="BS48" s="9">
        <f>_xlfn.RANK.EQ(datos!BW48,datos!BW$7:BW$88)</f>
        <v>62</v>
      </c>
      <c r="BT48" s="9">
        <f>_xlfn.RANK.EQ(datos!BX48,datos!BX$7:BX$88)</f>
        <v>62</v>
      </c>
      <c r="BU48" s="9">
        <f>_xlfn.RANK.EQ(datos!BY48,datos!BY$7:BY$88)</f>
        <v>66</v>
      </c>
      <c r="BV48" s="9">
        <f>_xlfn.RANK.EQ(datos!BZ48,datos!BZ$7:BZ$88)</f>
        <v>23</v>
      </c>
      <c r="BW48" s="9">
        <f>_xlfn.RANK.EQ(datos!CA48,datos!CA$7:CA$88)</f>
        <v>1</v>
      </c>
      <c r="BX48" s="9">
        <f>_xlfn.RANK.EQ(datos!CB48,datos!CB$7:CB$88)</f>
        <v>8</v>
      </c>
      <c r="BY48" s="9">
        <f>_xlfn.RANK.EQ(datos!CC48,datos!CC$7:CC$88)</f>
        <v>43</v>
      </c>
      <c r="BZ48" s="9">
        <f>_xlfn.RANK.EQ(datos!CD48,datos!CD$7:CD$88)</f>
        <v>65</v>
      </c>
      <c r="CA48" s="9">
        <f>_xlfn.RANK.EQ(datos!CE48,datos!CE$7:CE$88)</f>
        <v>10</v>
      </c>
      <c r="CB48" s="9">
        <f>_xlfn.RANK.EQ(datos!CF48,datos!CF$7:CF$88)</f>
        <v>57</v>
      </c>
      <c r="CC48" s="9">
        <f>_xlfn.RANK.EQ(datos!CG48,datos!CG$7:CG$88)</f>
        <v>15</v>
      </c>
      <c r="CD48" s="9">
        <f>_xlfn.RANK.EQ(datos!CH48,datos!CH$7:CH$88)</f>
        <v>57</v>
      </c>
      <c r="CE48" s="9">
        <f>_xlfn.RANK.EQ(datos!CI48,datos!CI$7:CI$88)</f>
        <v>26</v>
      </c>
      <c r="CF48" s="9">
        <f>_xlfn.RANK.EQ(datos!CJ48,datos!CJ$7:CJ$88)</f>
        <v>80</v>
      </c>
      <c r="CG48" s="9">
        <f>_xlfn.RANK.EQ(datos!CK48,datos!CK$7:CK$88)</f>
        <v>2</v>
      </c>
      <c r="CH48" s="9">
        <f>_xlfn.RANK.EQ(datos!CL48,datos!CL$7:CL$88)</f>
        <v>1</v>
      </c>
      <c r="CI48" s="9">
        <f>_xlfn.RANK.EQ(datos!CM48,datos!CM$7:CM$88)</f>
        <v>3</v>
      </c>
      <c r="CJ48" s="9">
        <f>_xlfn.RANK.EQ(datos!CN48,datos!CN$7:CN$88)</f>
        <v>6</v>
      </c>
      <c r="CK48" s="9">
        <f>_xlfn.RANK.EQ(datos!CO48,datos!CO$7:CO$88)</f>
        <v>78</v>
      </c>
      <c r="CL48" s="9">
        <f>_xlfn.RANK.EQ(datos!CP48,datos!CP$7:CP$88)</f>
        <v>25</v>
      </c>
      <c r="CM48" s="9">
        <f>_xlfn.RANK.EQ(datos!CQ48,datos!CQ$7:CQ$88)</f>
        <v>51</v>
      </c>
      <c r="CN48" s="9">
        <f>_xlfn.RANK.EQ(datos!CR48,datos!CR$7:CR$88)</f>
        <v>1</v>
      </c>
      <c r="CO48" s="9">
        <f>_xlfn.RANK.EQ(datos!CS48,datos!CS$7:CS$88)</f>
        <v>73</v>
      </c>
      <c r="CP48" s="9">
        <f>_xlfn.RANK.EQ(datos!CT48,datos!CT$7:CT$88)</f>
        <v>70</v>
      </c>
      <c r="CQ48" s="9">
        <f>_xlfn.RANK.EQ(datos!CU48,datos!CU$7:CU$88)</f>
        <v>29</v>
      </c>
      <c r="CR48" s="9">
        <f>_xlfn.RANK.EQ(datos!CV48,datos!CV$7:CV$88)</f>
        <v>65</v>
      </c>
      <c r="CS48" s="9">
        <f>_xlfn.RANK.EQ(datos!CW48,datos!CW$7:CW$88)</f>
        <v>49</v>
      </c>
      <c r="CT48" s="9">
        <f>_xlfn.RANK.EQ(datos!CX48,datos!CX$7:CX$88)</f>
        <v>61</v>
      </c>
      <c r="CU48" s="9">
        <f>_xlfn.RANK.EQ(datos!CY48,datos!CY$7:CY$88)</f>
        <v>66</v>
      </c>
      <c r="CV48" s="9">
        <f>_xlfn.RANK.EQ(datos!CZ48,datos!CZ$7:CZ$88)</f>
        <v>67</v>
      </c>
      <c r="CW48" s="9">
        <f>_xlfn.RANK.EQ(datos!DA48,datos!DA$7:DA$88)</f>
        <v>45</v>
      </c>
      <c r="CX48" s="9">
        <f>_xlfn.RANK.EQ(datos!DB48,datos!DB$7:DB$88)</f>
        <v>58</v>
      </c>
      <c r="CY48" s="9">
        <f>_xlfn.RANK.EQ(datos!DC48,datos!DC$7:DC$88)</f>
        <v>60</v>
      </c>
      <c r="CZ48" s="9">
        <f>_xlfn.RANK.EQ(datos!DD48,datos!DD$7:DD$88)</f>
        <v>66</v>
      </c>
      <c r="DA48" s="9">
        <f>_xlfn.RANK.EQ(datos!DE48,datos!DE$7:DE$88)</f>
        <v>49</v>
      </c>
      <c r="DB48" s="9">
        <f>_xlfn.RANK.EQ(datos!DF48,datos!DF$7:DF$88)</f>
        <v>73</v>
      </c>
      <c r="DC48" s="9">
        <f>_xlfn.RANK.EQ(datos!DG48,datos!DG$7:DG$88)</f>
        <v>78</v>
      </c>
      <c r="DD48" s="9">
        <f>_xlfn.RANK.EQ(datos!DH48,datos!DH$7:DH$88)</f>
        <v>81</v>
      </c>
      <c r="DE48" s="9">
        <f>_xlfn.RANK.EQ(datos!DI48,datos!DI$7:DI$88)</f>
        <v>64</v>
      </c>
      <c r="DF48" s="9">
        <f>_xlfn.RANK.EQ(datos!DJ48,datos!DJ$7:DJ$88)</f>
        <v>1</v>
      </c>
      <c r="DG48" s="9">
        <f>_xlfn.RANK.EQ(datos!DK48,datos!DK$7:DK$88)</f>
        <v>35</v>
      </c>
      <c r="DH48" s="9">
        <f>_xlfn.RANK.EQ(datos!DL48,datos!DL$7:DL$88)</f>
        <v>43</v>
      </c>
      <c r="DI48" s="9">
        <f>_xlfn.RANK.EQ(datos!DM48,datos!DM$7:DM$88)</f>
        <v>41</v>
      </c>
      <c r="DJ48" s="9">
        <f>_xlfn.RANK.EQ(datos!DN48,datos!DN$7:DN$88)</f>
        <v>47</v>
      </c>
      <c r="DK48" s="9">
        <f>_xlfn.RANK.EQ(datos!DO48,datos!DO$7:DO$88)</f>
        <v>15</v>
      </c>
      <c r="DL48" s="9">
        <f>_xlfn.RANK.EQ(datos!DP48,datos!DP$7:DP$88)</f>
        <v>1</v>
      </c>
      <c r="DM48" s="9">
        <f>_xlfn.RANK.EQ(datos!DQ48,datos!DQ$7:DQ$88)</f>
        <v>51</v>
      </c>
      <c r="DN48" s="9">
        <f>_xlfn.RANK.EQ(datos!DR48,datos!DR$7:DR$88)</f>
        <v>25</v>
      </c>
      <c r="DO48" s="9">
        <f>_xlfn.RANK.EQ(datos!DS48,datos!DS$7:DS$88)</f>
        <v>71</v>
      </c>
      <c r="DP48" s="9">
        <f>_xlfn.RANK.EQ(datos!DT48,datos!DT$7:DT$88)</f>
        <v>63</v>
      </c>
      <c r="DQ48" s="9">
        <f>_xlfn.RANK.EQ(datos!DU48,datos!DU$7:DU$88)</f>
        <v>68</v>
      </c>
      <c r="DR48" s="9">
        <f>_xlfn.RANK.EQ(datos!DV48,datos!DV$7:DV$88)</f>
        <v>62</v>
      </c>
      <c r="DS48" s="9">
        <f>_xlfn.RANK.EQ(datos!DW48,datos!DW$7:DW$88)</f>
        <v>6</v>
      </c>
      <c r="DT48" s="9">
        <f>_xlfn.RANK.EQ(datos!DX48,datos!DX$7:DX$88)</f>
        <v>34</v>
      </c>
      <c r="DU48" s="9">
        <f>_xlfn.RANK.EQ(datos!DY48,datos!DY$7:DY$88)</f>
        <v>34</v>
      </c>
      <c r="DV48" s="9">
        <f>_xlfn.RANK.EQ(datos!DZ48,datos!DZ$7:DZ$88)</f>
        <v>60</v>
      </c>
      <c r="DW48" s="9">
        <f>_xlfn.RANK.EQ(datos!EA48,datos!EA$7:EA$88)</f>
        <v>52</v>
      </c>
      <c r="DX48" s="9">
        <f>_xlfn.RANK.EQ(datos!EB48,datos!EB$7:EB$88)</f>
        <v>74</v>
      </c>
      <c r="DY48" s="9">
        <f>_xlfn.RANK.EQ(datos!EC48,datos!EC$7:EC$88)</f>
        <v>58</v>
      </c>
      <c r="DZ48" s="9">
        <f>_xlfn.RANK.EQ(datos!ED48,datos!ED$7:ED$88)</f>
        <v>2</v>
      </c>
      <c r="EA48" s="9">
        <f>_xlfn.RANK.EQ(datos!EE48,datos!EE$7:EE$88)</f>
        <v>9</v>
      </c>
      <c r="EB48" s="9">
        <f>_xlfn.RANK.EQ(datos!EF48,datos!EF$7:EF$88)</f>
        <v>63</v>
      </c>
      <c r="EC48" s="9">
        <f>_xlfn.RANK.EQ(datos!EG48,datos!EG$7:EG$88)</f>
        <v>47</v>
      </c>
      <c r="ED48" s="9">
        <f>_xlfn.RANK.EQ(datos!EH48,datos!EH$7:EH$88)</f>
        <v>25</v>
      </c>
      <c r="EE48" s="9">
        <f>_xlfn.RANK.EQ(datos!EI48,datos!EI$7:EI$88)</f>
        <v>1</v>
      </c>
      <c r="EF48" s="9">
        <f>_xlfn.RANK.EQ(datos!EJ48,datos!EJ$7:EJ$88)</f>
        <v>77</v>
      </c>
      <c r="EG48" s="9">
        <f>_xlfn.RANK.EQ(datos!EK48,datos!EK$7:EK$88)</f>
        <v>11</v>
      </c>
      <c r="EH48" s="9">
        <f>_xlfn.RANK.EQ(datos!EL48,datos!EL$7:EL$88)</f>
        <v>1</v>
      </c>
      <c r="EI48" s="9">
        <f>_xlfn.RANK.EQ(datos!EM48,datos!EM$7:EM$88)</f>
        <v>25</v>
      </c>
      <c r="EJ48" s="9">
        <f>_xlfn.RANK.EQ(datos!EN48,datos!EN$7:EN$88)</f>
        <v>52</v>
      </c>
      <c r="EK48" s="9">
        <f>_xlfn.RANK.EQ(datos!EO48,datos!EO$7:EO$88)</f>
        <v>56</v>
      </c>
      <c r="EL48" s="9">
        <f>_xlfn.RANK.EQ(datos!EP48,datos!EP$7:EP$88)</f>
        <v>49</v>
      </c>
      <c r="EM48" s="9">
        <f>_xlfn.RANK.EQ(datos!EQ48,datos!EQ$7:EQ$88)</f>
        <v>38</v>
      </c>
      <c r="EN48" s="9">
        <f>_xlfn.RANK.EQ(datos!ER48,datos!ER$7:ER$88)</f>
        <v>27</v>
      </c>
      <c r="EO48" s="9">
        <f>_xlfn.RANK.EQ(datos!ES48,datos!ES$7:ES$88)</f>
        <v>16</v>
      </c>
      <c r="EP48" s="9">
        <f>_xlfn.RANK.EQ(datos!ET48,datos!ET$7:ET$88)</f>
        <v>78</v>
      </c>
      <c r="EQ48" s="9">
        <f>_xlfn.RANK.EQ(datos!EU48,datos!EU$7:EU$88)</f>
        <v>77</v>
      </c>
      <c r="ER48" s="9">
        <f>_xlfn.RANK.EQ(datos!EV48,datos!EV$7:EV$88)</f>
        <v>74</v>
      </c>
      <c r="ES48" s="9">
        <f>_xlfn.RANK.EQ(datos!EW48,datos!EW$7:EW$88)</f>
        <v>8</v>
      </c>
      <c r="ET48" s="9">
        <f>_xlfn.RANK.EQ(datos!EX48,datos!EX$7:EX$88)</f>
        <v>70</v>
      </c>
      <c r="EU48" s="9">
        <f>_xlfn.RANK.EQ(datos!EY48,datos!EY$7:EY$88)</f>
        <v>77</v>
      </c>
      <c r="EV48" s="9">
        <f>_xlfn.RANK.EQ(datos!EZ48,datos!EZ$7:EZ$88)</f>
        <v>75</v>
      </c>
      <c r="EW48" s="9">
        <f>_xlfn.RANK.EQ(datos!FA48,datos!FA$7:FA$88)</f>
        <v>44</v>
      </c>
      <c r="EX48" s="9">
        <f>_xlfn.RANK.EQ(datos!FB48,datos!FB$7:FB$88)</f>
        <v>65</v>
      </c>
      <c r="EY48" s="9">
        <f>_xlfn.RANK.EQ(datos!FC48,datos!FC$7:FC$88)</f>
        <v>59</v>
      </c>
      <c r="EZ48" s="9">
        <f>_xlfn.RANK.EQ(datos!FD48,datos!FD$7:FD$88)</f>
        <v>37</v>
      </c>
      <c r="FA48" s="9">
        <f>_xlfn.RANK.EQ(datos!FE48,datos!FE$7:FE$88)</f>
        <v>77</v>
      </c>
      <c r="FB48" s="9">
        <f>_xlfn.RANK.EQ(datos!FF48,datos!FF$7:FF$88)</f>
        <v>33</v>
      </c>
      <c r="FC48" s="9">
        <f>_xlfn.RANK.EQ(datos!FG48,datos!FG$7:FG$88)</f>
        <v>61</v>
      </c>
      <c r="FD48" s="9">
        <f>_xlfn.RANK.EQ(datos!FH48,datos!FH$7:FH$88)</f>
        <v>60</v>
      </c>
      <c r="FE48" s="9">
        <f>_xlfn.RANK.EQ(datos!FI48,datos!FI$7:FI$88)</f>
        <v>63</v>
      </c>
      <c r="FF48" s="9">
        <f>_xlfn.RANK.EQ(datos!FJ48,datos!FJ$7:FJ$88)</f>
        <v>1</v>
      </c>
      <c r="FG48" s="9">
        <f>_xlfn.RANK.EQ(datos!FK48,datos!FK$7:FK$88)</f>
        <v>13</v>
      </c>
      <c r="FH48" s="9">
        <f>_xlfn.RANK.EQ(datos!FL48,datos!FL$7:FL$88)</f>
        <v>1</v>
      </c>
      <c r="FI48" s="9">
        <f>_xlfn.RANK.EQ(datos!FM48,datos!FM$7:FM$88)</f>
        <v>5</v>
      </c>
      <c r="FJ48" s="9">
        <f>_xlfn.RANK.EQ(datos!FN48,datos!FN$7:FN$88)</f>
        <v>5</v>
      </c>
      <c r="FK48" s="9">
        <f>_xlfn.RANK.EQ(datos!FO48,datos!FO$7:FO$88)</f>
        <v>3</v>
      </c>
      <c r="FL48" s="9">
        <f>_xlfn.RANK.EQ(datos!FP48,datos!FP$7:FP$88)</f>
        <v>1</v>
      </c>
      <c r="FM48" s="9">
        <f>_xlfn.RANK.EQ(datos!FQ48,datos!FQ$7:FQ$88)</f>
        <v>32</v>
      </c>
      <c r="FN48" s="9">
        <f>_xlfn.RANK.EQ(datos!FR48,datos!FR$7:FR$88)</f>
        <v>64</v>
      </c>
      <c r="FO48" s="9">
        <f>_xlfn.RANK.EQ(datos!FS48,datos!FS$7:FS$88)</f>
        <v>73</v>
      </c>
      <c r="FP48" s="9">
        <f>_xlfn.RANK.EQ(datos!FT48,datos!FT$7:FT$88)</f>
        <v>47</v>
      </c>
    </row>
    <row r="49" spans="1:172" x14ac:dyDescent="0.3">
      <c r="A49" s="2" t="s">
        <v>86</v>
      </c>
      <c r="B49" s="2">
        <v>307</v>
      </c>
      <c r="C49" s="2" t="s">
        <v>87</v>
      </c>
      <c r="D49" s="2" t="s">
        <v>75</v>
      </c>
      <c r="E49" s="2" t="s">
        <v>347</v>
      </c>
      <c r="F49" s="2">
        <v>0</v>
      </c>
      <c r="G49" s="2" t="s">
        <v>344</v>
      </c>
      <c r="H49" s="9">
        <f>_xlfn.RANK.EQ(datos2!I49,datos2!I$7:I$88)</f>
        <v>36</v>
      </c>
      <c r="I49" s="9">
        <f>_xlfn.RANK.EQ(datos2!J49,datos2!J$7:J$88)</f>
        <v>33</v>
      </c>
      <c r="J49" s="9">
        <f>_xlfn.RANK.EQ(datos2!K49,datos2!K$7:K$88)</f>
        <v>29</v>
      </c>
      <c r="K49" s="9">
        <f>_xlfn.RANK.EQ(datos2!L49,datos2!L$7:L$88)</f>
        <v>21</v>
      </c>
      <c r="L49" s="9">
        <f>_xlfn.RANK.EQ(datos2!M49,datos2!M$7:M$88)</f>
        <v>48</v>
      </c>
      <c r="M49" s="9">
        <f>_xlfn.RANK.EQ(datos2!N49,datos2!N$7:N$88)</f>
        <v>42</v>
      </c>
      <c r="N49" s="9">
        <f>_xlfn.RANK.EQ(datos2!O49,datos2!O$7:O$88)</f>
        <v>26</v>
      </c>
      <c r="O49" s="9">
        <f>_xlfn.RANK.EQ(datos2!P49,datos2!P$7:P$88)</f>
        <v>16</v>
      </c>
      <c r="P49" s="9">
        <f>_xlfn.RANK.EQ(datos2!Q49,datos2!Q$7:Q$88)</f>
        <v>21</v>
      </c>
      <c r="Q49" s="9">
        <f>_xlfn.RANK.EQ(datos2!R49,datos2!R$7:R$88)</f>
        <v>46</v>
      </c>
      <c r="R49" s="9">
        <f>_xlfn.RANK.EQ(datos2!S49,datos2!S$7:S$88)</f>
        <v>61</v>
      </c>
      <c r="S49" s="9">
        <f>_xlfn.RANK.EQ(datos2!T49,datos2!T$7:T$88)</f>
        <v>32</v>
      </c>
      <c r="T49" s="9">
        <f>_xlfn.RANK.EQ(datos2!U49,datos2!U$7:U$88)</f>
        <v>21</v>
      </c>
      <c r="U49" s="9">
        <f>_xlfn.RANK.EQ(datos2!V49,datos2!V$7:V$88)</f>
        <v>61</v>
      </c>
      <c r="V49" s="9">
        <f>_xlfn.RANK.EQ(datos2!W49,datos2!W$7:W$88)</f>
        <v>57</v>
      </c>
      <c r="W49" s="9">
        <f>_xlfn.RANK.EQ(datos2!X49,datos2!X$7:X$88)</f>
        <v>37</v>
      </c>
      <c r="X49" s="9">
        <f>_xlfn.RANK.EQ(datos2!Y49,datos2!Y$7:Y$88)</f>
        <v>11</v>
      </c>
      <c r="Y49" s="9">
        <f>_xlfn.RANK.EQ(datos2!Z49,datos2!Z$7:Z$88)</f>
        <v>16</v>
      </c>
      <c r="Z49" s="9">
        <f>_xlfn.RANK.EQ(datos2!AA49,datos2!AA$7:AA$88)</f>
        <v>2</v>
      </c>
      <c r="AA49" s="9">
        <f>_xlfn.RANK.EQ(datos2!AB49,datos2!AB$7:AB$88)</f>
        <v>23</v>
      </c>
      <c r="AB49" s="9">
        <f>_xlfn.RANK.EQ(datos2!AC49,datos2!AC$7:AC$88)</f>
        <v>55</v>
      </c>
      <c r="AC49" s="9">
        <f>_xlfn.RANK.EQ(datos2!AD49,datos2!AD$7:AD$88)</f>
        <v>8</v>
      </c>
      <c r="AD49" s="9">
        <f>_xlfn.RANK.EQ(datos2!AE49,datos2!AE$7:AE$88)</f>
        <v>12</v>
      </c>
      <c r="AE49" s="9">
        <f>_xlfn.RANK.EQ(datos2!AF49,datos2!AF$7:AF$88)</f>
        <v>48</v>
      </c>
      <c r="AF49" s="9">
        <f>_xlfn.RANK.EQ(datos2!AG49,datos2!AG$7:AG$88)</f>
        <v>26</v>
      </c>
      <c r="AG49" s="9">
        <f>_xlfn.RANK.EQ(datos2!AH49,datos2!AH$7:AH$88)</f>
        <v>31</v>
      </c>
      <c r="AH49" s="9">
        <f>_xlfn.RANK.EQ(datos2!AI49,datos2!AI$7:AI$88)</f>
        <v>72</v>
      </c>
      <c r="AI49" s="9">
        <f>_xlfn.RANK.EQ(datos2!AJ49,datos2!AJ$7:AJ$88)</f>
        <v>21</v>
      </c>
      <c r="AJ49" s="9">
        <f>_xlfn.RANK.EQ(datos2!AK49,datos2!AK$7:AK$88)</f>
        <v>43</v>
      </c>
      <c r="AK49" s="9">
        <f>_xlfn.RANK.EQ(datos2!AL49,datos2!AL$7:AL$88)</f>
        <v>29</v>
      </c>
      <c r="AL49" s="9">
        <f>_xlfn.RANK.EQ(datos2!AM49,datos2!AM$7:AM$88)</f>
        <v>69</v>
      </c>
      <c r="AM49" s="9">
        <f>_xlfn.RANK.EQ(datos2!AN49,datos2!AN$7:AN$88)</f>
        <v>1</v>
      </c>
      <c r="AN49" s="9">
        <f>_xlfn.RANK.EQ(datos2!AO49,datos2!AO$7:AO$88)</f>
        <v>33</v>
      </c>
      <c r="AO49" s="9">
        <f>_xlfn.RANK.EQ(datos!AS49,datos!AS$7:AS$88)</f>
        <v>31</v>
      </c>
      <c r="AP49" s="9">
        <f>_xlfn.RANK.EQ(datos!AT49,datos!AT$7:AT$88)</f>
        <v>40</v>
      </c>
      <c r="AQ49" s="9">
        <f>_xlfn.RANK.EQ(datos!AU49,datos!AU$7:AU$88)</f>
        <v>12</v>
      </c>
      <c r="AR49" s="9">
        <f>_xlfn.RANK.EQ(datos!AV49,datos!AV$7:AV$88)</f>
        <v>23</v>
      </c>
      <c r="AS49" s="9">
        <f>_xlfn.RANK.EQ(datos!AW49,datos!AW$7:AW$88)</f>
        <v>16</v>
      </c>
      <c r="AT49" s="9">
        <f>_xlfn.RANK.EQ(datos!AX49,datos!AX$7:AX$88)</f>
        <v>39</v>
      </c>
      <c r="AU49" s="9">
        <f>_xlfn.RANK.EQ(datos!AY49,datos!AY$7:AY$88)</f>
        <v>14</v>
      </c>
      <c r="AV49" s="9">
        <f>_xlfn.RANK.EQ(datos!AZ49,datos!AZ$7:AZ$88)</f>
        <v>36</v>
      </c>
      <c r="AW49" s="9">
        <f>_xlfn.RANK.EQ(datos!BA49,datos!BA$7:BA$88)</f>
        <v>20</v>
      </c>
      <c r="AX49" s="9">
        <f>_xlfn.RANK.EQ(datos!BB49,datos!BB$7:BB$88)</f>
        <v>30</v>
      </c>
      <c r="AY49" s="9">
        <f>_xlfn.RANK.EQ(datos!BC49,datos!BC$7:BC$88)</f>
        <v>39</v>
      </c>
      <c r="AZ49" s="9">
        <f>_xlfn.RANK.EQ(datos!BD49,datos!BD$7:BD$88)</f>
        <v>64</v>
      </c>
      <c r="BA49" s="9">
        <f>_xlfn.RANK.EQ(datos!BE49,datos!BE$7:BE$88)</f>
        <v>23</v>
      </c>
      <c r="BB49" s="9">
        <f>_xlfn.RANK.EQ(datos!BF49,datos!BF$7:BF$88)</f>
        <v>1</v>
      </c>
      <c r="BC49" s="9">
        <f>_xlfn.RANK.EQ(datos!BG49,datos!BG$7:BG$88)</f>
        <v>51</v>
      </c>
      <c r="BD49" s="9">
        <f>_xlfn.RANK.EQ(datos!BH49,datos!BH$7:BH$88)</f>
        <v>52</v>
      </c>
      <c r="BE49" s="9">
        <f>_xlfn.RANK.EQ(datos!BI49,datos!BI$7:BI$88)</f>
        <v>70</v>
      </c>
      <c r="BF49" s="9">
        <f>_xlfn.RANK.EQ(datos!BJ49,datos!BJ$7:BJ$88)</f>
        <v>77</v>
      </c>
      <c r="BG49" s="9">
        <f>_xlfn.RANK.EQ(datos!BK49,datos!BK$7:BK$88)</f>
        <v>30</v>
      </c>
      <c r="BH49" s="9">
        <f>_xlfn.RANK.EQ(datos!BL49,datos!BL$7:BL$88)</f>
        <v>52</v>
      </c>
      <c r="BI49" s="9">
        <f>_xlfn.RANK.EQ(datos!BM49,datos!BM$7:BM$88)</f>
        <v>78</v>
      </c>
      <c r="BJ49" s="9">
        <f>_xlfn.RANK.EQ(datos!BN49,datos!BN$7:BN$88)</f>
        <v>47</v>
      </c>
      <c r="BK49" s="9">
        <f>_xlfn.RANK.EQ(datos!BO49,datos!BO$7:BO$88)</f>
        <v>22</v>
      </c>
      <c r="BL49" s="9">
        <f>_xlfn.RANK.EQ(datos!BP49,datos!BP$7:BP$88)</f>
        <v>42</v>
      </c>
      <c r="BM49" s="9">
        <f>_xlfn.RANK.EQ(datos!BQ49,datos!BQ$7:BQ$88)</f>
        <v>24</v>
      </c>
      <c r="BN49" s="9">
        <f>_xlfn.RANK.EQ(datos!BR49,datos!BR$7:BR$88)</f>
        <v>37</v>
      </c>
      <c r="BO49" s="9">
        <f>_xlfn.RANK.EQ(datos!BS49,datos!BS$7:BS$88)</f>
        <v>78</v>
      </c>
      <c r="BP49" s="9">
        <f>_xlfn.RANK.EQ(datos!BT49,datos!BT$7:BT$88)</f>
        <v>1</v>
      </c>
      <c r="BQ49" s="9">
        <f>_xlfn.RANK.EQ(datos!BU49,datos!BU$7:BU$88)</f>
        <v>72</v>
      </c>
      <c r="BR49" s="9">
        <f>_xlfn.RANK.EQ(datos!BV49,datos!BV$7:BV$88)</f>
        <v>71</v>
      </c>
      <c r="BS49" s="9">
        <f>_xlfn.RANK.EQ(datos!BW49,datos!BW$7:BW$88)</f>
        <v>1</v>
      </c>
      <c r="BT49" s="9">
        <f>_xlfn.RANK.EQ(datos!BX49,datos!BX$7:BX$88)</f>
        <v>25</v>
      </c>
      <c r="BU49" s="9">
        <f>_xlfn.RANK.EQ(datos!BY49,datos!BY$7:BY$88)</f>
        <v>80</v>
      </c>
      <c r="BV49" s="9">
        <f>_xlfn.RANK.EQ(datos!BZ49,datos!BZ$7:BZ$88)</f>
        <v>68</v>
      </c>
      <c r="BW49" s="9">
        <f>_xlfn.RANK.EQ(datos!CA49,datos!CA$7:CA$88)</f>
        <v>24</v>
      </c>
      <c r="BX49" s="9">
        <f>_xlfn.RANK.EQ(datos!CB49,datos!CB$7:CB$88)</f>
        <v>3</v>
      </c>
      <c r="BY49" s="9">
        <f>_xlfn.RANK.EQ(datos!CC49,datos!CC$7:CC$88)</f>
        <v>37</v>
      </c>
      <c r="BZ49" s="9">
        <f>_xlfn.RANK.EQ(datos!CD49,datos!CD$7:CD$88)</f>
        <v>61</v>
      </c>
      <c r="CA49" s="9">
        <f>_xlfn.RANK.EQ(datos!CE49,datos!CE$7:CE$88)</f>
        <v>22</v>
      </c>
      <c r="CB49" s="9">
        <f>_xlfn.RANK.EQ(datos!CF49,datos!CF$7:CF$88)</f>
        <v>48</v>
      </c>
      <c r="CC49" s="9">
        <f>_xlfn.RANK.EQ(datos!CG49,datos!CG$7:CG$88)</f>
        <v>50</v>
      </c>
      <c r="CD49" s="9">
        <f>_xlfn.RANK.EQ(datos!CH49,datos!CH$7:CH$88)</f>
        <v>48</v>
      </c>
      <c r="CE49" s="9">
        <f>_xlfn.RANK.EQ(datos!CI49,datos!CI$7:CI$88)</f>
        <v>52</v>
      </c>
      <c r="CF49" s="9">
        <f>_xlfn.RANK.EQ(datos!CJ49,datos!CJ$7:CJ$88)</f>
        <v>36</v>
      </c>
      <c r="CG49" s="9">
        <f>_xlfn.RANK.EQ(datos!CK49,datos!CK$7:CK$88)</f>
        <v>1</v>
      </c>
      <c r="CH49" s="9">
        <f>_xlfn.RANK.EQ(datos!CL49,datos!CL$7:CL$88)</f>
        <v>2</v>
      </c>
      <c r="CI49" s="9">
        <f>_xlfn.RANK.EQ(datos!CM49,datos!CM$7:CM$88)</f>
        <v>39</v>
      </c>
      <c r="CJ49" s="9">
        <f>_xlfn.RANK.EQ(datos!CN49,datos!CN$7:CN$88)</f>
        <v>2</v>
      </c>
      <c r="CK49" s="9">
        <f>_xlfn.RANK.EQ(datos!CO49,datos!CO$7:CO$88)</f>
        <v>50</v>
      </c>
      <c r="CL49" s="9">
        <f>_xlfn.RANK.EQ(datos!CP49,datos!CP$7:CP$88)</f>
        <v>6</v>
      </c>
      <c r="CM49" s="9">
        <f>_xlfn.RANK.EQ(datos!CQ49,datos!CQ$7:CQ$88)</f>
        <v>1</v>
      </c>
      <c r="CN49" s="9">
        <f>_xlfn.RANK.EQ(datos!CR49,datos!CR$7:CR$88)</f>
        <v>55</v>
      </c>
      <c r="CO49" s="9">
        <f>_xlfn.RANK.EQ(datos!CS49,datos!CS$7:CS$88)</f>
        <v>4</v>
      </c>
      <c r="CP49" s="9">
        <f>_xlfn.RANK.EQ(datos!CT49,datos!CT$7:CT$88)</f>
        <v>2</v>
      </c>
      <c r="CQ49" s="9">
        <f>_xlfn.RANK.EQ(datos!CU49,datos!CU$7:CU$88)</f>
        <v>28</v>
      </c>
      <c r="CR49" s="9">
        <f>_xlfn.RANK.EQ(datos!CV49,datos!CV$7:CV$88)</f>
        <v>17</v>
      </c>
      <c r="CS49" s="9">
        <f>_xlfn.RANK.EQ(datos!CW49,datos!CW$7:CW$88)</f>
        <v>6</v>
      </c>
      <c r="CT49" s="9">
        <f>_xlfn.RANK.EQ(datos!CX49,datos!CX$7:CX$88)</f>
        <v>24</v>
      </c>
      <c r="CU49" s="9">
        <f>_xlfn.RANK.EQ(datos!CY49,datos!CY$7:CY$88)</f>
        <v>17</v>
      </c>
      <c r="CV49" s="9">
        <f>_xlfn.RANK.EQ(datos!CZ49,datos!CZ$7:CZ$88)</f>
        <v>7</v>
      </c>
      <c r="CW49" s="9">
        <f>_xlfn.RANK.EQ(datos!DA49,datos!DA$7:DA$88)</f>
        <v>25</v>
      </c>
      <c r="CX49" s="9">
        <f>_xlfn.RANK.EQ(datos!DB49,datos!DB$7:DB$88)</f>
        <v>12</v>
      </c>
      <c r="CY49" s="9">
        <f>_xlfn.RANK.EQ(datos!DC49,datos!DC$7:DC$88)</f>
        <v>20</v>
      </c>
      <c r="CZ49" s="9">
        <f>_xlfn.RANK.EQ(datos!DD49,datos!DD$7:DD$88)</f>
        <v>51</v>
      </c>
      <c r="DA49" s="9">
        <f>_xlfn.RANK.EQ(datos!DE49,datos!DE$7:DE$88)</f>
        <v>43</v>
      </c>
      <c r="DB49" s="9">
        <f>_xlfn.RANK.EQ(datos!DF49,datos!DF$7:DF$88)</f>
        <v>43</v>
      </c>
      <c r="DC49" s="9">
        <f>_xlfn.RANK.EQ(datos!DG49,datos!DG$7:DG$88)</f>
        <v>60</v>
      </c>
      <c r="DD49" s="9">
        <f>_xlfn.RANK.EQ(datos!DH49,datos!DH$7:DH$88)</f>
        <v>68</v>
      </c>
      <c r="DE49" s="9">
        <f>_xlfn.RANK.EQ(datos!DI49,datos!DI$7:DI$88)</f>
        <v>30</v>
      </c>
      <c r="DF49" s="9">
        <f>_xlfn.RANK.EQ(datos!DJ49,datos!DJ$7:DJ$88)</f>
        <v>2</v>
      </c>
      <c r="DG49" s="9">
        <f>_xlfn.RANK.EQ(datos!DK49,datos!DK$7:DK$88)</f>
        <v>15</v>
      </c>
      <c r="DH49" s="9">
        <f>_xlfn.RANK.EQ(datos!DL49,datos!DL$7:DL$88)</f>
        <v>25</v>
      </c>
      <c r="DI49" s="9">
        <f>_xlfn.RANK.EQ(datos!DM49,datos!DM$7:DM$88)</f>
        <v>15</v>
      </c>
      <c r="DJ49" s="9">
        <f>_xlfn.RANK.EQ(datos!DN49,datos!DN$7:DN$88)</f>
        <v>29</v>
      </c>
      <c r="DK49" s="9">
        <f>_xlfn.RANK.EQ(datos!DO49,datos!DO$7:DO$88)</f>
        <v>40</v>
      </c>
      <c r="DL49" s="9">
        <f>_xlfn.RANK.EQ(datos!DP49,datos!DP$7:DP$88)</f>
        <v>1</v>
      </c>
      <c r="DM49" s="9">
        <f>_xlfn.RANK.EQ(datos!DQ49,datos!DQ$7:DQ$88)</f>
        <v>77</v>
      </c>
      <c r="DN49" s="9">
        <f>_xlfn.RANK.EQ(datos!DR49,datos!DR$7:DR$88)</f>
        <v>27</v>
      </c>
      <c r="DO49" s="9">
        <f>_xlfn.RANK.EQ(datos!DS49,datos!DS$7:DS$88)</f>
        <v>35</v>
      </c>
      <c r="DP49" s="9">
        <f>_xlfn.RANK.EQ(datos!DT49,datos!DT$7:DT$88)</f>
        <v>25</v>
      </c>
      <c r="DQ49" s="9">
        <f>_xlfn.RANK.EQ(datos!DU49,datos!DU$7:DU$88)</f>
        <v>33</v>
      </c>
      <c r="DR49" s="9">
        <f>_xlfn.RANK.EQ(datos!DV49,datos!DV$7:DV$88)</f>
        <v>36</v>
      </c>
      <c r="DS49" s="9">
        <f>_xlfn.RANK.EQ(datos!DW49,datos!DW$7:DW$88)</f>
        <v>58</v>
      </c>
      <c r="DT49" s="9">
        <f>_xlfn.RANK.EQ(datos!DX49,datos!DX$7:DX$88)</f>
        <v>33</v>
      </c>
      <c r="DU49" s="9">
        <f>_xlfn.RANK.EQ(datos!DY49,datos!DY$7:DY$88)</f>
        <v>45</v>
      </c>
      <c r="DV49" s="9">
        <f>_xlfn.RANK.EQ(datos!DZ49,datos!DZ$7:DZ$88)</f>
        <v>41</v>
      </c>
      <c r="DW49" s="9">
        <f>_xlfn.RANK.EQ(datos!EA49,datos!EA$7:EA$88)</f>
        <v>30</v>
      </c>
      <c r="DX49" s="9">
        <f>_xlfn.RANK.EQ(datos!EB49,datos!EB$7:EB$88)</f>
        <v>41</v>
      </c>
      <c r="DY49" s="9">
        <f>_xlfn.RANK.EQ(datos!EC49,datos!EC$7:EC$88)</f>
        <v>41</v>
      </c>
      <c r="DZ49" s="9">
        <f>_xlfn.RANK.EQ(datos!ED49,datos!ED$7:ED$88)</f>
        <v>17</v>
      </c>
      <c r="EA49" s="9">
        <f>_xlfn.RANK.EQ(datos!EE49,datos!EE$7:EE$88)</f>
        <v>38</v>
      </c>
      <c r="EB49" s="9">
        <f>_xlfn.RANK.EQ(datos!EF49,datos!EF$7:EF$88)</f>
        <v>53</v>
      </c>
      <c r="EC49" s="9">
        <f>_xlfn.RANK.EQ(datos!EG49,datos!EG$7:EG$88)</f>
        <v>46</v>
      </c>
      <c r="ED49" s="9">
        <f>_xlfn.RANK.EQ(datos!EH49,datos!EH$7:EH$88)</f>
        <v>77</v>
      </c>
      <c r="EE49" s="9">
        <f>_xlfn.RANK.EQ(datos!EI49,datos!EI$7:EI$88)</f>
        <v>79</v>
      </c>
      <c r="EF49" s="9">
        <f>_xlfn.RANK.EQ(datos!EJ49,datos!EJ$7:EJ$88)</f>
        <v>48</v>
      </c>
      <c r="EG49" s="9">
        <f>_xlfn.RANK.EQ(datos!EK49,datos!EK$7:EK$88)</f>
        <v>2</v>
      </c>
      <c r="EH49" s="9">
        <f>_xlfn.RANK.EQ(datos!EL49,datos!EL$7:EL$88)</f>
        <v>34</v>
      </c>
      <c r="EI49" s="9">
        <f>_xlfn.RANK.EQ(datos!EM49,datos!EM$7:EM$88)</f>
        <v>1</v>
      </c>
      <c r="EJ49" s="9">
        <f>_xlfn.RANK.EQ(datos!EN49,datos!EN$7:EN$88)</f>
        <v>42</v>
      </c>
      <c r="EK49" s="9">
        <f>_xlfn.RANK.EQ(datos!EO49,datos!EO$7:EO$88)</f>
        <v>39</v>
      </c>
      <c r="EL49" s="9">
        <f>_xlfn.RANK.EQ(datos!EP49,datos!EP$7:EP$88)</f>
        <v>1</v>
      </c>
      <c r="EM49" s="9">
        <f>_xlfn.RANK.EQ(datos!EQ49,datos!EQ$7:EQ$88)</f>
        <v>36</v>
      </c>
      <c r="EN49" s="9">
        <f>_xlfn.RANK.EQ(datos!ER49,datos!ER$7:ER$88)</f>
        <v>66</v>
      </c>
      <c r="EO49" s="9">
        <f>_xlfn.RANK.EQ(datos!ES49,datos!ES$7:ES$88)</f>
        <v>45</v>
      </c>
      <c r="EP49" s="9">
        <f>_xlfn.RANK.EQ(datos!ET49,datos!ET$7:ET$88)</f>
        <v>50</v>
      </c>
      <c r="EQ49" s="9">
        <f>_xlfn.RANK.EQ(datos!EU49,datos!EU$7:EU$88)</f>
        <v>1</v>
      </c>
      <c r="ER49" s="9">
        <f>_xlfn.RANK.EQ(datos!EV49,datos!EV$7:EV$88)</f>
        <v>27</v>
      </c>
      <c r="ES49" s="9">
        <f>_xlfn.RANK.EQ(datos!EW49,datos!EW$7:EW$88)</f>
        <v>40</v>
      </c>
      <c r="ET49" s="9">
        <f>_xlfn.RANK.EQ(datos!EX49,datos!EX$7:EX$88)</f>
        <v>80</v>
      </c>
      <c r="EU49" s="9">
        <f>_xlfn.RANK.EQ(datos!EY49,datos!EY$7:EY$88)</f>
        <v>50</v>
      </c>
      <c r="EV49" s="9">
        <f>_xlfn.RANK.EQ(datos!EZ49,datos!EZ$7:EZ$88)</f>
        <v>60</v>
      </c>
      <c r="EW49" s="9">
        <f>_xlfn.RANK.EQ(datos!FA49,datos!FA$7:FA$88)</f>
        <v>42</v>
      </c>
      <c r="EX49" s="9">
        <f>_xlfn.RANK.EQ(datos!FB49,datos!FB$7:FB$88)</f>
        <v>22</v>
      </c>
      <c r="EY49" s="9">
        <f>_xlfn.RANK.EQ(datos!FC49,datos!FC$7:FC$88)</f>
        <v>32</v>
      </c>
      <c r="EZ49" s="9">
        <f>_xlfn.RANK.EQ(datos!FD49,datos!FD$7:FD$88)</f>
        <v>39</v>
      </c>
      <c r="FA49" s="9">
        <f>_xlfn.RANK.EQ(datos!FE49,datos!FE$7:FE$88)</f>
        <v>43</v>
      </c>
      <c r="FB49" s="9">
        <f>_xlfn.RANK.EQ(datos!FF49,datos!FF$7:FF$88)</f>
        <v>25</v>
      </c>
      <c r="FC49" s="9">
        <f>_xlfn.RANK.EQ(datos!FG49,datos!FG$7:FG$88)</f>
        <v>34</v>
      </c>
      <c r="FD49" s="9">
        <f>_xlfn.RANK.EQ(datos!FH49,datos!FH$7:FH$88)</f>
        <v>51</v>
      </c>
      <c r="FE49" s="9">
        <f>_xlfn.RANK.EQ(datos!FI49,datos!FI$7:FI$88)</f>
        <v>78</v>
      </c>
      <c r="FF49" s="9">
        <f>_xlfn.RANK.EQ(datos!FJ49,datos!FJ$7:FJ$88)</f>
        <v>2</v>
      </c>
      <c r="FG49" s="9">
        <f>_xlfn.RANK.EQ(datos!FK49,datos!FK$7:FK$88)</f>
        <v>1</v>
      </c>
      <c r="FH49" s="9">
        <f>_xlfn.RANK.EQ(datos!FL49,datos!FL$7:FL$88)</f>
        <v>1</v>
      </c>
      <c r="FI49" s="9">
        <f>_xlfn.RANK.EQ(datos!FM49,datos!FM$7:FM$88)</f>
        <v>5</v>
      </c>
      <c r="FJ49" s="9">
        <f>_xlfn.RANK.EQ(datos!FN49,datos!FN$7:FN$88)</f>
        <v>5</v>
      </c>
      <c r="FK49" s="9">
        <f>_xlfn.RANK.EQ(datos!FO49,datos!FO$7:FO$88)</f>
        <v>8</v>
      </c>
      <c r="FL49" s="9">
        <f>_xlfn.RANK.EQ(datos!FP49,datos!FP$7:FP$88)</f>
        <v>6</v>
      </c>
      <c r="FM49" s="9">
        <f>_xlfn.RANK.EQ(datos!FQ49,datos!FQ$7:FQ$88)</f>
        <v>23</v>
      </c>
      <c r="FN49" s="9">
        <f>_xlfn.RANK.EQ(datos!FR49,datos!FR$7:FR$88)</f>
        <v>47</v>
      </c>
      <c r="FO49" s="9">
        <f>_xlfn.RANK.EQ(datos!FS49,datos!FS$7:FS$88)</f>
        <v>71</v>
      </c>
      <c r="FP49" s="9">
        <f>_xlfn.RANK.EQ(datos!FT49,datos!FT$7:FT$88)</f>
        <v>16</v>
      </c>
    </row>
    <row r="50" spans="1:172" x14ac:dyDescent="0.3">
      <c r="A50" s="2" t="s">
        <v>88</v>
      </c>
      <c r="B50" s="2">
        <v>308</v>
      </c>
      <c r="C50" s="2" t="s">
        <v>89</v>
      </c>
      <c r="D50" s="2" t="s">
        <v>75</v>
      </c>
      <c r="E50" s="2" t="s">
        <v>347</v>
      </c>
      <c r="F50" s="2">
        <v>0</v>
      </c>
      <c r="G50" s="2" t="s">
        <v>344</v>
      </c>
      <c r="H50" s="9">
        <f>_xlfn.RANK.EQ(datos2!I50,datos2!I$7:I$88)</f>
        <v>23</v>
      </c>
      <c r="I50" s="9">
        <f>_xlfn.RANK.EQ(datos2!J50,datos2!J$7:J$88)</f>
        <v>43</v>
      </c>
      <c r="J50" s="9">
        <f>_xlfn.RANK.EQ(datos2!K50,datos2!K$7:K$88)</f>
        <v>5</v>
      </c>
      <c r="K50" s="9">
        <f>_xlfn.RANK.EQ(datos2!L50,datos2!L$7:L$88)</f>
        <v>25</v>
      </c>
      <c r="L50" s="9">
        <f>_xlfn.RANK.EQ(datos2!M50,datos2!M$7:M$88)</f>
        <v>32</v>
      </c>
      <c r="M50" s="9">
        <f>_xlfn.RANK.EQ(datos2!N50,datos2!N$7:N$88)</f>
        <v>48</v>
      </c>
      <c r="N50" s="9">
        <f>_xlfn.RANK.EQ(datos2!O50,datos2!O$7:O$88)</f>
        <v>22</v>
      </c>
      <c r="O50" s="9">
        <f>_xlfn.RANK.EQ(datos2!P50,datos2!P$7:P$88)</f>
        <v>36</v>
      </c>
      <c r="P50" s="9">
        <f>_xlfn.RANK.EQ(datos2!Q50,datos2!Q$7:Q$88)</f>
        <v>6</v>
      </c>
      <c r="Q50" s="9">
        <f>_xlfn.RANK.EQ(datos2!R50,datos2!R$7:R$88)</f>
        <v>23</v>
      </c>
      <c r="R50" s="9">
        <f>_xlfn.RANK.EQ(datos2!S50,datos2!S$7:S$88)</f>
        <v>71</v>
      </c>
      <c r="S50" s="9">
        <f>_xlfn.RANK.EQ(datos2!T50,datos2!T$7:T$88)</f>
        <v>72</v>
      </c>
      <c r="T50" s="9">
        <f>_xlfn.RANK.EQ(datos2!U50,datos2!U$7:U$88)</f>
        <v>70</v>
      </c>
      <c r="U50" s="9">
        <f>_xlfn.RANK.EQ(datos2!V50,datos2!V$7:V$88)</f>
        <v>45</v>
      </c>
      <c r="V50" s="9">
        <f>_xlfn.RANK.EQ(datos2!W50,datos2!W$7:W$88)</f>
        <v>21</v>
      </c>
      <c r="W50" s="9">
        <f>_xlfn.RANK.EQ(datos2!X50,datos2!X$7:X$88)</f>
        <v>57</v>
      </c>
      <c r="X50" s="9">
        <f>_xlfn.RANK.EQ(datos2!Y50,datos2!Y$7:Y$88)</f>
        <v>21</v>
      </c>
      <c r="Y50" s="9">
        <f>_xlfn.RANK.EQ(datos2!Z50,datos2!Z$7:Z$88)</f>
        <v>3</v>
      </c>
      <c r="Z50" s="9">
        <f>_xlfn.RANK.EQ(datos2!AA50,datos2!AA$7:AA$88)</f>
        <v>23</v>
      </c>
      <c r="AA50" s="9">
        <f>_xlfn.RANK.EQ(datos2!AB50,datos2!AB$7:AB$88)</f>
        <v>43</v>
      </c>
      <c r="AB50" s="9">
        <f>_xlfn.RANK.EQ(datos2!AC50,datos2!AC$7:AC$88)</f>
        <v>22</v>
      </c>
      <c r="AC50" s="9">
        <f>_xlfn.RANK.EQ(datos2!AD50,datos2!AD$7:AD$88)</f>
        <v>13</v>
      </c>
      <c r="AD50" s="9">
        <f>_xlfn.RANK.EQ(datos2!AE50,datos2!AE$7:AE$88)</f>
        <v>43</v>
      </c>
      <c r="AE50" s="9">
        <f>_xlfn.RANK.EQ(datos2!AF50,datos2!AF$7:AF$88)</f>
        <v>32</v>
      </c>
      <c r="AF50" s="9">
        <f>_xlfn.RANK.EQ(datos2!AG50,datos2!AG$7:AG$88)</f>
        <v>29</v>
      </c>
      <c r="AG50" s="9">
        <f>_xlfn.RANK.EQ(datos2!AH50,datos2!AH$7:AH$88)</f>
        <v>26</v>
      </c>
      <c r="AH50" s="9">
        <f>_xlfn.RANK.EQ(datos2!AI50,datos2!AI$7:AI$88)</f>
        <v>57</v>
      </c>
      <c r="AI50" s="9">
        <f>_xlfn.RANK.EQ(datos2!AJ50,datos2!AJ$7:AJ$88)</f>
        <v>34</v>
      </c>
      <c r="AJ50" s="9">
        <f>_xlfn.RANK.EQ(datos2!AK50,datos2!AK$7:AK$88)</f>
        <v>80</v>
      </c>
      <c r="AK50" s="9">
        <f>_xlfn.RANK.EQ(datos2!AL50,datos2!AL$7:AL$88)</f>
        <v>25</v>
      </c>
      <c r="AL50" s="9">
        <f>_xlfn.RANK.EQ(datos2!AM50,datos2!AM$7:AM$88)</f>
        <v>28</v>
      </c>
      <c r="AM50" s="9">
        <f>_xlfn.RANK.EQ(datos2!AN50,datos2!AN$7:AN$88)</f>
        <v>26</v>
      </c>
      <c r="AN50" s="9">
        <f>_xlfn.RANK.EQ(datos2!AO50,datos2!AO$7:AO$88)</f>
        <v>22</v>
      </c>
      <c r="AO50" s="9">
        <f>_xlfn.RANK.EQ(datos!AS50,datos!AS$7:AS$88)</f>
        <v>35</v>
      </c>
      <c r="AP50" s="9">
        <f>_xlfn.RANK.EQ(datos!AT50,datos!AT$7:AT$88)</f>
        <v>61</v>
      </c>
      <c r="AQ50" s="9">
        <f>_xlfn.RANK.EQ(datos!AU50,datos!AU$7:AU$88)</f>
        <v>18</v>
      </c>
      <c r="AR50" s="9">
        <f>_xlfn.RANK.EQ(datos!AV50,datos!AV$7:AV$88)</f>
        <v>48</v>
      </c>
      <c r="AS50" s="9">
        <f>_xlfn.RANK.EQ(datos!AW50,datos!AW$7:AW$88)</f>
        <v>52</v>
      </c>
      <c r="AT50" s="9">
        <f>_xlfn.RANK.EQ(datos!AX50,datos!AX$7:AX$88)</f>
        <v>41</v>
      </c>
      <c r="AU50" s="9">
        <f>_xlfn.RANK.EQ(datos!AY50,datos!AY$7:AY$88)</f>
        <v>5</v>
      </c>
      <c r="AV50" s="9">
        <f>_xlfn.RANK.EQ(datos!AZ50,datos!AZ$7:AZ$88)</f>
        <v>40</v>
      </c>
      <c r="AW50" s="9">
        <f>_xlfn.RANK.EQ(datos!BA50,datos!BA$7:BA$88)</f>
        <v>27</v>
      </c>
      <c r="AX50" s="9">
        <f>_xlfn.RANK.EQ(datos!BB50,datos!BB$7:BB$88)</f>
        <v>7</v>
      </c>
      <c r="AY50" s="9">
        <f>_xlfn.RANK.EQ(datos!BC50,datos!BC$7:BC$88)</f>
        <v>22</v>
      </c>
      <c r="AZ50" s="9">
        <f>_xlfn.RANK.EQ(datos!BD50,datos!BD$7:BD$88)</f>
        <v>24</v>
      </c>
      <c r="BA50" s="9">
        <f>_xlfn.RANK.EQ(datos!BE50,datos!BE$7:BE$88)</f>
        <v>23</v>
      </c>
      <c r="BB50" s="9">
        <f>_xlfn.RANK.EQ(datos!BF50,datos!BF$7:BF$88)</f>
        <v>1</v>
      </c>
      <c r="BC50" s="9">
        <f>_xlfn.RANK.EQ(datos!BG50,datos!BG$7:BG$88)</f>
        <v>70</v>
      </c>
      <c r="BD50" s="9">
        <f>_xlfn.RANK.EQ(datos!BH50,datos!BH$7:BH$88)</f>
        <v>71</v>
      </c>
      <c r="BE50" s="9">
        <f>_xlfn.RANK.EQ(datos!BI50,datos!BI$7:BI$88)</f>
        <v>34</v>
      </c>
      <c r="BF50" s="9">
        <f>_xlfn.RANK.EQ(datos!BJ50,datos!BJ$7:BJ$88)</f>
        <v>61</v>
      </c>
      <c r="BG50" s="9">
        <f>_xlfn.RANK.EQ(datos!BK50,datos!BK$7:BK$88)</f>
        <v>6</v>
      </c>
      <c r="BH50" s="9">
        <f>_xlfn.RANK.EQ(datos!BL50,datos!BL$7:BL$88)</f>
        <v>73</v>
      </c>
      <c r="BI50" s="9">
        <f>_xlfn.RANK.EQ(datos!BM50,datos!BM$7:BM$88)</f>
        <v>74</v>
      </c>
      <c r="BJ50" s="9">
        <f>_xlfn.RANK.EQ(datos!BN50,datos!BN$7:BN$88)</f>
        <v>72</v>
      </c>
      <c r="BK50" s="9">
        <f>_xlfn.RANK.EQ(datos!BO50,datos!BO$7:BO$88)</f>
        <v>72</v>
      </c>
      <c r="BL50" s="9">
        <f>_xlfn.RANK.EQ(datos!BP50,datos!BP$7:BP$88)</f>
        <v>27</v>
      </c>
      <c r="BM50" s="9">
        <f>_xlfn.RANK.EQ(datos!BQ50,datos!BQ$7:BQ$88)</f>
        <v>78</v>
      </c>
      <c r="BN50" s="9">
        <f>_xlfn.RANK.EQ(datos!BR50,datos!BR$7:BR$88)</f>
        <v>45</v>
      </c>
      <c r="BO50" s="9">
        <f>_xlfn.RANK.EQ(datos!BS50,datos!BS$7:BS$88)</f>
        <v>73</v>
      </c>
      <c r="BP50" s="9">
        <f>_xlfn.RANK.EQ(datos!BT50,datos!BT$7:BT$88)</f>
        <v>1</v>
      </c>
      <c r="BQ50" s="9">
        <f>_xlfn.RANK.EQ(datos!BU50,datos!BU$7:BU$88)</f>
        <v>62</v>
      </c>
      <c r="BR50" s="9">
        <f>_xlfn.RANK.EQ(datos!BV50,datos!BV$7:BV$88)</f>
        <v>13</v>
      </c>
      <c r="BS50" s="9">
        <f>_xlfn.RANK.EQ(datos!BW50,datos!BW$7:BW$88)</f>
        <v>1</v>
      </c>
      <c r="BT50" s="9">
        <f>_xlfn.RANK.EQ(datos!BX50,datos!BX$7:BX$88)</f>
        <v>47</v>
      </c>
      <c r="BU50" s="9">
        <f>_xlfn.RANK.EQ(datos!BY50,datos!BY$7:BY$88)</f>
        <v>16</v>
      </c>
      <c r="BV50" s="9">
        <f>_xlfn.RANK.EQ(datos!BZ50,datos!BZ$7:BZ$88)</f>
        <v>27</v>
      </c>
      <c r="BW50" s="9">
        <f>_xlfn.RANK.EQ(datos!CA50,datos!CA$7:CA$88)</f>
        <v>19</v>
      </c>
      <c r="BX50" s="9">
        <f>_xlfn.RANK.EQ(datos!CB50,datos!CB$7:CB$88)</f>
        <v>20</v>
      </c>
      <c r="BY50" s="9">
        <f>_xlfn.RANK.EQ(datos!CC50,datos!CC$7:CC$88)</f>
        <v>39</v>
      </c>
      <c r="BZ50" s="9">
        <f>_xlfn.RANK.EQ(datos!CD50,datos!CD$7:CD$88)</f>
        <v>62</v>
      </c>
      <c r="CA50" s="9">
        <f>_xlfn.RANK.EQ(datos!CE50,datos!CE$7:CE$88)</f>
        <v>30</v>
      </c>
      <c r="CB50" s="9">
        <f>_xlfn.RANK.EQ(datos!CF50,datos!CF$7:CF$88)</f>
        <v>49</v>
      </c>
      <c r="CC50" s="9">
        <f>_xlfn.RANK.EQ(datos!CG50,datos!CG$7:CG$88)</f>
        <v>62</v>
      </c>
      <c r="CD50" s="9">
        <f>_xlfn.RANK.EQ(datos!CH50,datos!CH$7:CH$88)</f>
        <v>50</v>
      </c>
      <c r="CE50" s="9">
        <f>_xlfn.RANK.EQ(datos!CI50,datos!CI$7:CI$88)</f>
        <v>69</v>
      </c>
      <c r="CF50" s="9">
        <f>_xlfn.RANK.EQ(datos!CJ50,datos!CJ$7:CJ$88)</f>
        <v>23</v>
      </c>
      <c r="CG50" s="9">
        <f>_xlfn.RANK.EQ(datos!CK50,datos!CK$7:CK$88)</f>
        <v>3</v>
      </c>
      <c r="CH50" s="9">
        <f>_xlfn.RANK.EQ(datos!CL50,datos!CL$7:CL$88)</f>
        <v>12</v>
      </c>
      <c r="CI50" s="9">
        <f>_xlfn.RANK.EQ(datos!CM50,datos!CM$7:CM$88)</f>
        <v>40</v>
      </c>
      <c r="CJ50" s="9">
        <f>_xlfn.RANK.EQ(datos!CN50,datos!CN$7:CN$88)</f>
        <v>38</v>
      </c>
      <c r="CK50" s="9">
        <f>_xlfn.RANK.EQ(datos!CO50,datos!CO$7:CO$88)</f>
        <v>65</v>
      </c>
      <c r="CL50" s="9">
        <f>_xlfn.RANK.EQ(datos!CP50,datos!CP$7:CP$88)</f>
        <v>14</v>
      </c>
      <c r="CM50" s="9">
        <f>_xlfn.RANK.EQ(datos!CQ50,datos!CQ$7:CQ$88)</f>
        <v>1</v>
      </c>
      <c r="CN50" s="9">
        <f>_xlfn.RANK.EQ(datos!CR50,datos!CR$7:CR$88)</f>
        <v>7</v>
      </c>
      <c r="CO50" s="9">
        <f>_xlfn.RANK.EQ(datos!CS50,datos!CS$7:CS$88)</f>
        <v>48</v>
      </c>
      <c r="CP50" s="9">
        <f>_xlfn.RANK.EQ(datos!CT50,datos!CT$7:CT$88)</f>
        <v>17</v>
      </c>
      <c r="CQ50" s="9">
        <f>_xlfn.RANK.EQ(datos!CU50,datos!CU$7:CU$88)</f>
        <v>63</v>
      </c>
      <c r="CR50" s="9">
        <f>_xlfn.RANK.EQ(datos!CV50,datos!CV$7:CV$88)</f>
        <v>25</v>
      </c>
      <c r="CS50" s="9">
        <f>_xlfn.RANK.EQ(datos!CW50,datos!CW$7:CW$88)</f>
        <v>13</v>
      </c>
      <c r="CT50" s="9">
        <f>_xlfn.RANK.EQ(datos!CX50,datos!CX$7:CX$88)</f>
        <v>28</v>
      </c>
      <c r="CU50" s="9">
        <f>_xlfn.RANK.EQ(datos!CY50,datos!CY$7:CY$88)</f>
        <v>37</v>
      </c>
      <c r="CV50" s="9">
        <f>_xlfn.RANK.EQ(datos!CZ50,datos!CZ$7:CZ$88)</f>
        <v>52</v>
      </c>
      <c r="CW50" s="9">
        <f>_xlfn.RANK.EQ(datos!DA50,datos!DA$7:DA$88)</f>
        <v>44</v>
      </c>
      <c r="CX50" s="9">
        <f>_xlfn.RANK.EQ(datos!DB50,datos!DB$7:DB$88)</f>
        <v>63</v>
      </c>
      <c r="CY50" s="9">
        <f>_xlfn.RANK.EQ(datos!DC50,datos!DC$7:DC$88)</f>
        <v>37</v>
      </c>
      <c r="CZ50" s="9">
        <f>_xlfn.RANK.EQ(datos!DD50,datos!DD$7:DD$88)</f>
        <v>72</v>
      </c>
      <c r="DA50" s="9">
        <f>_xlfn.RANK.EQ(datos!DE50,datos!DE$7:DE$88)</f>
        <v>44</v>
      </c>
      <c r="DB50" s="9">
        <f>_xlfn.RANK.EQ(datos!DF50,datos!DF$7:DF$88)</f>
        <v>53</v>
      </c>
      <c r="DC50" s="9">
        <f>_xlfn.RANK.EQ(datos!DG50,datos!DG$7:DG$88)</f>
        <v>34</v>
      </c>
      <c r="DD50" s="9">
        <f>_xlfn.RANK.EQ(datos!DH50,datos!DH$7:DH$88)</f>
        <v>7</v>
      </c>
      <c r="DE50" s="9">
        <f>_xlfn.RANK.EQ(datos!DI50,datos!DI$7:DI$88)</f>
        <v>16</v>
      </c>
      <c r="DF50" s="9">
        <f>_xlfn.RANK.EQ(datos!DJ50,datos!DJ$7:DJ$88)</f>
        <v>21</v>
      </c>
      <c r="DG50" s="9">
        <f>_xlfn.RANK.EQ(datos!DK50,datos!DK$7:DK$88)</f>
        <v>8</v>
      </c>
      <c r="DH50" s="9">
        <f>_xlfn.RANK.EQ(datos!DL50,datos!DL$7:DL$88)</f>
        <v>41</v>
      </c>
      <c r="DI50" s="9">
        <f>_xlfn.RANK.EQ(datos!DM50,datos!DM$7:DM$88)</f>
        <v>23</v>
      </c>
      <c r="DJ50" s="9">
        <f>_xlfn.RANK.EQ(datos!DN50,datos!DN$7:DN$88)</f>
        <v>60</v>
      </c>
      <c r="DK50" s="9">
        <f>_xlfn.RANK.EQ(datos!DO50,datos!DO$7:DO$88)</f>
        <v>49</v>
      </c>
      <c r="DL50" s="9">
        <f>_xlfn.RANK.EQ(datos!DP50,datos!DP$7:DP$88)</f>
        <v>37</v>
      </c>
      <c r="DM50" s="9">
        <f>_xlfn.RANK.EQ(datos!DQ50,datos!DQ$7:DQ$88)</f>
        <v>62</v>
      </c>
      <c r="DN50" s="9">
        <f>_xlfn.RANK.EQ(datos!DR50,datos!DR$7:DR$88)</f>
        <v>59</v>
      </c>
      <c r="DO50" s="9">
        <f>_xlfn.RANK.EQ(datos!DS50,datos!DS$7:DS$88)</f>
        <v>14</v>
      </c>
      <c r="DP50" s="9">
        <f>_xlfn.RANK.EQ(datos!DT50,datos!DT$7:DT$88)</f>
        <v>29</v>
      </c>
      <c r="DQ50" s="9">
        <f>_xlfn.RANK.EQ(datos!DU50,datos!DU$7:DU$88)</f>
        <v>28</v>
      </c>
      <c r="DR50" s="9">
        <f>_xlfn.RANK.EQ(datos!DV50,datos!DV$7:DV$88)</f>
        <v>74</v>
      </c>
      <c r="DS50" s="9">
        <f>_xlfn.RANK.EQ(datos!DW50,datos!DW$7:DW$88)</f>
        <v>58</v>
      </c>
      <c r="DT50" s="9">
        <f>_xlfn.RANK.EQ(datos!DX50,datos!DX$7:DX$88)</f>
        <v>34</v>
      </c>
      <c r="DU50" s="9">
        <f>_xlfn.RANK.EQ(datos!DY50,datos!DY$7:DY$88)</f>
        <v>76</v>
      </c>
      <c r="DV50" s="9">
        <f>_xlfn.RANK.EQ(datos!DZ50,datos!DZ$7:DZ$88)</f>
        <v>70</v>
      </c>
      <c r="DW50" s="9">
        <f>_xlfn.RANK.EQ(datos!EA50,datos!EA$7:EA$88)</f>
        <v>17</v>
      </c>
      <c r="DX50" s="9">
        <f>_xlfn.RANK.EQ(datos!EB50,datos!EB$7:EB$88)</f>
        <v>33</v>
      </c>
      <c r="DY50" s="9">
        <f>_xlfn.RANK.EQ(datos!EC50,datos!EC$7:EC$88)</f>
        <v>39</v>
      </c>
      <c r="DZ50" s="9">
        <f>_xlfn.RANK.EQ(datos!ED50,datos!ED$7:ED$88)</f>
        <v>22</v>
      </c>
      <c r="EA50" s="9">
        <f>_xlfn.RANK.EQ(datos!EE50,datos!EE$7:EE$88)</f>
        <v>64</v>
      </c>
      <c r="EB50" s="9">
        <f>_xlfn.RANK.EQ(datos!EF50,datos!EF$7:EF$88)</f>
        <v>35</v>
      </c>
      <c r="EC50" s="9">
        <f>_xlfn.RANK.EQ(datos!EG50,datos!EG$7:EG$88)</f>
        <v>60</v>
      </c>
      <c r="ED50" s="9">
        <f>_xlfn.RANK.EQ(datos!EH50,datos!EH$7:EH$88)</f>
        <v>33</v>
      </c>
      <c r="EE50" s="9">
        <f>_xlfn.RANK.EQ(datos!EI50,datos!EI$7:EI$88)</f>
        <v>78</v>
      </c>
      <c r="EF50" s="9">
        <f>_xlfn.RANK.EQ(datos!EJ50,datos!EJ$7:EJ$88)</f>
        <v>43</v>
      </c>
      <c r="EG50" s="9">
        <f>_xlfn.RANK.EQ(datos!EK50,datos!EK$7:EK$88)</f>
        <v>36</v>
      </c>
      <c r="EH50" s="9">
        <f>_xlfn.RANK.EQ(datos!EL50,datos!EL$7:EL$88)</f>
        <v>20</v>
      </c>
      <c r="EI50" s="9">
        <f>_xlfn.RANK.EQ(datos!EM50,datos!EM$7:EM$88)</f>
        <v>11</v>
      </c>
      <c r="EJ50" s="9">
        <f>_xlfn.RANK.EQ(datos!EN50,datos!EN$7:EN$88)</f>
        <v>37</v>
      </c>
      <c r="EK50" s="9">
        <f>_xlfn.RANK.EQ(datos!EO50,datos!EO$7:EO$88)</f>
        <v>19</v>
      </c>
      <c r="EL50" s="9">
        <f>_xlfn.RANK.EQ(datos!EP50,datos!EP$7:EP$88)</f>
        <v>1</v>
      </c>
      <c r="EM50" s="9">
        <f>_xlfn.RANK.EQ(datos!EQ50,datos!EQ$7:EQ$88)</f>
        <v>1</v>
      </c>
      <c r="EN50" s="9">
        <f>_xlfn.RANK.EQ(datos!ER50,datos!ER$7:ER$88)</f>
        <v>68</v>
      </c>
      <c r="EO50" s="9">
        <f>_xlfn.RANK.EQ(datos!ES50,datos!ES$7:ES$88)</f>
        <v>82</v>
      </c>
      <c r="EP50" s="9">
        <f>_xlfn.RANK.EQ(datos!ET50,datos!ET$7:ET$88)</f>
        <v>24</v>
      </c>
      <c r="EQ50" s="9">
        <f>_xlfn.RANK.EQ(datos!EU50,datos!EU$7:EU$88)</f>
        <v>28</v>
      </c>
      <c r="ER50" s="9">
        <f>_xlfn.RANK.EQ(datos!EV50,datos!EV$7:EV$88)</f>
        <v>24</v>
      </c>
      <c r="ES50" s="9">
        <f>_xlfn.RANK.EQ(datos!EW50,datos!EW$7:EW$88)</f>
        <v>60</v>
      </c>
      <c r="ET50" s="9">
        <f>_xlfn.RANK.EQ(datos!EX50,datos!EX$7:EX$88)</f>
        <v>24</v>
      </c>
      <c r="EU50" s="9">
        <f>_xlfn.RANK.EQ(datos!EY50,datos!EY$7:EY$88)</f>
        <v>26</v>
      </c>
      <c r="EV50" s="9">
        <f>_xlfn.RANK.EQ(datos!EZ50,datos!EZ$7:EZ$88)</f>
        <v>39</v>
      </c>
      <c r="EW50" s="9">
        <f>_xlfn.RANK.EQ(datos!FA50,datos!FA$7:FA$88)</f>
        <v>18</v>
      </c>
      <c r="EX50" s="9">
        <f>_xlfn.RANK.EQ(datos!FB50,datos!FB$7:FB$88)</f>
        <v>11</v>
      </c>
      <c r="EY50" s="9">
        <f>_xlfn.RANK.EQ(datos!FC50,datos!FC$7:FC$88)</f>
        <v>26</v>
      </c>
      <c r="EZ50" s="9">
        <f>_xlfn.RANK.EQ(datos!FD50,datos!FD$7:FD$88)</f>
        <v>20</v>
      </c>
      <c r="FA50" s="9">
        <f>_xlfn.RANK.EQ(datos!FE50,datos!FE$7:FE$88)</f>
        <v>22</v>
      </c>
      <c r="FB50" s="9">
        <f>_xlfn.RANK.EQ(datos!FF50,datos!FF$7:FF$88)</f>
        <v>33</v>
      </c>
      <c r="FC50" s="9">
        <f>_xlfn.RANK.EQ(datos!FG50,datos!FG$7:FG$88)</f>
        <v>14</v>
      </c>
      <c r="FD50" s="9">
        <f>_xlfn.RANK.EQ(datos!FH50,datos!FH$7:FH$88)</f>
        <v>1</v>
      </c>
      <c r="FE50" s="9">
        <f>_xlfn.RANK.EQ(datos!FI50,datos!FI$7:FI$88)</f>
        <v>72</v>
      </c>
      <c r="FF50" s="9">
        <f>_xlfn.RANK.EQ(datos!FJ50,datos!FJ$7:FJ$88)</f>
        <v>14</v>
      </c>
      <c r="FG50" s="9">
        <f>_xlfn.RANK.EQ(datos!FK50,datos!FK$7:FK$88)</f>
        <v>16</v>
      </c>
      <c r="FH50" s="9">
        <f>_xlfn.RANK.EQ(datos!FL50,datos!FL$7:FL$88)</f>
        <v>43</v>
      </c>
      <c r="FI50" s="9">
        <f>_xlfn.RANK.EQ(datos!FM50,datos!FM$7:FM$88)</f>
        <v>26</v>
      </c>
      <c r="FJ50" s="9">
        <f>_xlfn.RANK.EQ(datos!FN50,datos!FN$7:FN$88)</f>
        <v>26</v>
      </c>
      <c r="FK50" s="9">
        <f>_xlfn.RANK.EQ(datos!FO50,datos!FO$7:FO$88)</f>
        <v>19</v>
      </c>
      <c r="FL50" s="9">
        <f>_xlfn.RANK.EQ(datos!FP50,datos!FP$7:FP$88)</f>
        <v>36</v>
      </c>
      <c r="FM50" s="9">
        <f>_xlfn.RANK.EQ(datos!FQ50,datos!FQ$7:FQ$88)</f>
        <v>17</v>
      </c>
      <c r="FN50" s="9">
        <f>_xlfn.RANK.EQ(datos!FR50,datos!FR$7:FR$88)</f>
        <v>40</v>
      </c>
      <c r="FO50" s="9">
        <f>_xlfn.RANK.EQ(datos!FS50,datos!FS$7:FS$88)</f>
        <v>35</v>
      </c>
      <c r="FP50" s="9">
        <f>_xlfn.RANK.EQ(datos!FT50,datos!FT$7:FT$88)</f>
        <v>10</v>
      </c>
    </row>
    <row r="51" spans="1:172" x14ac:dyDescent="0.3">
      <c r="A51" s="2" t="s">
        <v>90</v>
      </c>
      <c r="B51" s="2">
        <v>401</v>
      </c>
      <c r="C51" s="2" t="s">
        <v>91</v>
      </c>
      <c r="D51" s="2" t="s">
        <v>91</v>
      </c>
      <c r="E51" s="2" t="s">
        <v>347</v>
      </c>
      <c r="F51" s="2">
        <v>0</v>
      </c>
      <c r="G51" s="2" t="s">
        <v>344</v>
      </c>
      <c r="H51" s="9">
        <f>_xlfn.RANK.EQ(datos2!I51,datos2!I$7:I$88)</f>
        <v>3</v>
      </c>
      <c r="I51" s="9">
        <f>_xlfn.RANK.EQ(datos2!J51,datos2!J$7:J$88)</f>
        <v>1</v>
      </c>
      <c r="J51" s="9">
        <f>_xlfn.RANK.EQ(datos2!K51,datos2!K$7:K$88)</f>
        <v>27</v>
      </c>
      <c r="K51" s="9">
        <f>_xlfn.RANK.EQ(datos2!L51,datos2!L$7:L$88)</f>
        <v>5</v>
      </c>
      <c r="L51" s="9">
        <f>_xlfn.RANK.EQ(datos2!M51,datos2!M$7:M$88)</f>
        <v>16</v>
      </c>
      <c r="M51" s="9">
        <f>_xlfn.RANK.EQ(datos2!N51,datos2!N$7:N$88)</f>
        <v>2</v>
      </c>
      <c r="N51" s="9">
        <f>_xlfn.RANK.EQ(datos2!O51,datos2!O$7:O$88)</f>
        <v>3</v>
      </c>
      <c r="O51" s="9">
        <f>_xlfn.RANK.EQ(datos2!P51,datos2!P$7:P$88)</f>
        <v>67</v>
      </c>
      <c r="P51" s="9">
        <f>_xlfn.RANK.EQ(datos2!Q51,datos2!Q$7:Q$88)</f>
        <v>14</v>
      </c>
      <c r="Q51" s="9">
        <f>_xlfn.RANK.EQ(datos2!R51,datos2!R$7:R$88)</f>
        <v>3</v>
      </c>
      <c r="R51" s="9">
        <f>_xlfn.RANK.EQ(datos2!S51,datos2!S$7:S$88)</f>
        <v>12</v>
      </c>
      <c r="S51" s="9">
        <f>_xlfn.RANK.EQ(datos2!T51,datos2!T$7:T$88)</f>
        <v>5</v>
      </c>
      <c r="T51" s="9">
        <f>_xlfn.RANK.EQ(datos2!U51,datos2!U$7:U$88)</f>
        <v>17</v>
      </c>
      <c r="U51" s="9">
        <f>_xlfn.RANK.EQ(datos2!V51,datos2!V$7:V$88)</f>
        <v>19</v>
      </c>
      <c r="V51" s="9">
        <f>_xlfn.RANK.EQ(datos2!W51,datos2!W$7:W$88)</f>
        <v>37</v>
      </c>
      <c r="W51" s="9">
        <f>_xlfn.RANK.EQ(datos2!X51,datos2!X$7:X$88)</f>
        <v>28</v>
      </c>
      <c r="X51" s="9">
        <f>_xlfn.RANK.EQ(datos2!Y51,datos2!Y$7:Y$88)</f>
        <v>23</v>
      </c>
      <c r="Y51" s="9">
        <f>_xlfn.RANK.EQ(datos2!Z51,datos2!Z$7:Z$88)</f>
        <v>33</v>
      </c>
      <c r="Z51" s="9">
        <f>_xlfn.RANK.EQ(datos2!AA51,datos2!AA$7:AA$88)</f>
        <v>28</v>
      </c>
      <c r="AA51" s="9">
        <f>_xlfn.RANK.EQ(datos2!AB51,datos2!AB$7:AB$88)</f>
        <v>10</v>
      </c>
      <c r="AB51" s="9">
        <f>_xlfn.RANK.EQ(datos2!AC51,datos2!AC$7:AC$88)</f>
        <v>3</v>
      </c>
      <c r="AC51" s="9">
        <f>_xlfn.RANK.EQ(datos2!AD51,datos2!AD$7:AD$88)</f>
        <v>3</v>
      </c>
      <c r="AD51" s="9">
        <f>_xlfn.RANK.EQ(datos2!AE51,datos2!AE$7:AE$88)</f>
        <v>28</v>
      </c>
      <c r="AE51" s="9">
        <f>_xlfn.RANK.EQ(datos2!AF51,datos2!AF$7:AF$88)</f>
        <v>16</v>
      </c>
      <c r="AF51" s="9">
        <f>_xlfn.RANK.EQ(datos2!AG51,datos2!AG$7:AG$88)</f>
        <v>6</v>
      </c>
      <c r="AG51" s="9">
        <f>_xlfn.RANK.EQ(datos2!AH51,datos2!AH$7:AH$88)</f>
        <v>15</v>
      </c>
      <c r="AH51" s="9">
        <f>_xlfn.RANK.EQ(datos2!AI51,datos2!AI$7:AI$88)</f>
        <v>48</v>
      </c>
      <c r="AI51" s="9">
        <f>_xlfn.RANK.EQ(datos2!AJ51,datos2!AJ$7:AJ$88)</f>
        <v>17</v>
      </c>
      <c r="AJ51" s="9">
        <f>_xlfn.RANK.EQ(datos2!AK51,datos2!AK$7:AK$88)</f>
        <v>22</v>
      </c>
      <c r="AK51" s="9">
        <f>_xlfn.RANK.EQ(datos2!AL51,datos2!AL$7:AL$88)</f>
        <v>14</v>
      </c>
      <c r="AL51" s="9">
        <f>_xlfn.RANK.EQ(datos2!AM51,datos2!AM$7:AM$88)</f>
        <v>70</v>
      </c>
      <c r="AM51" s="9">
        <f>_xlfn.RANK.EQ(datos2!AN51,datos2!AN$7:AN$88)</f>
        <v>9</v>
      </c>
      <c r="AN51" s="9">
        <f>_xlfn.RANK.EQ(datos2!AO51,datos2!AO$7:AO$88)</f>
        <v>8</v>
      </c>
      <c r="AO51" s="9">
        <f>_xlfn.RANK.EQ(datos!AS51,datos!AS$7:AS$88)</f>
        <v>46</v>
      </c>
      <c r="AP51" s="9">
        <f>_xlfn.RANK.EQ(datos!AT51,datos!AT$7:AT$88)</f>
        <v>75</v>
      </c>
      <c r="AQ51" s="9">
        <f>_xlfn.RANK.EQ(datos!AU51,datos!AU$7:AU$88)</f>
        <v>70</v>
      </c>
      <c r="AR51" s="9">
        <f>_xlfn.RANK.EQ(datos!AV51,datos!AV$7:AV$88)</f>
        <v>30</v>
      </c>
      <c r="AS51" s="9">
        <f>_xlfn.RANK.EQ(datos!AW51,datos!AW$7:AW$88)</f>
        <v>72</v>
      </c>
      <c r="AT51" s="9">
        <f>_xlfn.RANK.EQ(datos!AX51,datos!AX$7:AX$88)</f>
        <v>71</v>
      </c>
      <c r="AU51" s="9">
        <f>_xlfn.RANK.EQ(datos!AY51,datos!AY$7:AY$88)</f>
        <v>23</v>
      </c>
      <c r="AV51" s="9">
        <f>_xlfn.RANK.EQ(datos!AZ51,datos!AZ$7:AZ$88)</f>
        <v>35</v>
      </c>
      <c r="AW51" s="9">
        <f>_xlfn.RANK.EQ(datos!BA51,datos!BA$7:BA$88)</f>
        <v>4</v>
      </c>
      <c r="AX51" s="9">
        <f>_xlfn.RANK.EQ(datos!BB51,datos!BB$7:BB$88)</f>
        <v>31</v>
      </c>
      <c r="AY51" s="9">
        <f>_xlfn.RANK.EQ(datos!BC51,datos!BC$7:BC$88)</f>
        <v>9</v>
      </c>
      <c r="AZ51" s="9">
        <f>_xlfn.RANK.EQ(datos!BD51,datos!BD$7:BD$88)</f>
        <v>4</v>
      </c>
      <c r="BA51" s="9">
        <f>_xlfn.RANK.EQ(datos!BE51,datos!BE$7:BE$88)</f>
        <v>1</v>
      </c>
      <c r="BB51" s="9">
        <f>_xlfn.RANK.EQ(datos!BF51,datos!BF$7:BF$88)</f>
        <v>1</v>
      </c>
      <c r="BC51" s="9">
        <f>_xlfn.RANK.EQ(datos!BG51,datos!BG$7:BG$88)</f>
        <v>5</v>
      </c>
      <c r="BD51" s="9">
        <f>_xlfn.RANK.EQ(datos!BH51,datos!BH$7:BH$88)</f>
        <v>53</v>
      </c>
      <c r="BE51" s="9">
        <f>_xlfn.RANK.EQ(datos!BI51,datos!BI$7:BI$88)</f>
        <v>19</v>
      </c>
      <c r="BF51" s="9">
        <f>_xlfn.RANK.EQ(datos!BJ51,datos!BJ$7:BJ$88)</f>
        <v>67</v>
      </c>
      <c r="BG51" s="9">
        <f>_xlfn.RANK.EQ(datos!BK51,datos!BK$7:BK$88)</f>
        <v>30</v>
      </c>
      <c r="BH51" s="9">
        <f>_xlfn.RANK.EQ(datos!BL51,datos!BL$7:BL$88)</f>
        <v>10</v>
      </c>
      <c r="BI51" s="9">
        <f>_xlfn.RANK.EQ(datos!BM51,datos!BM$7:BM$88)</f>
        <v>4</v>
      </c>
      <c r="BJ51" s="9">
        <f>_xlfn.RANK.EQ(datos!BN51,datos!BN$7:BN$88)</f>
        <v>6</v>
      </c>
      <c r="BK51" s="9">
        <f>_xlfn.RANK.EQ(datos!BO51,datos!BO$7:BO$88)</f>
        <v>7</v>
      </c>
      <c r="BL51" s="9">
        <f>_xlfn.RANK.EQ(datos!BP51,datos!BP$7:BP$88)</f>
        <v>65</v>
      </c>
      <c r="BM51" s="9">
        <f>_xlfn.RANK.EQ(datos!BQ51,datos!BQ$7:BQ$88)</f>
        <v>26</v>
      </c>
      <c r="BN51" s="9">
        <f>_xlfn.RANK.EQ(datos!BR51,datos!BR$7:BR$88)</f>
        <v>3</v>
      </c>
      <c r="BO51" s="9">
        <f>_xlfn.RANK.EQ(datos!BS51,datos!BS$7:BS$88)</f>
        <v>53</v>
      </c>
      <c r="BP51" s="9">
        <f>_xlfn.RANK.EQ(datos!BT51,datos!BT$7:BT$88)</f>
        <v>1</v>
      </c>
      <c r="BQ51" s="9">
        <f>_xlfn.RANK.EQ(datos!BU51,datos!BU$7:BU$88)</f>
        <v>1</v>
      </c>
      <c r="BR51" s="9">
        <f>_xlfn.RANK.EQ(datos!BV51,datos!BV$7:BV$88)</f>
        <v>47</v>
      </c>
      <c r="BS51" s="9">
        <f>_xlfn.RANK.EQ(datos!BW51,datos!BW$7:BW$88)</f>
        <v>1</v>
      </c>
      <c r="BT51" s="9">
        <f>_xlfn.RANK.EQ(datos!BX51,datos!BX$7:BX$88)</f>
        <v>43</v>
      </c>
      <c r="BU51" s="9">
        <f>_xlfn.RANK.EQ(datos!BY51,datos!BY$7:BY$88)</f>
        <v>2</v>
      </c>
      <c r="BV51" s="9">
        <f>_xlfn.RANK.EQ(datos!BZ51,datos!BZ$7:BZ$88)</f>
        <v>33</v>
      </c>
      <c r="BW51" s="9">
        <f>_xlfn.RANK.EQ(datos!CA51,datos!CA$7:CA$88)</f>
        <v>28</v>
      </c>
      <c r="BX51" s="9">
        <f>_xlfn.RANK.EQ(datos!CB51,datos!CB$7:CB$88)</f>
        <v>77</v>
      </c>
      <c r="BY51" s="9">
        <f>_xlfn.RANK.EQ(datos!CC51,datos!CC$7:CC$88)</f>
        <v>5</v>
      </c>
      <c r="BZ51" s="9">
        <f>_xlfn.RANK.EQ(datos!CD51,datos!CD$7:CD$88)</f>
        <v>40</v>
      </c>
      <c r="CA51" s="9">
        <f>_xlfn.RANK.EQ(datos!CE51,datos!CE$7:CE$88)</f>
        <v>23</v>
      </c>
      <c r="CB51" s="9">
        <f>_xlfn.RANK.EQ(datos!CF51,datos!CF$7:CF$88)</f>
        <v>23</v>
      </c>
      <c r="CC51" s="9">
        <f>_xlfn.RANK.EQ(datos!CG51,datos!CG$7:CG$88)</f>
        <v>48</v>
      </c>
      <c r="CD51" s="9">
        <f>_xlfn.RANK.EQ(datos!CH51,datos!CH$7:CH$88)</f>
        <v>60</v>
      </c>
      <c r="CE51" s="9">
        <f>_xlfn.RANK.EQ(datos!CI51,datos!CI$7:CI$88)</f>
        <v>71</v>
      </c>
      <c r="CF51" s="9">
        <f>_xlfn.RANK.EQ(datos!CJ51,datos!CJ$7:CJ$88)</f>
        <v>61</v>
      </c>
      <c r="CG51" s="9">
        <f>_xlfn.RANK.EQ(datos!CK51,datos!CK$7:CK$88)</f>
        <v>20</v>
      </c>
      <c r="CH51" s="9">
        <f>_xlfn.RANK.EQ(datos!CL51,datos!CL$7:CL$88)</f>
        <v>23</v>
      </c>
      <c r="CI51" s="9">
        <f>_xlfn.RANK.EQ(datos!CM51,datos!CM$7:CM$88)</f>
        <v>38</v>
      </c>
      <c r="CJ51" s="9">
        <f>_xlfn.RANK.EQ(datos!CN51,datos!CN$7:CN$88)</f>
        <v>9</v>
      </c>
      <c r="CK51" s="9">
        <f>_xlfn.RANK.EQ(datos!CO51,datos!CO$7:CO$88)</f>
        <v>34</v>
      </c>
      <c r="CL51" s="9">
        <f>_xlfn.RANK.EQ(datos!CP51,datos!CP$7:CP$88)</f>
        <v>50</v>
      </c>
      <c r="CM51" s="9">
        <f>_xlfn.RANK.EQ(datos!CQ51,datos!CQ$7:CQ$88)</f>
        <v>50</v>
      </c>
      <c r="CN51" s="9">
        <f>_xlfn.RANK.EQ(datos!CR51,datos!CR$7:CR$88)</f>
        <v>22</v>
      </c>
      <c r="CO51" s="9">
        <f>_xlfn.RANK.EQ(datos!CS51,datos!CS$7:CS$88)</f>
        <v>9</v>
      </c>
      <c r="CP51" s="9">
        <f>_xlfn.RANK.EQ(datos!CT51,datos!CT$7:CT$88)</f>
        <v>33</v>
      </c>
      <c r="CQ51" s="9">
        <f>_xlfn.RANK.EQ(datos!CU51,datos!CU$7:CU$88)</f>
        <v>58</v>
      </c>
      <c r="CR51" s="9">
        <f>_xlfn.RANK.EQ(datos!CV51,datos!CV$7:CV$88)</f>
        <v>37</v>
      </c>
      <c r="CS51" s="9">
        <f>_xlfn.RANK.EQ(datos!CW51,datos!CW$7:CW$88)</f>
        <v>54</v>
      </c>
      <c r="CT51" s="9">
        <f>_xlfn.RANK.EQ(datos!CX51,datos!CX$7:CX$88)</f>
        <v>43</v>
      </c>
      <c r="CU51" s="9">
        <f>_xlfn.RANK.EQ(datos!CY51,datos!CY$7:CY$88)</f>
        <v>34</v>
      </c>
      <c r="CV51" s="9">
        <f>_xlfn.RANK.EQ(datos!CZ51,datos!CZ$7:CZ$88)</f>
        <v>19</v>
      </c>
      <c r="CW51" s="9">
        <f>_xlfn.RANK.EQ(datos!DA51,datos!DA$7:DA$88)</f>
        <v>14</v>
      </c>
      <c r="CX51" s="9">
        <f>_xlfn.RANK.EQ(datos!DB51,datos!DB$7:DB$88)</f>
        <v>39</v>
      </c>
      <c r="CY51" s="9">
        <f>_xlfn.RANK.EQ(datos!DC51,datos!DC$7:DC$88)</f>
        <v>13</v>
      </c>
      <c r="CZ51" s="9">
        <f>_xlfn.RANK.EQ(datos!DD51,datos!DD$7:DD$88)</f>
        <v>34</v>
      </c>
      <c r="DA51" s="9">
        <f>_xlfn.RANK.EQ(datos!DE51,datos!DE$7:DE$88)</f>
        <v>20</v>
      </c>
      <c r="DB51" s="9">
        <f>_xlfn.RANK.EQ(datos!DF51,datos!DF$7:DF$88)</f>
        <v>55</v>
      </c>
      <c r="DC51" s="9">
        <f>_xlfn.RANK.EQ(datos!DG51,datos!DG$7:DG$88)</f>
        <v>1</v>
      </c>
      <c r="DD51" s="9">
        <f>_xlfn.RANK.EQ(datos!DH51,datos!DH$7:DH$88)</f>
        <v>32</v>
      </c>
      <c r="DE51" s="9">
        <f>_xlfn.RANK.EQ(datos!DI51,datos!DI$7:DI$88)</f>
        <v>4</v>
      </c>
      <c r="DF51" s="9">
        <f>_xlfn.RANK.EQ(datos!DJ51,datos!DJ$7:DJ$88)</f>
        <v>15</v>
      </c>
      <c r="DG51" s="9">
        <f>_xlfn.RANK.EQ(datos!DK51,datos!DK$7:DK$88)</f>
        <v>7</v>
      </c>
      <c r="DH51" s="9">
        <f>_xlfn.RANK.EQ(datos!DL51,datos!DL$7:DL$88)</f>
        <v>4</v>
      </c>
      <c r="DI51" s="9">
        <f>_xlfn.RANK.EQ(datos!DM51,datos!DM$7:DM$88)</f>
        <v>24</v>
      </c>
      <c r="DJ51" s="9">
        <f>_xlfn.RANK.EQ(datos!DN51,datos!DN$7:DN$88)</f>
        <v>28</v>
      </c>
      <c r="DK51" s="9">
        <f>_xlfn.RANK.EQ(datos!DO51,datos!DO$7:DO$88)</f>
        <v>64</v>
      </c>
      <c r="DL51" s="9">
        <f>_xlfn.RANK.EQ(datos!DP51,datos!DP$7:DP$88)</f>
        <v>65</v>
      </c>
      <c r="DM51" s="9">
        <f>_xlfn.RANK.EQ(datos!DQ51,datos!DQ$7:DQ$88)</f>
        <v>11</v>
      </c>
      <c r="DN51" s="9">
        <f>_xlfn.RANK.EQ(datos!DR51,datos!DR$7:DR$88)</f>
        <v>20</v>
      </c>
      <c r="DO51" s="9">
        <f>_xlfn.RANK.EQ(datos!DS51,datos!DS$7:DS$88)</f>
        <v>28</v>
      </c>
      <c r="DP51" s="9">
        <f>_xlfn.RANK.EQ(datos!DT51,datos!DT$7:DT$88)</f>
        <v>6</v>
      </c>
      <c r="DQ51" s="9">
        <f>_xlfn.RANK.EQ(datos!DU51,datos!DU$7:DU$88)</f>
        <v>6</v>
      </c>
      <c r="DR51" s="9">
        <f>_xlfn.RANK.EQ(datos!DV51,datos!DV$7:DV$88)</f>
        <v>10</v>
      </c>
      <c r="DS51" s="9">
        <f>_xlfn.RANK.EQ(datos!DW51,datos!DW$7:DW$88)</f>
        <v>32</v>
      </c>
      <c r="DT51" s="9">
        <f>_xlfn.RANK.EQ(datos!DX51,datos!DX$7:DX$88)</f>
        <v>3</v>
      </c>
      <c r="DU51" s="9">
        <f>_xlfn.RANK.EQ(datos!DY51,datos!DY$7:DY$88)</f>
        <v>5</v>
      </c>
      <c r="DV51" s="9">
        <f>_xlfn.RANK.EQ(datos!DZ51,datos!DZ$7:DZ$88)</f>
        <v>39</v>
      </c>
      <c r="DW51" s="9">
        <f>_xlfn.RANK.EQ(datos!EA51,datos!EA$7:EA$88)</f>
        <v>9</v>
      </c>
      <c r="DX51" s="9">
        <f>_xlfn.RANK.EQ(datos!EB51,datos!EB$7:EB$88)</f>
        <v>12</v>
      </c>
      <c r="DY51" s="9">
        <f>_xlfn.RANK.EQ(datos!EC51,datos!EC$7:EC$88)</f>
        <v>10</v>
      </c>
      <c r="DZ51" s="9">
        <f>_xlfn.RANK.EQ(datos!ED51,datos!ED$7:ED$88)</f>
        <v>32</v>
      </c>
      <c r="EA51" s="9">
        <f>_xlfn.RANK.EQ(datos!EE51,datos!EE$7:EE$88)</f>
        <v>66</v>
      </c>
      <c r="EB51" s="9">
        <f>_xlfn.RANK.EQ(datos!EF51,datos!EF$7:EF$88)</f>
        <v>52</v>
      </c>
      <c r="EC51" s="9">
        <f>_xlfn.RANK.EQ(datos!EG51,datos!EG$7:EG$88)</f>
        <v>56</v>
      </c>
      <c r="ED51" s="9">
        <f>_xlfn.RANK.EQ(datos!EH51,datos!EH$7:EH$88)</f>
        <v>50</v>
      </c>
      <c r="EE51" s="9">
        <f>_xlfn.RANK.EQ(datos!EI51,datos!EI$7:EI$88)</f>
        <v>1</v>
      </c>
      <c r="EF51" s="9">
        <f>_xlfn.RANK.EQ(datos!EJ51,datos!EJ$7:EJ$88)</f>
        <v>21</v>
      </c>
      <c r="EG51" s="9">
        <f>_xlfn.RANK.EQ(datos!EK51,datos!EK$7:EK$88)</f>
        <v>14</v>
      </c>
      <c r="EH51" s="9">
        <f>_xlfn.RANK.EQ(datos!EL51,datos!EL$7:EL$88)</f>
        <v>39</v>
      </c>
      <c r="EI51" s="9">
        <f>_xlfn.RANK.EQ(datos!EM51,datos!EM$7:EM$88)</f>
        <v>7</v>
      </c>
      <c r="EJ51" s="9">
        <f>_xlfn.RANK.EQ(datos!EN51,datos!EN$7:EN$88)</f>
        <v>34</v>
      </c>
      <c r="EK51" s="9">
        <f>_xlfn.RANK.EQ(datos!EO51,datos!EO$7:EO$88)</f>
        <v>44</v>
      </c>
      <c r="EL51" s="9">
        <f>_xlfn.RANK.EQ(datos!EP51,datos!EP$7:EP$88)</f>
        <v>30</v>
      </c>
      <c r="EM51" s="9">
        <f>_xlfn.RANK.EQ(datos!EQ51,datos!EQ$7:EQ$88)</f>
        <v>52</v>
      </c>
      <c r="EN51" s="9">
        <f>_xlfn.RANK.EQ(datos!ER51,datos!ER$7:ER$88)</f>
        <v>8</v>
      </c>
      <c r="EO51" s="9">
        <f>_xlfn.RANK.EQ(datos!ES51,datos!ES$7:ES$88)</f>
        <v>24</v>
      </c>
      <c r="EP51" s="9">
        <f>_xlfn.RANK.EQ(datos!ET51,datos!ET$7:ET$88)</f>
        <v>12</v>
      </c>
      <c r="EQ51" s="9">
        <f>_xlfn.RANK.EQ(datos!EU51,datos!EU$7:EU$88)</f>
        <v>1</v>
      </c>
      <c r="ER51" s="9">
        <f>_xlfn.RANK.EQ(datos!EV51,datos!EV$7:EV$88)</f>
        <v>14</v>
      </c>
      <c r="ES51" s="9">
        <f>_xlfn.RANK.EQ(datos!EW51,datos!EW$7:EW$88)</f>
        <v>68</v>
      </c>
      <c r="ET51" s="9">
        <f>_xlfn.RANK.EQ(datos!EX51,datos!EX$7:EX$88)</f>
        <v>4</v>
      </c>
      <c r="EU51" s="9">
        <f>_xlfn.RANK.EQ(datos!EY51,datos!EY$7:EY$88)</f>
        <v>3</v>
      </c>
      <c r="EV51" s="9">
        <f>_xlfn.RANK.EQ(datos!EZ51,datos!EZ$7:EZ$88)</f>
        <v>3</v>
      </c>
      <c r="EW51" s="9">
        <f>_xlfn.RANK.EQ(datos!FA51,datos!FA$7:FA$88)</f>
        <v>1</v>
      </c>
      <c r="EX51" s="9">
        <f>_xlfn.RANK.EQ(datos!FB51,datos!FB$7:FB$88)</f>
        <v>1</v>
      </c>
      <c r="EY51" s="9">
        <f>_xlfn.RANK.EQ(datos!FC51,datos!FC$7:FC$88)</f>
        <v>6</v>
      </c>
      <c r="EZ51" s="9">
        <f>_xlfn.RANK.EQ(datos!FD51,datos!FD$7:FD$88)</f>
        <v>24</v>
      </c>
      <c r="FA51" s="9">
        <f>_xlfn.RANK.EQ(datos!FE51,datos!FE$7:FE$88)</f>
        <v>7</v>
      </c>
      <c r="FB51" s="9">
        <f>_xlfn.RANK.EQ(datos!FF51,datos!FF$7:FF$88)</f>
        <v>33</v>
      </c>
      <c r="FC51" s="9">
        <f>_xlfn.RANK.EQ(datos!FG51,datos!FG$7:FG$88)</f>
        <v>79</v>
      </c>
      <c r="FD51" s="9">
        <f>_xlfn.RANK.EQ(datos!FH51,datos!FH$7:FH$88)</f>
        <v>50</v>
      </c>
      <c r="FE51" s="9">
        <f>_xlfn.RANK.EQ(datos!FI51,datos!FI$7:FI$88)</f>
        <v>60</v>
      </c>
      <c r="FF51" s="9">
        <f>_xlfn.RANK.EQ(datos!FJ51,datos!FJ$7:FJ$88)</f>
        <v>28</v>
      </c>
      <c r="FG51" s="9">
        <f>_xlfn.RANK.EQ(datos!FK51,datos!FK$7:FK$88)</f>
        <v>17</v>
      </c>
      <c r="FH51" s="9">
        <f>_xlfn.RANK.EQ(datos!FL51,datos!FL$7:FL$88)</f>
        <v>8</v>
      </c>
      <c r="FI51" s="9">
        <f>_xlfn.RANK.EQ(datos!FM51,datos!FM$7:FM$88)</f>
        <v>9</v>
      </c>
      <c r="FJ51" s="9">
        <f>_xlfn.RANK.EQ(datos!FN51,datos!FN$7:FN$88)</f>
        <v>9</v>
      </c>
      <c r="FK51" s="9">
        <f>_xlfn.RANK.EQ(datos!FO51,datos!FO$7:FO$88)</f>
        <v>26</v>
      </c>
      <c r="FL51" s="9">
        <f>_xlfn.RANK.EQ(datos!FP51,datos!FP$7:FP$88)</f>
        <v>39</v>
      </c>
      <c r="FM51" s="9">
        <f>_xlfn.RANK.EQ(datos!FQ51,datos!FQ$7:FQ$88)</f>
        <v>11</v>
      </c>
      <c r="FN51" s="9">
        <f>_xlfn.RANK.EQ(datos!FR51,datos!FR$7:FR$88)</f>
        <v>7</v>
      </c>
      <c r="FO51" s="9">
        <f>_xlfn.RANK.EQ(datos!FS51,datos!FS$7:FS$88)</f>
        <v>51</v>
      </c>
      <c r="FP51" s="9">
        <f>_xlfn.RANK.EQ(datos!FT51,datos!FT$7:FT$88)</f>
        <v>26</v>
      </c>
    </row>
    <row r="52" spans="1:172" x14ac:dyDescent="0.3">
      <c r="A52" s="2" t="s">
        <v>92</v>
      </c>
      <c r="B52" s="2">
        <v>402</v>
      </c>
      <c r="C52" s="2" t="s">
        <v>93</v>
      </c>
      <c r="D52" s="2" t="s">
        <v>91</v>
      </c>
      <c r="E52" s="2" t="s">
        <v>347</v>
      </c>
      <c r="F52" s="2">
        <v>0</v>
      </c>
      <c r="G52" s="2" t="s">
        <v>344</v>
      </c>
      <c r="H52" s="9">
        <f>_xlfn.RANK.EQ(datos2!I52,datos2!I$7:I$88)</f>
        <v>13</v>
      </c>
      <c r="I52" s="9">
        <f>_xlfn.RANK.EQ(datos2!J52,datos2!J$7:J$88)</f>
        <v>25</v>
      </c>
      <c r="J52" s="9">
        <f>_xlfn.RANK.EQ(datos2!K52,datos2!K$7:K$88)</f>
        <v>20</v>
      </c>
      <c r="K52" s="9">
        <f>_xlfn.RANK.EQ(datos2!L52,datos2!L$7:L$88)</f>
        <v>8</v>
      </c>
      <c r="L52" s="9">
        <f>_xlfn.RANK.EQ(datos2!M52,datos2!M$7:M$88)</f>
        <v>15</v>
      </c>
      <c r="M52" s="9">
        <f>_xlfn.RANK.EQ(datos2!N52,datos2!N$7:N$88)</f>
        <v>12</v>
      </c>
      <c r="N52" s="9">
        <f>_xlfn.RANK.EQ(datos2!O52,datos2!O$7:O$88)</f>
        <v>28</v>
      </c>
      <c r="O52" s="9">
        <f>_xlfn.RANK.EQ(datos2!P52,datos2!P$7:P$88)</f>
        <v>39</v>
      </c>
      <c r="P52" s="9">
        <f>_xlfn.RANK.EQ(datos2!Q52,datos2!Q$7:Q$88)</f>
        <v>40</v>
      </c>
      <c r="Q52" s="9">
        <f>_xlfn.RANK.EQ(datos2!R52,datos2!R$7:R$88)</f>
        <v>37</v>
      </c>
      <c r="R52" s="9">
        <f>_xlfn.RANK.EQ(datos2!S52,datos2!S$7:S$88)</f>
        <v>18</v>
      </c>
      <c r="S52" s="9">
        <f>_xlfn.RANK.EQ(datos2!T52,datos2!T$7:T$88)</f>
        <v>66</v>
      </c>
      <c r="T52" s="9">
        <f>_xlfn.RANK.EQ(datos2!U52,datos2!U$7:U$88)</f>
        <v>23</v>
      </c>
      <c r="U52" s="9">
        <f>_xlfn.RANK.EQ(datos2!V52,datos2!V$7:V$88)</f>
        <v>24</v>
      </c>
      <c r="V52" s="9">
        <f>_xlfn.RANK.EQ(datos2!W52,datos2!W$7:W$88)</f>
        <v>40</v>
      </c>
      <c r="W52" s="9">
        <f>_xlfn.RANK.EQ(datos2!X52,datos2!X$7:X$88)</f>
        <v>11</v>
      </c>
      <c r="X52" s="9">
        <f>_xlfn.RANK.EQ(datos2!Y52,datos2!Y$7:Y$88)</f>
        <v>2</v>
      </c>
      <c r="Y52" s="9">
        <f>_xlfn.RANK.EQ(datos2!Z52,datos2!Z$7:Z$88)</f>
        <v>32</v>
      </c>
      <c r="Z52" s="9">
        <f>_xlfn.RANK.EQ(datos2!AA52,datos2!AA$7:AA$88)</f>
        <v>58</v>
      </c>
      <c r="AA52" s="9">
        <f>_xlfn.RANK.EQ(datos2!AB52,datos2!AB$7:AB$88)</f>
        <v>24</v>
      </c>
      <c r="AB52" s="9">
        <f>_xlfn.RANK.EQ(datos2!AC52,datos2!AC$7:AC$88)</f>
        <v>32</v>
      </c>
      <c r="AC52" s="9">
        <f>_xlfn.RANK.EQ(datos2!AD52,datos2!AD$7:AD$88)</f>
        <v>1</v>
      </c>
      <c r="AD52" s="9">
        <f>_xlfn.RANK.EQ(datos2!AE52,datos2!AE$7:AE$88)</f>
        <v>4</v>
      </c>
      <c r="AE52" s="9">
        <f>_xlfn.RANK.EQ(datos2!AF52,datos2!AF$7:AF$88)</f>
        <v>15</v>
      </c>
      <c r="AF52" s="9">
        <f>_xlfn.RANK.EQ(datos2!AG52,datos2!AG$7:AG$88)</f>
        <v>5</v>
      </c>
      <c r="AG52" s="9">
        <f>_xlfn.RANK.EQ(datos2!AH52,datos2!AH$7:AH$88)</f>
        <v>10</v>
      </c>
      <c r="AH52" s="9">
        <f>_xlfn.RANK.EQ(datos2!AI52,datos2!AI$7:AI$88)</f>
        <v>38</v>
      </c>
      <c r="AI52" s="9">
        <f>_xlfn.RANK.EQ(datos2!AJ52,datos2!AJ$7:AJ$88)</f>
        <v>27</v>
      </c>
      <c r="AJ52" s="9">
        <f>_xlfn.RANK.EQ(datos2!AK52,datos2!AK$7:AK$88)</f>
        <v>30</v>
      </c>
      <c r="AK52" s="9">
        <f>_xlfn.RANK.EQ(datos2!AL52,datos2!AL$7:AL$88)</f>
        <v>37</v>
      </c>
      <c r="AL52" s="9">
        <f>_xlfn.RANK.EQ(datos2!AM52,datos2!AM$7:AM$88)</f>
        <v>22</v>
      </c>
      <c r="AM52" s="9">
        <f>_xlfn.RANK.EQ(datos2!AN52,datos2!AN$7:AN$88)</f>
        <v>24</v>
      </c>
      <c r="AN52" s="9">
        <f>_xlfn.RANK.EQ(datos2!AO52,datos2!AO$7:AO$88)</f>
        <v>5</v>
      </c>
      <c r="AO52" s="9">
        <f>_xlfn.RANK.EQ(datos!AS52,datos!AS$7:AS$88)</f>
        <v>40</v>
      </c>
      <c r="AP52" s="9">
        <f>_xlfn.RANK.EQ(datos!AT52,datos!AT$7:AT$88)</f>
        <v>32</v>
      </c>
      <c r="AQ52" s="9">
        <f>_xlfn.RANK.EQ(datos!AU52,datos!AU$7:AU$88)</f>
        <v>33</v>
      </c>
      <c r="AR52" s="9">
        <f>_xlfn.RANK.EQ(datos!AV52,datos!AV$7:AV$88)</f>
        <v>32</v>
      </c>
      <c r="AS52" s="9">
        <f>_xlfn.RANK.EQ(datos!AW52,datos!AW$7:AW$88)</f>
        <v>61</v>
      </c>
      <c r="AT52" s="9">
        <f>_xlfn.RANK.EQ(datos!AX52,datos!AX$7:AX$88)</f>
        <v>64</v>
      </c>
      <c r="AU52" s="9">
        <f>_xlfn.RANK.EQ(datos!AY52,datos!AY$7:AY$88)</f>
        <v>6</v>
      </c>
      <c r="AV52" s="9">
        <f>_xlfn.RANK.EQ(datos!AZ52,datos!AZ$7:AZ$88)</f>
        <v>22</v>
      </c>
      <c r="AW52" s="9">
        <f>_xlfn.RANK.EQ(datos!BA52,datos!BA$7:BA$88)</f>
        <v>40</v>
      </c>
      <c r="AX52" s="9">
        <f>_xlfn.RANK.EQ(datos!BB52,datos!BB$7:BB$88)</f>
        <v>58</v>
      </c>
      <c r="AY52" s="9">
        <f>_xlfn.RANK.EQ(datos!BC52,datos!BC$7:BC$88)</f>
        <v>17</v>
      </c>
      <c r="AZ52" s="9">
        <f>_xlfn.RANK.EQ(datos!BD52,datos!BD$7:BD$88)</f>
        <v>53</v>
      </c>
      <c r="BA52" s="9">
        <f>_xlfn.RANK.EQ(datos!BE52,datos!BE$7:BE$88)</f>
        <v>42</v>
      </c>
      <c r="BB52" s="9">
        <f>_xlfn.RANK.EQ(datos!BF52,datos!BF$7:BF$88)</f>
        <v>1</v>
      </c>
      <c r="BC52" s="9">
        <f>_xlfn.RANK.EQ(datos!BG52,datos!BG$7:BG$88)</f>
        <v>24</v>
      </c>
      <c r="BD52" s="9">
        <f>_xlfn.RANK.EQ(datos!BH52,datos!BH$7:BH$88)</f>
        <v>31</v>
      </c>
      <c r="BE52" s="9">
        <f>_xlfn.RANK.EQ(datos!BI52,datos!BI$7:BI$88)</f>
        <v>44</v>
      </c>
      <c r="BF52" s="9">
        <f>_xlfn.RANK.EQ(datos!BJ52,datos!BJ$7:BJ$88)</f>
        <v>67</v>
      </c>
      <c r="BG52" s="9">
        <f>_xlfn.RANK.EQ(datos!BK52,datos!BK$7:BK$88)</f>
        <v>25</v>
      </c>
      <c r="BH52" s="9">
        <f>_xlfn.RANK.EQ(datos!BL52,datos!BL$7:BL$88)</f>
        <v>64</v>
      </c>
      <c r="BI52" s="9">
        <f>_xlfn.RANK.EQ(datos!BM52,datos!BM$7:BM$88)</f>
        <v>59</v>
      </c>
      <c r="BJ52" s="9">
        <f>_xlfn.RANK.EQ(datos!BN52,datos!BN$7:BN$88)</f>
        <v>64</v>
      </c>
      <c r="BK52" s="9">
        <f>_xlfn.RANK.EQ(datos!BO52,datos!BO$7:BO$88)</f>
        <v>50</v>
      </c>
      <c r="BL52" s="9">
        <f>_xlfn.RANK.EQ(datos!BP52,datos!BP$7:BP$88)</f>
        <v>67</v>
      </c>
      <c r="BM52" s="9">
        <f>_xlfn.RANK.EQ(datos!BQ52,datos!BQ$7:BQ$88)</f>
        <v>23</v>
      </c>
      <c r="BN52" s="9">
        <f>_xlfn.RANK.EQ(datos!BR52,datos!BR$7:BR$88)</f>
        <v>18</v>
      </c>
      <c r="BO52" s="9">
        <f>_xlfn.RANK.EQ(datos!BS52,datos!BS$7:BS$88)</f>
        <v>48</v>
      </c>
      <c r="BP52" s="9">
        <f>_xlfn.RANK.EQ(datos!BT52,datos!BT$7:BT$88)</f>
        <v>1</v>
      </c>
      <c r="BQ52" s="9">
        <f>_xlfn.RANK.EQ(datos!BU52,datos!BU$7:BU$88)</f>
        <v>30</v>
      </c>
      <c r="BR52" s="9">
        <f>_xlfn.RANK.EQ(datos!BV52,datos!BV$7:BV$88)</f>
        <v>43</v>
      </c>
      <c r="BS52" s="9">
        <f>_xlfn.RANK.EQ(datos!BW52,datos!BW$7:BW$88)</f>
        <v>1</v>
      </c>
      <c r="BT52" s="9">
        <f>_xlfn.RANK.EQ(datos!BX52,datos!BX$7:BX$88)</f>
        <v>69</v>
      </c>
      <c r="BU52" s="9">
        <f>_xlfn.RANK.EQ(datos!BY52,datos!BY$7:BY$88)</f>
        <v>21</v>
      </c>
      <c r="BV52" s="9">
        <f>_xlfn.RANK.EQ(datos!BZ52,datos!BZ$7:BZ$88)</f>
        <v>47</v>
      </c>
      <c r="BW52" s="9">
        <f>_xlfn.RANK.EQ(datos!CA52,datos!CA$7:CA$88)</f>
        <v>28</v>
      </c>
      <c r="BX52" s="9">
        <f>_xlfn.RANK.EQ(datos!CB52,datos!CB$7:CB$88)</f>
        <v>37</v>
      </c>
      <c r="BY52" s="9">
        <f>_xlfn.RANK.EQ(datos!CC52,datos!CC$7:CC$88)</f>
        <v>6</v>
      </c>
      <c r="BZ52" s="9">
        <f>_xlfn.RANK.EQ(datos!CD52,datos!CD$7:CD$88)</f>
        <v>43</v>
      </c>
      <c r="CA52" s="9">
        <f>_xlfn.RANK.EQ(datos!CE52,datos!CE$7:CE$88)</f>
        <v>26</v>
      </c>
      <c r="CB52" s="9">
        <f>_xlfn.RANK.EQ(datos!CF52,datos!CF$7:CF$88)</f>
        <v>25</v>
      </c>
      <c r="CC52" s="9">
        <f>_xlfn.RANK.EQ(datos!CG52,datos!CG$7:CG$88)</f>
        <v>4</v>
      </c>
      <c r="CD52" s="9">
        <f>_xlfn.RANK.EQ(datos!CH52,datos!CH$7:CH$88)</f>
        <v>67</v>
      </c>
      <c r="CE52" s="9">
        <f>_xlfn.RANK.EQ(datos!CI52,datos!CI$7:CI$88)</f>
        <v>45</v>
      </c>
      <c r="CF52" s="9">
        <f>_xlfn.RANK.EQ(datos!CJ52,datos!CJ$7:CJ$88)</f>
        <v>7</v>
      </c>
      <c r="CG52" s="9">
        <f>_xlfn.RANK.EQ(datos!CK52,datos!CK$7:CK$88)</f>
        <v>12</v>
      </c>
      <c r="CH52" s="9">
        <f>_xlfn.RANK.EQ(datos!CL52,datos!CL$7:CL$88)</f>
        <v>6</v>
      </c>
      <c r="CI52" s="9">
        <f>_xlfn.RANK.EQ(datos!CM52,datos!CM$7:CM$88)</f>
        <v>6</v>
      </c>
      <c r="CJ52" s="9">
        <f>_xlfn.RANK.EQ(datos!CN52,datos!CN$7:CN$88)</f>
        <v>3</v>
      </c>
      <c r="CK52" s="9">
        <f>_xlfn.RANK.EQ(datos!CO52,datos!CO$7:CO$88)</f>
        <v>39</v>
      </c>
      <c r="CL52" s="9">
        <f>_xlfn.RANK.EQ(datos!CP52,datos!CP$7:CP$88)</f>
        <v>72</v>
      </c>
      <c r="CM52" s="9">
        <f>_xlfn.RANK.EQ(datos!CQ52,datos!CQ$7:CQ$88)</f>
        <v>1</v>
      </c>
      <c r="CN52" s="9">
        <f>_xlfn.RANK.EQ(datos!CR52,datos!CR$7:CR$88)</f>
        <v>15</v>
      </c>
      <c r="CO52" s="9">
        <f>_xlfn.RANK.EQ(datos!CS52,datos!CS$7:CS$88)</f>
        <v>39</v>
      </c>
      <c r="CP52" s="9">
        <f>_xlfn.RANK.EQ(datos!CT52,datos!CT$7:CT$88)</f>
        <v>45</v>
      </c>
      <c r="CQ52" s="9">
        <f>_xlfn.RANK.EQ(datos!CU52,datos!CU$7:CU$88)</f>
        <v>57</v>
      </c>
      <c r="CR52" s="9">
        <f>_xlfn.RANK.EQ(datos!CV52,datos!CV$7:CV$88)</f>
        <v>62</v>
      </c>
      <c r="CS52" s="9">
        <f>_xlfn.RANK.EQ(datos!CW52,datos!CW$7:CW$88)</f>
        <v>73</v>
      </c>
      <c r="CT52" s="9">
        <f>_xlfn.RANK.EQ(datos!CX52,datos!CX$7:CX$88)</f>
        <v>68</v>
      </c>
      <c r="CU52" s="9">
        <f>_xlfn.RANK.EQ(datos!CY52,datos!CY$7:CY$88)</f>
        <v>56</v>
      </c>
      <c r="CV52" s="9">
        <f>_xlfn.RANK.EQ(datos!CZ52,datos!CZ$7:CZ$88)</f>
        <v>36</v>
      </c>
      <c r="CW52" s="9">
        <f>_xlfn.RANK.EQ(datos!DA52,datos!DA$7:DA$88)</f>
        <v>17</v>
      </c>
      <c r="CX52" s="9">
        <f>_xlfn.RANK.EQ(datos!DB52,datos!DB$7:DB$88)</f>
        <v>68</v>
      </c>
      <c r="CY52" s="9">
        <f>_xlfn.RANK.EQ(datos!DC52,datos!DC$7:DC$88)</f>
        <v>43</v>
      </c>
      <c r="CZ52" s="9">
        <f>_xlfn.RANK.EQ(datos!DD52,datos!DD$7:DD$88)</f>
        <v>52</v>
      </c>
      <c r="DA52" s="9">
        <f>_xlfn.RANK.EQ(datos!DE52,datos!DE$7:DE$88)</f>
        <v>25</v>
      </c>
      <c r="DB52" s="9">
        <f>_xlfn.RANK.EQ(datos!DF52,datos!DF$7:DF$88)</f>
        <v>66</v>
      </c>
      <c r="DC52" s="9">
        <f>_xlfn.RANK.EQ(datos!DG52,datos!DG$7:DG$88)</f>
        <v>24</v>
      </c>
      <c r="DD52" s="9">
        <f>_xlfn.RANK.EQ(datos!DH52,datos!DH$7:DH$88)</f>
        <v>57</v>
      </c>
      <c r="DE52" s="9">
        <f>_xlfn.RANK.EQ(datos!DI52,datos!DI$7:DI$88)</f>
        <v>38</v>
      </c>
      <c r="DF52" s="9">
        <f>_xlfn.RANK.EQ(datos!DJ52,datos!DJ$7:DJ$88)</f>
        <v>4</v>
      </c>
      <c r="DG52" s="9">
        <f>_xlfn.RANK.EQ(datos!DK52,datos!DK$7:DK$88)</f>
        <v>2</v>
      </c>
      <c r="DH52" s="9">
        <f>_xlfn.RANK.EQ(datos!DL52,datos!DL$7:DL$88)</f>
        <v>1</v>
      </c>
      <c r="DI52" s="9">
        <f>_xlfn.RANK.EQ(datos!DM52,datos!DM$7:DM$88)</f>
        <v>1</v>
      </c>
      <c r="DJ52" s="9">
        <f>_xlfn.RANK.EQ(datos!DN52,datos!DN$7:DN$88)</f>
        <v>15</v>
      </c>
      <c r="DK52" s="9">
        <f>_xlfn.RANK.EQ(datos!DO52,datos!DO$7:DO$88)</f>
        <v>39</v>
      </c>
      <c r="DL52" s="9">
        <f>_xlfn.RANK.EQ(datos!DP52,datos!DP$7:DP$88)</f>
        <v>15</v>
      </c>
      <c r="DM52" s="9">
        <f>_xlfn.RANK.EQ(datos!DQ52,datos!DQ$7:DQ$88)</f>
        <v>48</v>
      </c>
      <c r="DN52" s="9">
        <f>_xlfn.RANK.EQ(datos!DR52,datos!DR$7:DR$88)</f>
        <v>54</v>
      </c>
      <c r="DO52" s="9">
        <f>_xlfn.RANK.EQ(datos!DS52,datos!DS$7:DS$88)</f>
        <v>6</v>
      </c>
      <c r="DP52" s="9">
        <f>_xlfn.RANK.EQ(datos!DT52,datos!DT$7:DT$88)</f>
        <v>5</v>
      </c>
      <c r="DQ52" s="9">
        <f>_xlfn.RANK.EQ(datos!DU52,datos!DU$7:DU$88)</f>
        <v>5</v>
      </c>
      <c r="DR52" s="9">
        <f>_xlfn.RANK.EQ(datos!DV52,datos!DV$7:DV$88)</f>
        <v>50</v>
      </c>
      <c r="DS52" s="9">
        <f>_xlfn.RANK.EQ(datos!DW52,datos!DW$7:DW$88)</f>
        <v>58</v>
      </c>
      <c r="DT52" s="9">
        <f>_xlfn.RANK.EQ(datos!DX52,datos!DX$7:DX$88)</f>
        <v>34</v>
      </c>
      <c r="DU52" s="9">
        <f>_xlfn.RANK.EQ(datos!DY52,datos!DY$7:DY$88)</f>
        <v>58</v>
      </c>
      <c r="DV52" s="9">
        <f>_xlfn.RANK.EQ(datos!DZ52,datos!DZ$7:DZ$88)</f>
        <v>54</v>
      </c>
      <c r="DW52" s="9">
        <f>_xlfn.RANK.EQ(datos!EA52,datos!EA$7:EA$88)</f>
        <v>10</v>
      </c>
      <c r="DX52" s="9">
        <f>_xlfn.RANK.EQ(datos!EB52,datos!EB$7:EB$88)</f>
        <v>15</v>
      </c>
      <c r="DY52" s="9">
        <f>_xlfn.RANK.EQ(datos!EC52,datos!EC$7:EC$88)</f>
        <v>7</v>
      </c>
      <c r="DZ52" s="9">
        <f>_xlfn.RANK.EQ(datos!ED52,datos!ED$7:ED$88)</f>
        <v>20</v>
      </c>
      <c r="EA52" s="9">
        <f>_xlfn.RANK.EQ(datos!EE52,datos!EE$7:EE$88)</f>
        <v>43</v>
      </c>
      <c r="EB52" s="9">
        <f>_xlfn.RANK.EQ(datos!EF52,datos!EF$7:EF$88)</f>
        <v>29</v>
      </c>
      <c r="EC52" s="9">
        <f>_xlfn.RANK.EQ(datos!EG52,datos!EG$7:EG$88)</f>
        <v>26</v>
      </c>
      <c r="ED52" s="9">
        <f>_xlfn.RANK.EQ(datos!EH52,datos!EH$7:EH$88)</f>
        <v>76</v>
      </c>
      <c r="EE52" s="9">
        <f>_xlfn.RANK.EQ(datos!EI52,datos!EI$7:EI$88)</f>
        <v>57</v>
      </c>
      <c r="EF52" s="9">
        <f>_xlfn.RANK.EQ(datos!EJ52,datos!EJ$7:EJ$88)</f>
        <v>35</v>
      </c>
      <c r="EG52" s="9">
        <f>_xlfn.RANK.EQ(datos!EK52,datos!EK$7:EK$88)</f>
        <v>29</v>
      </c>
      <c r="EH52" s="9">
        <f>_xlfn.RANK.EQ(datos!EL52,datos!EL$7:EL$88)</f>
        <v>12</v>
      </c>
      <c r="EI52" s="9">
        <f>_xlfn.RANK.EQ(datos!EM52,datos!EM$7:EM$88)</f>
        <v>44</v>
      </c>
      <c r="EJ52" s="9">
        <f>_xlfn.RANK.EQ(datos!EN52,datos!EN$7:EN$88)</f>
        <v>14</v>
      </c>
      <c r="EK52" s="9">
        <f>_xlfn.RANK.EQ(datos!EO52,datos!EO$7:EO$88)</f>
        <v>41</v>
      </c>
      <c r="EL52" s="9">
        <f>_xlfn.RANK.EQ(datos!EP52,datos!EP$7:EP$88)</f>
        <v>49</v>
      </c>
      <c r="EM52" s="9">
        <f>_xlfn.RANK.EQ(datos!EQ52,datos!EQ$7:EQ$88)</f>
        <v>51</v>
      </c>
      <c r="EN52" s="9">
        <f>_xlfn.RANK.EQ(datos!ER52,datos!ER$7:ER$88)</f>
        <v>23</v>
      </c>
      <c r="EO52" s="9">
        <f>_xlfn.RANK.EQ(datos!ES52,datos!ES$7:ES$88)</f>
        <v>34</v>
      </c>
      <c r="EP52" s="9">
        <f>_xlfn.RANK.EQ(datos!ET52,datos!ET$7:ET$88)</f>
        <v>27</v>
      </c>
      <c r="EQ52" s="9">
        <f>_xlfn.RANK.EQ(datos!EU52,datos!EU$7:EU$88)</f>
        <v>37</v>
      </c>
      <c r="ER52" s="9">
        <f>_xlfn.RANK.EQ(datos!EV52,datos!EV$7:EV$88)</f>
        <v>39</v>
      </c>
      <c r="ES52" s="9">
        <f>_xlfn.RANK.EQ(datos!EW52,datos!EW$7:EW$88)</f>
        <v>56</v>
      </c>
      <c r="ET52" s="9">
        <f>_xlfn.RANK.EQ(datos!EX52,datos!EX$7:EX$88)</f>
        <v>42</v>
      </c>
      <c r="EU52" s="9">
        <f>_xlfn.RANK.EQ(datos!EY52,datos!EY$7:EY$88)</f>
        <v>30</v>
      </c>
      <c r="EV52" s="9">
        <f>_xlfn.RANK.EQ(datos!EZ52,datos!EZ$7:EZ$88)</f>
        <v>44</v>
      </c>
      <c r="EW52" s="9">
        <f>_xlfn.RANK.EQ(datos!FA52,datos!FA$7:FA$88)</f>
        <v>34</v>
      </c>
      <c r="EX52" s="9">
        <f>_xlfn.RANK.EQ(datos!FB52,datos!FB$7:FB$88)</f>
        <v>33</v>
      </c>
      <c r="EY52" s="9">
        <f>_xlfn.RANK.EQ(datos!FC52,datos!FC$7:FC$88)</f>
        <v>17</v>
      </c>
      <c r="EZ52" s="9">
        <f>_xlfn.RANK.EQ(datos!FD52,datos!FD$7:FD$88)</f>
        <v>41</v>
      </c>
      <c r="FA52" s="9">
        <f>_xlfn.RANK.EQ(datos!FE52,datos!FE$7:FE$88)</f>
        <v>34</v>
      </c>
      <c r="FB52" s="9">
        <f>_xlfn.RANK.EQ(datos!FF52,datos!FF$7:FF$88)</f>
        <v>2</v>
      </c>
      <c r="FC52" s="9">
        <f>_xlfn.RANK.EQ(datos!FG52,datos!FG$7:FG$88)</f>
        <v>59</v>
      </c>
      <c r="FD52" s="9">
        <f>_xlfn.RANK.EQ(datos!FH52,datos!FH$7:FH$88)</f>
        <v>75</v>
      </c>
      <c r="FE52" s="9">
        <f>_xlfn.RANK.EQ(datos!FI52,datos!FI$7:FI$88)</f>
        <v>1</v>
      </c>
      <c r="FF52" s="9">
        <f>_xlfn.RANK.EQ(datos!FJ52,datos!FJ$7:FJ$88)</f>
        <v>30</v>
      </c>
      <c r="FG52" s="9">
        <f>_xlfn.RANK.EQ(datos!FK52,datos!FK$7:FK$88)</f>
        <v>34</v>
      </c>
      <c r="FH52" s="9">
        <f>_xlfn.RANK.EQ(datos!FL52,datos!FL$7:FL$88)</f>
        <v>15</v>
      </c>
      <c r="FI52" s="9">
        <f>_xlfn.RANK.EQ(datos!FM52,datos!FM$7:FM$88)</f>
        <v>61</v>
      </c>
      <c r="FJ52" s="9">
        <f>_xlfn.RANK.EQ(datos!FN52,datos!FN$7:FN$88)</f>
        <v>61</v>
      </c>
      <c r="FK52" s="9">
        <f>_xlfn.RANK.EQ(datos!FO52,datos!FO$7:FO$88)</f>
        <v>21</v>
      </c>
      <c r="FL52" s="9">
        <f>_xlfn.RANK.EQ(datos!FP52,datos!FP$7:FP$88)</f>
        <v>7</v>
      </c>
      <c r="FM52" s="9">
        <f>_xlfn.RANK.EQ(datos!FQ52,datos!FQ$7:FQ$88)</f>
        <v>3</v>
      </c>
      <c r="FN52" s="9">
        <f>_xlfn.RANK.EQ(datos!FR52,datos!FR$7:FR$88)</f>
        <v>16</v>
      </c>
      <c r="FO52" s="9">
        <f>_xlfn.RANK.EQ(datos!FS52,datos!FS$7:FS$88)</f>
        <v>57</v>
      </c>
      <c r="FP52" s="9">
        <f>_xlfn.RANK.EQ(datos!FT52,datos!FT$7:FT$88)</f>
        <v>9</v>
      </c>
    </row>
    <row r="53" spans="1:172" x14ac:dyDescent="0.3">
      <c r="A53" s="2" t="s">
        <v>94</v>
      </c>
      <c r="B53" s="2">
        <v>403</v>
      </c>
      <c r="C53" s="2" t="s">
        <v>95</v>
      </c>
      <c r="D53" s="2" t="s">
        <v>91</v>
      </c>
      <c r="E53" s="2" t="s">
        <v>347</v>
      </c>
      <c r="F53" s="2">
        <v>0</v>
      </c>
      <c r="G53" s="2" t="s">
        <v>344</v>
      </c>
      <c r="H53" s="9">
        <f>_xlfn.RANK.EQ(datos2!I53,datos2!I$7:I$88)</f>
        <v>9</v>
      </c>
      <c r="I53" s="9">
        <f>_xlfn.RANK.EQ(datos2!J53,datos2!J$7:J$88)</f>
        <v>69</v>
      </c>
      <c r="J53" s="9">
        <f>_xlfn.RANK.EQ(datos2!K53,datos2!K$7:K$88)</f>
        <v>6</v>
      </c>
      <c r="K53" s="9">
        <f>_xlfn.RANK.EQ(datos2!L53,datos2!L$7:L$88)</f>
        <v>9</v>
      </c>
      <c r="L53" s="9">
        <f>_xlfn.RANK.EQ(datos2!M53,datos2!M$7:M$88)</f>
        <v>17</v>
      </c>
      <c r="M53" s="9">
        <f>_xlfn.RANK.EQ(datos2!N53,datos2!N$7:N$88)</f>
        <v>3</v>
      </c>
      <c r="N53" s="9">
        <f>_xlfn.RANK.EQ(datos2!O53,datos2!O$7:O$88)</f>
        <v>9</v>
      </c>
      <c r="O53" s="9">
        <f>_xlfn.RANK.EQ(datos2!P53,datos2!P$7:P$88)</f>
        <v>42</v>
      </c>
      <c r="P53" s="9">
        <f>_xlfn.RANK.EQ(datos2!Q53,datos2!Q$7:Q$88)</f>
        <v>17</v>
      </c>
      <c r="Q53" s="9">
        <f>_xlfn.RANK.EQ(datos2!R53,datos2!R$7:R$88)</f>
        <v>75</v>
      </c>
      <c r="R53" s="9">
        <f>_xlfn.RANK.EQ(datos2!S53,datos2!S$7:S$88)</f>
        <v>67</v>
      </c>
      <c r="S53" s="9">
        <f>_xlfn.RANK.EQ(datos2!T53,datos2!T$7:T$88)</f>
        <v>77</v>
      </c>
      <c r="T53" s="9">
        <f>_xlfn.RANK.EQ(datos2!U53,datos2!U$7:U$88)</f>
        <v>65</v>
      </c>
      <c r="U53" s="9">
        <f>_xlfn.RANK.EQ(datos2!V53,datos2!V$7:V$88)</f>
        <v>1</v>
      </c>
      <c r="V53" s="9">
        <f>_xlfn.RANK.EQ(datos2!W53,datos2!W$7:W$88)</f>
        <v>36</v>
      </c>
      <c r="W53" s="9">
        <f>_xlfn.RANK.EQ(datos2!X53,datos2!X$7:X$88)</f>
        <v>59</v>
      </c>
      <c r="X53" s="9">
        <f>_xlfn.RANK.EQ(datos2!Y53,datos2!Y$7:Y$88)</f>
        <v>19</v>
      </c>
      <c r="Y53" s="9">
        <f>_xlfn.RANK.EQ(datos2!Z53,datos2!Z$7:Z$88)</f>
        <v>2</v>
      </c>
      <c r="Z53" s="9">
        <f>_xlfn.RANK.EQ(datos2!AA53,datos2!AA$7:AA$88)</f>
        <v>31</v>
      </c>
      <c r="AA53" s="9">
        <f>_xlfn.RANK.EQ(datos2!AB53,datos2!AB$7:AB$88)</f>
        <v>55</v>
      </c>
      <c r="AB53" s="9">
        <f>_xlfn.RANK.EQ(datos2!AC53,datos2!AC$7:AC$88)</f>
        <v>10</v>
      </c>
      <c r="AC53" s="9">
        <f>_xlfn.RANK.EQ(datos2!AD53,datos2!AD$7:AD$88)</f>
        <v>7</v>
      </c>
      <c r="AD53" s="9">
        <f>_xlfn.RANK.EQ(datos2!AE53,datos2!AE$7:AE$88)</f>
        <v>7</v>
      </c>
      <c r="AE53" s="9">
        <f>_xlfn.RANK.EQ(datos2!AF53,datos2!AF$7:AF$88)</f>
        <v>17</v>
      </c>
      <c r="AF53" s="9">
        <f>_xlfn.RANK.EQ(datos2!AG53,datos2!AG$7:AG$88)</f>
        <v>3</v>
      </c>
      <c r="AG53" s="9">
        <f>_xlfn.RANK.EQ(datos2!AH53,datos2!AH$7:AH$88)</f>
        <v>5</v>
      </c>
      <c r="AH53" s="9">
        <f>_xlfn.RANK.EQ(datos2!AI53,datos2!AI$7:AI$88)</f>
        <v>29</v>
      </c>
      <c r="AI53" s="9">
        <f>_xlfn.RANK.EQ(datos2!AJ53,datos2!AJ$7:AJ$88)</f>
        <v>18</v>
      </c>
      <c r="AJ53" s="9">
        <f>_xlfn.RANK.EQ(datos2!AK53,datos2!AK$7:AK$88)</f>
        <v>8</v>
      </c>
      <c r="AK53" s="9">
        <f>_xlfn.RANK.EQ(datos2!AL53,datos2!AL$7:AL$88)</f>
        <v>15</v>
      </c>
      <c r="AL53" s="9">
        <f>_xlfn.RANK.EQ(datos2!AM53,datos2!AM$7:AM$88)</f>
        <v>23</v>
      </c>
      <c r="AM53" s="9">
        <f>_xlfn.RANK.EQ(datos2!AN53,datos2!AN$7:AN$88)</f>
        <v>11</v>
      </c>
      <c r="AN53" s="9">
        <f>_xlfn.RANK.EQ(datos2!AO53,datos2!AO$7:AO$88)</f>
        <v>7</v>
      </c>
      <c r="AO53" s="9">
        <f>_xlfn.RANK.EQ(datos!AS53,datos!AS$7:AS$88)</f>
        <v>66</v>
      </c>
      <c r="AP53" s="9">
        <f>_xlfn.RANK.EQ(datos!AT53,datos!AT$7:AT$88)</f>
        <v>58</v>
      </c>
      <c r="AQ53" s="9">
        <f>_xlfn.RANK.EQ(datos!AU53,datos!AU$7:AU$88)</f>
        <v>23</v>
      </c>
      <c r="AR53" s="9">
        <f>_xlfn.RANK.EQ(datos!AV53,datos!AV$7:AV$88)</f>
        <v>14</v>
      </c>
      <c r="AS53" s="9">
        <f>_xlfn.RANK.EQ(datos!AW53,datos!AW$7:AW$88)</f>
        <v>45</v>
      </c>
      <c r="AT53" s="9">
        <f>_xlfn.RANK.EQ(datos!AX53,datos!AX$7:AX$88)</f>
        <v>67</v>
      </c>
      <c r="AU53" s="9">
        <f>_xlfn.RANK.EQ(datos!AY53,datos!AY$7:AY$88)</f>
        <v>8</v>
      </c>
      <c r="AV53" s="9">
        <f>_xlfn.RANK.EQ(datos!AZ53,datos!AZ$7:AZ$88)</f>
        <v>9</v>
      </c>
      <c r="AW53" s="9">
        <f>_xlfn.RANK.EQ(datos!BA53,datos!BA$7:BA$88)</f>
        <v>24</v>
      </c>
      <c r="AX53" s="9">
        <f>_xlfn.RANK.EQ(datos!BB53,datos!BB$7:BB$88)</f>
        <v>41</v>
      </c>
      <c r="AY53" s="9">
        <f>_xlfn.RANK.EQ(datos!BC53,datos!BC$7:BC$88)</f>
        <v>70</v>
      </c>
      <c r="AZ53" s="9">
        <f>_xlfn.RANK.EQ(datos!BD53,datos!BD$7:BD$88)</f>
        <v>74</v>
      </c>
      <c r="BA53" s="9">
        <f>_xlfn.RANK.EQ(datos!BE53,datos!BE$7:BE$88)</f>
        <v>68</v>
      </c>
      <c r="BB53" s="9">
        <f>_xlfn.RANK.EQ(datos!BF53,datos!BF$7:BF$88)</f>
        <v>35</v>
      </c>
      <c r="BC53" s="9">
        <f>_xlfn.RANK.EQ(datos!BG53,datos!BG$7:BG$88)</f>
        <v>51</v>
      </c>
      <c r="BD53" s="9">
        <f>_xlfn.RANK.EQ(datos!BH53,datos!BH$7:BH$88)</f>
        <v>56</v>
      </c>
      <c r="BE53" s="9">
        <f>_xlfn.RANK.EQ(datos!BI53,datos!BI$7:BI$88)</f>
        <v>12</v>
      </c>
      <c r="BF53" s="9">
        <f>_xlfn.RANK.EQ(datos!BJ53,datos!BJ$7:BJ$88)</f>
        <v>77</v>
      </c>
      <c r="BG53" s="9">
        <f>_xlfn.RANK.EQ(datos!BK53,datos!BK$7:BK$88)</f>
        <v>73</v>
      </c>
      <c r="BH53" s="9">
        <f>_xlfn.RANK.EQ(datos!BL53,datos!BL$7:BL$88)</f>
        <v>71</v>
      </c>
      <c r="BI53" s="9">
        <f>_xlfn.RANK.EQ(datos!BM53,datos!BM$7:BM$88)</f>
        <v>78</v>
      </c>
      <c r="BJ53" s="9">
        <f>_xlfn.RANK.EQ(datos!BN53,datos!BN$7:BN$88)</f>
        <v>77</v>
      </c>
      <c r="BK53" s="9">
        <f>_xlfn.RANK.EQ(datos!BO53,datos!BO$7:BO$88)</f>
        <v>50</v>
      </c>
      <c r="BL53" s="9">
        <f>_xlfn.RANK.EQ(datos!BP53,datos!BP$7:BP$88)</f>
        <v>81</v>
      </c>
      <c r="BM53" s="9">
        <f>_xlfn.RANK.EQ(datos!BQ53,datos!BQ$7:BQ$88)</f>
        <v>56</v>
      </c>
      <c r="BN53" s="9">
        <f>_xlfn.RANK.EQ(datos!BR53,datos!BR$7:BR$88)</f>
        <v>4</v>
      </c>
      <c r="BO53" s="9">
        <f>_xlfn.RANK.EQ(datos!BS53,datos!BS$7:BS$88)</f>
        <v>20</v>
      </c>
      <c r="BP53" s="9">
        <f>_xlfn.RANK.EQ(datos!BT53,datos!BT$7:BT$88)</f>
        <v>1</v>
      </c>
      <c r="BQ53" s="9">
        <f>_xlfn.RANK.EQ(datos!BU53,datos!BU$7:BU$88)</f>
        <v>1</v>
      </c>
      <c r="BR53" s="9">
        <f>_xlfn.RANK.EQ(datos!BV53,datos!BV$7:BV$88)</f>
        <v>21</v>
      </c>
      <c r="BS53" s="9">
        <f>_xlfn.RANK.EQ(datos!BW53,datos!BW$7:BW$88)</f>
        <v>1</v>
      </c>
      <c r="BT53" s="9">
        <f>_xlfn.RANK.EQ(datos!BX53,datos!BX$7:BX$88)</f>
        <v>4</v>
      </c>
      <c r="BU53" s="9">
        <f>_xlfn.RANK.EQ(datos!BY53,datos!BY$7:BY$88)</f>
        <v>13</v>
      </c>
      <c r="BV53" s="9">
        <f>_xlfn.RANK.EQ(datos!BZ53,datos!BZ$7:BZ$88)</f>
        <v>31</v>
      </c>
      <c r="BW53" s="9">
        <f>_xlfn.RANK.EQ(datos!CA53,datos!CA$7:CA$88)</f>
        <v>28</v>
      </c>
      <c r="BX53" s="9">
        <f>_xlfn.RANK.EQ(datos!CB53,datos!CB$7:CB$88)</f>
        <v>63</v>
      </c>
      <c r="BY53" s="9">
        <f>_xlfn.RANK.EQ(datos!CC53,datos!CC$7:CC$88)</f>
        <v>10</v>
      </c>
      <c r="BZ53" s="9">
        <f>_xlfn.RANK.EQ(datos!CD53,datos!CD$7:CD$88)</f>
        <v>47</v>
      </c>
      <c r="CA53" s="9">
        <f>_xlfn.RANK.EQ(datos!CE53,datos!CE$7:CE$88)</f>
        <v>16</v>
      </c>
      <c r="CB53" s="9">
        <f>_xlfn.RANK.EQ(datos!CF53,datos!CF$7:CF$88)</f>
        <v>33</v>
      </c>
      <c r="CC53" s="9">
        <f>_xlfn.RANK.EQ(datos!CG53,datos!CG$7:CG$88)</f>
        <v>70</v>
      </c>
      <c r="CD53" s="9">
        <f>_xlfn.RANK.EQ(datos!CH53,datos!CH$7:CH$88)</f>
        <v>65</v>
      </c>
      <c r="CE53" s="9">
        <f>_xlfn.RANK.EQ(datos!CI53,datos!CI$7:CI$88)</f>
        <v>74</v>
      </c>
      <c r="CF53" s="9">
        <f>_xlfn.RANK.EQ(datos!CJ53,datos!CJ$7:CJ$88)</f>
        <v>48</v>
      </c>
      <c r="CG53" s="9">
        <f>_xlfn.RANK.EQ(datos!CK53,datos!CK$7:CK$88)</f>
        <v>29</v>
      </c>
      <c r="CH53" s="9">
        <f>_xlfn.RANK.EQ(datos!CL53,datos!CL$7:CL$88)</f>
        <v>37</v>
      </c>
      <c r="CI53" s="9">
        <f>_xlfn.RANK.EQ(datos!CM53,datos!CM$7:CM$88)</f>
        <v>31</v>
      </c>
      <c r="CJ53" s="9">
        <f>_xlfn.RANK.EQ(datos!CN53,datos!CN$7:CN$88)</f>
        <v>15</v>
      </c>
      <c r="CK53" s="9">
        <f>_xlfn.RANK.EQ(datos!CO53,datos!CO$7:CO$88)</f>
        <v>1</v>
      </c>
      <c r="CL53" s="9">
        <f>_xlfn.RANK.EQ(datos!CP53,datos!CP$7:CP$88)</f>
        <v>51</v>
      </c>
      <c r="CM53" s="9">
        <f>_xlfn.RANK.EQ(datos!CQ53,datos!CQ$7:CQ$88)</f>
        <v>1</v>
      </c>
      <c r="CN53" s="9">
        <f>_xlfn.RANK.EQ(datos!CR53,datos!CR$7:CR$88)</f>
        <v>6</v>
      </c>
      <c r="CO53" s="9">
        <f>_xlfn.RANK.EQ(datos!CS53,datos!CS$7:CS$88)</f>
        <v>22</v>
      </c>
      <c r="CP53" s="9">
        <f>_xlfn.RANK.EQ(datos!CT53,datos!CT$7:CT$88)</f>
        <v>36</v>
      </c>
      <c r="CQ53" s="9">
        <f>_xlfn.RANK.EQ(datos!CU53,datos!CU$7:CU$88)</f>
        <v>48</v>
      </c>
      <c r="CR53" s="9">
        <f>_xlfn.RANK.EQ(datos!CV53,datos!CV$7:CV$88)</f>
        <v>59</v>
      </c>
      <c r="CS53" s="9">
        <f>_xlfn.RANK.EQ(datos!CW53,datos!CW$7:CW$88)</f>
        <v>18</v>
      </c>
      <c r="CT53" s="9">
        <f>_xlfn.RANK.EQ(datos!CX53,datos!CX$7:CX$88)</f>
        <v>31</v>
      </c>
      <c r="CU53" s="9">
        <f>_xlfn.RANK.EQ(datos!CY53,datos!CY$7:CY$88)</f>
        <v>61</v>
      </c>
      <c r="CV53" s="9">
        <f>_xlfn.RANK.EQ(datos!CZ53,datos!CZ$7:CZ$88)</f>
        <v>59</v>
      </c>
      <c r="CW53" s="9">
        <f>_xlfn.RANK.EQ(datos!DA53,datos!DA$7:DA$88)</f>
        <v>54</v>
      </c>
      <c r="CX53" s="9">
        <f>_xlfn.RANK.EQ(datos!DB53,datos!DB$7:DB$88)</f>
        <v>74</v>
      </c>
      <c r="CY53" s="9">
        <f>_xlfn.RANK.EQ(datos!DC53,datos!DC$7:DC$88)</f>
        <v>26</v>
      </c>
      <c r="CZ53" s="9">
        <f>_xlfn.RANK.EQ(datos!DD53,datos!DD$7:DD$88)</f>
        <v>24</v>
      </c>
      <c r="DA53" s="9">
        <f>_xlfn.RANK.EQ(datos!DE53,datos!DE$7:DE$88)</f>
        <v>59</v>
      </c>
      <c r="DB53" s="9">
        <f>_xlfn.RANK.EQ(datos!DF53,datos!DF$7:DF$88)</f>
        <v>30</v>
      </c>
      <c r="DC53" s="9">
        <f>_xlfn.RANK.EQ(datos!DG53,datos!DG$7:DG$88)</f>
        <v>1</v>
      </c>
      <c r="DD53" s="9">
        <f>_xlfn.RANK.EQ(datos!DH53,datos!DH$7:DH$88)</f>
        <v>24</v>
      </c>
      <c r="DE53" s="9">
        <f>_xlfn.RANK.EQ(datos!DI53,datos!DI$7:DI$88)</f>
        <v>16</v>
      </c>
      <c r="DF53" s="9">
        <f>_xlfn.RANK.EQ(datos!DJ53,datos!DJ$7:DJ$88)</f>
        <v>61</v>
      </c>
      <c r="DG53" s="9">
        <f>_xlfn.RANK.EQ(datos!DK53,datos!DK$7:DK$88)</f>
        <v>11</v>
      </c>
      <c r="DH53" s="9">
        <f>_xlfn.RANK.EQ(datos!DL53,datos!DL$7:DL$88)</f>
        <v>5</v>
      </c>
      <c r="DI53" s="9">
        <f>_xlfn.RANK.EQ(datos!DM53,datos!DM$7:DM$88)</f>
        <v>1</v>
      </c>
      <c r="DJ53" s="9">
        <f>_xlfn.RANK.EQ(datos!DN53,datos!DN$7:DN$88)</f>
        <v>19</v>
      </c>
      <c r="DK53" s="9">
        <f>_xlfn.RANK.EQ(datos!DO53,datos!DO$7:DO$88)</f>
        <v>59</v>
      </c>
      <c r="DL53" s="9">
        <f>_xlfn.RANK.EQ(datos!DP53,datos!DP$7:DP$88)</f>
        <v>37</v>
      </c>
      <c r="DM53" s="9">
        <f>_xlfn.RANK.EQ(datos!DQ53,datos!DQ$7:DQ$88)</f>
        <v>26</v>
      </c>
      <c r="DN53" s="9">
        <f>_xlfn.RANK.EQ(datos!DR53,datos!DR$7:DR$88)</f>
        <v>66</v>
      </c>
      <c r="DO53" s="9">
        <f>_xlfn.RANK.EQ(datos!DS53,datos!DS$7:DS$88)</f>
        <v>7</v>
      </c>
      <c r="DP53" s="9">
        <f>_xlfn.RANK.EQ(datos!DT53,datos!DT$7:DT$88)</f>
        <v>3</v>
      </c>
      <c r="DQ53" s="9">
        <f>_xlfn.RANK.EQ(datos!DU53,datos!DU$7:DU$88)</f>
        <v>3</v>
      </c>
      <c r="DR53" s="9">
        <f>_xlfn.RANK.EQ(datos!DV53,datos!DV$7:DV$88)</f>
        <v>47</v>
      </c>
      <c r="DS53" s="9">
        <f>_xlfn.RANK.EQ(datos!DW53,datos!DW$7:DW$88)</f>
        <v>53</v>
      </c>
      <c r="DT53" s="9">
        <f>_xlfn.RANK.EQ(datos!DX53,datos!DX$7:DX$88)</f>
        <v>34</v>
      </c>
      <c r="DU53" s="9">
        <f>_xlfn.RANK.EQ(datos!DY53,datos!DY$7:DY$88)</f>
        <v>44</v>
      </c>
      <c r="DV53" s="9">
        <f>_xlfn.RANK.EQ(datos!DZ53,datos!DZ$7:DZ$88)</f>
        <v>59</v>
      </c>
      <c r="DW53" s="9">
        <f>_xlfn.RANK.EQ(datos!EA53,datos!EA$7:EA$88)</f>
        <v>7</v>
      </c>
      <c r="DX53" s="9">
        <f>_xlfn.RANK.EQ(datos!EB53,datos!EB$7:EB$88)</f>
        <v>8</v>
      </c>
      <c r="DY53" s="9">
        <f>_xlfn.RANK.EQ(datos!EC53,datos!EC$7:EC$88)</f>
        <v>5</v>
      </c>
      <c r="DZ53" s="9">
        <f>_xlfn.RANK.EQ(datos!ED53,datos!ED$7:ED$88)</f>
        <v>23</v>
      </c>
      <c r="EA53" s="9">
        <f>_xlfn.RANK.EQ(datos!EE53,datos!EE$7:EE$88)</f>
        <v>36</v>
      </c>
      <c r="EB53" s="9">
        <f>_xlfn.RANK.EQ(datos!EF53,datos!EF$7:EF$88)</f>
        <v>39</v>
      </c>
      <c r="EC53" s="9">
        <f>_xlfn.RANK.EQ(datos!EG53,datos!EG$7:EG$88)</f>
        <v>44</v>
      </c>
      <c r="ED53" s="9">
        <f>_xlfn.RANK.EQ(datos!EH53,datos!EH$7:EH$88)</f>
        <v>1</v>
      </c>
      <c r="EE53" s="9">
        <f>_xlfn.RANK.EQ(datos!EI53,datos!EI$7:EI$88)</f>
        <v>1</v>
      </c>
      <c r="EF53" s="9">
        <f>_xlfn.RANK.EQ(datos!EJ53,datos!EJ$7:EJ$88)</f>
        <v>11</v>
      </c>
      <c r="EG53" s="9">
        <f>_xlfn.RANK.EQ(datos!EK53,datos!EK$7:EK$88)</f>
        <v>66</v>
      </c>
      <c r="EH53" s="9">
        <f>_xlfn.RANK.EQ(datos!EL53,datos!EL$7:EL$88)</f>
        <v>16</v>
      </c>
      <c r="EI53" s="9">
        <f>_xlfn.RANK.EQ(datos!EM53,datos!EM$7:EM$88)</f>
        <v>31</v>
      </c>
      <c r="EJ53" s="9">
        <f>_xlfn.RANK.EQ(datos!EN53,datos!EN$7:EN$88)</f>
        <v>13</v>
      </c>
      <c r="EK53" s="9">
        <f>_xlfn.RANK.EQ(datos!EO53,datos!EO$7:EO$88)</f>
        <v>12</v>
      </c>
      <c r="EL53" s="9">
        <f>_xlfn.RANK.EQ(datos!EP53,datos!EP$7:EP$88)</f>
        <v>1</v>
      </c>
      <c r="EM53" s="9">
        <f>_xlfn.RANK.EQ(datos!EQ53,datos!EQ$7:EQ$88)</f>
        <v>48</v>
      </c>
      <c r="EN53" s="9">
        <f>_xlfn.RANK.EQ(datos!ER53,datos!ER$7:ER$88)</f>
        <v>4</v>
      </c>
      <c r="EO53" s="9">
        <f>_xlfn.RANK.EQ(datos!ES53,datos!ES$7:ES$88)</f>
        <v>26</v>
      </c>
      <c r="EP53" s="9">
        <f>_xlfn.RANK.EQ(datos!ET53,datos!ET$7:ET$88)</f>
        <v>12</v>
      </c>
      <c r="EQ53" s="9">
        <f>_xlfn.RANK.EQ(datos!EU53,datos!EU$7:EU$88)</f>
        <v>1</v>
      </c>
      <c r="ER53" s="9">
        <f>_xlfn.RANK.EQ(datos!EV53,datos!EV$7:EV$88)</f>
        <v>15</v>
      </c>
      <c r="ES53" s="9">
        <f>_xlfn.RANK.EQ(datos!EW53,datos!EW$7:EW$88)</f>
        <v>68</v>
      </c>
      <c r="ET53" s="9">
        <f>_xlfn.RANK.EQ(datos!EX53,datos!EX$7:EX$88)</f>
        <v>14</v>
      </c>
      <c r="EU53" s="9">
        <f>_xlfn.RANK.EQ(datos!EY53,datos!EY$7:EY$88)</f>
        <v>24</v>
      </c>
      <c r="EV53" s="9">
        <f>_xlfn.RANK.EQ(datos!EZ53,datos!EZ$7:EZ$88)</f>
        <v>24</v>
      </c>
      <c r="EW53" s="9">
        <f>_xlfn.RANK.EQ(datos!FA53,datos!FA$7:FA$88)</f>
        <v>12</v>
      </c>
      <c r="EX53" s="9">
        <f>_xlfn.RANK.EQ(datos!FB53,datos!FB$7:FB$88)</f>
        <v>9</v>
      </c>
      <c r="EY53" s="9">
        <f>_xlfn.RANK.EQ(datos!FC53,datos!FC$7:FC$88)</f>
        <v>23</v>
      </c>
      <c r="EZ53" s="9">
        <f>_xlfn.RANK.EQ(datos!FD53,datos!FD$7:FD$88)</f>
        <v>6</v>
      </c>
      <c r="FA53" s="9">
        <f>_xlfn.RANK.EQ(datos!FE53,datos!FE$7:FE$88)</f>
        <v>23</v>
      </c>
      <c r="FB53" s="9">
        <f>_xlfn.RANK.EQ(datos!FF53,datos!FF$7:FF$88)</f>
        <v>33</v>
      </c>
      <c r="FC53" s="9">
        <f>_xlfn.RANK.EQ(datos!FG53,datos!FG$7:FG$88)</f>
        <v>1</v>
      </c>
      <c r="FD53" s="9">
        <f>_xlfn.RANK.EQ(datos!FH53,datos!FH$7:FH$88)</f>
        <v>66</v>
      </c>
      <c r="FE53" s="9">
        <f>_xlfn.RANK.EQ(datos!FI53,datos!FI$7:FI$88)</f>
        <v>1</v>
      </c>
      <c r="FF53" s="9">
        <f>_xlfn.RANK.EQ(datos!FJ53,datos!FJ$7:FJ$88)</f>
        <v>13</v>
      </c>
      <c r="FG53" s="9">
        <f>_xlfn.RANK.EQ(datos!FK53,datos!FK$7:FK$88)</f>
        <v>11</v>
      </c>
      <c r="FH53" s="9">
        <f>_xlfn.RANK.EQ(datos!FL53,datos!FL$7:FL$88)</f>
        <v>14</v>
      </c>
      <c r="FI53" s="9">
        <f>_xlfn.RANK.EQ(datos!FM53,datos!FM$7:FM$88)</f>
        <v>15</v>
      </c>
      <c r="FJ53" s="9">
        <f>_xlfn.RANK.EQ(datos!FN53,datos!FN$7:FN$88)</f>
        <v>19</v>
      </c>
      <c r="FK53" s="9">
        <f>_xlfn.RANK.EQ(datos!FO53,datos!FO$7:FO$88)</f>
        <v>35</v>
      </c>
      <c r="FL53" s="9">
        <f>_xlfn.RANK.EQ(datos!FP53,datos!FP$7:FP$88)</f>
        <v>71</v>
      </c>
      <c r="FM53" s="9">
        <f>_xlfn.RANK.EQ(datos!FQ53,datos!FQ$7:FQ$88)</f>
        <v>4</v>
      </c>
      <c r="FN53" s="9">
        <f>_xlfn.RANK.EQ(datos!FR53,datos!FR$7:FR$88)</f>
        <v>20</v>
      </c>
      <c r="FO53" s="9">
        <f>_xlfn.RANK.EQ(datos!FS53,datos!FS$7:FS$88)</f>
        <v>36</v>
      </c>
      <c r="FP53" s="9">
        <f>_xlfn.RANK.EQ(datos!FT53,datos!FT$7:FT$88)</f>
        <v>3</v>
      </c>
    </row>
    <row r="54" spans="1:172" x14ac:dyDescent="0.3">
      <c r="A54" s="2" t="s">
        <v>96</v>
      </c>
      <c r="B54" s="2">
        <v>404</v>
      </c>
      <c r="C54" s="2" t="s">
        <v>97</v>
      </c>
      <c r="D54" s="2" t="s">
        <v>91</v>
      </c>
      <c r="E54" s="2" t="s">
        <v>347</v>
      </c>
      <c r="F54" s="2">
        <v>0</v>
      </c>
      <c r="G54" s="2" t="s">
        <v>344</v>
      </c>
      <c r="H54" s="9">
        <f>_xlfn.RANK.EQ(datos2!I54,datos2!I$7:I$88)</f>
        <v>40</v>
      </c>
      <c r="I54" s="9">
        <f>_xlfn.RANK.EQ(datos2!J54,datos2!J$7:J$88)</f>
        <v>67</v>
      </c>
      <c r="J54" s="9">
        <f>_xlfn.RANK.EQ(datos2!K54,datos2!K$7:K$88)</f>
        <v>25</v>
      </c>
      <c r="K54" s="9">
        <f>_xlfn.RANK.EQ(datos2!L54,datos2!L$7:L$88)</f>
        <v>24</v>
      </c>
      <c r="L54" s="9">
        <f>_xlfn.RANK.EQ(datos2!M54,datos2!M$7:M$88)</f>
        <v>37</v>
      </c>
      <c r="M54" s="9">
        <f>_xlfn.RANK.EQ(datos2!N54,datos2!N$7:N$88)</f>
        <v>46</v>
      </c>
      <c r="N54" s="9">
        <f>_xlfn.RANK.EQ(datos2!O54,datos2!O$7:O$88)</f>
        <v>44</v>
      </c>
      <c r="O54" s="9">
        <f>_xlfn.RANK.EQ(datos2!P54,datos2!P$7:P$88)</f>
        <v>44</v>
      </c>
      <c r="P54" s="9">
        <f>_xlfn.RANK.EQ(datos2!Q54,datos2!Q$7:Q$88)</f>
        <v>12</v>
      </c>
      <c r="Q54" s="9">
        <f>_xlfn.RANK.EQ(datos2!R54,datos2!R$7:R$88)</f>
        <v>64</v>
      </c>
      <c r="R54" s="9">
        <f>_xlfn.RANK.EQ(datos2!S54,datos2!S$7:S$88)</f>
        <v>73</v>
      </c>
      <c r="S54" s="9">
        <f>_xlfn.RANK.EQ(datos2!T54,datos2!T$7:T$88)</f>
        <v>79</v>
      </c>
      <c r="T54" s="9">
        <f>_xlfn.RANK.EQ(datos2!U54,datos2!U$7:U$88)</f>
        <v>51</v>
      </c>
      <c r="U54" s="9">
        <f>_xlfn.RANK.EQ(datos2!V54,datos2!V$7:V$88)</f>
        <v>21</v>
      </c>
      <c r="V54" s="9">
        <f>_xlfn.RANK.EQ(datos2!W54,datos2!W$7:W$88)</f>
        <v>35</v>
      </c>
      <c r="W54" s="9">
        <f>_xlfn.RANK.EQ(datos2!X54,datos2!X$7:X$88)</f>
        <v>12</v>
      </c>
      <c r="X54" s="9">
        <f>_xlfn.RANK.EQ(datos2!Y54,datos2!Y$7:Y$88)</f>
        <v>43</v>
      </c>
      <c r="Y54" s="9">
        <f>_xlfn.RANK.EQ(datos2!Z54,datos2!Z$7:Z$88)</f>
        <v>39</v>
      </c>
      <c r="Z54" s="9">
        <f>_xlfn.RANK.EQ(datos2!AA54,datos2!AA$7:AA$88)</f>
        <v>40</v>
      </c>
      <c r="AA54" s="9">
        <f>_xlfn.RANK.EQ(datos2!AB54,datos2!AB$7:AB$88)</f>
        <v>47</v>
      </c>
      <c r="AB54" s="9">
        <f>_xlfn.RANK.EQ(datos2!AC54,datos2!AC$7:AC$88)</f>
        <v>35</v>
      </c>
      <c r="AC54" s="9">
        <f>_xlfn.RANK.EQ(datos2!AD54,datos2!AD$7:AD$88)</f>
        <v>15</v>
      </c>
      <c r="AD54" s="9">
        <f>_xlfn.RANK.EQ(datos2!AE54,datos2!AE$7:AE$88)</f>
        <v>11</v>
      </c>
      <c r="AE54" s="9">
        <f>_xlfn.RANK.EQ(datos2!AF54,datos2!AF$7:AF$88)</f>
        <v>37</v>
      </c>
      <c r="AF54" s="9">
        <f>_xlfn.RANK.EQ(datos2!AG54,datos2!AG$7:AG$88)</f>
        <v>16</v>
      </c>
      <c r="AG54" s="9">
        <f>_xlfn.RANK.EQ(datos2!AH54,datos2!AH$7:AH$88)</f>
        <v>41</v>
      </c>
      <c r="AH54" s="9">
        <f>_xlfn.RANK.EQ(datos2!AI54,datos2!AI$7:AI$88)</f>
        <v>76</v>
      </c>
      <c r="AI54" s="9">
        <f>_xlfn.RANK.EQ(datos2!AJ54,datos2!AJ$7:AJ$88)</f>
        <v>12</v>
      </c>
      <c r="AJ54" s="9">
        <f>_xlfn.RANK.EQ(datos2!AK54,datos2!AK$7:AK$88)</f>
        <v>66</v>
      </c>
      <c r="AK54" s="9">
        <f>_xlfn.RANK.EQ(datos2!AL54,datos2!AL$7:AL$88)</f>
        <v>36</v>
      </c>
      <c r="AL54" s="9">
        <f>_xlfn.RANK.EQ(datos2!AM54,datos2!AM$7:AM$88)</f>
        <v>34</v>
      </c>
      <c r="AM54" s="9">
        <f>_xlfn.RANK.EQ(datos2!AN54,datos2!AN$7:AN$88)</f>
        <v>39</v>
      </c>
      <c r="AN54" s="9">
        <f>_xlfn.RANK.EQ(datos2!AO54,datos2!AO$7:AO$88)</f>
        <v>26</v>
      </c>
      <c r="AO54" s="9">
        <f>_xlfn.RANK.EQ(datos!AS54,datos!AS$7:AS$88)</f>
        <v>16</v>
      </c>
      <c r="AP54" s="9">
        <f>_xlfn.RANK.EQ(datos!AT54,datos!AT$7:AT$88)</f>
        <v>44</v>
      </c>
      <c r="AQ54" s="9">
        <f>_xlfn.RANK.EQ(datos!AU54,datos!AU$7:AU$88)</f>
        <v>17</v>
      </c>
      <c r="AR54" s="9">
        <f>_xlfn.RANK.EQ(datos!AV54,datos!AV$7:AV$88)</f>
        <v>25</v>
      </c>
      <c r="AS54" s="9">
        <f>_xlfn.RANK.EQ(datos!AW54,datos!AW$7:AW$88)</f>
        <v>77</v>
      </c>
      <c r="AT54" s="9">
        <f>_xlfn.RANK.EQ(datos!AX54,datos!AX$7:AX$88)</f>
        <v>17</v>
      </c>
      <c r="AU54" s="9">
        <f>_xlfn.RANK.EQ(datos!AY54,datos!AY$7:AY$88)</f>
        <v>21</v>
      </c>
      <c r="AV54" s="9">
        <f>_xlfn.RANK.EQ(datos!AZ54,datos!AZ$7:AZ$88)</f>
        <v>13</v>
      </c>
      <c r="AW54" s="9">
        <f>_xlfn.RANK.EQ(datos!BA54,datos!BA$7:BA$88)</f>
        <v>18</v>
      </c>
      <c r="AX54" s="9">
        <f>_xlfn.RANK.EQ(datos!BB54,datos!BB$7:BB$88)</f>
        <v>21</v>
      </c>
      <c r="AY54" s="9">
        <f>_xlfn.RANK.EQ(datos!BC54,datos!BC$7:BC$88)</f>
        <v>74</v>
      </c>
      <c r="AZ54" s="9">
        <f>_xlfn.RANK.EQ(datos!BD54,datos!BD$7:BD$88)</f>
        <v>24</v>
      </c>
      <c r="BA54" s="9">
        <f>_xlfn.RANK.EQ(datos!BE54,datos!BE$7:BE$88)</f>
        <v>68</v>
      </c>
      <c r="BB54" s="9">
        <f>_xlfn.RANK.EQ(datos!BF54,datos!BF$7:BF$88)</f>
        <v>54</v>
      </c>
      <c r="BC54" s="9">
        <f>_xlfn.RANK.EQ(datos!BG54,datos!BG$7:BG$88)</f>
        <v>24</v>
      </c>
      <c r="BD54" s="9">
        <f>_xlfn.RANK.EQ(datos!BH54,datos!BH$7:BH$88)</f>
        <v>70</v>
      </c>
      <c r="BE54" s="9">
        <f>_xlfn.RANK.EQ(datos!BI54,datos!BI$7:BI$88)</f>
        <v>71</v>
      </c>
      <c r="BF54" s="9">
        <f>_xlfn.RANK.EQ(datos!BJ54,datos!BJ$7:BJ$88)</f>
        <v>67</v>
      </c>
      <c r="BG54" s="9">
        <f>_xlfn.RANK.EQ(datos!BK54,datos!BK$7:BK$88)</f>
        <v>78</v>
      </c>
      <c r="BH54" s="9">
        <f>_xlfn.RANK.EQ(datos!BL54,datos!BL$7:BL$88)</f>
        <v>78</v>
      </c>
      <c r="BI54" s="9">
        <f>_xlfn.RANK.EQ(datos!BM54,datos!BM$7:BM$88)</f>
        <v>59</v>
      </c>
      <c r="BJ54" s="9">
        <f>_xlfn.RANK.EQ(datos!BN54,datos!BN$7:BN$88)</f>
        <v>61</v>
      </c>
      <c r="BK54" s="9">
        <f>_xlfn.RANK.EQ(datos!BO54,datos!BO$7:BO$88)</f>
        <v>72</v>
      </c>
      <c r="BL54" s="9">
        <f>_xlfn.RANK.EQ(datos!BP54,datos!BP$7:BP$88)</f>
        <v>80</v>
      </c>
      <c r="BM54" s="9">
        <f>_xlfn.RANK.EQ(datos!BQ54,datos!BQ$7:BQ$88)</f>
        <v>32</v>
      </c>
      <c r="BN54" s="9">
        <f>_xlfn.RANK.EQ(datos!BR54,datos!BR$7:BR$88)</f>
        <v>16</v>
      </c>
      <c r="BO54" s="9">
        <f>_xlfn.RANK.EQ(datos!BS54,datos!BS$7:BS$88)</f>
        <v>67</v>
      </c>
      <c r="BP54" s="9">
        <f>_xlfn.RANK.EQ(datos!BT54,datos!BT$7:BT$88)</f>
        <v>1</v>
      </c>
      <c r="BQ54" s="9">
        <f>_xlfn.RANK.EQ(datos!BU54,datos!BU$7:BU$88)</f>
        <v>1</v>
      </c>
      <c r="BR54" s="9">
        <f>_xlfn.RANK.EQ(datos!BV54,datos!BV$7:BV$88)</f>
        <v>38</v>
      </c>
      <c r="BS54" s="9">
        <f>_xlfn.RANK.EQ(datos!BW54,datos!BW$7:BW$88)</f>
        <v>1</v>
      </c>
      <c r="BT54" s="9">
        <f>_xlfn.RANK.EQ(datos!BX54,datos!BX$7:BX$88)</f>
        <v>60</v>
      </c>
      <c r="BU54" s="9">
        <f>_xlfn.RANK.EQ(datos!BY54,datos!BY$7:BY$88)</f>
        <v>1</v>
      </c>
      <c r="BV54" s="9">
        <f>_xlfn.RANK.EQ(datos!BZ54,datos!BZ$7:BZ$88)</f>
        <v>45</v>
      </c>
      <c r="BW54" s="9">
        <f>_xlfn.RANK.EQ(datos!CA54,datos!CA$7:CA$88)</f>
        <v>28</v>
      </c>
      <c r="BX54" s="9">
        <f>_xlfn.RANK.EQ(datos!CB54,datos!CB$7:CB$88)</f>
        <v>62</v>
      </c>
      <c r="BY54" s="9">
        <f>_xlfn.RANK.EQ(datos!CC54,datos!CC$7:CC$88)</f>
        <v>3</v>
      </c>
      <c r="BZ54" s="9">
        <f>_xlfn.RANK.EQ(datos!CD54,datos!CD$7:CD$88)</f>
        <v>36</v>
      </c>
      <c r="CA54" s="9">
        <f>_xlfn.RANK.EQ(datos!CE54,datos!CE$7:CE$88)</f>
        <v>34</v>
      </c>
      <c r="CB54" s="9">
        <f>_xlfn.RANK.EQ(datos!CF54,datos!CF$7:CF$88)</f>
        <v>19</v>
      </c>
      <c r="CC54" s="9">
        <f>_xlfn.RANK.EQ(datos!CG54,datos!CG$7:CG$88)</f>
        <v>9</v>
      </c>
      <c r="CD54" s="9">
        <f>_xlfn.RANK.EQ(datos!CH54,datos!CH$7:CH$88)</f>
        <v>69</v>
      </c>
      <c r="CE54" s="9">
        <f>_xlfn.RANK.EQ(datos!CI54,datos!CI$7:CI$88)</f>
        <v>39</v>
      </c>
      <c r="CF54" s="9">
        <f>_xlfn.RANK.EQ(datos!CJ54,datos!CJ$7:CJ$88)</f>
        <v>78</v>
      </c>
      <c r="CG54" s="9">
        <f>_xlfn.RANK.EQ(datos!CK54,datos!CK$7:CK$88)</f>
        <v>5</v>
      </c>
      <c r="CH54" s="9">
        <f>_xlfn.RANK.EQ(datos!CL54,datos!CL$7:CL$88)</f>
        <v>34</v>
      </c>
      <c r="CI54" s="9">
        <f>_xlfn.RANK.EQ(datos!CM54,datos!CM$7:CM$88)</f>
        <v>5</v>
      </c>
      <c r="CJ54" s="9">
        <f>_xlfn.RANK.EQ(datos!CN54,datos!CN$7:CN$88)</f>
        <v>10</v>
      </c>
      <c r="CK54" s="9">
        <f>_xlfn.RANK.EQ(datos!CO54,datos!CO$7:CO$88)</f>
        <v>64</v>
      </c>
      <c r="CL54" s="9">
        <f>_xlfn.RANK.EQ(datos!CP54,datos!CP$7:CP$88)</f>
        <v>68</v>
      </c>
      <c r="CM54" s="9">
        <f>_xlfn.RANK.EQ(datos!CQ54,datos!CQ$7:CQ$88)</f>
        <v>1</v>
      </c>
      <c r="CN54" s="9">
        <f>_xlfn.RANK.EQ(datos!CR54,datos!CR$7:CR$88)</f>
        <v>14</v>
      </c>
      <c r="CO54" s="9">
        <f>_xlfn.RANK.EQ(datos!CS54,datos!CS$7:CS$88)</f>
        <v>32</v>
      </c>
      <c r="CP54" s="9">
        <f>_xlfn.RANK.EQ(datos!CT54,datos!CT$7:CT$88)</f>
        <v>54</v>
      </c>
      <c r="CQ54" s="9">
        <f>_xlfn.RANK.EQ(datos!CU54,datos!CU$7:CU$88)</f>
        <v>73</v>
      </c>
      <c r="CR54" s="9">
        <f>_xlfn.RANK.EQ(datos!CV54,datos!CV$7:CV$88)</f>
        <v>50</v>
      </c>
      <c r="CS54" s="9">
        <f>_xlfn.RANK.EQ(datos!CW54,datos!CW$7:CW$88)</f>
        <v>25</v>
      </c>
      <c r="CT54" s="9">
        <f>_xlfn.RANK.EQ(datos!CX54,datos!CX$7:CX$88)</f>
        <v>69</v>
      </c>
      <c r="CU54" s="9">
        <f>_xlfn.RANK.EQ(datos!CY54,datos!CY$7:CY$88)</f>
        <v>64</v>
      </c>
      <c r="CV54" s="9">
        <f>_xlfn.RANK.EQ(datos!CZ54,datos!CZ$7:CZ$88)</f>
        <v>42</v>
      </c>
      <c r="CW54" s="9">
        <f>_xlfn.RANK.EQ(datos!DA54,datos!DA$7:DA$88)</f>
        <v>22</v>
      </c>
      <c r="CX54" s="9">
        <f>_xlfn.RANK.EQ(datos!DB54,datos!DB$7:DB$88)</f>
        <v>79</v>
      </c>
      <c r="CY54" s="9">
        <f>_xlfn.RANK.EQ(datos!DC54,datos!DC$7:DC$88)</f>
        <v>53</v>
      </c>
      <c r="CZ54" s="9">
        <f>_xlfn.RANK.EQ(datos!DD54,datos!DD$7:DD$88)</f>
        <v>44</v>
      </c>
      <c r="DA54" s="9">
        <f>_xlfn.RANK.EQ(datos!DE54,datos!DE$7:DE$88)</f>
        <v>46</v>
      </c>
      <c r="DB54" s="9">
        <f>_xlfn.RANK.EQ(datos!DF54,datos!DF$7:DF$88)</f>
        <v>59</v>
      </c>
      <c r="DC54" s="9">
        <f>_xlfn.RANK.EQ(datos!DG54,datos!DG$7:DG$88)</f>
        <v>32</v>
      </c>
      <c r="DD54" s="9">
        <f>_xlfn.RANK.EQ(datos!DH54,datos!DH$7:DH$88)</f>
        <v>27</v>
      </c>
      <c r="DE54" s="9">
        <f>_xlfn.RANK.EQ(datos!DI54,datos!DI$7:DI$88)</f>
        <v>44</v>
      </c>
      <c r="DF54" s="9">
        <f>_xlfn.RANK.EQ(datos!DJ54,datos!DJ$7:DJ$88)</f>
        <v>45</v>
      </c>
      <c r="DG54" s="9">
        <f>_xlfn.RANK.EQ(datos!DK54,datos!DK$7:DK$88)</f>
        <v>14</v>
      </c>
      <c r="DH54" s="9">
        <f>_xlfn.RANK.EQ(datos!DL54,datos!DL$7:DL$88)</f>
        <v>19</v>
      </c>
      <c r="DI54" s="9">
        <f>_xlfn.RANK.EQ(datos!DM54,datos!DM$7:DM$88)</f>
        <v>1</v>
      </c>
      <c r="DJ54" s="9">
        <f>_xlfn.RANK.EQ(datos!DN54,datos!DN$7:DN$88)</f>
        <v>13</v>
      </c>
      <c r="DK54" s="9">
        <f>_xlfn.RANK.EQ(datos!DO54,datos!DO$7:DO$88)</f>
        <v>79</v>
      </c>
      <c r="DL54" s="9">
        <f>_xlfn.RANK.EQ(datos!DP54,datos!DP$7:DP$88)</f>
        <v>47</v>
      </c>
      <c r="DM54" s="9">
        <f>_xlfn.RANK.EQ(datos!DQ54,datos!DQ$7:DQ$88)</f>
        <v>30</v>
      </c>
      <c r="DN54" s="9">
        <f>_xlfn.RANK.EQ(datos!DR54,datos!DR$7:DR$88)</f>
        <v>68</v>
      </c>
      <c r="DO54" s="9">
        <f>_xlfn.RANK.EQ(datos!DS54,datos!DS$7:DS$88)</f>
        <v>23</v>
      </c>
      <c r="DP54" s="9">
        <f>_xlfn.RANK.EQ(datos!DT54,datos!DT$7:DT$88)</f>
        <v>19</v>
      </c>
      <c r="DQ54" s="9">
        <f>_xlfn.RANK.EQ(datos!DU54,datos!DU$7:DU$88)</f>
        <v>13</v>
      </c>
      <c r="DR54" s="9">
        <f>_xlfn.RANK.EQ(datos!DV54,datos!DV$7:DV$88)</f>
        <v>74</v>
      </c>
      <c r="DS54" s="9">
        <f>_xlfn.RANK.EQ(datos!DW54,datos!DW$7:DW$88)</f>
        <v>58</v>
      </c>
      <c r="DT54" s="9">
        <f>_xlfn.RANK.EQ(datos!DX54,datos!DX$7:DX$88)</f>
        <v>34</v>
      </c>
      <c r="DU54" s="9">
        <f>_xlfn.RANK.EQ(datos!DY54,datos!DY$7:DY$88)</f>
        <v>76</v>
      </c>
      <c r="DV54" s="9">
        <f>_xlfn.RANK.EQ(datos!DZ54,datos!DZ$7:DZ$88)</f>
        <v>70</v>
      </c>
      <c r="DW54" s="9">
        <f>_xlfn.RANK.EQ(datos!EA54,datos!EA$7:EA$88)</f>
        <v>29</v>
      </c>
      <c r="DX54" s="9">
        <f>_xlfn.RANK.EQ(datos!EB54,datos!EB$7:EB$88)</f>
        <v>49</v>
      </c>
      <c r="DY54" s="9">
        <f>_xlfn.RANK.EQ(datos!EC54,datos!EC$7:EC$88)</f>
        <v>25</v>
      </c>
      <c r="DZ54" s="9">
        <f>_xlfn.RANK.EQ(datos!ED54,datos!ED$7:ED$88)</f>
        <v>56</v>
      </c>
      <c r="EA54" s="9">
        <f>_xlfn.RANK.EQ(datos!EE54,datos!EE$7:EE$88)</f>
        <v>58</v>
      </c>
      <c r="EB54" s="9">
        <f>_xlfn.RANK.EQ(datos!EF54,datos!EF$7:EF$88)</f>
        <v>56</v>
      </c>
      <c r="EC54" s="9">
        <f>_xlfn.RANK.EQ(datos!EG54,datos!EG$7:EG$88)</f>
        <v>76</v>
      </c>
      <c r="ED54" s="9">
        <f>_xlfn.RANK.EQ(datos!EH54,datos!EH$7:EH$88)</f>
        <v>56</v>
      </c>
      <c r="EE54" s="9">
        <f>_xlfn.RANK.EQ(datos!EI54,datos!EI$7:EI$88)</f>
        <v>75</v>
      </c>
      <c r="EF54" s="9">
        <f>_xlfn.RANK.EQ(datos!EJ54,datos!EJ$7:EJ$88)</f>
        <v>9</v>
      </c>
      <c r="EG54" s="9">
        <f>_xlfn.RANK.EQ(datos!EK54,datos!EK$7:EK$88)</f>
        <v>30</v>
      </c>
      <c r="EH54" s="9">
        <f>_xlfn.RANK.EQ(datos!EL54,datos!EL$7:EL$88)</f>
        <v>11</v>
      </c>
      <c r="EI54" s="9">
        <f>_xlfn.RANK.EQ(datos!EM54,datos!EM$7:EM$88)</f>
        <v>3</v>
      </c>
      <c r="EJ54" s="9">
        <f>_xlfn.RANK.EQ(datos!EN54,datos!EN$7:EN$88)</f>
        <v>24</v>
      </c>
      <c r="EK54" s="9">
        <f>_xlfn.RANK.EQ(datos!EO54,datos!EO$7:EO$88)</f>
        <v>22</v>
      </c>
      <c r="EL54" s="9">
        <f>_xlfn.RANK.EQ(datos!EP54,datos!EP$7:EP$88)</f>
        <v>1</v>
      </c>
      <c r="EM54" s="9">
        <f>_xlfn.RANK.EQ(datos!EQ54,datos!EQ$7:EQ$88)</f>
        <v>29</v>
      </c>
      <c r="EN54" s="9">
        <f>_xlfn.RANK.EQ(datos!ER54,datos!ER$7:ER$88)</f>
        <v>70</v>
      </c>
      <c r="EO54" s="9">
        <f>_xlfn.RANK.EQ(datos!ES54,datos!ES$7:ES$88)</f>
        <v>76</v>
      </c>
      <c r="EP54" s="9">
        <f>_xlfn.RANK.EQ(datos!ET54,datos!ET$7:ET$88)</f>
        <v>35</v>
      </c>
      <c r="EQ54" s="9">
        <f>_xlfn.RANK.EQ(datos!EU54,datos!EU$7:EU$88)</f>
        <v>37</v>
      </c>
      <c r="ER54" s="9">
        <f>_xlfn.RANK.EQ(datos!EV54,datos!EV$7:EV$88)</f>
        <v>38</v>
      </c>
      <c r="ES54" s="9">
        <f>_xlfn.RANK.EQ(datos!EW54,datos!EW$7:EW$88)</f>
        <v>41</v>
      </c>
      <c r="ET54" s="9">
        <f>_xlfn.RANK.EQ(datos!EX54,datos!EX$7:EX$88)</f>
        <v>71</v>
      </c>
      <c r="EU54" s="9">
        <f>_xlfn.RANK.EQ(datos!EY54,datos!EY$7:EY$88)</f>
        <v>43</v>
      </c>
      <c r="EV54" s="9">
        <f>_xlfn.RANK.EQ(datos!EZ54,datos!EZ$7:EZ$88)</f>
        <v>67</v>
      </c>
      <c r="EW54" s="9">
        <f>_xlfn.RANK.EQ(datos!FA54,datos!FA$7:FA$88)</f>
        <v>66</v>
      </c>
      <c r="EX54" s="9">
        <f>_xlfn.RANK.EQ(datos!FB54,datos!FB$7:FB$88)</f>
        <v>48</v>
      </c>
      <c r="EY54" s="9">
        <f>_xlfn.RANK.EQ(datos!FC54,datos!FC$7:FC$88)</f>
        <v>52</v>
      </c>
      <c r="EZ54" s="9">
        <f>_xlfn.RANK.EQ(datos!FD54,datos!FD$7:FD$88)</f>
        <v>53</v>
      </c>
      <c r="FA54" s="9">
        <f>_xlfn.RANK.EQ(datos!FE54,datos!FE$7:FE$88)</f>
        <v>51</v>
      </c>
      <c r="FB54" s="9">
        <f>_xlfn.RANK.EQ(datos!FF54,datos!FF$7:FF$88)</f>
        <v>33</v>
      </c>
      <c r="FC54" s="9">
        <f>_xlfn.RANK.EQ(datos!FG54,datos!FG$7:FG$88)</f>
        <v>69</v>
      </c>
      <c r="FD54" s="9">
        <f>_xlfn.RANK.EQ(datos!FH54,datos!FH$7:FH$88)</f>
        <v>1</v>
      </c>
      <c r="FE54" s="9">
        <f>_xlfn.RANK.EQ(datos!FI54,datos!FI$7:FI$88)</f>
        <v>27</v>
      </c>
      <c r="FF54" s="9">
        <f>_xlfn.RANK.EQ(datos!FJ54,datos!FJ$7:FJ$88)</f>
        <v>33</v>
      </c>
      <c r="FG54" s="9">
        <f>_xlfn.RANK.EQ(datos!FK54,datos!FK$7:FK$88)</f>
        <v>39</v>
      </c>
      <c r="FH54" s="9">
        <f>_xlfn.RANK.EQ(datos!FL54,datos!FL$7:FL$88)</f>
        <v>29</v>
      </c>
      <c r="FI54" s="9">
        <f>_xlfn.RANK.EQ(datos!FM54,datos!FM$7:FM$88)</f>
        <v>65</v>
      </c>
      <c r="FJ54" s="9">
        <f>_xlfn.RANK.EQ(datos!FN54,datos!FN$7:FN$88)</f>
        <v>65</v>
      </c>
      <c r="FK54" s="9">
        <f>_xlfn.RANK.EQ(datos!FO54,datos!FO$7:FO$88)</f>
        <v>24</v>
      </c>
      <c r="FL54" s="9">
        <f>_xlfn.RANK.EQ(datos!FP54,datos!FP$7:FP$88)</f>
        <v>75</v>
      </c>
      <c r="FM54" s="9">
        <f>_xlfn.RANK.EQ(datos!FQ54,datos!FQ$7:FQ$88)</f>
        <v>12</v>
      </c>
      <c r="FN54" s="9">
        <f>_xlfn.RANK.EQ(datos!FR54,datos!FR$7:FR$88)</f>
        <v>33</v>
      </c>
      <c r="FO54" s="9">
        <f>_xlfn.RANK.EQ(datos!FS54,datos!FS$7:FS$88)</f>
        <v>34</v>
      </c>
      <c r="FP54" s="9">
        <f>_xlfn.RANK.EQ(datos!FT54,datos!FT$7:FT$88)</f>
        <v>21</v>
      </c>
    </row>
    <row r="55" spans="1:172" x14ac:dyDescent="0.3">
      <c r="A55" s="2" t="s">
        <v>98</v>
      </c>
      <c r="B55" s="2">
        <v>405</v>
      </c>
      <c r="C55" s="2" t="s">
        <v>99</v>
      </c>
      <c r="D55" s="2" t="s">
        <v>91</v>
      </c>
      <c r="E55" s="2" t="s">
        <v>347</v>
      </c>
      <c r="F55" s="2">
        <v>0</v>
      </c>
      <c r="G55" s="2" t="s">
        <v>344</v>
      </c>
      <c r="H55" s="9">
        <f>_xlfn.RANK.EQ(datos2!I55,datos2!I$7:I$88)</f>
        <v>14</v>
      </c>
      <c r="I55" s="9">
        <f>_xlfn.RANK.EQ(datos2!J55,datos2!J$7:J$88)</f>
        <v>15</v>
      </c>
      <c r="J55" s="9">
        <f>_xlfn.RANK.EQ(datos2!K55,datos2!K$7:K$88)</f>
        <v>18</v>
      </c>
      <c r="K55" s="9">
        <f>_xlfn.RANK.EQ(datos2!L55,datos2!L$7:L$88)</f>
        <v>22</v>
      </c>
      <c r="L55" s="9">
        <f>_xlfn.RANK.EQ(datos2!M55,datos2!M$7:M$88)</f>
        <v>12</v>
      </c>
      <c r="M55" s="9">
        <f>_xlfn.RANK.EQ(datos2!N55,datos2!N$7:N$88)</f>
        <v>38</v>
      </c>
      <c r="N55" s="9">
        <f>_xlfn.RANK.EQ(datos2!O55,datos2!O$7:O$88)</f>
        <v>17</v>
      </c>
      <c r="O55" s="9">
        <f>_xlfn.RANK.EQ(datos2!P55,datos2!P$7:P$88)</f>
        <v>27</v>
      </c>
      <c r="P55" s="9">
        <f>_xlfn.RANK.EQ(datos2!Q55,datos2!Q$7:Q$88)</f>
        <v>19</v>
      </c>
      <c r="Q55" s="9">
        <f>_xlfn.RANK.EQ(datos2!R55,datos2!R$7:R$88)</f>
        <v>17</v>
      </c>
      <c r="R55" s="9">
        <f>_xlfn.RANK.EQ(datos2!S55,datos2!S$7:S$88)</f>
        <v>23</v>
      </c>
      <c r="S55" s="9">
        <f>_xlfn.RANK.EQ(datos2!T55,datos2!T$7:T$88)</f>
        <v>41</v>
      </c>
      <c r="T55" s="9">
        <f>_xlfn.RANK.EQ(datos2!U55,datos2!U$7:U$88)</f>
        <v>25</v>
      </c>
      <c r="U55" s="9">
        <f>_xlfn.RANK.EQ(datos2!V55,datos2!V$7:V$88)</f>
        <v>22</v>
      </c>
      <c r="V55" s="9">
        <f>_xlfn.RANK.EQ(datos2!W55,datos2!W$7:W$88)</f>
        <v>19</v>
      </c>
      <c r="W55" s="9">
        <f>_xlfn.RANK.EQ(datos2!X55,datos2!X$7:X$88)</f>
        <v>16</v>
      </c>
      <c r="X55" s="9">
        <f>_xlfn.RANK.EQ(datos2!Y55,datos2!Y$7:Y$88)</f>
        <v>12</v>
      </c>
      <c r="Y55" s="9">
        <f>_xlfn.RANK.EQ(datos2!Z55,datos2!Z$7:Z$88)</f>
        <v>59</v>
      </c>
      <c r="Z55" s="9">
        <f>_xlfn.RANK.EQ(datos2!AA55,datos2!AA$7:AA$88)</f>
        <v>30</v>
      </c>
      <c r="AA55" s="9">
        <f>_xlfn.RANK.EQ(datos2!AB55,datos2!AB$7:AB$88)</f>
        <v>31</v>
      </c>
      <c r="AB55" s="9">
        <f>_xlfn.RANK.EQ(datos2!AC55,datos2!AC$7:AC$88)</f>
        <v>19</v>
      </c>
      <c r="AC55" s="9">
        <f>_xlfn.RANK.EQ(datos2!AD55,datos2!AD$7:AD$88)</f>
        <v>48</v>
      </c>
      <c r="AD55" s="9">
        <f>_xlfn.RANK.EQ(datos2!AE55,datos2!AE$7:AE$88)</f>
        <v>24</v>
      </c>
      <c r="AE55" s="9">
        <f>_xlfn.RANK.EQ(datos2!AF55,datos2!AF$7:AF$88)</f>
        <v>12</v>
      </c>
      <c r="AF55" s="9">
        <f>_xlfn.RANK.EQ(datos2!AG55,datos2!AG$7:AG$88)</f>
        <v>12</v>
      </c>
      <c r="AG55" s="9">
        <f>_xlfn.RANK.EQ(datos2!AH55,datos2!AH$7:AH$88)</f>
        <v>14</v>
      </c>
      <c r="AH55" s="9">
        <f>_xlfn.RANK.EQ(datos2!AI55,datos2!AI$7:AI$88)</f>
        <v>78</v>
      </c>
      <c r="AI55" s="9">
        <f>_xlfn.RANK.EQ(datos2!AJ55,datos2!AJ$7:AJ$88)</f>
        <v>22</v>
      </c>
      <c r="AJ55" s="9">
        <f>_xlfn.RANK.EQ(datos2!AK55,datos2!AK$7:AK$88)</f>
        <v>45</v>
      </c>
      <c r="AK55" s="9">
        <f>_xlfn.RANK.EQ(datos2!AL55,datos2!AL$7:AL$88)</f>
        <v>39</v>
      </c>
      <c r="AL55" s="9">
        <f>_xlfn.RANK.EQ(datos2!AM55,datos2!AM$7:AM$88)</f>
        <v>9</v>
      </c>
      <c r="AM55" s="9">
        <f>_xlfn.RANK.EQ(datos2!AN55,datos2!AN$7:AN$88)</f>
        <v>7</v>
      </c>
      <c r="AN55" s="9">
        <f>_xlfn.RANK.EQ(datos2!AO55,datos2!AO$7:AO$88)</f>
        <v>12</v>
      </c>
      <c r="AO55" s="9">
        <f>_xlfn.RANK.EQ(datos!AS55,datos!AS$7:AS$88)</f>
        <v>37</v>
      </c>
      <c r="AP55" s="9">
        <f>_xlfn.RANK.EQ(datos!AT55,datos!AT$7:AT$88)</f>
        <v>36</v>
      </c>
      <c r="AQ55" s="9">
        <f>_xlfn.RANK.EQ(datos!AU55,datos!AU$7:AU$88)</f>
        <v>35</v>
      </c>
      <c r="AR55" s="9">
        <f>_xlfn.RANK.EQ(datos!AV55,datos!AV$7:AV$88)</f>
        <v>22</v>
      </c>
      <c r="AS55" s="9">
        <f>_xlfn.RANK.EQ(datos!AW55,datos!AW$7:AW$88)</f>
        <v>49</v>
      </c>
      <c r="AT55" s="9">
        <f>_xlfn.RANK.EQ(datos!AX55,datos!AX$7:AX$88)</f>
        <v>48</v>
      </c>
      <c r="AU55" s="9">
        <f>_xlfn.RANK.EQ(datos!AY55,datos!AY$7:AY$88)</f>
        <v>30</v>
      </c>
      <c r="AV55" s="9">
        <f>_xlfn.RANK.EQ(datos!AZ55,datos!AZ$7:AZ$88)</f>
        <v>57</v>
      </c>
      <c r="AW55" s="9">
        <f>_xlfn.RANK.EQ(datos!BA55,datos!BA$7:BA$88)</f>
        <v>7</v>
      </c>
      <c r="AX55" s="9">
        <f>_xlfn.RANK.EQ(datos!BB55,datos!BB$7:BB$88)</f>
        <v>15</v>
      </c>
      <c r="AY55" s="9">
        <f>_xlfn.RANK.EQ(datos!BC55,datos!BC$7:BC$88)</f>
        <v>17</v>
      </c>
      <c r="AZ55" s="9">
        <f>_xlfn.RANK.EQ(datos!BD55,datos!BD$7:BD$88)</f>
        <v>9</v>
      </c>
      <c r="BA55" s="9">
        <f>_xlfn.RANK.EQ(datos!BE55,datos!BE$7:BE$88)</f>
        <v>17</v>
      </c>
      <c r="BB55" s="9">
        <f>_xlfn.RANK.EQ(datos!BF55,datos!BF$7:BF$88)</f>
        <v>35</v>
      </c>
      <c r="BC55" s="9">
        <f>_xlfn.RANK.EQ(datos!BG55,datos!BG$7:BG$88)</f>
        <v>24</v>
      </c>
      <c r="BD55" s="9">
        <f>_xlfn.RANK.EQ(datos!BH55,datos!BH$7:BH$88)</f>
        <v>26</v>
      </c>
      <c r="BE55" s="9">
        <f>_xlfn.RANK.EQ(datos!BI55,datos!BI$7:BI$88)</f>
        <v>44</v>
      </c>
      <c r="BF55" s="9">
        <f>_xlfn.RANK.EQ(datos!BJ55,datos!BJ$7:BJ$88)</f>
        <v>9</v>
      </c>
      <c r="BG55" s="9">
        <f>_xlfn.RANK.EQ(datos!BK55,datos!BK$7:BK$88)</f>
        <v>30</v>
      </c>
      <c r="BH55" s="9">
        <f>_xlfn.RANK.EQ(datos!BL55,datos!BL$7:BL$88)</f>
        <v>36</v>
      </c>
      <c r="BI55" s="9">
        <f>_xlfn.RANK.EQ(datos!BM55,datos!BM$7:BM$88)</f>
        <v>56</v>
      </c>
      <c r="BJ55" s="9">
        <f>_xlfn.RANK.EQ(datos!BN55,datos!BN$7:BN$88)</f>
        <v>25</v>
      </c>
      <c r="BK55" s="9">
        <f>_xlfn.RANK.EQ(datos!BO55,datos!BO$7:BO$88)</f>
        <v>47</v>
      </c>
      <c r="BL55" s="9">
        <f>_xlfn.RANK.EQ(datos!BP55,datos!BP$7:BP$88)</f>
        <v>57</v>
      </c>
      <c r="BM55" s="9">
        <f>_xlfn.RANK.EQ(datos!BQ55,datos!BQ$7:BQ$88)</f>
        <v>42</v>
      </c>
      <c r="BN55" s="9">
        <f>_xlfn.RANK.EQ(datos!BR55,datos!BR$7:BR$88)</f>
        <v>20</v>
      </c>
      <c r="BO55" s="9">
        <f>_xlfn.RANK.EQ(datos!BS55,datos!BS$7:BS$88)</f>
        <v>6</v>
      </c>
      <c r="BP55" s="9">
        <f>_xlfn.RANK.EQ(datos!BT55,datos!BT$7:BT$88)</f>
        <v>1</v>
      </c>
      <c r="BQ55" s="9">
        <f>_xlfn.RANK.EQ(datos!BU55,datos!BU$7:BU$88)</f>
        <v>40</v>
      </c>
      <c r="BR55" s="9">
        <f>_xlfn.RANK.EQ(datos!BV55,datos!BV$7:BV$88)</f>
        <v>57</v>
      </c>
      <c r="BS55" s="9">
        <f>_xlfn.RANK.EQ(datos!BW55,datos!BW$7:BW$88)</f>
        <v>1</v>
      </c>
      <c r="BT55" s="9">
        <f>_xlfn.RANK.EQ(datos!BX55,datos!BX$7:BX$88)</f>
        <v>36</v>
      </c>
      <c r="BU55" s="9">
        <f>_xlfn.RANK.EQ(datos!BY55,datos!BY$7:BY$88)</f>
        <v>6</v>
      </c>
      <c r="BV55" s="9">
        <f>_xlfn.RANK.EQ(datos!BZ55,datos!BZ$7:BZ$88)</f>
        <v>18</v>
      </c>
      <c r="BW55" s="9">
        <f>_xlfn.RANK.EQ(datos!CA55,datos!CA$7:CA$88)</f>
        <v>28</v>
      </c>
      <c r="BX55" s="9">
        <f>_xlfn.RANK.EQ(datos!CB55,datos!CB$7:CB$88)</f>
        <v>38</v>
      </c>
      <c r="BY55" s="9">
        <f>_xlfn.RANK.EQ(datos!CC55,datos!CC$7:CC$88)</f>
        <v>8</v>
      </c>
      <c r="BZ55" s="9">
        <f>_xlfn.RANK.EQ(datos!CD55,datos!CD$7:CD$88)</f>
        <v>49</v>
      </c>
      <c r="CA55" s="9">
        <f>_xlfn.RANK.EQ(datos!CE55,datos!CE$7:CE$88)</f>
        <v>21</v>
      </c>
      <c r="CB55" s="9">
        <f>_xlfn.RANK.EQ(datos!CF55,datos!CF$7:CF$88)</f>
        <v>34</v>
      </c>
      <c r="CC55" s="9">
        <f>_xlfn.RANK.EQ(datos!CG55,datos!CG$7:CG$88)</f>
        <v>18</v>
      </c>
      <c r="CD55" s="9">
        <f>_xlfn.RANK.EQ(datos!CH55,datos!CH$7:CH$88)</f>
        <v>72</v>
      </c>
      <c r="CE55" s="9">
        <f>_xlfn.RANK.EQ(datos!CI55,datos!CI$7:CI$88)</f>
        <v>24</v>
      </c>
      <c r="CF55" s="9">
        <f>_xlfn.RANK.EQ(datos!CJ55,datos!CJ$7:CJ$88)</f>
        <v>17</v>
      </c>
      <c r="CG55" s="9">
        <f>_xlfn.RANK.EQ(datos!CK55,datos!CK$7:CK$88)</f>
        <v>27</v>
      </c>
      <c r="CH55" s="9">
        <f>_xlfn.RANK.EQ(datos!CL55,datos!CL$7:CL$88)</f>
        <v>39</v>
      </c>
      <c r="CI55" s="9">
        <f>_xlfn.RANK.EQ(datos!CM55,datos!CM$7:CM$88)</f>
        <v>34</v>
      </c>
      <c r="CJ55" s="9">
        <f>_xlfn.RANK.EQ(datos!CN55,datos!CN$7:CN$88)</f>
        <v>17</v>
      </c>
      <c r="CK55" s="9">
        <f>_xlfn.RANK.EQ(datos!CO55,datos!CO$7:CO$88)</f>
        <v>32</v>
      </c>
      <c r="CL55" s="9">
        <f>_xlfn.RANK.EQ(datos!CP55,datos!CP$7:CP$88)</f>
        <v>11</v>
      </c>
      <c r="CM55" s="9">
        <f>_xlfn.RANK.EQ(datos!CQ55,datos!CQ$7:CQ$88)</f>
        <v>63</v>
      </c>
      <c r="CN55" s="9">
        <f>_xlfn.RANK.EQ(datos!CR55,datos!CR$7:CR$88)</f>
        <v>61</v>
      </c>
      <c r="CO55" s="9">
        <f>_xlfn.RANK.EQ(datos!CS55,datos!CS$7:CS$88)</f>
        <v>1</v>
      </c>
      <c r="CP55" s="9">
        <f>_xlfn.RANK.EQ(datos!CT55,datos!CT$7:CT$88)</f>
        <v>51</v>
      </c>
      <c r="CQ55" s="9">
        <f>_xlfn.RANK.EQ(datos!CU55,datos!CU$7:CU$88)</f>
        <v>69</v>
      </c>
      <c r="CR55" s="9">
        <f>_xlfn.RANK.EQ(datos!CV55,datos!CV$7:CV$88)</f>
        <v>21</v>
      </c>
      <c r="CS55" s="9">
        <f>_xlfn.RANK.EQ(datos!CW55,datos!CW$7:CW$88)</f>
        <v>64</v>
      </c>
      <c r="CT55" s="9">
        <f>_xlfn.RANK.EQ(datos!CX55,datos!CX$7:CX$88)</f>
        <v>54</v>
      </c>
      <c r="CU55" s="9">
        <f>_xlfn.RANK.EQ(datos!CY55,datos!CY$7:CY$88)</f>
        <v>45</v>
      </c>
      <c r="CV55" s="9">
        <f>_xlfn.RANK.EQ(datos!CZ55,datos!CZ$7:CZ$88)</f>
        <v>33</v>
      </c>
      <c r="CW55" s="9">
        <f>_xlfn.RANK.EQ(datos!DA55,datos!DA$7:DA$88)</f>
        <v>33</v>
      </c>
      <c r="CX55" s="9">
        <f>_xlfn.RANK.EQ(datos!DB55,datos!DB$7:DB$88)</f>
        <v>54</v>
      </c>
      <c r="CY55" s="9">
        <f>_xlfn.RANK.EQ(datos!DC55,datos!DC$7:DC$88)</f>
        <v>36</v>
      </c>
      <c r="CZ55" s="9">
        <f>_xlfn.RANK.EQ(datos!DD55,datos!DD$7:DD$88)</f>
        <v>53</v>
      </c>
      <c r="DA55" s="9">
        <f>_xlfn.RANK.EQ(datos!DE55,datos!DE$7:DE$88)</f>
        <v>38</v>
      </c>
      <c r="DB55" s="9">
        <f>_xlfn.RANK.EQ(datos!DF55,datos!DF$7:DF$88)</f>
        <v>28</v>
      </c>
      <c r="DC55" s="9">
        <f>_xlfn.RANK.EQ(datos!DG55,datos!DG$7:DG$88)</f>
        <v>17</v>
      </c>
      <c r="DD55" s="9">
        <f>_xlfn.RANK.EQ(datos!DH55,datos!DH$7:DH$88)</f>
        <v>17</v>
      </c>
      <c r="DE55" s="9">
        <f>_xlfn.RANK.EQ(datos!DI55,datos!DI$7:DI$88)</f>
        <v>30</v>
      </c>
      <c r="DF55" s="9">
        <f>_xlfn.RANK.EQ(datos!DJ55,datos!DJ$7:DJ$88)</f>
        <v>76</v>
      </c>
      <c r="DG55" s="9">
        <f>_xlfn.RANK.EQ(datos!DK55,datos!DK$7:DK$88)</f>
        <v>27</v>
      </c>
      <c r="DH55" s="9">
        <f>_xlfn.RANK.EQ(datos!DL55,datos!DL$7:DL$88)</f>
        <v>29</v>
      </c>
      <c r="DI55" s="9">
        <f>_xlfn.RANK.EQ(datos!DM55,datos!DM$7:DM$88)</f>
        <v>10</v>
      </c>
      <c r="DJ55" s="9">
        <f>_xlfn.RANK.EQ(datos!DN55,datos!DN$7:DN$88)</f>
        <v>10</v>
      </c>
      <c r="DK55" s="9">
        <f>_xlfn.RANK.EQ(datos!DO55,datos!DO$7:DO$88)</f>
        <v>78</v>
      </c>
      <c r="DL55" s="9">
        <f>_xlfn.RANK.EQ(datos!DP55,datos!DP$7:DP$88)</f>
        <v>75</v>
      </c>
      <c r="DM55" s="9">
        <f>_xlfn.RANK.EQ(datos!DQ55,datos!DQ$7:DQ$88)</f>
        <v>6</v>
      </c>
      <c r="DN55" s="9">
        <f>_xlfn.RANK.EQ(datos!DR55,datos!DR$7:DR$88)</f>
        <v>30</v>
      </c>
      <c r="DO55" s="9">
        <f>_xlfn.RANK.EQ(datos!DS55,datos!DS$7:DS$88)</f>
        <v>21</v>
      </c>
      <c r="DP55" s="9">
        <f>_xlfn.RANK.EQ(datos!DT55,datos!DT$7:DT$88)</f>
        <v>11</v>
      </c>
      <c r="DQ55" s="9">
        <f>_xlfn.RANK.EQ(datos!DU55,datos!DU$7:DU$88)</f>
        <v>14</v>
      </c>
      <c r="DR55" s="9">
        <f>_xlfn.RANK.EQ(datos!DV55,datos!DV$7:DV$88)</f>
        <v>74</v>
      </c>
      <c r="DS55" s="9">
        <f>_xlfn.RANK.EQ(datos!DW55,datos!DW$7:DW$88)</f>
        <v>58</v>
      </c>
      <c r="DT55" s="9">
        <f>_xlfn.RANK.EQ(datos!DX55,datos!DX$7:DX$88)</f>
        <v>34</v>
      </c>
      <c r="DU55" s="9">
        <f>_xlfn.RANK.EQ(datos!DY55,datos!DY$7:DY$88)</f>
        <v>76</v>
      </c>
      <c r="DV55" s="9">
        <f>_xlfn.RANK.EQ(datos!DZ55,datos!DZ$7:DZ$88)</f>
        <v>70</v>
      </c>
      <c r="DW55" s="9">
        <f>_xlfn.RANK.EQ(datos!EA55,datos!EA$7:EA$88)</f>
        <v>14</v>
      </c>
      <c r="DX55" s="9">
        <f>_xlfn.RANK.EQ(datos!EB55,datos!EB$7:EB$88)</f>
        <v>18</v>
      </c>
      <c r="DY55" s="9">
        <f>_xlfn.RANK.EQ(datos!EC55,datos!EC$7:EC$88)</f>
        <v>11</v>
      </c>
      <c r="DZ55" s="9">
        <f>_xlfn.RANK.EQ(datos!ED55,datos!ED$7:ED$88)</f>
        <v>19</v>
      </c>
      <c r="EA55" s="9">
        <f>_xlfn.RANK.EQ(datos!EE55,datos!EE$7:EE$88)</f>
        <v>38</v>
      </c>
      <c r="EB55" s="9">
        <f>_xlfn.RANK.EQ(datos!EF55,datos!EF$7:EF$88)</f>
        <v>30</v>
      </c>
      <c r="EC55" s="9">
        <f>_xlfn.RANK.EQ(datos!EG55,datos!EG$7:EG$88)</f>
        <v>58</v>
      </c>
      <c r="ED55" s="9">
        <f>_xlfn.RANK.EQ(datos!EH55,datos!EH$7:EH$88)</f>
        <v>82</v>
      </c>
      <c r="EE55" s="9">
        <f>_xlfn.RANK.EQ(datos!EI55,datos!EI$7:EI$88)</f>
        <v>82</v>
      </c>
      <c r="EF55" s="9">
        <f>_xlfn.RANK.EQ(datos!EJ55,datos!EJ$7:EJ$88)</f>
        <v>24</v>
      </c>
      <c r="EG55" s="9">
        <f>_xlfn.RANK.EQ(datos!EK55,datos!EK$7:EK$88)</f>
        <v>35</v>
      </c>
      <c r="EH55" s="9">
        <f>_xlfn.RANK.EQ(datos!EL55,datos!EL$7:EL$88)</f>
        <v>1</v>
      </c>
      <c r="EI55" s="9">
        <f>_xlfn.RANK.EQ(datos!EM55,datos!EM$7:EM$88)</f>
        <v>22</v>
      </c>
      <c r="EJ55" s="9">
        <f>_xlfn.RANK.EQ(datos!EN55,datos!EN$7:EN$88)</f>
        <v>25</v>
      </c>
      <c r="EK55" s="9">
        <f>_xlfn.RANK.EQ(datos!EO55,datos!EO$7:EO$88)</f>
        <v>2</v>
      </c>
      <c r="EL55" s="9">
        <f>_xlfn.RANK.EQ(datos!EP55,datos!EP$7:EP$88)</f>
        <v>1</v>
      </c>
      <c r="EM55" s="9">
        <f>_xlfn.RANK.EQ(datos!EQ55,datos!EQ$7:EQ$88)</f>
        <v>1</v>
      </c>
      <c r="EN55" s="9">
        <f>_xlfn.RANK.EQ(datos!ER55,datos!ER$7:ER$88)</f>
        <v>21</v>
      </c>
      <c r="EO55" s="9">
        <f>_xlfn.RANK.EQ(datos!ES55,datos!ES$7:ES$88)</f>
        <v>79</v>
      </c>
      <c r="EP55" s="9">
        <f>_xlfn.RANK.EQ(datos!ET55,datos!ET$7:ET$88)</f>
        <v>56</v>
      </c>
      <c r="EQ55" s="9">
        <f>_xlfn.RANK.EQ(datos!EU55,datos!EU$7:EU$88)</f>
        <v>22</v>
      </c>
      <c r="ER55" s="9">
        <f>_xlfn.RANK.EQ(datos!EV55,datos!EV$7:EV$88)</f>
        <v>40</v>
      </c>
      <c r="ES55" s="9">
        <f>_xlfn.RANK.EQ(datos!EW55,datos!EW$7:EW$88)</f>
        <v>35</v>
      </c>
      <c r="ET55" s="9">
        <f>_xlfn.RANK.EQ(datos!EX55,datos!EX$7:EX$88)</f>
        <v>66</v>
      </c>
      <c r="EU55" s="9">
        <f>_xlfn.RANK.EQ(datos!EY55,datos!EY$7:EY$88)</f>
        <v>29</v>
      </c>
      <c r="EV55" s="9">
        <f>_xlfn.RANK.EQ(datos!EZ55,datos!EZ$7:EZ$88)</f>
        <v>68</v>
      </c>
      <c r="EW55" s="9">
        <f>_xlfn.RANK.EQ(datos!FA55,datos!FA$7:FA$88)</f>
        <v>77</v>
      </c>
      <c r="EX55" s="9">
        <f>_xlfn.RANK.EQ(datos!FB55,datos!FB$7:FB$88)</f>
        <v>58</v>
      </c>
      <c r="EY55" s="9">
        <f>_xlfn.RANK.EQ(datos!FC55,datos!FC$7:FC$88)</f>
        <v>55</v>
      </c>
      <c r="EZ55" s="9">
        <f>_xlfn.RANK.EQ(datos!FD55,datos!FD$7:FD$88)</f>
        <v>79</v>
      </c>
      <c r="FA55" s="9">
        <f>_xlfn.RANK.EQ(datos!FE55,datos!FE$7:FE$88)</f>
        <v>18</v>
      </c>
      <c r="FB55" s="9">
        <f>_xlfn.RANK.EQ(datos!FF55,datos!FF$7:FF$88)</f>
        <v>33</v>
      </c>
      <c r="FC55" s="9">
        <f>_xlfn.RANK.EQ(datos!FG55,datos!FG$7:FG$88)</f>
        <v>24</v>
      </c>
      <c r="FD55" s="9">
        <f>_xlfn.RANK.EQ(datos!FH55,datos!FH$7:FH$88)</f>
        <v>1</v>
      </c>
      <c r="FE55" s="9">
        <f>_xlfn.RANK.EQ(datos!FI55,datos!FI$7:FI$88)</f>
        <v>1</v>
      </c>
      <c r="FF55" s="9">
        <f>_xlfn.RANK.EQ(datos!FJ55,datos!FJ$7:FJ$88)</f>
        <v>22</v>
      </c>
      <c r="FG55" s="9">
        <f>_xlfn.RANK.EQ(datos!FK55,datos!FK$7:FK$88)</f>
        <v>5</v>
      </c>
      <c r="FH55" s="9">
        <f>_xlfn.RANK.EQ(datos!FL55,datos!FL$7:FL$88)</f>
        <v>10</v>
      </c>
      <c r="FI55" s="9">
        <f>_xlfn.RANK.EQ(datos!FM55,datos!FM$7:FM$88)</f>
        <v>2</v>
      </c>
      <c r="FJ55" s="9">
        <f>_xlfn.RANK.EQ(datos!FN55,datos!FN$7:FN$88)</f>
        <v>2</v>
      </c>
      <c r="FK55" s="9">
        <f>_xlfn.RANK.EQ(datos!FO55,datos!FO$7:FO$88)</f>
        <v>34</v>
      </c>
      <c r="FL55" s="9">
        <f>_xlfn.RANK.EQ(datos!FP55,datos!FP$7:FP$88)</f>
        <v>61</v>
      </c>
      <c r="FM55" s="9">
        <f>_xlfn.RANK.EQ(datos!FQ55,datos!FQ$7:FQ$88)</f>
        <v>15</v>
      </c>
      <c r="FN55" s="9">
        <f>_xlfn.RANK.EQ(datos!FR55,datos!FR$7:FR$88)</f>
        <v>10</v>
      </c>
      <c r="FO55" s="9">
        <f>_xlfn.RANK.EQ(datos!FS55,datos!FS$7:FS$88)</f>
        <v>10</v>
      </c>
      <c r="FP55" s="9">
        <f>_xlfn.RANK.EQ(datos!FT55,datos!FT$7:FT$88)</f>
        <v>41</v>
      </c>
    </row>
    <row r="56" spans="1:172" x14ac:dyDescent="0.3">
      <c r="A56" s="2" t="s">
        <v>100</v>
      </c>
      <c r="B56" s="2">
        <v>406</v>
      </c>
      <c r="C56" s="2" t="s">
        <v>101</v>
      </c>
      <c r="D56" s="2" t="s">
        <v>91</v>
      </c>
      <c r="E56" s="2" t="s">
        <v>347</v>
      </c>
      <c r="F56" s="2">
        <v>0</v>
      </c>
      <c r="G56" s="2" t="s">
        <v>344</v>
      </c>
      <c r="H56" s="9">
        <f>_xlfn.RANK.EQ(datos2!I56,datos2!I$7:I$88)</f>
        <v>7</v>
      </c>
      <c r="I56" s="9">
        <f>_xlfn.RANK.EQ(datos2!J56,datos2!J$7:J$88)</f>
        <v>11</v>
      </c>
      <c r="J56" s="9">
        <f>_xlfn.RANK.EQ(datos2!K56,datos2!K$7:K$88)</f>
        <v>2</v>
      </c>
      <c r="K56" s="9">
        <f>_xlfn.RANK.EQ(datos2!L56,datos2!L$7:L$88)</f>
        <v>18</v>
      </c>
      <c r="L56" s="9">
        <f>_xlfn.RANK.EQ(datos2!M56,datos2!M$7:M$88)</f>
        <v>10</v>
      </c>
      <c r="M56" s="9">
        <f>_xlfn.RANK.EQ(datos2!N56,datos2!N$7:N$88)</f>
        <v>22</v>
      </c>
      <c r="N56" s="9">
        <f>_xlfn.RANK.EQ(datos2!O56,datos2!O$7:O$88)</f>
        <v>33</v>
      </c>
      <c r="O56" s="9">
        <f>_xlfn.RANK.EQ(datos2!P56,datos2!P$7:P$88)</f>
        <v>23</v>
      </c>
      <c r="P56" s="9">
        <f>_xlfn.RANK.EQ(datos2!Q56,datos2!Q$7:Q$88)</f>
        <v>33</v>
      </c>
      <c r="Q56" s="9">
        <f>_xlfn.RANK.EQ(datos2!R56,datos2!R$7:R$88)</f>
        <v>15</v>
      </c>
      <c r="R56" s="9">
        <f>_xlfn.RANK.EQ(datos2!S56,datos2!S$7:S$88)</f>
        <v>10</v>
      </c>
      <c r="S56" s="9">
        <f>_xlfn.RANK.EQ(datos2!T56,datos2!T$7:T$88)</f>
        <v>30</v>
      </c>
      <c r="T56" s="9">
        <f>_xlfn.RANK.EQ(datos2!U56,datos2!U$7:U$88)</f>
        <v>30</v>
      </c>
      <c r="U56" s="9">
        <f>_xlfn.RANK.EQ(datos2!V56,datos2!V$7:V$88)</f>
        <v>6</v>
      </c>
      <c r="V56" s="9">
        <f>_xlfn.RANK.EQ(datos2!W56,datos2!W$7:W$88)</f>
        <v>7</v>
      </c>
      <c r="W56" s="9">
        <f>_xlfn.RANK.EQ(datos2!X56,datos2!X$7:X$88)</f>
        <v>14</v>
      </c>
      <c r="X56" s="9">
        <f>_xlfn.RANK.EQ(datos2!Y56,datos2!Y$7:Y$88)</f>
        <v>1</v>
      </c>
      <c r="Y56" s="9">
        <f>_xlfn.RANK.EQ(datos2!Z56,datos2!Z$7:Z$88)</f>
        <v>28</v>
      </c>
      <c r="Z56" s="9">
        <f>_xlfn.RANK.EQ(datos2!AA56,datos2!AA$7:AA$88)</f>
        <v>17</v>
      </c>
      <c r="AA56" s="9">
        <f>_xlfn.RANK.EQ(datos2!AB56,datos2!AB$7:AB$88)</f>
        <v>53</v>
      </c>
      <c r="AB56" s="9">
        <f>_xlfn.RANK.EQ(datos2!AC56,datos2!AC$7:AC$88)</f>
        <v>49</v>
      </c>
      <c r="AC56" s="9">
        <f>_xlfn.RANK.EQ(datos2!AD56,datos2!AD$7:AD$88)</f>
        <v>4</v>
      </c>
      <c r="AD56" s="9">
        <f>_xlfn.RANK.EQ(datos2!AE56,datos2!AE$7:AE$88)</f>
        <v>3</v>
      </c>
      <c r="AE56" s="9">
        <f>_xlfn.RANK.EQ(datos2!AF56,datos2!AF$7:AF$88)</f>
        <v>10</v>
      </c>
      <c r="AF56" s="9">
        <f>_xlfn.RANK.EQ(datos2!AG56,datos2!AG$7:AG$88)</f>
        <v>21</v>
      </c>
      <c r="AG56" s="9">
        <f>_xlfn.RANK.EQ(datos2!AH56,datos2!AH$7:AH$88)</f>
        <v>9</v>
      </c>
      <c r="AH56" s="9">
        <f>_xlfn.RANK.EQ(datos2!AI56,datos2!AI$7:AI$88)</f>
        <v>20</v>
      </c>
      <c r="AI56" s="9">
        <f>_xlfn.RANK.EQ(datos2!AJ56,datos2!AJ$7:AJ$88)</f>
        <v>51</v>
      </c>
      <c r="AJ56" s="9">
        <f>_xlfn.RANK.EQ(datos2!AK56,datos2!AK$7:AK$88)</f>
        <v>23</v>
      </c>
      <c r="AK56" s="9">
        <f>_xlfn.RANK.EQ(datos2!AL56,datos2!AL$7:AL$88)</f>
        <v>55</v>
      </c>
      <c r="AL56" s="9">
        <f>_xlfn.RANK.EQ(datos2!AM56,datos2!AM$7:AM$88)</f>
        <v>43</v>
      </c>
      <c r="AM56" s="9">
        <f>_xlfn.RANK.EQ(datos2!AN56,datos2!AN$7:AN$88)</f>
        <v>6</v>
      </c>
      <c r="AN56" s="9">
        <f>_xlfn.RANK.EQ(datos2!AO56,datos2!AO$7:AO$88)</f>
        <v>20</v>
      </c>
      <c r="AO56" s="9">
        <f>_xlfn.RANK.EQ(datos!AS56,datos!AS$7:AS$88)</f>
        <v>26</v>
      </c>
      <c r="AP56" s="9">
        <f>_xlfn.RANK.EQ(datos!AT56,datos!AT$7:AT$88)</f>
        <v>17</v>
      </c>
      <c r="AQ56" s="9">
        <f>_xlfn.RANK.EQ(datos!AU56,datos!AU$7:AU$88)</f>
        <v>22</v>
      </c>
      <c r="AR56" s="9">
        <f>_xlfn.RANK.EQ(datos!AV56,datos!AV$7:AV$88)</f>
        <v>39</v>
      </c>
      <c r="AS56" s="9">
        <f>_xlfn.RANK.EQ(datos!AW56,datos!AW$7:AW$88)</f>
        <v>34</v>
      </c>
      <c r="AT56" s="9">
        <f>_xlfn.RANK.EQ(datos!AX56,datos!AX$7:AX$88)</f>
        <v>30</v>
      </c>
      <c r="AU56" s="9">
        <f>_xlfn.RANK.EQ(datos!AY56,datos!AY$7:AY$88)</f>
        <v>15</v>
      </c>
      <c r="AV56" s="9">
        <f>_xlfn.RANK.EQ(datos!AZ56,datos!AZ$7:AZ$88)</f>
        <v>12</v>
      </c>
      <c r="AW56" s="9">
        <f>_xlfn.RANK.EQ(datos!BA56,datos!BA$7:BA$88)</f>
        <v>33</v>
      </c>
      <c r="AX56" s="9">
        <f>_xlfn.RANK.EQ(datos!BB56,datos!BB$7:BB$88)</f>
        <v>54</v>
      </c>
      <c r="AY56" s="9">
        <f>_xlfn.RANK.EQ(datos!BC56,datos!BC$7:BC$88)</f>
        <v>24</v>
      </c>
      <c r="AZ56" s="9">
        <f>_xlfn.RANK.EQ(datos!BD56,datos!BD$7:BD$88)</f>
        <v>9</v>
      </c>
      <c r="BA56" s="9">
        <f>_xlfn.RANK.EQ(datos!BE56,datos!BE$7:BE$88)</f>
        <v>10</v>
      </c>
      <c r="BB56" s="9">
        <f>_xlfn.RANK.EQ(datos!BF56,datos!BF$7:BF$88)</f>
        <v>1</v>
      </c>
      <c r="BC56" s="9">
        <f>_xlfn.RANK.EQ(datos!BG56,datos!BG$7:BG$88)</f>
        <v>24</v>
      </c>
      <c r="BD56" s="9">
        <f>_xlfn.RANK.EQ(datos!BH56,datos!BH$7:BH$88)</f>
        <v>1</v>
      </c>
      <c r="BE56" s="9">
        <f>_xlfn.RANK.EQ(datos!BI56,datos!BI$7:BI$88)</f>
        <v>44</v>
      </c>
      <c r="BF56" s="9">
        <f>_xlfn.RANK.EQ(datos!BJ56,datos!BJ$7:BJ$88)</f>
        <v>40</v>
      </c>
      <c r="BG56" s="9">
        <f>_xlfn.RANK.EQ(datos!BK56,datos!BK$7:BK$88)</f>
        <v>39</v>
      </c>
      <c r="BH56" s="9">
        <f>_xlfn.RANK.EQ(datos!BL56,datos!BL$7:BL$88)</f>
        <v>45</v>
      </c>
      <c r="BI56" s="9">
        <f>_xlfn.RANK.EQ(datos!BM56,datos!BM$7:BM$88)</f>
        <v>34</v>
      </c>
      <c r="BJ56" s="9">
        <f>_xlfn.RANK.EQ(datos!BN56,datos!BN$7:BN$88)</f>
        <v>64</v>
      </c>
      <c r="BK56" s="9">
        <f>_xlfn.RANK.EQ(datos!BO56,datos!BO$7:BO$88)</f>
        <v>23</v>
      </c>
      <c r="BL56" s="9">
        <f>_xlfn.RANK.EQ(datos!BP56,datos!BP$7:BP$88)</f>
        <v>76</v>
      </c>
      <c r="BM56" s="9">
        <f>_xlfn.RANK.EQ(datos!BQ56,datos!BQ$7:BQ$88)</f>
        <v>22</v>
      </c>
      <c r="BN56" s="9">
        <f>_xlfn.RANK.EQ(datos!BR56,datos!BR$7:BR$88)</f>
        <v>17</v>
      </c>
      <c r="BO56" s="9">
        <f>_xlfn.RANK.EQ(datos!BS56,datos!BS$7:BS$88)</f>
        <v>4</v>
      </c>
      <c r="BP56" s="9">
        <f>_xlfn.RANK.EQ(datos!BT56,datos!BT$7:BT$88)</f>
        <v>1</v>
      </c>
      <c r="BQ56" s="9">
        <f>_xlfn.RANK.EQ(datos!BU56,datos!BU$7:BU$88)</f>
        <v>29</v>
      </c>
      <c r="BR56" s="9">
        <f>_xlfn.RANK.EQ(datos!BV56,datos!BV$7:BV$88)</f>
        <v>67</v>
      </c>
      <c r="BS56" s="9">
        <f>_xlfn.RANK.EQ(datos!BW56,datos!BW$7:BW$88)</f>
        <v>1</v>
      </c>
      <c r="BT56" s="9">
        <f>_xlfn.RANK.EQ(datos!BX56,datos!BX$7:BX$88)</f>
        <v>13</v>
      </c>
      <c r="BU56" s="9">
        <f>_xlfn.RANK.EQ(datos!BY56,datos!BY$7:BY$88)</f>
        <v>35</v>
      </c>
      <c r="BV56" s="9">
        <f>_xlfn.RANK.EQ(datos!BZ56,datos!BZ$7:BZ$88)</f>
        <v>7</v>
      </c>
      <c r="BW56" s="9">
        <f>_xlfn.RANK.EQ(datos!CA56,datos!CA$7:CA$88)</f>
        <v>12</v>
      </c>
      <c r="BX56" s="9">
        <f>_xlfn.RANK.EQ(datos!CB56,datos!CB$7:CB$88)</f>
        <v>76</v>
      </c>
      <c r="BY56" s="9">
        <f>_xlfn.RANK.EQ(datos!CC56,datos!CC$7:CC$88)</f>
        <v>21</v>
      </c>
      <c r="BZ56" s="9">
        <f>_xlfn.RANK.EQ(datos!CD56,datos!CD$7:CD$88)</f>
        <v>57</v>
      </c>
      <c r="CA56" s="9">
        <f>_xlfn.RANK.EQ(datos!CE56,datos!CE$7:CE$88)</f>
        <v>11</v>
      </c>
      <c r="CB56" s="9">
        <f>_xlfn.RANK.EQ(datos!CF56,datos!CF$7:CF$88)</f>
        <v>40</v>
      </c>
      <c r="CC56" s="9">
        <f>_xlfn.RANK.EQ(datos!CG56,datos!CG$7:CG$88)</f>
        <v>16</v>
      </c>
      <c r="CD56" s="9">
        <f>_xlfn.RANK.EQ(datos!CH56,datos!CH$7:CH$88)</f>
        <v>56</v>
      </c>
      <c r="CE56" s="9">
        <f>_xlfn.RANK.EQ(datos!CI56,datos!CI$7:CI$88)</f>
        <v>47</v>
      </c>
      <c r="CF56" s="9">
        <f>_xlfn.RANK.EQ(datos!CJ56,datos!CJ$7:CJ$88)</f>
        <v>1</v>
      </c>
      <c r="CG56" s="9">
        <f>_xlfn.RANK.EQ(datos!CK56,datos!CK$7:CK$88)</f>
        <v>8</v>
      </c>
      <c r="CH56" s="9">
        <f>_xlfn.RANK.EQ(datos!CL56,datos!CL$7:CL$88)</f>
        <v>9</v>
      </c>
      <c r="CI56" s="9">
        <f>_xlfn.RANK.EQ(datos!CM56,datos!CM$7:CM$88)</f>
        <v>9</v>
      </c>
      <c r="CJ56" s="9">
        <f>_xlfn.RANK.EQ(datos!CN56,datos!CN$7:CN$88)</f>
        <v>7</v>
      </c>
      <c r="CK56" s="9">
        <f>_xlfn.RANK.EQ(datos!CO56,datos!CO$7:CO$88)</f>
        <v>52</v>
      </c>
      <c r="CL56" s="9">
        <f>_xlfn.RANK.EQ(datos!CP56,datos!CP$7:CP$88)</f>
        <v>45</v>
      </c>
      <c r="CM56" s="9">
        <f>_xlfn.RANK.EQ(datos!CQ56,datos!CQ$7:CQ$88)</f>
        <v>1</v>
      </c>
      <c r="CN56" s="9">
        <f>_xlfn.RANK.EQ(datos!CR56,datos!CR$7:CR$88)</f>
        <v>39</v>
      </c>
      <c r="CO56" s="9">
        <f>_xlfn.RANK.EQ(datos!CS56,datos!CS$7:CS$88)</f>
        <v>15</v>
      </c>
      <c r="CP56" s="9">
        <f>_xlfn.RANK.EQ(datos!CT56,datos!CT$7:CT$88)</f>
        <v>49</v>
      </c>
      <c r="CQ56" s="9">
        <f>_xlfn.RANK.EQ(datos!CU56,datos!CU$7:CU$88)</f>
        <v>19</v>
      </c>
      <c r="CR56" s="9">
        <f>_xlfn.RANK.EQ(datos!CV56,datos!CV$7:CV$88)</f>
        <v>29</v>
      </c>
      <c r="CS56" s="9">
        <f>_xlfn.RANK.EQ(datos!CW56,datos!CW$7:CW$88)</f>
        <v>29</v>
      </c>
      <c r="CT56" s="9">
        <f>_xlfn.RANK.EQ(datos!CX56,datos!CX$7:CX$88)</f>
        <v>27</v>
      </c>
      <c r="CU56" s="9">
        <f>_xlfn.RANK.EQ(datos!CY56,datos!CY$7:CY$88)</f>
        <v>68</v>
      </c>
      <c r="CV56" s="9">
        <f>_xlfn.RANK.EQ(datos!CZ56,datos!CZ$7:CZ$88)</f>
        <v>53</v>
      </c>
      <c r="CW56" s="9">
        <f>_xlfn.RANK.EQ(datos!DA56,datos!DA$7:DA$88)</f>
        <v>27</v>
      </c>
      <c r="CX56" s="9">
        <f>_xlfn.RANK.EQ(datos!DB56,datos!DB$7:DB$88)</f>
        <v>55</v>
      </c>
      <c r="CY56" s="9">
        <f>_xlfn.RANK.EQ(datos!DC56,datos!DC$7:DC$88)</f>
        <v>30</v>
      </c>
      <c r="CZ56" s="9">
        <f>_xlfn.RANK.EQ(datos!DD56,datos!DD$7:DD$88)</f>
        <v>31</v>
      </c>
      <c r="DA56" s="9">
        <f>_xlfn.RANK.EQ(datos!DE56,datos!DE$7:DE$88)</f>
        <v>65</v>
      </c>
      <c r="DB56" s="9">
        <f>_xlfn.RANK.EQ(datos!DF56,datos!DF$7:DF$88)</f>
        <v>54</v>
      </c>
      <c r="DC56" s="9">
        <f>_xlfn.RANK.EQ(datos!DG56,datos!DG$7:DG$88)</f>
        <v>19</v>
      </c>
      <c r="DD56" s="9">
        <f>_xlfn.RANK.EQ(datos!DH56,datos!DH$7:DH$88)</f>
        <v>78</v>
      </c>
      <c r="DE56" s="9">
        <f>_xlfn.RANK.EQ(datos!DI56,datos!DI$7:DI$88)</f>
        <v>44</v>
      </c>
      <c r="DF56" s="9">
        <f>_xlfn.RANK.EQ(datos!DJ56,datos!DJ$7:DJ$88)</f>
        <v>42</v>
      </c>
      <c r="DG56" s="9">
        <f>_xlfn.RANK.EQ(datos!DK56,datos!DK$7:DK$88)</f>
        <v>6</v>
      </c>
      <c r="DH56" s="9">
        <f>_xlfn.RANK.EQ(datos!DL56,datos!DL$7:DL$88)</f>
        <v>6</v>
      </c>
      <c r="DI56" s="9">
        <f>_xlfn.RANK.EQ(datos!DM56,datos!DM$7:DM$88)</f>
        <v>21</v>
      </c>
      <c r="DJ56" s="9">
        <f>_xlfn.RANK.EQ(datos!DN56,datos!DN$7:DN$88)</f>
        <v>3</v>
      </c>
      <c r="DK56" s="9">
        <f>_xlfn.RANK.EQ(datos!DO56,datos!DO$7:DO$88)</f>
        <v>29</v>
      </c>
      <c r="DL56" s="9">
        <f>_xlfn.RANK.EQ(datos!DP56,datos!DP$7:DP$88)</f>
        <v>21</v>
      </c>
      <c r="DM56" s="9">
        <f>_xlfn.RANK.EQ(datos!DQ56,datos!DQ$7:DQ$88)</f>
        <v>41</v>
      </c>
      <c r="DN56" s="9">
        <f>_xlfn.RANK.EQ(datos!DR56,datos!DR$7:DR$88)</f>
        <v>1</v>
      </c>
      <c r="DO56" s="9">
        <f>_xlfn.RANK.EQ(datos!DS56,datos!DS$7:DS$88)</f>
        <v>13</v>
      </c>
      <c r="DP56" s="9">
        <f>_xlfn.RANK.EQ(datos!DT56,datos!DT$7:DT$88)</f>
        <v>22</v>
      </c>
      <c r="DQ56" s="9">
        <f>_xlfn.RANK.EQ(datos!DU56,datos!DU$7:DU$88)</f>
        <v>16</v>
      </c>
      <c r="DR56" s="9">
        <f>_xlfn.RANK.EQ(datos!DV56,datos!DV$7:DV$88)</f>
        <v>34</v>
      </c>
      <c r="DS56" s="9">
        <f>_xlfn.RANK.EQ(datos!DW56,datos!DW$7:DW$88)</f>
        <v>58</v>
      </c>
      <c r="DT56" s="9">
        <f>_xlfn.RANK.EQ(datos!DX56,datos!DX$7:DX$88)</f>
        <v>34</v>
      </c>
      <c r="DU56" s="9">
        <f>_xlfn.RANK.EQ(datos!DY56,datos!DY$7:DY$88)</f>
        <v>38</v>
      </c>
      <c r="DV56" s="9">
        <f>_xlfn.RANK.EQ(datos!DZ56,datos!DZ$7:DZ$88)</f>
        <v>62</v>
      </c>
      <c r="DW56" s="9">
        <f>_xlfn.RANK.EQ(datos!EA56,datos!EA$7:EA$88)</f>
        <v>12</v>
      </c>
      <c r="DX56" s="9">
        <f>_xlfn.RANK.EQ(datos!EB56,datos!EB$7:EB$88)</f>
        <v>14</v>
      </c>
      <c r="DY56" s="9">
        <f>_xlfn.RANK.EQ(datos!EC56,datos!EC$7:EC$88)</f>
        <v>8</v>
      </c>
      <c r="DZ56" s="9">
        <f>_xlfn.RANK.EQ(datos!ED56,datos!ED$7:ED$88)</f>
        <v>13</v>
      </c>
      <c r="EA56" s="9">
        <f>_xlfn.RANK.EQ(datos!EE56,datos!EE$7:EE$88)</f>
        <v>69</v>
      </c>
      <c r="EB56" s="9">
        <f>_xlfn.RANK.EQ(datos!EF56,datos!EF$7:EF$88)</f>
        <v>11</v>
      </c>
      <c r="EC56" s="9">
        <f>_xlfn.RANK.EQ(datos!EG56,datos!EG$7:EG$88)</f>
        <v>25</v>
      </c>
      <c r="ED56" s="9">
        <f>_xlfn.RANK.EQ(datos!EH56,datos!EH$7:EH$88)</f>
        <v>62</v>
      </c>
      <c r="EE56" s="9">
        <f>_xlfn.RANK.EQ(datos!EI56,datos!EI$7:EI$88)</f>
        <v>1</v>
      </c>
      <c r="EF56" s="9">
        <f>_xlfn.RANK.EQ(datos!EJ56,datos!EJ$7:EJ$88)</f>
        <v>44</v>
      </c>
      <c r="EG56" s="9">
        <f>_xlfn.RANK.EQ(datos!EK56,datos!EK$7:EK$88)</f>
        <v>48</v>
      </c>
      <c r="EH56" s="9">
        <f>_xlfn.RANK.EQ(datos!EL56,datos!EL$7:EL$88)</f>
        <v>76</v>
      </c>
      <c r="EI56" s="9">
        <f>_xlfn.RANK.EQ(datos!EM56,datos!EM$7:EM$88)</f>
        <v>15</v>
      </c>
      <c r="EJ56" s="9">
        <f>_xlfn.RANK.EQ(datos!EN56,datos!EN$7:EN$88)</f>
        <v>51</v>
      </c>
      <c r="EK56" s="9">
        <f>_xlfn.RANK.EQ(datos!EO56,datos!EO$7:EO$88)</f>
        <v>14</v>
      </c>
      <c r="EL56" s="9">
        <f>_xlfn.RANK.EQ(datos!EP56,datos!EP$7:EP$88)</f>
        <v>1</v>
      </c>
      <c r="EM56" s="9">
        <f>_xlfn.RANK.EQ(datos!EQ56,datos!EQ$7:EQ$88)</f>
        <v>56</v>
      </c>
      <c r="EN56" s="9">
        <f>_xlfn.RANK.EQ(datos!ER56,datos!ER$7:ER$88)</f>
        <v>50</v>
      </c>
      <c r="EO56" s="9">
        <f>_xlfn.RANK.EQ(datos!ES56,datos!ES$7:ES$88)</f>
        <v>41</v>
      </c>
      <c r="EP56" s="9">
        <f>_xlfn.RANK.EQ(datos!ET56,datos!ET$7:ET$88)</f>
        <v>59</v>
      </c>
      <c r="EQ56" s="9">
        <f>_xlfn.RANK.EQ(datos!EU56,datos!EU$7:EU$88)</f>
        <v>49</v>
      </c>
      <c r="ER56" s="9">
        <f>_xlfn.RANK.EQ(datos!EV56,datos!EV$7:EV$88)</f>
        <v>56</v>
      </c>
      <c r="ES56" s="9">
        <f>_xlfn.RANK.EQ(datos!EW56,datos!EW$7:EW$88)</f>
        <v>23</v>
      </c>
      <c r="ET56" s="9">
        <f>_xlfn.RANK.EQ(datos!EX56,datos!EX$7:EX$88)</f>
        <v>21</v>
      </c>
      <c r="EU56" s="9">
        <f>_xlfn.RANK.EQ(datos!EY56,datos!EY$7:EY$88)</f>
        <v>37</v>
      </c>
      <c r="EV56" s="9">
        <f>_xlfn.RANK.EQ(datos!EZ56,datos!EZ$7:EZ$88)</f>
        <v>74</v>
      </c>
      <c r="EW56" s="9">
        <f>_xlfn.RANK.EQ(datos!FA56,datos!FA$7:FA$88)</f>
        <v>69</v>
      </c>
      <c r="EX56" s="9">
        <f>_xlfn.RANK.EQ(datos!FB56,datos!FB$7:FB$88)</f>
        <v>50</v>
      </c>
      <c r="EY56" s="9">
        <f>_xlfn.RANK.EQ(datos!FC56,datos!FC$7:FC$88)</f>
        <v>60</v>
      </c>
      <c r="EZ56" s="9">
        <f>_xlfn.RANK.EQ(datos!FD56,datos!FD$7:FD$88)</f>
        <v>61</v>
      </c>
      <c r="FA56" s="9">
        <f>_xlfn.RANK.EQ(datos!FE56,datos!FE$7:FE$88)</f>
        <v>44</v>
      </c>
      <c r="FB56" s="9">
        <f>_xlfn.RANK.EQ(datos!FF56,datos!FF$7:FF$88)</f>
        <v>32</v>
      </c>
      <c r="FC56" s="9">
        <f>_xlfn.RANK.EQ(datos!FG56,datos!FG$7:FG$88)</f>
        <v>21</v>
      </c>
      <c r="FD56" s="9">
        <f>_xlfn.RANK.EQ(datos!FH56,datos!FH$7:FH$88)</f>
        <v>43</v>
      </c>
      <c r="FE56" s="9">
        <f>_xlfn.RANK.EQ(datos!FI56,datos!FI$7:FI$88)</f>
        <v>32</v>
      </c>
      <c r="FF56" s="9">
        <f>_xlfn.RANK.EQ(datos!FJ56,datos!FJ$7:FJ$88)</f>
        <v>15</v>
      </c>
      <c r="FG56" s="9">
        <f>_xlfn.RANK.EQ(datos!FK56,datos!FK$7:FK$88)</f>
        <v>7</v>
      </c>
      <c r="FH56" s="9">
        <f>_xlfn.RANK.EQ(datos!FL56,datos!FL$7:FL$88)</f>
        <v>10</v>
      </c>
      <c r="FI56" s="9">
        <f>_xlfn.RANK.EQ(datos!FM56,datos!FM$7:FM$88)</f>
        <v>2</v>
      </c>
      <c r="FJ56" s="9">
        <f>_xlfn.RANK.EQ(datos!FN56,datos!FN$7:FN$88)</f>
        <v>2</v>
      </c>
      <c r="FK56" s="9">
        <f>_xlfn.RANK.EQ(datos!FO56,datos!FO$7:FO$88)</f>
        <v>23</v>
      </c>
      <c r="FL56" s="9">
        <f>_xlfn.RANK.EQ(datos!FP56,datos!FP$7:FP$88)</f>
        <v>45</v>
      </c>
      <c r="FM56" s="9">
        <f>_xlfn.RANK.EQ(datos!FQ56,datos!FQ$7:FQ$88)</f>
        <v>16</v>
      </c>
      <c r="FN56" s="9">
        <f>_xlfn.RANK.EQ(datos!FR56,datos!FR$7:FR$88)</f>
        <v>25</v>
      </c>
      <c r="FO56" s="9">
        <f>_xlfn.RANK.EQ(datos!FS56,datos!FS$7:FS$88)</f>
        <v>53</v>
      </c>
      <c r="FP56" s="9">
        <f>_xlfn.RANK.EQ(datos!FT56,datos!FT$7:FT$88)</f>
        <v>22</v>
      </c>
    </row>
    <row r="57" spans="1:172" x14ac:dyDescent="0.3">
      <c r="A57" s="2" t="s">
        <v>102</v>
      </c>
      <c r="B57" s="2">
        <v>407</v>
      </c>
      <c r="C57" s="2" t="s">
        <v>103</v>
      </c>
      <c r="D57" s="2" t="s">
        <v>91</v>
      </c>
      <c r="E57" s="2" t="s">
        <v>347</v>
      </c>
      <c r="F57" s="2">
        <v>0</v>
      </c>
      <c r="G57" s="2" t="s">
        <v>344</v>
      </c>
      <c r="H57" s="9">
        <f>_xlfn.RANK.EQ(datos2!I57,datos2!I$7:I$88)</f>
        <v>1</v>
      </c>
      <c r="I57" s="9">
        <f>_xlfn.RANK.EQ(datos2!J57,datos2!J$7:J$88)</f>
        <v>2</v>
      </c>
      <c r="J57" s="9">
        <f>_xlfn.RANK.EQ(datos2!K57,datos2!K$7:K$88)</f>
        <v>16</v>
      </c>
      <c r="K57" s="9">
        <f>_xlfn.RANK.EQ(datos2!L57,datos2!L$7:L$88)</f>
        <v>12</v>
      </c>
      <c r="L57" s="9">
        <f>_xlfn.RANK.EQ(datos2!M57,datos2!M$7:M$88)</f>
        <v>5</v>
      </c>
      <c r="M57" s="9">
        <f>_xlfn.RANK.EQ(datos2!N57,datos2!N$7:N$88)</f>
        <v>5</v>
      </c>
      <c r="N57" s="9">
        <f>_xlfn.RANK.EQ(datos2!O57,datos2!O$7:O$88)</f>
        <v>4</v>
      </c>
      <c r="O57" s="9">
        <f>_xlfn.RANK.EQ(datos2!P57,datos2!P$7:P$88)</f>
        <v>53</v>
      </c>
      <c r="P57" s="9">
        <f>_xlfn.RANK.EQ(datos2!Q57,datos2!Q$7:Q$88)</f>
        <v>20</v>
      </c>
      <c r="Q57" s="9">
        <f>_xlfn.RANK.EQ(datos2!R57,datos2!R$7:R$88)</f>
        <v>1</v>
      </c>
      <c r="R57" s="9">
        <f>_xlfn.RANK.EQ(datos2!S57,datos2!S$7:S$88)</f>
        <v>40</v>
      </c>
      <c r="S57" s="9">
        <f>_xlfn.RANK.EQ(datos2!T57,datos2!T$7:T$88)</f>
        <v>14</v>
      </c>
      <c r="T57" s="9">
        <f>_xlfn.RANK.EQ(datos2!U57,datos2!U$7:U$88)</f>
        <v>2</v>
      </c>
      <c r="U57" s="9">
        <f>_xlfn.RANK.EQ(datos2!V57,datos2!V$7:V$88)</f>
        <v>5</v>
      </c>
      <c r="V57" s="9">
        <f>_xlfn.RANK.EQ(datos2!W57,datos2!W$7:W$88)</f>
        <v>11</v>
      </c>
      <c r="W57" s="9">
        <f>_xlfn.RANK.EQ(datos2!X57,datos2!X$7:X$88)</f>
        <v>78</v>
      </c>
      <c r="X57" s="9">
        <f>_xlfn.RANK.EQ(datos2!Y57,datos2!Y$7:Y$88)</f>
        <v>18</v>
      </c>
      <c r="Y57" s="9">
        <f>_xlfn.RANK.EQ(datos2!Z57,datos2!Z$7:Z$88)</f>
        <v>12</v>
      </c>
      <c r="Z57" s="9">
        <f>_xlfn.RANK.EQ(datos2!AA57,datos2!AA$7:AA$88)</f>
        <v>15</v>
      </c>
      <c r="AA57" s="9">
        <f>_xlfn.RANK.EQ(datos2!AB57,datos2!AB$7:AB$88)</f>
        <v>50</v>
      </c>
      <c r="AB57" s="9">
        <f>_xlfn.RANK.EQ(datos2!AC57,datos2!AC$7:AC$88)</f>
        <v>7</v>
      </c>
      <c r="AC57" s="9">
        <f>_xlfn.RANK.EQ(datos2!AD57,datos2!AD$7:AD$88)</f>
        <v>6</v>
      </c>
      <c r="AD57" s="9">
        <f>_xlfn.RANK.EQ(datos2!AE57,datos2!AE$7:AE$88)</f>
        <v>33</v>
      </c>
      <c r="AE57" s="9">
        <f>_xlfn.RANK.EQ(datos2!AF57,datos2!AF$7:AF$88)</f>
        <v>5</v>
      </c>
      <c r="AF57" s="9">
        <f>_xlfn.RANK.EQ(datos2!AG57,datos2!AG$7:AG$88)</f>
        <v>13</v>
      </c>
      <c r="AG57" s="9">
        <f>_xlfn.RANK.EQ(datos2!AH57,datos2!AH$7:AH$88)</f>
        <v>11</v>
      </c>
      <c r="AH57" s="9">
        <f>_xlfn.RANK.EQ(datos2!AI57,datos2!AI$7:AI$88)</f>
        <v>17</v>
      </c>
      <c r="AI57" s="9">
        <f>_xlfn.RANK.EQ(datos2!AJ57,datos2!AJ$7:AJ$88)</f>
        <v>4</v>
      </c>
      <c r="AJ57" s="9">
        <f>_xlfn.RANK.EQ(datos2!AK57,datos2!AK$7:AK$88)</f>
        <v>3</v>
      </c>
      <c r="AK57" s="9">
        <f>_xlfn.RANK.EQ(datos2!AL57,datos2!AL$7:AL$88)</f>
        <v>5</v>
      </c>
      <c r="AL57" s="9">
        <f>_xlfn.RANK.EQ(datos2!AM57,datos2!AM$7:AM$88)</f>
        <v>21</v>
      </c>
      <c r="AM57" s="9">
        <f>_xlfn.RANK.EQ(datos2!AN57,datos2!AN$7:AN$88)</f>
        <v>18</v>
      </c>
      <c r="AN57" s="9">
        <f>_xlfn.RANK.EQ(datos2!AO57,datos2!AO$7:AO$88)</f>
        <v>9</v>
      </c>
      <c r="AO57" s="9">
        <f>_xlfn.RANK.EQ(datos!AS57,datos!AS$7:AS$88)</f>
        <v>1</v>
      </c>
      <c r="AP57" s="9">
        <f>_xlfn.RANK.EQ(datos!AT57,datos!AT$7:AT$88)</f>
        <v>50</v>
      </c>
      <c r="AQ57" s="9">
        <f>_xlfn.RANK.EQ(datos!AU57,datos!AU$7:AU$88)</f>
        <v>74</v>
      </c>
      <c r="AR57" s="9">
        <f>_xlfn.RANK.EQ(datos!AV57,datos!AV$7:AV$88)</f>
        <v>28</v>
      </c>
      <c r="AS57" s="9">
        <f>_xlfn.RANK.EQ(datos!AW57,datos!AW$7:AW$88)</f>
        <v>46</v>
      </c>
      <c r="AT57" s="9">
        <f>_xlfn.RANK.EQ(datos!AX57,datos!AX$7:AX$88)</f>
        <v>68</v>
      </c>
      <c r="AU57" s="9">
        <f>_xlfn.RANK.EQ(datos!AY57,datos!AY$7:AY$88)</f>
        <v>3</v>
      </c>
      <c r="AV57" s="9">
        <f>_xlfn.RANK.EQ(datos!AZ57,datos!AZ$7:AZ$88)</f>
        <v>4</v>
      </c>
      <c r="AW57" s="9">
        <f>_xlfn.RANK.EQ(datos!BA57,datos!BA$7:BA$88)</f>
        <v>52</v>
      </c>
      <c r="AX57" s="9">
        <f>_xlfn.RANK.EQ(datos!BB57,datos!BB$7:BB$88)</f>
        <v>45</v>
      </c>
      <c r="AY57" s="9">
        <f>_xlfn.RANK.EQ(datos!BC57,datos!BC$7:BC$88)</f>
        <v>1</v>
      </c>
      <c r="AZ57" s="9">
        <f>_xlfn.RANK.EQ(datos!BD57,datos!BD$7:BD$88)</f>
        <v>1</v>
      </c>
      <c r="BA57" s="9">
        <f>_xlfn.RANK.EQ(datos!BE57,datos!BE$7:BE$88)</f>
        <v>12</v>
      </c>
      <c r="BB57" s="9">
        <f>_xlfn.RANK.EQ(datos!BF57,datos!BF$7:BF$88)</f>
        <v>1</v>
      </c>
      <c r="BC57" s="9">
        <f>_xlfn.RANK.EQ(datos!BG57,datos!BG$7:BG$88)</f>
        <v>24</v>
      </c>
      <c r="BD57" s="9">
        <f>_xlfn.RANK.EQ(datos!BH57,datos!BH$7:BH$88)</f>
        <v>63</v>
      </c>
      <c r="BE57" s="9">
        <f>_xlfn.RANK.EQ(datos!BI57,datos!BI$7:BI$88)</f>
        <v>44</v>
      </c>
      <c r="BF57" s="9">
        <f>_xlfn.RANK.EQ(datos!BJ57,datos!BJ$7:BJ$88)</f>
        <v>40</v>
      </c>
      <c r="BG57" s="9">
        <f>_xlfn.RANK.EQ(datos!BK57,datos!BK$7:BK$88)</f>
        <v>39</v>
      </c>
      <c r="BH57" s="9">
        <f>_xlfn.RANK.EQ(datos!BL57,datos!BL$7:BL$88)</f>
        <v>17</v>
      </c>
      <c r="BI57" s="9">
        <f>_xlfn.RANK.EQ(datos!BM57,datos!BM$7:BM$88)</f>
        <v>28</v>
      </c>
      <c r="BJ57" s="9">
        <f>_xlfn.RANK.EQ(datos!BN57,datos!BN$7:BN$88)</f>
        <v>13</v>
      </c>
      <c r="BK57" s="9">
        <f>_xlfn.RANK.EQ(datos!BO57,datos!BO$7:BO$88)</f>
        <v>15</v>
      </c>
      <c r="BL57" s="9">
        <f>_xlfn.RANK.EQ(datos!BP57,datos!BP$7:BP$88)</f>
        <v>37</v>
      </c>
      <c r="BM57" s="9">
        <f>_xlfn.RANK.EQ(datos!BQ57,datos!BQ$7:BQ$88)</f>
        <v>8</v>
      </c>
      <c r="BN57" s="9">
        <f>_xlfn.RANK.EQ(datos!BR57,datos!BR$7:BR$88)</f>
        <v>8</v>
      </c>
      <c r="BO57" s="9">
        <f>_xlfn.RANK.EQ(datos!BS57,datos!BS$7:BS$88)</f>
        <v>21</v>
      </c>
      <c r="BP57" s="9">
        <f>_xlfn.RANK.EQ(datos!BT57,datos!BT$7:BT$88)</f>
        <v>1</v>
      </c>
      <c r="BQ57" s="9">
        <f>_xlfn.RANK.EQ(datos!BU57,datos!BU$7:BU$88)</f>
        <v>1</v>
      </c>
      <c r="BR57" s="9">
        <f>_xlfn.RANK.EQ(datos!BV57,datos!BV$7:BV$88)</f>
        <v>1</v>
      </c>
      <c r="BS57" s="9">
        <f>_xlfn.RANK.EQ(datos!BW57,datos!BW$7:BW$88)</f>
        <v>62</v>
      </c>
      <c r="BT57" s="9">
        <f>_xlfn.RANK.EQ(datos!BX57,datos!BX$7:BX$88)</f>
        <v>6</v>
      </c>
      <c r="BU57" s="9">
        <f>_xlfn.RANK.EQ(datos!BY57,datos!BY$7:BY$88)</f>
        <v>11</v>
      </c>
      <c r="BV57" s="9">
        <f>_xlfn.RANK.EQ(datos!BZ57,datos!BZ$7:BZ$88)</f>
        <v>14</v>
      </c>
      <c r="BW57" s="9">
        <f>_xlfn.RANK.EQ(datos!CA57,datos!CA$7:CA$88)</f>
        <v>28</v>
      </c>
      <c r="BX57" s="9">
        <f>_xlfn.RANK.EQ(datos!CB57,datos!CB$7:CB$88)</f>
        <v>11</v>
      </c>
      <c r="BY57" s="9">
        <f>_xlfn.RANK.EQ(datos!CC57,datos!CC$7:CC$88)</f>
        <v>4</v>
      </c>
      <c r="BZ57" s="9">
        <f>_xlfn.RANK.EQ(datos!CD57,datos!CD$7:CD$88)</f>
        <v>30</v>
      </c>
      <c r="CA57" s="9">
        <f>_xlfn.RANK.EQ(datos!CE57,datos!CE$7:CE$88)</f>
        <v>35</v>
      </c>
      <c r="CB57" s="9">
        <f>_xlfn.RANK.EQ(datos!CF57,datos!CF$7:CF$88)</f>
        <v>14</v>
      </c>
      <c r="CC57" s="9">
        <f>_xlfn.RANK.EQ(datos!CG57,datos!CG$7:CG$88)</f>
        <v>82</v>
      </c>
      <c r="CD57" s="9">
        <f>_xlfn.RANK.EQ(datos!CH57,datos!CH$7:CH$88)</f>
        <v>74</v>
      </c>
      <c r="CE57" s="9">
        <f>_xlfn.RANK.EQ(datos!CI57,datos!CI$7:CI$88)</f>
        <v>81</v>
      </c>
      <c r="CF57" s="9">
        <f>_xlfn.RANK.EQ(datos!CJ57,datos!CJ$7:CJ$88)</f>
        <v>62</v>
      </c>
      <c r="CG57" s="9">
        <f>_xlfn.RANK.EQ(datos!CK57,datos!CK$7:CK$88)</f>
        <v>21</v>
      </c>
      <c r="CH57" s="9">
        <f>_xlfn.RANK.EQ(datos!CL57,datos!CL$7:CL$88)</f>
        <v>13</v>
      </c>
      <c r="CI57" s="9">
        <f>_xlfn.RANK.EQ(datos!CM57,datos!CM$7:CM$88)</f>
        <v>20</v>
      </c>
      <c r="CJ57" s="9">
        <f>_xlfn.RANK.EQ(datos!CN57,datos!CN$7:CN$88)</f>
        <v>5</v>
      </c>
      <c r="CK57" s="9">
        <f>_xlfn.RANK.EQ(datos!CO57,datos!CO$7:CO$88)</f>
        <v>44</v>
      </c>
      <c r="CL57" s="9">
        <f>_xlfn.RANK.EQ(datos!CP57,datos!CP$7:CP$88)</f>
        <v>18</v>
      </c>
      <c r="CM57" s="9">
        <f>_xlfn.RANK.EQ(datos!CQ57,datos!CQ$7:CQ$88)</f>
        <v>1</v>
      </c>
      <c r="CN57" s="9">
        <f>_xlfn.RANK.EQ(datos!CR57,datos!CR$7:CR$88)</f>
        <v>29</v>
      </c>
      <c r="CO57" s="9">
        <f>_xlfn.RANK.EQ(datos!CS57,datos!CS$7:CS$88)</f>
        <v>5</v>
      </c>
      <c r="CP57" s="9">
        <f>_xlfn.RANK.EQ(datos!CT57,datos!CT$7:CT$88)</f>
        <v>15</v>
      </c>
      <c r="CQ57" s="9">
        <f>_xlfn.RANK.EQ(datos!CU57,datos!CU$7:CU$88)</f>
        <v>25</v>
      </c>
      <c r="CR57" s="9">
        <f>_xlfn.RANK.EQ(datos!CV57,datos!CV$7:CV$88)</f>
        <v>39</v>
      </c>
      <c r="CS57" s="9">
        <f>_xlfn.RANK.EQ(datos!CW57,datos!CW$7:CW$88)</f>
        <v>44</v>
      </c>
      <c r="CT57" s="9">
        <f>_xlfn.RANK.EQ(datos!CX57,datos!CX$7:CX$88)</f>
        <v>56</v>
      </c>
      <c r="CU57" s="9">
        <f>_xlfn.RANK.EQ(datos!CY57,datos!CY$7:CY$88)</f>
        <v>47</v>
      </c>
      <c r="CV57" s="9">
        <f>_xlfn.RANK.EQ(datos!CZ57,datos!CZ$7:CZ$88)</f>
        <v>11</v>
      </c>
      <c r="CW57" s="9">
        <f>_xlfn.RANK.EQ(datos!DA57,datos!DA$7:DA$88)</f>
        <v>53</v>
      </c>
      <c r="CX57" s="9">
        <f>_xlfn.RANK.EQ(datos!DB57,datos!DB$7:DB$88)</f>
        <v>66</v>
      </c>
      <c r="CY57" s="9">
        <f>_xlfn.RANK.EQ(datos!DC57,datos!DC$7:DC$88)</f>
        <v>18</v>
      </c>
      <c r="CZ57" s="9">
        <f>_xlfn.RANK.EQ(datos!DD57,datos!DD$7:DD$88)</f>
        <v>16</v>
      </c>
      <c r="DA57" s="9">
        <f>_xlfn.RANK.EQ(datos!DE57,datos!DE$7:DE$88)</f>
        <v>61</v>
      </c>
      <c r="DB57" s="9">
        <f>_xlfn.RANK.EQ(datos!DF57,datos!DF$7:DF$88)</f>
        <v>38</v>
      </c>
      <c r="DC57" s="9">
        <f>_xlfn.RANK.EQ(datos!DG57,datos!DG$7:DG$88)</f>
        <v>1</v>
      </c>
      <c r="DD57" s="9">
        <f>_xlfn.RANK.EQ(datos!DH57,datos!DH$7:DH$88)</f>
        <v>42</v>
      </c>
      <c r="DE57" s="9">
        <f>_xlfn.RANK.EQ(datos!DI57,datos!DI$7:DI$88)</f>
        <v>10</v>
      </c>
      <c r="DF57" s="9">
        <f>_xlfn.RANK.EQ(datos!DJ57,datos!DJ$7:DJ$88)</f>
        <v>62</v>
      </c>
      <c r="DG57" s="9">
        <f>_xlfn.RANK.EQ(datos!DK57,datos!DK$7:DK$88)</f>
        <v>5</v>
      </c>
      <c r="DH57" s="9">
        <f>_xlfn.RANK.EQ(datos!DL57,datos!DL$7:DL$88)</f>
        <v>9</v>
      </c>
      <c r="DI57" s="9">
        <f>_xlfn.RANK.EQ(datos!DM57,datos!DM$7:DM$88)</f>
        <v>36</v>
      </c>
      <c r="DJ57" s="9">
        <f>_xlfn.RANK.EQ(datos!DN57,datos!DN$7:DN$88)</f>
        <v>27</v>
      </c>
      <c r="DK57" s="9">
        <f>_xlfn.RANK.EQ(datos!DO57,datos!DO$7:DO$88)</f>
        <v>27</v>
      </c>
      <c r="DL57" s="9">
        <f>_xlfn.RANK.EQ(datos!DP57,datos!DP$7:DP$88)</f>
        <v>77</v>
      </c>
      <c r="DM57" s="9">
        <f>_xlfn.RANK.EQ(datos!DQ57,datos!DQ$7:DQ$88)</f>
        <v>16</v>
      </c>
      <c r="DN57" s="9">
        <f>_xlfn.RANK.EQ(datos!DR57,datos!DR$7:DR$88)</f>
        <v>1</v>
      </c>
      <c r="DO57" s="9">
        <f>_xlfn.RANK.EQ(datos!DS57,datos!DS$7:DS$88)</f>
        <v>12</v>
      </c>
      <c r="DP57" s="9">
        <f>_xlfn.RANK.EQ(datos!DT57,datos!DT$7:DT$88)</f>
        <v>16</v>
      </c>
      <c r="DQ57" s="9">
        <f>_xlfn.RANK.EQ(datos!DU57,datos!DU$7:DU$88)</f>
        <v>9</v>
      </c>
      <c r="DR57" s="9">
        <f>_xlfn.RANK.EQ(datos!DV57,datos!DV$7:DV$88)</f>
        <v>40</v>
      </c>
      <c r="DS57" s="9">
        <f>_xlfn.RANK.EQ(datos!DW57,datos!DW$7:DW$88)</f>
        <v>58</v>
      </c>
      <c r="DT57" s="9">
        <f>_xlfn.RANK.EQ(datos!DX57,datos!DX$7:DX$88)</f>
        <v>34</v>
      </c>
      <c r="DU57" s="9">
        <f>_xlfn.RANK.EQ(datos!DY57,datos!DY$7:DY$88)</f>
        <v>65</v>
      </c>
      <c r="DV57" s="9">
        <f>_xlfn.RANK.EQ(datos!DZ57,datos!DZ$7:DZ$88)</f>
        <v>52</v>
      </c>
      <c r="DW57" s="9">
        <f>_xlfn.RANK.EQ(datos!EA57,datos!EA$7:EA$88)</f>
        <v>5</v>
      </c>
      <c r="DX57" s="9">
        <f>_xlfn.RANK.EQ(datos!EB57,datos!EB$7:EB$88)</f>
        <v>9</v>
      </c>
      <c r="DY57" s="9">
        <f>_xlfn.RANK.EQ(datos!EC57,datos!EC$7:EC$88)</f>
        <v>12</v>
      </c>
      <c r="DZ57" s="9">
        <f>_xlfn.RANK.EQ(datos!ED57,datos!ED$7:ED$88)</f>
        <v>34</v>
      </c>
      <c r="EA57" s="9">
        <f>_xlfn.RANK.EQ(datos!EE57,datos!EE$7:EE$88)</f>
        <v>48</v>
      </c>
      <c r="EB57" s="9">
        <f>_xlfn.RANK.EQ(datos!EF57,datos!EF$7:EF$88)</f>
        <v>40</v>
      </c>
      <c r="EC57" s="9">
        <f>_xlfn.RANK.EQ(datos!EG57,datos!EG$7:EG$88)</f>
        <v>13</v>
      </c>
      <c r="ED57" s="9">
        <f>_xlfn.RANK.EQ(datos!EH57,datos!EH$7:EH$88)</f>
        <v>1</v>
      </c>
      <c r="EE57" s="9">
        <f>_xlfn.RANK.EQ(datos!EI57,datos!EI$7:EI$88)</f>
        <v>1</v>
      </c>
      <c r="EF57" s="9">
        <f>_xlfn.RANK.EQ(datos!EJ57,datos!EJ$7:EJ$88)</f>
        <v>7</v>
      </c>
      <c r="EG57" s="9">
        <f>_xlfn.RANK.EQ(datos!EK57,datos!EK$7:EK$88)</f>
        <v>21</v>
      </c>
      <c r="EH57" s="9">
        <f>_xlfn.RANK.EQ(datos!EL57,datos!EL$7:EL$88)</f>
        <v>25</v>
      </c>
      <c r="EI57" s="9">
        <f>_xlfn.RANK.EQ(datos!EM57,datos!EM$7:EM$88)</f>
        <v>33</v>
      </c>
      <c r="EJ57" s="9">
        <f>_xlfn.RANK.EQ(datos!EN57,datos!EN$7:EN$88)</f>
        <v>4</v>
      </c>
      <c r="EK57" s="9">
        <f>_xlfn.RANK.EQ(datos!EO57,datos!EO$7:EO$88)</f>
        <v>25</v>
      </c>
      <c r="EL57" s="9">
        <f>_xlfn.RANK.EQ(datos!EP57,datos!EP$7:EP$88)</f>
        <v>1</v>
      </c>
      <c r="EM57" s="9">
        <f>_xlfn.RANK.EQ(datos!EQ57,datos!EQ$7:EQ$88)</f>
        <v>67</v>
      </c>
      <c r="EN57" s="9">
        <f>_xlfn.RANK.EQ(datos!ER57,datos!ER$7:ER$88)</f>
        <v>6</v>
      </c>
      <c r="EO57" s="9">
        <f>_xlfn.RANK.EQ(datos!ES57,datos!ES$7:ES$88)</f>
        <v>3</v>
      </c>
      <c r="EP57" s="9">
        <f>_xlfn.RANK.EQ(datos!ET57,datos!ET$7:ET$88)</f>
        <v>4</v>
      </c>
      <c r="EQ57" s="9">
        <f>_xlfn.RANK.EQ(datos!EU57,datos!EU$7:EU$88)</f>
        <v>1</v>
      </c>
      <c r="ER57" s="9">
        <f>_xlfn.RANK.EQ(datos!EV57,datos!EV$7:EV$88)</f>
        <v>5</v>
      </c>
      <c r="ES57" s="9">
        <f>_xlfn.RANK.EQ(datos!EW57,datos!EW$7:EW$88)</f>
        <v>72</v>
      </c>
      <c r="ET57" s="9">
        <f>_xlfn.RANK.EQ(datos!EX57,datos!EX$7:EX$88)</f>
        <v>2</v>
      </c>
      <c r="EU57" s="9">
        <f>_xlfn.RANK.EQ(datos!EY57,datos!EY$7:EY$88)</f>
        <v>13</v>
      </c>
      <c r="EV57" s="9">
        <f>_xlfn.RANK.EQ(datos!EZ57,datos!EZ$7:EZ$88)</f>
        <v>12</v>
      </c>
      <c r="EW57" s="9">
        <f>_xlfn.RANK.EQ(datos!FA57,datos!FA$7:FA$88)</f>
        <v>1</v>
      </c>
      <c r="EX57" s="9">
        <f>_xlfn.RANK.EQ(datos!FB57,datos!FB$7:FB$88)</f>
        <v>4</v>
      </c>
      <c r="EY57" s="9">
        <f>_xlfn.RANK.EQ(datos!FC57,datos!FC$7:FC$88)</f>
        <v>3</v>
      </c>
      <c r="EZ57" s="9">
        <f>_xlfn.RANK.EQ(datos!FD57,datos!FD$7:FD$88)</f>
        <v>10</v>
      </c>
      <c r="FA57" s="9">
        <f>_xlfn.RANK.EQ(datos!FE57,datos!FE$7:FE$88)</f>
        <v>41</v>
      </c>
      <c r="FB57" s="9">
        <f>_xlfn.RANK.EQ(datos!FF57,datos!FF$7:FF$88)</f>
        <v>33</v>
      </c>
      <c r="FC57" s="9">
        <f>_xlfn.RANK.EQ(datos!FG57,datos!FG$7:FG$88)</f>
        <v>1</v>
      </c>
      <c r="FD57" s="9">
        <f>_xlfn.RANK.EQ(datos!FH57,datos!FH$7:FH$88)</f>
        <v>1</v>
      </c>
      <c r="FE57" s="9">
        <f>_xlfn.RANK.EQ(datos!FI57,datos!FI$7:FI$88)</f>
        <v>64</v>
      </c>
      <c r="FF57" s="9">
        <f>_xlfn.RANK.EQ(datos!FJ57,datos!FJ$7:FJ$88)</f>
        <v>10</v>
      </c>
      <c r="FG57" s="9">
        <f>_xlfn.RANK.EQ(datos!FK57,datos!FK$7:FK$88)</f>
        <v>26</v>
      </c>
      <c r="FH57" s="9">
        <f>_xlfn.RANK.EQ(datos!FL57,datos!FL$7:FL$88)</f>
        <v>15</v>
      </c>
      <c r="FI57" s="9">
        <f>_xlfn.RANK.EQ(datos!FM57,datos!FM$7:FM$88)</f>
        <v>61</v>
      </c>
      <c r="FJ57" s="9">
        <f>_xlfn.RANK.EQ(datos!FN57,datos!FN$7:FN$88)</f>
        <v>61</v>
      </c>
      <c r="FK57" s="9">
        <f>_xlfn.RANK.EQ(datos!FO57,datos!FO$7:FO$88)</f>
        <v>15</v>
      </c>
      <c r="FL57" s="9">
        <f>_xlfn.RANK.EQ(datos!FP57,datos!FP$7:FP$88)</f>
        <v>24</v>
      </c>
      <c r="FM57" s="9">
        <f>_xlfn.RANK.EQ(datos!FQ57,datos!FQ$7:FQ$88)</f>
        <v>9</v>
      </c>
      <c r="FN57" s="9">
        <f>_xlfn.RANK.EQ(datos!FR57,datos!FR$7:FR$88)</f>
        <v>22</v>
      </c>
      <c r="FO57" s="9">
        <f>_xlfn.RANK.EQ(datos!FS57,datos!FS$7:FS$88)</f>
        <v>9</v>
      </c>
      <c r="FP57" s="9">
        <f>_xlfn.RANK.EQ(datos!FT57,datos!FT$7:FT$88)</f>
        <v>13</v>
      </c>
    </row>
    <row r="58" spans="1:172" x14ac:dyDescent="0.3">
      <c r="A58" s="2" t="s">
        <v>104</v>
      </c>
      <c r="B58" s="2">
        <v>408</v>
      </c>
      <c r="C58" s="2" t="s">
        <v>105</v>
      </c>
      <c r="D58" s="2" t="s">
        <v>91</v>
      </c>
      <c r="E58" s="2" t="s">
        <v>347</v>
      </c>
      <c r="F58" s="2">
        <v>0</v>
      </c>
      <c r="G58" s="2" t="s">
        <v>344</v>
      </c>
      <c r="H58" s="9">
        <f>_xlfn.RANK.EQ(datos2!I58,datos2!I$7:I$88)</f>
        <v>11</v>
      </c>
      <c r="I58" s="9">
        <f>_xlfn.RANK.EQ(datos2!J58,datos2!J$7:J$88)</f>
        <v>23</v>
      </c>
      <c r="J58" s="9">
        <f>_xlfn.RANK.EQ(datos2!K58,datos2!K$7:K$88)</f>
        <v>9</v>
      </c>
      <c r="K58" s="9">
        <f>_xlfn.RANK.EQ(datos2!L58,datos2!L$7:L$88)</f>
        <v>23</v>
      </c>
      <c r="L58" s="9">
        <f>_xlfn.RANK.EQ(datos2!M58,datos2!M$7:M$88)</f>
        <v>14</v>
      </c>
      <c r="M58" s="9">
        <f>_xlfn.RANK.EQ(datos2!N58,datos2!N$7:N$88)</f>
        <v>8</v>
      </c>
      <c r="N58" s="9">
        <f>_xlfn.RANK.EQ(datos2!O58,datos2!O$7:O$88)</f>
        <v>14</v>
      </c>
      <c r="O58" s="9">
        <f>_xlfn.RANK.EQ(datos2!P58,datos2!P$7:P$88)</f>
        <v>29</v>
      </c>
      <c r="P58" s="9">
        <f>_xlfn.RANK.EQ(datos2!Q58,datos2!Q$7:Q$88)</f>
        <v>38</v>
      </c>
      <c r="Q58" s="9">
        <f>_xlfn.RANK.EQ(datos2!R58,datos2!R$7:R$88)</f>
        <v>25</v>
      </c>
      <c r="R58" s="9">
        <f>_xlfn.RANK.EQ(datos2!S58,datos2!S$7:S$88)</f>
        <v>42</v>
      </c>
      <c r="S58" s="9">
        <f>_xlfn.RANK.EQ(datos2!T58,datos2!T$7:T$88)</f>
        <v>39</v>
      </c>
      <c r="T58" s="9">
        <f>_xlfn.RANK.EQ(datos2!U58,datos2!U$7:U$88)</f>
        <v>15</v>
      </c>
      <c r="U58" s="9">
        <f>_xlfn.RANK.EQ(datos2!V58,datos2!V$7:V$88)</f>
        <v>34</v>
      </c>
      <c r="V58" s="9">
        <f>_xlfn.RANK.EQ(datos2!W58,datos2!W$7:W$88)</f>
        <v>1</v>
      </c>
      <c r="W58" s="9">
        <f>_xlfn.RANK.EQ(datos2!X58,datos2!X$7:X$88)</f>
        <v>71</v>
      </c>
      <c r="X58" s="9">
        <f>_xlfn.RANK.EQ(datos2!Y58,datos2!Y$7:Y$88)</f>
        <v>14</v>
      </c>
      <c r="Y58" s="9">
        <f>_xlfn.RANK.EQ(datos2!Z58,datos2!Z$7:Z$88)</f>
        <v>51</v>
      </c>
      <c r="Z58" s="9">
        <f>_xlfn.RANK.EQ(datos2!AA58,datos2!AA$7:AA$88)</f>
        <v>57</v>
      </c>
      <c r="AA58" s="9">
        <f>_xlfn.RANK.EQ(datos2!AB58,datos2!AB$7:AB$88)</f>
        <v>6</v>
      </c>
      <c r="AB58" s="9">
        <f>_xlfn.RANK.EQ(datos2!AC58,datos2!AC$7:AC$88)</f>
        <v>11</v>
      </c>
      <c r="AC58" s="9">
        <f>_xlfn.RANK.EQ(datos2!AD58,datos2!AD$7:AD$88)</f>
        <v>73</v>
      </c>
      <c r="AD58" s="9">
        <f>_xlfn.RANK.EQ(datos2!AE58,datos2!AE$7:AE$88)</f>
        <v>18</v>
      </c>
      <c r="AE58" s="9">
        <f>_xlfn.RANK.EQ(datos2!AF58,datos2!AF$7:AF$88)</f>
        <v>14</v>
      </c>
      <c r="AF58" s="9">
        <f>_xlfn.RANK.EQ(datos2!AG58,datos2!AG$7:AG$88)</f>
        <v>15</v>
      </c>
      <c r="AG58" s="9">
        <f>_xlfn.RANK.EQ(datos2!AH58,datos2!AH$7:AH$88)</f>
        <v>3</v>
      </c>
      <c r="AH58" s="9">
        <f>_xlfn.RANK.EQ(datos2!AI58,datos2!AI$7:AI$88)</f>
        <v>58</v>
      </c>
      <c r="AI58" s="9">
        <f>_xlfn.RANK.EQ(datos2!AJ58,datos2!AJ$7:AJ$88)</f>
        <v>1</v>
      </c>
      <c r="AJ58" s="9">
        <f>_xlfn.RANK.EQ(datos2!AK58,datos2!AK$7:AK$88)</f>
        <v>4</v>
      </c>
      <c r="AK58" s="9">
        <f>_xlfn.RANK.EQ(datos2!AL58,datos2!AL$7:AL$88)</f>
        <v>23</v>
      </c>
      <c r="AL58" s="9">
        <f>_xlfn.RANK.EQ(datos2!AM58,datos2!AM$7:AM$88)</f>
        <v>37</v>
      </c>
      <c r="AM58" s="9">
        <f>_xlfn.RANK.EQ(datos2!AN58,datos2!AN$7:AN$88)</f>
        <v>8</v>
      </c>
      <c r="AN58" s="9">
        <f>_xlfn.RANK.EQ(datos2!AO58,datos2!AO$7:AO$88)</f>
        <v>11</v>
      </c>
      <c r="AO58" s="9">
        <f>_xlfn.RANK.EQ(datos!AS58,datos!AS$7:AS$88)</f>
        <v>23</v>
      </c>
      <c r="AP58" s="9">
        <f>_xlfn.RANK.EQ(datos!AT58,datos!AT$7:AT$88)</f>
        <v>52</v>
      </c>
      <c r="AQ58" s="9">
        <f>_xlfn.RANK.EQ(datos!AU58,datos!AU$7:AU$88)</f>
        <v>32</v>
      </c>
      <c r="AR58" s="9">
        <f>_xlfn.RANK.EQ(datos!AV58,datos!AV$7:AV$88)</f>
        <v>1</v>
      </c>
      <c r="AS58" s="9">
        <f>_xlfn.RANK.EQ(datos!AW58,datos!AW$7:AW$88)</f>
        <v>67</v>
      </c>
      <c r="AT58" s="9">
        <f>_xlfn.RANK.EQ(datos!AX58,datos!AX$7:AX$88)</f>
        <v>61</v>
      </c>
      <c r="AU58" s="9">
        <f>_xlfn.RANK.EQ(datos!AY58,datos!AY$7:AY$88)</f>
        <v>2</v>
      </c>
      <c r="AV58" s="9">
        <f>_xlfn.RANK.EQ(datos!AZ58,datos!AZ$7:AZ$88)</f>
        <v>10</v>
      </c>
      <c r="AW58" s="9">
        <f>_xlfn.RANK.EQ(datos!BA58,datos!BA$7:BA$88)</f>
        <v>49</v>
      </c>
      <c r="AX58" s="9">
        <f>_xlfn.RANK.EQ(datos!BB58,datos!BB$7:BB$88)</f>
        <v>66</v>
      </c>
      <c r="AY58" s="9">
        <f>_xlfn.RANK.EQ(datos!BC58,datos!BC$7:BC$88)</f>
        <v>39</v>
      </c>
      <c r="AZ58" s="9">
        <f>_xlfn.RANK.EQ(datos!BD58,datos!BD$7:BD$88)</f>
        <v>24</v>
      </c>
      <c r="BA58" s="9">
        <f>_xlfn.RANK.EQ(datos!BE58,datos!BE$7:BE$88)</f>
        <v>12</v>
      </c>
      <c r="BB58" s="9">
        <f>_xlfn.RANK.EQ(datos!BF58,datos!BF$7:BF$88)</f>
        <v>35</v>
      </c>
      <c r="BC58" s="9">
        <f>_xlfn.RANK.EQ(datos!BG58,datos!BG$7:BG$88)</f>
        <v>24</v>
      </c>
      <c r="BD58" s="9">
        <f>_xlfn.RANK.EQ(datos!BH58,datos!BH$7:BH$88)</f>
        <v>1</v>
      </c>
      <c r="BE58" s="9">
        <f>_xlfn.RANK.EQ(datos!BI58,datos!BI$7:BI$88)</f>
        <v>5</v>
      </c>
      <c r="BF58" s="9">
        <f>_xlfn.RANK.EQ(datos!BJ58,datos!BJ$7:BJ$88)</f>
        <v>77</v>
      </c>
      <c r="BG58" s="9">
        <f>_xlfn.RANK.EQ(datos!BK58,datos!BK$7:BK$88)</f>
        <v>16</v>
      </c>
      <c r="BH58" s="9">
        <f>_xlfn.RANK.EQ(datos!BL58,datos!BL$7:BL$88)</f>
        <v>19</v>
      </c>
      <c r="BI58" s="9">
        <f>_xlfn.RANK.EQ(datos!BM58,datos!BM$7:BM$88)</f>
        <v>73</v>
      </c>
      <c r="BJ58" s="9">
        <f>_xlfn.RANK.EQ(datos!BN58,datos!BN$7:BN$88)</f>
        <v>50</v>
      </c>
      <c r="BK58" s="9">
        <f>_xlfn.RANK.EQ(datos!BO58,datos!BO$7:BO$88)</f>
        <v>42</v>
      </c>
      <c r="BL58" s="9">
        <f>_xlfn.RANK.EQ(datos!BP58,datos!BP$7:BP$88)</f>
        <v>69</v>
      </c>
      <c r="BM58" s="9">
        <f>_xlfn.RANK.EQ(datos!BQ58,datos!BQ$7:BQ$88)</f>
        <v>12</v>
      </c>
      <c r="BN58" s="9">
        <f>_xlfn.RANK.EQ(datos!BR58,datos!BR$7:BR$88)</f>
        <v>15</v>
      </c>
      <c r="BO58" s="9">
        <f>_xlfn.RANK.EQ(datos!BS58,datos!BS$7:BS$88)</f>
        <v>38</v>
      </c>
      <c r="BP58" s="9">
        <f>_xlfn.RANK.EQ(datos!BT58,datos!BT$7:BT$88)</f>
        <v>1</v>
      </c>
      <c r="BQ58" s="9">
        <f>_xlfn.RANK.EQ(datos!BU58,datos!BU$7:BU$88)</f>
        <v>1</v>
      </c>
      <c r="BR58" s="9">
        <f>_xlfn.RANK.EQ(datos!BV58,datos!BV$7:BV$88)</f>
        <v>7</v>
      </c>
      <c r="BS58" s="9">
        <f>_xlfn.RANK.EQ(datos!BW58,datos!BW$7:BW$88)</f>
        <v>62</v>
      </c>
      <c r="BT58" s="9">
        <f>_xlfn.RANK.EQ(datos!BX58,datos!BX$7:BX$88)</f>
        <v>32</v>
      </c>
      <c r="BU58" s="9">
        <f>_xlfn.RANK.EQ(datos!BY58,datos!BY$7:BY$88)</f>
        <v>8</v>
      </c>
      <c r="BV58" s="9">
        <f>_xlfn.RANK.EQ(datos!BZ58,datos!BZ$7:BZ$88)</f>
        <v>5</v>
      </c>
      <c r="BW58" s="9">
        <f>_xlfn.RANK.EQ(datos!CA58,datos!CA$7:CA$88)</f>
        <v>28</v>
      </c>
      <c r="BX58" s="9">
        <f>_xlfn.RANK.EQ(datos!CB58,datos!CB$7:CB$88)</f>
        <v>1</v>
      </c>
      <c r="BY58" s="9">
        <f>_xlfn.RANK.EQ(datos!CC58,datos!CC$7:CC$88)</f>
        <v>2</v>
      </c>
      <c r="BZ58" s="9">
        <f>_xlfn.RANK.EQ(datos!CD58,datos!CD$7:CD$88)</f>
        <v>33</v>
      </c>
      <c r="CA58" s="9">
        <f>_xlfn.RANK.EQ(datos!CE58,datos!CE$7:CE$88)</f>
        <v>31</v>
      </c>
      <c r="CB58" s="9">
        <f>_xlfn.RANK.EQ(datos!CF58,datos!CF$7:CF$88)</f>
        <v>16</v>
      </c>
      <c r="CC58" s="9">
        <f>_xlfn.RANK.EQ(datos!CG58,datos!CG$7:CG$88)</f>
        <v>54</v>
      </c>
      <c r="CD58" s="9">
        <f>_xlfn.RANK.EQ(datos!CH58,datos!CH$7:CH$88)</f>
        <v>80</v>
      </c>
      <c r="CE58" s="9">
        <f>_xlfn.RANK.EQ(datos!CI58,datos!CI$7:CI$88)</f>
        <v>82</v>
      </c>
      <c r="CF58" s="9">
        <f>_xlfn.RANK.EQ(datos!CJ58,datos!CJ$7:CJ$88)</f>
        <v>8</v>
      </c>
      <c r="CG58" s="9">
        <f>_xlfn.RANK.EQ(datos!CK58,datos!CK$7:CK$88)</f>
        <v>17</v>
      </c>
      <c r="CH58" s="9">
        <f>_xlfn.RANK.EQ(datos!CL58,datos!CL$7:CL$88)</f>
        <v>69</v>
      </c>
      <c r="CI58" s="9">
        <f>_xlfn.RANK.EQ(datos!CM58,datos!CM$7:CM$88)</f>
        <v>33</v>
      </c>
      <c r="CJ58" s="9">
        <f>_xlfn.RANK.EQ(datos!CN58,datos!CN$7:CN$88)</f>
        <v>13</v>
      </c>
      <c r="CK58" s="9">
        <f>_xlfn.RANK.EQ(datos!CO58,datos!CO$7:CO$88)</f>
        <v>75</v>
      </c>
      <c r="CL58" s="9">
        <f>_xlfn.RANK.EQ(datos!CP58,datos!CP$7:CP$88)</f>
        <v>71</v>
      </c>
      <c r="CM58" s="9">
        <f>_xlfn.RANK.EQ(datos!CQ58,datos!CQ$7:CQ$88)</f>
        <v>1</v>
      </c>
      <c r="CN58" s="9">
        <f>_xlfn.RANK.EQ(datos!CR58,datos!CR$7:CR$88)</f>
        <v>11</v>
      </c>
      <c r="CO58" s="9">
        <f>_xlfn.RANK.EQ(datos!CS58,datos!CS$7:CS$88)</f>
        <v>13</v>
      </c>
      <c r="CP58" s="9">
        <f>_xlfn.RANK.EQ(datos!CT58,datos!CT$7:CT$88)</f>
        <v>60</v>
      </c>
      <c r="CQ58" s="9">
        <f>_xlfn.RANK.EQ(datos!CU58,datos!CU$7:CU$88)</f>
        <v>54</v>
      </c>
      <c r="CR58" s="9">
        <f>_xlfn.RANK.EQ(datos!CV58,datos!CV$7:CV$88)</f>
        <v>68</v>
      </c>
      <c r="CS58" s="9">
        <f>_xlfn.RANK.EQ(datos!CW58,datos!CW$7:CW$88)</f>
        <v>72</v>
      </c>
      <c r="CT58" s="9">
        <f>_xlfn.RANK.EQ(datos!CX58,datos!CX$7:CX$88)</f>
        <v>47</v>
      </c>
      <c r="CU58" s="9">
        <f>_xlfn.RANK.EQ(datos!CY58,datos!CY$7:CY$88)</f>
        <v>20</v>
      </c>
      <c r="CV58" s="9">
        <f>_xlfn.RANK.EQ(datos!CZ58,datos!CZ$7:CZ$88)</f>
        <v>12</v>
      </c>
      <c r="CW58" s="9">
        <f>_xlfn.RANK.EQ(datos!DA58,datos!DA$7:DA$88)</f>
        <v>9</v>
      </c>
      <c r="CX58" s="9">
        <f>_xlfn.RANK.EQ(datos!DB58,datos!DB$7:DB$88)</f>
        <v>48</v>
      </c>
      <c r="CY58" s="9">
        <f>_xlfn.RANK.EQ(datos!DC58,datos!DC$7:DC$88)</f>
        <v>16</v>
      </c>
      <c r="CZ58" s="9">
        <f>_xlfn.RANK.EQ(datos!DD58,datos!DD$7:DD$88)</f>
        <v>40</v>
      </c>
      <c r="DA58" s="9">
        <f>_xlfn.RANK.EQ(datos!DE58,datos!DE$7:DE$88)</f>
        <v>14</v>
      </c>
      <c r="DB58" s="9">
        <f>_xlfn.RANK.EQ(datos!DF58,datos!DF$7:DF$88)</f>
        <v>65</v>
      </c>
      <c r="DC58" s="9">
        <f>_xlfn.RANK.EQ(datos!DG58,datos!DG$7:DG$88)</f>
        <v>1</v>
      </c>
      <c r="DD58" s="9">
        <f>_xlfn.RANK.EQ(datos!DH58,datos!DH$7:DH$88)</f>
        <v>21</v>
      </c>
      <c r="DE58" s="9">
        <f>_xlfn.RANK.EQ(datos!DI58,datos!DI$7:DI$88)</f>
        <v>19</v>
      </c>
      <c r="DF58" s="9">
        <f>_xlfn.RANK.EQ(datos!DJ58,datos!DJ$7:DJ$88)</f>
        <v>82</v>
      </c>
      <c r="DG58" s="9">
        <f>_xlfn.RANK.EQ(datos!DK58,datos!DK$7:DK$88)</f>
        <v>36</v>
      </c>
      <c r="DH58" s="9">
        <f>_xlfn.RANK.EQ(datos!DL58,datos!DL$7:DL$88)</f>
        <v>45</v>
      </c>
      <c r="DI58" s="9">
        <f>_xlfn.RANK.EQ(datos!DM58,datos!DM$7:DM$88)</f>
        <v>1</v>
      </c>
      <c r="DJ58" s="9">
        <f>_xlfn.RANK.EQ(datos!DN58,datos!DN$7:DN$88)</f>
        <v>15</v>
      </c>
      <c r="DK58" s="9">
        <f>_xlfn.RANK.EQ(datos!DO58,datos!DO$7:DO$88)</f>
        <v>80</v>
      </c>
      <c r="DL58" s="9">
        <f>_xlfn.RANK.EQ(datos!DP58,datos!DP$7:DP$88)</f>
        <v>55</v>
      </c>
      <c r="DM58" s="9">
        <f>_xlfn.RANK.EQ(datos!DQ58,datos!DQ$7:DQ$88)</f>
        <v>52</v>
      </c>
      <c r="DN58" s="9">
        <f>_xlfn.RANK.EQ(datos!DR58,datos!DR$7:DR$88)</f>
        <v>69</v>
      </c>
      <c r="DO58" s="9">
        <f>_xlfn.RANK.EQ(datos!DS58,datos!DS$7:DS$88)</f>
        <v>4</v>
      </c>
      <c r="DP58" s="9">
        <f>_xlfn.RANK.EQ(datos!DT58,datos!DT$7:DT$88)</f>
        <v>15</v>
      </c>
      <c r="DQ58" s="9">
        <f>_xlfn.RANK.EQ(datos!DU58,datos!DU$7:DU$88)</f>
        <v>15</v>
      </c>
      <c r="DR58" s="9">
        <f>_xlfn.RANK.EQ(datos!DV58,datos!DV$7:DV$88)</f>
        <v>43</v>
      </c>
      <c r="DS58" s="9">
        <f>_xlfn.RANK.EQ(datos!DW58,datos!DW$7:DW$88)</f>
        <v>21</v>
      </c>
      <c r="DT58" s="9">
        <f>_xlfn.RANK.EQ(datos!DX58,datos!DX$7:DX$88)</f>
        <v>34</v>
      </c>
      <c r="DU58" s="9">
        <f>_xlfn.RANK.EQ(datos!DY58,datos!DY$7:DY$88)</f>
        <v>31</v>
      </c>
      <c r="DV58" s="9">
        <f>_xlfn.RANK.EQ(datos!DZ58,datos!DZ$7:DZ$88)</f>
        <v>67</v>
      </c>
      <c r="DW58" s="9">
        <f>_xlfn.RANK.EQ(datos!EA58,datos!EA$7:EA$88)</f>
        <v>4</v>
      </c>
      <c r="DX58" s="9">
        <f>_xlfn.RANK.EQ(datos!EB58,datos!EB$7:EB$88)</f>
        <v>7</v>
      </c>
      <c r="DY58" s="9">
        <f>_xlfn.RANK.EQ(datos!EC58,datos!EC$7:EC$88)</f>
        <v>6</v>
      </c>
      <c r="DZ58" s="9">
        <f>_xlfn.RANK.EQ(datos!ED58,datos!ED$7:ED$88)</f>
        <v>11</v>
      </c>
      <c r="EA58" s="9">
        <f>_xlfn.RANK.EQ(datos!EE58,datos!EE$7:EE$88)</f>
        <v>31</v>
      </c>
      <c r="EB58" s="9">
        <f>_xlfn.RANK.EQ(datos!EF58,datos!EF$7:EF$88)</f>
        <v>50</v>
      </c>
      <c r="EC58" s="9">
        <f>_xlfn.RANK.EQ(datos!EG58,datos!EG$7:EG$88)</f>
        <v>69</v>
      </c>
      <c r="ED58" s="9">
        <f>_xlfn.RANK.EQ(datos!EH58,datos!EH$7:EH$88)</f>
        <v>63</v>
      </c>
      <c r="EE58" s="9">
        <f>_xlfn.RANK.EQ(datos!EI58,datos!EI$7:EI$88)</f>
        <v>1</v>
      </c>
      <c r="EF58" s="9">
        <f>_xlfn.RANK.EQ(datos!EJ58,datos!EJ$7:EJ$88)</f>
        <v>3</v>
      </c>
      <c r="EG58" s="9">
        <f>_xlfn.RANK.EQ(datos!EK58,datos!EK$7:EK$88)</f>
        <v>28</v>
      </c>
      <c r="EH58" s="9">
        <f>_xlfn.RANK.EQ(datos!EL58,datos!EL$7:EL$88)</f>
        <v>1</v>
      </c>
      <c r="EI58" s="9">
        <f>_xlfn.RANK.EQ(datos!EM58,datos!EM$7:EM$88)</f>
        <v>14</v>
      </c>
      <c r="EJ58" s="9">
        <f>_xlfn.RANK.EQ(datos!EN58,datos!EN$7:EN$88)</f>
        <v>6</v>
      </c>
      <c r="EK58" s="9">
        <f>_xlfn.RANK.EQ(datos!EO58,datos!EO$7:EO$88)</f>
        <v>11</v>
      </c>
      <c r="EL58" s="9">
        <f>_xlfn.RANK.EQ(datos!EP58,datos!EP$7:EP$88)</f>
        <v>1</v>
      </c>
      <c r="EM58" s="9">
        <f>_xlfn.RANK.EQ(datos!EQ58,datos!EQ$7:EQ$88)</f>
        <v>33</v>
      </c>
      <c r="EN58" s="9">
        <f>_xlfn.RANK.EQ(datos!ER58,datos!ER$7:ER$88)</f>
        <v>20</v>
      </c>
      <c r="EO58" s="9">
        <f>_xlfn.RANK.EQ(datos!ES58,datos!ES$7:ES$88)</f>
        <v>8</v>
      </c>
      <c r="EP58" s="9">
        <f>_xlfn.RANK.EQ(datos!ET58,datos!ET$7:ET$88)</f>
        <v>24</v>
      </c>
      <c r="EQ58" s="9">
        <f>_xlfn.RANK.EQ(datos!EU58,datos!EU$7:EU$88)</f>
        <v>1</v>
      </c>
      <c r="ER58" s="9">
        <f>_xlfn.RANK.EQ(datos!EV58,datos!EV$7:EV$88)</f>
        <v>23</v>
      </c>
      <c r="ES58" s="9">
        <f>_xlfn.RANK.EQ(datos!EW58,datos!EW$7:EW$88)</f>
        <v>58</v>
      </c>
      <c r="ET58" s="9">
        <f>_xlfn.RANK.EQ(datos!EX58,datos!EX$7:EX$88)</f>
        <v>10</v>
      </c>
      <c r="EU58" s="9">
        <f>_xlfn.RANK.EQ(datos!EY58,datos!EY$7:EY$88)</f>
        <v>48</v>
      </c>
      <c r="EV58" s="9">
        <f>_xlfn.RANK.EQ(datos!EZ58,datos!EZ$7:EZ$88)</f>
        <v>33</v>
      </c>
      <c r="EW58" s="9">
        <f>_xlfn.RANK.EQ(datos!FA58,datos!FA$7:FA$88)</f>
        <v>21</v>
      </c>
      <c r="EX58" s="9">
        <f>_xlfn.RANK.EQ(datos!FB58,datos!FB$7:FB$88)</f>
        <v>30</v>
      </c>
      <c r="EY58" s="9">
        <f>_xlfn.RANK.EQ(datos!FC58,datos!FC$7:FC$88)</f>
        <v>14</v>
      </c>
      <c r="EZ58" s="9">
        <f>_xlfn.RANK.EQ(datos!FD58,datos!FD$7:FD$88)</f>
        <v>74</v>
      </c>
      <c r="FA58" s="9">
        <f>_xlfn.RANK.EQ(datos!FE58,datos!FE$7:FE$88)</f>
        <v>57</v>
      </c>
      <c r="FB58" s="9">
        <f>_xlfn.RANK.EQ(datos!FF58,datos!FF$7:FF$88)</f>
        <v>11</v>
      </c>
      <c r="FC58" s="9">
        <f>_xlfn.RANK.EQ(datos!FG58,datos!FG$7:FG$88)</f>
        <v>55</v>
      </c>
      <c r="FD58" s="9">
        <f>_xlfn.RANK.EQ(datos!FH58,datos!FH$7:FH$88)</f>
        <v>1</v>
      </c>
      <c r="FE58" s="9">
        <f>_xlfn.RANK.EQ(datos!FI58,datos!FI$7:FI$88)</f>
        <v>80</v>
      </c>
      <c r="FF58" s="9">
        <f>_xlfn.RANK.EQ(datos!FJ58,datos!FJ$7:FJ$88)</f>
        <v>26</v>
      </c>
      <c r="FG58" s="9">
        <f>_xlfn.RANK.EQ(datos!FK58,datos!FK$7:FK$88)</f>
        <v>14</v>
      </c>
      <c r="FH58" s="9">
        <f>_xlfn.RANK.EQ(datos!FL58,datos!FL$7:FL$88)</f>
        <v>10</v>
      </c>
      <c r="FI58" s="9">
        <f>_xlfn.RANK.EQ(datos!FM58,datos!FM$7:FM$88)</f>
        <v>2</v>
      </c>
      <c r="FJ58" s="9">
        <f>_xlfn.RANK.EQ(datos!FN58,datos!FN$7:FN$88)</f>
        <v>2</v>
      </c>
      <c r="FK58" s="9">
        <f>_xlfn.RANK.EQ(datos!FO58,datos!FO$7:FO$88)</f>
        <v>28</v>
      </c>
      <c r="FL58" s="9">
        <f>_xlfn.RANK.EQ(datos!FP58,datos!FP$7:FP$88)</f>
        <v>44</v>
      </c>
      <c r="FM58" s="9">
        <f>_xlfn.RANK.EQ(datos!FQ58,datos!FQ$7:FQ$88)</f>
        <v>13</v>
      </c>
      <c r="FN58" s="9">
        <f>_xlfn.RANK.EQ(datos!FR58,datos!FR$7:FR$88)</f>
        <v>14</v>
      </c>
      <c r="FO58" s="9">
        <f>_xlfn.RANK.EQ(datos!FS58,datos!FS$7:FS$88)</f>
        <v>11</v>
      </c>
      <c r="FP58" s="9">
        <f>_xlfn.RANK.EQ(datos!FT58,datos!FT$7:FT$88)</f>
        <v>25</v>
      </c>
    </row>
    <row r="59" spans="1:172" x14ac:dyDescent="0.3">
      <c r="A59" s="2" t="s">
        <v>106</v>
      </c>
      <c r="B59" s="2">
        <v>409</v>
      </c>
      <c r="C59" s="2" t="s">
        <v>107</v>
      </c>
      <c r="D59" s="2" t="s">
        <v>91</v>
      </c>
      <c r="E59" s="2" t="s">
        <v>347</v>
      </c>
      <c r="F59" s="2">
        <v>0</v>
      </c>
      <c r="G59" s="2" t="s">
        <v>344</v>
      </c>
      <c r="H59" s="9">
        <f>_xlfn.RANK.EQ(datos2!I59,datos2!I$7:I$88)</f>
        <v>5</v>
      </c>
      <c r="I59" s="9">
        <f>_xlfn.RANK.EQ(datos2!J59,datos2!J$7:J$88)</f>
        <v>22</v>
      </c>
      <c r="J59" s="9">
        <f>_xlfn.RANK.EQ(datos2!K59,datos2!K$7:K$88)</f>
        <v>11</v>
      </c>
      <c r="K59" s="9">
        <f>_xlfn.RANK.EQ(datos2!L59,datos2!L$7:L$88)</f>
        <v>2</v>
      </c>
      <c r="L59" s="9">
        <f>_xlfn.RANK.EQ(datos2!M59,datos2!M$7:M$88)</f>
        <v>3</v>
      </c>
      <c r="M59" s="9">
        <f>_xlfn.RANK.EQ(datos2!N59,datos2!N$7:N$88)</f>
        <v>14</v>
      </c>
      <c r="N59" s="9">
        <f>_xlfn.RANK.EQ(datos2!O59,datos2!O$7:O$88)</f>
        <v>10</v>
      </c>
      <c r="O59" s="9">
        <f>_xlfn.RANK.EQ(datos2!P59,datos2!P$7:P$88)</f>
        <v>25</v>
      </c>
      <c r="P59" s="9">
        <f>_xlfn.RANK.EQ(datos2!Q59,datos2!Q$7:Q$88)</f>
        <v>29</v>
      </c>
      <c r="Q59" s="9">
        <f>_xlfn.RANK.EQ(datos2!R59,datos2!R$7:R$88)</f>
        <v>27</v>
      </c>
      <c r="R59" s="9">
        <f>_xlfn.RANK.EQ(datos2!S59,datos2!S$7:S$88)</f>
        <v>17</v>
      </c>
      <c r="S59" s="9">
        <f>_xlfn.RANK.EQ(datos2!T59,datos2!T$7:T$88)</f>
        <v>61</v>
      </c>
      <c r="T59" s="9">
        <f>_xlfn.RANK.EQ(datos2!U59,datos2!U$7:U$88)</f>
        <v>3</v>
      </c>
      <c r="U59" s="9">
        <f>_xlfn.RANK.EQ(datos2!V59,datos2!V$7:V$88)</f>
        <v>56</v>
      </c>
      <c r="V59" s="9">
        <f>_xlfn.RANK.EQ(datos2!W59,datos2!W$7:W$88)</f>
        <v>6</v>
      </c>
      <c r="W59" s="9">
        <f>_xlfn.RANK.EQ(datos2!X59,datos2!X$7:X$88)</f>
        <v>63</v>
      </c>
      <c r="X59" s="9">
        <f>_xlfn.RANK.EQ(datos2!Y59,datos2!Y$7:Y$88)</f>
        <v>5</v>
      </c>
      <c r="Y59" s="9">
        <f>_xlfn.RANK.EQ(datos2!Z59,datos2!Z$7:Z$88)</f>
        <v>31</v>
      </c>
      <c r="Z59" s="9">
        <f>_xlfn.RANK.EQ(datos2!AA59,datos2!AA$7:AA$88)</f>
        <v>12</v>
      </c>
      <c r="AA59" s="9">
        <f>_xlfn.RANK.EQ(datos2!AB59,datos2!AB$7:AB$88)</f>
        <v>25</v>
      </c>
      <c r="AB59" s="9">
        <f>_xlfn.RANK.EQ(datos2!AC59,datos2!AC$7:AC$88)</f>
        <v>12</v>
      </c>
      <c r="AC59" s="9">
        <f>_xlfn.RANK.EQ(datos2!AD59,datos2!AD$7:AD$88)</f>
        <v>2</v>
      </c>
      <c r="AD59" s="9">
        <f>_xlfn.RANK.EQ(datos2!AE59,datos2!AE$7:AE$88)</f>
        <v>2</v>
      </c>
      <c r="AE59" s="9">
        <f>_xlfn.RANK.EQ(datos2!AF59,datos2!AF$7:AF$88)</f>
        <v>3</v>
      </c>
      <c r="AF59" s="9">
        <f>_xlfn.RANK.EQ(datos2!AG59,datos2!AG$7:AG$88)</f>
        <v>2</v>
      </c>
      <c r="AG59" s="9">
        <f>_xlfn.RANK.EQ(datos2!AH59,datos2!AH$7:AH$88)</f>
        <v>2</v>
      </c>
      <c r="AH59" s="9">
        <f>_xlfn.RANK.EQ(datos2!AI59,datos2!AI$7:AI$88)</f>
        <v>73</v>
      </c>
      <c r="AI59" s="9">
        <f>_xlfn.RANK.EQ(datos2!AJ59,datos2!AJ$7:AJ$88)</f>
        <v>35</v>
      </c>
      <c r="AJ59" s="9">
        <f>_xlfn.RANK.EQ(datos2!AK59,datos2!AK$7:AK$88)</f>
        <v>62</v>
      </c>
      <c r="AK59" s="9">
        <f>_xlfn.RANK.EQ(datos2!AL59,datos2!AL$7:AL$88)</f>
        <v>47</v>
      </c>
      <c r="AL59" s="9">
        <f>_xlfn.RANK.EQ(datos2!AM59,datos2!AM$7:AM$88)</f>
        <v>1</v>
      </c>
      <c r="AM59" s="9">
        <f>_xlfn.RANK.EQ(datos2!AN59,datos2!AN$7:AN$88)</f>
        <v>5</v>
      </c>
      <c r="AN59" s="9">
        <f>_xlfn.RANK.EQ(datos2!AO59,datos2!AO$7:AO$88)</f>
        <v>1</v>
      </c>
      <c r="AO59" s="9">
        <f>_xlfn.RANK.EQ(datos!AS59,datos!AS$7:AS$88)</f>
        <v>1</v>
      </c>
      <c r="AP59" s="9">
        <f>_xlfn.RANK.EQ(datos!AT59,datos!AT$7:AT$88)</f>
        <v>25</v>
      </c>
      <c r="AQ59" s="9">
        <f>_xlfn.RANK.EQ(datos!AU59,datos!AU$7:AU$88)</f>
        <v>30</v>
      </c>
      <c r="AR59" s="9">
        <f>_xlfn.RANK.EQ(datos!AV59,datos!AV$7:AV$88)</f>
        <v>15</v>
      </c>
      <c r="AS59" s="9">
        <f>_xlfn.RANK.EQ(datos!AW59,datos!AW$7:AW$88)</f>
        <v>57</v>
      </c>
      <c r="AT59" s="9">
        <f>_xlfn.RANK.EQ(datos!AX59,datos!AX$7:AX$88)</f>
        <v>65</v>
      </c>
      <c r="AU59" s="9">
        <f>_xlfn.RANK.EQ(datos!AY59,datos!AY$7:AY$88)</f>
        <v>9</v>
      </c>
      <c r="AV59" s="9">
        <f>_xlfn.RANK.EQ(datos!AZ59,datos!AZ$7:AZ$88)</f>
        <v>20</v>
      </c>
      <c r="AW59" s="9">
        <f>_xlfn.RANK.EQ(datos!BA59,datos!BA$7:BA$88)</f>
        <v>31</v>
      </c>
      <c r="AX59" s="9">
        <f>_xlfn.RANK.EQ(datos!BB59,datos!BB$7:BB$88)</f>
        <v>48</v>
      </c>
      <c r="AY59" s="9">
        <f>_xlfn.RANK.EQ(datos!BC59,datos!BC$7:BC$88)</f>
        <v>24</v>
      </c>
      <c r="AZ59" s="9">
        <f>_xlfn.RANK.EQ(datos!BD59,datos!BD$7:BD$88)</f>
        <v>34</v>
      </c>
      <c r="BA59" s="9">
        <f>_xlfn.RANK.EQ(datos!BE59,datos!BE$7:BE$88)</f>
        <v>17</v>
      </c>
      <c r="BB59" s="9">
        <f>_xlfn.RANK.EQ(datos!BF59,datos!BF$7:BF$88)</f>
        <v>1</v>
      </c>
      <c r="BC59" s="9">
        <f>_xlfn.RANK.EQ(datos!BG59,datos!BG$7:BG$88)</f>
        <v>24</v>
      </c>
      <c r="BD59" s="9">
        <f>_xlfn.RANK.EQ(datos!BH59,datos!BH$7:BH$88)</f>
        <v>46</v>
      </c>
      <c r="BE59" s="9">
        <f>_xlfn.RANK.EQ(datos!BI59,datos!BI$7:BI$88)</f>
        <v>44</v>
      </c>
      <c r="BF59" s="9">
        <f>_xlfn.RANK.EQ(datos!BJ59,datos!BJ$7:BJ$88)</f>
        <v>40</v>
      </c>
      <c r="BG59" s="9">
        <f>_xlfn.RANK.EQ(datos!BK59,datos!BK$7:BK$88)</f>
        <v>11</v>
      </c>
      <c r="BH59" s="9">
        <f>_xlfn.RANK.EQ(datos!BL59,datos!BL$7:BL$88)</f>
        <v>66</v>
      </c>
      <c r="BI59" s="9">
        <f>_xlfn.RANK.EQ(datos!BM59,datos!BM$7:BM$88)</f>
        <v>50</v>
      </c>
      <c r="BJ59" s="9">
        <f>_xlfn.RANK.EQ(datos!BN59,datos!BN$7:BN$88)</f>
        <v>25</v>
      </c>
      <c r="BK59" s="9">
        <f>_xlfn.RANK.EQ(datos!BO59,datos!BO$7:BO$88)</f>
        <v>72</v>
      </c>
      <c r="BL59" s="9">
        <f>_xlfn.RANK.EQ(datos!BP59,datos!BP$7:BP$88)</f>
        <v>12</v>
      </c>
      <c r="BM59" s="9">
        <f>_xlfn.RANK.EQ(datos!BQ59,datos!BQ$7:BQ$88)</f>
        <v>30</v>
      </c>
      <c r="BN59" s="9">
        <f>_xlfn.RANK.EQ(datos!BR59,datos!BR$7:BR$88)</f>
        <v>10</v>
      </c>
      <c r="BO59" s="9">
        <f>_xlfn.RANK.EQ(datos!BS59,datos!BS$7:BS$88)</f>
        <v>34</v>
      </c>
      <c r="BP59" s="9">
        <f>_xlfn.RANK.EQ(datos!BT59,datos!BT$7:BT$88)</f>
        <v>1</v>
      </c>
      <c r="BQ59" s="9">
        <f>_xlfn.RANK.EQ(datos!BU59,datos!BU$7:BU$88)</f>
        <v>1</v>
      </c>
      <c r="BR59" s="9">
        <f>_xlfn.RANK.EQ(datos!BV59,datos!BV$7:BV$88)</f>
        <v>51</v>
      </c>
      <c r="BS59" s="9">
        <f>_xlfn.RANK.EQ(datos!BW59,datos!BW$7:BW$88)</f>
        <v>62</v>
      </c>
      <c r="BT59" s="9">
        <f>_xlfn.RANK.EQ(datos!BX59,datos!BX$7:BX$88)</f>
        <v>26</v>
      </c>
      <c r="BU59" s="9">
        <f>_xlfn.RANK.EQ(datos!BY59,datos!BY$7:BY$88)</f>
        <v>14</v>
      </c>
      <c r="BV59" s="9">
        <f>_xlfn.RANK.EQ(datos!BZ59,datos!BZ$7:BZ$88)</f>
        <v>68</v>
      </c>
      <c r="BW59" s="9">
        <f>_xlfn.RANK.EQ(datos!CA59,datos!CA$7:CA$88)</f>
        <v>1</v>
      </c>
      <c r="BX59" s="9">
        <f>_xlfn.RANK.EQ(datos!CB59,datos!CB$7:CB$88)</f>
        <v>10</v>
      </c>
      <c r="BY59" s="9">
        <f>_xlfn.RANK.EQ(datos!CC59,datos!CC$7:CC$88)</f>
        <v>7</v>
      </c>
      <c r="BZ59" s="9">
        <f>_xlfn.RANK.EQ(datos!CD59,datos!CD$7:CD$88)</f>
        <v>50</v>
      </c>
      <c r="CA59" s="9">
        <f>_xlfn.RANK.EQ(datos!CE59,datos!CE$7:CE$88)</f>
        <v>15</v>
      </c>
      <c r="CB59" s="9">
        <f>_xlfn.RANK.EQ(datos!CF59,datos!CF$7:CF$88)</f>
        <v>35</v>
      </c>
      <c r="CC59" s="9">
        <f>_xlfn.RANK.EQ(datos!CG59,datos!CG$7:CG$88)</f>
        <v>44</v>
      </c>
      <c r="CD59" s="9">
        <f>_xlfn.RANK.EQ(datos!CH59,datos!CH$7:CH$88)</f>
        <v>79</v>
      </c>
      <c r="CE59" s="9">
        <f>_xlfn.RANK.EQ(datos!CI59,datos!CI$7:CI$88)</f>
        <v>80</v>
      </c>
      <c r="CF59" s="9">
        <f>_xlfn.RANK.EQ(datos!CJ59,datos!CJ$7:CJ$88)</f>
        <v>6</v>
      </c>
      <c r="CG59" s="9">
        <f>_xlfn.RANK.EQ(datos!CK59,datos!CK$7:CK$88)</f>
        <v>23</v>
      </c>
      <c r="CH59" s="9">
        <f>_xlfn.RANK.EQ(datos!CL59,datos!CL$7:CL$88)</f>
        <v>28</v>
      </c>
      <c r="CI59" s="9">
        <f>_xlfn.RANK.EQ(datos!CM59,datos!CM$7:CM$88)</f>
        <v>21</v>
      </c>
      <c r="CJ59" s="9">
        <f>_xlfn.RANK.EQ(datos!CN59,datos!CN$7:CN$88)</f>
        <v>16</v>
      </c>
      <c r="CK59" s="9">
        <f>_xlfn.RANK.EQ(datos!CO59,datos!CO$7:CO$88)</f>
        <v>55</v>
      </c>
      <c r="CL59" s="9">
        <f>_xlfn.RANK.EQ(datos!CP59,datos!CP$7:CP$88)</f>
        <v>52</v>
      </c>
      <c r="CM59" s="9">
        <f>_xlfn.RANK.EQ(datos!CQ59,datos!CQ$7:CQ$88)</f>
        <v>1</v>
      </c>
      <c r="CN59" s="9">
        <f>_xlfn.RANK.EQ(datos!CR59,datos!CR$7:CR$88)</f>
        <v>23</v>
      </c>
      <c r="CO59" s="9">
        <f>_xlfn.RANK.EQ(datos!CS59,datos!CS$7:CS$88)</f>
        <v>7</v>
      </c>
      <c r="CP59" s="9">
        <f>_xlfn.RANK.EQ(datos!CT59,datos!CT$7:CT$88)</f>
        <v>35</v>
      </c>
      <c r="CQ59" s="9">
        <f>_xlfn.RANK.EQ(datos!CU59,datos!CU$7:CU$88)</f>
        <v>47</v>
      </c>
      <c r="CR59" s="9">
        <f>_xlfn.RANK.EQ(datos!CV59,datos!CV$7:CV$88)</f>
        <v>16</v>
      </c>
      <c r="CS59" s="9">
        <f>_xlfn.RANK.EQ(datos!CW59,datos!CW$7:CW$88)</f>
        <v>41</v>
      </c>
      <c r="CT59" s="9">
        <f>_xlfn.RANK.EQ(datos!CX59,datos!CX$7:CX$88)</f>
        <v>45</v>
      </c>
      <c r="CU59" s="9">
        <f>_xlfn.RANK.EQ(datos!CY59,datos!CY$7:CY$88)</f>
        <v>39</v>
      </c>
      <c r="CV59" s="9">
        <f>_xlfn.RANK.EQ(datos!CZ59,datos!CZ$7:CZ$88)</f>
        <v>25</v>
      </c>
      <c r="CW59" s="9">
        <f>_xlfn.RANK.EQ(datos!DA59,datos!DA$7:DA$88)</f>
        <v>26</v>
      </c>
      <c r="CX59" s="9">
        <f>_xlfn.RANK.EQ(datos!DB59,datos!DB$7:DB$88)</f>
        <v>45</v>
      </c>
      <c r="CY59" s="9">
        <f>_xlfn.RANK.EQ(datos!DC59,datos!DC$7:DC$88)</f>
        <v>17</v>
      </c>
      <c r="CZ59" s="9">
        <f>_xlfn.RANK.EQ(datos!DD59,datos!DD$7:DD$88)</f>
        <v>27</v>
      </c>
      <c r="DA59" s="9">
        <f>_xlfn.RANK.EQ(datos!DE59,datos!DE$7:DE$88)</f>
        <v>41</v>
      </c>
      <c r="DB59" s="9">
        <f>_xlfn.RANK.EQ(datos!DF59,datos!DF$7:DF$88)</f>
        <v>32</v>
      </c>
      <c r="DC59" s="9">
        <f>_xlfn.RANK.EQ(datos!DG59,datos!DG$7:DG$88)</f>
        <v>1</v>
      </c>
      <c r="DD59" s="9">
        <f>_xlfn.RANK.EQ(datos!DH59,datos!DH$7:DH$88)</f>
        <v>12</v>
      </c>
      <c r="DE59" s="9">
        <f>_xlfn.RANK.EQ(datos!DI59,datos!DI$7:DI$88)</f>
        <v>30</v>
      </c>
      <c r="DF59" s="9">
        <f>_xlfn.RANK.EQ(datos!DJ59,datos!DJ$7:DJ$88)</f>
        <v>67</v>
      </c>
      <c r="DG59" s="9">
        <f>_xlfn.RANK.EQ(datos!DK59,datos!DK$7:DK$88)</f>
        <v>1</v>
      </c>
      <c r="DH59" s="9">
        <f>_xlfn.RANK.EQ(datos!DL59,datos!DL$7:DL$88)</f>
        <v>2</v>
      </c>
      <c r="DI59" s="9">
        <f>_xlfn.RANK.EQ(datos!DM59,datos!DM$7:DM$88)</f>
        <v>5</v>
      </c>
      <c r="DJ59" s="9">
        <f>_xlfn.RANK.EQ(datos!DN59,datos!DN$7:DN$88)</f>
        <v>1</v>
      </c>
      <c r="DK59" s="9">
        <f>_xlfn.RANK.EQ(datos!DO59,datos!DO$7:DO$88)</f>
        <v>75</v>
      </c>
      <c r="DL59" s="9">
        <f>_xlfn.RANK.EQ(datos!DP59,datos!DP$7:DP$88)</f>
        <v>68</v>
      </c>
      <c r="DM59" s="9">
        <f>_xlfn.RANK.EQ(datos!DQ59,datos!DQ$7:DQ$88)</f>
        <v>19</v>
      </c>
      <c r="DN59" s="9">
        <f>_xlfn.RANK.EQ(datos!DR59,datos!DR$7:DR$88)</f>
        <v>13</v>
      </c>
      <c r="DO59" s="9">
        <f>_xlfn.RANK.EQ(datos!DS59,datos!DS$7:DS$88)</f>
        <v>3</v>
      </c>
      <c r="DP59" s="9">
        <f>_xlfn.RANK.EQ(datos!DT59,datos!DT$7:DT$88)</f>
        <v>2</v>
      </c>
      <c r="DQ59" s="9">
        <f>_xlfn.RANK.EQ(datos!DU59,datos!DU$7:DU$88)</f>
        <v>2</v>
      </c>
      <c r="DR59" s="9">
        <f>_xlfn.RANK.EQ(datos!DV59,datos!DV$7:DV$88)</f>
        <v>74</v>
      </c>
      <c r="DS59" s="9">
        <f>_xlfn.RANK.EQ(datos!DW59,datos!DW$7:DW$88)</f>
        <v>38</v>
      </c>
      <c r="DT59" s="9">
        <f>_xlfn.RANK.EQ(datos!DX59,datos!DX$7:DX$88)</f>
        <v>34</v>
      </c>
      <c r="DU59" s="9">
        <f>_xlfn.RANK.EQ(datos!DY59,datos!DY$7:DY$88)</f>
        <v>75</v>
      </c>
      <c r="DV59" s="9">
        <f>_xlfn.RANK.EQ(datos!DZ59,datos!DZ$7:DZ$88)</f>
        <v>70</v>
      </c>
      <c r="DW59" s="9">
        <f>_xlfn.RANK.EQ(datos!EA59,datos!EA$7:EA$88)</f>
        <v>1</v>
      </c>
      <c r="DX59" s="9">
        <f>_xlfn.RANK.EQ(datos!EB59,datos!EB$7:EB$88)</f>
        <v>3</v>
      </c>
      <c r="DY59" s="9">
        <f>_xlfn.RANK.EQ(datos!EC59,datos!EC$7:EC$88)</f>
        <v>2</v>
      </c>
      <c r="DZ59" s="9">
        <f>_xlfn.RANK.EQ(datos!ED59,datos!ED$7:ED$88)</f>
        <v>15</v>
      </c>
      <c r="EA59" s="9">
        <f>_xlfn.RANK.EQ(datos!EE59,datos!EE$7:EE$88)</f>
        <v>74</v>
      </c>
      <c r="EB59" s="9">
        <f>_xlfn.RANK.EQ(datos!EF59,datos!EF$7:EF$88)</f>
        <v>47</v>
      </c>
      <c r="EC59" s="9">
        <f>_xlfn.RANK.EQ(datos!EG59,datos!EG$7:EG$88)</f>
        <v>32</v>
      </c>
      <c r="ED59" s="9">
        <f>_xlfn.RANK.EQ(datos!EH59,datos!EH$7:EH$88)</f>
        <v>79</v>
      </c>
      <c r="EE59" s="9">
        <f>_xlfn.RANK.EQ(datos!EI59,datos!EI$7:EI$88)</f>
        <v>80</v>
      </c>
      <c r="EF59" s="9">
        <f>_xlfn.RANK.EQ(datos!EJ59,datos!EJ$7:EJ$88)</f>
        <v>2</v>
      </c>
      <c r="EG59" s="9">
        <f>_xlfn.RANK.EQ(datos!EK59,datos!EK$7:EK$88)</f>
        <v>79</v>
      </c>
      <c r="EH59" s="9">
        <f>_xlfn.RANK.EQ(datos!EL59,datos!EL$7:EL$88)</f>
        <v>17</v>
      </c>
      <c r="EI59" s="9">
        <f>_xlfn.RANK.EQ(datos!EM59,datos!EM$7:EM$88)</f>
        <v>54</v>
      </c>
      <c r="EJ59" s="9">
        <f>_xlfn.RANK.EQ(datos!EN59,datos!EN$7:EN$88)</f>
        <v>55</v>
      </c>
      <c r="EK59" s="9">
        <f>_xlfn.RANK.EQ(datos!EO59,datos!EO$7:EO$88)</f>
        <v>61</v>
      </c>
      <c r="EL59" s="9">
        <f>_xlfn.RANK.EQ(datos!EP59,datos!EP$7:EP$88)</f>
        <v>62</v>
      </c>
      <c r="EM59" s="9">
        <f>_xlfn.RANK.EQ(datos!EQ59,datos!EQ$7:EQ$88)</f>
        <v>1</v>
      </c>
      <c r="EN59" s="9">
        <f>_xlfn.RANK.EQ(datos!ER59,datos!ER$7:ER$88)</f>
        <v>73</v>
      </c>
      <c r="EO59" s="9">
        <f>_xlfn.RANK.EQ(datos!ES59,datos!ES$7:ES$88)</f>
        <v>52</v>
      </c>
      <c r="EP59" s="9">
        <f>_xlfn.RANK.EQ(datos!ET59,datos!ET$7:ET$88)</f>
        <v>43</v>
      </c>
      <c r="EQ59" s="9">
        <f>_xlfn.RANK.EQ(datos!EU59,datos!EU$7:EU$88)</f>
        <v>42</v>
      </c>
      <c r="ER59" s="9">
        <f>_xlfn.RANK.EQ(datos!EV59,datos!EV$7:EV$88)</f>
        <v>49</v>
      </c>
      <c r="ES59" s="9">
        <f>_xlfn.RANK.EQ(datos!EW59,datos!EW$7:EW$88)</f>
        <v>44</v>
      </c>
      <c r="ET59" s="9">
        <f>_xlfn.RANK.EQ(datos!EX59,datos!EX$7:EX$88)</f>
        <v>25</v>
      </c>
      <c r="EU59" s="9">
        <f>_xlfn.RANK.EQ(datos!EY59,datos!EY$7:EY$88)</f>
        <v>34</v>
      </c>
      <c r="EV59" s="9">
        <f>_xlfn.RANK.EQ(datos!EZ59,datos!EZ$7:EZ$88)</f>
        <v>58</v>
      </c>
      <c r="EW59" s="9">
        <f>_xlfn.RANK.EQ(datos!FA59,datos!FA$7:FA$88)</f>
        <v>46</v>
      </c>
      <c r="EX59" s="9">
        <f>_xlfn.RANK.EQ(datos!FB59,datos!FB$7:FB$88)</f>
        <v>38</v>
      </c>
      <c r="EY59" s="9">
        <f>_xlfn.RANK.EQ(datos!FC59,datos!FC$7:FC$88)</f>
        <v>28</v>
      </c>
      <c r="EZ59" s="9">
        <f>_xlfn.RANK.EQ(datos!FD59,datos!FD$7:FD$88)</f>
        <v>62</v>
      </c>
      <c r="FA59" s="9">
        <f>_xlfn.RANK.EQ(datos!FE59,datos!FE$7:FE$88)</f>
        <v>24</v>
      </c>
      <c r="FB59" s="9">
        <f>_xlfn.RANK.EQ(datos!FF59,datos!FF$7:FF$88)</f>
        <v>9</v>
      </c>
      <c r="FC59" s="9">
        <f>_xlfn.RANK.EQ(datos!FG59,datos!FG$7:FG$88)</f>
        <v>1</v>
      </c>
      <c r="FD59" s="9">
        <f>_xlfn.RANK.EQ(datos!FH59,datos!FH$7:FH$88)</f>
        <v>1</v>
      </c>
      <c r="FE59" s="9">
        <f>_xlfn.RANK.EQ(datos!FI59,datos!FI$7:FI$88)</f>
        <v>25</v>
      </c>
      <c r="FF59" s="9">
        <f>_xlfn.RANK.EQ(datos!FJ59,datos!FJ$7:FJ$88)</f>
        <v>34</v>
      </c>
      <c r="FG59" s="9">
        <f>_xlfn.RANK.EQ(datos!FK59,datos!FK$7:FK$88)</f>
        <v>9</v>
      </c>
      <c r="FH59" s="9">
        <f>_xlfn.RANK.EQ(datos!FL59,datos!FL$7:FL$88)</f>
        <v>5</v>
      </c>
      <c r="FI59" s="9">
        <f>_xlfn.RANK.EQ(datos!FM59,datos!FM$7:FM$88)</f>
        <v>1</v>
      </c>
      <c r="FJ59" s="9">
        <f>_xlfn.RANK.EQ(datos!FN59,datos!FN$7:FN$88)</f>
        <v>1</v>
      </c>
      <c r="FK59" s="9">
        <f>_xlfn.RANK.EQ(datos!FO59,datos!FO$7:FO$88)</f>
        <v>13</v>
      </c>
      <c r="FL59" s="9">
        <f>_xlfn.RANK.EQ(datos!FP59,datos!FP$7:FP$88)</f>
        <v>3</v>
      </c>
      <c r="FM59" s="9">
        <f>_xlfn.RANK.EQ(datos!FQ59,datos!FQ$7:FQ$88)</f>
        <v>10</v>
      </c>
      <c r="FN59" s="9">
        <f>_xlfn.RANK.EQ(datos!FR59,datos!FR$7:FR$88)</f>
        <v>9</v>
      </c>
      <c r="FO59" s="9">
        <f>_xlfn.RANK.EQ(datos!FS59,datos!FS$7:FS$88)</f>
        <v>27</v>
      </c>
      <c r="FP59" s="9">
        <f>_xlfn.RANK.EQ(datos!FT59,datos!FT$7:FT$88)</f>
        <v>7</v>
      </c>
    </row>
    <row r="60" spans="1:172" x14ac:dyDescent="0.3">
      <c r="A60" s="2" t="s">
        <v>108</v>
      </c>
      <c r="B60" s="2">
        <v>410</v>
      </c>
      <c r="C60" s="2" t="s">
        <v>109</v>
      </c>
      <c r="D60" s="2" t="s">
        <v>91</v>
      </c>
      <c r="E60" s="2" t="s">
        <v>350</v>
      </c>
      <c r="F60" s="2">
        <v>1</v>
      </c>
      <c r="G60" s="2" t="s">
        <v>355</v>
      </c>
      <c r="H60" s="9">
        <f>_xlfn.RANK.EQ(datos2!I60,datos2!I$7:I$88)</f>
        <v>71</v>
      </c>
      <c r="I60" s="9">
        <f>_xlfn.RANK.EQ(datos2!J60,datos2!J$7:J$88)</f>
        <v>74</v>
      </c>
      <c r="J60" s="9">
        <f>_xlfn.RANK.EQ(datos2!K60,datos2!K$7:K$88)</f>
        <v>76</v>
      </c>
      <c r="K60" s="9">
        <f>_xlfn.RANK.EQ(datos2!L60,datos2!L$7:L$88)</f>
        <v>63</v>
      </c>
      <c r="L60" s="9">
        <f>_xlfn.RANK.EQ(datos2!M60,datos2!M$7:M$88)</f>
        <v>57</v>
      </c>
      <c r="M60" s="9">
        <f>_xlfn.RANK.EQ(datos2!N60,datos2!N$7:N$88)</f>
        <v>76</v>
      </c>
      <c r="N60" s="9">
        <f>_xlfn.RANK.EQ(datos2!O60,datos2!O$7:O$88)</f>
        <v>52</v>
      </c>
      <c r="O60" s="9">
        <f>_xlfn.RANK.EQ(datos2!P60,datos2!P$7:P$88)</f>
        <v>48</v>
      </c>
      <c r="P60" s="9">
        <f>_xlfn.RANK.EQ(datos2!Q60,datos2!Q$7:Q$88)</f>
        <v>56</v>
      </c>
      <c r="Q60" s="9">
        <f>_xlfn.RANK.EQ(datos2!R60,datos2!R$7:R$88)</f>
        <v>74</v>
      </c>
      <c r="R60" s="9">
        <f>_xlfn.RANK.EQ(datos2!S60,datos2!S$7:S$88)</f>
        <v>72</v>
      </c>
      <c r="S60" s="9">
        <f>_xlfn.RANK.EQ(datos2!T60,datos2!T$7:T$88)</f>
        <v>36</v>
      </c>
      <c r="T60" s="9">
        <f>_xlfn.RANK.EQ(datos2!U60,datos2!U$7:U$88)</f>
        <v>64</v>
      </c>
      <c r="U60" s="9">
        <f>_xlfn.RANK.EQ(datos2!V60,datos2!V$7:V$88)</f>
        <v>57</v>
      </c>
      <c r="V60" s="9">
        <f>_xlfn.RANK.EQ(datos2!W60,datos2!W$7:W$88)</f>
        <v>75</v>
      </c>
      <c r="W60" s="9">
        <f>_xlfn.RANK.EQ(datos2!X60,datos2!X$7:X$88)</f>
        <v>38</v>
      </c>
      <c r="X60" s="9">
        <f>_xlfn.RANK.EQ(datos2!Y60,datos2!Y$7:Y$88)</f>
        <v>77</v>
      </c>
      <c r="Y60" s="9">
        <f>_xlfn.RANK.EQ(datos2!Z60,datos2!Z$7:Z$88)</f>
        <v>56</v>
      </c>
      <c r="Z60" s="9">
        <f>_xlfn.RANK.EQ(datos2!AA60,datos2!AA$7:AA$88)</f>
        <v>43</v>
      </c>
      <c r="AA60" s="9">
        <f>_xlfn.RANK.EQ(datos2!AB60,datos2!AB$7:AB$88)</f>
        <v>1</v>
      </c>
      <c r="AB60" s="9">
        <f>_xlfn.RANK.EQ(datos2!AC60,datos2!AC$7:AC$88)</f>
        <v>72</v>
      </c>
      <c r="AC60" s="9">
        <f>_xlfn.RANK.EQ(datos2!AD60,datos2!AD$7:AD$88)</f>
        <v>54</v>
      </c>
      <c r="AD60" s="9">
        <f>_xlfn.RANK.EQ(datos2!AE60,datos2!AE$7:AE$88)</f>
        <v>64</v>
      </c>
      <c r="AE60" s="9">
        <f>_xlfn.RANK.EQ(datos2!AF60,datos2!AF$7:AF$88)</f>
        <v>57</v>
      </c>
      <c r="AF60" s="9">
        <f>_xlfn.RANK.EQ(datos2!AG60,datos2!AG$7:AG$88)</f>
        <v>81</v>
      </c>
      <c r="AG60" s="9">
        <f>_xlfn.RANK.EQ(datos2!AH60,datos2!AH$7:AH$88)</f>
        <v>76</v>
      </c>
      <c r="AH60" s="9">
        <f>_xlfn.RANK.EQ(datos2!AI60,datos2!AI$7:AI$88)</f>
        <v>62</v>
      </c>
      <c r="AI60" s="9">
        <f>_xlfn.RANK.EQ(datos2!AJ60,datos2!AJ$7:AJ$88)</f>
        <v>66</v>
      </c>
      <c r="AJ60" s="9">
        <f>_xlfn.RANK.EQ(datos2!AK60,datos2!AK$7:AK$88)</f>
        <v>46</v>
      </c>
      <c r="AK60" s="9">
        <f>_xlfn.RANK.EQ(datos2!AL60,datos2!AL$7:AL$88)</f>
        <v>48</v>
      </c>
      <c r="AL60" s="9">
        <f>_xlfn.RANK.EQ(datos2!AM60,datos2!AM$7:AM$88)</f>
        <v>65</v>
      </c>
      <c r="AM60" s="9">
        <f>_xlfn.RANK.EQ(datos2!AN60,datos2!AN$7:AN$88)</f>
        <v>25</v>
      </c>
      <c r="AN60" s="9">
        <f>_xlfn.RANK.EQ(datos2!AO60,datos2!AO$7:AO$88)</f>
        <v>68</v>
      </c>
      <c r="AO60" s="9">
        <f>_xlfn.RANK.EQ(datos!AS60,datos!AS$7:AS$88)</f>
        <v>67</v>
      </c>
      <c r="AP60" s="9">
        <f>_xlfn.RANK.EQ(datos!AT60,datos!AT$7:AT$88)</f>
        <v>51</v>
      </c>
      <c r="AQ60" s="9">
        <f>_xlfn.RANK.EQ(datos!AU60,datos!AU$7:AU$88)</f>
        <v>42</v>
      </c>
      <c r="AR60" s="9">
        <f>_xlfn.RANK.EQ(datos!AV60,datos!AV$7:AV$88)</f>
        <v>41</v>
      </c>
      <c r="AS60" s="9">
        <f>_xlfn.RANK.EQ(datos!AW60,datos!AW$7:AW$88)</f>
        <v>51</v>
      </c>
      <c r="AT60" s="9">
        <f>_xlfn.RANK.EQ(datos!AX60,datos!AX$7:AX$88)</f>
        <v>25</v>
      </c>
      <c r="AU60" s="9">
        <f>_xlfn.RANK.EQ(datos!AY60,datos!AY$7:AY$88)</f>
        <v>63</v>
      </c>
      <c r="AV60" s="9">
        <f>_xlfn.RANK.EQ(datos!AZ60,datos!AZ$7:AZ$88)</f>
        <v>53</v>
      </c>
      <c r="AW60" s="9">
        <f>_xlfn.RANK.EQ(datos!BA60,datos!BA$7:BA$88)</f>
        <v>36</v>
      </c>
      <c r="AX60" s="9">
        <f>_xlfn.RANK.EQ(datos!BB60,datos!BB$7:BB$88)</f>
        <v>53</v>
      </c>
      <c r="AY60" s="9">
        <f>_xlfn.RANK.EQ(datos!BC60,datos!BC$7:BC$88)</f>
        <v>66</v>
      </c>
      <c r="AZ60" s="9">
        <f>_xlfn.RANK.EQ(datos!BD60,datos!BD$7:BD$88)</f>
        <v>77</v>
      </c>
      <c r="BA60" s="9">
        <f>_xlfn.RANK.EQ(datos!BE60,datos!BE$7:BE$88)</f>
        <v>68</v>
      </c>
      <c r="BB60" s="9">
        <f>_xlfn.RANK.EQ(datos!BF60,datos!BF$7:BF$88)</f>
        <v>35</v>
      </c>
      <c r="BC60" s="9">
        <f>_xlfn.RANK.EQ(datos!BG60,datos!BG$7:BG$88)</f>
        <v>70</v>
      </c>
      <c r="BD60" s="9">
        <f>_xlfn.RANK.EQ(datos!BH60,datos!BH$7:BH$88)</f>
        <v>42</v>
      </c>
      <c r="BE60" s="9">
        <f>_xlfn.RANK.EQ(datos!BI60,datos!BI$7:BI$88)</f>
        <v>34</v>
      </c>
      <c r="BF60" s="9">
        <f>_xlfn.RANK.EQ(datos!BJ60,datos!BJ$7:BJ$88)</f>
        <v>81</v>
      </c>
      <c r="BG60" s="9">
        <f>_xlfn.RANK.EQ(datos!BK60,datos!BK$7:BK$88)</f>
        <v>16</v>
      </c>
      <c r="BH60" s="9">
        <f>_xlfn.RANK.EQ(datos!BL60,datos!BL$7:BL$88)</f>
        <v>43</v>
      </c>
      <c r="BI60" s="9">
        <f>_xlfn.RANK.EQ(datos!BM60,datos!BM$7:BM$88)</f>
        <v>38</v>
      </c>
      <c r="BJ60" s="9">
        <f>_xlfn.RANK.EQ(datos!BN60,datos!BN$7:BN$88)</f>
        <v>21</v>
      </c>
      <c r="BK60" s="9">
        <f>_xlfn.RANK.EQ(datos!BO60,datos!BO$7:BO$88)</f>
        <v>50</v>
      </c>
      <c r="BL60" s="9">
        <f>_xlfn.RANK.EQ(datos!BP60,datos!BP$7:BP$88)</f>
        <v>34</v>
      </c>
      <c r="BM60" s="9">
        <f>_xlfn.RANK.EQ(datos!BQ60,datos!BQ$7:BQ$88)</f>
        <v>55</v>
      </c>
      <c r="BN60" s="9">
        <f>_xlfn.RANK.EQ(datos!BR60,datos!BR$7:BR$88)</f>
        <v>67</v>
      </c>
      <c r="BO60" s="9">
        <f>_xlfn.RANK.EQ(datos!BS60,datos!BS$7:BS$88)</f>
        <v>58</v>
      </c>
      <c r="BP60" s="9">
        <f>_xlfn.RANK.EQ(datos!BT60,datos!BT$7:BT$88)</f>
        <v>1</v>
      </c>
      <c r="BQ60" s="9">
        <f>_xlfn.RANK.EQ(datos!BU60,datos!BU$7:BU$88)</f>
        <v>72</v>
      </c>
      <c r="BR60" s="9">
        <f>_xlfn.RANK.EQ(datos!BV60,datos!BV$7:BV$88)</f>
        <v>26</v>
      </c>
      <c r="BS60" s="9">
        <f>_xlfn.RANK.EQ(datos!BW60,datos!BW$7:BW$88)</f>
        <v>1</v>
      </c>
      <c r="BT60" s="9">
        <f>_xlfn.RANK.EQ(datos!BX60,datos!BX$7:BX$88)</f>
        <v>45</v>
      </c>
      <c r="BU60" s="9">
        <f>_xlfn.RANK.EQ(datos!BY60,datos!BY$7:BY$88)</f>
        <v>71</v>
      </c>
      <c r="BV60" s="9">
        <f>_xlfn.RANK.EQ(datos!BZ60,datos!BZ$7:BZ$88)</f>
        <v>48</v>
      </c>
      <c r="BW60" s="9">
        <f>_xlfn.RANK.EQ(datos!CA60,datos!CA$7:CA$88)</f>
        <v>28</v>
      </c>
      <c r="BX60" s="9">
        <f>_xlfn.RANK.EQ(datos!CB60,datos!CB$7:CB$88)</f>
        <v>58</v>
      </c>
      <c r="BY60" s="9">
        <f>_xlfn.RANK.EQ(datos!CC60,datos!CC$7:CC$88)</f>
        <v>54</v>
      </c>
      <c r="BZ60" s="9">
        <f>_xlfn.RANK.EQ(datos!CD60,datos!CD$7:CD$88)</f>
        <v>55</v>
      </c>
      <c r="CA60" s="9">
        <f>_xlfn.RANK.EQ(datos!CE60,datos!CE$7:CE$88)</f>
        <v>9</v>
      </c>
      <c r="CB60" s="9">
        <f>_xlfn.RANK.EQ(datos!CF60,datos!CF$7:CF$88)</f>
        <v>70</v>
      </c>
      <c r="CC60" s="9">
        <f>_xlfn.RANK.EQ(datos!CG60,datos!CG$7:CG$88)</f>
        <v>39</v>
      </c>
      <c r="CD60" s="9">
        <f>_xlfn.RANK.EQ(datos!CH60,datos!CH$7:CH$88)</f>
        <v>37</v>
      </c>
      <c r="CE60" s="9">
        <f>_xlfn.RANK.EQ(datos!CI60,datos!CI$7:CI$88)</f>
        <v>27</v>
      </c>
      <c r="CF60" s="9">
        <f>_xlfn.RANK.EQ(datos!CJ60,datos!CJ$7:CJ$88)</f>
        <v>79</v>
      </c>
      <c r="CG60" s="9">
        <f>_xlfn.RANK.EQ(datos!CK60,datos!CK$7:CK$88)</f>
        <v>78</v>
      </c>
      <c r="CH60" s="9">
        <f>_xlfn.RANK.EQ(datos!CL60,datos!CL$7:CL$88)</f>
        <v>56</v>
      </c>
      <c r="CI60" s="9">
        <f>_xlfn.RANK.EQ(datos!CM60,datos!CM$7:CM$88)</f>
        <v>63</v>
      </c>
      <c r="CJ60" s="9">
        <f>_xlfn.RANK.EQ(datos!CN60,datos!CN$7:CN$88)</f>
        <v>62</v>
      </c>
      <c r="CK60" s="9">
        <f>_xlfn.RANK.EQ(datos!CO60,datos!CO$7:CO$88)</f>
        <v>69</v>
      </c>
      <c r="CL60" s="9">
        <f>_xlfn.RANK.EQ(datos!CP60,datos!CP$7:CP$88)</f>
        <v>64</v>
      </c>
      <c r="CM60" s="9">
        <f>_xlfn.RANK.EQ(datos!CQ60,datos!CQ$7:CQ$88)</f>
        <v>1</v>
      </c>
      <c r="CN60" s="9">
        <f>_xlfn.RANK.EQ(datos!CR60,datos!CR$7:CR$88)</f>
        <v>46</v>
      </c>
      <c r="CO60" s="9">
        <f>_xlfn.RANK.EQ(datos!CS60,datos!CS$7:CS$88)</f>
        <v>67</v>
      </c>
      <c r="CP60" s="9">
        <f>_xlfn.RANK.EQ(datos!CT60,datos!CT$7:CT$88)</f>
        <v>12</v>
      </c>
      <c r="CQ60" s="9">
        <f>_xlfn.RANK.EQ(datos!CU60,datos!CU$7:CU$88)</f>
        <v>72</v>
      </c>
      <c r="CR60" s="9">
        <f>_xlfn.RANK.EQ(datos!CV60,datos!CV$7:CV$88)</f>
        <v>23</v>
      </c>
      <c r="CS60" s="9">
        <f>_xlfn.RANK.EQ(datos!CW60,datos!CW$7:CW$88)</f>
        <v>14</v>
      </c>
      <c r="CT60" s="9">
        <f>_xlfn.RANK.EQ(datos!CX60,datos!CX$7:CX$88)</f>
        <v>79</v>
      </c>
      <c r="CU60" s="9">
        <f>_xlfn.RANK.EQ(datos!CY60,datos!CY$7:CY$88)</f>
        <v>32</v>
      </c>
      <c r="CV60" s="9">
        <f>_xlfn.RANK.EQ(datos!CZ60,datos!CZ$7:CZ$88)</f>
        <v>74</v>
      </c>
      <c r="CW60" s="9">
        <f>_xlfn.RANK.EQ(datos!DA60,datos!DA$7:DA$88)</f>
        <v>1</v>
      </c>
      <c r="CX60" s="9">
        <f>_xlfn.RANK.EQ(datos!DB60,datos!DB$7:DB$88)</f>
        <v>8</v>
      </c>
      <c r="CY60" s="9">
        <f>_xlfn.RANK.EQ(datos!DC60,datos!DC$7:DC$88)</f>
        <v>11</v>
      </c>
      <c r="CZ60" s="9">
        <f>_xlfn.RANK.EQ(datos!DD60,datos!DD$7:DD$88)</f>
        <v>63</v>
      </c>
      <c r="DA60" s="9">
        <f>_xlfn.RANK.EQ(datos!DE60,datos!DE$7:DE$88)</f>
        <v>11</v>
      </c>
      <c r="DB60" s="9">
        <f>_xlfn.RANK.EQ(datos!DF60,datos!DF$7:DF$88)</f>
        <v>68</v>
      </c>
      <c r="DC60" s="9">
        <f>_xlfn.RANK.EQ(datos!DG60,datos!DG$7:DG$88)</f>
        <v>70</v>
      </c>
      <c r="DD60" s="9">
        <f>_xlfn.RANK.EQ(datos!DH60,datos!DH$7:DH$88)</f>
        <v>77</v>
      </c>
      <c r="DE60" s="9">
        <f>_xlfn.RANK.EQ(datos!DI60,datos!DI$7:DI$88)</f>
        <v>38</v>
      </c>
      <c r="DF60" s="9">
        <f>_xlfn.RANK.EQ(datos!DJ60,datos!DJ$7:DJ$88)</f>
        <v>23</v>
      </c>
      <c r="DG60" s="9">
        <f>_xlfn.RANK.EQ(datos!DK60,datos!DK$7:DK$88)</f>
        <v>65</v>
      </c>
      <c r="DH60" s="9">
        <f>_xlfn.RANK.EQ(datos!DL60,datos!DL$7:DL$88)</f>
        <v>47</v>
      </c>
      <c r="DI60" s="9">
        <f>_xlfn.RANK.EQ(datos!DM60,datos!DM$7:DM$88)</f>
        <v>63</v>
      </c>
      <c r="DJ60" s="9">
        <f>_xlfn.RANK.EQ(datos!DN60,datos!DN$7:DN$88)</f>
        <v>56</v>
      </c>
      <c r="DK60" s="9">
        <f>_xlfn.RANK.EQ(datos!DO60,datos!DO$7:DO$88)</f>
        <v>55</v>
      </c>
      <c r="DL60" s="9">
        <f>_xlfn.RANK.EQ(datos!DP60,datos!DP$7:DP$88)</f>
        <v>52</v>
      </c>
      <c r="DM60" s="9">
        <f>_xlfn.RANK.EQ(datos!DQ60,datos!DQ$7:DQ$88)</f>
        <v>27</v>
      </c>
      <c r="DN60" s="9">
        <f>_xlfn.RANK.EQ(datos!DR60,datos!DR$7:DR$88)</f>
        <v>42</v>
      </c>
      <c r="DO60" s="9">
        <f>_xlfn.RANK.EQ(datos!DS60,datos!DS$7:DS$88)</f>
        <v>69</v>
      </c>
      <c r="DP60" s="9">
        <f>_xlfn.RANK.EQ(datos!DT60,datos!DT$7:DT$88)</f>
        <v>81</v>
      </c>
      <c r="DQ60" s="9">
        <f>_xlfn.RANK.EQ(datos!DU60,datos!DU$7:DU$88)</f>
        <v>81</v>
      </c>
      <c r="DR60" s="9">
        <f>_xlfn.RANK.EQ(datos!DV60,datos!DV$7:DV$88)</f>
        <v>31</v>
      </c>
      <c r="DS60" s="9">
        <f>_xlfn.RANK.EQ(datos!DW60,datos!DW$7:DW$88)</f>
        <v>30</v>
      </c>
      <c r="DT60" s="9">
        <f>_xlfn.RANK.EQ(datos!DX60,datos!DX$7:DX$88)</f>
        <v>29</v>
      </c>
      <c r="DU60" s="9">
        <f>_xlfn.RANK.EQ(datos!DY60,datos!DY$7:DY$88)</f>
        <v>29</v>
      </c>
      <c r="DV60" s="9">
        <f>_xlfn.RANK.EQ(datos!DZ60,datos!DZ$7:DZ$88)</f>
        <v>10</v>
      </c>
      <c r="DW60" s="9">
        <f>_xlfn.RANK.EQ(datos!EA60,datos!EA$7:EA$88)</f>
        <v>77</v>
      </c>
      <c r="DX60" s="9">
        <f>_xlfn.RANK.EQ(datos!EB60,datos!EB$7:EB$88)</f>
        <v>81</v>
      </c>
      <c r="DY60" s="9">
        <f>_xlfn.RANK.EQ(datos!EC60,datos!EC$7:EC$88)</f>
        <v>79</v>
      </c>
      <c r="DZ60" s="9">
        <f>_xlfn.RANK.EQ(datos!ED60,datos!ED$7:ED$88)</f>
        <v>78</v>
      </c>
      <c r="EA60" s="9">
        <f>_xlfn.RANK.EQ(datos!EE60,datos!EE$7:EE$88)</f>
        <v>5</v>
      </c>
      <c r="EB60" s="9">
        <f>_xlfn.RANK.EQ(datos!EF60,datos!EF$7:EF$88)</f>
        <v>57</v>
      </c>
      <c r="EC60" s="9">
        <f>_xlfn.RANK.EQ(datos!EG60,datos!EG$7:EG$88)</f>
        <v>39</v>
      </c>
      <c r="ED60" s="9">
        <f>_xlfn.RANK.EQ(datos!EH60,datos!EH$7:EH$88)</f>
        <v>66</v>
      </c>
      <c r="EE60" s="9">
        <f>_xlfn.RANK.EQ(datos!EI60,datos!EI$7:EI$88)</f>
        <v>70</v>
      </c>
      <c r="EF60" s="9">
        <f>_xlfn.RANK.EQ(datos!EJ60,datos!EJ$7:EJ$88)</f>
        <v>73</v>
      </c>
      <c r="EG60" s="9">
        <f>_xlfn.RANK.EQ(datos!EK60,datos!EK$7:EK$88)</f>
        <v>47</v>
      </c>
      <c r="EH60" s="9">
        <f>_xlfn.RANK.EQ(datos!EL60,datos!EL$7:EL$88)</f>
        <v>56</v>
      </c>
      <c r="EI60" s="9">
        <f>_xlfn.RANK.EQ(datos!EM60,datos!EM$7:EM$88)</f>
        <v>64</v>
      </c>
      <c r="EJ60" s="9">
        <f>_xlfn.RANK.EQ(datos!EN60,datos!EN$7:EN$88)</f>
        <v>59</v>
      </c>
      <c r="EK60" s="9">
        <f>_xlfn.RANK.EQ(datos!EO60,datos!EO$7:EO$88)</f>
        <v>69</v>
      </c>
      <c r="EL60" s="9">
        <f>_xlfn.RANK.EQ(datos!EP60,datos!EP$7:EP$88)</f>
        <v>59</v>
      </c>
      <c r="EM60" s="9">
        <f>_xlfn.RANK.EQ(datos!EQ60,datos!EQ$7:EQ$88)</f>
        <v>39</v>
      </c>
      <c r="EN60" s="9">
        <f>_xlfn.RANK.EQ(datos!ER60,datos!ER$7:ER$88)</f>
        <v>55</v>
      </c>
      <c r="EO60" s="9">
        <f>_xlfn.RANK.EQ(datos!ES60,datos!ES$7:ES$88)</f>
        <v>33</v>
      </c>
      <c r="EP60" s="9">
        <f>_xlfn.RANK.EQ(datos!ET60,datos!ET$7:ET$88)</f>
        <v>35</v>
      </c>
      <c r="EQ60" s="9">
        <f>_xlfn.RANK.EQ(datos!EU60,datos!EU$7:EU$88)</f>
        <v>45</v>
      </c>
      <c r="ER60" s="9">
        <f>_xlfn.RANK.EQ(datos!EV60,datos!EV$7:EV$88)</f>
        <v>50</v>
      </c>
      <c r="ES60" s="9">
        <f>_xlfn.RANK.EQ(datos!EW60,datos!EW$7:EW$88)</f>
        <v>43</v>
      </c>
      <c r="ET60" s="9">
        <f>_xlfn.RANK.EQ(datos!EX60,datos!EX$7:EX$88)</f>
        <v>56</v>
      </c>
      <c r="EU60" s="9">
        <f>_xlfn.RANK.EQ(datos!EY60,datos!EY$7:EY$88)</f>
        <v>39</v>
      </c>
      <c r="EV60" s="9">
        <f>_xlfn.RANK.EQ(datos!EZ60,datos!EZ$7:EZ$88)</f>
        <v>19</v>
      </c>
      <c r="EW60" s="9">
        <f>_xlfn.RANK.EQ(datos!FA60,datos!FA$7:FA$88)</f>
        <v>35</v>
      </c>
      <c r="EX60" s="9">
        <f>_xlfn.RANK.EQ(datos!FB60,datos!FB$7:FB$88)</f>
        <v>43</v>
      </c>
      <c r="EY60" s="9">
        <f>_xlfn.RANK.EQ(datos!FC60,datos!FC$7:FC$88)</f>
        <v>18</v>
      </c>
      <c r="EZ60" s="9">
        <f>_xlfn.RANK.EQ(datos!FD60,datos!FD$7:FD$88)</f>
        <v>16</v>
      </c>
      <c r="FA60" s="9">
        <f>_xlfn.RANK.EQ(datos!FE60,datos!FE$7:FE$88)</f>
        <v>33</v>
      </c>
      <c r="FB60" s="9">
        <f>_xlfn.RANK.EQ(datos!FF60,datos!FF$7:FF$88)</f>
        <v>33</v>
      </c>
      <c r="FC60" s="9">
        <f>_xlfn.RANK.EQ(datos!FG60,datos!FG$7:FG$88)</f>
        <v>27</v>
      </c>
      <c r="FD60" s="9">
        <f>_xlfn.RANK.EQ(datos!FH60,datos!FH$7:FH$88)</f>
        <v>63</v>
      </c>
      <c r="FE60" s="9">
        <f>_xlfn.RANK.EQ(datos!FI60,datos!FI$7:FI$88)</f>
        <v>53</v>
      </c>
      <c r="FF60" s="9">
        <f>_xlfn.RANK.EQ(datos!FJ60,datos!FJ$7:FJ$88)</f>
        <v>19</v>
      </c>
      <c r="FG60" s="9">
        <f>_xlfn.RANK.EQ(datos!FK60,datos!FK$7:FK$88)</f>
        <v>41</v>
      </c>
      <c r="FH60" s="9">
        <f>_xlfn.RANK.EQ(datos!FL60,datos!FL$7:FL$88)</f>
        <v>41</v>
      </c>
      <c r="FI60" s="9">
        <f>_xlfn.RANK.EQ(datos!FM60,datos!FM$7:FM$88)</f>
        <v>16</v>
      </c>
      <c r="FJ60" s="9">
        <f>_xlfn.RANK.EQ(datos!FN60,datos!FN$7:FN$88)</f>
        <v>17</v>
      </c>
      <c r="FK60" s="9">
        <f>_xlfn.RANK.EQ(datos!FO60,datos!FO$7:FO$88)</f>
        <v>65</v>
      </c>
      <c r="FL60" s="9">
        <f>_xlfn.RANK.EQ(datos!FP60,datos!FP$7:FP$88)</f>
        <v>49</v>
      </c>
      <c r="FM60" s="9">
        <f>_xlfn.RANK.EQ(datos!FQ60,datos!FQ$7:FQ$88)</f>
        <v>73</v>
      </c>
      <c r="FN60" s="9">
        <f>_xlfn.RANK.EQ(datos!FR60,datos!FR$7:FR$88)</f>
        <v>55</v>
      </c>
      <c r="FO60" s="9">
        <f>_xlfn.RANK.EQ(datos!FS60,datos!FS$7:FS$88)</f>
        <v>52</v>
      </c>
      <c r="FP60" s="9">
        <f>_xlfn.RANK.EQ(datos!FT60,datos!FT$7:FT$88)</f>
        <v>70</v>
      </c>
    </row>
    <row r="61" spans="1:172" x14ac:dyDescent="0.3">
      <c r="A61" s="2" t="s">
        <v>110</v>
      </c>
      <c r="B61" s="2">
        <v>501</v>
      </c>
      <c r="C61" s="2" t="s">
        <v>111</v>
      </c>
      <c r="D61" s="2" t="s">
        <v>351</v>
      </c>
      <c r="E61" s="2" t="s">
        <v>352</v>
      </c>
      <c r="F61" s="2">
        <v>1</v>
      </c>
      <c r="G61" s="2" t="s">
        <v>355</v>
      </c>
      <c r="H61" s="9">
        <f>_xlfn.RANK.EQ(datos2!I61,datos2!I$7:I$88)</f>
        <v>37</v>
      </c>
      <c r="I61" s="9">
        <f>_xlfn.RANK.EQ(datos2!J61,datos2!J$7:J$88)</f>
        <v>34</v>
      </c>
      <c r="J61" s="9">
        <f>_xlfn.RANK.EQ(datos2!K61,datos2!K$7:K$88)</f>
        <v>51</v>
      </c>
      <c r="K61" s="9">
        <f>_xlfn.RANK.EQ(datos2!L61,datos2!L$7:L$88)</f>
        <v>30</v>
      </c>
      <c r="L61" s="9">
        <f>_xlfn.RANK.EQ(datos2!M61,datos2!M$7:M$88)</f>
        <v>66</v>
      </c>
      <c r="M61" s="9">
        <f>_xlfn.RANK.EQ(datos2!N61,datos2!N$7:N$88)</f>
        <v>21</v>
      </c>
      <c r="N61" s="9">
        <f>_xlfn.RANK.EQ(datos2!O61,datos2!O$7:O$88)</f>
        <v>12</v>
      </c>
      <c r="O61" s="9">
        <f>_xlfn.RANK.EQ(datos2!P61,datos2!P$7:P$88)</f>
        <v>72</v>
      </c>
      <c r="P61" s="9">
        <f>_xlfn.RANK.EQ(datos2!Q61,datos2!Q$7:Q$88)</f>
        <v>36</v>
      </c>
      <c r="Q61" s="9">
        <f>_xlfn.RANK.EQ(datos2!R61,datos2!R$7:R$88)</f>
        <v>40</v>
      </c>
      <c r="R61" s="9">
        <f>_xlfn.RANK.EQ(datos2!S61,datos2!S$7:S$88)</f>
        <v>13</v>
      </c>
      <c r="S61" s="9">
        <f>_xlfn.RANK.EQ(datos2!T61,datos2!T$7:T$88)</f>
        <v>62</v>
      </c>
      <c r="T61" s="9">
        <f>_xlfn.RANK.EQ(datos2!U61,datos2!U$7:U$88)</f>
        <v>29</v>
      </c>
      <c r="U61" s="9">
        <f>_xlfn.RANK.EQ(datos2!V61,datos2!V$7:V$88)</f>
        <v>23</v>
      </c>
      <c r="V61" s="9">
        <f>_xlfn.RANK.EQ(datos2!W61,datos2!W$7:W$88)</f>
        <v>44</v>
      </c>
      <c r="W61" s="9">
        <f>_xlfn.RANK.EQ(datos2!X61,datos2!X$7:X$88)</f>
        <v>21</v>
      </c>
      <c r="X61" s="9">
        <f>_xlfn.RANK.EQ(datos2!Y61,datos2!Y$7:Y$88)</f>
        <v>46</v>
      </c>
      <c r="Y61" s="9">
        <f>_xlfn.RANK.EQ(datos2!Z61,datos2!Z$7:Z$88)</f>
        <v>64</v>
      </c>
      <c r="Z61" s="9">
        <f>_xlfn.RANK.EQ(datos2!AA61,datos2!AA$7:AA$88)</f>
        <v>29</v>
      </c>
      <c r="AA61" s="9">
        <f>_xlfn.RANK.EQ(datos2!AB61,datos2!AB$7:AB$88)</f>
        <v>5</v>
      </c>
      <c r="AB61" s="9">
        <f>_xlfn.RANK.EQ(datos2!AC61,datos2!AC$7:AC$88)</f>
        <v>18</v>
      </c>
      <c r="AC61" s="9">
        <f>_xlfn.RANK.EQ(datos2!AD61,datos2!AD$7:AD$88)</f>
        <v>50</v>
      </c>
      <c r="AD61" s="9">
        <f>_xlfn.RANK.EQ(datos2!AE61,datos2!AE$7:AE$88)</f>
        <v>47</v>
      </c>
      <c r="AE61" s="9">
        <f>_xlfn.RANK.EQ(datos2!AF61,datos2!AF$7:AF$88)</f>
        <v>66</v>
      </c>
      <c r="AF61" s="9">
        <f>_xlfn.RANK.EQ(datos2!AG61,datos2!AG$7:AG$88)</f>
        <v>49</v>
      </c>
      <c r="AG61" s="9">
        <f>_xlfn.RANK.EQ(datos2!AH61,datos2!AH$7:AH$88)</f>
        <v>49</v>
      </c>
      <c r="AH61" s="9">
        <f>_xlfn.RANK.EQ(datos2!AI61,datos2!AI$7:AI$88)</f>
        <v>52</v>
      </c>
      <c r="AI61" s="9">
        <f>_xlfn.RANK.EQ(datos2!AJ61,datos2!AJ$7:AJ$88)</f>
        <v>44</v>
      </c>
      <c r="AJ61" s="9">
        <f>_xlfn.RANK.EQ(datos2!AK61,datos2!AK$7:AK$88)</f>
        <v>53</v>
      </c>
      <c r="AK61" s="9">
        <f>_xlfn.RANK.EQ(datos2!AL61,datos2!AL$7:AL$88)</f>
        <v>4</v>
      </c>
      <c r="AL61" s="9">
        <f>_xlfn.RANK.EQ(datos2!AM61,datos2!AM$7:AM$88)</f>
        <v>38</v>
      </c>
      <c r="AM61" s="9">
        <f>_xlfn.RANK.EQ(datos2!AN61,datos2!AN$7:AN$88)</f>
        <v>67</v>
      </c>
      <c r="AN61" s="9">
        <f>_xlfn.RANK.EQ(datos2!AO61,datos2!AO$7:AO$88)</f>
        <v>43</v>
      </c>
      <c r="AO61" s="9">
        <f>_xlfn.RANK.EQ(datos!AS61,datos!AS$7:AS$88)</f>
        <v>52</v>
      </c>
      <c r="AP61" s="9">
        <f>_xlfn.RANK.EQ(datos!AT61,datos!AT$7:AT$88)</f>
        <v>74</v>
      </c>
      <c r="AQ61" s="9">
        <f>_xlfn.RANK.EQ(datos!AU61,datos!AU$7:AU$88)</f>
        <v>76</v>
      </c>
      <c r="AR61" s="9">
        <f>_xlfn.RANK.EQ(datos!AV61,datos!AV$7:AV$88)</f>
        <v>76</v>
      </c>
      <c r="AS61" s="9">
        <f>_xlfn.RANK.EQ(datos!AW61,datos!AW$7:AW$88)</f>
        <v>68</v>
      </c>
      <c r="AT61" s="9">
        <f>_xlfn.RANK.EQ(datos!AX61,datos!AX$7:AX$88)</f>
        <v>53</v>
      </c>
      <c r="AU61" s="9">
        <f>_xlfn.RANK.EQ(datos!AY61,datos!AY$7:AY$88)</f>
        <v>69</v>
      </c>
      <c r="AV61" s="9">
        <f>_xlfn.RANK.EQ(datos!AZ61,datos!AZ$7:AZ$88)</f>
        <v>46</v>
      </c>
      <c r="AW61" s="9">
        <f>_xlfn.RANK.EQ(datos!BA61,datos!BA$7:BA$88)</f>
        <v>16</v>
      </c>
      <c r="AX61" s="9">
        <f>_xlfn.RANK.EQ(datos!BB61,datos!BB$7:BB$88)</f>
        <v>25</v>
      </c>
      <c r="AY61" s="9">
        <f>_xlfn.RANK.EQ(datos!BC61,datos!BC$7:BC$88)</f>
        <v>24</v>
      </c>
      <c r="AZ61" s="9">
        <f>_xlfn.RANK.EQ(datos!BD61,datos!BD$7:BD$88)</f>
        <v>46</v>
      </c>
      <c r="BA61" s="9">
        <f>_xlfn.RANK.EQ(datos!BE61,datos!BE$7:BE$88)</f>
        <v>36</v>
      </c>
      <c r="BB61" s="9">
        <f>_xlfn.RANK.EQ(datos!BF61,datos!BF$7:BF$88)</f>
        <v>1</v>
      </c>
      <c r="BC61" s="9">
        <f>_xlfn.RANK.EQ(datos!BG61,datos!BG$7:BG$88)</f>
        <v>5</v>
      </c>
      <c r="BD61" s="9">
        <f>_xlfn.RANK.EQ(datos!BH61,datos!BH$7:BH$88)</f>
        <v>55</v>
      </c>
      <c r="BE61" s="9">
        <f>_xlfn.RANK.EQ(datos!BI61,datos!BI$7:BI$88)</f>
        <v>19</v>
      </c>
      <c r="BF61" s="9">
        <f>_xlfn.RANK.EQ(datos!BJ61,datos!BJ$7:BJ$88)</f>
        <v>67</v>
      </c>
      <c r="BG61" s="9">
        <f>_xlfn.RANK.EQ(datos!BK61,datos!BK$7:BK$88)</f>
        <v>62</v>
      </c>
      <c r="BH61" s="9">
        <f>_xlfn.RANK.EQ(datos!BL61,datos!BL$7:BL$88)</f>
        <v>41</v>
      </c>
      <c r="BI61" s="9">
        <f>_xlfn.RANK.EQ(datos!BM61,datos!BM$7:BM$88)</f>
        <v>45</v>
      </c>
      <c r="BJ61" s="9">
        <f>_xlfn.RANK.EQ(datos!BN61,datos!BN$7:BN$88)</f>
        <v>61</v>
      </c>
      <c r="BK61" s="9">
        <f>_xlfn.RANK.EQ(datos!BO61,datos!BO$7:BO$88)</f>
        <v>69</v>
      </c>
      <c r="BL61" s="9">
        <f>_xlfn.RANK.EQ(datos!BP61,datos!BP$7:BP$88)</f>
        <v>23</v>
      </c>
      <c r="BM61" s="9">
        <f>_xlfn.RANK.EQ(datos!BQ61,datos!BQ$7:BQ$88)</f>
        <v>60</v>
      </c>
      <c r="BN61" s="9">
        <f>_xlfn.RANK.EQ(datos!BR61,datos!BR$7:BR$88)</f>
        <v>36</v>
      </c>
      <c r="BO61" s="9">
        <f>_xlfn.RANK.EQ(datos!BS61,datos!BS$7:BS$88)</f>
        <v>61</v>
      </c>
      <c r="BP61" s="9">
        <f>_xlfn.RANK.EQ(datos!BT61,datos!BT$7:BT$88)</f>
        <v>1</v>
      </c>
      <c r="BQ61" s="9">
        <f>_xlfn.RANK.EQ(datos!BU61,datos!BU$7:BU$88)</f>
        <v>1</v>
      </c>
      <c r="BR61" s="9">
        <f>_xlfn.RANK.EQ(datos!BV61,datos!BV$7:BV$88)</f>
        <v>37</v>
      </c>
      <c r="BS61" s="9">
        <f>_xlfn.RANK.EQ(datos!BW61,datos!BW$7:BW$88)</f>
        <v>1</v>
      </c>
      <c r="BT61" s="9">
        <f>_xlfn.RANK.EQ(datos!BX61,datos!BX$7:BX$88)</f>
        <v>72</v>
      </c>
      <c r="BU61" s="9">
        <f>_xlfn.RANK.EQ(datos!BY61,datos!BY$7:BY$88)</f>
        <v>63</v>
      </c>
      <c r="BV61" s="9">
        <f>_xlfn.RANK.EQ(datos!BZ61,datos!BZ$7:BZ$88)</f>
        <v>16</v>
      </c>
      <c r="BW61" s="9">
        <f>_xlfn.RANK.EQ(datos!CA61,datos!CA$7:CA$88)</f>
        <v>28</v>
      </c>
      <c r="BX61" s="9">
        <f>_xlfn.RANK.EQ(datos!CB61,datos!CB$7:CB$88)</f>
        <v>45</v>
      </c>
      <c r="BY61" s="9">
        <f>_xlfn.RANK.EQ(datos!CC61,datos!CC$7:CC$88)</f>
        <v>66</v>
      </c>
      <c r="BZ61" s="9">
        <f>_xlfn.RANK.EQ(datos!CD61,datos!CD$7:CD$88)</f>
        <v>1</v>
      </c>
      <c r="CA61" s="9">
        <f>_xlfn.RANK.EQ(datos!CE61,datos!CE$7:CE$88)</f>
        <v>71</v>
      </c>
      <c r="CB61" s="9">
        <f>_xlfn.RANK.EQ(datos!CF61,datos!CF$7:CF$88)</f>
        <v>50</v>
      </c>
      <c r="CC61" s="9">
        <f>_xlfn.RANK.EQ(datos!CG61,datos!CG$7:CG$88)</f>
        <v>24</v>
      </c>
      <c r="CD61" s="9">
        <f>_xlfn.RANK.EQ(datos!CH61,datos!CH$7:CH$88)</f>
        <v>6</v>
      </c>
      <c r="CE61" s="9">
        <f>_xlfn.RANK.EQ(datos!CI61,datos!CI$7:CI$88)</f>
        <v>40</v>
      </c>
      <c r="CF61" s="9">
        <f>_xlfn.RANK.EQ(datos!CJ61,datos!CJ$7:CJ$88)</f>
        <v>41</v>
      </c>
      <c r="CG61" s="9">
        <f>_xlfn.RANK.EQ(datos!CK61,datos!CK$7:CK$88)</f>
        <v>74</v>
      </c>
      <c r="CH61" s="9">
        <f>_xlfn.RANK.EQ(datos!CL61,datos!CL$7:CL$88)</f>
        <v>35</v>
      </c>
      <c r="CI61" s="9">
        <f>_xlfn.RANK.EQ(datos!CM61,datos!CM$7:CM$88)</f>
        <v>66</v>
      </c>
      <c r="CJ61" s="9">
        <f>_xlfn.RANK.EQ(datos!CN61,datos!CN$7:CN$88)</f>
        <v>45</v>
      </c>
      <c r="CK61" s="9">
        <f>_xlfn.RANK.EQ(datos!CO61,datos!CO$7:CO$88)</f>
        <v>70</v>
      </c>
      <c r="CL61" s="9">
        <f>_xlfn.RANK.EQ(datos!CP61,datos!CP$7:CP$88)</f>
        <v>70</v>
      </c>
      <c r="CM61" s="9">
        <f>_xlfn.RANK.EQ(datos!CQ61,datos!CQ$7:CQ$88)</f>
        <v>1</v>
      </c>
      <c r="CN61" s="9">
        <f>_xlfn.RANK.EQ(datos!CR61,datos!CR$7:CR$88)</f>
        <v>61</v>
      </c>
      <c r="CO61" s="9">
        <f>_xlfn.RANK.EQ(datos!CS61,datos!CS$7:CS$88)</f>
        <v>26</v>
      </c>
      <c r="CP61" s="9">
        <f>_xlfn.RANK.EQ(datos!CT61,datos!CT$7:CT$88)</f>
        <v>32</v>
      </c>
      <c r="CQ61" s="9">
        <f>_xlfn.RANK.EQ(datos!CU61,datos!CU$7:CU$88)</f>
        <v>80</v>
      </c>
      <c r="CR61" s="9">
        <f>_xlfn.RANK.EQ(datos!CV61,datos!CV$7:CV$88)</f>
        <v>19</v>
      </c>
      <c r="CS61" s="9">
        <f>_xlfn.RANK.EQ(datos!CW61,datos!CW$7:CW$88)</f>
        <v>30</v>
      </c>
      <c r="CT61" s="9">
        <f>_xlfn.RANK.EQ(datos!CX61,datos!CX$7:CX$88)</f>
        <v>70</v>
      </c>
      <c r="CU61" s="9">
        <f>_xlfn.RANK.EQ(datos!CY61,datos!CY$7:CY$88)</f>
        <v>13</v>
      </c>
      <c r="CV61" s="9">
        <f>_xlfn.RANK.EQ(datos!CZ61,datos!CZ$7:CZ$88)</f>
        <v>27</v>
      </c>
      <c r="CW61" s="9">
        <f>_xlfn.RANK.EQ(datos!DA61,datos!DA$7:DA$88)</f>
        <v>28</v>
      </c>
      <c r="CX61" s="9">
        <f>_xlfn.RANK.EQ(datos!DB61,datos!DB$7:DB$88)</f>
        <v>36</v>
      </c>
      <c r="CY61" s="9">
        <f>_xlfn.RANK.EQ(datos!DC61,datos!DC$7:DC$88)</f>
        <v>23</v>
      </c>
      <c r="CZ61" s="9">
        <f>_xlfn.RANK.EQ(datos!DD61,datos!DD$7:DD$88)</f>
        <v>28</v>
      </c>
      <c r="DA61" s="9">
        <f>_xlfn.RANK.EQ(datos!DE61,datos!DE$7:DE$88)</f>
        <v>7</v>
      </c>
      <c r="DB61" s="9">
        <f>_xlfn.RANK.EQ(datos!DF61,datos!DF$7:DF$88)</f>
        <v>26</v>
      </c>
      <c r="DC61" s="9">
        <f>_xlfn.RANK.EQ(datos!DG61,datos!DG$7:DG$88)</f>
        <v>27</v>
      </c>
      <c r="DD61" s="9">
        <f>_xlfn.RANK.EQ(datos!DH61,datos!DH$7:DH$88)</f>
        <v>20</v>
      </c>
      <c r="DE61" s="9">
        <f>_xlfn.RANK.EQ(datos!DI61,datos!DI$7:DI$88)</f>
        <v>13</v>
      </c>
      <c r="DF61" s="9">
        <f>_xlfn.RANK.EQ(datos!DJ61,datos!DJ$7:DJ$88)</f>
        <v>33</v>
      </c>
      <c r="DG61" s="9">
        <f>_xlfn.RANK.EQ(datos!DK61,datos!DK$7:DK$88)</f>
        <v>48</v>
      </c>
      <c r="DH61" s="9">
        <f>_xlfn.RANK.EQ(datos!DL61,datos!DL$7:DL$88)</f>
        <v>51</v>
      </c>
      <c r="DI61" s="9">
        <f>_xlfn.RANK.EQ(datos!DM61,datos!DM$7:DM$88)</f>
        <v>39</v>
      </c>
      <c r="DJ61" s="9">
        <f>_xlfn.RANK.EQ(datos!DN61,datos!DN$7:DN$88)</f>
        <v>30</v>
      </c>
      <c r="DK61" s="9">
        <f>_xlfn.RANK.EQ(datos!DO61,datos!DO$7:DO$88)</f>
        <v>81</v>
      </c>
      <c r="DL61" s="9">
        <f>_xlfn.RANK.EQ(datos!DP61,datos!DP$7:DP$88)</f>
        <v>60</v>
      </c>
      <c r="DM61" s="9">
        <f>_xlfn.RANK.EQ(datos!DQ61,datos!DQ$7:DQ$88)</f>
        <v>75</v>
      </c>
      <c r="DN61" s="9">
        <f>_xlfn.RANK.EQ(datos!DR61,datos!DR$7:DR$88)</f>
        <v>35</v>
      </c>
      <c r="DO61" s="9">
        <f>_xlfn.RANK.EQ(datos!DS61,datos!DS$7:DS$88)</f>
        <v>52</v>
      </c>
      <c r="DP61" s="9">
        <f>_xlfn.RANK.EQ(datos!DT61,datos!DT$7:DT$88)</f>
        <v>55</v>
      </c>
      <c r="DQ61" s="9">
        <f>_xlfn.RANK.EQ(datos!DU61,datos!DU$7:DU$88)</f>
        <v>42</v>
      </c>
      <c r="DR61" s="9">
        <f>_xlfn.RANK.EQ(datos!DV61,datos!DV$7:DV$88)</f>
        <v>5</v>
      </c>
      <c r="DS61" s="9">
        <f>_xlfn.RANK.EQ(datos!DW61,datos!DW$7:DW$88)</f>
        <v>1</v>
      </c>
      <c r="DT61" s="9">
        <f>_xlfn.RANK.EQ(datos!DX61,datos!DX$7:DX$88)</f>
        <v>5</v>
      </c>
      <c r="DU61" s="9">
        <f>_xlfn.RANK.EQ(datos!DY61,datos!DY$7:DY$88)</f>
        <v>3</v>
      </c>
      <c r="DV61" s="9">
        <f>_xlfn.RANK.EQ(datos!DZ61,datos!DZ$7:DZ$88)</f>
        <v>6</v>
      </c>
      <c r="DW61" s="9">
        <f>_xlfn.RANK.EQ(datos!EA61,datos!EA$7:EA$88)</f>
        <v>54</v>
      </c>
      <c r="DX61" s="9">
        <f>_xlfn.RANK.EQ(datos!EB61,datos!EB$7:EB$88)</f>
        <v>36</v>
      </c>
      <c r="DY61" s="9">
        <f>_xlfn.RANK.EQ(datos!EC61,datos!EC$7:EC$88)</f>
        <v>42</v>
      </c>
      <c r="DZ61" s="9">
        <f>_xlfn.RANK.EQ(datos!ED61,datos!ED$7:ED$88)</f>
        <v>48</v>
      </c>
      <c r="EA61" s="9">
        <f>_xlfn.RANK.EQ(datos!EE61,datos!EE$7:EE$88)</f>
        <v>35</v>
      </c>
      <c r="EB61" s="9">
        <f>_xlfn.RANK.EQ(datos!EF61,datos!EF$7:EF$88)</f>
        <v>73</v>
      </c>
      <c r="EC61" s="9">
        <f>_xlfn.RANK.EQ(datos!EG61,datos!EG$7:EG$88)</f>
        <v>54</v>
      </c>
      <c r="ED61" s="9">
        <f>_xlfn.RANK.EQ(datos!EH61,datos!EH$7:EH$88)</f>
        <v>23</v>
      </c>
      <c r="EE61" s="9">
        <f>_xlfn.RANK.EQ(datos!EI61,datos!EI$7:EI$88)</f>
        <v>1</v>
      </c>
      <c r="EF61" s="9">
        <f>_xlfn.RANK.EQ(datos!EJ61,datos!EJ$7:EJ$88)</f>
        <v>22</v>
      </c>
      <c r="EG61" s="9">
        <f>_xlfn.RANK.EQ(datos!EK61,datos!EK$7:EK$88)</f>
        <v>65</v>
      </c>
      <c r="EH61" s="9">
        <f>_xlfn.RANK.EQ(datos!EL61,datos!EL$7:EL$88)</f>
        <v>14</v>
      </c>
      <c r="EI61" s="9">
        <f>_xlfn.RANK.EQ(datos!EM61,datos!EM$7:EM$88)</f>
        <v>36</v>
      </c>
      <c r="EJ61" s="9">
        <f>_xlfn.RANK.EQ(datos!EN61,datos!EN$7:EN$88)</f>
        <v>60</v>
      </c>
      <c r="EK61" s="9">
        <f>_xlfn.RANK.EQ(datos!EO61,datos!EO$7:EO$88)</f>
        <v>27</v>
      </c>
      <c r="EL61" s="9">
        <f>_xlfn.RANK.EQ(datos!EP61,datos!EP$7:EP$88)</f>
        <v>54</v>
      </c>
      <c r="EM61" s="9">
        <f>_xlfn.RANK.EQ(datos!EQ61,datos!EQ$7:EQ$88)</f>
        <v>35</v>
      </c>
      <c r="EN61" s="9">
        <f>_xlfn.RANK.EQ(datos!ER61,datos!ER$7:ER$88)</f>
        <v>62</v>
      </c>
      <c r="EO61" s="9">
        <f>_xlfn.RANK.EQ(datos!ES61,datos!ES$7:ES$88)</f>
        <v>63</v>
      </c>
      <c r="EP61" s="9">
        <f>_xlfn.RANK.EQ(datos!ET61,datos!ET$7:ET$88)</f>
        <v>4</v>
      </c>
      <c r="EQ61" s="9">
        <f>_xlfn.RANK.EQ(datos!EU61,datos!EU$7:EU$88)</f>
        <v>1</v>
      </c>
      <c r="ER61" s="9">
        <f>_xlfn.RANK.EQ(datos!EV61,datos!EV$7:EV$88)</f>
        <v>4</v>
      </c>
      <c r="ES61" s="9">
        <f>_xlfn.RANK.EQ(datos!EW61,datos!EW$7:EW$88)</f>
        <v>72</v>
      </c>
      <c r="ET61" s="9">
        <f>_xlfn.RANK.EQ(datos!EX61,datos!EX$7:EX$88)</f>
        <v>8</v>
      </c>
      <c r="EU61" s="9">
        <f>_xlfn.RANK.EQ(datos!EY61,datos!EY$7:EY$88)</f>
        <v>18</v>
      </c>
      <c r="EV61" s="9">
        <f>_xlfn.RANK.EQ(datos!EZ61,datos!EZ$7:EZ$88)</f>
        <v>6</v>
      </c>
      <c r="EW61" s="9">
        <f>_xlfn.RANK.EQ(datos!FA61,datos!FA$7:FA$88)</f>
        <v>5</v>
      </c>
      <c r="EX61" s="9">
        <f>_xlfn.RANK.EQ(datos!FB61,datos!FB$7:FB$88)</f>
        <v>25</v>
      </c>
      <c r="EY61" s="9">
        <f>_xlfn.RANK.EQ(datos!FC61,datos!FC$7:FC$88)</f>
        <v>1</v>
      </c>
      <c r="EZ61" s="9">
        <f>_xlfn.RANK.EQ(datos!FD61,datos!FD$7:FD$88)</f>
        <v>45</v>
      </c>
      <c r="FA61" s="9">
        <f>_xlfn.RANK.EQ(datos!FE61,datos!FE$7:FE$88)</f>
        <v>16</v>
      </c>
      <c r="FB61" s="9">
        <f>_xlfn.RANK.EQ(datos!FF61,datos!FF$7:FF$88)</f>
        <v>33</v>
      </c>
      <c r="FC61" s="9">
        <f>_xlfn.RANK.EQ(datos!FG61,datos!FG$7:FG$88)</f>
        <v>1</v>
      </c>
      <c r="FD61" s="9">
        <f>_xlfn.RANK.EQ(datos!FH61,datos!FH$7:FH$88)</f>
        <v>58</v>
      </c>
      <c r="FE61" s="9">
        <f>_xlfn.RANK.EQ(datos!FI61,datos!FI$7:FI$88)</f>
        <v>62</v>
      </c>
      <c r="FF61" s="9">
        <f>_xlfn.RANK.EQ(datos!FJ61,datos!FJ$7:FJ$88)</f>
        <v>70</v>
      </c>
      <c r="FG61" s="9">
        <f>_xlfn.RANK.EQ(datos!FK61,datos!FK$7:FK$88)</f>
        <v>79</v>
      </c>
      <c r="FH61" s="9">
        <f>_xlfn.RANK.EQ(datos!FL61,datos!FL$7:FL$88)</f>
        <v>36</v>
      </c>
      <c r="FI61" s="9">
        <f>_xlfn.RANK.EQ(datos!FM61,datos!FM$7:FM$88)</f>
        <v>24</v>
      </c>
      <c r="FJ61" s="9">
        <f>_xlfn.RANK.EQ(datos!FN61,datos!FN$7:FN$88)</f>
        <v>22</v>
      </c>
      <c r="FK61" s="9">
        <f>_xlfn.RANK.EQ(datos!FO61,datos!FO$7:FO$88)</f>
        <v>45</v>
      </c>
      <c r="FL61" s="9">
        <f>_xlfn.RANK.EQ(datos!FP61,datos!FP$7:FP$88)</f>
        <v>69</v>
      </c>
      <c r="FM61" s="9">
        <f>_xlfn.RANK.EQ(datos!FQ61,datos!FQ$7:FQ$88)</f>
        <v>58</v>
      </c>
      <c r="FN61" s="9">
        <f>_xlfn.RANK.EQ(datos!FR61,datos!FR$7:FR$88)</f>
        <v>24</v>
      </c>
      <c r="FO61" s="9">
        <f>_xlfn.RANK.EQ(datos!FS61,datos!FS$7:FS$88)</f>
        <v>25</v>
      </c>
      <c r="FP61" s="9">
        <f>_xlfn.RANK.EQ(datos!FT61,datos!FT$7:FT$88)</f>
        <v>61</v>
      </c>
    </row>
    <row r="62" spans="1:172" x14ac:dyDescent="0.3">
      <c r="A62" s="2" t="s">
        <v>112</v>
      </c>
      <c r="B62" s="2">
        <v>502</v>
      </c>
      <c r="C62" s="2" t="s">
        <v>113</v>
      </c>
      <c r="D62" s="2" t="s">
        <v>351</v>
      </c>
      <c r="E62" s="2" t="s">
        <v>352</v>
      </c>
      <c r="F62" s="2">
        <v>1</v>
      </c>
      <c r="G62" s="2" t="s">
        <v>355</v>
      </c>
      <c r="H62" s="9">
        <f>_xlfn.RANK.EQ(datos2!I62,datos2!I$7:I$88)</f>
        <v>50</v>
      </c>
      <c r="I62" s="9">
        <f>_xlfn.RANK.EQ(datos2!J62,datos2!J$7:J$88)</f>
        <v>70</v>
      </c>
      <c r="J62" s="9">
        <f>_xlfn.RANK.EQ(datos2!K62,datos2!K$7:K$88)</f>
        <v>48</v>
      </c>
      <c r="K62" s="9">
        <f>_xlfn.RANK.EQ(datos2!L62,datos2!L$7:L$88)</f>
        <v>43</v>
      </c>
      <c r="L62" s="9">
        <f>_xlfn.RANK.EQ(datos2!M62,datos2!M$7:M$88)</f>
        <v>41</v>
      </c>
      <c r="M62" s="9">
        <f>_xlfn.RANK.EQ(datos2!N62,datos2!N$7:N$88)</f>
        <v>43</v>
      </c>
      <c r="N62" s="9">
        <f>_xlfn.RANK.EQ(datos2!O62,datos2!O$7:O$88)</f>
        <v>42</v>
      </c>
      <c r="O62" s="9">
        <f>_xlfn.RANK.EQ(datos2!P62,datos2!P$7:P$88)</f>
        <v>64</v>
      </c>
      <c r="P62" s="9">
        <f>_xlfn.RANK.EQ(datos2!Q62,datos2!Q$7:Q$88)</f>
        <v>70</v>
      </c>
      <c r="Q62" s="9">
        <f>_xlfn.RANK.EQ(datos2!R62,datos2!R$7:R$88)</f>
        <v>49</v>
      </c>
      <c r="R62" s="9">
        <f>_xlfn.RANK.EQ(datos2!S62,datos2!S$7:S$88)</f>
        <v>60</v>
      </c>
      <c r="S62" s="9">
        <f>_xlfn.RANK.EQ(datos2!T62,datos2!T$7:T$88)</f>
        <v>80</v>
      </c>
      <c r="T62" s="9">
        <f>_xlfn.RANK.EQ(datos2!U62,datos2!U$7:U$88)</f>
        <v>31</v>
      </c>
      <c r="U62" s="9">
        <f>_xlfn.RANK.EQ(datos2!V62,datos2!V$7:V$88)</f>
        <v>26</v>
      </c>
      <c r="V62" s="9">
        <f>_xlfn.RANK.EQ(datos2!W62,datos2!W$7:W$88)</f>
        <v>78</v>
      </c>
      <c r="W62" s="9">
        <f>_xlfn.RANK.EQ(datos2!X62,datos2!X$7:X$88)</f>
        <v>35</v>
      </c>
      <c r="X62" s="9">
        <f>_xlfn.RANK.EQ(datos2!Y62,datos2!Y$7:Y$88)</f>
        <v>73</v>
      </c>
      <c r="Y62" s="9">
        <f>_xlfn.RANK.EQ(datos2!Z62,datos2!Z$7:Z$88)</f>
        <v>4</v>
      </c>
      <c r="Z62" s="9">
        <f>_xlfn.RANK.EQ(datos2!AA62,datos2!AA$7:AA$88)</f>
        <v>21</v>
      </c>
      <c r="AA62" s="9">
        <f>_xlfn.RANK.EQ(datos2!AB62,datos2!AB$7:AB$88)</f>
        <v>19</v>
      </c>
      <c r="AB62" s="9">
        <f>_xlfn.RANK.EQ(datos2!AC62,datos2!AC$7:AC$88)</f>
        <v>48</v>
      </c>
      <c r="AC62" s="9">
        <f>_xlfn.RANK.EQ(datos2!AD62,datos2!AD$7:AD$88)</f>
        <v>60</v>
      </c>
      <c r="AD62" s="9">
        <f>_xlfn.RANK.EQ(datos2!AE62,datos2!AE$7:AE$88)</f>
        <v>52</v>
      </c>
      <c r="AE62" s="9">
        <f>_xlfn.RANK.EQ(datos2!AF62,datos2!AF$7:AF$88)</f>
        <v>41</v>
      </c>
      <c r="AF62" s="9">
        <f>_xlfn.RANK.EQ(datos2!AG62,datos2!AG$7:AG$88)</f>
        <v>31</v>
      </c>
      <c r="AG62" s="9">
        <f>_xlfn.RANK.EQ(datos2!AH62,datos2!AH$7:AH$88)</f>
        <v>50</v>
      </c>
      <c r="AH62" s="9">
        <f>_xlfn.RANK.EQ(datos2!AI62,datos2!AI$7:AI$88)</f>
        <v>10</v>
      </c>
      <c r="AI62" s="9">
        <f>_xlfn.RANK.EQ(datos2!AJ62,datos2!AJ$7:AJ$88)</f>
        <v>55</v>
      </c>
      <c r="AJ62" s="9">
        <f>_xlfn.RANK.EQ(datos2!AK62,datos2!AK$7:AK$88)</f>
        <v>48</v>
      </c>
      <c r="AK62" s="9">
        <f>_xlfn.RANK.EQ(datos2!AL62,datos2!AL$7:AL$88)</f>
        <v>46</v>
      </c>
      <c r="AL62" s="9">
        <f>_xlfn.RANK.EQ(datos2!AM62,datos2!AM$7:AM$88)</f>
        <v>26</v>
      </c>
      <c r="AM62" s="9">
        <f>_xlfn.RANK.EQ(datos2!AN62,datos2!AN$7:AN$88)</f>
        <v>36</v>
      </c>
      <c r="AN62" s="9">
        <f>_xlfn.RANK.EQ(datos2!AO62,datos2!AO$7:AO$88)</f>
        <v>37</v>
      </c>
      <c r="AO62" s="9">
        <f>_xlfn.RANK.EQ(datos!AS62,datos!AS$7:AS$88)</f>
        <v>64</v>
      </c>
      <c r="AP62" s="9">
        <f>_xlfn.RANK.EQ(datos!AT62,datos!AT$7:AT$88)</f>
        <v>22</v>
      </c>
      <c r="AQ62" s="9">
        <f>_xlfn.RANK.EQ(datos!AU62,datos!AU$7:AU$88)</f>
        <v>73</v>
      </c>
      <c r="AR62" s="9">
        <f>_xlfn.RANK.EQ(datos!AV62,datos!AV$7:AV$88)</f>
        <v>69</v>
      </c>
      <c r="AS62" s="9">
        <f>_xlfn.RANK.EQ(datos!AW62,datos!AW$7:AW$88)</f>
        <v>56</v>
      </c>
      <c r="AT62" s="9">
        <f>_xlfn.RANK.EQ(datos!AX62,datos!AX$7:AX$88)</f>
        <v>52</v>
      </c>
      <c r="AU62" s="9">
        <f>_xlfn.RANK.EQ(datos!AY62,datos!AY$7:AY$88)</f>
        <v>50</v>
      </c>
      <c r="AV62" s="9">
        <f>_xlfn.RANK.EQ(datos!AZ62,datos!AZ$7:AZ$88)</f>
        <v>77</v>
      </c>
      <c r="AW62" s="9">
        <f>_xlfn.RANK.EQ(datos!BA62,datos!BA$7:BA$88)</f>
        <v>58</v>
      </c>
      <c r="AX62" s="9">
        <f>_xlfn.RANK.EQ(datos!BB62,datos!BB$7:BB$88)</f>
        <v>59</v>
      </c>
      <c r="AY62" s="9">
        <f>_xlfn.RANK.EQ(datos!BC62,datos!BC$7:BC$88)</f>
        <v>32</v>
      </c>
      <c r="AZ62" s="9">
        <f>_xlfn.RANK.EQ(datos!BD62,datos!BD$7:BD$88)</f>
        <v>53</v>
      </c>
      <c r="BA62" s="9">
        <f>_xlfn.RANK.EQ(datos!BE62,datos!BE$7:BE$88)</f>
        <v>52</v>
      </c>
      <c r="BB62" s="9">
        <f>_xlfn.RANK.EQ(datos!BF62,datos!BF$7:BF$88)</f>
        <v>74</v>
      </c>
      <c r="BC62" s="9">
        <f>_xlfn.RANK.EQ(datos!BG62,datos!BG$7:BG$88)</f>
        <v>5</v>
      </c>
      <c r="BD62" s="9">
        <f>_xlfn.RANK.EQ(datos!BH62,datos!BH$7:BH$88)</f>
        <v>61</v>
      </c>
      <c r="BE62" s="9">
        <f>_xlfn.RANK.EQ(datos!BI62,datos!BI$7:BI$88)</f>
        <v>19</v>
      </c>
      <c r="BF62" s="9">
        <f>_xlfn.RANK.EQ(datos!BJ62,datos!BJ$7:BJ$88)</f>
        <v>19</v>
      </c>
      <c r="BG62" s="9">
        <f>_xlfn.RANK.EQ(datos!BK62,datos!BK$7:BK$88)</f>
        <v>80</v>
      </c>
      <c r="BH62" s="9">
        <f>_xlfn.RANK.EQ(datos!BL62,datos!BL$7:BL$88)</f>
        <v>53</v>
      </c>
      <c r="BI62" s="9">
        <f>_xlfn.RANK.EQ(datos!BM62,datos!BM$7:BM$88)</f>
        <v>69</v>
      </c>
      <c r="BJ62" s="9">
        <f>_xlfn.RANK.EQ(datos!BN62,datos!BN$7:BN$88)</f>
        <v>77</v>
      </c>
      <c r="BK62" s="9">
        <f>_xlfn.RANK.EQ(datos!BO62,datos!BO$7:BO$88)</f>
        <v>70</v>
      </c>
      <c r="BL62" s="9">
        <f>_xlfn.RANK.EQ(datos!BP62,datos!BP$7:BP$88)</f>
        <v>28</v>
      </c>
      <c r="BM62" s="9">
        <f>_xlfn.RANK.EQ(datos!BQ62,datos!BQ$7:BQ$88)</f>
        <v>41</v>
      </c>
      <c r="BN62" s="9">
        <f>_xlfn.RANK.EQ(datos!BR62,datos!BR$7:BR$88)</f>
        <v>46</v>
      </c>
      <c r="BO62" s="9">
        <f>_xlfn.RANK.EQ(datos!BS62,datos!BS$7:BS$88)</f>
        <v>25</v>
      </c>
      <c r="BP62" s="9">
        <f>_xlfn.RANK.EQ(datos!BT62,datos!BT$7:BT$88)</f>
        <v>61</v>
      </c>
      <c r="BQ62" s="9">
        <f>_xlfn.RANK.EQ(datos!BU62,datos!BU$7:BU$88)</f>
        <v>72</v>
      </c>
      <c r="BR62" s="9">
        <f>_xlfn.RANK.EQ(datos!BV62,datos!BV$7:BV$88)</f>
        <v>5</v>
      </c>
      <c r="BS62" s="9">
        <f>_xlfn.RANK.EQ(datos!BW62,datos!BW$7:BW$88)</f>
        <v>1</v>
      </c>
      <c r="BT62" s="9">
        <f>_xlfn.RANK.EQ(datos!BX62,datos!BX$7:BX$88)</f>
        <v>11</v>
      </c>
      <c r="BU62" s="9">
        <f>_xlfn.RANK.EQ(datos!BY62,datos!BY$7:BY$88)</f>
        <v>51</v>
      </c>
      <c r="BV62" s="9">
        <f>_xlfn.RANK.EQ(datos!BZ62,datos!BZ$7:BZ$88)</f>
        <v>68</v>
      </c>
      <c r="BW62" s="9">
        <f>_xlfn.RANK.EQ(datos!CA62,datos!CA$7:CA$88)</f>
        <v>28</v>
      </c>
      <c r="BX62" s="9">
        <f>_xlfn.RANK.EQ(datos!CB62,datos!CB$7:CB$88)</f>
        <v>66</v>
      </c>
      <c r="BY62" s="9">
        <f>_xlfn.RANK.EQ(datos!CC62,datos!CC$7:CC$88)</f>
        <v>69</v>
      </c>
      <c r="BZ62" s="9">
        <f>_xlfn.RANK.EQ(datos!CD62,datos!CD$7:CD$88)</f>
        <v>7</v>
      </c>
      <c r="CA62" s="9">
        <f>_xlfn.RANK.EQ(datos!CE62,datos!CE$7:CE$88)</f>
        <v>73</v>
      </c>
      <c r="CB62" s="9">
        <f>_xlfn.RANK.EQ(datos!CF62,datos!CF$7:CF$88)</f>
        <v>52</v>
      </c>
      <c r="CC62" s="9">
        <f>_xlfn.RANK.EQ(datos!CG62,datos!CG$7:CG$88)</f>
        <v>10</v>
      </c>
      <c r="CD62" s="9">
        <f>_xlfn.RANK.EQ(datos!CH62,datos!CH$7:CH$88)</f>
        <v>23</v>
      </c>
      <c r="CE62" s="9">
        <f>_xlfn.RANK.EQ(datos!CI62,datos!CI$7:CI$88)</f>
        <v>32</v>
      </c>
      <c r="CF62" s="9">
        <f>_xlfn.RANK.EQ(datos!CJ62,datos!CJ$7:CJ$88)</f>
        <v>47</v>
      </c>
      <c r="CG62" s="9">
        <f>_xlfn.RANK.EQ(datos!CK62,datos!CK$7:CK$88)</f>
        <v>62</v>
      </c>
      <c r="CH62" s="9">
        <f>_xlfn.RANK.EQ(datos!CL62,datos!CL$7:CL$88)</f>
        <v>42</v>
      </c>
      <c r="CI62" s="9">
        <f>_xlfn.RANK.EQ(datos!CM62,datos!CM$7:CM$88)</f>
        <v>69</v>
      </c>
      <c r="CJ62" s="9">
        <f>_xlfn.RANK.EQ(datos!CN62,datos!CN$7:CN$88)</f>
        <v>75</v>
      </c>
      <c r="CK62" s="9">
        <f>_xlfn.RANK.EQ(datos!CO62,datos!CO$7:CO$88)</f>
        <v>10</v>
      </c>
      <c r="CL62" s="9">
        <f>_xlfn.RANK.EQ(datos!CP62,datos!CP$7:CP$88)</f>
        <v>10</v>
      </c>
      <c r="CM62" s="9">
        <f>_xlfn.RANK.EQ(datos!CQ62,datos!CQ$7:CQ$88)</f>
        <v>1</v>
      </c>
      <c r="CN62" s="9">
        <f>_xlfn.RANK.EQ(datos!CR62,datos!CR$7:CR$88)</f>
        <v>32</v>
      </c>
      <c r="CO62" s="9">
        <f>_xlfn.RANK.EQ(datos!CS62,datos!CS$7:CS$88)</f>
        <v>46</v>
      </c>
      <c r="CP62" s="9">
        <f>_xlfn.RANK.EQ(datos!CT62,datos!CT$7:CT$88)</f>
        <v>18</v>
      </c>
      <c r="CQ62" s="9">
        <f>_xlfn.RANK.EQ(datos!CU62,datos!CU$7:CU$88)</f>
        <v>55</v>
      </c>
      <c r="CR62" s="9">
        <f>_xlfn.RANK.EQ(datos!CV62,datos!CV$7:CV$88)</f>
        <v>8</v>
      </c>
      <c r="CS62" s="9">
        <f>_xlfn.RANK.EQ(datos!CW62,datos!CW$7:CW$88)</f>
        <v>55</v>
      </c>
      <c r="CT62" s="9">
        <f>_xlfn.RANK.EQ(datos!CX62,datos!CX$7:CX$88)</f>
        <v>15</v>
      </c>
      <c r="CU62" s="9">
        <f>_xlfn.RANK.EQ(datos!CY62,datos!CY$7:CY$88)</f>
        <v>55</v>
      </c>
      <c r="CV62" s="9">
        <f>_xlfn.RANK.EQ(datos!CZ62,datos!CZ$7:CZ$88)</f>
        <v>65</v>
      </c>
      <c r="CW62" s="9">
        <f>_xlfn.RANK.EQ(datos!DA62,datos!DA$7:DA$88)</f>
        <v>49</v>
      </c>
      <c r="CX62" s="9">
        <f>_xlfn.RANK.EQ(datos!DB62,datos!DB$7:DB$88)</f>
        <v>43</v>
      </c>
      <c r="CY62" s="9">
        <f>_xlfn.RANK.EQ(datos!DC62,datos!DC$7:DC$88)</f>
        <v>38</v>
      </c>
      <c r="CZ62" s="9">
        <f>_xlfn.RANK.EQ(datos!DD62,datos!DD$7:DD$88)</f>
        <v>43</v>
      </c>
      <c r="DA62" s="9">
        <f>_xlfn.RANK.EQ(datos!DE62,datos!DE$7:DE$88)</f>
        <v>5</v>
      </c>
      <c r="DB62" s="9">
        <f>_xlfn.RANK.EQ(datos!DF62,datos!DF$7:DF$88)</f>
        <v>47</v>
      </c>
      <c r="DC62" s="9">
        <f>_xlfn.RANK.EQ(datos!DG62,datos!DG$7:DG$88)</f>
        <v>39</v>
      </c>
      <c r="DD62" s="9">
        <f>_xlfn.RANK.EQ(datos!DH62,datos!DH$7:DH$88)</f>
        <v>56</v>
      </c>
      <c r="DE62" s="9">
        <f>_xlfn.RANK.EQ(datos!DI62,datos!DI$7:DI$88)</f>
        <v>44</v>
      </c>
      <c r="DF62" s="9">
        <f>_xlfn.RANK.EQ(datos!DJ62,datos!DJ$7:DJ$88)</f>
        <v>32</v>
      </c>
      <c r="DG62" s="9">
        <f>_xlfn.RANK.EQ(datos!DK62,datos!DK$7:DK$88)</f>
        <v>70</v>
      </c>
      <c r="DH62" s="9">
        <f>_xlfn.RANK.EQ(datos!DL62,datos!DL$7:DL$88)</f>
        <v>56</v>
      </c>
      <c r="DI62" s="9">
        <f>_xlfn.RANK.EQ(datos!DM62,datos!DM$7:DM$88)</f>
        <v>54</v>
      </c>
      <c r="DJ62" s="9">
        <f>_xlfn.RANK.EQ(datos!DN62,datos!DN$7:DN$88)</f>
        <v>44</v>
      </c>
      <c r="DK62" s="9">
        <f>_xlfn.RANK.EQ(datos!DO62,datos!DO$7:DO$88)</f>
        <v>16</v>
      </c>
      <c r="DL62" s="9">
        <f>_xlfn.RANK.EQ(datos!DP62,datos!DP$7:DP$88)</f>
        <v>58</v>
      </c>
      <c r="DM62" s="9">
        <f>_xlfn.RANK.EQ(datos!DQ62,datos!DQ$7:DQ$88)</f>
        <v>49</v>
      </c>
      <c r="DN62" s="9">
        <f>_xlfn.RANK.EQ(datos!DR62,datos!DR$7:DR$88)</f>
        <v>32</v>
      </c>
      <c r="DO62" s="9">
        <f>_xlfn.RANK.EQ(datos!DS62,datos!DS$7:DS$88)</f>
        <v>47</v>
      </c>
      <c r="DP62" s="9">
        <f>_xlfn.RANK.EQ(datos!DT62,datos!DT$7:DT$88)</f>
        <v>31</v>
      </c>
      <c r="DQ62" s="9">
        <f>_xlfn.RANK.EQ(datos!DU62,datos!DU$7:DU$88)</f>
        <v>30</v>
      </c>
      <c r="DR62" s="9">
        <f>_xlfn.RANK.EQ(datos!DV62,datos!DV$7:DV$88)</f>
        <v>42</v>
      </c>
      <c r="DS62" s="9">
        <f>_xlfn.RANK.EQ(datos!DW62,datos!DW$7:DW$88)</f>
        <v>25</v>
      </c>
      <c r="DT62" s="9">
        <f>_xlfn.RANK.EQ(datos!DX62,datos!DX$7:DX$88)</f>
        <v>34</v>
      </c>
      <c r="DU62" s="9">
        <f>_xlfn.RANK.EQ(datos!DY62,datos!DY$7:DY$88)</f>
        <v>39</v>
      </c>
      <c r="DV62" s="9">
        <f>_xlfn.RANK.EQ(datos!DZ62,datos!DZ$7:DZ$88)</f>
        <v>47</v>
      </c>
      <c r="DW62" s="9">
        <f>_xlfn.RANK.EQ(datos!EA62,datos!EA$7:EA$88)</f>
        <v>47</v>
      </c>
      <c r="DX62" s="9">
        <f>_xlfn.RANK.EQ(datos!EB62,datos!EB$7:EB$88)</f>
        <v>19</v>
      </c>
      <c r="DY62" s="9">
        <f>_xlfn.RANK.EQ(datos!EC62,datos!EC$7:EC$88)</f>
        <v>55</v>
      </c>
      <c r="DZ62" s="9">
        <f>_xlfn.RANK.EQ(datos!ED62,datos!ED$7:ED$88)</f>
        <v>54</v>
      </c>
      <c r="EA62" s="9">
        <f>_xlfn.RANK.EQ(datos!EE62,datos!EE$7:EE$88)</f>
        <v>48</v>
      </c>
      <c r="EB62" s="9">
        <f>_xlfn.RANK.EQ(datos!EF62,datos!EF$7:EF$88)</f>
        <v>14</v>
      </c>
      <c r="EC62" s="9">
        <f>_xlfn.RANK.EQ(datos!EG62,datos!EG$7:EG$88)</f>
        <v>27</v>
      </c>
      <c r="ED62" s="9">
        <f>_xlfn.RANK.EQ(datos!EH62,datos!EH$7:EH$88)</f>
        <v>1</v>
      </c>
      <c r="EE62" s="9">
        <f>_xlfn.RANK.EQ(datos!EI62,datos!EI$7:EI$88)</f>
        <v>1</v>
      </c>
      <c r="EF62" s="9">
        <f>_xlfn.RANK.EQ(datos!EJ62,datos!EJ$7:EJ$88)</f>
        <v>52</v>
      </c>
      <c r="EG62" s="9">
        <f>_xlfn.RANK.EQ(datos!EK62,datos!EK$7:EK$88)</f>
        <v>32</v>
      </c>
      <c r="EH62" s="9">
        <f>_xlfn.RANK.EQ(datos!EL62,datos!EL$7:EL$88)</f>
        <v>44</v>
      </c>
      <c r="EI62" s="9">
        <f>_xlfn.RANK.EQ(datos!EM62,datos!EM$7:EM$88)</f>
        <v>52</v>
      </c>
      <c r="EJ62" s="9">
        <f>_xlfn.RANK.EQ(datos!EN62,datos!EN$7:EN$88)</f>
        <v>66</v>
      </c>
      <c r="EK62" s="9">
        <f>_xlfn.RANK.EQ(datos!EO62,datos!EO$7:EO$88)</f>
        <v>64</v>
      </c>
      <c r="EL62" s="9">
        <f>_xlfn.RANK.EQ(datos!EP62,datos!EP$7:EP$88)</f>
        <v>78</v>
      </c>
      <c r="EM62" s="9">
        <f>_xlfn.RANK.EQ(datos!EQ62,datos!EQ$7:EQ$88)</f>
        <v>76</v>
      </c>
      <c r="EN62" s="9">
        <f>_xlfn.RANK.EQ(datos!ER62,datos!ER$7:ER$88)</f>
        <v>72</v>
      </c>
      <c r="EO62" s="9">
        <f>_xlfn.RANK.EQ(datos!ES62,datos!ES$7:ES$88)</f>
        <v>20</v>
      </c>
      <c r="EP62" s="9">
        <f>_xlfn.RANK.EQ(datos!ET62,datos!ET$7:ET$88)</f>
        <v>43</v>
      </c>
      <c r="EQ62" s="9">
        <f>_xlfn.RANK.EQ(datos!EU62,datos!EU$7:EU$88)</f>
        <v>42</v>
      </c>
      <c r="ER62" s="9">
        <f>_xlfn.RANK.EQ(datos!EV62,datos!EV$7:EV$88)</f>
        <v>45</v>
      </c>
      <c r="ES62" s="9">
        <f>_xlfn.RANK.EQ(datos!EW62,datos!EW$7:EW$88)</f>
        <v>50</v>
      </c>
      <c r="ET62" s="9">
        <f>_xlfn.RANK.EQ(datos!EX62,datos!EX$7:EX$88)</f>
        <v>57</v>
      </c>
      <c r="EU62" s="9">
        <f>_xlfn.RANK.EQ(datos!EY62,datos!EY$7:EY$88)</f>
        <v>31</v>
      </c>
      <c r="EV62" s="9">
        <f>_xlfn.RANK.EQ(datos!EZ62,datos!EZ$7:EZ$88)</f>
        <v>46</v>
      </c>
      <c r="EW62" s="9">
        <f>_xlfn.RANK.EQ(datos!FA62,datos!FA$7:FA$88)</f>
        <v>67</v>
      </c>
      <c r="EX62" s="9">
        <f>_xlfn.RANK.EQ(datos!FB62,datos!FB$7:FB$88)</f>
        <v>65</v>
      </c>
      <c r="EY62" s="9">
        <f>_xlfn.RANK.EQ(datos!FC62,datos!FC$7:FC$88)</f>
        <v>66</v>
      </c>
      <c r="EZ62" s="9">
        <f>_xlfn.RANK.EQ(datos!FD62,datos!FD$7:FD$88)</f>
        <v>49</v>
      </c>
      <c r="FA62" s="9">
        <f>_xlfn.RANK.EQ(datos!FE62,datos!FE$7:FE$88)</f>
        <v>15</v>
      </c>
      <c r="FB62" s="9">
        <f>_xlfn.RANK.EQ(datos!FF62,datos!FF$7:FF$88)</f>
        <v>33</v>
      </c>
      <c r="FC62" s="9">
        <f>_xlfn.RANK.EQ(datos!FG62,datos!FG$7:FG$88)</f>
        <v>37</v>
      </c>
      <c r="FD62" s="9">
        <f>_xlfn.RANK.EQ(datos!FH62,datos!FH$7:FH$88)</f>
        <v>28</v>
      </c>
      <c r="FE62" s="9">
        <f>_xlfn.RANK.EQ(datos!FI62,datos!FI$7:FI$88)</f>
        <v>39</v>
      </c>
      <c r="FF62" s="9">
        <f>_xlfn.RANK.EQ(datos!FJ62,datos!FJ$7:FJ$88)</f>
        <v>51</v>
      </c>
      <c r="FG62" s="9">
        <f>_xlfn.RANK.EQ(datos!FK62,datos!FK$7:FK$88)</f>
        <v>61</v>
      </c>
      <c r="FH62" s="9">
        <f>_xlfn.RANK.EQ(datos!FL62,datos!FL$7:FL$88)</f>
        <v>18</v>
      </c>
      <c r="FI62" s="9">
        <f>_xlfn.RANK.EQ(datos!FM62,datos!FM$7:FM$88)</f>
        <v>20</v>
      </c>
      <c r="FJ62" s="9">
        <f>_xlfn.RANK.EQ(datos!FN62,datos!FN$7:FN$88)</f>
        <v>12</v>
      </c>
      <c r="FK62" s="9">
        <f>_xlfn.RANK.EQ(datos!FO62,datos!FO$7:FO$88)</f>
        <v>73</v>
      </c>
      <c r="FL62" s="9">
        <f>_xlfn.RANK.EQ(datos!FP62,datos!FP$7:FP$88)</f>
        <v>72</v>
      </c>
      <c r="FM62" s="9">
        <f>_xlfn.RANK.EQ(datos!FQ62,datos!FQ$7:FQ$88)</f>
        <v>71</v>
      </c>
      <c r="FN62" s="9">
        <f>_xlfn.RANK.EQ(datos!FR62,datos!FR$7:FR$88)</f>
        <v>21</v>
      </c>
      <c r="FO62" s="9">
        <f>_xlfn.RANK.EQ(datos!FS62,datos!FS$7:FS$88)</f>
        <v>21</v>
      </c>
      <c r="FP62" s="9">
        <f>_xlfn.RANK.EQ(datos!FT62,datos!FT$7:FT$88)</f>
        <v>56</v>
      </c>
    </row>
    <row r="63" spans="1:172" x14ac:dyDescent="0.3">
      <c r="A63" s="2" t="s">
        <v>114</v>
      </c>
      <c r="B63" s="2">
        <v>503</v>
      </c>
      <c r="C63" s="2" t="s">
        <v>115</v>
      </c>
      <c r="D63" s="2" t="s">
        <v>351</v>
      </c>
      <c r="E63" s="2" t="s">
        <v>352</v>
      </c>
      <c r="F63" s="2">
        <v>1</v>
      </c>
      <c r="G63" s="2" t="s">
        <v>355</v>
      </c>
      <c r="H63" s="9">
        <f>_xlfn.RANK.EQ(datos2!I63,datos2!I$7:I$88)</f>
        <v>41</v>
      </c>
      <c r="I63" s="9">
        <f>_xlfn.RANK.EQ(datos2!J63,datos2!J$7:J$88)</f>
        <v>47</v>
      </c>
      <c r="J63" s="9">
        <f>_xlfn.RANK.EQ(datos2!K63,datos2!K$7:K$88)</f>
        <v>33</v>
      </c>
      <c r="K63" s="9">
        <f>_xlfn.RANK.EQ(datos2!L63,datos2!L$7:L$88)</f>
        <v>37</v>
      </c>
      <c r="L63" s="9">
        <f>_xlfn.RANK.EQ(datos2!M63,datos2!M$7:M$88)</f>
        <v>52</v>
      </c>
      <c r="M63" s="9">
        <f>_xlfn.RANK.EQ(datos2!N63,datos2!N$7:N$88)</f>
        <v>35</v>
      </c>
      <c r="N63" s="9">
        <f>_xlfn.RANK.EQ(datos2!O63,datos2!O$7:O$88)</f>
        <v>24</v>
      </c>
      <c r="O63" s="9">
        <f>_xlfn.RANK.EQ(datos2!P63,datos2!P$7:P$88)</f>
        <v>71</v>
      </c>
      <c r="P63" s="9">
        <f>_xlfn.RANK.EQ(datos2!Q63,datos2!Q$7:Q$88)</f>
        <v>75</v>
      </c>
      <c r="Q63" s="9">
        <f>_xlfn.RANK.EQ(datos2!R63,datos2!R$7:R$88)</f>
        <v>13</v>
      </c>
      <c r="R63" s="9">
        <f>_xlfn.RANK.EQ(datos2!S63,datos2!S$7:S$88)</f>
        <v>57</v>
      </c>
      <c r="S63" s="9">
        <f>_xlfn.RANK.EQ(datos2!T63,datos2!T$7:T$88)</f>
        <v>55</v>
      </c>
      <c r="T63" s="9">
        <f>_xlfn.RANK.EQ(datos2!U63,datos2!U$7:U$88)</f>
        <v>46</v>
      </c>
      <c r="U63" s="9">
        <f>_xlfn.RANK.EQ(datos2!V63,datos2!V$7:V$88)</f>
        <v>37</v>
      </c>
      <c r="V63" s="9">
        <f>_xlfn.RANK.EQ(datos2!W63,datos2!W$7:W$88)</f>
        <v>15</v>
      </c>
      <c r="W63" s="9">
        <f>_xlfn.RANK.EQ(datos2!X63,datos2!X$7:X$88)</f>
        <v>48</v>
      </c>
      <c r="X63" s="9">
        <f>_xlfn.RANK.EQ(datos2!Y63,datos2!Y$7:Y$88)</f>
        <v>45</v>
      </c>
      <c r="Y63" s="9">
        <f>_xlfn.RANK.EQ(datos2!Z63,datos2!Z$7:Z$88)</f>
        <v>60</v>
      </c>
      <c r="Z63" s="9">
        <f>_xlfn.RANK.EQ(datos2!AA63,datos2!AA$7:AA$88)</f>
        <v>67</v>
      </c>
      <c r="AA63" s="9">
        <f>_xlfn.RANK.EQ(datos2!AB63,datos2!AB$7:AB$88)</f>
        <v>46</v>
      </c>
      <c r="AB63" s="9">
        <f>_xlfn.RANK.EQ(datos2!AC63,datos2!AC$7:AC$88)</f>
        <v>21</v>
      </c>
      <c r="AC63" s="9">
        <f>_xlfn.RANK.EQ(datos2!AD63,datos2!AD$7:AD$88)</f>
        <v>68</v>
      </c>
      <c r="AD63" s="9">
        <f>_xlfn.RANK.EQ(datos2!AE63,datos2!AE$7:AE$88)</f>
        <v>39</v>
      </c>
      <c r="AE63" s="9">
        <f>_xlfn.RANK.EQ(datos2!AF63,datos2!AF$7:AF$88)</f>
        <v>52</v>
      </c>
      <c r="AF63" s="9">
        <f>_xlfn.RANK.EQ(datos2!AG63,datos2!AG$7:AG$88)</f>
        <v>22</v>
      </c>
      <c r="AG63" s="9">
        <f>_xlfn.RANK.EQ(datos2!AH63,datos2!AH$7:AH$88)</f>
        <v>62</v>
      </c>
      <c r="AH63" s="9">
        <f>_xlfn.RANK.EQ(datos2!AI63,datos2!AI$7:AI$88)</f>
        <v>25</v>
      </c>
      <c r="AI63" s="9">
        <f>_xlfn.RANK.EQ(datos2!AJ63,datos2!AJ$7:AJ$88)</f>
        <v>45</v>
      </c>
      <c r="AJ63" s="9">
        <f>_xlfn.RANK.EQ(datos2!AK63,datos2!AK$7:AK$88)</f>
        <v>25</v>
      </c>
      <c r="AK63" s="9">
        <f>_xlfn.RANK.EQ(datos2!AL63,datos2!AL$7:AL$88)</f>
        <v>45</v>
      </c>
      <c r="AL63" s="9">
        <f>_xlfn.RANK.EQ(datos2!AM63,datos2!AM$7:AM$88)</f>
        <v>12</v>
      </c>
      <c r="AM63" s="9">
        <f>_xlfn.RANK.EQ(datos2!AN63,datos2!AN$7:AN$88)</f>
        <v>10</v>
      </c>
      <c r="AN63" s="9">
        <f>_xlfn.RANK.EQ(datos2!AO63,datos2!AO$7:AO$88)</f>
        <v>29</v>
      </c>
      <c r="AO63" s="9">
        <f>_xlfn.RANK.EQ(datos!AS63,datos!AS$7:AS$88)</f>
        <v>70</v>
      </c>
      <c r="AP63" s="9">
        <f>_xlfn.RANK.EQ(datos!AT63,datos!AT$7:AT$88)</f>
        <v>42</v>
      </c>
      <c r="AQ63" s="9">
        <f>_xlfn.RANK.EQ(datos!AU63,datos!AU$7:AU$88)</f>
        <v>77</v>
      </c>
      <c r="AR63" s="9">
        <f>_xlfn.RANK.EQ(datos!AV63,datos!AV$7:AV$88)</f>
        <v>78</v>
      </c>
      <c r="AS63" s="9">
        <f>_xlfn.RANK.EQ(datos!AW63,datos!AW$7:AW$88)</f>
        <v>59</v>
      </c>
      <c r="AT63" s="9">
        <f>_xlfn.RANK.EQ(datos!AX63,datos!AX$7:AX$88)</f>
        <v>69</v>
      </c>
      <c r="AU63" s="9">
        <f>_xlfn.RANK.EQ(datos!AY63,datos!AY$7:AY$88)</f>
        <v>59</v>
      </c>
      <c r="AV63" s="9">
        <f>_xlfn.RANK.EQ(datos!AZ63,datos!AZ$7:AZ$88)</f>
        <v>79</v>
      </c>
      <c r="AW63" s="9">
        <f>_xlfn.RANK.EQ(datos!BA63,datos!BA$7:BA$88)</f>
        <v>62</v>
      </c>
      <c r="AX63" s="9">
        <f>_xlfn.RANK.EQ(datos!BB63,datos!BB$7:BB$88)</f>
        <v>70</v>
      </c>
      <c r="AY63" s="9">
        <f>_xlfn.RANK.EQ(datos!BC63,datos!BC$7:BC$88)</f>
        <v>3</v>
      </c>
      <c r="AZ63" s="9">
        <f>_xlfn.RANK.EQ(datos!BD63,datos!BD$7:BD$88)</f>
        <v>17</v>
      </c>
      <c r="BA63" s="9">
        <f>_xlfn.RANK.EQ(datos!BE63,datos!BE$7:BE$88)</f>
        <v>23</v>
      </c>
      <c r="BB63" s="9">
        <f>_xlfn.RANK.EQ(datos!BF63,datos!BF$7:BF$88)</f>
        <v>54</v>
      </c>
      <c r="BC63" s="9">
        <f>_xlfn.RANK.EQ(datos!BG63,datos!BG$7:BG$88)</f>
        <v>24</v>
      </c>
      <c r="BD63" s="9">
        <f>_xlfn.RANK.EQ(datos!BH63,datos!BH$7:BH$88)</f>
        <v>35</v>
      </c>
      <c r="BE63" s="9">
        <f>_xlfn.RANK.EQ(datos!BI63,datos!BI$7:BI$88)</f>
        <v>71</v>
      </c>
      <c r="BF63" s="9">
        <f>_xlfn.RANK.EQ(datos!BJ63,datos!BJ$7:BJ$88)</f>
        <v>67</v>
      </c>
      <c r="BG63" s="9">
        <f>_xlfn.RANK.EQ(datos!BK63,datos!BK$7:BK$88)</f>
        <v>68</v>
      </c>
      <c r="BH63" s="9">
        <f>_xlfn.RANK.EQ(datos!BL63,datos!BL$7:BL$88)</f>
        <v>70</v>
      </c>
      <c r="BI63" s="9">
        <f>_xlfn.RANK.EQ(datos!BM63,datos!BM$7:BM$88)</f>
        <v>30</v>
      </c>
      <c r="BJ63" s="9">
        <f>_xlfn.RANK.EQ(datos!BN63,datos!BN$7:BN$88)</f>
        <v>25</v>
      </c>
      <c r="BK63" s="9">
        <f>_xlfn.RANK.EQ(datos!BO63,datos!BO$7:BO$88)</f>
        <v>35</v>
      </c>
      <c r="BL63" s="9">
        <f>_xlfn.RANK.EQ(datos!BP63,datos!BP$7:BP$88)</f>
        <v>29</v>
      </c>
      <c r="BM63" s="9">
        <f>_xlfn.RANK.EQ(datos!BQ63,datos!BQ$7:BQ$88)</f>
        <v>69</v>
      </c>
      <c r="BN63" s="9">
        <f>_xlfn.RANK.EQ(datos!BR63,datos!BR$7:BR$88)</f>
        <v>30</v>
      </c>
      <c r="BO63" s="9">
        <f>_xlfn.RANK.EQ(datos!BS63,datos!BS$7:BS$88)</f>
        <v>59</v>
      </c>
      <c r="BP63" s="9">
        <f>_xlfn.RANK.EQ(datos!BT63,datos!BT$7:BT$88)</f>
        <v>50</v>
      </c>
      <c r="BQ63" s="9">
        <f>_xlfn.RANK.EQ(datos!BU63,datos!BU$7:BU$88)</f>
        <v>72</v>
      </c>
      <c r="BR63" s="9">
        <f>_xlfn.RANK.EQ(datos!BV63,datos!BV$7:BV$88)</f>
        <v>17</v>
      </c>
      <c r="BS63" s="9">
        <f>_xlfn.RANK.EQ(datos!BW63,datos!BW$7:BW$88)</f>
        <v>1</v>
      </c>
      <c r="BT63" s="9">
        <f>_xlfn.RANK.EQ(datos!BX63,datos!BX$7:BX$88)</f>
        <v>2</v>
      </c>
      <c r="BU63" s="9">
        <f>_xlfn.RANK.EQ(datos!BY63,datos!BY$7:BY$88)</f>
        <v>24</v>
      </c>
      <c r="BV63" s="9">
        <f>_xlfn.RANK.EQ(datos!BZ63,datos!BZ$7:BZ$88)</f>
        <v>4</v>
      </c>
      <c r="BW63" s="9">
        <f>_xlfn.RANK.EQ(datos!CA63,datos!CA$7:CA$88)</f>
        <v>28</v>
      </c>
      <c r="BX63" s="9">
        <f>_xlfn.RANK.EQ(datos!CB63,datos!CB$7:CB$88)</f>
        <v>56</v>
      </c>
      <c r="BY63" s="9">
        <f>_xlfn.RANK.EQ(datos!CC63,datos!CC$7:CC$88)</f>
        <v>72</v>
      </c>
      <c r="BZ63" s="9">
        <f>_xlfn.RANK.EQ(datos!CD63,datos!CD$7:CD$88)</f>
        <v>4</v>
      </c>
      <c r="CA63" s="9">
        <f>_xlfn.RANK.EQ(datos!CE63,datos!CE$7:CE$88)</f>
        <v>77</v>
      </c>
      <c r="CB63" s="9">
        <f>_xlfn.RANK.EQ(datos!CF63,datos!CF$7:CF$88)</f>
        <v>58</v>
      </c>
      <c r="CC63" s="9">
        <f>_xlfn.RANK.EQ(datos!CG63,datos!CG$7:CG$88)</f>
        <v>23</v>
      </c>
      <c r="CD63" s="9">
        <f>_xlfn.RANK.EQ(datos!CH63,datos!CH$7:CH$88)</f>
        <v>29</v>
      </c>
      <c r="CE63" s="9">
        <f>_xlfn.RANK.EQ(datos!CI63,datos!CI$7:CI$88)</f>
        <v>30</v>
      </c>
      <c r="CF63" s="9">
        <f>_xlfn.RANK.EQ(datos!CJ63,datos!CJ$7:CJ$88)</f>
        <v>42</v>
      </c>
      <c r="CG63" s="9">
        <f>_xlfn.RANK.EQ(datos!CK63,datos!CK$7:CK$88)</f>
        <v>64</v>
      </c>
      <c r="CH63" s="9">
        <f>_xlfn.RANK.EQ(datos!CL63,datos!CL$7:CL$88)</f>
        <v>46</v>
      </c>
      <c r="CI63" s="9">
        <f>_xlfn.RANK.EQ(datos!CM63,datos!CM$7:CM$88)</f>
        <v>61</v>
      </c>
      <c r="CJ63" s="9">
        <f>_xlfn.RANK.EQ(datos!CN63,datos!CN$7:CN$88)</f>
        <v>48</v>
      </c>
      <c r="CK63" s="9">
        <f>_xlfn.RANK.EQ(datos!CO63,datos!CO$7:CO$88)</f>
        <v>22</v>
      </c>
      <c r="CL63" s="9">
        <f>_xlfn.RANK.EQ(datos!CP63,datos!CP$7:CP$88)</f>
        <v>59</v>
      </c>
      <c r="CM63" s="9">
        <f>_xlfn.RANK.EQ(datos!CQ63,datos!CQ$7:CQ$88)</f>
        <v>60</v>
      </c>
      <c r="CN63" s="9">
        <f>_xlfn.RANK.EQ(datos!CR63,datos!CR$7:CR$88)</f>
        <v>21</v>
      </c>
      <c r="CO63" s="9">
        <f>_xlfn.RANK.EQ(datos!CS63,datos!CS$7:CS$88)</f>
        <v>37</v>
      </c>
      <c r="CP63" s="9">
        <f>_xlfn.RANK.EQ(datos!CT63,datos!CT$7:CT$88)</f>
        <v>48</v>
      </c>
      <c r="CQ63" s="9">
        <f>_xlfn.RANK.EQ(datos!CU63,datos!CU$7:CU$88)</f>
        <v>60</v>
      </c>
      <c r="CR63" s="9">
        <f>_xlfn.RANK.EQ(datos!CV63,datos!CV$7:CV$88)</f>
        <v>73</v>
      </c>
      <c r="CS63" s="9">
        <f>_xlfn.RANK.EQ(datos!CW63,datos!CW$7:CW$88)</f>
        <v>75</v>
      </c>
      <c r="CT63" s="9">
        <f>_xlfn.RANK.EQ(datos!CX63,datos!CX$7:CX$88)</f>
        <v>63</v>
      </c>
      <c r="CU63" s="9">
        <f>_xlfn.RANK.EQ(datos!CY63,datos!CY$7:CY$88)</f>
        <v>59</v>
      </c>
      <c r="CV63" s="9">
        <f>_xlfn.RANK.EQ(datos!CZ63,datos!CZ$7:CZ$88)</f>
        <v>64</v>
      </c>
      <c r="CW63" s="9">
        <f>_xlfn.RANK.EQ(datos!DA63,datos!DA$7:DA$88)</f>
        <v>72</v>
      </c>
      <c r="CX63" s="9">
        <f>_xlfn.RANK.EQ(datos!DB63,datos!DB$7:DB$88)</f>
        <v>29</v>
      </c>
      <c r="CY63" s="9">
        <f>_xlfn.RANK.EQ(datos!DC63,datos!DC$7:DC$88)</f>
        <v>57</v>
      </c>
      <c r="CZ63" s="9">
        <f>_xlfn.RANK.EQ(datos!DD63,datos!DD$7:DD$88)</f>
        <v>62</v>
      </c>
      <c r="DA63" s="9">
        <f>_xlfn.RANK.EQ(datos!DE63,datos!DE$7:DE$88)</f>
        <v>22</v>
      </c>
      <c r="DB63" s="9">
        <f>_xlfn.RANK.EQ(datos!DF63,datos!DF$7:DF$88)</f>
        <v>52</v>
      </c>
      <c r="DC63" s="9">
        <f>_xlfn.RANK.EQ(datos!DG63,datos!DG$7:DG$88)</f>
        <v>31</v>
      </c>
      <c r="DD63" s="9">
        <f>_xlfn.RANK.EQ(datos!DH63,datos!DH$7:DH$88)</f>
        <v>5</v>
      </c>
      <c r="DE63" s="9">
        <f>_xlfn.RANK.EQ(datos!DI63,datos!DI$7:DI$88)</f>
        <v>30</v>
      </c>
      <c r="DF63" s="9">
        <f>_xlfn.RANK.EQ(datos!DJ63,datos!DJ$7:DJ$88)</f>
        <v>64</v>
      </c>
      <c r="DG63" s="9">
        <f>_xlfn.RANK.EQ(datos!DK63,datos!DK$7:DK$88)</f>
        <v>55</v>
      </c>
      <c r="DH63" s="9">
        <f>_xlfn.RANK.EQ(datos!DL63,datos!DL$7:DL$88)</f>
        <v>62</v>
      </c>
      <c r="DI63" s="9">
        <f>_xlfn.RANK.EQ(datos!DM63,datos!DM$7:DM$88)</f>
        <v>51</v>
      </c>
      <c r="DJ63" s="9">
        <f>_xlfn.RANK.EQ(datos!DN63,datos!DN$7:DN$88)</f>
        <v>34</v>
      </c>
      <c r="DK63" s="9">
        <f>_xlfn.RANK.EQ(datos!DO63,datos!DO$7:DO$88)</f>
        <v>45</v>
      </c>
      <c r="DL63" s="9">
        <f>_xlfn.RANK.EQ(datos!DP63,datos!DP$7:DP$88)</f>
        <v>14</v>
      </c>
      <c r="DM63" s="9">
        <f>_xlfn.RANK.EQ(datos!DQ63,datos!DQ$7:DQ$88)</f>
        <v>63</v>
      </c>
      <c r="DN63" s="9">
        <f>_xlfn.RANK.EQ(datos!DR63,datos!DR$7:DR$88)</f>
        <v>23</v>
      </c>
      <c r="DO63" s="9">
        <f>_xlfn.RANK.EQ(datos!DS63,datos!DS$7:DS$88)</f>
        <v>56</v>
      </c>
      <c r="DP63" s="9">
        <f>_xlfn.RANK.EQ(datos!DT63,datos!DT$7:DT$88)</f>
        <v>23</v>
      </c>
      <c r="DQ63" s="9">
        <f>_xlfn.RANK.EQ(datos!DU63,datos!DU$7:DU$88)</f>
        <v>22</v>
      </c>
      <c r="DR63" s="9">
        <f>_xlfn.RANK.EQ(datos!DV63,datos!DV$7:DV$88)</f>
        <v>7</v>
      </c>
      <c r="DS63" s="9">
        <f>_xlfn.RANK.EQ(datos!DW63,datos!DW$7:DW$88)</f>
        <v>17</v>
      </c>
      <c r="DT63" s="9">
        <f>_xlfn.RANK.EQ(datos!DX63,datos!DX$7:DX$88)</f>
        <v>25</v>
      </c>
      <c r="DU63" s="9">
        <f>_xlfn.RANK.EQ(datos!DY63,datos!DY$7:DY$88)</f>
        <v>25</v>
      </c>
      <c r="DV63" s="9">
        <f>_xlfn.RANK.EQ(datos!DZ63,datos!DZ$7:DZ$88)</f>
        <v>9</v>
      </c>
      <c r="DW63" s="9">
        <f>_xlfn.RANK.EQ(datos!EA63,datos!EA$7:EA$88)</f>
        <v>53</v>
      </c>
      <c r="DX63" s="9">
        <f>_xlfn.RANK.EQ(datos!EB63,datos!EB$7:EB$88)</f>
        <v>44</v>
      </c>
      <c r="DY63" s="9">
        <f>_xlfn.RANK.EQ(datos!EC63,datos!EC$7:EC$88)</f>
        <v>61</v>
      </c>
      <c r="DZ63" s="9">
        <f>_xlfn.RANK.EQ(datos!ED63,datos!ED$7:ED$88)</f>
        <v>70</v>
      </c>
      <c r="EA63" s="9">
        <f>_xlfn.RANK.EQ(datos!EE63,datos!EE$7:EE$88)</f>
        <v>29</v>
      </c>
      <c r="EB63" s="9">
        <f>_xlfn.RANK.EQ(datos!EF63,datos!EF$7:EF$88)</f>
        <v>32</v>
      </c>
      <c r="EC63" s="9">
        <f>_xlfn.RANK.EQ(datos!EG63,datos!EG$7:EG$88)</f>
        <v>22</v>
      </c>
      <c r="ED63" s="9">
        <f>_xlfn.RANK.EQ(datos!EH63,datos!EH$7:EH$88)</f>
        <v>52</v>
      </c>
      <c r="EE63" s="9">
        <f>_xlfn.RANK.EQ(datos!EI63,datos!EI$7:EI$88)</f>
        <v>1</v>
      </c>
      <c r="EF63" s="9">
        <f>_xlfn.RANK.EQ(datos!EJ63,datos!EJ$7:EJ$88)</f>
        <v>56</v>
      </c>
      <c r="EG63" s="9">
        <f>_xlfn.RANK.EQ(datos!EK63,datos!EK$7:EK$88)</f>
        <v>41</v>
      </c>
      <c r="EH63" s="9">
        <f>_xlfn.RANK.EQ(datos!EL63,datos!EL$7:EL$88)</f>
        <v>26</v>
      </c>
      <c r="EI63" s="9">
        <f>_xlfn.RANK.EQ(datos!EM63,datos!EM$7:EM$88)</f>
        <v>39</v>
      </c>
      <c r="EJ63" s="9">
        <f>_xlfn.RANK.EQ(datos!EN63,datos!EN$7:EN$88)</f>
        <v>38</v>
      </c>
      <c r="EK63" s="9">
        <f>_xlfn.RANK.EQ(datos!EO63,datos!EO$7:EO$88)</f>
        <v>16</v>
      </c>
      <c r="EL63" s="9">
        <f>_xlfn.RANK.EQ(datos!EP63,datos!EP$7:EP$88)</f>
        <v>76</v>
      </c>
      <c r="EM63" s="9">
        <f>_xlfn.RANK.EQ(datos!EQ63,datos!EQ$7:EQ$88)</f>
        <v>23</v>
      </c>
      <c r="EN63" s="9">
        <f>_xlfn.RANK.EQ(datos!ER63,datos!ER$7:ER$88)</f>
        <v>74</v>
      </c>
      <c r="EO63" s="9">
        <f>_xlfn.RANK.EQ(datos!ES63,datos!ES$7:ES$88)</f>
        <v>25</v>
      </c>
      <c r="EP63" s="9">
        <f>_xlfn.RANK.EQ(datos!ET63,datos!ET$7:ET$88)</f>
        <v>32</v>
      </c>
      <c r="EQ63" s="9">
        <f>_xlfn.RANK.EQ(datos!EU63,datos!EU$7:EU$88)</f>
        <v>52</v>
      </c>
      <c r="ER63" s="9">
        <f>_xlfn.RANK.EQ(datos!EV63,datos!EV$7:EV$88)</f>
        <v>41</v>
      </c>
      <c r="ES63" s="9">
        <f>_xlfn.RANK.EQ(datos!EW63,datos!EW$7:EW$88)</f>
        <v>51</v>
      </c>
      <c r="ET63" s="9">
        <f>_xlfn.RANK.EQ(datos!EX63,datos!EX$7:EX$88)</f>
        <v>49</v>
      </c>
      <c r="EU63" s="9">
        <f>_xlfn.RANK.EQ(datos!EY63,datos!EY$7:EY$88)</f>
        <v>28</v>
      </c>
      <c r="EV63" s="9">
        <f>_xlfn.RANK.EQ(datos!EZ63,datos!EZ$7:EZ$88)</f>
        <v>28</v>
      </c>
      <c r="EW63" s="9">
        <f>_xlfn.RANK.EQ(datos!FA63,datos!FA$7:FA$88)</f>
        <v>78</v>
      </c>
      <c r="EX63" s="9">
        <f>_xlfn.RANK.EQ(datos!FB63,datos!FB$7:FB$88)</f>
        <v>61</v>
      </c>
      <c r="EY63" s="9">
        <f>_xlfn.RANK.EQ(datos!FC63,datos!FC$7:FC$88)</f>
        <v>57</v>
      </c>
      <c r="EZ63" s="9">
        <f>_xlfn.RANK.EQ(datos!FD63,datos!FD$7:FD$88)</f>
        <v>77</v>
      </c>
      <c r="FA63" s="9">
        <f>_xlfn.RANK.EQ(datos!FE63,datos!FE$7:FE$88)</f>
        <v>2</v>
      </c>
      <c r="FB63" s="9">
        <f>_xlfn.RANK.EQ(datos!FF63,datos!FF$7:FF$88)</f>
        <v>33</v>
      </c>
      <c r="FC63" s="9">
        <f>_xlfn.RANK.EQ(datos!FG63,datos!FG$7:FG$88)</f>
        <v>70</v>
      </c>
      <c r="FD63" s="9">
        <f>_xlfn.RANK.EQ(datos!FH63,datos!FH$7:FH$88)</f>
        <v>1</v>
      </c>
      <c r="FE63" s="9">
        <f>_xlfn.RANK.EQ(datos!FI63,datos!FI$7:FI$88)</f>
        <v>33</v>
      </c>
      <c r="FF63" s="9">
        <f>_xlfn.RANK.EQ(datos!FJ63,datos!FJ$7:FJ$88)</f>
        <v>23</v>
      </c>
      <c r="FG63" s="9">
        <f>_xlfn.RANK.EQ(datos!FK63,datos!FK$7:FK$88)</f>
        <v>18</v>
      </c>
      <c r="FH63" s="9">
        <f>_xlfn.RANK.EQ(datos!FL63,datos!FL$7:FL$88)</f>
        <v>7</v>
      </c>
      <c r="FI63" s="9">
        <f>_xlfn.RANK.EQ(datos!FM63,datos!FM$7:FM$88)</f>
        <v>14</v>
      </c>
      <c r="FJ63" s="9">
        <f>_xlfn.RANK.EQ(datos!FN63,datos!FN$7:FN$88)</f>
        <v>10</v>
      </c>
      <c r="FK63" s="9">
        <f>_xlfn.RANK.EQ(datos!FO63,datos!FO$7:FO$88)</f>
        <v>78</v>
      </c>
      <c r="FL63" s="9">
        <f>_xlfn.RANK.EQ(datos!FP63,datos!FP$7:FP$88)</f>
        <v>68</v>
      </c>
      <c r="FM63" s="9">
        <f>_xlfn.RANK.EQ(datos!FQ63,datos!FQ$7:FQ$88)</f>
        <v>41</v>
      </c>
      <c r="FN63" s="9">
        <f>_xlfn.RANK.EQ(datos!FR63,datos!FR$7:FR$88)</f>
        <v>13</v>
      </c>
      <c r="FO63" s="9">
        <f>_xlfn.RANK.EQ(datos!FS63,datos!FS$7:FS$88)</f>
        <v>48</v>
      </c>
      <c r="FP63" s="9">
        <f>_xlfn.RANK.EQ(datos!FT63,datos!FT$7:FT$88)</f>
        <v>63</v>
      </c>
    </row>
    <row r="64" spans="1:172" x14ac:dyDescent="0.3">
      <c r="A64" s="2" t="s">
        <v>116</v>
      </c>
      <c r="B64" s="2">
        <v>504</v>
      </c>
      <c r="C64" s="2" t="s">
        <v>117</v>
      </c>
      <c r="D64" s="2" t="s">
        <v>351</v>
      </c>
      <c r="E64" s="2" t="s">
        <v>352</v>
      </c>
      <c r="F64" s="2">
        <v>1</v>
      </c>
      <c r="G64" s="2" t="s">
        <v>355</v>
      </c>
      <c r="H64" s="9">
        <f>_xlfn.RANK.EQ(datos2!I64,datos2!I$7:I$88)</f>
        <v>52</v>
      </c>
      <c r="I64" s="9">
        <f>_xlfn.RANK.EQ(datos2!J64,datos2!J$7:J$88)</f>
        <v>32</v>
      </c>
      <c r="J64" s="9">
        <f>_xlfn.RANK.EQ(datos2!K64,datos2!K$7:K$88)</f>
        <v>41</v>
      </c>
      <c r="K64" s="9">
        <f>_xlfn.RANK.EQ(datos2!L64,datos2!L$7:L$88)</f>
        <v>64</v>
      </c>
      <c r="L64" s="9">
        <f>_xlfn.RANK.EQ(datos2!M64,datos2!M$7:M$88)</f>
        <v>34</v>
      </c>
      <c r="M64" s="9">
        <f>_xlfn.RANK.EQ(datos2!N64,datos2!N$7:N$88)</f>
        <v>60</v>
      </c>
      <c r="N64" s="9">
        <f>_xlfn.RANK.EQ(datos2!O64,datos2!O$7:O$88)</f>
        <v>62</v>
      </c>
      <c r="O64" s="9">
        <f>_xlfn.RANK.EQ(datos2!P64,datos2!P$7:P$88)</f>
        <v>47</v>
      </c>
      <c r="P64" s="9">
        <f>_xlfn.RANK.EQ(datos2!Q64,datos2!Q$7:Q$88)</f>
        <v>57</v>
      </c>
      <c r="Q64" s="9">
        <f>_xlfn.RANK.EQ(datos2!R64,datos2!R$7:R$88)</f>
        <v>42</v>
      </c>
      <c r="R64" s="9">
        <f>_xlfn.RANK.EQ(datos2!S64,datos2!S$7:S$88)</f>
        <v>6</v>
      </c>
      <c r="S64" s="9">
        <f>_xlfn.RANK.EQ(datos2!T64,datos2!T$7:T$88)</f>
        <v>20</v>
      </c>
      <c r="T64" s="9">
        <f>_xlfn.RANK.EQ(datos2!U64,datos2!U$7:U$88)</f>
        <v>79</v>
      </c>
      <c r="U64" s="9">
        <f>_xlfn.RANK.EQ(datos2!V64,datos2!V$7:V$88)</f>
        <v>54</v>
      </c>
      <c r="V64" s="9">
        <f>_xlfn.RANK.EQ(datos2!W64,datos2!W$7:W$88)</f>
        <v>42</v>
      </c>
      <c r="W64" s="9">
        <f>_xlfn.RANK.EQ(datos2!X64,datos2!X$7:X$88)</f>
        <v>13</v>
      </c>
      <c r="X64" s="9">
        <f>_xlfn.RANK.EQ(datos2!Y64,datos2!Y$7:Y$88)</f>
        <v>53</v>
      </c>
      <c r="Y64" s="9">
        <f>_xlfn.RANK.EQ(datos2!Z64,datos2!Z$7:Z$88)</f>
        <v>54</v>
      </c>
      <c r="Z64" s="9">
        <f>_xlfn.RANK.EQ(datos2!AA64,datos2!AA$7:AA$88)</f>
        <v>49</v>
      </c>
      <c r="AA64" s="9">
        <f>_xlfn.RANK.EQ(datos2!AB64,datos2!AB$7:AB$88)</f>
        <v>39</v>
      </c>
      <c r="AB64" s="9">
        <f>_xlfn.RANK.EQ(datos2!AC64,datos2!AC$7:AC$88)</f>
        <v>67</v>
      </c>
      <c r="AC64" s="9">
        <f>_xlfn.RANK.EQ(datos2!AD64,datos2!AD$7:AD$88)</f>
        <v>49</v>
      </c>
      <c r="AD64" s="9">
        <f>_xlfn.RANK.EQ(datos2!AE64,datos2!AE$7:AE$88)</f>
        <v>59</v>
      </c>
      <c r="AE64" s="9">
        <f>_xlfn.RANK.EQ(datos2!AF64,datos2!AF$7:AF$88)</f>
        <v>34</v>
      </c>
      <c r="AF64" s="9">
        <f>_xlfn.RANK.EQ(datos2!AG64,datos2!AG$7:AG$88)</f>
        <v>73</v>
      </c>
      <c r="AG64" s="9">
        <f>_xlfn.RANK.EQ(datos2!AH64,datos2!AH$7:AH$88)</f>
        <v>48</v>
      </c>
      <c r="AH64" s="9">
        <f>_xlfn.RANK.EQ(datos2!AI64,datos2!AI$7:AI$88)</f>
        <v>56</v>
      </c>
      <c r="AI64" s="9">
        <f>_xlfn.RANK.EQ(datos2!AJ64,datos2!AJ$7:AJ$88)</f>
        <v>49</v>
      </c>
      <c r="AJ64" s="9">
        <f>_xlfn.RANK.EQ(datos2!AK64,datos2!AK$7:AK$88)</f>
        <v>73</v>
      </c>
      <c r="AK64" s="9">
        <f>_xlfn.RANK.EQ(datos2!AL64,datos2!AL$7:AL$88)</f>
        <v>60</v>
      </c>
      <c r="AL64" s="9">
        <f>_xlfn.RANK.EQ(datos2!AM64,datos2!AM$7:AM$88)</f>
        <v>39</v>
      </c>
      <c r="AM64" s="9">
        <f>_xlfn.RANK.EQ(datos2!AN64,datos2!AN$7:AN$88)</f>
        <v>62</v>
      </c>
      <c r="AN64" s="9">
        <f>_xlfn.RANK.EQ(datos2!AO64,datos2!AO$7:AO$88)</f>
        <v>69</v>
      </c>
      <c r="AO64" s="9">
        <f>_xlfn.RANK.EQ(datos!AS64,datos!AS$7:AS$88)</f>
        <v>75</v>
      </c>
      <c r="AP64" s="9">
        <f>_xlfn.RANK.EQ(datos!AT64,datos!AT$7:AT$88)</f>
        <v>19</v>
      </c>
      <c r="AQ64" s="9">
        <f>_xlfn.RANK.EQ(datos!AU64,datos!AU$7:AU$88)</f>
        <v>41</v>
      </c>
      <c r="AR64" s="9">
        <f>_xlfn.RANK.EQ(datos!AV64,datos!AV$7:AV$88)</f>
        <v>50</v>
      </c>
      <c r="AS64" s="9">
        <f>_xlfn.RANK.EQ(datos!AW64,datos!AW$7:AW$88)</f>
        <v>28</v>
      </c>
      <c r="AT64" s="9">
        <f>_xlfn.RANK.EQ(datos!AX64,datos!AX$7:AX$88)</f>
        <v>18</v>
      </c>
      <c r="AU64" s="9">
        <f>_xlfn.RANK.EQ(datos!AY64,datos!AY$7:AY$88)</f>
        <v>61</v>
      </c>
      <c r="AV64" s="9">
        <f>_xlfn.RANK.EQ(datos!AZ64,datos!AZ$7:AZ$88)</f>
        <v>68</v>
      </c>
      <c r="AW64" s="9">
        <f>_xlfn.RANK.EQ(datos!BA64,datos!BA$7:BA$88)</f>
        <v>38</v>
      </c>
      <c r="AX64" s="9">
        <f>_xlfn.RANK.EQ(datos!BB64,datos!BB$7:BB$88)</f>
        <v>33</v>
      </c>
      <c r="AY64" s="9">
        <f>_xlfn.RANK.EQ(datos!BC64,datos!BC$7:BC$88)</f>
        <v>39</v>
      </c>
      <c r="AZ64" s="9">
        <f>_xlfn.RANK.EQ(datos!BD64,datos!BD$7:BD$88)</f>
        <v>39</v>
      </c>
      <c r="BA64" s="9">
        <f>_xlfn.RANK.EQ(datos!BE64,datos!BE$7:BE$88)</f>
        <v>31</v>
      </c>
      <c r="BB64" s="9">
        <f>_xlfn.RANK.EQ(datos!BF64,datos!BF$7:BF$88)</f>
        <v>1</v>
      </c>
      <c r="BC64" s="9">
        <f>_xlfn.RANK.EQ(datos!BG64,datos!BG$7:BG$88)</f>
        <v>5</v>
      </c>
      <c r="BD64" s="9">
        <f>_xlfn.RANK.EQ(datos!BH64,datos!BH$7:BH$88)</f>
        <v>30</v>
      </c>
      <c r="BE64" s="9">
        <f>_xlfn.RANK.EQ(datos!BI64,datos!BI$7:BI$88)</f>
        <v>44</v>
      </c>
      <c r="BF64" s="9">
        <f>_xlfn.RANK.EQ(datos!BJ64,datos!BJ$7:BJ$88)</f>
        <v>40</v>
      </c>
      <c r="BG64" s="9">
        <f>_xlfn.RANK.EQ(datos!BK64,datos!BK$7:BK$88)</f>
        <v>6</v>
      </c>
      <c r="BH64" s="9">
        <f>_xlfn.RANK.EQ(datos!BL64,datos!BL$7:BL$88)</f>
        <v>25</v>
      </c>
      <c r="BI64" s="9">
        <f>_xlfn.RANK.EQ(datos!BM64,datos!BM$7:BM$88)</f>
        <v>19</v>
      </c>
      <c r="BJ64" s="9">
        <f>_xlfn.RANK.EQ(datos!BN64,datos!BN$7:BN$88)</f>
        <v>61</v>
      </c>
      <c r="BK64" s="9">
        <f>_xlfn.RANK.EQ(datos!BO64,datos!BO$7:BO$88)</f>
        <v>26</v>
      </c>
      <c r="BL64" s="9">
        <f>_xlfn.RANK.EQ(datos!BP64,datos!BP$7:BP$88)</f>
        <v>45</v>
      </c>
      <c r="BM64" s="9">
        <f>_xlfn.RANK.EQ(datos!BQ64,datos!BQ$7:BQ$88)</f>
        <v>75</v>
      </c>
      <c r="BN64" s="9">
        <f>_xlfn.RANK.EQ(datos!BR64,datos!BR$7:BR$88)</f>
        <v>66</v>
      </c>
      <c r="BO64" s="9">
        <f>_xlfn.RANK.EQ(datos!BS64,datos!BS$7:BS$88)</f>
        <v>47</v>
      </c>
      <c r="BP64" s="9">
        <f>_xlfn.RANK.EQ(datos!BT64,datos!BT$7:BT$88)</f>
        <v>63</v>
      </c>
      <c r="BQ64" s="9">
        <f>_xlfn.RANK.EQ(datos!BU64,datos!BU$7:BU$88)</f>
        <v>61</v>
      </c>
      <c r="BR64" s="9">
        <f>_xlfn.RANK.EQ(datos!BV64,datos!BV$7:BV$88)</f>
        <v>55</v>
      </c>
      <c r="BS64" s="9">
        <f>_xlfn.RANK.EQ(datos!BW64,datos!BW$7:BW$88)</f>
        <v>1</v>
      </c>
      <c r="BT64" s="9">
        <f>_xlfn.RANK.EQ(datos!BX64,datos!BX$7:BX$88)</f>
        <v>23</v>
      </c>
      <c r="BU64" s="9">
        <f>_xlfn.RANK.EQ(datos!BY64,datos!BY$7:BY$88)</f>
        <v>56</v>
      </c>
      <c r="BV64" s="9">
        <f>_xlfn.RANK.EQ(datos!BZ64,datos!BZ$7:BZ$88)</f>
        <v>12</v>
      </c>
      <c r="BW64" s="9">
        <f>_xlfn.RANK.EQ(datos!CA64,datos!CA$7:CA$88)</f>
        <v>28</v>
      </c>
      <c r="BX64" s="9">
        <f>_xlfn.RANK.EQ(datos!CB64,datos!CB$7:CB$88)</f>
        <v>65</v>
      </c>
      <c r="BY64" s="9">
        <f>_xlfn.RANK.EQ(datos!CC64,datos!CC$7:CC$88)</f>
        <v>62</v>
      </c>
      <c r="BZ64" s="9">
        <f>_xlfn.RANK.EQ(datos!CD64,datos!CD$7:CD$88)</f>
        <v>3</v>
      </c>
      <c r="CA64" s="9">
        <f>_xlfn.RANK.EQ(datos!CE64,datos!CE$7:CE$88)</f>
        <v>69</v>
      </c>
      <c r="CB64" s="9">
        <f>_xlfn.RANK.EQ(datos!CF64,datos!CF$7:CF$88)</f>
        <v>42</v>
      </c>
      <c r="CC64" s="9">
        <f>_xlfn.RANK.EQ(datos!CG64,datos!CG$7:CG$88)</f>
        <v>52</v>
      </c>
      <c r="CD64" s="9">
        <f>_xlfn.RANK.EQ(datos!CH64,datos!CH$7:CH$88)</f>
        <v>5</v>
      </c>
      <c r="CE64" s="9">
        <f>_xlfn.RANK.EQ(datos!CI64,datos!CI$7:CI$88)</f>
        <v>9</v>
      </c>
      <c r="CF64" s="9">
        <f>_xlfn.RANK.EQ(datos!CJ64,datos!CJ$7:CJ$88)</f>
        <v>24</v>
      </c>
      <c r="CG64" s="9">
        <f>_xlfn.RANK.EQ(datos!CK64,datos!CK$7:CK$88)</f>
        <v>58</v>
      </c>
      <c r="CH64" s="9">
        <f>_xlfn.RANK.EQ(datos!CL64,datos!CL$7:CL$88)</f>
        <v>40</v>
      </c>
      <c r="CI64" s="9">
        <f>_xlfn.RANK.EQ(datos!CM64,datos!CM$7:CM$88)</f>
        <v>60</v>
      </c>
      <c r="CJ64" s="9">
        <f>_xlfn.RANK.EQ(datos!CN64,datos!CN$7:CN$88)</f>
        <v>58</v>
      </c>
      <c r="CK64" s="9">
        <f>_xlfn.RANK.EQ(datos!CO64,datos!CO$7:CO$88)</f>
        <v>28</v>
      </c>
      <c r="CL64" s="9">
        <f>_xlfn.RANK.EQ(datos!CP64,datos!CP$7:CP$88)</f>
        <v>24</v>
      </c>
      <c r="CM64" s="9">
        <f>_xlfn.RANK.EQ(datos!CQ64,datos!CQ$7:CQ$88)</f>
        <v>64</v>
      </c>
      <c r="CN64" s="9">
        <f>_xlfn.RANK.EQ(datos!CR64,datos!CR$7:CR$88)</f>
        <v>25</v>
      </c>
      <c r="CO64" s="9">
        <f>_xlfn.RANK.EQ(datos!CS64,datos!CS$7:CS$88)</f>
        <v>64</v>
      </c>
      <c r="CP64" s="9">
        <f>_xlfn.RANK.EQ(datos!CT64,datos!CT$7:CT$88)</f>
        <v>24</v>
      </c>
      <c r="CQ64" s="9">
        <f>_xlfn.RANK.EQ(datos!CU64,datos!CU$7:CU$88)</f>
        <v>74</v>
      </c>
      <c r="CR64" s="9">
        <f>_xlfn.RANK.EQ(datos!CV64,datos!CV$7:CV$88)</f>
        <v>24</v>
      </c>
      <c r="CS64" s="9">
        <f>_xlfn.RANK.EQ(datos!CW64,datos!CW$7:CW$88)</f>
        <v>50</v>
      </c>
      <c r="CT64" s="9">
        <f>_xlfn.RANK.EQ(datos!CX64,datos!CX$7:CX$88)</f>
        <v>23</v>
      </c>
      <c r="CU64" s="9">
        <f>_xlfn.RANK.EQ(datos!CY64,datos!CY$7:CY$88)</f>
        <v>74</v>
      </c>
      <c r="CV64" s="9">
        <f>_xlfn.RANK.EQ(datos!CZ64,datos!CZ$7:CZ$88)</f>
        <v>45</v>
      </c>
      <c r="CW64" s="9">
        <f>_xlfn.RANK.EQ(datos!DA64,datos!DA$7:DA$88)</f>
        <v>70</v>
      </c>
      <c r="CX64" s="9">
        <f>_xlfn.RANK.EQ(datos!DB64,datos!DB$7:DB$88)</f>
        <v>65</v>
      </c>
      <c r="CY64" s="9">
        <f>_xlfn.RANK.EQ(datos!DC64,datos!DC$7:DC$88)</f>
        <v>40</v>
      </c>
      <c r="CZ64" s="9">
        <f>_xlfn.RANK.EQ(datos!DD64,datos!DD$7:DD$88)</f>
        <v>42</v>
      </c>
      <c r="DA64" s="9">
        <f>_xlfn.RANK.EQ(datos!DE64,datos!DE$7:DE$88)</f>
        <v>18</v>
      </c>
      <c r="DB64" s="9">
        <f>_xlfn.RANK.EQ(datos!DF64,datos!DF$7:DF$88)</f>
        <v>51</v>
      </c>
      <c r="DC64" s="9">
        <f>_xlfn.RANK.EQ(datos!DG64,datos!DG$7:DG$88)</f>
        <v>65</v>
      </c>
      <c r="DD64" s="9">
        <f>_xlfn.RANK.EQ(datos!DH64,datos!DH$7:DH$88)</f>
        <v>60</v>
      </c>
      <c r="DE64" s="9">
        <f>_xlfn.RANK.EQ(datos!DI64,datos!DI$7:DI$88)</f>
        <v>64</v>
      </c>
      <c r="DF64" s="9">
        <f>_xlfn.RANK.EQ(datos!DJ64,datos!DJ$7:DJ$88)</f>
        <v>19</v>
      </c>
      <c r="DG64" s="9">
        <f>_xlfn.RANK.EQ(datos!DK64,datos!DK$7:DK$88)</f>
        <v>52</v>
      </c>
      <c r="DH64" s="9">
        <f>_xlfn.RANK.EQ(datos!DL64,datos!DL$7:DL$88)</f>
        <v>48</v>
      </c>
      <c r="DI64" s="9">
        <f>_xlfn.RANK.EQ(datos!DM64,datos!DM$7:DM$88)</f>
        <v>57</v>
      </c>
      <c r="DJ64" s="9">
        <f>_xlfn.RANK.EQ(datos!DN64,datos!DN$7:DN$88)</f>
        <v>57</v>
      </c>
      <c r="DK64" s="9">
        <f>_xlfn.RANK.EQ(datos!DO64,datos!DO$7:DO$88)</f>
        <v>62</v>
      </c>
      <c r="DL64" s="9">
        <f>_xlfn.RANK.EQ(datos!DP64,datos!DP$7:DP$88)</f>
        <v>44</v>
      </c>
      <c r="DM64" s="9">
        <f>_xlfn.RANK.EQ(datos!DQ64,datos!DQ$7:DQ$88)</f>
        <v>18</v>
      </c>
      <c r="DN64" s="9">
        <f>_xlfn.RANK.EQ(datos!DR64,datos!DR$7:DR$88)</f>
        <v>31</v>
      </c>
      <c r="DO64" s="9">
        <f>_xlfn.RANK.EQ(datos!DS64,datos!DS$7:DS$88)</f>
        <v>41</v>
      </c>
      <c r="DP64" s="9">
        <f>_xlfn.RANK.EQ(datos!DT64,datos!DT$7:DT$88)</f>
        <v>74</v>
      </c>
      <c r="DQ64" s="9">
        <f>_xlfn.RANK.EQ(datos!DU64,datos!DU$7:DU$88)</f>
        <v>62</v>
      </c>
      <c r="DR64" s="9">
        <f>_xlfn.RANK.EQ(datos!DV64,datos!DV$7:DV$88)</f>
        <v>15</v>
      </c>
      <c r="DS64" s="9">
        <f>_xlfn.RANK.EQ(datos!DW64,datos!DW$7:DW$88)</f>
        <v>27</v>
      </c>
      <c r="DT64" s="9">
        <f>_xlfn.RANK.EQ(datos!DX64,datos!DX$7:DX$88)</f>
        <v>32</v>
      </c>
      <c r="DU64" s="9">
        <f>_xlfn.RANK.EQ(datos!DY64,datos!DY$7:DY$88)</f>
        <v>21</v>
      </c>
      <c r="DV64" s="9">
        <f>_xlfn.RANK.EQ(datos!DZ64,datos!DZ$7:DZ$88)</f>
        <v>31</v>
      </c>
      <c r="DW64" s="9">
        <f>_xlfn.RANK.EQ(datos!EA64,datos!EA$7:EA$88)</f>
        <v>49</v>
      </c>
      <c r="DX64" s="9">
        <f>_xlfn.RANK.EQ(datos!EB64,datos!EB$7:EB$88)</f>
        <v>55</v>
      </c>
      <c r="DY64" s="9">
        <f>_xlfn.RANK.EQ(datos!EC64,datos!EC$7:EC$88)</f>
        <v>56</v>
      </c>
      <c r="DZ64" s="9">
        <f>_xlfn.RANK.EQ(datos!ED64,datos!ED$7:ED$88)</f>
        <v>39</v>
      </c>
      <c r="EA64" s="9">
        <f>_xlfn.RANK.EQ(datos!EE64,datos!EE$7:EE$88)</f>
        <v>9</v>
      </c>
      <c r="EB64" s="9">
        <f>_xlfn.RANK.EQ(datos!EF64,datos!EF$7:EF$88)</f>
        <v>60</v>
      </c>
      <c r="EC64" s="9">
        <f>_xlfn.RANK.EQ(datos!EG64,datos!EG$7:EG$88)</f>
        <v>63</v>
      </c>
      <c r="ED64" s="9">
        <f>_xlfn.RANK.EQ(datos!EH64,datos!EH$7:EH$88)</f>
        <v>54</v>
      </c>
      <c r="EE64" s="9">
        <f>_xlfn.RANK.EQ(datos!EI64,datos!EI$7:EI$88)</f>
        <v>1</v>
      </c>
      <c r="EF64" s="9">
        <f>_xlfn.RANK.EQ(datos!EJ64,datos!EJ$7:EJ$88)</f>
        <v>60</v>
      </c>
      <c r="EG64" s="9">
        <f>_xlfn.RANK.EQ(datos!EK64,datos!EK$7:EK$88)</f>
        <v>22</v>
      </c>
      <c r="EH64" s="9">
        <f>_xlfn.RANK.EQ(datos!EL64,datos!EL$7:EL$88)</f>
        <v>27</v>
      </c>
      <c r="EI64" s="9">
        <f>_xlfn.RANK.EQ(datos!EM64,datos!EM$7:EM$88)</f>
        <v>43</v>
      </c>
      <c r="EJ64" s="9">
        <f>_xlfn.RANK.EQ(datos!EN64,datos!EN$7:EN$88)</f>
        <v>68</v>
      </c>
      <c r="EK64" s="9">
        <f>_xlfn.RANK.EQ(datos!EO64,datos!EO$7:EO$88)</f>
        <v>43</v>
      </c>
      <c r="EL64" s="9">
        <f>_xlfn.RANK.EQ(datos!EP64,datos!EP$7:EP$88)</f>
        <v>44</v>
      </c>
      <c r="EM64" s="9">
        <f>_xlfn.RANK.EQ(datos!EQ64,datos!EQ$7:EQ$88)</f>
        <v>1</v>
      </c>
      <c r="EN64" s="9">
        <f>_xlfn.RANK.EQ(datos!ER64,datos!ER$7:ER$88)</f>
        <v>77</v>
      </c>
      <c r="EO64" s="9">
        <f>_xlfn.RANK.EQ(datos!ES64,datos!ES$7:ES$88)</f>
        <v>71</v>
      </c>
      <c r="EP64" s="9">
        <f>_xlfn.RANK.EQ(datos!ET64,datos!ET$7:ET$88)</f>
        <v>61</v>
      </c>
      <c r="EQ64" s="9">
        <f>_xlfn.RANK.EQ(datos!EU64,datos!EU$7:EU$88)</f>
        <v>55</v>
      </c>
      <c r="ER64" s="9">
        <f>_xlfn.RANK.EQ(datos!EV64,datos!EV$7:EV$88)</f>
        <v>61</v>
      </c>
      <c r="ES64" s="9">
        <f>_xlfn.RANK.EQ(datos!EW64,datos!EW$7:EW$88)</f>
        <v>24</v>
      </c>
      <c r="ET64" s="9">
        <f>_xlfn.RANK.EQ(datos!EX64,datos!EX$7:EX$88)</f>
        <v>12</v>
      </c>
      <c r="EU64" s="9">
        <f>_xlfn.RANK.EQ(datos!EY64,datos!EY$7:EY$88)</f>
        <v>67</v>
      </c>
      <c r="EV64" s="9">
        <f>_xlfn.RANK.EQ(datos!EZ64,datos!EZ$7:EZ$88)</f>
        <v>27</v>
      </c>
      <c r="EW64" s="9">
        <f>_xlfn.RANK.EQ(datos!FA64,datos!FA$7:FA$88)</f>
        <v>53</v>
      </c>
      <c r="EX64" s="9">
        <f>_xlfn.RANK.EQ(datos!FB64,datos!FB$7:FB$88)</f>
        <v>37</v>
      </c>
      <c r="EY64" s="9">
        <f>_xlfn.RANK.EQ(datos!FC64,datos!FC$7:FC$88)</f>
        <v>64</v>
      </c>
      <c r="EZ64" s="9">
        <f>_xlfn.RANK.EQ(datos!FD64,datos!FD$7:FD$88)</f>
        <v>43</v>
      </c>
      <c r="FA64" s="9">
        <f>_xlfn.RANK.EQ(datos!FE64,datos!FE$7:FE$88)</f>
        <v>73</v>
      </c>
      <c r="FB64" s="9">
        <f>_xlfn.RANK.EQ(datos!FF64,datos!FF$7:FF$88)</f>
        <v>10</v>
      </c>
      <c r="FC64" s="9">
        <f>_xlfn.RANK.EQ(datos!FG64,datos!FG$7:FG$88)</f>
        <v>52</v>
      </c>
      <c r="FD64" s="9">
        <f>_xlfn.RANK.EQ(datos!FH64,datos!FH$7:FH$88)</f>
        <v>31</v>
      </c>
      <c r="FE64" s="9">
        <f>_xlfn.RANK.EQ(datos!FI64,datos!FI$7:FI$88)</f>
        <v>66</v>
      </c>
      <c r="FF64" s="9">
        <f>_xlfn.RANK.EQ(datos!FJ64,datos!FJ$7:FJ$88)</f>
        <v>71</v>
      </c>
      <c r="FG64" s="9">
        <f>_xlfn.RANK.EQ(datos!FK64,datos!FK$7:FK$88)</f>
        <v>63</v>
      </c>
      <c r="FH64" s="9">
        <f>_xlfn.RANK.EQ(datos!FL64,datos!FL$7:FL$88)</f>
        <v>43</v>
      </c>
      <c r="FI64" s="9">
        <f>_xlfn.RANK.EQ(datos!FM64,datos!FM$7:FM$88)</f>
        <v>26</v>
      </c>
      <c r="FJ64" s="9">
        <f>_xlfn.RANK.EQ(datos!FN64,datos!FN$7:FN$88)</f>
        <v>26</v>
      </c>
      <c r="FK64" s="9">
        <f>_xlfn.RANK.EQ(datos!FO64,datos!FO$7:FO$88)</f>
        <v>42</v>
      </c>
      <c r="FL64" s="9">
        <f>_xlfn.RANK.EQ(datos!FP64,datos!FP$7:FP$88)</f>
        <v>40</v>
      </c>
      <c r="FM64" s="9">
        <f>_xlfn.RANK.EQ(datos!FQ64,datos!FQ$7:FQ$88)</f>
        <v>67</v>
      </c>
      <c r="FN64" s="9">
        <f>_xlfn.RANK.EQ(datos!FR64,datos!FR$7:FR$88)</f>
        <v>74</v>
      </c>
      <c r="FO64" s="9">
        <f>_xlfn.RANK.EQ(datos!FS64,datos!FS$7:FS$88)</f>
        <v>37</v>
      </c>
      <c r="FP64" s="9">
        <f>_xlfn.RANK.EQ(datos!FT64,datos!FT$7:FT$88)</f>
        <v>66</v>
      </c>
    </row>
    <row r="65" spans="1:172" x14ac:dyDescent="0.3">
      <c r="A65" s="2" t="s">
        <v>118</v>
      </c>
      <c r="B65" s="2">
        <v>505</v>
      </c>
      <c r="C65" s="2" t="s">
        <v>119</v>
      </c>
      <c r="D65" s="2" t="s">
        <v>351</v>
      </c>
      <c r="E65" s="2" t="s">
        <v>352</v>
      </c>
      <c r="F65" s="2">
        <v>1</v>
      </c>
      <c r="G65" s="2" t="s">
        <v>355</v>
      </c>
      <c r="H65" s="9">
        <f>_xlfn.RANK.EQ(datos2!I65,datos2!I$7:I$88)</f>
        <v>47</v>
      </c>
      <c r="I65" s="9">
        <f>_xlfn.RANK.EQ(datos2!J65,datos2!J$7:J$88)</f>
        <v>39</v>
      </c>
      <c r="J65" s="9">
        <f>_xlfn.RANK.EQ(datos2!K65,datos2!K$7:K$88)</f>
        <v>52</v>
      </c>
      <c r="K65" s="9">
        <f>_xlfn.RANK.EQ(datos2!L65,datos2!L$7:L$88)</f>
        <v>27</v>
      </c>
      <c r="L65" s="9">
        <f>_xlfn.RANK.EQ(datos2!M65,datos2!M$7:M$88)</f>
        <v>70</v>
      </c>
      <c r="M65" s="9">
        <f>_xlfn.RANK.EQ(datos2!N65,datos2!N$7:N$88)</f>
        <v>64</v>
      </c>
      <c r="N65" s="9">
        <f>_xlfn.RANK.EQ(datos2!O65,datos2!O$7:O$88)</f>
        <v>18</v>
      </c>
      <c r="O65" s="9">
        <f>_xlfn.RANK.EQ(datos2!P65,datos2!P$7:P$88)</f>
        <v>52</v>
      </c>
      <c r="P65" s="9">
        <f>_xlfn.RANK.EQ(datos2!Q65,datos2!Q$7:Q$88)</f>
        <v>74</v>
      </c>
      <c r="Q65" s="9">
        <f>_xlfn.RANK.EQ(datos2!R65,datos2!R$7:R$88)</f>
        <v>22</v>
      </c>
      <c r="R65" s="9">
        <f>_xlfn.RANK.EQ(datos2!S65,datos2!S$7:S$88)</f>
        <v>74</v>
      </c>
      <c r="S65" s="9">
        <f>_xlfn.RANK.EQ(datos2!T65,datos2!T$7:T$88)</f>
        <v>8</v>
      </c>
      <c r="T65" s="9">
        <f>_xlfn.RANK.EQ(datos2!U65,datos2!U$7:U$88)</f>
        <v>73</v>
      </c>
      <c r="U65" s="9">
        <f>_xlfn.RANK.EQ(datos2!V65,datos2!V$7:V$88)</f>
        <v>47</v>
      </c>
      <c r="V65" s="9">
        <f>_xlfn.RANK.EQ(datos2!W65,datos2!W$7:W$88)</f>
        <v>20</v>
      </c>
      <c r="W65" s="9">
        <f>_xlfn.RANK.EQ(datos2!X65,datos2!X$7:X$88)</f>
        <v>73</v>
      </c>
      <c r="X65" s="9">
        <f>_xlfn.RANK.EQ(datos2!Y65,datos2!Y$7:Y$88)</f>
        <v>48</v>
      </c>
      <c r="Y65" s="9">
        <f>_xlfn.RANK.EQ(datos2!Z65,datos2!Z$7:Z$88)</f>
        <v>65</v>
      </c>
      <c r="Z65" s="9">
        <f>_xlfn.RANK.EQ(datos2!AA65,datos2!AA$7:AA$88)</f>
        <v>59</v>
      </c>
      <c r="AA65" s="9">
        <f>_xlfn.RANK.EQ(datos2!AB65,datos2!AB$7:AB$88)</f>
        <v>15</v>
      </c>
      <c r="AB65" s="9">
        <f>_xlfn.RANK.EQ(datos2!AC65,datos2!AC$7:AC$88)</f>
        <v>16</v>
      </c>
      <c r="AC65" s="9">
        <f>_xlfn.RANK.EQ(datos2!AD65,datos2!AD$7:AD$88)</f>
        <v>59</v>
      </c>
      <c r="AD65" s="9">
        <f>_xlfn.RANK.EQ(datos2!AE65,datos2!AE$7:AE$88)</f>
        <v>20</v>
      </c>
      <c r="AE65" s="9">
        <f>_xlfn.RANK.EQ(datos2!AF65,datos2!AF$7:AF$88)</f>
        <v>70</v>
      </c>
      <c r="AF65" s="9">
        <f>_xlfn.RANK.EQ(datos2!AG65,datos2!AG$7:AG$88)</f>
        <v>44</v>
      </c>
      <c r="AG65" s="9">
        <f>_xlfn.RANK.EQ(datos2!AH65,datos2!AH$7:AH$88)</f>
        <v>74</v>
      </c>
      <c r="AH65" s="9">
        <f>_xlfn.RANK.EQ(datos2!AI65,datos2!AI$7:AI$88)</f>
        <v>53</v>
      </c>
      <c r="AI65" s="9">
        <f>_xlfn.RANK.EQ(datos2!AJ65,datos2!AJ$7:AJ$88)</f>
        <v>42</v>
      </c>
      <c r="AJ65" s="9">
        <f>_xlfn.RANK.EQ(datos2!AK65,datos2!AK$7:AK$88)</f>
        <v>70</v>
      </c>
      <c r="AK65" s="9">
        <f>_xlfn.RANK.EQ(datos2!AL65,datos2!AL$7:AL$88)</f>
        <v>31</v>
      </c>
      <c r="AL65" s="9">
        <f>_xlfn.RANK.EQ(datos2!AM65,datos2!AM$7:AM$88)</f>
        <v>2</v>
      </c>
      <c r="AM65" s="9">
        <f>_xlfn.RANK.EQ(datos2!AN65,datos2!AN$7:AN$88)</f>
        <v>15</v>
      </c>
      <c r="AN65" s="9">
        <f>_xlfn.RANK.EQ(datos2!AO65,datos2!AO$7:AO$88)</f>
        <v>45</v>
      </c>
      <c r="AO65" s="9">
        <f>_xlfn.RANK.EQ(datos!AS65,datos!AS$7:AS$88)</f>
        <v>53</v>
      </c>
      <c r="AP65" s="9">
        <f>_xlfn.RANK.EQ(datos!AT65,datos!AT$7:AT$88)</f>
        <v>29</v>
      </c>
      <c r="AQ65" s="9">
        <f>_xlfn.RANK.EQ(datos!AU65,datos!AU$7:AU$88)</f>
        <v>58</v>
      </c>
      <c r="AR65" s="9">
        <f>_xlfn.RANK.EQ(datos!AV65,datos!AV$7:AV$88)</f>
        <v>59</v>
      </c>
      <c r="AS65" s="9">
        <f>_xlfn.RANK.EQ(datos!AW65,datos!AW$7:AW$88)</f>
        <v>35</v>
      </c>
      <c r="AT65" s="9">
        <f>_xlfn.RANK.EQ(datos!AX65,datos!AX$7:AX$88)</f>
        <v>47</v>
      </c>
      <c r="AU65" s="9">
        <f>_xlfn.RANK.EQ(datos!AY65,datos!AY$7:AY$88)</f>
        <v>67</v>
      </c>
      <c r="AV65" s="9">
        <f>_xlfn.RANK.EQ(datos!AZ65,datos!AZ$7:AZ$88)</f>
        <v>76</v>
      </c>
      <c r="AW65" s="9">
        <f>_xlfn.RANK.EQ(datos!BA65,datos!BA$7:BA$88)</f>
        <v>61</v>
      </c>
      <c r="AX65" s="9">
        <f>_xlfn.RANK.EQ(datos!BB65,datos!BB$7:BB$88)</f>
        <v>72</v>
      </c>
      <c r="AY65" s="9">
        <f>_xlfn.RANK.EQ(datos!BC65,datos!BC$7:BC$88)</f>
        <v>17</v>
      </c>
      <c r="AZ65" s="9">
        <f>_xlfn.RANK.EQ(datos!BD65,datos!BD$7:BD$88)</f>
        <v>24</v>
      </c>
      <c r="BA65" s="9">
        <f>_xlfn.RANK.EQ(datos!BE65,datos!BE$7:BE$88)</f>
        <v>23</v>
      </c>
      <c r="BB65" s="9">
        <f>_xlfn.RANK.EQ(datos!BF65,datos!BF$7:BF$88)</f>
        <v>35</v>
      </c>
      <c r="BC65" s="9">
        <f>_xlfn.RANK.EQ(datos!BG65,datos!BG$7:BG$88)</f>
        <v>24</v>
      </c>
      <c r="BD65" s="9">
        <f>_xlfn.RANK.EQ(datos!BH65,datos!BH$7:BH$88)</f>
        <v>75</v>
      </c>
      <c r="BE65" s="9">
        <f>_xlfn.RANK.EQ(datos!BI65,datos!BI$7:BI$88)</f>
        <v>79</v>
      </c>
      <c r="BF65" s="9">
        <f>_xlfn.RANK.EQ(datos!BJ65,datos!BJ$7:BJ$88)</f>
        <v>31</v>
      </c>
      <c r="BG65" s="9">
        <f>_xlfn.RANK.EQ(datos!BK65,datos!BK$7:BK$88)</f>
        <v>49</v>
      </c>
      <c r="BH65" s="9">
        <f>_xlfn.RANK.EQ(datos!BL65,datos!BL$7:BL$88)</f>
        <v>3</v>
      </c>
      <c r="BI65" s="9">
        <f>_xlfn.RANK.EQ(datos!BM65,datos!BM$7:BM$88)</f>
        <v>6</v>
      </c>
      <c r="BJ65" s="9">
        <f>_xlfn.RANK.EQ(datos!BN65,datos!BN$7:BN$88)</f>
        <v>40</v>
      </c>
      <c r="BK65" s="9">
        <f>_xlfn.RANK.EQ(datos!BO65,datos!BO$7:BO$88)</f>
        <v>1</v>
      </c>
      <c r="BL65" s="9">
        <f>_xlfn.RANK.EQ(datos!BP65,datos!BP$7:BP$88)</f>
        <v>82</v>
      </c>
      <c r="BM65" s="9">
        <f>_xlfn.RANK.EQ(datos!BQ65,datos!BQ$7:BQ$88)</f>
        <v>68</v>
      </c>
      <c r="BN65" s="9">
        <f>_xlfn.RANK.EQ(datos!BR65,datos!BR$7:BR$88)</f>
        <v>19</v>
      </c>
      <c r="BO65" s="9">
        <f>_xlfn.RANK.EQ(datos!BS65,datos!BS$7:BS$88)</f>
        <v>33</v>
      </c>
      <c r="BP65" s="9">
        <f>_xlfn.RANK.EQ(datos!BT65,datos!BT$7:BT$88)</f>
        <v>69</v>
      </c>
      <c r="BQ65" s="9">
        <f>_xlfn.RANK.EQ(datos!BU65,datos!BU$7:BU$88)</f>
        <v>50</v>
      </c>
      <c r="BR65" s="9">
        <f>_xlfn.RANK.EQ(datos!BV65,datos!BV$7:BV$88)</f>
        <v>24</v>
      </c>
      <c r="BS65" s="9">
        <f>_xlfn.RANK.EQ(datos!BW65,datos!BW$7:BW$88)</f>
        <v>1</v>
      </c>
      <c r="BT65" s="9">
        <f>_xlfn.RANK.EQ(datos!BX65,datos!BX$7:BX$88)</f>
        <v>17</v>
      </c>
      <c r="BU65" s="9">
        <f>_xlfn.RANK.EQ(datos!BY65,datos!BY$7:BY$88)</f>
        <v>44</v>
      </c>
      <c r="BV65" s="9">
        <f>_xlfn.RANK.EQ(datos!BZ65,datos!BZ$7:BZ$88)</f>
        <v>9</v>
      </c>
      <c r="BW65" s="9">
        <f>_xlfn.RANK.EQ(datos!CA65,datos!CA$7:CA$88)</f>
        <v>14</v>
      </c>
      <c r="BX65" s="9">
        <f>_xlfn.RANK.EQ(datos!CB65,datos!CB$7:CB$88)</f>
        <v>74</v>
      </c>
      <c r="BY65" s="9">
        <f>_xlfn.RANK.EQ(datos!CC65,datos!CC$7:CC$88)</f>
        <v>74</v>
      </c>
      <c r="BZ65" s="9">
        <f>_xlfn.RANK.EQ(datos!CD65,datos!CD$7:CD$88)</f>
        <v>2</v>
      </c>
      <c r="CA65" s="9">
        <f>_xlfn.RANK.EQ(datos!CE65,datos!CE$7:CE$88)</f>
        <v>76</v>
      </c>
      <c r="CB65" s="9">
        <f>_xlfn.RANK.EQ(datos!CF65,datos!CF$7:CF$88)</f>
        <v>59</v>
      </c>
      <c r="CC65" s="9">
        <f>_xlfn.RANK.EQ(datos!CG65,datos!CG$7:CG$88)</f>
        <v>68</v>
      </c>
      <c r="CD65" s="9">
        <f>_xlfn.RANK.EQ(datos!CH65,datos!CH$7:CH$88)</f>
        <v>55</v>
      </c>
      <c r="CE65" s="9">
        <f>_xlfn.RANK.EQ(datos!CI65,datos!CI$7:CI$88)</f>
        <v>62</v>
      </c>
      <c r="CF65" s="9">
        <f>_xlfn.RANK.EQ(datos!CJ65,datos!CJ$7:CJ$88)</f>
        <v>28</v>
      </c>
      <c r="CG65" s="9">
        <f>_xlfn.RANK.EQ(datos!CK65,datos!CK$7:CK$88)</f>
        <v>75</v>
      </c>
      <c r="CH65" s="9">
        <f>_xlfn.RANK.EQ(datos!CL65,datos!CL$7:CL$88)</f>
        <v>36</v>
      </c>
      <c r="CI65" s="9">
        <f>_xlfn.RANK.EQ(datos!CM65,datos!CM$7:CM$88)</f>
        <v>71</v>
      </c>
      <c r="CJ65" s="9">
        <f>_xlfn.RANK.EQ(datos!CN65,datos!CN$7:CN$88)</f>
        <v>46</v>
      </c>
      <c r="CK65" s="9">
        <f>_xlfn.RANK.EQ(datos!CO65,datos!CO$7:CO$88)</f>
        <v>1</v>
      </c>
      <c r="CL65" s="9">
        <f>_xlfn.RANK.EQ(datos!CP65,datos!CP$7:CP$88)</f>
        <v>40</v>
      </c>
      <c r="CM65" s="9">
        <f>_xlfn.RANK.EQ(datos!CQ65,datos!CQ$7:CQ$88)</f>
        <v>66</v>
      </c>
      <c r="CN65" s="9">
        <f>_xlfn.RANK.EQ(datos!CR65,datos!CR$7:CR$88)</f>
        <v>61</v>
      </c>
      <c r="CO65" s="9">
        <f>_xlfn.RANK.EQ(datos!CS65,datos!CS$7:CS$88)</f>
        <v>44</v>
      </c>
      <c r="CP65" s="9">
        <f>_xlfn.RANK.EQ(datos!CT65,datos!CT$7:CT$88)</f>
        <v>47</v>
      </c>
      <c r="CQ65" s="9">
        <f>_xlfn.RANK.EQ(datos!CU65,datos!CU$7:CU$88)</f>
        <v>52</v>
      </c>
      <c r="CR65" s="9">
        <f>_xlfn.RANK.EQ(datos!CV65,datos!CV$7:CV$88)</f>
        <v>49</v>
      </c>
      <c r="CS65" s="9">
        <f>_xlfn.RANK.EQ(datos!CW65,datos!CW$7:CW$88)</f>
        <v>79</v>
      </c>
      <c r="CT65" s="9">
        <f>_xlfn.RANK.EQ(datos!CX65,datos!CX$7:CX$88)</f>
        <v>38</v>
      </c>
      <c r="CU65" s="9">
        <f>_xlfn.RANK.EQ(datos!CY65,datos!CY$7:CY$88)</f>
        <v>22</v>
      </c>
      <c r="CV65" s="9">
        <f>_xlfn.RANK.EQ(datos!CZ65,datos!CZ$7:CZ$88)</f>
        <v>24</v>
      </c>
      <c r="CW65" s="9">
        <f>_xlfn.RANK.EQ(datos!DA65,datos!DA$7:DA$88)</f>
        <v>64</v>
      </c>
      <c r="CX65" s="9">
        <f>_xlfn.RANK.EQ(datos!DB65,datos!DB$7:DB$88)</f>
        <v>9</v>
      </c>
      <c r="CY65" s="9">
        <f>_xlfn.RANK.EQ(datos!DC65,datos!DC$7:DC$88)</f>
        <v>33</v>
      </c>
      <c r="CZ65" s="9">
        <f>_xlfn.RANK.EQ(datos!DD65,datos!DD$7:DD$88)</f>
        <v>33</v>
      </c>
      <c r="DA65" s="9">
        <f>_xlfn.RANK.EQ(datos!DE65,datos!DE$7:DE$88)</f>
        <v>3</v>
      </c>
      <c r="DB65" s="9">
        <f>_xlfn.RANK.EQ(datos!DF65,datos!DF$7:DF$88)</f>
        <v>62</v>
      </c>
      <c r="DC65" s="9">
        <f>_xlfn.RANK.EQ(datos!DG65,datos!DG$7:DG$88)</f>
        <v>1</v>
      </c>
      <c r="DD65" s="9">
        <f>_xlfn.RANK.EQ(datos!DH65,datos!DH$7:DH$88)</f>
        <v>11</v>
      </c>
      <c r="DE65" s="9">
        <f>_xlfn.RANK.EQ(datos!DI65,datos!DI$7:DI$88)</f>
        <v>44</v>
      </c>
      <c r="DF65" s="9">
        <f>_xlfn.RANK.EQ(datos!DJ65,datos!DJ$7:DJ$88)</f>
        <v>56</v>
      </c>
      <c r="DG65" s="9">
        <f>_xlfn.RANK.EQ(datos!DK65,datos!DK$7:DK$88)</f>
        <v>71</v>
      </c>
      <c r="DH65" s="9">
        <f>_xlfn.RANK.EQ(datos!DL65,datos!DL$7:DL$88)</f>
        <v>37</v>
      </c>
      <c r="DI65" s="9">
        <f>_xlfn.RANK.EQ(datos!DM65,datos!DM$7:DM$88)</f>
        <v>42</v>
      </c>
      <c r="DJ65" s="9">
        <f>_xlfn.RANK.EQ(datos!DN65,datos!DN$7:DN$88)</f>
        <v>9</v>
      </c>
      <c r="DK65" s="9">
        <f>_xlfn.RANK.EQ(datos!DO65,datos!DO$7:DO$88)</f>
        <v>31</v>
      </c>
      <c r="DL65" s="9">
        <f>_xlfn.RANK.EQ(datos!DP65,datos!DP$7:DP$88)</f>
        <v>37</v>
      </c>
      <c r="DM65" s="9">
        <f>_xlfn.RANK.EQ(datos!DQ65,datos!DQ$7:DQ$88)</f>
        <v>66</v>
      </c>
      <c r="DN65" s="9">
        <f>_xlfn.RANK.EQ(datos!DR65,datos!DR$7:DR$88)</f>
        <v>39</v>
      </c>
      <c r="DO65" s="9">
        <f>_xlfn.RANK.EQ(datos!DS65,datos!DS$7:DS$88)</f>
        <v>66</v>
      </c>
      <c r="DP65" s="9">
        <f>_xlfn.RANK.EQ(datos!DT65,datos!DT$7:DT$88)</f>
        <v>44</v>
      </c>
      <c r="DQ65" s="9">
        <f>_xlfn.RANK.EQ(datos!DU65,datos!DU$7:DU$88)</f>
        <v>47</v>
      </c>
      <c r="DR65" s="9">
        <f>_xlfn.RANK.EQ(datos!DV65,datos!DV$7:DV$88)</f>
        <v>65</v>
      </c>
      <c r="DS65" s="9">
        <f>_xlfn.RANK.EQ(datos!DW65,datos!DW$7:DW$88)</f>
        <v>14</v>
      </c>
      <c r="DT65" s="9">
        <f>_xlfn.RANK.EQ(datos!DX65,datos!DX$7:DX$88)</f>
        <v>34</v>
      </c>
      <c r="DU65" s="9">
        <f>_xlfn.RANK.EQ(datos!DY65,datos!DY$7:DY$88)</f>
        <v>63</v>
      </c>
      <c r="DV65" s="9">
        <f>_xlfn.RANK.EQ(datos!DZ65,datos!DZ$7:DZ$88)</f>
        <v>42</v>
      </c>
      <c r="DW65" s="9">
        <f>_xlfn.RANK.EQ(datos!EA65,datos!EA$7:EA$88)</f>
        <v>66</v>
      </c>
      <c r="DX65" s="9">
        <f>_xlfn.RANK.EQ(datos!EB65,datos!EB$7:EB$88)</f>
        <v>64</v>
      </c>
      <c r="DY65" s="9">
        <f>_xlfn.RANK.EQ(datos!EC65,datos!EC$7:EC$88)</f>
        <v>66</v>
      </c>
      <c r="DZ65" s="9">
        <f>_xlfn.RANK.EQ(datos!ED65,datos!ED$7:ED$88)</f>
        <v>64</v>
      </c>
      <c r="EA65" s="9">
        <f>_xlfn.RANK.EQ(datos!EE65,datos!EE$7:EE$88)</f>
        <v>78</v>
      </c>
      <c r="EB65" s="9">
        <f>_xlfn.RANK.EQ(datos!EF65,datos!EF$7:EF$88)</f>
        <v>61</v>
      </c>
      <c r="EC65" s="9">
        <f>_xlfn.RANK.EQ(datos!EG65,datos!EG$7:EG$88)</f>
        <v>40</v>
      </c>
      <c r="ED65" s="9">
        <f>_xlfn.RANK.EQ(datos!EH65,datos!EH$7:EH$88)</f>
        <v>53</v>
      </c>
      <c r="EE65" s="9">
        <f>_xlfn.RANK.EQ(datos!EI65,datos!EI$7:EI$88)</f>
        <v>59</v>
      </c>
      <c r="EF65" s="9">
        <f>_xlfn.RANK.EQ(datos!EJ65,datos!EJ$7:EJ$88)</f>
        <v>49</v>
      </c>
      <c r="EG65" s="9">
        <f>_xlfn.RANK.EQ(datos!EK65,datos!EK$7:EK$88)</f>
        <v>49</v>
      </c>
      <c r="EH65" s="9">
        <f>_xlfn.RANK.EQ(datos!EL65,datos!EL$7:EL$88)</f>
        <v>19</v>
      </c>
      <c r="EI65" s="9">
        <f>_xlfn.RANK.EQ(datos!EM65,datos!EM$7:EM$88)</f>
        <v>20</v>
      </c>
      <c r="EJ65" s="9">
        <f>_xlfn.RANK.EQ(datos!EN65,datos!EN$7:EN$88)</f>
        <v>47</v>
      </c>
      <c r="EK65" s="9">
        <f>_xlfn.RANK.EQ(datos!EO65,datos!EO$7:EO$88)</f>
        <v>66</v>
      </c>
      <c r="EL65" s="9">
        <f>_xlfn.RANK.EQ(datos!EP65,datos!EP$7:EP$88)</f>
        <v>80</v>
      </c>
      <c r="EM65" s="9">
        <f>_xlfn.RANK.EQ(datos!EQ65,datos!EQ$7:EQ$88)</f>
        <v>26</v>
      </c>
      <c r="EN65" s="9">
        <f>_xlfn.RANK.EQ(datos!ER65,datos!ER$7:ER$88)</f>
        <v>81</v>
      </c>
      <c r="EO65" s="9">
        <f>_xlfn.RANK.EQ(datos!ES65,datos!ES$7:ES$88)</f>
        <v>28</v>
      </c>
      <c r="EP65" s="9">
        <f>_xlfn.RANK.EQ(datos!ET65,datos!ET$7:ET$88)</f>
        <v>35</v>
      </c>
      <c r="EQ65" s="9">
        <f>_xlfn.RANK.EQ(datos!EU65,datos!EU$7:EU$88)</f>
        <v>31</v>
      </c>
      <c r="ER65" s="9">
        <f>_xlfn.RANK.EQ(datos!EV65,datos!EV$7:EV$88)</f>
        <v>28</v>
      </c>
      <c r="ES65" s="9">
        <f>_xlfn.RANK.EQ(datos!EW65,datos!EW$7:EW$88)</f>
        <v>49</v>
      </c>
      <c r="ET65" s="9">
        <f>_xlfn.RANK.EQ(datos!EX65,datos!EX$7:EX$88)</f>
        <v>41</v>
      </c>
      <c r="EU65" s="9">
        <f>_xlfn.RANK.EQ(datos!EY65,datos!EY$7:EY$88)</f>
        <v>44</v>
      </c>
      <c r="EV65" s="9">
        <f>_xlfn.RANK.EQ(datos!EZ65,datos!EZ$7:EZ$88)</f>
        <v>34</v>
      </c>
      <c r="EW65" s="9">
        <f>_xlfn.RANK.EQ(datos!FA65,datos!FA$7:FA$88)</f>
        <v>52</v>
      </c>
      <c r="EX65" s="9">
        <f>_xlfn.RANK.EQ(datos!FB65,datos!FB$7:FB$88)</f>
        <v>52</v>
      </c>
      <c r="EY65" s="9">
        <f>_xlfn.RANK.EQ(datos!FC65,datos!FC$7:FC$88)</f>
        <v>51</v>
      </c>
      <c r="EZ65" s="9">
        <f>_xlfn.RANK.EQ(datos!FD65,datos!FD$7:FD$88)</f>
        <v>30</v>
      </c>
      <c r="FA65" s="9">
        <f>_xlfn.RANK.EQ(datos!FE65,datos!FE$7:FE$88)</f>
        <v>4</v>
      </c>
      <c r="FB65" s="9">
        <f>_xlfn.RANK.EQ(datos!FF65,datos!FF$7:FF$88)</f>
        <v>33</v>
      </c>
      <c r="FC65" s="9">
        <f>_xlfn.RANK.EQ(datos!FG65,datos!FG$7:FG$88)</f>
        <v>1</v>
      </c>
      <c r="FD65" s="9">
        <f>_xlfn.RANK.EQ(datos!FH65,datos!FH$7:FH$88)</f>
        <v>33</v>
      </c>
      <c r="FE65" s="9">
        <f>_xlfn.RANK.EQ(datos!FI65,datos!FI$7:FI$88)</f>
        <v>23</v>
      </c>
      <c r="FF65" s="9">
        <f>_xlfn.RANK.EQ(datos!FJ65,datos!FJ$7:FJ$88)</f>
        <v>38</v>
      </c>
      <c r="FG65" s="9">
        <f>_xlfn.RANK.EQ(datos!FK65,datos!FK$7:FK$88)</f>
        <v>35</v>
      </c>
      <c r="FH65" s="9">
        <f>_xlfn.RANK.EQ(datos!FL65,datos!FL$7:FL$88)</f>
        <v>13</v>
      </c>
      <c r="FI65" s="9">
        <f>_xlfn.RANK.EQ(datos!FM65,datos!FM$7:FM$88)</f>
        <v>17</v>
      </c>
      <c r="FJ65" s="9">
        <f>_xlfn.RANK.EQ(datos!FN65,datos!FN$7:FN$88)</f>
        <v>11</v>
      </c>
      <c r="FK65" s="9">
        <f>_xlfn.RANK.EQ(datos!FO65,datos!FO$7:FO$88)</f>
        <v>61</v>
      </c>
      <c r="FL65" s="9">
        <f>_xlfn.RANK.EQ(datos!FP65,datos!FP$7:FP$88)</f>
        <v>57</v>
      </c>
      <c r="FM65" s="9">
        <f>_xlfn.RANK.EQ(datos!FQ65,datos!FQ$7:FQ$88)</f>
        <v>36</v>
      </c>
      <c r="FN65" s="9">
        <f>_xlfn.RANK.EQ(datos!FR65,datos!FR$7:FR$88)</f>
        <v>31</v>
      </c>
      <c r="FO65" s="9">
        <f>_xlfn.RANK.EQ(datos!FS65,datos!FS$7:FS$88)</f>
        <v>38</v>
      </c>
      <c r="FP65" s="9">
        <f>_xlfn.RANK.EQ(datos!FT65,datos!FT$7:FT$88)</f>
        <v>73</v>
      </c>
    </row>
    <row r="66" spans="1:172" x14ac:dyDescent="0.3">
      <c r="A66" s="2" t="s">
        <v>120</v>
      </c>
      <c r="B66" s="2">
        <v>506</v>
      </c>
      <c r="C66" s="2" t="s">
        <v>121</v>
      </c>
      <c r="D66" s="2" t="s">
        <v>351</v>
      </c>
      <c r="E66" s="2" t="s">
        <v>352</v>
      </c>
      <c r="F66" s="2">
        <v>1</v>
      </c>
      <c r="G66" s="2" t="s">
        <v>355</v>
      </c>
      <c r="H66" s="9">
        <f>_xlfn.RANK.EQ(datos2!I66,datos2!I$7:I$88)</f>
        <v>44</v>
      </c>
      <c r="I66" s="9">
        <f>_xlfn.RANK.EQ(datos2!J66,datos2!J$7:J$88)</f>
        <v>63</v>
      </c>
      <c r="J66" s="9">
        <f>_xlfn.RANK.EQ(datos2!K66,datos2!K$7:K$88)</f>
        <v>17</v>
      </c>
      <c r="K66" s="9">
        <f>_xlfn.RANK.EQ(datos2!L66,datos2!L$7:L$88)</f>
        <v>54</v>
      </c>
      <c r="L66" s="9">
        <f>_xlfn.RANK.EQ(datos2!M66,datos2!M$7:M$88)</f>
        <v>54</v>
      </c>
      <c r="M66" s="9">
        <f>_xlfn.RANK.EQ(datos2!N66,datos2!N$7:N$88)</f>
        <v>41</v>
      </c>
      <c r="N66" s="9">
        <f>_xlfn.RANK.EQ(datos2!O66,datos2!O$7:O$88)</f>
        <v>36</v>
      </c>
      <c r="O66" s="9">
        <f>_xlfn.RANK.EQ(datos2!P66,datos2!P$7:P$88)</f>
        <v>60</v>
      </c>
      <c r="P66" s="9">
        <f>_xlfn.RANK.EQ(datos2!Q66,datos2!Q$7:Q$88)</f>
        <v>61</v>
      </c>
      <c r="Q66" s="9">
        <f>_xlfn.RANK.EQ(datos2!R66,datos2!R$7:R$88)</f>
        <v>68</v>
      </c>
      <c r="R66" s="9">
        <f>_xlfn.RANK.EQ(datos2!S66,datos2!S$7:S$88)</f>
        <v>33</v>
      </c>
      <c r="S66" s="9">
        <f>_xlfn.RANK.EQ(datos2!T66,datos2!T$7:T$88)</f>
        <v>64</v>
      </c>
      <c r="T66" s="9">
        <f>_xlfn.RANK.EQ(datos2!U66,datos2!U$7:U$88)</f>
        <v>48</v>
      </c>
      <c r="U66" s="9">
        <f>_xlfn.RANK.EQ(datos2!V66,datos2!V$7:V$88)</f>
        <v>42</v>
      </c>
      <c r="V66" s="9">
        <f>_xlfn.RANK.EQ(datos2!W66,datos2!W$7:W$88)</f>
        <v>47</v>
      </c>
      <c r="W66" s="9">
        <f>_xlfn.RANK.EQ(datos2!X66,datos2!X$7:X$88)</f>
        <v>4</v>
      </c>
      <c r="X66" s="9">
        <f>_xlfn.RANK.EQ(datos2!Y66,datos2!Y$7:Y$88)</f>
        <v>40</v>
      </c>
      <c r="Y66" s="9">
        <f>_xlfn.RANK.EQ(datos2!Z66,datos2!Z$7:Z$88)</f>
        <v>8</v>
      </c>
      <c r="Z66" s="9">
        <f>_xlfn.RANK.EQ(datos2!AA66,datos2!AA$7:AA$88)</f>
        <v>47</v>
      </c>
      <c r="AA66" s="9">
        <f>_xlfn.RANK.EQ(datos2!AB66,datos2!AB$7:AB$88)</f>
        <v>48</v>
      </c>
      <c r="AB66" s="9">
        <f>_xlfn.RANK.EQ(datos2!AC66,datos2!AC$7:AC$88)</f>
        <v>63</v>
      </c>
      <c r="AC66" s="9">
        <f>_xlfn.RANK.EQ(datos2!AD66,datos2!AD$7:AD$88)</f>
        <v>47</v>
      </c>
      <c r="AD66" s="9">
        <f>_xlfn.RANK.EQ(datos2!AE66,datos2!AE$7:AE$88)</f>
        <v>48</v>
      </c>
      <c r="AE66" s="9">
        <f>_xlfn.RANK.EQ(datos2!AF66,datos2!AF$7:AF$88)</f>
        <v>54</v>
      </c>
      <c r="AF66" s="9">
        <f>_xlfn.RANK.EQ(datos2!AG66,datos2!AG$7:AG$88)</f>
        <v>56</v>
      </c>
      <c r="AG66" s="9">
        <f>_xlfn.RANK.EQ(datos2!AH66,datos2!AH$7:AH$88)</f>
        <v>36</v>
      </c>
      <c r="AH66" s="9">
        <f>_xlfn.RANK.EQ(datos2!AI66,datos2!AI$7:AI$88)</f>
        <v>42</v>
      </c>
      <c r="AI66" s="9">
        <f>_xlfn.RANK.EQ(datos2!AJ66,datos2!AJ$7:AJ$88)</f>
        <v>41</v>
      </c>
      <c r="AJ66" s="9">
        <f>_xlfn.RANK.EQ(datos2!AK66,datos2!AK$7:AK$88)</f>
        <v>9</v>
      </c>
      <c r="AK66" s="9">
        <f>_xlfn.RANK.EQ(datos2!AL66,datos2!AL$7:AL$88)</f>
        <v>33</v>
      </c>
      <c r="AL66" s="9">
        <f>_xlfn.RANK.EQ(datos2!AM66,datos2!AM$7:AM$88)</f>
        <v>7</v>
      </c>
      <c r="AM66" s="9">
        <f>_xlfn.RANK.EQ(datos2!AN66,datos2!AN$7:AN$88)</f>
        <v>61</v>
      </c>
      <c r="AN66" s="9">
        <f>_xlfn.RANK.EQ(datos2!AO66,datos2!AO$7:AO$88)</f>
        <v>61</v>
      </c>
      <c r="AO66" s="9">
        <f>_xlfn.RANK.EQ(datos!AS66,datos!AS$7:AS$88)</f>
        <v>62</v>
      </c>
      <c r="AP66" s="9">
        <f>_xlfn.RANK.EQ(datos!AT66,datos!AT$7:AT$88)</f>
        <v>63</v>
      </c>
      <c r="AQ66" s="9">
        <f>_xlfn.RANK.EQ(datos!AU66,datos!AU$7:AU$88)</f>
        <v>67</v>
      </c>
      <c r="AR66" s="9">
        <f>_xlfn.RANK.EQ(datos!AV66,datos!AV$7:AV$88)</f>
        <v>56</v>
      </c>
      <c r="AS66" s="9">
        <f>_xlfn.RANK.EQ(datos!AW66,datos!AW$7:AW$88)</f>
        <v>31</v>
      </c>
      <c r="AT66" s="9">
        <f>_xlfn.RANK.EQ(datos!AX66,datos!AX$7:AX$88)</f>
        <v>60</v>
      </c>
      <c r="AU66" s="9">
        <f>_xlfn.RANK.EQ(datos!AY66,datos!AY$7:AY$88)</f>
        <v>64</v>
      </c>
      <c r="AV66" s="9">
        <f>_xlfn.RANK.EQ(datos!AZ66,datos!AZ$7:AZ$88)</f>
        <v>65</v>
      </c>
      <c r="AW66" s="9">
        <f>_xlfn.RANK.EQ(datos!BA66,datos!BA$7:BA$88)</f>
        <v>39</v>
      </c>
      <c r="AX66" s="9">
        <f>_xlfn.RANK.EQ(datos!BB66,datos!BB$7:BB$88)</f>
        <v>39</v>
      </c>
      <c r="AY66" s="9">
        <f>_xlfn.RANK.EQ(datos!BC66,datos!BC$7:BC$88)</f>
        <v>49</v>
      </c>
      <c r="AZ66" s="9">
        <f>_xlfn.RANK.EQ(datos!BD66,datos!BD$7:BD$88)</f>
        <v>69</v>
      </c>
      <c r="BA66" s="9">
        <f>_xlfn.RANK.EQ(datos!BE66,datos!BE$7:BE$88)</f>
        <v>68</v>
      </c>
      <c r="BB66" s="9">
        <f>_xlfn.RANK.EQ(datos!BF66,datos!BF$7:BF$88)</f>
        <v>54</v>
      </c>
      <c r="BC66" s="9">
        <f>_xlfn.RANK.EQ(datos!BG66,datos!BG$7:BG$88)</f>
        <v>5</v>
      </c>
      <c r="BD66" s="9">
        <f>_xlfn.RANK.EQ(datos!BH66,datos!BH$7:BH$88)</f>
        <v>40</v>
      </c>
      <c r="BE66" s="9">
        <f>_xlfn.RANK.EQ(datos!BI66,datos!BI$7:BI$88)</f>
        <v>5</v>
      </c>
      <c r="BF66" s="9">
        <f>_xlfn.RANK.EQ(datos!BJ66,datos!BJ$7:BJ$88)</f>
        <v>31</v>
      </c>
      <c r="BG66" s="9">
        <f>_xlfn.RANK.EQ(datos!BK66,datos!BK$7:BK$88)</f>
        <v>4</v>
      </c>
      <c r="BH66" s="9">
        <f>_xlfn.RANK.EQ(datos!BL66,datos!BL$7:BL$88)</f>
        <v>46</v>
      </c>
      <c r="BI66" s="9">
        <f>_xlfn.RANK.EQ(datos!BM66,datos!BM$7:BM$88)</f>
        <v>76</v>
      </c>
      <c r="BJ66" s="9">
        <f>_xlfn.RANK.EQ(datos!BN66,datos!BN$7:BN$88)</f>
        <v>54</v>
      </c>
      <c r="BK66" s="9">
        <f>_xlfn.RANK.EQ(datos!BO66,datos!BO$7:BO$88)</f>
        <v>72</v>
      </c>
      <c r="BL66" s="9">
        <f>_xlfn.RANK.EQ(datos!BP66,datos!BP$7:BP$88)</f>
        <v>7</v>
      </c>
      <c r="BM66" s="9">
        <f>_xlfn.RANK.EQ(datos!BQ66,datos!BQ$7:BQ$88)</f>
        <v>58</v>
      </c>
      <c r="BN66" s="9">
        <f>_xlfn.RANK.EQ(datos!BR66,datos!BR$7:BR$88)</f>
        <v>64</v>
      </c>
      <c r="BO66" s="9">
        <f>_xlfn.RANK.EQ(datos!BS66,datos!BS$7:BS$88)</f>
        <v>15</v>
      </c>
      <c r="BP66" s="9">
        <f>_xlfn.RANK.EQ(datos!BT66,datos!BT$7:BT$88)</f>
        <v>46</v>
      </c>
      <c r="BQ66" s="9">
        <f>_xlfn.RANK.EQ(datos!BU66,datos!BU$7:BU$88)</f>
        <v>54</v>
      </c>
      <c r="BR66" s="9">
        <f>_xlfn.RANK.EQ(datos!BV66,datos!BV$7:BV$88)</f>
        <v>64</v>
      </c>
      <c r="BS66" s="9">
        <f>_xlfn.RANK.EQ(datos!BW66,datos!BW$7:BW$88)</f>
        <v>1</v>
      </c>
      <c r="BT66" s="9">
        <f>_xlfn.RANK.EQ(datos!BX66,datos!BX$7:BX$88)</f>
        <v>20</v>
      </c>
      <c r="BU66" s="9">
        <f>_xlfn.RANK.EQ(datos!BY66,datos!BY$7:BY$88)</f>
        <v>27</v>
      </c>
      <c r="BV66" s="9">
        <f>_xlfn.RANK.EQ(datos!BZ66,datos!BZ$7:BZ$88)</f>
        <v>21</v>
      </c>
      <c r="BW66" s="9">
        <f>_xlfn.RANK.EQ(datos!CA66,datos!CA$7:CA$88)</f>
        <v>28</v>
      </c>
      <c r="BX66" s="9">
        <f>_xlfn.RANK.EQ(datos!CB66,datos!CB$7:CB$88)</f>
        <v>68</v>
      </c>
      <c r="BY66" s="9">
        <f>_xlfn.RANK.EQ(datos!CC66,datos!CC$7:CC$88)</f>
        <v>61</v>
      </c>
      <c r="BZ66" s="9">
        <f>_xlfn.RANK.EQ(datos!CD66,datos!CD$7:CD$88)</f>
        <v>5</v>
      </c>
      <c r="CA66" s="9">
        <f>_xlfn.RANK.EQ(datos!CE66,datos!CE$7:CE$88)</f>
        <v>68</v>
      </c>
      <c r="CB66" s="9">
        <f>_xlfn.RANK.EQ(datos!CF66,datos!CF$7:CF$88)</f>
        <v>29</v>
      </c>
      <c r="CC66" s="9">
        <f>_xlfn.RANK.EQ(datos!CG66,datos!CG$7:CG$88)</f>
        <v>1</v>
      </c>
      <c r="CD66" s="9">
        <f>_xlfn.RANK.EQ(datos!CH66,datos!CH$7:CH$88)</f>
        <v>31</v>
      </c>
      <c r="CE66" s="9">
        <f>_xlfn.RANK.EQ(datos!CI66,datos!CI$7:CI$88)</f>
        <v>21</v>
      </c>
      <c r="CF66" s="9">
        <f>_xlfn.RANK.EQ(datos!CJ66,datos!CJ$7:CJ$88)</f>
        <v>29</v>
      </c>
      <c r="CG66" s="9">
        <f>_xlfn.RANK.EQ(datos!CK66,datos!CK$7:CK$88)</f>
        <v>48</v>
      </c>
      <c r="CH66" s="9">
        <f>_xlfn.RANK.EQ(datos!CL66,datos!CL$7:CL$88)</f>
        <v>22</v>
      </c>
      <c r="CI66" s="9">
        <f>_xlfn.RANK.EQ(datos!CM66,datos!CM$7:CM$88)</f>
        <v>44</v>
      </c>
      <c r="CJ66" s="9">
        <f>_xlfn.RANK.EQ(datos!CN66,datos!CN$7:CN$88)</f>
        <v>47</v>
      </c>
      <c r="CK66" s="9">
        <f>_xlfn.RANK.EQ(datos!CO66,datos!CO$7:CO$88)</f>
        <v>1</v>
      </c>
      <c r="CL66" s="9">
        <f>_xlfn.RANK.EQ(datos!CP66,datos!CP$7:CP$88)</f>
        <v>53</v>
      </c>
      <c r="CM66" s="9">
        <f>_xlfn.RANK.EQ(datos!CQ66,datos!CQ$7:CQ$88)</f>
        <v>1</v>
      </c>
      <c r="CN66" s="9">
        <f>_xlfn.RANK.EQ(datos!CR66,datos!CR$7:CR$88)</f>
        <v>26</v>
      </c>
      <c r="CO66" s="9">
        <f>_xlfn.RANK.EQ(datos!CS66,datos!CS$7:CS$88)</f>
        <v>54</v>
      </c>
      <c r="CP66" s="9">
        <f>_xlfn.RANK.EQ(datos!CT66,datos!CT$7:CT$88)</f>
        <v>53</v>
      </c>
      <c r="CQ66" s="9">
        <f>_xlfn.RANK.EQ(datos!CU66,datos!CU$7:CU$88)</f>
        <v>79</v>
      </c>
      <c r="CR66" s="9">
        <f>_xlfn.RANK.EQ(datos!CV66,datos!CV$7:CV$88)</f>
        <v>44</v>
      </c>
      <c r="CS66" s="9">
        <f>_xlfn.RANK.EQ(datos!CW66,datos!CW$7:CW$88)</f>
        <v>16</v>
      </c>
      <c r="CT66" s="9">
        <f>_xlfn.RANK.EQ(datos!CX66,datos!CX$7:CX$88)</f>
        <v>16</v>
      </c>
      <c r="CU66" s="9">
        <f>_xlfn.RANK.EQ(datos!CY66,datos!CY$7:CY$88)</f>
        <v>73</v>
      </c>
      <c r="CV66" s="9">
        <f>_xlfn.RANK.EQ(datos!CZ66,datos!CZ$7:CZ$88)</f>
        <v>46</v>
      </c>
      <c r="CW66" s="9">
        <f>_xlfn.RANK.EQ(datos!DA66,datos!DA$7:DA$88)</f>
        <v>55</v>
      </c>
      <c r="CX66" s="9">
        <f>_xlfn.RANK.EQ(datos!DB66,datos!DB$7:DB$88)</f>
        <v>34</v>
      </c>
      <c r="CY66" s="9">
        <f>_xlfn.RANK.EQ(datos!DC66,datos!DC$7:DC$88)</f>
        <v>45</v>
      </c>
      <c r="CZ66" s="9">
        <f>_xlfn.RANK.EQ(datos!DD66,datos!DD$7:DD$88)</f>
        <v>46</v>
      </c>
      <c r="DA66" s="9">
        <f>_xlfn.RANK.EQ(datos!DE66,datos!DE$7:DE$88)</f>
        <v>36</v>
      </c>
      <c r="DB66" s="9">
        <f>_xlfn.RANK.EQ(datos!DF66,datos!DF$7:DF$88)</f>
        <v>71</v>
      </c>
      <c r="DC66" s="9">
        <f>_xlfn.RANK.EQ(datos!DG66,datos!DG$7:DG$88)</f>
        <v>63</v>
      </c>
      <c r="DD66" s="9">
        <f>_xlfn.RANK.EQ(datos!DH66,datos!DH$7:DH$88)</f>
        <v>50</v>
      </c>
      <c r="DE66" s="9">
        <f>_xlfn.RANK.EQ(datos!DI66,datos!DI$7:DI$88)</f>
        <v>64</v>
      </c>
      <c r="DF66" s="9">
        <f>_xlfn.RANK.EQ(datos!DJ66,datos!DJ$7:DJ$88)</f>
        <v>29</v>
      </c>
      <c r="DG66" s="9">
        <f>_xlfn.RANK.EQ(datos!DK66,datos!DK$7:DK$88)</f>
        <v>50</v>
      </c>
      <c r="DH66" s="9">
        <f>_xlfn.RANK.EQ(datos!DL66,datos!DL$7:DL$88)</f>
        <v>34</v>
      </c>
      <c r="DI66" s="9">
        <f>_xlfn.RANK.EQ(datos!DM66,datos!DM$7:DM$88)</f>
        <v>56</v>
      </c>
      <c r="DJ66" s="9">
        <f>_xlfn.RANK.EQ(datos!DN66,datos!DN$7:DN$88)</f>
        <v>40</v>
      </c>
      <c r="DK66" s="9">
        <f>_xlfn.RANK.EQ(datos!DO66,datos!DO$7:DO$88)</f>
        <v>8</v>
      </c>
      <c r="DL66" s="9">
        <f>_xlfn.RANK.EQ(datos!DP66,datos!DP$7:DP$88)</f>
        <v>49</v>
      </c>
      <c r="DM66" s="9">
        <f>_xlfn.RANK.EQ(datos!DQ66,datos!DQ$7:DQ$88)</f>
        <v>76</v>
      </c>
      <c r="DN66" s="9">
        <f>_xlfn.RANK.EQ(datos!DR66,datos!DR$7:DR$88)</f>
        <v>40</v>
      </c>
      <c r="DO66" s="9">
        <f>_xlfn.RANK.EQ(datos!DS66,datos!DS$7:DS$88)</f>
        <v>34</v>
      </c>
      <c r="DP66" s="9">
        <f>_xlfn.RANK.EQ(datos!DT66,datos!DT$7:DT$88)</f>
        <v>56</v>
      </c>
      <c r="DQ66" s="9">
        <f>_xlfn.RANK.EQ(datos!DU66,datos!DU$7:DU$88)</f>
        <v>52</v>
      </c>
      <c r="DR66" s="9">
        <f>_xlfn.RANK.EQ(datos!DV66,datos!DV$7:DV$88)</f>
        <v>33</v>
      </c>
      <c r="DS66" s="9">
        <f>_xlfn.RANK.EQ(datos!DW66,datos!DW$7:DW$88)</f>
        <v>31</v>
      </c>
      <c r="DT66" s="9">
        <f>_xlfn.RANK.EQ(datos!DX66,datos!DX$7:DX$88)</f>
        <v>18</v>
      </c>
      <c r="DU66" s="9">
        <f>_xlfn.RANK.EQ(datos!DY66,datos!DY$7:DY$88)</f>
        <v>23</v>
      </c>
      <c r="DV66" s="9">
        <f>_xlfn.RANK.EQ(datos!DZ66,datos!DZ$7:DZ$88)</f>
        <v>42</v>
      </c>
      <c r="DW66" s="9">
        <f>_xlfn.RANK.EQ(datos!EA66,datos!EA$7:EA$88)</f>
        <v>42</v>
      </c>
      <c r="DX66" s="9">
        <f>_xlfn.RANK.EQ(datos!EB66,datos!EB$7:EB$88)</f>
        <v>39</v>
      </c>
      <c r="DY66" s="9">
        <f>_xlfn.RANK.EQ(datos!EC66,datos!EC$7:EC$88)</f>
        <v>60</v>
      </c>
      <c r="DZ66" s="9">
        <f>_xlfn.RANK.EQ(datos!ED66,datos!ED$7:ED$88)</f>
        <v>10</v>
      </c>
      <c r="EA66" s="9">
        <f>_xlfn.RANK.EQ(datos!EE66,datos!EE$7:EE$88)</f>
        <v>43</v>
      </c>
      <c r="EB66" s="9">
        <f>_xlfn.RANK.EQ(datos!EF66,datos!EF$7:EF$88)</f>
        <v>31</v>
      </c>
      <c r="EC66" s="9">
        <f>_xlfn.RANK.EQ(datos!EG66,datos!EG$7:EG$88)</f>
        <v>23</v>
      </c>
      <c r="ED66" s="9">
        <f>_xlfn.RANK.EQ(datos!EH66,datos!EH$7:EH$88)</f>
        <v>74</v>
      </c>
      <c r="EE66" s="9">
        <f>_xlfn.RANK.EQ(datos!EI66,datos!EI$7:EI$88)</f>
        <v>62</v>
      </c>
      <c r="EF66" s="9">
        <f>_xlfn.RANK.EQ(datos!EJ66,datos!EJ$7:EJ$88)</f>
        <v>39</v>
      </c>
      <c r="EG66" s="9">
        <f>_xlfn.RANK.EQ(datos!EK66,datos!EK$7:EK$88)</f>
        <v>54</v>
      </c>
      <c r="EH66" s="9">
        <f>_xlfn.RANK.EQ(datos!EL66,datos!EL$7:EL$88)</f>
        <v>36</v>
      </c>
      <c r="EI66" s="9">
        <f>_xlfn.RANK.EQ(datos!EM66,datos!EM$7:EM$88)</f>
        <v>45</v>
      </c>
      <c r="EJ66" s="9">
        <f>_xlfn.RANK.EQ(datos!EN66,datos!EN$7:EN$88)</f>
        <v>21</v>
      </c>
      <c r="EK66" s="9">
        <f>_xlfn.RANK.EQ(datos!EO66,datos!EO$7:EO$88)</f>
        <v>28</v>
      </c>
      <c r="EL66" s="9">
        <f>_xlfn.RANK.EQ(datos!EP66,datos!EP$7:EP$88)</f>
        <v>60</v>
      </c>
      <c r="EM66" s="9">
        <f>_xlfn.RANK.EQ(datos!EQ66,datos!EQ$7:EQ$88)</f>
        <v>43</v>
      </c>
      <c r="EN66" s="9">
        <f>_xlfn.RANK.EQ(datos!ER66,datos!ER$7:ER$88)</f>
        <v>67</v>
      </c>
      <c r="EO66" s="9">
        <f>_xlfn.RANK.EQ(datos!ES66,datos!ES$7:ES$88)</f>
        <v>2</v>
      </c>
      <c r="EP66" s="9">
        <f>_xlfn.RANK.EQ(datos!ET66,datos!ET$7:ET$88)</f>
        <v>35</v>
      </c>
      <c r="EQ66" s="9">
        <f>_xlfn.RANK.EQ(datos!EU66,datos!EU$7:EU$88)</f>
        <v>35</v>
      </c>
      <c r="ER66" s="9">
        <f>_xlfn.RANK.EQ(datos!EV66,datos!EV$7:EV$88)</f>
        <v>35</v>
      </c>
      <c r="ES66" s="9">
        <f>_xlfn.RANK.EQ(datos!EW66,datos!EW$7:EW$88)</f>
        <v>42</v>
      </c>
      <c r="ET66" s="9">
        <f>_xlfn.RANK.EQ(datos!EX66,datos!EX$7:EX$88)</f>
        <v>34</v>
      </c>
      <c r="EU66" s="9">
        <f>_xlfn.RANK.EQ(datos!EY66,datos!EY$7:EY$88)</f>
        <v>56</v>
      </c>
      <c r="EV66" s="9">
        <f>_xlfn.RANK.EQ(datos!EZ66,datos!EZ$7:EZ$88)</f>
        <v>35</v>
      </c>
      <c r="EW66" s="9">
        <f>_xlfn.RANK.EQ(datos!FA66,datos!FA$7:FA$88)</f>
        <v>20</v>
      </c>
      <c r="EX66" s="9">
        <f>_xlfn.RANK.EQ(datos!FB66,datos!FB$7:FB$88)</f>
        <v>26</v>
      </c>
      <c r="EY66" s="9">
        <f>_xlfn.RANK.EQ(datos!FC66,datos!FC$7:FC$88)</f>
        <v>34</v>
      </c>
      <c r="EZ66" s="9">
        <f>_xlfn.RANK.EQ(datos!FD66,datos!FD$7:FD$88)</f>
        <v>13</v>
      </c>
      <c r="FA66" s="9">
        <f>_xlfn.RANK.EQ(datos!FE66,datos!FE$7:FE$88)</f>
        <v>65</v>
      </c>
      <c r="FB66" s="9">
        <f>_xlfn.RANK.EQ(datos!FF66,datos!FF$7:FF$88)</f>
        <v>33</v>
      </c>
      <c r="FC66" s="9">
        <f>_xlfn.RANK.EQ(datos!FG66,datos!FG$7:FG$88)</f>
        <v>1</v>
      </c>
      <c r="FD66" s="9">
        <f>_xlfn.RANK.EQ(datos!FH66,datos!FH$7:FH$88)</f>
        <v>1</v>
      </c>
      <c r="FE66" s="9">
        <f>_xlfn.RANK.EQ(datos!FI66,datos!FI$7:FI$88)</f>
        <v>1</v>
      </c>
      <c r="FF66" s="9">
        <f>_xlfn.RANK.EQ(datos!FJ66,datos!FJ$7:FJ$88)</f>
        <v>66</v>
      </c>
      <c r="FG66" s="9">
        <f>_xlfn.RANK.EQ(datos!FK66,datos!FK$7:FK$88)</f>
        <v>66</v>
      </c>
      <c r="FH66" s="9">
        <f>_xlfn.RANK.EQ(datos!FL66,datos!FL$7:FL$88)</f>
        <v>43</v>
      </c>
      <c r="FI66" s="9">
        <f>_xlfn.RANK.EQ(datos!FM66,datos!FM$7:FM$88)</f>
        <v>26</v>
      </c>
      <c r="FJ66" s="9">
        <f>_xlfn.RANK.EQ(datos!FN66,datos!FN$7:FN$88)</f>
        <v>26</v>
      </c>
      <c r="FK66" s="9">
        <f>_xlfn.RANK.EQ(datos!FO66,datos!FO$7:FO$88)</f>
        <v>36</v>
      </c>
      <c r="FL66" s="9">
        <f>_xlfn.RANK.EQ(datos!FP66,datos!FP$7:FP$88)</f>
        <v>51</v>
      </c>
      <c r="FM66" s="9">
        <f>_xlfn.RANK.EQ(datos!FQ66,datos!FQ$7:FQ$88)</f>
        <v>54</v>
      </c>
      <c r="FN66" s="9">
        <f>_xlfn.RANK.EQ(datos!FR66,datos!FR$7:FR$88)</f>
        <v>56</v>
      </c>
      <c r="FO66" s="9">
        <f>_xlfn.RANK.EQ(datos!FS66,datos!FS$7:FS$88)</f>
        <v>23</v>
      </c>
      <c r="FP66" s="9">
        <f>_xlfn.RANK.EQ(datos!FT66,datos!FT$7:FT$88)</f>
        <v>68</v>
      </c>
    </row>
    <row r="67" spans="1:172" x14ac:dyDescent="0.3">
      <c r="A67" s="2" t="s">
        <v>122</v>
      </c>
      <c r="B67" s="2">
        <v>507</v>
      </c>
      <c r="C67" s="2" t="s">
        <v>123</v>
      </c>
      <c r="D67" s="2" t="s">
        <v>351</v>
      </c>
      <c r="E67" s="2" t="s">
        <v>352</v>
      </c>
      <c r="F67" s="2">
        <v>1</v>
      </c>
      <c r="G67" s="2" t="s">
        <v>355</v>
      </c>
      <c r="H67" s="9">
        <f>_xlfn.RANK.EQ(datos2!I67,datos2!I$7:I$88)</f>
        <v>63</v>
      </c>
      <c r="I67" s="9">
        <f>_xlfn.RANK.EQ(datos2!J67,datos2!J$7:J$88)</f>
        <v>60</v>
      </c>
      <c r="J67" s="9">
        <f>_xlfn.RANK.EQ(datos2!K67,datos2!K$7:K$88)</f>
        <v>75</v>
      </c>
      <c r="K67" s="9">
        <f>_xlfn.RANK.EQ(datos2!L67,datos2!L$7:L$88)</f>
        <v>69</v>
      </c>
      <c r="L67" s="9">
        <f>_xlfn.RANK.EQ(datos2!M67,datos2!M$7:M$88)</f>
        <v>51</v>
      </c>
      <c r="M67" s="9">
        <f>_xlfn.RANK.EQ(datos2!N67,datos2!N$7:N$88)</f>
        <v>62</v>
      </c>
      <c r="N67" s="9">
        <f>_xlfn.RANK.EQ(datos2!O67,datos2!O$7:O$88)</f>
        <v>45</v>
      </c>
      <c r="O67" s="9">
        <f>_xlfn.RANK.EQ(datos2!P67,datos2!P$7:P$88)</f>
        <v>12</v>
      </c>
      <c r="P67" s="9">
        <f>_xlfn.RANK.EQ(datos2!Q67,datos2!Q$7:Q$88)</f>
        <v>71</v>
      </c>
      <c r="Q67" s="9">
        <f>_xlfn.RANK.EQ(datos2!R67,datos2!R$7:R$88)</f>
        <v>72</v>
      </c>
      <c r="R67" s="9">
        <f>_xlfn.RANK.EQ(datos2!S67,datos2!S$7:S$88)</f>
        <v>44</v>
      </c>
      <c r="S67" s="9">
        <f>_xlfn.RANK.EQ(datos2!T67,datos2!T$7:T$88)</f>
        <v>50</v>
      </c>
      <c r="T67" s="9">
        <f>_xlfn.RANK.EQ(datos2!U67,datos2!U$7:U$88)</f>
        <v>62</v>
      </c>
      <c r="U67" s="9">
        <f>_xlfn.RANK.EQ(datos2!V67,datos2!V$7:V$88)</f>
        <v>35</v>
      </c>
      <c r="V67" s="9">
        <f>_xlfn.RANK.EQ(datos2!W67,datos2!W$7:W$88)</f>
        <v>74</v>
      </c>
      <c r="W67" s="9">
        <f>_xlfn.RANK.EQ(datos2!X67,datos2!X$7:X$88)</f>
        <v>54</v>
      </c>
      <c r="X67" s="9">
        <f>_xlfn.RANK.EQ(datos2!Y67,datos2!Y$7:Y$88)</f>
        <v>41</v>
      </c>
      <c r="Y67" s="9">
        <f>_xlfn.RANK.EQ(datos2!Z67,datos2!Z$7:Z$88)</f>
        <v>66</v>
      </c>
      <c r="Z67" s="9">
        <f>_xlfn.RANK.EQ(datos2!AA67,datos2!AA$7:AA$88)</f>
        <v>53</v>
      </c>
      <c r="AA67" s="9">
        <f>_xlfn.RANK.EQ(datos2!AB67,datos2!AB$7:AB$88)</f>
        <v>42</v>
      </c>
      <c r="AB67" s="9">
        <f>_xlfn.RANK.EQ(datos2!AC67,datos2!AC$7:AC$88)</f>
        <v>65</v>
      </c>
      <c r="AC67" s="9">
        <f>_xlfn.RANK.EQ(datos2!AD67,datos2!AD$7:AD$88)</f>
        <v>74</v>
      </c>
      <c r="AD67" s="9">
        <f>_xlfn.RANK.EQ(datos2!AE67,datos2!AE$7:AE$88)</f>
        <v>66</v>
      </c>
      <c r="AE67" s="9">
        <f>_xlfn.RANK.EQ(datos2!AF67,datos2!AF$7:AF$88)</f>
        <v>51</v>
      </c>
      <c r="AF67" s="9">
        <f>_xlfn.RANK.EQ(datos2!AG67,datos2!AG$7:AG$88)</f>
        <v>61</v>
      </c>
      <c r="AG67" s="9">
        <f>_xlfn.RANK.EQ(datos2!AH67,datos2!AH$7:AH$88)</f>
        <v>52</v>
      </c>
      <c r="AH67" s="9">
        <f>_xlfn.RANK.EQ(datos2!AI67,datos2!AI$7:AI$88)</f>
        <v>18</v>
      </c>
      <c r="AI67" s="9">
        <f>_xlfn.RANK.EQ(datos2!AJ67,datos2!AJ$7:AJ$88)</f>
        <v>69</v>
      </c>
      <c r="AJ67" s="9">
        <f>_xlfn.RANK.EQ(datos2!AK67,datos2!AK$7:AK$88)</f>
        <v>40</v>
      </c>
      <c r="AK67" s="9">
        <f>_xlfn.RANK.EQ(datos2!AL67,datos2!AL$7:AL$88)</f>
        <v>61</v>
      </c>
      <c r="AL67" s="9">
        <f>_xlfn.RANK.EQ(datos2!AM67,datos2!AM$7:AM$88)</f>
        <v>27</v>
      </c>
      <c r="AM67" s="9">
        <f>_xlfn.RANK.EQ(datos2!AN67,datos2!AN$7:AN$88)</f>
        <v>63</v>
      </c>
      <c r="AN67" s="9">
        <f>_xlfn.RANK.EQ(datos2!AO67,datos2!AO$7:AO$88)</f>
        <v>63</v>
      </c>
      <c r="AO67" s="9">
        <f>_xlfn.RANK.EQ(datos!AS67,datos!AS$7:AS$88)</f>
        <v>1</v>
      </c>
      <c r="AP67" s="9">
        <f>_xlfn.RANK.EQ(datos!AT67,datos!AT$7:AT$88)</f>
        <v>28</v>
      </c>
      <c r="AQ67" s="9">
        <f>_xlfn.RANK.EQ(datos!AU67,datos!AU$7:AU$88)</f>
        <v>50</v>
      </c>
      <c r="AR67" s="9">
        <f>_xlfn.RANK.EQ(datos!AV67,datos!AV$7:AV$88)</f>
        <v>20</v>
      </c>
      <c r="AS67" s="9">
        <f>_xlfn.RANK.EQ(datos!AW67,datos!AW$7:AW$88)</f>
        <v>27</v>
      </c>
      <c r="AT67" s="9">
        <f>_xlfn.RANK.EQ(datos!AX67,datos!AX$7:AX$88)</f>
        <v>5</v>
      </c>
      <c r="AU67" s="9">
        <f>_xlfn.RANK.EQ(datos!AY67,datos!AY$7:AY$88)</f>
        <v>53</v>
      </c>
      <c r="AV67" s="9">
        <f>_xlfn.RANK.EQ(datos!AZ67,datos!AZ$7:AZ$88)</f>
        <v>67</v>
      </c>
      <c r="AW67" s="9">
        <f>_xlfn.RANK.EQ(datos!BA67,datos!BA$7:BA$88)</f>
        <v>74</v>
      </c>
      <c r="AX67" s="9">
        <f>_xlfn.RANK.EQ(datos!BB67,datos!BB$7:BB$88)</f>
        <v>65</v>
      </c>
      <c r="AY67" s="9">
        <f>_xlfn.RANK.EQ(datos!BC67,datos!BC$7:BC$88)</f>
        <v>74</v>
      </c>
      <c r="AZ67" s="9">
        <f>_xlfn.RANK.EQ(datos!BD67,datos!BD$7:BD$88)</f>
        <v>69</v>
      </c>
      <c r="BA67" s="9">
        <f>_xlfn.RANK.EQ(datos!BE67,datos!BE$7:BE$88)</f>
        <v>52</v>
      </c>
      <c r="BB67" s="9">
        <f>_xlfn.RANK.EQ(datos!BF67,datos!BF$7:BF$88)</f>
        <v>35</v>
      </c>
      <c r="BC67" s="9">
        <f>_xlfn.RANK.EQ(datos!BG67,datos!BG$7:BG$88)</f>
        <v>70</v>
      </c>
      <c r="BD67" s="9">
        <f>_xlfn.RANK.EQ(datos!BH67,datos!BH$7:BH$88)</f>
        <v>1</v>
      </c>
      <c r="BE67" s="9">
        <f>_xlfn.RANK.EQ(datos!BI67,datos!BI$7:BI$88)</f>
        <v>12</v>
      </c>
      <c r="BF67" s="9">
        <f>_xlfn.RANK.EQ(datos!BJ67,datos!BJ$7:BJ$88)</f>
        <v>29</v>
      </c>
      <c r="BG67" s="9">
        <f>_xlfn.RANK.EQ(datos!BK67,datos!BK$7:BK$88)</f>
        <v>70</v>
      </c>
      <c r="BH67" s="9">
        <f>_xlfn.RANK.EQ(datos!BL67,datos!BL$7:BL$88)</f>
        <v>76</v>
      </c>
      <c r="BI67" s="9">
        <f>_xlfn.RANK.EQ(datos!BM67,datos!BM$7:BM$88)</f>
        <v>23</v>
      </c>
      <c r="BJ67" s="9">
        <f>_xlfn.RANK.EQ(datos!BN67,datos!BN$7:BN$88)</f>
        <v>25</v>
      </c>
      <c r="BK67" s="9">
        <f>_xlfn.RANK.EQ(datos!BO67,datos!BO$7:BO$88)</f>
        <v>30</v>
      </c>
      <c r="BL67" s="9">
        <f>_xlfn.RANK.EQ(datos!BP67,datos!BP$7:BP$88)</f>
        <v>26</v>
      </c>
      <c r="BM67" s="9">
        <f>_xlfn.RANK.EQ(datos!BQ67,datos!BQ$7:BQ$88)</f>
        <v>57</v>
      </c>
      <c r="BN67" s="9">
        <f>_xlfn.RANK.EQ(datos!BR67,datos!BR$7:BR$88)</f>
        <v>63</v>
      </c>
      <c r="BO67" s="9">
        <f>_xlfn.RANK.EQ(datos!BS67,datos!BS$7:BS$88)</f>
        <v>16</v>
      </c>
      <c r="BP67" s="9">
        <f>_xlfn.RANK.EQ(datos!BT67,datos!BT$7:BT$88)</f>
        <v>59</v>
      </c>
      <c r="BQ67" s="9">
        <f>_xlfn.RANK.EQ(datos!BU67,datos!BU$7:BU$88)</f>
        <v>41</v>
      </c>
      <c r="BR67" s="9">
        <f>_xlfn.RANK.EQ(datos!BV67,datos!BV$7:BV$88)</f>
        <v>71</v>
      </c>
      <c r="BS67" s="9">
        <f>_xlfn.RANK.EQ(datos!BW67,datos!BW$7:BW$88)</f>
        <v>1</v>
      </c>
      <c r="BT67" s="9">
        <f>_xlfn.RANK.EQ(datos!BX67,datos!BX$7:BX$88)</f>
        <v>14</v>
      </c>
      <c r="BU67" s="9">
        <f>_xlfn.RANK.EQ(datos!BY67,datos!BY$7:BY$88)</f>
        <v>73</v>
      </c>
      <c r="BV67" s="9">
        <f>_xlfn.RANK.EQ(datos!BZ67,datos!BZ$7:BZ$88)</f>
        <v>54</v>
      </c>
      <c r="BW67" s="9">
        <f>_xlfn.RANK.EQ(datos!CA67,datos!CA$7:CA$88)</f>
        <v>28</v>
      </c>
      <c r="BX67" s="9">
        <f>_xlfn.RANK.EQ(datos!CB67,datos!CB$7:CB$88)</f>
        <v>44</v>
      </c>
      <c r="BY67" s="9">
        <f>_xlfn.RANK.EQ(datos!CC67,datos!CC$7:CC$88)</f>
        <v>58</v>
      </c>
      <c r="BZ67" s="9">
        <f>_xlfn.RANK.EQ(datos!CD67,datos!CD$7:CD$88)</f>
        <v>9</v>
      </c>
      <c r="CA67" s="9">
        <f>_xlfn.RANK.EQ(datos!CE67,datos!CE$7:CE$88)</f>
        <v>67</v>
      </c>
      <c r="CB67" s="9">
        <f>_xlfn.RANK.EQ(datos!CF67,datos!CF$7:CF$88)</f>
        <v>10</v>
      </c>
      <c r="CC67" s="9">
        <f>_xlfn.RANK.EQ(datos!CG67,datos!CG$7:CG$88)</f>
        <v>78</v>
      </c>
      <c r="CD67" s="9">
        <f>_xlfn.RANK.EQ(datos!CH67,datos!CH$7:CH$88)</f>
        <v>27</v>
      </c>
      <c r="CE67" s="9">
        <f>_xlfn.RANK.EQ(datos!CI67,datos!CI$7:CI$88)</f>
        <v>55</v>
      </c>
      <c r="CF67" s="9">
        <f>_xlfn.RANK.EQ(datos!CJ67,datos!CJ$7:CJ$88)</f>
        <v>55</v>
      </c>
      <c r="CG67" s="9">
        <f>_xlfn.RANK.EQ(datos!CK67,datos!CK$7:CK$88)</f>
        <v>54</v>
      </c>
      <c r="CH67" s="9">
        <f>_xlfn.RANK.EQ(datos!CL67,datos!CL$7:CL$88)</f>
        <v>54</v>
      </c>
      <c r="CI67" s="9">
        <f>_xlfn.RANK.EQ(datos!CM67,datos!CM$7:CM$88)</f>
        <v>36</v>
      </c>
      <c r="CJ67" s="9">
        <f>_xlfn.RANK.EQ(datos!CN67,datos!CN$7:CN$88)</f>
        <v>43</v>
      </c>
      <c r="CK67" s="9">
        <f>_xlfn.RANK.EQ(datos!CO67,datos!CO$7:CO$88)</f>
        <v>8</v>
      </c>
      <c r="CL67" s="9">
        <f>_xlfn.RANK.EQ(datos!CP67,datos!CP$7:CP$88)</f>
        <v>27</v>
      </c>
      <c r="CM67" s="9">
        <f>_xlfn.RANK.EQ(datos!CQ67,datos!CQ$7:CQ$88)</f>
        <v>74</v>
      </c>
      <c r="CN67" s="9">
        <f>_xlfn.RANK.EQ(datos!CR67,datos!CR$7:CR$88)</f>
        <v>61</v>
      </c>
      <c r="CO67" s="9">
        <f>_xlfn.RANK.EQ(datos!CS67,datos!CS$7:CS$88)</f>
        <v>62</v>
      </c>
      <c r="CP67" s="9">
        <f>_xlfn.RANK.EQ(datos!CT67,datos!CT$7:CT$88)</f>
        <v>46</v>
      </c>
      <c r="CQ67" s="9">
        <f>_xlfn.RANK.EQ(datos!CU67,datos!CU$7:CU$88)</f>
        <v>36</v>
      </c>
      <c r="CR67" s="9">
        <f>_xlfn.RANK.EQ(datos!CV67,datos!CV$7:CV$88)</f>
        <v>33</v>
      </c>
      <c r="CS67" s="9">
        <f>_xlfn.RANK.EQ(datos!CW67,datos!CW$7:CW$88)</f>
        <v>57</v>
      </c>
      <c r="CT67" s="9">
        <f>_xlfn.RANK.EQ(datos!CX67,datos!CX$7:CX$88)</f>
        <v>22</v>
      </c>
      <c r="CU67" s="9">
        <f>_xlfn.RANK.EQ(datos!CY67,datos!CY$7:CY$88)</f>
        <v>75</v>
      </c>
      <c r="CV67" s="9">
        <f>_xlfn.RANK.EQ(datos!CZ67,datos!CZ$7:CZ$88)</f>
        <v>54</v>
      </c>
      <c r="CW67" s="9">
        <f>_xlfn.RANK.EQ(datos!DA67,datos!DA$7:DA$88)</f>
        <v>32</v>
      </c>
      <c r="CX67" s="9">
        <f>_xlfn.RANK.EQ(datos!DB67,datos!DB$7:DB$88)</f>
        <v>60</v>
      </c>
      <c r="CY67" s="9">
        <f>_xlfn.RANK.EQ(datos!DC67,datos!DC$7:DC$88)</f>
        <v>66</v>
      </c>
      <c r="CZ67" s="9">
        <f>_xlfn.RANK.EQ(datos!DD67,datos!DD$7:DD$88)</f>
        <v>48</v>
      </c>
      <c r="DA67" s="9">
        <f>_xlfn.RANK.EQ(datos!DE67,datos!DE$7:DE$88)</f>
        <v>27</v>
      </c>
      <c r="DB67" s="9">
        <f>_xlfn.RANK.EQ(datos!DF67,datos!DF$7:DF$88)</f>
        <v>58</v>
      </c>
      <c r="DC67" s="9">
        <f>_xlfn.RANK.EQ(datos!DG67,datos!DG$7:DG$88)</f>
        <v>66</v>
      </c>
      <c r="DD67" s="9">
        <f>_xlfn.RANK.EQ(datos!DH67,datos!DH$7:DH$88)</f>
        <v>73</v>
      </c>
      <c r="DE67" s="9">
        <f>_xlfn.RANK.EQ(datos!DI67,datos!DI$7:DI$88)</f>
        <v>30</v>
      </c>
      <c r="DF67" s="9">
        <f>_xlfn.RANK.EQ(datos!DJ67,datos!DJ$7:DJ$88)</f>
        <v>53</v>
      </c>
      <c r="DG67" s="9">
        <f>_xlfn.RANK.EQ(datos!DK67,datos!DK$7:DK$88)</f>
        <v>73</v>
      </c>
      <c r="DH67" s="9">
        <f>_xlfn.RANK.EQ(datos!DL67,datos!DL$7:DL$88)</f>
        <v>75</v>
      </c>
      <c r="DI67" s="9">
        <f>_xlfn.RANK.EQ(datos!DM67,datos!DM$7:DM$88)</f>
        <v>68</v>
      </c>
      <c r="DJ67" s="9">
        <f>_xlfn.RANK.EQ(datos!DN67,datos!DN$7:DN$88)</f>
        <v>74</v>
      </c>
      <c r="DK67" s="9">
        <f>_xlfn.RANK.EQ(datos!DO67,datos!DO$7:DO$88)</f>
        <v>7</v>
      </c>
      <c r="DL67" s="9">
        <f>_xlfn.RANK.EQ(datos!DP67,datos!DP$7:DP$88)</f>
        <v>24</v>
      </c>
      <c r="DM67" s="9">
        <f>_xlfn.RANK.EQ(datos!DQ67,datos!DQ$7:DQ$88)</f>
        <v>71</v>
      </c>
      <c r="DN67" s="9">
        <f>_xlfn.RANK.EQ(datos!DR67,datos!DR$7:DR$88)</f>
        <v>15</v>
      </c>
      <c r="DO67" s="9">
        <f>_xlfn.RANK.EQ(datos!DS67,datos!DS$7:DS$88)</f>
        <v>53</v>
      </c>
      <c r="DP67" s="9">
        <f>_xlfn.RANK.EQ(datos!DT67,datos!DT$7:DT$88)</f>
        <v>61</v>
      </c>
      <c r="DQ67" s="9">
        <f>_xlfn.RANK.EQ(datos!DU67,datos!DU$7:DU$88)</f>
        <v>63</v>
      </c>
      <c r="DR67" s="9">
        <f>_xlfn.RANK.EQ(datos!DV67,datos!DV$7:DV$88)</f>
        <v>46</v>
      </c>
      <c r="DS67" s="9">
        <f>_xlfn.RANK.EQ(datos!DW67,datos!DW$7:DW$88)</f>
        <v>34</v>
      </c>
      <c r="DT67" s="9">
        <f>_xlfn.RANK.EQ(datos!DX67,datos!DX$7:DX$88)</f>
        <v>34</v>
      </c>
      <c r="DU67" s="9">
        <f>_xlfn.RANK.EQ(datos!DY67,datos!DY$7:DY$88)</f>
        <v>56</v>
      </c>
      <c r="DV67" s="9">
        <f>_xlfn.RANK.EQ(datos!DZ67,datos!DZ$7:DZ$88)</f>
        <v>46</v>
      </c>
      <c r="DW67" s="9">
        <f>_xlfn.RANK.EQ(datos!EA67,datos!EA$7:EA$88)</f>
        <v>51</v>
      </c>
      <c r="DX67" s="9">
        <f>_xlfn.RANK.EQ(datos!EB67,datos!EB$7:EB$88)</f>
        <v>54</v>
      </c>
      <c r="DY67" s="9">
        <f>_xlfn.RANK.EQ(datos!EC67,datos!EC$7:EC$88)</f>
        <v>49</v>
      </c>
      <c r="DZ67" s="9">
        <f>_xlfn.RANK.EQ(datos!ED67,datos!ED$7:ED$88)</f>
        <v>27</v>
      </c>
      <c r="EA67" s="9">
        <f>_xlfn.RANK.EQ(datos!EE67,datos!EE$7:EE$88)</f>
        <v>66</v>
      </c>
      <c r="EB67" s="9">
        <f>_xlfn.RANK.EQ(datos!EF67,datos!EF$7:EF$88)</f>
        <v>37</v>
      </c>
      <c r="EC67" s="9">
        <f>_xlfn.RANK.EQ(datos!EG67,datos!EG$7:EG$88)</f>
        <v>21</v>
      </c>
      <c r="ED67" s="9">
        <f>_xlfn.RANK.EQ(datos!EH67,datos!EH$7:EH$88)</f>
        <v>1</v>
      </c>
      <c r="EE67" s="9">
        <f>_xlfn.RANK.EQ(datos!EI67,datos!EI$7:EI$88)</f>
        <v>1</v>
      </c>
      <c r="EF67" s="9">
        <f>_xlfn.RANK.EQ(datos!EJ67,datos!EJ$7:EJ$88)</f>
        <v>57</v>
      </c>
      <c r="EG67" s="9">
        <f>_xlfn.RANK.EQ(datos!EK67,datos!EK$7:EK$88)</f>
        <v>72</v>
      </c>
      <c r="EH67" s="9">
        <f>_xlfn.RANK.EQ(datos!EL67,datos!EL$7:EL$88)</f>
        <v>68</v>
      </c>
      <c r="EI67" s="9">
        <f>_xlfn.RANK.EQ(datos!EM67,datos!EM$7:EM$88)</f>
        <v>78</v>
      </c>
      <c r="EJ67" s="9">
        <f>_xlfn.RANK.EQ(datos!EN67,datos!EN$7:EN$88)</f>
        <v>31</v>
      </c>
      <c r="EK67" s="9">
        <f>_xlfn.RANK.EQ(datos!EO67,datos!EO$7:EO$88)</f>
        <v>58</v>
      </c>
      <c r="EL67" s="9">
        <f>_xlfn.RANK.EQ(datos!EP67,datos!EP$7:EP$88)</f>
        <v>1</v>
      </c>
      <c r="EM67" s="9">
        <f>_xlfn.RANK.EQ(datos!EQ67,datos!EQ$7:EQ$88)</f>
        <v>1</v>
      </c>
      <c r="EN67" s="9">
        <f>_xlfn.RANK.EQ(datos!ER67,datos!ER$7:ER$88)</f>
        <v>11</v>
      </c>
      <c r="EO67" s="9">
        <f>_xlfn.RANK.EQ(datos!ES67,datos!ES$7:ES$88)</f>
        <v>54</v>
      </c>
      <c r="EP67" s="9">
        <f>_xlfn.RANK.EQ(datos!ET67,datos!ET$7:ET$88)</f>
        <v>57</v>
      </c>
      <c r="EQ67" s="9">
        <f>_xlfn.RANK.EQ(datos!EU67,datos!EU$7:EU$88)</f>
        <v>58</v>
      </c>
      <c r="ER67" s="9">
        <f>_xlfn.RANK.EQ(datos!EV67,datos!EV$7:EV$88)</f>
        <v>60</v>
      </c>
      <c r="ES67" s="9">
        <f>_xlfn.RANK.EQ(datos!EW67,datos!EW$7:EW$88)</f>
        <v>29</v>
      </c>
      <c r="ET67" s="9">
        <f>_xlfn.RANK.EQ(datos!EX67,datos!EX$7:EX$88)</f>
        <v>29</v>
      </c>
      <c r="EU67" s="9">
        <f>_xlfn.RANK.EQ(datos!EY67,datos!EY$7:EY$88)</f>
        <v>70</v>
      </c>
      <c r="EV67" s="9">
        <f>_xlfn.RANK.EQ(datos!EZ67,datos!EZ$7:EZ$88)</f>
        <v>50</v>
      </c>
      <c r="EW67" s="9">
        <f>_xlfn.RANK.EQ(datos!FA67,datos!FA$7:FA$88)</f>
        <v>6</v>
      </c>
      <c r="EX67" s="9">
        <f>_xlfn.RANK.EQ(datos!FB67,datos!FB$7:FB$88)</f>
        <v>47</v>
      </c>
      <c r="EY67" s="9">
        <f>_xlfn.RANK.EQ(datos!FC67,datos!FC$7:FC$88)</f>
        <v>8</v>
      </c>
      <c r="EZ67" s="9">
        <f>_xlfn.RANK.EQ(datos!FD67,datos!FD$7:FD$88)</f>
        <v>64</v>
      </c>
      <c r="FA67" s="9">
        <f>_xlfn.RANK.EQ(datos!FE67,datos!FE$7:FE$88)</f>
        <v>81</v>
      </c>
      <c r="FB67" s="9">
        <f>_xlfn.RANK.EQ(datos!FF67,datos!FF$7:FF$88)</f>
        <v>33</v>
      </c>
      <c r="FC67" s="9">
        <f>_xlfn.RANK.EQ(datos!FG67,datos!FG$7:FG$88)</f>
        <v>45</v>
      </c>
      <c r="FD67" s="9">
        <f>_xlfn.RANK.EQ(datos!FH67,datos!FH$7:FH$88)</f>
        <v>1</v>
      </c>
      <c r="FE67" s="9">
        <f>_xlfn.RANK.EQ(datos!FI67,datos!FI$7:FI$88)</f>
        <v>1</v>
      </c>
      <c r="FF67" s="9">
        <f>_xlfn.RANK.EQ(datos!FJ67,datos!FJ$7:FJ$88)</f>
        <v>73</v>
      </c>
      <c r="FG67" s="9">
        <f>_xlfn.RANK.EQ(datos!FK67,datos!FK$7:FK$88)</f>
        <v>64</v>
      </c>
      <c r="FH67" s="9">
        <f>_xlfn.RANK.EQ(datos!FL67,datos!FL$7:FL$88)</f>
        <v>43</v>
      </c>
      <c r="FI67" s="9">
        <f>_xlfn.RANK.EQ(datos!FM67,datos!FM$7:FM$88)</f>
        <v>26</v>
      </c>
      <c r="FJ67" s="9">
        <f>_xlfn.RANK.EQ(datos!FN67,datos!FN$7:FN$88)</f>
        <v>26</v>
      </c>
      <c r="FK67" s="9">
        <f>_xlfn.RANK.EQ(datos!FO67,datos!FO$7:FO$88)</f>
        <v>68</v>
      </c>
      <c r="FL67" s="9">
        <f>_xlfn.RANK.EQ(datos!FP67,datos!FP$7:FP$88)</f>
        <v>52</v>
      </c>
      <c r="FM67" s="9">
        <f>_xlfn.RANK.EQ(datos!FQ67,datos!FQ$7:FQ$88)</f>
        <v>59</v>
      </c>
      <c r="FN67" s="9">
        <f>_xlfn.RANK.EQ(datos!FR67,datos!FR$7:FR$88)</f>
        <v>59</v>
      </c>
      <c r="FO67" s="9">
        <f>_xlfn.RANK.EQ(datos!FS67,datos!FS$7:FS$88)</f>
        <v>8</v>
      </c>
      <c r="FP67" s="9">
        <f>_xlfn.RANK.EQ(datos!FT67,datos!FT$7:FT$88)</f>
        <v>65</v>
      </c>
    </row>
    <row r="68" spans="1:172" x14ac:dyDescent="0.3">
      <c r="A68" s="2" t="s">
        <v>124</v>
      </c>
      <c r="B68" s="2">
        <v>508</v>
      </c>
      <c r="C68" s="2" t="s">
        <v>125</v>
      </c>
      <c r="D68" s="2" t="s">
        <v>351</v>
      </c>
      <c r="E68" s="2" t="s">
        <v>352</v>
      </c>
      <c r="F68" s="2">
        <v>1</v>
      </c>
      <c r="G68" s="2" t="s">
        <v>355</v>
      </c>
      <c r="H68" s="9">
        <f>_xlfn.RANK.EQ(datos2!I68,datos2!I$7:I$88)</f>
        <v>46</v>
      </c>
      <c r="I68" s="9">
        <f>_xlfn.RANK.EQ(datos2!J68,datos2!J$7:J$88)</f>
        <v>48</v>
      </c>
      <c r="J68" s="9">
        <f>_xlfn.RANK.EQ(datos2!K68,datos2!K$7:K$88)</f>
        <v>55</v>
      </c>
      <c r="K68" s="9">
        <f>_xlfn.RANK.EQ(datos2!L68,datos2!L$7:L$88)</f>
        <v>59</v>
      </c>
      <c r="L68" s="9">
        <f>_xlfn.RANK.EQ(datos2!M68,datos2!M$7:M$88)</f>
        <v>22</v>
      </c>
      <c r="M68" s="9">
        <f>_xlfn.RANK.EQ(datos2!N68,datos2!N$7:N$88)</f>
        <v>37</v>
      </c>
      <c r="N68" s="9">
        <f>_xlfn.RANK.EQ(datos2!O68,datos2!O$7:O$88)</f>
        <v>63</v>
      </c>
      <c r="O68" s="9">
        <f>_xlfn.RANK.EQ(datos2!P68,datos2!P$7:P$88)</f>
        <v>34</v>
      </c>
      <c r="P68" s="9">
        <f>_xlfn.RANK.EQ(datos2!Q68,datos2!Q$7:Q$88)</f>
        <v>66</v>
      </c>
      <c r="Q68" s="9">
        <f>_xlfn.RANK.EQ(datos2!R68,datos2!R$7:R$88)</f>
        <v>31</v>
      </c>
      <c r="R68" s="9">
        <f>_xlfn.RANK.EQ(datos2!S68,datos2!S$7:S$88)</f>
        <v>48</v>
      </c>
      <c r="S68" s="9">
        <f>_xlfn.RANK.EQ(datos2!T68,datos2!T$7:T$88)</f>
        <v>59</v>
      </c>
      <c r="T68" s="9">
        <f>_xlfn.RANK.EQ(datos2!U68,datos2!U$7:U$88)</f>
        <v>67</v>
      </c>
      <c r="U68" s="9">
        <f>_xlfn.RANK.EQ(datos2!V68,datos2!V$7:V$88)</f>
        <v>44</v>
      </c>
      <c r="V68" s="9">
        <f>_xlfn.RANK.EQ(datos2!W68,datos2!W$7:W$88)</f>
        <v>49</v>
      </c>
      <c r="W68" s="9">
        <f>_xlfn.RANK.EQ(datos2!X68,datos2!X$7:X$88)</f>
        <v>46</v>
      </c>
      <c r="X68" s="9">
        <f>_xlfn.RANK.EQ(datos2!Y68,datos2!Y$7:Y$88)</f>
        <v>49</v>
      </c>
      <c r="Y68" s="9">
        <f>_xlfn.RANK.EQ(datos2!Z68,datos2!Z$7:Z$88)</f>
        <v>62</v>
      </c>
      <c r="Z68" s="9">
        <f>_xlfn.RANK.EQ(datos2!AA68,datos2!AA$7:AA$88)</f>
        <v>64</v>
      </c>
      <c r="AA68" s="9">
        <f>_xlfn.RANK.EQ(datos2!AB68,datos2!AB$7:AB$88)</f>
        <v>67</v>
      </c>
      <c r="AB68" s="9">
        <f>_xlfn.RANK.EQ(datos2!AC68,datos2!AC$7:AC$88)</f>
        <v>50</v>
      </c>
      <c r="AC68" s="9">
        <f>_xlfn.RANK.EQ(datos2!AD68,datos2!AD$7:AD$88)</f>
        <v>71</v>
      </c>
      <c r="AD68" s="9">
        <f>_xlfn.RANK.EQ(datos2!AE68,datos2!AE$7:AE$88)</f>
        <v>44</v>
      </c>
      <c r="AE68" s="9">
        <f>_xlfn.RANK.EQ(datos2!AF68,datos2!AF$7:AF$88)</f>
        <v>22</v>
      </c>
      <c r="AF68" s="9">
        <f>_xlfn.RANK.EQ(datos2!AG68,datos2!AG$7:AG$88)</f>
        <v>46</v>
      </c>
      <c r="AG68" s="9">
        <f>_xlfn.RANK.EQ(datos2!AH68,datos2!AH$7:AH$88)</f>
        <v>23</v>
      </c>
      <c r="AH68" s="9">
        <f>_xlfn.RANK.EQ(datos2!AI68,datos2!AI$7:AI$88)</f>
        <v>8</v>
      </c>
      <c r="AI68" s="9">
        <f>_xlfn.RANK.EQ(datos2!AJ68,datos2!AJ$7:AJ$88)</f>
        <v>57</v>
      </c>
      <c r="AJ68" s="9">
        <f>_xlfn.RANK.EQ(datos2!AK68,datos2!AK$7:AK$88)</f>
        <v>69</v>
      </c>
      <c r="AK68" s="9">
        <f>_xlfn.RANK.EQ(datos2!AL68,datos2!AL$7:AL$88)</f>
        <v>64</v>
      </c>
      <c r="AL68" s="9">
        <f>_xlfn.RANK.EQ(datos2!AM68,datos2!AM$7:AM$88)</f>
        <v>60</v>
      </c>
      <c r="AM68" s="9">
        <f>_xlfn.RANK.EQ(datos2!AN68,datos2!AN$7:AN$88)</f>
        <v>57</v>
      </c>
      <c r="AN68" s="9">
        <f>_xlfn.RANK.EQ(datos2!AO68,datos2!AO$7:AO$88)</f>
        <v>53</v>
      </c>
      <c r="AO68" s="9">
        <f>_xlfn.RANK.EQ(datos!AS68,datos!AS$7:AS$88)</f>
        <v>55</v>
      </c>
      <c r="AP68" s="9">
        <f>_xlfn.RANK.EQ(datos!AT68,datos!AT$7:AT$88)</f>
        <v>7</v>
      </c>
      <c r="AQ68" s="9">
        <f>_xlfn.RANK.EQ(datos!AU68,datos!AU$7:AU$88)</f>
        <v>47</v>
      </c>
      <c r="AR68" s="9">
        <f>_xlfn.RANK.EQ(datos!AV68,datos!AV$7:AV$88)</f>
        <v>54</v>
      </c>
      <c r="AS68" s="9">
        <f>_xlfn.RANK.EQ(datos!AW68,datos!AW$7:AW$88)</f>
        <v>37</v>
      </c>
      <c r="AT68" s="9">
        <f>_xlfn.RANK.EQ(datos!AX68,datos!AX$7:AX$88)</f>
        <v>49</v>
      </c>
      <c r="AU68" s="9">
        <f>_xlfn.RANK.EQ(datos!AY68,datos!AY$7:AY$88)</f>
        <v>36</v>
      </c>
      <c r="AV68" s="9">
        <f>_xlfn.RANK.EQ(datos!AZ68,datos!AZ$7:AZ$88)</f>
        <v>52</v>
      </c>
      <c r="AW68" s="9">
        <f>_xlfn.RANK.EQ(datos!BA68,datos!BA$7:BA$88)</f>
        <v>69</v>
      </c>
      <c r="AX68" s="9">
        <f>_xlfn.RANK.EQ(datos!BB68,datos!BB$7:BB$88)</f>
        <v>75</v>
      </c>
      <c r="AY68" s="9">
        <f>_xlfn.RANK.EQ(datos!BC68,datos!BC$7:BC$88)</f>
        <v>32</v>
      </c>
      <c r="AZ68" s="9">
        <f>_xlfn.RANK.EQ(datos!BD68,datos!BD$7:BD$88)</f>
        <v>39</v>
      </c>
      <c r="BA68" s="9">
        <f>_xlfn.RANK.EQ(datos!BE68,datos!BE$7:BE$88)</f>
        <v>17</v>
      </c>
      <c r="BB68" s="9">
        <f>_xlfn.RANK.EQ(datos!BF68,datos!BF$7:BF$88)</f>
        <v>74</v>
      </c>
      <c r="BC68" s="9">
        <f>_xlfn.RANK.EQ(datos!BG68,datos!BG$7:BG$88)</f>
        <v>24</v>
      </c>
      <c r="BD68" s="9">
        <f>_xlfn.RANK.EQ(datos!BH68,datos!BH$7:BH$88)</f>
        <v>1</v>
      </c>
      <c r="BE68" s="9">
        <f>_xlfn.RANK.EQ(datos!BI68,datos!BI$7:BI$88)</f>
        <v>5</v>
      </c>
      <c r="BF68" s="9">
        <f>_xlfn.RANK.EQ(datos!BJ68,datos!BJ$7:BJ$88)</f>
        <v>6</v>
      </c>
      <c r="BG68" s="9">
        <f>_xlfn.RANK.EQ(datos!BK68,datos!BK$7:BK$88)</f>
        <v>11</v>
      </c>
      <c r="BH68" s="9">
        <f>_xlfn.RANK.EQ(datos!BL68,datos!BL$7:BL$88)</f>
        <v>57</v>
      </c>
      <c r="BI68" s="9">
        <f>_xlfn.RANK.EQ(datos!BM68,datos!BM$7:BM$88)</f>
        <v>51</v>
      </c>
      <c r="BJ68" s="9">
        <f>_xlfn.RANK.EQ(datos!BN68,datos!BN$7:BN$88)</f>
        <v>73</v>
      </c>
      <c r="BK68" s="9">
        <f>_xlfn.RANK.EQ(datos!BO68,datos!BO$7:BO$88)</f>
        <v>68</v>
      </c>
      <c r="BL68" s="9">
        <f>_xlfn.RANK.EQ(datos!BP68,datos!BP$7:BP$88)</f>
        <v>36</v>
      </c>
      <c r="BM68" s="9">
        <f>_xlfn.RANK.EQ(datos!BQ68,datos!BQ$7:BQ$88)</f>
        <v>66</v>
      </c>
      <c r="BN68" s="9">
        <f>_xlfn.RANK.EQ(datos!BR68,datos!BR$7:BR$88)</f>
        <v>60</v>
      </c>
      <c r="BO68" s="9">
        <f>_xlfn.RANK.EQ(datos!BS68,datos!BS$7:BS$88)</f>
        <v>50</v>
      </c>
      <c r="BP68" s="9">
        <f>_xlfn.RANK.EQ(datos!BT68,datos!BT$7:BT$88)</f>
        <v>64</v>
      </c>
      <c r="BQ68" s="9">
        <f>_xlfn.RANK.EQ(datos!BU68,datos!BU$7:BU$88)</f>
        <v>44</v>
      </c>
      <c r="BR68" s="9">
        <f>_xlfn.RANK.EQ(datos!BV68,datos!BV$7:BV$88)</f>
        <v>58</v>
      </c>
      <c r="BS68" s="9">
        <f>_xlfn.RANK.EQ(datos!BW68,datos!BW$7:BW$88)</f>
        <v>1</v>
      </c>
      <c r="BT68" s="9">
        <f>_xlfn.RANK.EQ(datos!BX68,datos!BX$7:BX$88)</f>
        <v>22</v>
      </c>
      <c r="BU68" s="9">
        <f>_xlfn.RANK.EQ(datos!BY68,datos!BY$7:BY$88)</f>
        <v>38</v>
      </c>
      <c r="BV68" s="9">
        <f>_xlfn.RANK.EQ(datos!BZ68,datos!BZ$7:BZ$88)</f>
        <v>40</v>
      </c>
      <c r="BW68" s="9">
        <f>_xlfn.RANK.EQ(datos!CA68,datos!CA$7:CA$88)</f>
        <v>28</v>
      </c>
      <c r="BX68" s="9">
        <f>_xlfn.RANK.EQ(datos!CB68,datos!CB$7:CB$88)</f>
        <v>28</v>
      </c>
      <c r="BY68" s="9">
        <f>_xlfn.RANK.EQ(datos!CC68,datos!CC$7:CC$88)</f>
        <v>63</v>
      </c>
      <c r="BZ68" s="9">
        <f>_xlfn.RANK.EQ(datos!CD68,datos!CD$7:CD$88)</f>
        <v>8</v>
      </c>
      <c r="CA68" s="9">
        <f>_xlfn.RANK.EQ(datos!CE68,datos!CE$7:CE$88)</f>
        <v>65</v>
      </c>
      <c r="CB68" s="9">
        <f>_xlfn.RANK.EQ(datos!CF68,datos!CF$7:CF$88)</f>
        <v>45</v>
      </c>
      <c r="CC68" s="9">
        <f>_xlfn.RANK.EQ(datos!CG68,datos!CG$7:CG$88)</f>
        <v>65</v>
      </c>
      <c r="CD68" s="9">
        <f>_xlfn.RANK.EQ(datos!CH68,datos!CH$7:CH$88)</f>
        <v>43</v>
      </c>
      <c r="CE68" s="9">
        <f>_xlfn.RANK.EQ(datos!CI68,datos!CI$7:CI$88)</f>
        <v>10</v>
      </c>
      <c r="CF68" s="9">
        <f>_xlfn.RANK.EQ(datos!CJ68,datos!CJ$7:CJ$88)</f>
        <v>53</v>
      </c>
      <c r="CG68" s="9">
        <f>_xlfn.RANK.EQ(datos!CK68,datos!CK$7:CK$88)</f>
        <v>39</v>
      </c>
      <c r="CH68" s="9">
        <f>_xlfn.RANK.EQ(datos!CL68,datos!CL$7:CL$88)</f>
        <v>53</v>
      </c>
      <c r="CI68" s="9">
        <f>_xlfn.RANK.EQ(datos!CM68,datos!CM$7:CM$88)</f>
        <v>27</v>
      </c>
      <c r="CJ68" s="9">
        <f>_xlfn.RANK.EQ(datos!CN68,datos!CN$7:CN$88)</f>
        <v>54</v>
      </c>
      <c r="CK68" s="9">
        <f>_xlfn.RANK.EQ(datos!CO68,datos!CO$7:CO$88)</f>
        <v>38</v>
      </c>
      <c r="CL68" s="9">
        <f>_xlfn.RANK.EQ(datos!CP68,datos!CP$7:CP$88)</f>
        <v>13</v>
      </c>
      <c r="CM68" s="9">
        <f>_xlfn.RANK.EQ(datos!CQ68,datos!CQ$7:CQ$88)</f>
        <v>77</v>
      </c>
      <c r="CN68" s="9">
        <f>_xlfn.RANK.EQ(datos!CR68,datos!CR$7:CR$88)</f>
        <v>18</v>
      </c>
      <c r="CO68" s="9">
        <f>_xlfn.RANK.EQ(datos!CS68,datos!CS$7:CS$88)</f>
        <v>55</v>
      </c>
      <c r="CP68" s="9">
        <f>_xlfn.RANK.EQ(datos!CT68,datos!CT$7:CT$88)</f>
        <v>74</v>
      </c>
      <c r="CQ68" s="9">
        <f>_xlfn.RANK.EQ(datos!CU68,datos!CU$7:CU$88)</f>
        <v>35</v>
      </c>
      <c r="CR68" s="9">
        <f>_xlfn.RANK.EQ(datos!CV68,datos!CV$7:CV$88)</f>
        <v>72</v>
      </c>
      <c r="CS68" s="9">
        <f>_xlfn.RANK.EQ(datos!CW68,datos!CW$7:CW$88)</f>
        <v>34</v>
      </c>
      <c r="CT68" s="9">
        <f>_xlfn.RANK.EQ(datos!CX68,datos!CX$7:CX$88)</f>
        <v>11</v>
      </c>
      <c r="CU68" s="9">
        <f>_xlfn.RANK.EQ(datos!CY68,datos!CY$7:CY$88)</f>
        <v>12</v>
      </c>
      <c r="CV68" s="9">
        <f>_xlfn.RANK.EQ(datos!CZ68,datos!CZ$7:CZ$88)</f>
        <v>8</v>
      </c>
      <c r="CW68" s="9">
        <f>_xlfn.RANK.EQ(datos!DA68,datos!DA$7:DA$88)</f>
        <v>42</v>
      </c>
      <c r="CX68" s="9">
        <f>_xlfn.RANK.EQ(datos!DB68,datos!DB$7:DB$88)</f>
        <v>72</v>
      </c>
      <c r="CY68" s="9">
        <f>_xlfn.RANK.EQ(datos!DC68,datos!DC$7:DC$88)</f>
        <v>62</v>
      </c>
      <c r="CZ68" s="9">
        <f>_xlfn.RANK.EQ(datos!DD68,datos!DD$7:DD$88)</f>
        <v>39</v>
      </c>
      <c r="DA68" s="9">
        <f>_xlfn.RANK.EQ(datos!DE68,datos!DE$7:DE$88)</f>
        <v>77</v>
      </c>
      <c r="DB68" s="9">
        <f>_xlfn.RANK.EQ(datos!DF68,datos!DF$7:DF$88)</f>
        <v>18</v>
      </c>
      <c r="DC68" s="9">
        <f>_xlfn.RANK.EQ(datos!DG68,datos!DG$7:DG$88)</f>
        <v>44</v>
      </c>
      <c r="DD68" s="9">
        <f>_xlfn.RANK.EQ(datos!DH68,datos!DH$7:DH$88)</f>
        <v>28</v>
      </c>
      <c r="DE68" s="9">
        <f>_xlfn.RANK.EQ(datos!DI68,datos!DI$7:DI$88)</f>
        <v>59</v>
      </c>
      <c r="DF68" s="9">
        <f>_xlfn.RANK.EQ(datos!DJ68,datos!DJ$7:DJ$88)</f>
        <v>71</v>
      </c>
      <c r="DG68" s="9">
        <f>_xlfn.RANK.EQ(datos!DK68,datos!DK$7:DK$88)</f>
        <v>51</v>
      </c>
      <c r="DH68" s="9">
        <f>_xlfn.RANK.EQ(datos!DL68,datos!DL$7:DL$88)</f>
        <v>65</v>
      </c>
      <c r="DI68" s="9">
        <f>_xlfn.RANK.EQ(datos!DM68,datos!DM$7:DM$88)</f>
        <v>45</v>
      </c>
      <c r="DJ68" s="9">
        <f>_xlfn.RANK.EQ(datos!DN68,datos!DN$7:DN$88)</f>
        <v>54</v>
      </c>
      <c r="DK68" s="9">
        <f>_xlfn.RANK.EQ(datos!DO68,datos!DO$7:DO$88)</f>
        <v>21</v>
      </c>
      <c r="DL68" s="9">
        <f>_xlfn.RANK.EQ(datos!DP68,datos!DP$7:DP$88)</f>
        <v>33</v>
      </c>
      <c r="DM68" s="9">
        <f>_xlfn.RANK.EQ(datos!DQ68,datos!DQ$7:DQ$88)</f>
        <v>23</v>
      </c>
      <c r="DN68" s="9">
        <f>_xlfn.RANK.EQ(datos!DR68,datos!DR$7:DR$88)</f>
        <v>1</v>
      </c>
      <c r="DO68" s="9">
        <f>_xlfn.RANK.EQ(datos!DS68,datos!DS$7:DS$88)</f>
        <v>49</v>
      </c>
      <c r="DP68" s="9">
        <f>_xlfn.RANK.EQ(datos!DT68,datos!DT$7:DT$88)</f>
        <v>46</v>
      </c>
      <c r="DQ68" s="9">
        <f>_xlfn.RANK.EQ(datos!DU68,datos!DU$7:DU$88)</f>
        <v>39</v>
      </c>
      <c r="DR68" s="9">
        <f>_xlfn.RANK.EQ(datos!DV68,datos!DV$7:DV$88)</f>
        <v>41</v>
      </c>
      <c r="DS68" s="9">
        <f>_xlfn.RANK.EQ(datos!DW68,datos!DW$7:DW$88)</f>
        <v>29</v>
      </c>
      <c r="DT68" s="9">
        <f>_xlfn.RANK.EQ(datos!DX68,datos!DX$7:DX$88)</f>
        <v>34</v>
      </c>
      <c r="DU68" s="9">
        <f>_xlfn.RANK.EQ(datos!DY68,datos!DY$7:DY$88)</f>
        <v>43</v>
      </c>
      <c r="DV68" s="9">
        <f>_xlfn.RANK.EQ(datos!DZ68,datos!DZ$7:DZ$88)</f>
        <v>55</v>
      </c>
      <c r="DW68" s="9">
        <f>_xlfn.RANK.EQ(datos!EA68,datos!EA$7:EA$88)</f>
        <v>19</v>
      </c>
      <c r="DX68" s="9">
        <f>_xlfn.RANK.EQ(datos!EB68,datos!EB$7:EB$88)</f>
        <v>26</v>
      </c>
      <c r="DY68" s="9">
        <f>_xlfn.RANK.EQ(datos!EC68,datos!EC$7:EC$88)</f>
        <v>38</v>
      </c>
      <c r="DZ68" s="9">
        <f>_xlfn.RANK.EQ(datos!ED68,datos!ED$7:ED$88)</f>
        <v>7</v>
      </c>
      <c r="EA68" s="9">
        <f>_xlfn.RANK.EQ(datos!EE68,datos!EE$7:EE$88)</f>
        <v>55</v>
      </c>
      <c r="EB68" s="9">
        <f>_xlfn.RANK.EQ(datos!EF68,datos!EF$7:EF$88)</f>
        <v>18</v>
      </c>
      <c r="EC68" s="9">
        <f>_xlfn.RANK.EQ(datos!EG68,datos!EG$7:EG$88)</f>
        <v>8</v>
      </c>
      <c r="ED68" s="9">
        <f>_xlfn.RANK.EQ(datos!EH68,datos!EH$7:EH$88)</f>
        <v>31</v>
      </c>
      <c r="EE68" s="9">
        <f>_xlfn.RANK.EQ(datos!EI68,datos!EI$7:EI$88)</f>
        <v>1</v>
      </c>
      <c r="EF68" s="9">
        <f>_xlfn.RANK.EQ(datos!EJ68,datos!EJ$7:EJ$88)</f>
        <v>25</v>
      </c>
      <c r="EG68" s="9">
        <f>_xlfn.RANK.EQ(datos!EK68,datos!EK$7:EK$88)</f>
        <v>57</v>
      </c>
      <c r="EH68" s="9">
        <f>_xlfn.RANK.EQ(datos!EL68,datos!EL$7:EL$88)</f>
        <v>73</v>
      </c>
      <c r="EI68" s="9">
        <f>_xlfn.RANK.EQ(datos!EM68,datos!EM$7:EM$88)</f>
        <v>61</v>
      </c>
      <c r="EJ68" s="9">
        <f>_xlfn.RANK.EQ(datos!EN68,datos!EN$7:EN$88)</f>
        <v>41</v>
      </c>
      <c r="EK68" s="9">
        <f>_xlfn.RANK.EQ(datos!EO68,datos!EO$7:EO$88)</f>
        <v>53</v>
      </c>
      <c r="EL68" s="9">
        <f>_xlfn.RANK.EQ(datos!EP68,datos!EP$7:EP$88)</f>
        <v>69</v>
      </c>
      <c r="EM68" s="9">
        <f>_xlfn.RANK.EQ(datos!EQ68,datos!EQ$7:EQ$88)</f>
        <v>1</v>
      </c>
      <c r="EN68" s="9">
        <f>_xlfn.RANK.EQ(datos!ER68,datos!ER$7:ER$88)</f>
        <v>17</v>
      </c>
      <c r="EO68" s="9">
        <f>_xlfn.RANK.EQ(datos!ES68,datos!ES$7:ES$88)</f>
        <v>75</v>
      </c>
      <c r="EP68" s="9">
        <f>_xlfn.RANK.EQ(datos!ET68,datos!ET$7:ET$88)</f>
        <v>57</v>
      </c>
      <c r="EQ68" s="9">
        <f>_xlfn.RANK.EQ(datos!EU68,datos!EU$7:EU$88)</f>
        <v>66</v>
      </c>
      <c r="ER68" s="9">
        <f>_xlfn.RANK.EQ(datos!EV68,datos!EV$7:EV$88)</f>
        <v>59</v>
      </c>
      <c r="ES68" s="9">
        <f>_xlfn.RANK.EQ(datos!EW68,datos!EW$7:EW$88)</f>
        <v>28</v>
      </c>
      <c r="ET68" s="9">
        <f>_xlfn.RANK.EQ(datos!EX68,datos!EX$7:EX$88)</f>
        <v>11</v>
      </c>
      <c r="EU68" s="9">
        <f>_xlfn.RANK.EQ(datos!EY68,datos!EY$7:EY$88)</f>
        <v>64</v>
      </c>
      <c r="EV68" s="9">
        <f>_xlfn.RANK.EQ(datos!EZ68,datos!EZ$7:EZ$88)</f>
        <v>32</v>
      </c>
      <c r="EW68" s="9">
        <f>_xlfn.RANK.EQ(datos!FA68,datos!FA$7:FA$88)</f>
        <v>71</v>
      </c>
      <c r="EX68" s="9">
        <f>_xlfn.RANK.EQ(datos!FB68,datos!FB$7:FB$88)</f>
        <v>65</v>
      </c>
      <c r="EY68" s="9">
        <f>_xlfn.RANK.EQ(datos!FC68,datos!FC$7:FC$88)</f>
        <v>66</v>
      </c>
      <c r="EZ68" s="9">
        <f>_xlfn.RANK.EQ(datos!FD68,datos!FD$7:FD$88)</f>
        <v>65</v>
      </c>
      <c r="FA68" s="9">
        <f>_xlfn.RANK.EQ(datos!FE68,datos!FE$7:FE$88)</f>
        <v>37</v>
      </c>
      <c r="FB68" s="9">
        <f>_xlfn.RANK.EQ(datos!FF68,datos!FF$7:FF$88)</f>
        <v>33</v>
      </c>
      <c r="FC68" s="9">
        <f>_xlfn.RANK.EQ(datos!FG68,datos!FG$7:FG$88)</f>
        <v>32</v>
      </c>
      <c r="FD68" s="9">
        <f>_xlfn.RANK.EQ(datos!FH68,datos!FH$7:FH$88)</f>
        <v>38</v>
      </c>
      <c r="FE68" s="9">
        <f>_xlfn.RANK.EQ(datos!FI68,datos!FI$7:FI$88)</f>
        <v>65</v>
      </c>
      <c r="FF68" s="9">
        <f>_xlfn.RANK.EQ(datos!FJ68,datos!FJ$7:FJ$88)</f>
        <v>61</v>
      </c>
      <c r="FG68" s="9">
        <f>_xlfn.RANK.EQ(datos!FK68,datos!FK$7:FK$88)</f>
        <v>54</v>
      </c>
      <c r="FH68" s="9">
        <f>_xlfn.RANK.EQ(datos!FL68,datos!FL$7:FL$88)</f>
        <v>43</v>
      </c>
      <c r="FI68" s="9">
        <f>_xlfn.RANK.EQ(datos!FM68,datos!FM$7:FM$88)</f>
        <v>26</v>
      </c>
      <c r="FJ68" s="9">
        <f>_xlfn.RANK.EQ(datos!FN68,datos!FN$7:FN$88)</f>
        <v>26</v>
      </c>
      <c r="FK68" s="9">
        <f>_xlfn.RANK.EQ(datos!FO68,datos!FO$7:FO$88)</f>
        <v>49</v>
      </c>
      <c r="FL68" s="9">
        <f>_xlfn.RANK.EQ(datos!FP68,datos!FP$7:FP$88)</f>
        <v>30</v>
      </c>
      <c r="FM68" s="9">
        <f>_xlfn.RANK.EQ(datos!FQ68,datos!FQ$7:FQ$88)</f>
        <v>42</v>
      </c>
      <c r="FN68" s="9">
        <f>_xlfn.RANK.EQ(datos!FR68,datos!FR$7:FR$88)</f>
        <v>67</v>
      </c>
      <c r="FO68" s="9">
        <f>_xlfn.RANK.EQ(datos!FS68,datos!FS$7:FS$88)</f>
        <v>2</v>
      </c>
      <c r="FP68" s="9">
        <f>_xlfn.RANK.EQ(datos!FT68,datos!FT$7:FT$88)</f>
        <v>42</v>
      </c>
    </row>
    <row r="69" spans="1:172" x14ac:dyDescent="0.3">
      <c r="A69" s="2" t="s">
        <v>126</v>
      </c>
      <c r="B69" s="2">
        <v>509</v>
      </c>
      <c r="C69" s="2" t="s">
        <v>127</v>
      </c>
      <c r="D69" s="2" t="s">
        <v>351</v>
      </c>
      <c r="E69" s="2" t="s">
        <v>352</v>
      </c>
      <c r="F69" s="2">
        <v>1</v>
      </c>
      <c r="G69" s="2" t="s">
        <v>355</v>
      </c>
      <c r="H69" s="9">
        <f>_xlfn.RANK.EQ(datos2!I69,datos2!I$7:I$88)</f>
        <v>62</v>
      </c>
      <c r="I69" s="9">
        <f>_xlfn.RANK.EQ(datos2!J69,datos2!J$7:J$88)</f>
        <v>72</v>
      </c>
      <c r="J69" s="9">
        <f>_xlfn.RANK.EQ(datos2!K69,datos2!K$7:K$88)</f>
        <v>77</v>
      </c>
      <c r="K69" s="9">
        <f>_xlfn.RANK.EQ(datos2!L69,datos2!L$7:L$88)</f>
        <v>75</v>
      </c>
      <c r="L69" s="9">
        <f>_xlfn.RANK.EQ(datos2!M69,datos2!M$7:M$88)</f>
        <v>24</v>
      </c>
      <c r="M69" s="9">
        <f>_xlfn.RANK.EQ(datos2!N69,datos2!N$7:N$88)</f>
        <v>53</v>
      </c>
      <c r="N69" s="9">
        <f>_xlfn.RANK.EQ(datos2!O69,datos2!O$7:O$88)</f>
        <v>70</v>
      </c>
      <c r="O69" s="9">
        <f>_xlfn.RANK.EQ(datos2!P69,datos2!P$7:P$88)</f>
        <v>2</v>
      </c>
      <c r="P69" s="9">
        <f>_xlfn.RANK.EQ(datos2!Q69,datos2!Q$7:Q$88)</f>
        <v>64</v>
      </c>
      <c r="Q69" s="9">
        <f>_xlfn.RANK.EQ(datos2!R69,datos2!R$7:R$88)</f>
        <v>80</v>
      </c>
      <c r="R69" s="9">
        <f>_xlfn.RANK.EQ(datos2!S69,datos2!S$7:S$88)</f>
        <v>9</v>
      </c>
      <c r="S69" s="9">
        <f>_xlfn.RANK.EQ(datos2!T69,datos2!T$7:T$88)</f>
        <v>81</v>
      </c>
      <c r="T69" s="9">
        <f>_xlfn.RANK.EQ(datos2!U69,datos2!U$7:U$88)</f>
        <v>69</v>
      </c>
      <c r="U69" s="9">
        <f>_xlfn.RANK.EQ(datos2!V69,datos2!V$7:V$88)</f>
        <v>50</v>
      </c>
      <c r="V69" s="9">
        <f>_xlfn.RANK.EQ(datos2!W69,datos2!W$7:W$88)</f>
        <v>62</v>
      </c>
      <c r="W69" s="9">
        <f>_xlfn.RANK.EQ(datos2!X69,datos2!X$7:X$88)</f>
        <v>52</v>
      </c>
      <c r="X69" s="9">
        <f>_xlfn.RANK.EQ(datos2!Y69,datos2!Y$7:Y$88)</f>
        <v>75</v>
      </c>
      <c r="Y69" s="9">
        <f>_xlfn.RANK.EQ(datos2!Z69,datos2!Z$7:Z$88)</f>
        <v>61</v>
      </c>
      <c r="Z69" s="9">
        <f>_xlfn.RANK.EQ(datos2!AA69,datos2!AA$7:AA$88)</f>
        <v>78</v>
      </c>
      <c r="AA69" s="9">
        <f>_xlfn.RANK.EQ(datos2!AB69,datos2!AB$7:AB$88)</f>
        <v>35</v>
      </c>
      <c r="AB69" s="9">
        <f>_xlfn.RANK.EQ(datos2!AC69,datos2!AC$7:AC$88)</f>
        <v>78</v>
      </c>
      <c r="AC69" s="9">
        <f>_xlfn.RANK.EQ(datos2!AD69,datos2!AD$7:AD$88)</f>
        <v>62</v>
      </c>
      <c r="AD69" s="9">
        <f>_xlfn.RANK.EQ(datos2!AE69,datos2!AE$7:AE$88)</f>
        <v>60</v>
      </c>
      <c r="AE69" s="9">
        <f>_xlfn.RANK.EQ(datos2!AF69,datos2!AF$7:AF$88)</f>
        <v>24</v>
      </c>
      <c r="AF69" s="9">
        <f>_xlfn.RANK.EQ(datos2!AG69,datos2!AG$7:AG$88)</f>
        <v>45</v>
      </c>
      <c r="AG69" s="9">
        <f>_xlfn.RANK.EQ(datos2!AH69,datos2!AH$7:AH$88)</f>
        <v>60</v>
      </c>
      <c r="AH69" s="9">
        <f>_xlfn.RANK.EQ(datos2!AI69,datos2!AI$7:AI$88)</f>
        <v>2</v>
      </c>
      <c r="AI69" s="9">
        <f>_xlfn.RANK.EQ(datos2!AJ69,datos2!AJ$7:AJ$88)</f>
        <v>74</v>
      </c>
      <c r="AJ69" s="9">
        <f>_xlfn.RANK.EQ(datos2!AK69,datos2!AK$7:AK$88)</f>
        <v>52</v>
      </c>
      <c r="AK69" s="9">
        <f>_xlfn.RANK.EQ(datos2!AL69,datos2!AL$7:AL$88)</f>
        <v>72</v>
      </c>
      <c r="AL69" s="9">
        <f>_xlfn.RANK.EQ(datos2!AM69,datos2!AM$7:AM$88)</f>
        <v>62</v>
      </c>
      <c r="AM69" s="9">
        <f>_xlfn.RANK.EQ(datos2!AN69,datos2!AN$7:AN$88)</f>
        <v>54</v>
      </c>
      <c r="AN69" s="9">
        <f>_xlfn.RANK.EQ(datos2!AO69,datos2!AO$7:AO$88)</f>
        <v>57</v>
      </c>
      <c r="AO69" s="9">
        <f>_xlfn.RANK.EQ(datos!AS69,datos!AS$7:AS$88)</f>
        <v>1</v>
      </c>
      <c r="AP69" s="9">
        <f>_xlfn.RANK.EQ(datos!AT69,datos!AT$7:AT$88)</f>
        <v>4</v>
      </c>
      <c r="AQ69" s="9">
        <f>_xlfn.RANK.EQ(datos!AU69,datos!AU$7:AU$88)</f>
        <v>7</v>
      </c>
      <c r="AR69" s="9">
        <f>_xlfn.RANK.EQ(datos!AV69,datos!AV$7:AV$88)</f>
        <v>13</v>
      </c>
      <c r="AS69" s="9">
        <f>_xlfn.RANK.EQ(datos!AW69,datos!AW$7:AW$88)</f>
        <v>8</v>
      </c>
      <c r="AT69" s="9">
        <f>_xlfn.RANK.EQ(datos!AX69,datos!AX$7:AX$88)</f>
        <v>14</v>
      </c>
      <c r="AU69" s="9">
        <f>_xlfn.RANK.EQ(datos!AY69,datos!AY$7:AY$88)</f>
        <v>41</v>
      </c>
      <c r="AV69" s="9">
        <f>_xlfn.RANK.EQ(datos!AZ69,datos!AZ$7:AZ$88)</f>
        <v>48</v>
      </c>
      <c r="AW69" s="9">
        <f>_xlfn.RANK.EQ(datos!BA69,datos!BA$7:BA$88)</f>
        <v>80</v>
      </c>
      <c r="AX69" s="9">
        <f>_xlfn.RANK.EQ(datos!BB69,datos!BB$7:BB$88)</f>
        <v>60</v>
      </c>
      <c r="AY69" s="9">
        <f>_xlfn.RANK.EQ(datos!BC69,datos!BC$7:BC$88)</f>
        <v>74</v>
      </c>
      <c r="AZ69" s="9">
        <f>_xlfn.RANK.EQ(datos!BD69,datos!BD$7:BD$88)</f>
        <v>77</v>
      </c>
      <c r="BA69" s="9">
        <f>_xlfn.RANK.EQ(datos!BE69,datos!BE$7:BE$88)</f>
        <v>77</v>
      </c>
      <c r="BB69" s="9">
        <f>_xlfn.RANK.EQ(datos!BF69,datos!BF$7:BF$88)</f>
        <v>35</v>
      </c>
      <c r="BC69" s="9">
        <f>_xlfn.RANK.EQ(datos!BG69,datos!BG$7:BG$88)</f>
        <v>5</v>
      </c>
      <c r="BD69" s="9">
        <f>_xlfn.RANK.EQ(datos!BH69,datos!BH$7:BH$88)</f>
        <v>37</v>
      </c>
      <c r="BE69" s="9">
        <f>_xlfn.RANK.EQ(datos!BI69,datos!BI$7:BI$88)</f>
        <v>34</v>
      </c>
      <c r="BF69" s="9">
        <f>_xlfn.RANK.EQ(datos!BJ69,datos!BJ$7:BJ$88)</f>
        <v>9</v>
      </c>
      <c r="BG69" s="9">
        <f>_xlfn.RANK.EQ(datos!BK69,datos!BK$7:BK$88)</f>
        <v>63</v>
      </c>
      <c r="BH69" s="9">
        <f>_xlfn.RANK.EQ(datos!BL69,datos!BL$7:BL$88)</f>
        <v>80</v>
      </c>
      <c r="BI69" s="9">
        <f>_xlfn.RANK.EQ(datos!BM69,datos!BM$7:BM$88)</f>
        <v>72</v>
      </c>
      <c r="BJ69" s="9">
        <f>_xlfn.RANK.EQ(datos!BN69,datos!BN$7:BN$88)</f>
        <v>79</v>
      </c>
      <c r="BK69" s="9">
        <f>_xlfn.RANK.EQ(datos!BO69,datos!BO$7:BO$88)</f>
        <v>72</v>
      </c>
      <c r="BL69" s="9">
        <f>_xlfn.RANK.EQ(datos!BP69,datos!BP$7:BP$88)</f>
        <v>78</v>
      </c>
      <c r="BM69" s="9">
        <f>_xlfn.RANK.EQ(datos!BQ69,datos!BQ$7:BQ$88)</f>
        <v>19</v>
      </c>
      <c r="BN69" s="9">
        <f>_xlfn.RANK.EQ(datos!BR69,datos!BR$7:BR$88)</f>
        <v>62</v>
      </c>
      <c r="BO69" s="9">
        <f>_xlfn.RANK.EQ(datos!BS69,datos!BS$7:BS$88)</f>
        <v>1</v>
      </c>
      <c r="BP69" s="9">
        <f>_xlfn.RANK.EQ(datos!BT69,datos!BT$7:BT$88)</f>
        <v>74</v>
      </c>
      <c r="BQ69" s="9">
        <f>_xlfn.RANK.EQ(datos!BU69,datos!BU$7:BU$88)</f>
        <v>48</v>
      </c>
      <c r="BR69" s="9">
        <f>_xlfn.RANK.EQ(datos!BV69,datos!BV$7:BV$88)</f>
        <v>6</v>
      </c>
      <c r="BS69" s="9">
        <f>_xlfn.RANK.EQ(datos!BW69,datos!BW$7:BW$88)</f>
        <v>62</v>
      </c>
      <c r="BT69" s="9">
        <f>_xlfn.RANK.EQ(datos!BX69,datos!BX$7:BX$88)</f>
        <v>80</v>
      </c>
      <c r="BU69" s="9">
        <f>_xlfn.RANK.EQ(datos!BY69,datos!BY$7:BY$88)</f>
        <v>77</v>
      </c>
      <c r="BV69" s="9">
        <f>_xlfn.RANK.EQ(datos!BZ69,datos!BZ$7:BZ$88)</f>
        <v>11</v>
      </c>
      <c r="BW69" s="9">
        <f>_xlfn.RANK.EQ(datos!CA69,datos!CA$7:CA$88)</f>
        <v>28</v>
      </c>
      <c r="BX69" s="9">
        <f>_xlfn.RANK.EQ(datos!CB69,datos!CB$7:CB$88)</f>
        <v>77</v>
      </c>
      <c r="BY69" s="9">
        <f>_xlfn.RANK.EQ(datos!CC69,datos!CC$7:CC$88)</f>
        <v>70</v>
      </c>
      <c r="BZ69" s="9">
        <f>_xlfn.RANK.EQ(datos!CD69,datos!CD$7:CD$88)</f>
        <v>11</v>
      </c>
      <c r="CA69" s="9">
        <f>_xlfn.RANK.EQ(datos!CE69,datos!CE$7:CE$88)</f>
        <v>75</v>
      </c>
      <c r="CB69" s="9">
        <f>_xlfn.RANK.EQ(datos!CF69,datos!CF$7:CF$88)</f>
        <v>54</v>
      </c>
      <c r="CC69" s="9">
        <f>_xlfn.RANK.EQ(datos!CG69,datos!CG$7:CG$88)</f>
        <v>53</v>
      </c>
      <c r="CD69" s="9">
        <f>_xlfn.RANK.EQ(datos!CH69,datos!CH$7:CH$88)</f>
        <v>34</v>
      </c>
      <c r="CE69" s="9">
        <f>_xlfn.RANK.EQ(datos!CI69,datos!CI$7:CI$88)</f>
        <v>6</v>
      </c>
      <c r="CF69" s="9">
        <f>_xlfn.RANK.EQ(datos!CJ69,datos!CJ$7:CJ$88)</f>
        <v>49</v>
      </c>
      <c r="CG69" s="9">
        <f>_xlfn.RANK.EQ(datos!CK69,datos!CK$7:CK$88)</f>
        <v>46</v>
      </c>
      <c r="CH69" s="9">
        <f>_xlfn.RANK.EQ(datos!CL69,datos!CL$7:CL$88)</f>
        <v>30</v>
      </c>
      <c r="CI69" s="9">
        <f>_xlfn.RANK.EQ(datos!CM69,datos!CM$7:CM$88)</f>
        <v>52</v>
      </c>
      <c r="CJ69" s="9">
        <f>_xlfn.RANK.EQ(datos!CN69,datos!CN$7:CN$88)</f>
        <v>79</v>
      </c>
      <c r="CK69" s="9">
        <f>_xlfn.RANK.EQ(datos!CO69,datos!CO$7:CO$88)</f>
        <v>1</v>
      </c>
      <c r="CL69" s="9">
        <f>_xlfn.RANK.EQ(datos!CP69,datos!CP$7:CP$88)</f>
        <v>12</v>
      </c>
      <c r="CM69" s="9">
        <f>_xlfn.RANK.EQ(datos!CQ69,datos!CQ$7:CQ$88)</f>
        <v>77</v>
      </c>
      <c r="CN69" s="9">
        <f>_xlfn.RANK.EQ(datos!CR69,datos!CR$7:CR$88)</f>
        <v>61</v>
      </c>
      <c r="CO69" s="9">
        <f>_xlfn.RANK.EQ(datos!CS69,datos!CS$7:CS$88)</f>
        <v>50</v>
      </c>
      <c r="CP69" s="9">
        <f>_xlfn.RANK.EQ(datos!CT69,datos!CT$7:CT$88)</f>
        <v>30</v>
      </c>
      <c r="CQ69" s="9">
        <f>_xlfn.RANK.EQ(datos!CU69,datos!CU$7:CU$88)</f>
        <v>23</v>
      </c>
      <c r="CR69" s="9">
        <f>_xlfn.RANK.EQ(datos!CV69,datos!CV$7:CV$88)</f>
        <v>76</v>
      </c>
      <c r="CS69" s="9">
        <f>_xlfn.RANK.EQ(datos!CW69,datos!CW$7:CW$88)</f>
        <v>81</v>
      </c>
      <c r="CT69" s="9">
        <f>_xlfn.RANK.EQ(datos!CX69,datos!CX$7:CX$88)</f>
        <v>30</v>
      </c>
      <c r="CU69" s="9">
        <f>_xlfn.RANK.EQ(datos!CY69,datos!CY$7:CY$88)</f>
        <v>63</v>
      </c>
      <c r="CV69" s="9">
        <f>_xlfn.RANK.EQ(datos!CZ69,datos!CZ$7:CZ$88)</f>
        <v>73</v>
      </c>
      <c r="CW69" s="9">
        <f>_xlfn.RANK.EQ(datos!DA69,datos!DA$7:DA$88)</f>
        <v>21</v>
      </c>
      <c r="CX69" s="9">
        <f>_xlfn.RANK.EQ(datos!DB69,datos!DB$7:DB$88)</f>
        <v>75</v>
      </c>
      <c r="CY69" s="9">
        <f>_xlfn.RANK.EQ(datos!DC69,datos!DC$7:DC$88)</f>
        <v>46</v>
      </c>
      <c r="CZ69" s="9">
        <f>_xlfn.RANK.EQ(datos!DD69,datos!DD$7:DD$88)</f>
        <v>82</v>
      </c>
      <c r="DA69" s="9">
        <f>_xlfn.RANK.EQ(datos!DE69,datos!DE$7:DE$88)</f>
        <v>4</v>
      </c>
      <c r="DB69" s="9">
        <f>_xlfn.RANK.EQ(datos!DF69,datos!DF$7:DF$88)</f>
        <v>81</v>
      </c>
      <c r="DC69" s="9">
        <f>_xlfn.RANK.EQ(datos!DG69,datos!DG$7:DG$88)</f>
        <v>73</v>
      </c>
      <c r="DD69" s="9">
        <f>_xlfn.RANK.EQ(datos!DH69,datos!DH$7:DH$88)</f>
        <v>80</v>
      </c>
      <c r="DE69" s="9">
        <f>_xlfn.RANK.EQ(datos!DI69,datos!DI$7:DI$88)</f>
        <v>64</v>
      </c>
      <c r="DF69" s="9">
        <f>_xlfn.RANK.EQ(datos!DJ69,datos!DJ$7:DJ$88)</f>
        <v>10</v>
      </c>
      <c r="DG69" s="9">
        <f>_xlfn.RANK.EQ(datos!DK69,datos!DK$7:DK$88)</f>
        <v>64</v>
      </c>
      <c r="DH69" s="9">
        <f>_xlfn.RANK.EQ(datos!DL69,datos!DL$7:DL$88)</f>
        <v>74</v>
      </c>
      <c r="DI69" s="9">
        <f>_xlfn.RANK.EQ(datos!DM69,datos!DM$7:DM$88)</f>
        <v>60</v>
      </c>
      <c r="DJ69" s="9">
        <f>_xlfn.RANK.EQ(datos!DN69,datos!DN$7:DN$88)</f>
        <v>81</v>
      </c>
      <c r="DK69" s="9">
        <f>_xlfn.RANK.EQ(datos!DO69,datos!DO$7:DO$88)</f>
        <v>10</v>
      </c>
      <c r="DL69" s="9">
        <f>_xlfn.RANK.EQ(datos!DP69,datos!DP$7:DP$88)</f>
        <v>18</v>
      </c>
      <c r="DM69" s="9">
        <f>_xlfn.RANK.EQ(datos!DQ69,datos!DQ$7:DQ$88)</f>
        <v>50</v>
      </c>
      <c r="DN69" s="9">
        <f>_xlfn.RANK.EQ(datos!DR69,datos!DR$7:DR$88)</f>
        <v>1</v>
      </c>
      <c r="DO69" s="9">
        <f>_xlfn.RANK.EQ(datos!DS69,datos!DS$7:DS$88)</f>
        <v>40</v>
      </c>
      <c r="DP69" s="9">
        <f>_xlfn.RANK.EQ(datos!DT69,datos!DT$7:DT$88)</f>
        <v>43</v>
      </c>
      <c r="DQ69" s="9">
        <f>_xlfn.RANK.EQ(datos!DU69,datos!DU$7:DU$88)</f>
        <v>51</v>
      </c>
      <c r="DR69" s="9">
        <f>_xlfn.RANK.EQ(datos!DV69,datos!DV$7:DV$88)</f>
        <v>30</v>
      </c>
      <c r="DS69" s="9">
        <f>_xlfn.RANK.EQ(datos!DW69,datos!DW$7:DW$88)</f>
        <v>10</v>
      </c>
      <c r="DT69" s="9">
        <f>_xlfn.RANK.EQ(datos!DX69,datos!DX$7:DX$88)</f>
        <v>34</v>
      </c>
      <c r="DU69" s="9">
        <f>_xlfn.RANK.EQ(datos!DY69,datos!DY$7:DY$88)</f>
        <v>47</v>
      </c>
      <c r="DV69" s="9">
        <f>_xlfn.RANK.EQ(datos!DZ69,datos!DZ$7:DZ$88)</f>
        <v>34</v>
      </c>
      <c r="DW69" s="9">
        <f>_xlfn.RANK.EQ(datos!EA69,datos!EA$7:EA$88)</f>
        <v>50</v>
      </c>
      <c r="DX69" s="9">
        <f>_xlfn.RANK.EQ(datos!EB69,datos!EB$7:EB$88)</f>
        <v>56</v>
      </c>
      <c r="DY69" s="9">
        <f>_xlfn.RANK.EQ(datos!EC69,datos!EC$7:EC$88)</f>
        <v>59</v>
      </c>
      <c r="DZ69" s="9">
        <f>_xlfn.RANK.EQ(datos!ED69,datos!ED$7:ED$88)</f>
        <v>47</v>
      </c>
      <c r="EA69" s="9">
        <f>_xlfn.RANK.EQ(datos!EE69,datos!EE$7:EE$88)</f>
        <v>76</v>
      </c>
      <c r="EB69" s="9">
        <f>_xlfn.RANK.EQ(datos!EF69,datos!EF$7:EF$88)</f>
        <v>4</v>
      </c>
      <c r="EC69" s="9">
        <f>_xlfn.RANK.EQ(datos!EG69,datos!EG$7:EG$88)</f>
        <v>1</v>
      </c>
      <c r="ED69" s="9">
        <f>_xlfn.RANK.EQ(datos!EH69,datos!EH$7:EH$88)</f>
        <v>41</v>
      </c>
      <c r="EE69" s="9">
        <f>_xlfn.RANK.EQ(datos!EI69,datos!EI$7:EI$88)</f>
        <v>1</v>
      </c>
      <c r="EF69" s="9">
        <f>_xlfn.RANK.EQ(datos!EJ69,datos!EJ$7:EJ$88)</f>
        <v>47</v>
      </c>
      <c r="EG69" s="9">
        <f>_xlfn.RANK.EQ(datos!EK69,datos!EK$7:EK$88)</f>
        <v>78</v>
      </c>
      <c r="EH69" s="9">
        <f>_xlfn.RANK.EQ(datos!EL69,datos!EL$7:EL$88)</f>
        <v>55</v>
      </c>
      <c r="EI69" s="9">
        <f>_xlfn.RANK.EQ(datos!EM69,datos!EM$7:EM$88)</f>
        <v>76</v>
      </c>
      <c r="EJ69" s="9">
        <f>_xlfn.RANK.EQ(datos!EN69,datos!EN$7:EN$88)</f>
        <v>68</v>
      </c>
      <c r="EK69" s="9">
        <f>_xlfn.RANK.EQ(datos!EO69,datos!EO$7:EO$88)</f>
        <v>68</v>
      </c>
      <c r="EL69" s="9">
        <f>_xlfn.RANK.EQ(datos!EP69,datos!EP$7:EP$88)</f>
        <v>73</v>
      </c>
      <c r="EM69" s="9">
        <f>_xlfn.RANK.EQ(datos!EQ69,datos!EQ$7:EQ$88)</f>
        <v>82</v>
      </c>
      <c r="EN69" s="9">
        <f>_xlfn.RANK.EQ(datos!ER69,datos!ER$7:ER$88)</f>
        <v>36</v>
      </c>
      <c r="EO69" s="9">
        <f>_xlfn.RANK.EQ(datos!ES69,datos!ES$7:ES$88)</f>
        <v>30</v>
      </c>
      <c r="EP69" s="9">
        <f>_xlfn.RANK.EQ(datos!ET69,datos!ET$7:ET$88)</f>
        <v>74</v>
      </c>
      <c r="EQ69" s="9">
        <f>_xlfn.RANK.EQ(datos!EU69,datos!EU$7:EU$88)</f>
        <v>75</v>
      </c>
      <c r="ER69" s="9">
        <f>_xlfn.RANK.EQ(datos!EV69,datos!EV$7:EV$88)</f>
        <v>76</v>
      </c>
      <c r="ES69" s="9">
        <f>_xlfn.RANK.EQ(datos!EW69,datos!EW$7:EW$88)</f>
        <v>7</v>
      </c>
      <c r="ET69" s="9">
        <f>_xlfn.RANK.EQ(datos!EX69,datos!EX$7:EX$88)</f>
        <v>65</v>
      </c>
      <c r="EU69" s="9">
        <f>_xlfn.RANK.EQ(datos!EY69,datos!EY$7:EY$88)</f>
        <v>76</v>
      </c>
      <c r="EV69" s="9">
        <f>_xlfn.RANK.EQ(datos!EZ69,datos!EZ$7:EZ$88)</f>
        <v>79</v>
      </c>
      <c r="EW69" s="9">
        <f>_xlfn.RANK.EQ(datos!FA69,datos!FA$7:FA$88)</f>
        <v>25</v>
      </c>
      <c r="EX69" s="9">
        <f>_xlfn.RANK.EQ(datos!FB69,datos!FB$7:FB$88)</f>
        <v>65</v>
      </c>
      <c r="EY69" s="9">
        <f>_xlfn.RANK.EQ(datos!FC69,datos!FC$7:FC$88)</f>
        <v>46</v>
      </c>
      <c r="EZ69" s="9">
        <f>_xlfn.RANK.EQ(datos!FD69,datos!FD$7:FD$88)</f>
        <v>29</v>
      </c>
      <c r="FA69" s="9">
        <f>_xlfn.RANK.EQ(datos!FE69,datos!FE$7:FE$88)</f>
        <v>62</v>
      </c>
      <c r="FB69" s="9">
        <f>_xlfn.RANK.EQ(datos!FF69,datos!FF$7:FF$88)</f>
        <v>33</v>
      </c>
      <c r="FC69" s="9">
        <f>_xlfn.RANK.EQ(datos!FG69,datos!FG$7:FG$88)</f>
        <v>31</v>
      </c>
      <c r="FD69" s="9">
        <f>_xlfn.RANK.EQ(datos!FH69,datos!FH$7:FH$88)</f>
        <v>67</v>
      </c>
      <c r="FE69" s="9">
        <f>_xlfn.RANK.EQ(datos!FI69,datos!FI$7:FI$88)</f>
        <v>31</v>
      </c>
      <c r="FF69" s="9">
        <f>_xlfn.RANK.EQ(datos!FJ69,datos!FJ$7:FJ$88)</f>
        <v>59</v>
      </c>
      <c r="FG69" s="9">
        <f>_xlfn.RANK.EQ(datos!FK69,datos!FK$7:FK$88)</f>
        <v>70</v>
      </c>
      <c r="FH69" s="9">
        <f>_xlfn.RANK.EQ(datos!FL69,datos!FL$7:FL$88)</f>
        <v>31</v>
      </c>
      <c r="FI69" s="9">
        <f>_xlfn.RANK.EQ(datos!FM69,datos!FM$7:FM$88)</f>
        <v>22</v>
      </c>
      <c r="FJ69" s="9">
        <f>_xlfn.RANK.EQ(datos!FN69,datos!FN$7:FN$88)</f>
        <v>18</v>
      </c>
      <c r="FK69" s="9">
        <f>_xlfn.RANK.EQ(datos!FO69,datos!FO$7:FO$88)</f>
        <v>76</v>
      </c>
      <c r="FL69" s="9">
        <f>_xlfn.RANK.EQ(datos!FP69,datos!FP$7:FP$88)</f>
        <v>15</v>
      </c>
      <c r="FM69" s="9">
        <f>_xlfn.RANK.EQ(datos!FQ69,datos!FQ$7:FQ$88)</f>
        <v>61</v>
      </c>
      <c r="FN69" s="9">
        <f>_xlfn.RANK.EQ(datos!FR69,datos!FR$7:FR$88)</f>
        <v>60</v>
      </c>
      <c r="FO69" s="9">
        <f>_xlfn.RANK.EQ(datos!FS69,datos!FS$7:FS$88)</f>
        <v>12</v>
      </c>
      <c r="FP69" s="9">
        <f>_xlfn.RANK.EQ(datos!FT69,datos!FT$7:FT$88)</f>
        <v>32</v>
      </c>
    </row>
    <row r="70" spans="1:172" x14ac:dyDescent="0.3">
      <c r="A70" s="2" t="s">
        <v>128</v>
      </c>
      <c r="B70" s="2">
        <v>510</v>
      </c>
      <c r="C70" s="2" t="s">
        <v>129</v>
      </c>
      <c r="D70" s="2" t="s">
        <v>351</v>
      </c>
      <c r="E70" s="2" t="s">
        <v>352</v>
      </c>
      <c r="F70" s="2">
        <v>1</v>
      </c>
      <c r="G70" s="2" t="s">
        <v>355</v>
      </c>
      <c r="H70" s="9">
        <f>_xlfn.RANK.EQ(datos2!I70,datos2!I$7:I$88)</f>
        <v>73</v>
      </c>
      <c r="I70" s="9">
        <f>_xlfn.RANK.EQ(datos2!J70,datos2!J$7:J$88)</f>
        <v>80</v>
      </c>
      <c r="J70" s="9">
        <f>_xlfn.RANK.EQ(datos2!K70,datos2!K$7:K$88)</f>
        <v>31</v>
      </c>
      <c r="K70" s="9">
        <f>_xlfn.RANK.EQ(datos2!L70,datos2!L$7:L$88)</f>
        <v>67</v>
      </c>
      <c r="L70" s="9">
        <f>_xlfn.RANK.EQ(datos2!M70,datos2!M$7:M$88)</f>
        <v>53</v>
      </c>
      <c r="M70" s="9">
        <f>_xlfn.RANK.EQ(datos2!N70,datos2!N$7:N$88)</f>
        <v>79</v>
      </c>
      <c r="N70" s="9">
        <f>_xlfn.RANK.EQ(datos2!O70,datos2!O$7:O$88)</f>
        <v>71</v>
      </c>
      <c r="O70" s="9">
        <f>_xlfn.RANK.EQ(datos2!P70,datos2!P$7:P$88)</f>
        <v>35</v>
      </c>
      <c r="P70" s="9">
        <f>_xlfn.RANK.EQ(datos2!Q70,datos2!Q$7:Q$88)</f>
        <v>81</v>
      </c>
      <c r="Q70" s="9">
        <f>_xlfn.RANK.EQ(datos2!R70,datos2!R$7:R$88)</f>
        <v>70</v>
      </c>
      <c r="R70" s="9">
        <f>_xlfn.RANK.EQ(datos2!S70,datos2!S$7:S$88)</f>
        <v>70</v>
      </c>
      <c r="S70" s="9">
        <f>_xlfn.RANK.EQ(datos2!T70,datos2!T$7:T$88)</f>
        <v>67</v>
      </c>
      <c r="T70" s="9">
        <f>_xlfn.RANK.EQ(datos2!U70,datos2!U$7:U$88)</f>
        <v>36</v>
      </c>
      <c r="U70" s="9">
        <f>_xlfn.RANK.EQ(datos2!V70,datos2!V$7:V$88)</f>
        <v>77</v>
      </c>
      <c r="V70" s="9">
        <f>_xlfn.RANK.EQ(datos2!W70,datos2!W$7:W$88)</f>
        <v>17</v>
      </c>
      <c r="W70" s="9">
        <f>_xlfn.RANK.EQ(datos2!X70,datos2!X$7:X$88)</f>
        <v>45</v>
      </c>
      <c r="X70" s="9">
        <f>_xlfn.RANK.EQ(datos2!Y70,datos2!Y$7:Y$88)</f>
        <v>74</v>
      </c>
      <c r="Y70" s="9">
        <f>_xlfn.RANK.EQ(datos2!Z70,datos2!Z$7:Z$88)</f>
        <v>36</v>
      </c>
      <c r="Z70" s="9">
        <f>_xlfn.RANK.EQ(datos2!AA70,datos2!AA$7:AA$88)</f>
        <v>52</v>
      </c>
      <c r="AA70" s="9">
        <f>_xlfn.RANK.EQ(datos2!AB70,datos2!AB$7:AB$88)</f>
        <v>34</v>
      </c>
      <c r="AB70" s="9">
        <f>_xlfn.RANK.EQ(datos2!AC70,datos2!AC$7:AC$88)</f>
        <v>69</v>
      </c>
      <c r="AC70" s="9">
        <f>_xlfn.RANK.EQ(datos2!AD70,datos2!AD$7:AD$88)</f>
        <v>67</v>
      </c>
      <c r="AD70" s="9">
        <f>_xlfn.RANK.EQ(datos2!AE70,datos2!AE$7:AE$88)</f>
        <v>62</v>
      </c>
      <c r="AE70" s="9">
        <f>_xlfn.RANK.EQ(datos2!AF70,datos2!AF$7:AF$88)</f>
        <v>53</v>
      </c>
      <c r="AF70" s="9">
        <f>_xlfn.RANK.EQ(datos2!AG70,datos2!AG$7:AG$88)</f>
        <v>75</v>
      </c>
      <c r="AG70" s="9">
        <f>_xlfn.RANK.EQ(datos2!AH70,datos2!AH$7:AH$88)</f>
        <v>68</v>
      </c>
      <c r="AH70" s="9">
        <f>_xlfn.RANK.EQ(datos2!AI70,datos2!AI$7:AI$88)</f>
        <v>63</v>
      </c>
      <c r="AI70" s="9">
        <f>_xlfn.RANK.EQ(datos2!AJ70,datos2!AJ$7:AJ$88)</f>
        <v>71</v>
      </c>
      <c r="AJ70" s="9">
        <f>_xlfn.RANK.EQ(datos2!AK70,datos2!AK$7:AK$88)</f>
        <v>82</v>
      </c>
      <c r="AK70" s="9">
        <f>_xlfn.RANK.EQ(datos2!AL70,datos2!AL$7:AL$88)</f>
        <v>63</v>
      </c>
      <c r="AL70" s="9">
        <f>_xlfn.RANK.EQ(datos2!AM70,datos2!AM$7:AM$88)</f>
        <v>54</v>
      </c>
      <c r="AM70" s="9">
        <f>_xlfn.RANK.EQ(datos2!AN70,datos2!AN$7:AN$88)</f>
        <v>64</v>
      </c>
      <c r="AN70" s="9">
        <f>_xlfn.RANK.EQ(datos2!AO70,datos2!AO$7:AO$88)</f>
        <v>78</v>
      </c>
      <c r="AO70" s="9">
        <f>_xlfn.RANK.EQ(datos!AS70,datos!AS$7:AS$88)</f>
        <v>71</v>
      </c>
      <c r="AP70" s="9">
        <f>_xlfn.RANK.EQ(datos!AT70,datos!AT$7:AT$88)</f>
        <v>43</v>
      </c>
      <c r="AQ70" s="9">
        <f>_xlfn.RANK.EQ(datos!AU70,datos!AU$7:AU$88)</f>
        <v>48</v>
      </c>
      <c r="AR70" s="9">
        <f>_xlfn.RANK.EQ(datos!AV70,datos!AV$7:AV$88)</f>
        <v>62</v>
      </c>
      <c r="AS70" s="9">
        <f>_xlfn.RANK.EQ(datos!AW70,datos!AW$7:AW$88)</f>
        <v>4</v>
      </c>
      <c r="AT70" s="9">
        <f>_xlfn.RANK.EQ(datos!AX70,datos!AX$7:AX$88)</f>
        <v>37</v>
      </c>
      <c r="AU70" s="9">
        <f>_xlfn.RANK.EQ(datos!AY70,datos!AY$7:AY$88)</f>
        <v>72</v>
      </c>
      <c r="AV70" s="9">
        <f>_xlfn.RANK.EQ(datos!AZ70,datos!AZ$7:AZ$88)</f>
        <v>82</v>
      </c>
      <c r="AW70" s="9">
        <f>_xlfn.RANK.EQ(datos!BA70,datos!BA$7:BA$88)</f>
        <v>70</v>
      </c>
      <c r="AX70" s="9">
        <f>_xlfn.RANK.EQ(datos!BB70,datos!BB$7:BB$88)</f>
        <v>63</v>
      </c>
      <c r="AY70" s="9">
        <f>_xlfn.RANK.EQ(datos!BC70,datos!BC$7:BC$88)</f>
        <v>66</v>
      </c>
      <c r="AZ70" s="9">
        <f>_xlfn.RANK.EQ(datos!BD70,datos!BD$7:BD$88)</f>
        <v>69</v>
      </c>
      <c r="BA70" s="9">
        <f>_xlfn.RANK.EQ(datos!BE70,datos!BE$7:BE$88)</f>
        <v>63</v>
      </c>
      <c r="BB70" s="9">
        <f>_xlfn.RANK.EQ(datos!BF70,datos!BF$7:BF$88)</f>
        <v>74</v>
      </c>
      <c r="BC70" s="9">
        <f>_xlfn.RANK.EQ(datos!BG70,datos!BG$7:BG$88)</f>
        <v>24</v>
      </c>
      <c r="BD70" s="9">
        <f>_xlfn.RANK.EQ(datos!BH70,datos!BH$7:BH$88)</f>
        <v>54</v>
      </c>
      <c r="BE70" s="9">
        <f>_xlfn.RANK.EQ(datos!BI70,datos!BI$7:BI$88)</f>
        <v>44</v>
      </c>
      <c r="BF70" s="9">
        <f>_xlfn.RANK.EQ(datos!BJ70,datos!BJ$7:BJ$88)</f>
        <v>31</v>
      </c>
      <c r="BG70" s="9">
        <f>_xlfn.RANK.EQ(datos!BK70,datos!BK$7:BK$88)</f>
        <v>25</v>
      </c>
      <c r="BH70" s="9">
        <f>_xlfn.RANK.EQ(datos!BL70,datos!BL$7:BL$88)</f>
        <v>75</v>
      </c>
      <c r="BI70" s="9">
        <f>_xlfn.RANK.EQ(datos!BM70,datos!BM$7:BM$88)</f>
        <v>47</v>
      </c>
      <c r="BJ70" s="9">
        <f>_xlfn.RANK.EQ(datos!BN70,datos!BN$7:BN$88)</f>
        <v>25</v>
      </c>
      <c r="BK70" s="9">
        <f>_xlfn.RANK.EQ(datos!BO70,datos!BO$7:BO$88)</f>
        <v>72</v>
      </c>
      <c r="BL70" s="9">
        <f>_xlfn.RANK.EQ(datos!BP70,datos!BP$7:BP$88)</f>
        <v>46</v>
      </c>
      <c r="BM70" s="9">
        <f>_xlfn.RANK.EQ(datos!BQ70,datos!BQ$7:BQ$88)</f>
        <v>3</v>
      </c>
      <c r="BN70" s="9">
        <f>_xlfn.RANK.EQ(datos!BR70,datos!BR$7:BR$88)</f>
        <v>73</v>
      </c>
      <c r="BO70" s="9">
        <f>_xlfn.RANK.EQ(datos!BS70,datos!BS$7:BS$88)</f>
        <v>69</v>
      </c>
      <c r="BP70" s="9">
        <f>_xlfn.RANK.EQ(datos!BT70,datos!BT$7:BT$88)</f>
        <v>73</v>
      </c>
      <c r="BQ70" s="9">
        <f>_xlfn.RANK.EQ(datos!BU70,datos!BU$7:BU$88)</f>
        <v>55</v>
      </c>
      <c r="BR70" s="9">
        <f>_xlfn.RANK.EQ(datos!BV70,datos!BV$7:BV$88)</f>
        <v>71</v>
      </c>
      <c r="BS70" s="9">
        <f>_xlfn.RANK.EQ(datos!BW70,datos!BW$7:BW$88)</f>
        <v>62</v>
      </c>
      <c r="BT70" s="9">
        <f>_xlfn.RANK.EQ(datos!BX70,datos!BX$7:BX$88)</f>
        <v>12</v>
      </c>
      <c r="BU70" s="9">
        <f>_xlfn.RANK.EQ(datos!BY70,datos!BY$7:BY$88)</f>
        <v>45</v>
      </c>
      <c r="BV70" s="9">
        <f>_xlfn.RANK.EQ(datos!BZ70,datos!BZ$7:BZ$88)</f>
        <v>1</v>
      </c>
      <c r="BW70" s="9">
        <f>_xlfn.RANK.EQ(datos!CA70,datos!CA$7:CA$88)</f>
        <v>28</v>
      </c>
      <c r="BX70" s="9">
        <f>_xlfn.RANK.EQ(datos!CB70,datos!CB$7:CB$88)</f>
        <v>32</v>
      </c>
      <c r="BY70" s="9">
        <f>_xlfn.RANK.EQ(datos!CC70,datos!CC$7:CC$88)</f>
        <v>77</v>
      </c>
      <c r="BZ70" s="9">
        <f>_xlfn.RANK.EQ(datos!CD70,datos!CD$7:CD$88)</f>
        <v>6</v>
      </c>
      <c r="CA70" s="9">
        <f>_xlfn.RANK.EQ(datos!CE70,datos!CE$7:CE$88)</f>
        <v>78</v>
      </c>
      <c r="CB70" s="9">
        <f>_xlfn.RANK.EQ(datos!CF70,datos!CF$7:CF$88)</f>
        <v>63</v>
      </c>
      <c r="CC70" s="9">
        <f>_xlfn.RANK.EQ(datos!CG70,datos!CG$7:CG$88)</f>
        <v>29</v>
      </c>
      <c r="CD70" s="9">
        <f>_xlfn.RANK.EQ(datos!CH70,datos!CH$7:CH$88)</f>
        <v>1</v>
      </c>
      <c r="CE70" s="9">
        <f>_xlfn.RANK.EQ(datos!CI70,datos!CI$7:CI$88)</f>
        <v>15</v>
      </c>
      <c r="CF70" s="9">
        <f>_xlfn.RANK.EQ(datos!CJ70,datos!CJ$7:CJ$88)</f>
        <v>58</v>
      </c>
      <c r="CG70" s="9">
        <f>_xlfn.RANK.EQ(datos!CK70,datos!CK$7:CK$88)</f>
        <v>76</v>
      </c>
      <c r="CH70" s="9">
        <f>_xlfn.RANK.EQ(datos!CL70,datos!CL$7:CL$88)</f>
        <v>76</v>
      </c>
      <c r="CI70" s="9">
        <f>_xlfn.RANK.EQ(datos!CM70,datos!CM$7:CM$88)</f>
        <v>80</v>
      </c>
      <c r="CJ70" s="9">
        <f>_xlfn.RANK.EQ(datos!CN70,datos!CN$7:CN$88)</f>
        <v>68</v>
      </c>
      <c r="CK70" s="9">
        <f>_xlfn.RANK.EQ(datos!CO70,datos!CO$7:CO$88)</f>
        <v>58</v>
      </c>
      <c r="CL70" s="9">
        <f>_xlfn.RANK.EQ(datos!CP70,datos!CP$7:CP$88)</f>
        <v>37</v>
      </c>
      <c r="CM70" s="9">
        <f>_xlfn.RANK.EQ(datos!CQ70,datos!CQ$7:CQ$88)</f>
        <v>1</v>
      </c>
      <c r="CN70" s="9">
        <f>_xlfn.RANK.EQ(datos!CR70,datos!CR$7:CR$88)</f>
        <v>61</v>
      </c>
      <c r="CO70" s="9">
        <f>_xlfn.RANK.EQ(datos!CS70,datos!CS$7:CS$88)</f>
        <v>20</v>
      </c>
      <c r="CP70" s="9">
        <f>_xlfn.RANK.EQ(datos!CT70,datos!CT$7:CT$88)</f>
        <v>52</v>
      </c>
      <c r="CQ70" s="9">
        <f>_xlfn.RANK.EQ(datos!CU70,datos!CU$7:CU$88)</f>
        <v>81</v>
      </c>
      <c r="CR70" s="9">
        <f>_xlfn.RANK.EQ(datos!CV70,datos!CV$7:CV$88)</f>
        <v>52</v>
      </c>
      <c r="CS70" s="9">
        <f>_xlfn.RANK.EQ(datos!CW70,datos!CW$7:CW$88)</f>
        <v>58</v>
      </c>
      <c r="CT70" s="9">
        <f>_xlfn.RANK.EQ(datos!CX70,datos!CX$7:CX$88)</f>
        <v>72</v>
      </c>
      <c r="CU70" s="9">
        <f>_xlfn.RANK.EQ(datos!CY70,datos!CY$7:CY$88)</f>
        <v>46</v>
      </c>
      <c r="CV70" s="9">
        <f>_xlfn.RANK.EQ(datos!CZ70,datos!CZ$7:CZ$88)</f>
        <v>62</v>
      </c>
      <c r="CW70" s="9">
        <f>_xlfn.RANK.EQ(datos!DA70,datos!DA$7:DA$88)</f>
        <v>58</v>
      </c>
      <c r="CX70" s="9">
        <f>_xlfn.RANK.EQ(datos!DB70,datos!DB$7:DB$88)</f>
        <v>11</v>
      </c>
      <c r="CY70" s="9">
        <f>_xlfn.RANK.EQ(datos!DC70,datos!DC$7:DC$88)</f>
        <v>72</v>
      </c>
      <c r="CZ70" s="9">
        <f>_xlfn.RANK.EQ(datos!DD70,datos!DD$7:DD$88)</f>
        <v>61</v>
      </c>
      <c r="DA70" s="9">
        <f>_xlfn.RANK.EQ(datos!DE70,datos!DE$7:DE$88)</f>
        <v>15</v>
      </c>
      <c r="DB70" s="9">
        <f>_xlfn.RANK.EQ(datos!DF70,datos!DF$7:DF$88)</f>
        <v>74</v>
      </c>
      <c r="DC70" s="9">
        <f>_xlfn.RANK.EQ(datos!DG70,datos!DG$7:DG$88)</f>
        <v>75</v>
      </c>
      <c r="DD70" s="9">
        <f>_xlfn.RANK.EQ(datos!DH70,datos!DH$7:DH$88)</f>
        <v>44</v>
      </c>
      <c r="DE70" s="9">
        <f>_xlfn.RANK.EQ(datos!DI70,datos!DI$7:DI$88)</f>
        <v>59</v>
      </c>
      <c r="DF70" s="9">
        <f>_xlfn.RANK.EQ(datos!DJ70,datos!DJ$7:DJ$88)</f>
        <v>34</v>
      </c>
      <c r="DG70" s="9">
        <f>_xlfn.RANK.EQ(datos!DK70,datos!DK$7:DK$88)</f>
        <v>75</v>
      </c>
      <c r="DH70" s="9">
        <f>_xlfn.RANK.EQ(datos!DL70,datos!DL$7:DL$88)</f>
        <v>60</v>
      </c>
      <c r="DI70" s="9">
        <f>_xlfn.RANK.EQ(datos!DM70,datos!DM$7:DM$88)</f>
        <v>69</v>
      </c>
      <c r="DJ70" s="9">
        <f>_xlfn.RANK.EQ(datos!DN70,datos!DN$7:DN$88)</f>
        <v>51</v>
      </c>
      <c r="DK70" s="9">
        <f>_xlfn.RANK.EQ(datos!DO70,datos!DO$7:DO$88)</f>
        <v>19</v>
      </c>
      <c r="DL70" s="9">
        <f>_xlfn.RANK.EQ(datos!DP70,datos!DP$7:DP$88)</f>
        <v>59</v>
      </c>
      <c r="DM70" s="9">
        <f>_xlfn.RANK.EQ(datos!DQ70,datos!DQ$7:DQ$88)</f>
        <v>68</v>
      </c>
      <c r="DN70" s="9">
        <f>_xlfn.RANK.EQ(datos!DR70,datos!DR$7:DR$88)</f>
        <v>1</v>
      </c>
      <c r="DO70" s="9">
        <f>_xlfn.RANK.EQ(datos!DS70,datos!DS$7:DS$88)</f>
        <v>73</v>
      </c>
      <c r="DP70" s="9">
        <f>_xlfn.RANK.EQ(datos!DT70,datos!DT$7:DT$88)</f>
        <v>75</v>
      </c>
      <c r="DQ70" s="9">
        <f>_xlfn.RANK.EQ(datos!DU70,datos!DU$7:DU$88)</f>
        <v>74</v>
      </c>
      <c r="DR70" s="9">
        <f>_xlfn.RANK.EQ(datos!DV70,datos!DV$7:DV$88)</f>
        <v>64</v>
      </c>
      <c r="DS70" s="9">
        <f>_xlfn.RANK.EQ(datos!DW70,datos!DW$7:DW$88)</f>
        <v>49</v>
      </c>
      <c r="DT70" s="9">
        <f>_xlfn.RANK.EQ(datos!DX70,datos!DX$7:DX$88)</f>
        <v>34</v>
      </c>
      <c r="DU70" s="9">
        <f>_xlfn.RANK.EQ(datos!DY70,datos!DY$7:DY$88)</f>
        <v>71</v>
      </c>
      <c r="DV70" s="9">
        <f>_xlfn.RANK.EQ(datos!DZ70,datos!DZ$7:DZ$88)</f>
        <v>26</v>
      </c>
      <c r="DW70" s="9">
        <f>_xlfn.RANK.EQ(datos!EA70,datos!EA$7:EA$88)</f>
        <v>70</v>
      </c>
      <c r="DX70" s="9">
        <f>_xlfn.RANK.EQ(datos!EB70,datos!EB$7:EB$88)</f>
        <v>73</v>
      </c>
      <c r="DY70" s="9">
        <f>_xlfn.RANK.EQ(datos!EC70,datos!EC$7:EC$88)</f>
        <v>73</v>
      </c>
      <c r="DZ70" s="9">
        <f>_xlfn.RANK.EQ(datos!ED70,datos!ED$7:ED$88)</f>
        <v>58</v>
      </c>
      <c r="EA70" s="9">
        <f>_xlfn.RANK.EQ(datos!EE70,datos!EE$7:EE$88)</f>
        <v>9</v>
      </c>
      <c r="EB70" s="9">
        <f>_xlfn.RANK.EQ(datos!EF70,datos!EF$7:EF$88)</f>
        <v>80</v>
      </c>
      <c r="EC70" s="9">
        <f>_xlfn.RANK.EQ(datos!EG70,datos!EG$7:EG$88)</f>
        <v>7</v>
      </c>
      <c r="ED70" s="9">
        <f>_xlfn.RANK.EQ(datos!EH70,datos!EH$7:EH$88)</f>
        <v>43</v>
      </c>
      <c r="EE70" s="9">
        <f>_xlfn.RANK.EQ(datos!EI70,datos!EI$7:EI$88)</f>
        <v>66</v>
      </c>
      <c r="EF70" s="9">
        <f>_xlfn.RANK.EQ(datos!EJ70,datos!EJ$7:EJ$88)</f>
        <v>62</v>
      </c>
      <c r="EG70" s="9">
        <f>_xlfn.RANK.EQ(datos!EK70,datos!EK$7:EK$88)</f>
        <v>69</v>
      </c>
      <c r="EH70" s="9">
        <f>_xlfn.RANK.EQ(datos!EL70,datos!EL$7:EL$88)</f>
        <v>48</v>
      </c>
      <c r="EI70" s="9">
        <f>_xlfn.RANK.EQ(datos!EM70,datos!EM$7:EM$88)</f>
        <v>73</v>
      </c>
      <c r="EJ70" s="9">
        <f>_xlfn.RANK.EQ(datos!EN70,datos!EN$7:EN$88)</f>
        <v>68</v>
      </c>
      <c r="EK70" s="9">
        <f>_xlfn.RANK.EQ(datos!EO70,datos!EO$7:EO$88)</f>
        <v>80</v>
      </c>
      <c r="EL70" s="9">
        <f>_xlfn.RANK.EQ(datos!EP70,datos!EP$7:EP$88)</f>
        <v>40</v>
      </c>
      <c r="EM70" s="9">
        <f>_xlfn.RANK.EQ(datos!EQ70,datos!EQ$7:EQ$88)</f>
        <v>81</v>
      </c>
      <c r="EN70" s="9">
        <f>_xlfn.RANK.EQ(datos!ER70,datos!ER$7:ER$88)</f>
        <v>82</v>
      </c>
      <c r="EO70" s="9">
        <f>_xlfn.RANK.EQ(datos!ES70,datos!ES$7:ES$88)</f>
        <v>80</v>
      </c>
      <c r="EP70" s="9">
        <f>_xlfn.RANK.EQ(datos!ET70,datos!ET$7:ET$88)</f>
        <v>46</v>
      </c>
      <c r="EQ70" s="9">
        <f>_xlfn.RANK.EQ(datos!EU70,datos!EU$7:EU$88)</f>
        <v>71</v>
      </c>
      <c r="ER70" s="9">
        <f>_xlfn.RANK.EQ(datos!EV70,datos!EV$7:EV$88)</f>
        <v>68</v>
      </c>
      <c r="ES70" s="9">
        <f>_xlfn.RANK.EQ(datos!EW70,datos!EW$7:EW$88)</f>
        <v>12</v>
      </c>
      <c r="ET70" s="9">
        <f>_xlfn.RANK.EQ(datos!EX70,datos!EX$7:EX$88)</f>
        <v>81</v>
      </c>
      <c r="EU70" s="9">
        <f>_xlfn.RANK.EQ(datos!EY70,datos!EY$7:EY$88)</f>
        <v>66</v>
      </c>
      <c r="EV70" s="9">
        <f>_xlfn.RANK.EQ(datos!EZ70,datos!EZ$7:EZ$88)</f>
        <v>72</v>
      </c>
      <c r="EW70" s="9">
        <f>_xlfn.RANK.EQ(datos!FA70,datos!FA$7:FA$88)</f>
        <v>22</v>
      </c>
      <c r="EX70" s="9">
        <f>_xlfn.RANK.EQ(datos!FB70,datos!FB$7:FB$88)</f>
        <v>34</v>
      </c>
      <c r="EY70" s="9">
        <f>_xlfn.RANK.EQ(datos!FC70,datos!FC$7:FC$88)</f>
        <v>13</v>
      </c>
      <c r="EZ70" s="9">
        <f>_xlfn.RANK.EQ(datos!FD70,datos!FD$7:FD$88)</f>
        <v>50</v>
      </c>
      <c r="FA70" s="9">
        <f>_xlfn.RANK.EQ(datos!FE70,datos!FE$7:FE$88)</f>
        <v>68</v>
      </c>
      <c r="FB70" s="9">
        <f>_xlfn.RANK.EQ(datos!FF70,datos!FF$7:FF$88)</f>
        <v>26</v>
      </c>
      <c r="FC70" s="9">
        <f>_xlfn.RANK.EQ(datos!FG70,datos!FG$7:FG$88)</f>
        <v>51</v>
      </c>
      <c r="FD70" s="9">
        <f>_xlfn.RANK.EQ(datos!FH70,datos!FH$7:FH$88)</f>
        <v>76</v>
      </c>
      <c r="FE70" s="9">
        <f>_xlfn.RANK.EQ(datos!FI70,datos!FI$7:FI$88)</f>
        <v>1</v>
      </c>
      <c r="FF70" s="9">
        <f>_xlfn.RANK.EQ(datos!FJ70,datos!FJ$7:FJ$88)</f>
        <v>62</v>
      </c>
      <c r="FG70" s="9">
        <f>_xlfn.RANK.EQ(datos!FK70,datos!FK$7:FK$88)</f>
        <v>74</v>
      </c>
      <c r="FH70" s="9">
        <f>_xlfn.RANK.EQ(datos!FL70,datos!FL$7:FL$88)</f>
        <v>43</v>
      </c>
      <c r="FI70" s="9">
        <f>_xlfn.RANK.EQ(datos!FM70,datos!FM$7:FM$88)</f>
        <v>26</v>
      </c>
      <c r="FJ70" s="9">
        <f>_xlfn.RANK.EQ(datos!FN70,datos!FN$7:FN$88)</f>
        <v>26</v>
      </c>
      <c r="FK70" s="9">
        <f>_xlfn.RANK.EQ(datos!FO70,datos!FO$7:FO$88)</f>
        <v>67</v>
      </c>
      <c r="FL70" s="9">
        <f>_xlfn.RANK.EQ(datos!FP70,datos!FP$7:FP$88)</f>
        <v>74</v>
      </c>
      <c r="FM70" s="9">
        <f>_xlfn.RANK.EQ(datos!FQ70,datos!FQ$7:FQ$88)</f>
        <v>79</v>
      </c>
      <c r="FN70" s="9">
        <f>_xlfn.RANK.EQ(datos!FR70,datos!FR$7:FR$88)</f>
        <v>54</v>
      </c>
      <c r="FO70" s="9">
        <f>_xlfn.RANK.EQ(datos!FS70,datos!FS$7:FS$88)</f>
        <v>42</v>
      </c>
      <c r="FP70" s="9">
        <f>_xlfn.RANK.EQ(datos!FT70,datos!FT$7:FT$88)</f>
        <v>78</v>
      </c>
    </row>
    <row r="71" spans="1:172" x14ac:dyDescent="0.3">
      <c r="A71" s="2" t="s">
        <v>130</v>
      </c>
      <c r="B71" s="2">
        <v>511</v>
      </c>
      <c r="C71" s="2" t="s">
        <v>131</v>
      </c>
      <c r="D71" s="2" t="s">
        <v>351</v>
      </c>
      <c r="E71" s="2" t="s">
        <v>352</v>
      </c>
      <c r="F71" s="2">
        <v>1</v>
      </c>
      <c r="G71" s="2" t="s">
        <v>355</v>
      </c>
      <c r="H71" s="9">
        <f>_xlfn.RANK.EQ(datos2!I71,datos2!I$7:I$88)</f>
        <v>30</v>
      </c>
      <c r="I71" s="9">
        <f>_xlfn.RANK.EQ(datos2!J71,datos2!J$7:J$88)</f>
        <v>28</v>
      </c>
      <c r="J71" s="9">
        <f>_xlfn.RANK.EQ(datos2!K71,datos2!K$7:K$88)</f>
        <v>36</v>
      </c>
      <c r="K71" s="9">
        <f>_xlfn.RANK.EQ(datos2!L71,datos2!L$7:L$88)</f>
        <v>60</v>
      </c>
      <c r="L71" s="9">
        <f>_xlfn.RANK.EQ(datos2!M71,datos2!M$7:M$88)</f>
        <v>2</v>
      </c>
      <c r="M71" s="9">
        <f>_xlfn.RANK.EQ(datos2!N71,datos2!N$7:N$88)</f>
        <v>32</v>
      </c>
      <c r="N71" s="9">
        <f>_xlfn.RANK.EQ(datos2!O71,datos2!O$7:O$88)</f>
        <v>77</v>
      </c>
      <c r="O71" s="9">
        <f>_xlfn.RANK.EQ(datos2!P71,datos2!P$7:P$88)</f>
        <v>10</v>
      </c>
      <c r="P71" s="9">
        <f>_xlfn.RANK.EQ(datos2!Q71,datos2!Q$7:Q$88)</f>
        <v>80</v>
      </c>
      <c r="Q71" s="9">
        <f>_xlfn.RANK.EQ(datos2!R71,datos2!R$7:R$88)</f>
        <v>36</v>
      </c>
      <c r="R71" s="9">
        <f>_xlfn.RANK.EQ(datos2!S71,datos2!S$7:S$88)</f>
        <v>14</v>
      </c>
      <c r="S71" s="9">
        <f>_xlfn.RANK.EQ(datos2!T71,datos2!T$7:T$88)</f>
        <v>40</v>
      </c>
      <c r="T71" s="9">
        <f>_xlfn.RANK.EQ(datos2!U71,datos2!U$7:U$88)</f>
        <v>52</v>
      </c>
      <c r="U71" s="9">
        <f>_xlfn.RANK.EQ(datos2!V71,datos2!V$7:V$88)</f>
        <v>8</v>
      </c>
      <c r="V71" s="9">
        <f>_xlfn.RANK.EQ(datos2!W71,datos2!W$7:W$88)</f>
        <v>23</v>
      </c>
      <c r="W71" s="9">
        <f>_xlfn.RANK.EQ(datos2!X71,datos2!X$7:X$88)</f>
        <v>39</v>
      </c>
      <c r="X71" s="9">
        <f>_xlfn.RANK.EQ(datos2!Y71,datos2!Y$7:Y$88)</f>
        <v>62</v>
      </c>
      <c r="Y71" s="9">
        <f>_xlfn.RANK.EQ(datos2!Z71,datos2!Z$7:Z$88)</f>
        <v>50</v>
      </c>
      <c r="Z71" s="9">
        <f>_xlfn.RANK.EQ(datos2!AA71,datos2!AA$7:AA$88)</f>
        <v>46</v>
      </c>
      <c r="AA71" s="9">
        <f>_xlfn.RANK.EQ(datos2!AB71,datos2!AB$7:AB$88)</f>
        <v>65</v>
      </c>
      <c r="AB71" s="9">
        <f>_xlfn.RANK.EQ(datos2!AC71,datos2!AC$7:AC$88)</f>
        <v>70</v>
      </c>
      <c r="AC71" s="9">
        <f>_xlfn.RANK.EQ(datos2!AD71,datos2!AD$7:AD$88)</f>
        <v>61</v>
      </c>
      <c r="AD71" s="9">
        <f>_xlfn.RANK.EQ(datos2!AE71,datos2!AE$7:AE$88)</f>
        <v>32</v>
      </c>
      <c r="AE71" s="9">
        <f>_xlfn.RANK.EQ(datos2!AF71,datos2!AF$7:AF$88)</f>
        <v>2</v>
      </c>
      <c r="AF71" s="9">
        <f>_xlfn.RANK.EQ(datos2!AG71,datos2!AG$7:AG$88)</f>
        <v>39</v>
      </c>
      <c r="AG71" s="9">
        <f>_xlfn.RANK.EQ(datos2!AH71,datos2!AH$7:AH$88)</f>
        <v>17</v>
      </c>
      <c r="AH71" s="9">
        <f>_xlfn.RANK.EQ(datos2!AI71,datos2!AI$7:AI$88)</f>
        <v>55</v>
      </c>
      <c r="AI71" s="9">
        <f>_xlfn.RANK.EQ(datos2!AJ71,datos2!AJ$7:AJ$88)</f>
        <v>58</v>
      </c>
      <c r="AJ71" s="9">
        <f>_xlfn.RANK.EQ(datos2!AK71,datos2!AK$7:AK$88)</f>
        <v>1</v>
      </c>
      <c r="AK71" s="9">
        <f>_xlfn.RANK.EQ(datos2!AL71,datos2!AL$7:AL$88)</f>
        <v>78</v>
      </c>
      <c r="AL71" s="9">
        <f>_xlfn.RANK.EQ(datos2!AM71,datos2!AM$7:AM$88)</f>
        <v>68</v>
      </c>
      <c r="AM71" s="9">
        <f>_xlfn.RANK.EQ(datos2!AN71,datos2!AN$7:AN$88)</f>
        <v>69</v>
      </c>
      <c r="AN71" s="9">
        <f>_xlfn.RANK.EQ(datos2!AO71,datos2!AO$7:AO$88)</f>
        <v>60</v>
      </c>
      <c r="AO71" s="9">
        <f>_xlfn.RANK.EQ(datos!AS71,datos!AS$7:AS$88)</f>
        <v>1</v>
      </c>
      <c r="AP71" s="9">
        <f>_xlfn.RANK.EQ(datos!AT71,datos!AT$7:AT$88)</f>
        <v>5</v>
      </c>
      <c r="AQ71" s="9">
        <f>_xlfn.RANK.EQ(datos!AU71,datos!AU$7:AU$88)</f>
        <v>64</v>
      </c>
      <c r="AR71" s="9">
        <f>_xlfn.RANK.EQ(datos!AV71,datos!AV$7:AV$88)</f>
        <v>49</v>
      </c>
      <c r="AS71" s="9">
        <f>_xlfn.RANK.EQ(datos!AW71,datos!AW$7:AW$88)</f>
        <v>2</v>
      </c>
      <c r="AT71" s="9">
        <f>_xlfn.RANK.EQ(datos!AX71,datos!AX$7:AX$88)</f>
        <v>38</v>
      </c>
      <c r="AU71" s="9">
        <f>_xlfn.RANK.EQ(datos!AY71,datos!AY$7:AY$88)</f>
        <v>27</v>
      </c>
      <c r="AV71" s="9">
        <f>_xlfn.RANK.EQ(datos!AZ71,datos!AZ$7:AZ$88)</f>
        <v>81</v>
      </c>
      <c r="AW71" s="9">
        <f>_xlfn.RANK.EQ(datos!BA71,datos!BA$7:BA$88)</f>
        <v>79</v>
      </c>
      <c r="AX71" s="9">
        <f>_xlfn.RANK.EQ(datos!BB71,datos!BB$7:BB$88)</f>
        <v>73</v>
      </c>
      <c r="AY71" s="9">
        <f>_xlfn.RANK.EQ(datos!BC71,datos!BC$7:BC$88)</f>
        <v>39</v>
      </c>
      <c r="AZ71" s="9">
        <f>_xlfn.RANK.EQ(datos!BD71,datos!BD$7:BD$88)</f>
        <v>22</v>
      </c>
      <c r="BA71" s="9">
        <f>_xlfn.RANK.EQ(datos!BE71,datos!BE$7:BE$88)</f>
        <v>42</v>
      </c>
      <c r="BB71" s="9">
        <f>_xlfn.RANK.EQ(datos!BF71,datos!BF$7:BF$88)</f>
        <v>35</v>
      </c>
      <c r="BC71" s="9">
        <f>_xlfn.RANK.EQ(datos!BG71,datos!BG$7:BG$88)</f>
        <v>24</v>
      </c>
      <c r="BD71" s="9">
        <f>_xlfn.RANK.EQ(datos!BH71,datos!BH$7:BH$88)</f>
        <v>1</v>
      </c>
      <c r="BE71" s="9">
        <f>_xlfn.RANK.EQ(datos!BI71,datos!BI$7:BI$88)</f>
        <v>5</v>
      </c>
      <c r="BF71" s="9">
        <f>_xlfn.RANK.EQ(datos!BJ71,datos!BJ$7:BJ$88)</f>
        <v>6</v>
      </c>
      <c r="BG71" s="9">
        <f>_xlfn.RANK.EQ(datos!BK71,datos!BK$7:BK$88)</f>
        <v>1</v>
      </c>
      <c r="BH71" s="9">
        <f>_xlfn.RANK.EQ(datos!BL71,datos!BL$7:BL$88)</f>
        <v>62</v>
      </c>
      <c r="BI71" s="9">
        <f>_xlfn.RANK.EQ(datos!BM71,datos!BM$7:BM$88)</f>
        <v>70</v>
      </c>
      <c r="BJ71" s="9">
        <f>_xlfn.RANK.EQ(datos!BN71,datos!BN$7:BN$88)</f>
        <v>8</v>
      </c>
      <c r="BK71" s="9">
        <f>_xlfn.RANK.EQ(datos!BO71,datos!BO$7:BO$88)</f>
        <v>50</v>
      </c>
      <c r="BL71" s="9">
        <f>_xlfn.RANK.EQ(datos!BP71,datos!BP$7:BP$88)</f>
        <v>6</v>
      </c>
      <c r="BM71" s="9">
        <f>_xlfn.RANK.EQ(datos!BQ71,datos!BQ$7:BQ$88)</f>
        <v>45</v>
      </c>
      <c r="BN71" s="9">
        <f>_xlfn.RANK.EQ(datos!BR71,datos!BR$7:BR$88)</f>
        <v>77</v>
      </c>
      <c r="BO71" s="9">
        <f>_xlfn.RANK.EQ(datos!BS71,datos!BS$7:BS$88)</f>
        <v>28</v>
      </c>
      <c r="BP71" s="9">
        <f>_xlfn.RANK.EQ(datos!BT71,datos!BT$7:BT$88)</f>
        <v>1</v>
      </c>
      <c r="BQ71" s="9">
        <f>_xlfn.RANK.EQ(datos!BU71,datos!BU$7:BU$88)</f>
        <v>1</v>
      </c>
      <c r="BR71" s="9">
        <f>_xlfn.RANK.EQ(datos!BV71,datos!BV$7:BV$88)</f>
        <v>50</v>
      </c>
      <c r="BS71" s="9">
        <f>_xlfn.RANK.EQ(datos!BW71,datos!BW$7:BW$88)</f>
        <v>1</v>
      </c>
      <c r="BT71" s="9">
        <f>_xlfn.RANK.EQ(datos!BX71,datos!BX$7:BX$88)</f>
        <v>15</v>
      </c>
      <c r="BU71" s="9">
        <f>_xlfn.RANK.EQ(datos!BY71,datos!BY$7:BY$88)</f>
        <v>62</v>
      </c>
      <c r="BV71" s="9">
        <f>_xlfn.RANK.EQ(datos!BZ71,datos!BZ$7:BZ$88)</f>
        <v>1</v>
      </c>
      <c r="BW71" s="9">
        <f>_xlfn.RANK.EQ(datos!CA71,datos!CA$7:CA$88)</f>
        <v>28</v>
      </c>
      <c r="BX71" s="9">
        <f>_xlfn.RANK.EQ(datos!CB71,datos!CB$7:CB$88)</f>
        <v>29</v>
      </c>
      <c r="BY71" s="9">
        <f>_xlfn.RANK.EQ(datos!CC71,datos!CC$7:CC$88)</f>
        <v>67</v>
      </c>
      <c r="BZ71" s="9">
        <f>_xlfn.RANK.EQ(datos!CD71,datos!CD$7:CD$88)</f>
        <v>10</v>
      </c>
      <c r="CA71" s="9">
        <f>_xlfn.RANK.EQ(datos!CE71,datos!CE$7:CE$88)</f>
        <v>72</v>
      </c>
      <c r="CB71" s="9">
        <f>_xlfn.RANK.EQ(datos!CF71,datos!CF$7:CF$88)</f>
        <v>51</v>
      </c>
      <c r="CC71" s="9">
        <f>_xlfn.RANK.EQ(datos!CG71,datos!CG$7:CG$88)</f>
        <v>38</v>
      </c>
      <c r="CD71" s="9">
        <f>_xlfn.RANK.EQ(datos!CH71,datos!CH$7:CH$88)</f>
        <v>13</v>
      </c>
      <c r="CE71" s="9">
        <f>_xlfn.RANK.EQ(datos!CI71,datos!CI$7:CI$88)</f>
        <v>1</v>
      </c>
      <c r="CF71" s="9">
        <f>_xlfn.RANK.EQ(datos!CJ71,datos!CJ$7:CJ$88)</f>
        <v>59</v>
      </c>
      <c r="CG71" s="9">
        <f>_xlfn.RANK.EQ(datos!CK71,datos!CK$7:CK$88)</f>
        <v>44</v>
      </c>
      <c r="CH71" s="9">
        <f>_xlfn.RANK.EQ(datos!CL71,datos!CL$7:CL$88)</f>
        <v>25</v>
      </c>
      <c r="CI71" s="9">
        <f>_xlfn.RANK.EQ(datos!CM71,datos!CM$7:CM$88)</f>
        <v>47</v>
      </c>
      <c r="CJ71" s="9">
        <f>_xlfn.RANK.EQ(datos!CN71,datos!CN$7:CN$88)</f>
        <v>71</v>
      </c>
      <c r="CK71" s="9">
        <f>_xlfn.RANK.EQ(datos!CO71,datos!CO$7:CO$88)</f>
        <v>29</v>
      </c>
      <c r="CL71" s="9">
        <f>_xlfn.RANK.EQ(datos!CP71,datos!CP$7:CP$88)</f>
        <v>15</v>
      </c>
      <c r="CM71" s="9">
        <f>_xlfn.RANK.EQ(datos!CQ71,datos!CQ$7:CQ$88)</f>
        <v>62</v>
      </c>
      <c r="CN71" s="9">
        <f>_xlfn.RANK.EQ(datos!CR71,datos!CR$7:CR$88)</f>
        <v>33</v>
      </c>
      <c r="CO71" s="9">
        <f>_xlfn.RANK.EQ(datos!CS71,datos!CS$7:CS$88)</f>
        <v>57</v>
      </c>
      <c r="CP71" s="9">
        <f>_xlfn.RANK.EQ(datos!CT71,datos!CT$7:CT$88)</f>
        <v>19</v>
      </c>
      <c r="CQ71" s="9">
        <f>_xlfn.RANK.EQ(datos!CU71,datos!CU$7:CU$88)</f>
        <v>3</v>
      </c>
      <c r="CR71" s="9">
        <f>_xlfn.RANK.EQ(datos!CV71,datos!CV$7:CV$88)</f>
        <v>15</v>
      </c>
      <c r="CS71" s="9">
        <f>_xlfn.RANK.EQ(datos!CW71,datos!CW$7:CW$88)</f>
        <v>78</v>
      </c>
      <c r="CT71" s="9">
        <f>_xlfn.RANK.EQ(datos!CX71,datos!CX$7:CX$88)</f>
        <v>20</v>
      </c>
      <c r="CU71" s="9">
        <f>_xlfn.RANK.EQ(datos!CY71,datos!CY$7:CY$88)</f>
        <v>80</v>
      </c>
      <c r="CV71" s="9">
        <f>_xlfn.RANK.EQ(datos!CZ71,datos!CZ$7:CZ$88)</f>
        <v>79</v>
      </c>
      <c r="CW71" s="9">
        <f>_xlfn.RANK.EQ(datos!DA71,datos!DA$7:DA$88)</f>
        <v>77</v>
      </c>
      <c r="CX71" s="9">
        <f>_xlfn.RANK.EQ(datos!DB71,datos!DB$7:DB$88)</f>
        <v>81</v>
      </c>
      <c r="CY71" s="9">
        <f>_xlfn.RANK.EQ(datos!DC71,datos!DC$7:DC$88)</f>
        <v>58</v>
      </c>
      <c r="CZ71" s="9">
        <f>_xlfn.RANK.EQ(datos!DD71,datos!DD$7:DD$88)</f>
        <v>75</v>
      </c>
      <c r="DA71" s="9">
        <f>_xlfn.RANK.EQ(datos!DE71,datos!DE$7:DE$88)</f>
        <v>1</v>
      </c>
      <c r="DB71" s="9">
        <f>_xlfn.RANK.EQ(datos!DF71,datos!DF$7:DF$88)</f>
        <v>17</v>
      </c>
      <c r="DC71" s="9">
        <f>_xlfn.RANK.EQ(datos!DG71,datos!DG$7:DG$88)</f>
        <v>67</v>
      </c>
      <c r="DD71" s="9">
        <f>_xlfn.RANK.EQ(datos!DH71,datos!DH$7:DH$88)</f>
        <v>48</v>
      </c>
      <c r="DE71" s="9">
        <f>_xlfn.RANK.EQ(datos!DI71,datos!DI$7:DI$88)</f>
        <v>71</v>
      </c>
      <c r="DF71" s="9">
        <f>_xlfn.RANK.EQ(datos!DJ71,datos!DJ$7:DJ$88)</f>
        <v>26</v>
      </c>
      <c r="DG71" s="9">
        <f>_xlfn.RANK.EQ(datos!DK71,datos!DK$7:DK$88)</f>
        <v>69</v>
      </c>
      <c r="DH71" s="9">
        <f>_xlfn.RANK.EQ(datos!DL71,datos!DL$7:DL$88)</f>
        <v>63</v>
      </c>
      <c r="DI71" s="9">
        <f>_xlfn.RANK.EQ(datos!DM71,datos!DM$7:DM$88)</f>
        <v>58</v>
      </c>
      <c r="DJ71" s="9">
        <f>_xlfn.RANK.EQ(datos!DN71,datos!DN$7:DN$88)</f>
        <v>30</v>
      </c>
      <c r="DK71" s="9">
        <f>_xlfn.RANK.EQ(datos!DO71,datos!DO$7:DO$88)</f>
        <v>1</v>
      </c>
      <c r="DL71" s="9">
        <f>_xlfn.RANK.EQ(datos!DP71,datos!DP$7:DP$88)</f>
        <v>1</v>
      </c>
      <c r="DM71" s="9">
        <f>_xlfn.RANK.EQ(datos!DQ71,datos!DQ$7:DQ$88)</f>
        <v>39</v>
      </c>
      <c r="DN71" s="9">
        <f>_xlfn.RANK.EQ(datos!DR71,datos!DR$7:DR$88)</f>
        <v>1</v>
      </c>
      <c r="DO71" s="9">
        <f>_xlfn.RANK.EQ(datos!DS71,datos!DS$7:DS$88)</f>
        <v>1</v>
      </c>
      <c r="DP71" s="9">
        <f>_xlfn.RANK.EQ(datos!DT71,datos!DT$7:DT$88)</f>
        <v>40</v>
      </c>
      <c r="DQ71" s="9">
        <f>_xlfn.RANK.EQ(datos!DU71,datos!DU$7:DU$88)</f>
        <v>40</v>
      </c>
      <c r="DR71" s="9">
        <f>_xlfn.RANK.EQ(datos!DV71,datos!DV$7:DV$88)</f>
        <v>29</v>
      </c>
      <c r="DS71" s="9">
        <f>_xlfn.RANK.EQ(datos!DW71,datos!DW$7:DW$88)</f>
        <v>3</v>
      </c>
      <c r="DT71" s="9">
        <f>_xlfn.RANK.EQ(datos!DX71,datos!DX$7:DX$88)</f>
        <v>34</v>
      </c>
      <c r="DU71" s="9">
        <f>_xlfn.RANK.EQ(datos!DY71,datos!DY$7:DY$88)</f>
        <v>42</v>
      </c>
      <c r="DV71" s="9">
        <f>_xlfn.RANK.EQ(datos!DZ71,datos!DZ$7:DZ$88)</f>
        <v>33</v>
      </c>
      <c r="DW71" s="9">
        <f>_xlfn.RANK.EQ(datos!EA71,datos!EA$7:EA$88)</f>
        <v>28</v>
      </c>
      <c r="DX71" s="9">
        <f>_xlfn.RANK.EQ(datos!EB71,datos!EB$7:EB$88)</f>
        <v>25</v>
      </c>
      <c r="DY71" s="9">
        <f>_xlfn.RANK.EQ(datos!EC71,datos!EC$7:EC$88)</f>
        <v>37</v>
      </c>
      <c r="DZ71" s="9">
        <f>_xlfn.RANK.EQ(datos!ED71,datos!ED$7:ED$88)</f>
        <v>1</v>
      </c>
      <c r="EA71" s="9">
        <f>_xlfn.RANK.EQ(datos!EE71,datos!EE$7:EE$88)</f>
        <v>19</v>
      </c>
      <c r="EB71" s="9">
        <f>_xlfn.RANK.EQ(datos!EF71,datos!EF$7:EF$88)</f>
        <v>2</v>
      </c>
      <c r="EC71" s="9">
        <f>_xlfn.RANK.EQ(datos!EG71,datos!EG$7:EG$88)</f>
        <v>82</v>
      </c>
      <c r="ED71" s="9">
        <f>_xlfn.RANK.EQ(datos!EH71,datos!EH$7:EH$88)</f>
        <v>32</v>
      </c>
      <c r="EE71" s="9">
        <f>_xlfn.RANK.EQ(datos!EI71,datos!EI$7:EI$88)</f>
        <v>1</v>
      </c>
      <c r="EF71" s="9">
        <f>_xlfn.RANK.EQ(datos!EJ71,datos!EJ$7:EJ$88)</f>
        <v>77</v>
      </c>
      <c r="EG71" s="9">
        <f>_xlfn.RANK.EQ(datos!EK71,datos!EK$7:EK$88)</f>
        <v>17</v>
      </c>
      <c r="EH71" s="9">
        <f>_xlfn.RANK.EQ(datos!EL71,datos!EL$7:EL$88)</f>
        <v>23</v>
      </c>
      <c r="EI71" s="9">
        <f>_xlfn.RANK.EQ(datos!EM71,datos!EM$7:EM$88)</f>
        <v>56</v>
      </c>
      <c r="EJ71" s="9">
        <f>_xlfn.RANK.EQ(datos!EN71,datos!EN$7:EN$88)</f>
        <v>68</v>
      </c>
      <c r="EK71" s="9">
        <f>_xlfn.RANK.EQ(datos!EO71,datos!EO$7:EO$88)</f>
        <v>1</v>
      </c>
      <c r="EL71" s="9">
        <f>_xlfn.RANK.EQ(datos!EP71,datos!EP$7:EP$88)</f>
        <v>82</v>
      </c>
      <c r="EM71" s="9">
        <f>_xlfn.RANK.EQ(datos!EQ71,datos!EQ$7:EQ$88)</f>
        <v>1</v>
      </c>
      <c r="EN71" s="9">
        <f>_xlfn.RANK.EQ(datos!ER71,datos!ER$7:ER$88)</f>
        <v>48</v>
      </c>
      <c r="EO71" s="9">
        <f>_xlfn.RANK.EQ(datos!ES71,datos!ES$7:ES$88)</f>
        <v>1</v>
      </c>
      <c r="EP71" s="9">
        <f>_xlfn.RANK.EQ(datos!ET71,datos!ET$7:ET$88)</f>
        <v>77</v>
      </c>
      <c r="EQ71" s="9">
        <f>_xlfn.RANK.EQ(datos!EU71,datos!EU$7:EU$88)</f>
        <v>79</v>
      </c>
      <c r="ER71" s="9">
        <f>_xlfn.RANK.EQ(datos!EV71,datos!EV$7:EV$88)</f>
        <v>79</v>
      </c>
      <c r="ES71" s="9">
        <f>_xlfn.RANK.EQ(datos!EW71,datos!EW$7:EW$88)</f>
        <v>5</v>
      </c>
      <c r="ET71" s="9">
        <f>_xlfn.RANK.EQ(datos!EX71,datos!EX$7:EX$88)</f>
        <v>77</v>
      </c>
      <c r="EU71" s="9">
        <f>_xlfn.RANK.EQ(datos!EY71,datos!EY$7:EY$88)</f>
        <v>81</v>
      </c>
      <c r="EV71" s="9">
        <f>_xlfn.RANK.EQ(datos!EZ71,datos!EZ$7:EZ$88)</f>
        <v>81</v>
      </c>
      <c r="EW71" s="9">
        <f>_xlfn.RANK.EQ(datos!FA71,datos!FA$7:FA$88)</f>
        <v>72</v>
      </c>
      <c r="EX71" s="9">
        <f>_xlfn.RANK.EQ(datos!FB71,datos!FB$7:FB$88)</f>
        <v>65</v>
      </c>
      <c r="EY71" s="9">
        <f>_xlfn.RANK.EQ(datos!FC71,datos!FC$7:FC$88)</f>
        <v>66</v>
      </c>
      <c r="EZ71" s="9">
        <f>_xlfn.RANK.EQ(datos!FD71,datos!FD$7:FD$88)</f>
        <v>69</v>
      </c>
      <c r="FA71" s="9">
        <f>_xlfn.RANK.EQ(datos!FE71,datos!FE$7:FE$88)</f>
        <v>61</v>
      </c>
      <c r="FB71" s="9">
        <f>_xlfn.RANK.EQ(datos!FF71,datos!FF$7:FF$88)</f>
        <v>33</v>
      </c>
      <c r="FC71" s="9">
        <f>_xlfn.RANK.EQ(datos!FG71,datos!FG$7:FG$88)</f>
        <v>41</v>
      </c>
      <c r="FD71" s="9">
        <f>_xlfn.RANK.EQ(datos!FH71,datos!FH$7:FH$88)</f>
        <v>59</v>
      </c>
      <c r="FE71" s="9">
        <f>_xlfn.RANK.EQ(datos!FI71,datos!FI$7:FI$88)</f>
        <v>37</v>
      </c>
      <c r="FF71" s="9">
        <f>_xlfn.RANK.EQ(datos!FJ71,datos!FJ$7:FJ$88)</f>
        <v>64</v>
      </c>
      <c r="FG71" s="9">
        <f>_xlfn.RANK.EQ(datos!FK71,datos!FK$7:FK$88)</f>
        <v>75</v>
      </c>
      <c r="FH71" s="9">
        <f>_xlfn.RANK.EQ(datos!FL71,datos!FL$7:FL$88)</f>
        <v>43</v>
      </c>
      <c r="FI71" s="9">
        <f>_xlfn.RANK.EQ(datos!FM71,datos!FM$7:FM$88)</f>
        <v>26</v>
      </c>
      <c r="FJ71" s="9">
        <f>_xlfn.RANK.EQ(datos!FN71,datos!FN$7:FN$88)</f>
        <v>26</v>
      </c>
      <c r="FK71" s="9">
        <f>_xlfn.RANK.EQ(datos!FO71,datos!FO$7:FO$88)</f>
        <v>48</v>
      </c>
      <c r="FL71" s="9">
        <f>_xlfn.RANK.EQ(datos!FP71,datos!FP$7:FP$88)</f>
        <v>33</v>
      </c>
      <c r="FM71" s="9">
        <f>_xlfn.RANK.EQ(datos!FQ71,datos!FQ$7:FQ$88)</f>
        <v>75</v>
      </c>
      <c r="FN71" s="9">
        <f>_xlfn.RANK.EQ(datos!FR71,datos!FR$7:FR$88)</f>
        <v>50</v>
      </c>
      <c r="FO71" s="9">
        <f>_xlfn.RANK.EQ(datos!FS71,datos!FS$7:FS$88)</f>
        <v>32</v>
      </c>
      <c r="FP71" s="9">
        <f>_xlfn.RANK.EQ(datos!FT71,datos!FT$7:FT$88)</f>
        <v>60</v>
      </c>
    </row>
    <row r="72" spans="1:172" x14ac:dyDescent="0.3">
      <c r="A72" s="2" t="s">
        <v>132</v>
      </c>
      <c r="B72" s="2">
        <v>601</v>
      </c>
      <c r="C72" s="2" t="s">
        <v>133</v>
      </c>
      <c r="D72" s="2" t="s">
        <v>133</v>
      </c>
      <c r="E72" s="2" t="s">
        <v>349</v>
      </c>
      <c r="F72" s="2">
        <v>1</v>
      </c>
      <c r="G72" s="2" t="s">
        <v>355</v>
      </c>
      <c r="H72" s="9">
        <f>_xlfn.RANK.EQ(datos2!I72,datos2!I$7:I$88)</f>
        <v>60</v>
      </c>
      <c r="I72" s="9">
        <f>_xlfn.RANK.EQ(datos2!J72,datos2!J$7:J$88)</f>
        <v>82</v>
      </c>
      <c r="J72" s="9">
        <f>_xlfn.RANK.EQ(datos2!K72,datos2!K$7:K$88)</f>
        <v>78</v>
      </c>
      <c r="K72" s="9">
        <f>_xlfn.RANK.EQ(datos2!L72,datos2!L$7:L$88)</f>
        <v>45</v>
      </c>
      <c r="L72" s="9">
        <f>_xlfn.RANK.EQ(datos2!M72,datos2!M$7:M$88)</f>
        <v>64</v>
      </c>
      <c r="M72" s="9">
        <f>_xlfn.RANK.EQ(datos2!N72,datos2!N$7:N$88)</f>
        <v>33</v>
      </c>
      <c r="N72" s="9">
        <f>_xlfn.RANK.EQ(datos2!O72,datos2!O$7:O$88)</f>
        <v>16</v>
      </c>
      <c r="O72" s="9">
        <f>_xlfn.RANK.EQ(datos2!P72,datos2!P$7:P$88)</f>
        <v>69</v>
      </c>
      <c r="P72" s="9">
        <f>_xlfn.RANK.EQ(datos2!Q72,datos2!Q$7:Q$88)</f>
        <v>35</v>
      </c>
      <c r="Q72" s="9">
        <f>_xlfn.RANK.EQ(datos2!R72,datos2!R$7:R$88)</f>
        <v>61</v>
      </c>
      <c r="R72" s="9">
        <f>_xlfn.RANK.EQ(datos2!S72,datos2!S$7:S$88)</f>
        <v>79</v>
      </c>
      <c r="S72" s="9">
        <f>_xlfn.RANK.EQ(datos2!T72,datos2!T$7:T$88)</f>
        <v>76</v>
      </c>
      <c r="T72" s="9">
        <f>_xlfn.RANK.EQ(datos2!U72,datos2!U$7:U$88)</f>
        <v>82</v>
      </c>
      <c r="U72" s="9">
        <f>_xlfn.RANK.EQ(datos2!V72,datos2!V$7:V$88)</f>
        <v>79</v>
      </c>
      <c r="V72" s="9">
        <f>_xlfn.RANK.EQ(datos2!W72,datos2!W$7:W$88)</f>
        <v>69</v>
      </c>
      <c r="W72" s="9">
        <f>_xlfn.RANK.EQ(datos2!X72,datos2!X$7:X$88)</f>
        <v>22</v>
      </c>
      <c r="X72" s="9">
        <f>_xlfn.RANK.EQ(datos2!Y72,datos2!Y$7:Y$88)</f>
        <v>47</v>
      </c>
      <c r="Y72" s="9">
        <f>_xlfn.RANK.EQ(datos2!Z72,datos2!Z$7:Z$88)</f>
        <v>76</v>
      </c>
      <c r="Z72" s="9">
        <f>_xlfn.RANK.EQ(datos2!AA72,datos2!AA$7:AA$88)</f>
        <v>62</v>
      </c>
      <c r="AA72" s="9">
        <f>_xlfn.RANK.EQ(datos2!AB72,datos2!AB$7:AB$88)</f>
        <v>63</v>
      </c>
      <c r="AB72" s="9">
        <f>_xlfn.RANK.EQ(datos2!AC72,datos2!AC$7:AC$88)</f>
        <v>25</v>
      </c>
      <c r="AC72" s="9">
        <f>_xlfn.RANK.EQ(datos2!AD72,datos2!AD$7:AD$88)</f>
        <v>55</v>
      </c>
      <c r="AD72" s="9">
        <f>_xlfn.RANK.EQ(datos2!AE72,datos2!AE$7:AE$88)</f>
        <v>54</v>
      </c>
      <c r="AE72" s="9">
        <f>_xlfn.RANK.EQ(datos2!AF72,datos2!AF$7:AF$88)</f>
        <v>64</v>
      </c>
      <c r="AF72" s="9">
        <f>_xlfn.RANK.EQ(datos2!AG72,datos2!AG$7:AG$88)</f>
        <v>43</v>
      </c>
      <c r="AG72" s="9">
        <f>_xlfn.RANK.EQ(datos2!AH72,datos2!AH$7:AH$88)</f>
        <v>63</v>
      </c>
      <c r="AH72" s="9">
        <f>_xlfn.RANK.EQ(datos2!AI72,datos2!AI$7:AI$88)</f>
        <v>32</v>
      </c>
      <c r="AI72" s="9">
        <f>_xlfn.RANK.EQ(datos2!AJ72,datos2!AJ$7:AJ$88)</f>
        <v>52</v>
      </c>
      <c r="AJ72" s="9">
        <f>_xlfn.RANK.EQ(datos2!AK72,datos2!AK$7:AK$88)</f>
        <v>64</v>
      </c>
      <c r="AK72" s="9">
        <f>_xlfn.RANK.EQ(datos2!AL72,datos2!AL$7:AL$88)</f>
        <v>17</v>
      </c>
      <c r="AL72" s="9">
        <f>_xlfn.RANK.EQ(datos2!AM72,datos2!AM$7:AM$88)</f>
        <v>8</v>
      </c>
      <c r="AM72" s="9">
        <f>_xlfn.RANK.EQ(datos2!AN72,datos2!AN$7:AN$88)</f>
        <v>43</v>
      </c>
      <c r="AN72" s="9">
        <f>_xlfn.RANK.EQ(datos2!AO72,datos2!AO$7:AO$88)</f>
        <v>48</v>
      </c>
      <c r="AO72" s="9">
        <f>_xlfn.RANK.EQ(datos!AS72,datos!AS$7:AS$88)</f>
        <v>77</v>
      </c>
      <c r="AP72" s="9">
        <f>_xlfn.RANK.EQ(datos!AT72,datos!AT$7:AT$88)</f>
        <v>68</v>
      </c>
      <c r="AQ72" s="9">
        <f>_xlfn.RANK.EQ(datos!AU72,datos!AU$7:AU$88)</f>
        <v>65</v>
      </c>
      <c r="AR72" s="9">
        <f>_xlfn.RANK.EQ(datos!AV72,datos!AV$7:AV$88)</f>
        <v>55</v>
      </c>
      <c r="AS72" s="9">
        <f>_xlfn.RANK.EQ(datos!AW72,datos!AW$7:AW$88)</f>
        <v>62</v>
      </c>
      <c r="AT72" s="9">
        <f>_xlfn.RANK.EQ(datos!AX72,datos!AX$7:AX$88)</f>
        <v>63</v>
      </c>
      <c r="AU72" s="9">
        <f>_xlfn.RANK.EQ(datos!AY72,datos!AY$7:AY$88)</f>
        <v>70</v>
      </c>
      <c r="AV72" s="9">
        <f>_xlfn.RANK.EQ(datos!AZ72,datos!AZ$7:AZ$88)</f>
        <v>59</v>
      </c>
      <c r="AW72" s="9">
        <f>_xlfn.RANK.EQ(datos!BA72,datos!BA$7:BA$88)</f>
        <v>23</v>
      </c>
      <c r="AX72" s="9">
        <f>_xlfn.RANK.EQ(datos!BB72,datos!BB$7:BB$88)</f>
        <v>10</v>
      </c>
      <c r="AY72" s="9">
        <f>_xlfn.RANK.EQ(datos!BC72,datos!BC$7:BC$88)</f>
        <v>70</v>
      </c>
      <c r="AZ72" s="9">
        <f>_xlfn.RANK.EQ(datos!BD72,datos!BD$7:BD$88)</f>
        <v>59</v>
      </c>
      <c r="BA72" s="9">
        <f>_xlfn.RANK.EQ(datos!BE72,datos!BE$7:BE$88)</f>
        <v>36</v>
      </c>
      <c r="BB72" s="9">
        <f>_xlfn.RANK.EQ(datos!BF72,datos!BF$7:BF$88)</f>
        <v>74</v>
      </c>
      <c r="BC72" s="9">
        <f>_xlfn.RANK.EQ(datos!BG72,datos!BG$7:BG$88)</f>
        <v>51</v>
      </c>
      <c r="BD72" s="9">
        <f>_xlfn.RANK.EQ(datos!BH72,datos!BH$7:BH$88)</f>
        <v>75</v>
      </c>
      <c r="BE72" s="9">
        <f>_xlfn.RANK.EQ(datos!BI72,datos!BI$7:BI$88)</f>
        <v>19</v>
      </c>
      <c r="BF72" s="9">
        <f>_xlfn.RANK.EQ(datos!BJ72,datos!BJ$7:BJ$88)</f>
        <v>40</v>
      </c>
      <c r="BG72" s="9">
        <f>_xlfn.RANK.EQ(datos!BK72,datos!BK$7:BK$88)</f>
        <v>74</v>
      </c>
      <c r="BH72" s="9">
        <f>_xlfn.RANK.EQ(datos!BL72,datos!BL$7:BL$88)</f>
        <v>49</v>
      </c>
      <c r="BI72" s="9">
        <f>_xlfn.RANK.EQ(datos!BM72,datos!BM$7:BM$88)</f>
        <v>71</v>
      </c>
      <c r="BJ72" s="9">
        <f>_xlfn.RANK.EQ(datos!BN72,datos!BN$7:BN$88)</f>
        <v>79</v>
      </c>
      <c r="BK72" s="9">
        <f>_xlfn.RANK.EQ(datos!BO72,datos!BO$7:BO$88)</f>
        <v>50</v>
      </c>
      <c r="BL72" s="9">
        <f>_xlfn.RANK.EQ(datos!BP72,datos!BP$7:BP$88)</f>
        <v>77</v>
      </c>
      <c r="BM72" s="9">
        <f>_xlfn.RANK.EQ(datos!BQ72,datos!BQ$7:BQ$88)</f>
        <v>81</v>
      </c>
      <c r="BN72" s="9">
        <f>_xlfn.RANK.EQ(datos!BR72,datos!BR$7:BR$88)</f>
        <v>28</v>
      </c>
      <c r="BO72" s="9">
        <f>_xlfn.RANK.EQ(datos!BS72,datos!BS$7:BS$88)</f>
        <v>77</v>
      </c>
      <c r="BP72" s="9">
        <f>_xlfn.RANK.EQ(datos!BT72,datos!BT$7:BT$88)</f>
        <v>47</v>
      </c>
      <c r="BQ72" s="9">
        <f>_xlfn.RANK.EQ(datos!BU72,datos!BU$7:BU$88)</f>
        <v>72</v>
      </c>
      <c r="BR72" s="9">
        <f>_xlfn.RANK.EQ(datos!BV72,datos!BV$7:BV$88)</f>
        <v>48</v>
      </c>
      <c r="BS72" s="9">
        <f>_xlfn.RANK.EQ(datos!BW72,datos!BW$7:BW$88)</f>
        <v>62</v>
      </c>
      <c r="BT72" s="9">
        <f>_xlfn.RANK.EQ(datos!BX72,datos!BX$7:BX$88)</f>
        <v>29</v>
      </c>
      <c r="BU72" s="9">
        <f>_xlfn.RANK.EQ(datos!BY72,datos!BY$7:BY$88)</f>
        <v>82</v>
      </c>
      <c r="BV72" s="9">
        <f>_xlfn.RANK.EQ(datos!BZ72,datos!BZ$7:BZ$88)</f>
        <v>17</v>
      </c>
      <c r="BW72" s="9">
        <f>_xlfn.RANK.EQ(datos!CA72,datos!CA$7:CA$88)</f>
        <v>28</v>
      </c>
      <c r="BX72" s="9">
        <f>_xlfn.RANK.EQ(datos!CB72,datos!CB$7:CB$88)</f>
        <v>77</v>
      </c>
      <c r="BY72" s="9">
        <f>_xlfn.RANK.EQ(datos!CC72,datos!CC$7:CC$88)</f>
        <v>44</v>
      </c>
      <c r="BZ72" s="9">
        <f>_xlfn.RANK.EQ(datos!CD72,datos!CD$7:CD$88)</f>
        <v>16</v>
      </c>
      <c r="CA72" s="9">
        <f>_xlfn.RANK.EQ(datos!CE72,datos!CE$7:CE$88)</f>
        <v>60</v>
      </c>
      <c r="CB72" s="9">
        <f>_xlfn.RANK.EQ(datos!CF72,datos!CF$7:CF$88)</f>
        <v>1</v>
      </c>
      <c r="CC72" s="9">
        <f>_xlfn.RANK.EQ(datos!CG72,datos!CG$7:CG$88)</f>
        <v>73</v>
      </c>
      <c r="CD72" s="9">
        <f>_xlfn.RANK.EQ(datos!CH72,datos!CH$7:CH$88)</f>
        <v>18</v>
      </c>
      <c r="CE72" s="9">
        <f>_xlfn.RANK.EQ(datos!CI72,datos!CI$7:CI$88)</f>
        <v>50</v>
      </c>
      <c r="CF72" s="9">
        <f>_xlfn.RANK.EQ(datos!CJ72,datos!CJ$7:CJ$88)</f>
        <v>26</v>
      </c>
      <c r="CG72" s="9">
        <f>_xlfn.RANK.EQ(datos!CK72,datos!CK$7:CK$88)</f>
        <v>55</v>
      </c>
      <c r="CH72" s="9">
        <f>_xlfn.RANK.EQ(datos!CL72,datos!CL$7:CL$88)</f>
        <v>51</v>
      </c>
      <c r="CI72" s="9">
        <f>_xlfn.RANK.EQ(datos!CM72,datos!CM$7:CM$88)</f>
        <v>53</v>
      </c>
      <c r="CJ72" s="9">
        <f>_xlfn.RANK.EQ(datos!CN72,datos!CN$7:CN$88)</f>
        <v>51</v>
      </c>
      <c r="CK72" s="9">
        <f>_xlfn.RANK.EQ(datos!CO72,datos!CO$7:CO$88)</f>
        <v>67</v>
      </c>
      <c r="CL72" s="9">
        <f>_xlfn.RANK.EQ(datos!CP72,datos!CP$7:CP$88)</f>
        <v>80</v>
      </c>
      <c r="CM72" s="9">
        <f>_xlfn.RANK.EQ(datos!CQ72,datos!CQ$7:CQ$88)</f>
        <v>49</v>
      </c>
      <c r="CN72" s="9">
        <f>_xlfn.RANK.EQ(datos!CR72,datos!CR$7:CR$88)</f>
        <v>38</v>
      </c>
      <c r="CO72" s="9">
        <f>_xlfn.RANK.EQ(datos!CS72,datos!CS$7:CS$88)</f>
        <v>52</v>
      </c>
      <c r="CP72" s="9">
        <f>_xlfn.RANK.EQ(datos!CT72,datos!CT$7:CT$88)</f>
        <v>63</v>
      </c>
      <c r="CQ72" s="9">
        <f>_xlfn.RANK.EQ(datos!CU72,datos!CU$7:CU$88)</f>
        <v>40</v>
      </c>
      <c r="CR72" s="9">
        <f>_xlfn.RANK.EQ(datos!CV72,datos!CV$7:CV$88)</f>
        <v>64</v>
      </c>
      <c r="CS72" s="9">
        <f>_xlfn.RANK.EQ(datos!CW72,datos!CW$7:CW$88)</f>
        <v>59</v>
      </c>
      <c r="CT72" s="9">
        <f>_xlfn.RANK.EQ(datos!CX72,datos!CX$7:CX$88)</f>
        <v>66</v>
      </c>
      <c r="CU72" s="9">
        <f>_xlfn.RANK.EQ(datos!CY72,datos!CY$7:CY$88)</f>
        <v>54</v>
      </c>
      <c r="CV72" s="9">
        <f>_xlfn.RANK.EQ(datos!CZ72,datos!CZ$7:CZ$88)</f>
        <v>69</v>
      </c>
      <c r="CW72" s="9">
        <f>_xlfn.RANK.EQ(datos!DA72,datos!DA$7:DA$88)</f>
        <v>61</v>
      </c>
      <c r="CX72" s="9">
        <f>_xlfn.RANK.EQ(datos!DB72,datos!DB$7:DB$88)</f>
        <v>53</v>
      </c>
      <c r="CY72" s="9">
        <f>_xlfn.RANK.EQ(datos!DC72,datos!DC$7:DC$88)</f>
        <v>64</v>
      </c>
      <c r="CZ72" s="9">
        <f>_xlfn.RANK.EQ(datos!DD72,datos!DD$7:DD$88)</f>
        <v>64</v>
      </c>
      <c r="DA72" s="9">
        <f>_xlfn.RANK.EQ(datos!DE72,datos!DE$7:DE$88)</f>
        <v>60</v>
      </c>
      <c r="DB72" s="9">
        <f>_xlfn.RANK.EQ(datos!DF72,datos!DF$7:DF$88)</f>
        <v>67</v>
      </c>
      <c r="DC72" s="9">
        <f>_xlfn.RANK.EQ(datos!DG72,datos!DG$7:DG$88)</f>
        <v>51</v>
      </c>
      <c r="DD72" s="9">
        <f>_xlfn.RANK.EQ(datos!DH72,datos!DH$7:DH$88)</f>
        <v>10</v>
      </c>
      <c r="DE72" s="9">
        <f>_xlfn.RANK.EQ(datos!DI72,datos!DI$7:DI$88)</f>
        <v>13</v>
      </c>
      <c r="DF72" s="9">
        <f>_xlfn.RANK.EQ(datos!DJ72,datos!DJ$7:DJ$88)</f>
        <v>46</v>
      </c>
      <c r="DG72" s="9">
        <f>_xlfn.RANK.EQ(datos!DK72,datos!DK$7:DK$88)</f>
        <v>59</v>
      </c>
      <c r="DH72" s="9">
        <f>_xlfn.RANK.EQ(datos!DL72,datos!DL$7:DL$88)</f>
        <v>46</v>
      </c>
      <c r="DI72" s="9">
        <f>_xlfn.RANK.EQ(datos!DM72,datos!DM$7:DM$88)</f>
        <v>55</v>
      </c>
      <c r="DJ72" s="9">
        <f>_xlfn.RANK.EQ(datos!DN72,datos!DN$7:DN$88)</f>
        <v>53</v>
      </c>
      <c r="DK72" s="9">
        <f>_xlfn.RANK.EQ(datos!DO72,datos!DO$7:DO$88)</f>
        <v>44</v>
      </c>
      <c r="DL72" s="9">
        <f>_xlfn.RANK.EQ(datos!DP72,datos!DP$7:DP$88)</f>
        <v>50</v>
      </c>
      <c r="DM72" s="9">
        <f>_xlfn.RANK.EQ(datos!DQ72,datos!DQ$7:DQ$88)</f>
        <v>36</v>
      </c>
      <c r="DN72" s="9">
        <f>_xlfn.RANK.EQ(datos!DR72,datos!DR$7:DR$88)</f>
        <v>52</v>
      </c>
      <c r="DO72" s="9">
        <f>_xlfn.RANK.EQ(datos!DS72,datos!DS$7:DS$88)</f>
        <v>72</v>
      </c>
      <c r="DP72" s="9">
        <f>_xlfn.RANK.EQ(datos!DT72,datos!DT$7:DT$88)</f>
        <v>38</v>
      </c>
      <c r="DQ72" s="9">
        <f>_xlfn.RANK.EQ(datos!DU72,datos!DU$7:DU$88)</f>
        <v>55</v>
      </c>
      <c r="DR72" s="9">
        <f>_xlfn.RANK.EQ(datos!DV72,datos!DV$7:DV$88)</f>
        <v>11</v>
      </c>
      <c r="DS72" s="9">
        <f>_xlfn.RANK.EQ(datos!DW72,datos!DW$7:DW$88)</f>
        <v>1</v>
      </c>
      <c r="DT72" s="9">
        <f>_xlfn.RANK.EQ(datos!DX72,datos!DX$7:DX$88)</f>
        <v>11</v>
      </c>
      <c r="DU72" s="9">
        <f>_xlfn.RANK.EQ(datos!DY72,datos!DY$7:DY$88)</f>
        <v>11</v>
      </c>
      <c r="DV72" s="9">
        <f>_xlfn.RANK.EQ(datos!DZ72,datos!DZ$7:DZ$88)</f>
        <v>12</v>
      </c>
      <c r="DW72" s="9">
        <f>_xlfn.RANK.EQ(datos!EA72,datos!EA$7:EA$88)</f>
        <v>59</v>
      </c>
      <c r="DX72" s="9">
        <f>_xlfn.RANK.EQ(datos!EB72,datos!EB$7:EB$88)</f>
        <v>50</v>
      </c>
      <c r="DY72" s="9">
        <f>_xlfn.RANK.EQ(datos!EC72,datos!EC$7:EC$88)</f>
        <v>54</v>
      </c>
      <c r="DZ72" s="9">
        <f>_xlfn.RANK.EQ(datos!ED72,datos!ED$7:ED$88)</f>
        <v>77</v>
      </c>
      <c r="EA72" s="9">
        <f>_xlfn.RANK.EQ(datos!EE72,datos!EE$7:EE$88)</f>
        <v>18</v>
      </c>
      <c r="EB72" s="9">
        <f>_xlfn.RANK.EQ(datos!EF72,datos!EF$7:EF$88)</f>
        <v>43</v>
      </c>
      <c r="EC72" s="9">
        <f>_xlfn.RANK.EQ(datos!EG72,datos!EG$7:EG$88)</f>
        <v>37</v>
      </c>
      <c r="ED72" s="9">
        <f>_xlfn.RANK.EQ(datos!EH72,datos!EH$7:EH$88)</f>
        <v>28</v>
      </c>
      <c r="EE72" s="9">
        <f>_xlfn.RANK.EQ(datos!EI72,datos!EI$7:EI$88)</f>
        <v>1</v>
      </c>
      <c r="EF72" s="9">
        <f>_xlfn.RANK.EQ(datos!EJ72,datos!EJ$7:EJ$88)</f>
        <v>45</v>
      </c>
      <c r="EG72" s="9">
        <f>_xlfn.RANK.EQ(datos!EK72,datos!EK$7:EK$88)</f>
        <v>43</v>
      </c>
      <c r="EH72" s="9">
        <f>_xlfn.RANK.EQ(datos!EL72,datos!EL$7:EL$88)</f>
        <v>35</v>
      </c>
      <c r="EI72" s="9">
        <f>_xlfn.RANK.EQ(datos!EM72,datos!EM$7:EM$88)</f>
        <v>58</v>
      </c>
      <c r="EJ72" s="9">
        <f>_xlfn.RANK.EQ(datos!EN72,datos!EN$7:EN$88)</f>
        <v>50</v>
      </c>
      <c r="EK72" s="9">
        <f>_xlfn.RANK.EQ(datos!EO72,datos!EO$7:EO$88)</f>
        <v>59</v>
      </c>
      <c r="EL72" s="9">
        <f>_xlfn.RANK.EQ(datos!EP72,datos!EP$7:EP$88)</f>
        <v>46</v>
      </c>
      <c r="EM72" s="9">
        <f>_xlfn.RANK.EQ(datos!EQ72,datos!EQ$7:EQ$88)</f>
        <v>69</v>
      </c>
      <c r="EN72" s="9">
        <f>_xlfn.RANK.EQ(datos!ER72,datos!ER$7:ER$88)</f>
        <v>64</v>
      </c>
      <c r="EO72" s="9">
        <f>_xlfn.RANK.EQ(datos!ES72,datos!ES$7:ES$88)</f>
        <v>59</v>
      </c>
      <c r="EP72" s="9">
        <f>_xlfn.RANK.EQ(datos!ET72,datos!ET$7:ET$88)</f>
        <v>12</v>
      </c>
      <c r="EQ72" s="9">
        <f>_xlfn.RANK.EQ(datos!EU72,datos!EU$7:EU$88)</f>
        <v>28</v>
      </c>
      <c r="ER72" s="9">
        <f>_xlfn.RANK.EQ(datos!EV72,datos!EV$7:EV$88)</f>
        <v>17</v>
      </c>
      <c r="ES72" s="9">
        <f>_xlfn.RANK.EQ(datos!EW72,datos!EW$7:EW$88)</f>
        <v>67</v>
      </c>
      <c r="ET72" s="9">
        <f>_xlfn.RANK.EQ(datos!EX72,datos!EX$7:EX$88)</f>
        <v>37</v>
      </c>
      <c r="EU72" s="9">
        <f>_xlfn.RANK.EQ(datos!EY72,datos!EY$7:EY$88)</f>
        <v>14</v>
      </c>
      <c r="EV72" s="9">
        <f>_xlfn.RANK.EQ(datos!EZ72,datos!EZ$7:EZ$88)</f>
        <v>9</v>
      </c>
      <c r="EW72" s="9">
        <f>_xlfn.RANK.EQ(datos!FA72,datos!FA$7:FA$88)</f>
        <v>36</v>
      </c>
      <c r="EX72" s="9">
        <f>_xlfn.RANK.EQ(datos!FB72,datos!FB$7:FB$88)</f>
        <v>16</v>
      </c>
      <c r="EY72" s="9">
        <f>_xlfn.RANK.EQ(datos!FC72,datos!FC$7:FC$88)</f>
        <v>12</v>
      </c>
      <c r="EZ72" s="9">
        <f>_xlfn.RANK.EQ(datos!FD72,datos!FD$7:FD$88)</f>
        <v>19</v>
      </c>
      <c r="FA72" s="9">
        <f>_xlfn.RANK.EQ(datos!FE72,datos!FE$7:FE$88)</f>
        <v>10</v>
      </c>
      <c r="FB72" s="9">
        <f>_xlfn.RANK.EQ(datos!FF72,datos!FF$7:FF$88)</f>
        <v>33</v>
      </c>
      <c r="FC72" s="9">
        <f>_xlfn.RANK.EQ(datos!FG72,datos!FG$7:FG$88)</f>
        <v>1</v>
      </c>
      <c r="FD72" s="9">
        <f>_xlfn.RANK.EQ(datos!FH72,datos!FH$7:FH$88)</f>
        <v>1</v>
      </c>
      <c r="FE72" s="9">
        <f>_xlfn.RANK.EQ(datos!FI72,datos!FI$7:FI$88)</f>
        <v>54</v>
      </c>
      <c r="FF72" s="9">
        <f>_xlfn.RANK.EQ(datos!FJ72,datos!FJ$7:FJ$88)</f>
        <v>54</v>
      </c>
      <c r="FG72" s="9">
        <f>_xlfn.RANK.EQ(datos!FK72,datos!FK$7:FK$88)</f>
        <v>48</v>
      </c>
      <c r="FH72" s="9">
        <f>_xlfn.RANK.EQ(datos!FL72,datos!FL$7:FL$88)</f>
        <v>36</v>
      </c>
      <c r="FI72" s="9">
        <f>_xlfn.RANK.EQ(datos!FM72,datos!FM$7:FM$88)</f>
        <v>24</v>
      </c>
      <c r="FJ72" s="9">
        <f>_xlfn.RANK.EQ(datos!FN72,datos!FN$7:FN$88)</f>
        <v>22</v>
      </c>
      <c r="FK72" s="9">
        <f>_xlfn.RANK.EQ(datos!FO72,datos!FO$7:FO$88)</f>
        <v>72</v>
      </c>
      <c r="FL72" s="9">
        <f>_xlfn.RANK.EQ(datos!FP72,datos!FP$7:FP$88)</f>
        <v>42</v>
      </c>
      <c r="FM72" s="9">
        <f>_xlfn.RANK.EQ(datos!FQ72,datos!FQ$7:FQ$88)</f>
        <v>76</v>
      </c>
      <c r="FN72" s="9">
        <f>_xlfn.RANK.EQ(datos!FR72,datos!FR$7:FR$88)</f>
        <v>23</v>
      </c>
      <c r="FO72" s="9">
        <f>_xlfn.RANK.EQ(datos!FS72,datos!FS$7:FS$88)</f>
        <v>18</v>
      </c>
      <c r="FP72" s="9">
        <f>_xlfn.RANK.EQ(datos!FT72,datos!FT$7:FT$88)</f>
        <v>74</v>
      </c>
    </row>
    <row r="73" spans="1:172" x14ac:dyDescent="0.3">
      <c r="A73" s="2" t="s">
        <v>134</v>
      </c>
      <c r="B73" s="2">
        <v>602</v>
      </c>
      <c r="C73" s="2" t="s">
        <v>135</v>
      </c>
      <c r="D73" s="2" t="s">
        <v>133</v>
      </c>
      <c r="E73" s="2" t="s">
        <v>349</v>
      </c>
      <c r="F73" s="2">
        <v>1</v>
      </c>
      <c r="G73" s="2" t="s">
        <v>355</v>
      </c>
      <c r="H73" s="9">
        <f>_xlfn.RANK.EQ(datos2!I73,datos2!I$7:I$88)</f>
        <v>28</v>
      </c>
      <c r="I73" s="9">
        <f>_xlfn.RANK.EQ(datos2!J73,datos2!J$7:J$88)</f>
        <v>10</v>
      </c>
      <c r="J73" s="9">
        <f>_xlfn.RANK.EQ(datos2!K73,datos2!K$7:K$88)</f>
        <v>32</v>
      </c>
      <c r="K73" s="9">
        <f>_xlfn.RANK.EQ(datos2!L73,datos2!L$7:L$88)</f>
        <v>39</v>
      </c>
      <c r="L73" s="9">
        <f>_xlfn.RANK.EQ(datos2!M73,datos2!M$7:M$88)</f>
        <v>13</v>
      </c>
      <c r="M73" s="9">
        <f>_xlfn.RANK.EQ(datos2!N73,datos2!N$7:N$88)</f>
        <v>54</v>
      </c>
      <c r="N73" s="9">
        <f>_xlfn.RANK.EQ(datos2!O73,datos2!O$7:O$88)</f>
        <v>66</v>
      </c>
      <c r="O73" s="9">
        <f>_xlfn.RANK.EQ(datos2!P73,datos2!P$7:P$88)</f>
        <v>51</v>
      </c>
      <c r="P73" s="9">
        <f>_xlfn.RANK.EQ(datos2!Q73,datos2!Q$7:Q$88)</f>
        <v>65</v>
      </c>
      <c r="Q73" s="9">
        <f>_xlfn.RANK.EQ(datos2!R73,datos2!R$7:R$88)</f>
        <v>8</v>
      </c>
      <c r="R73" s="9">
        <f>_xlfn.RANK.EQ(datos2!S73,datos2!S$7:S$88)</f>
        <v>5</v>
      </c>
      <c r="S73" s="9">
        <f>_xlfn.RANK.EQ(datos2!T73,datos2!T$7:T$88)</f>
        <v>29</v>
      </c>
      <c r="T73" s="9">
        <f>_xlfn.RANK.EQ(datos2!U73,datos2!U$7:U$88)</f>
        <v>9</v>
      </c>
      <c r="U73" s="9">
        <f>_xlfn.RANK.EQ(datos2!V73,datos2!V$7:V$88)</f>
        <v>9</v>
      </c>
      <c r="V73" s="9">
        <f>_xlfn.RANK.EQ(datos2!W73,datos2!W$7:W$88)</f>
        <v>51</v>
      </c>
      <c r="W73" s="9">
        <f>_xlfn.RANK.EQ(datos2!X73,datos2!X$7:X$88)</f>
        <v>23</v>
      </c>
      <c r="X73" s="9">
        <f>_xlfn.RANK.EQ(datos2!Y73,datos2!Y$7:Y$88)</f>
        <v>35</v>
      </c>
      <c r="Y73" s="9">
        <f>_xlfn.RANK.EQ(datos2!Z73,datos2!Z$7:Z$88)</f>
        <v>20</v>
      </c>
      <c r="Z73" s="9">
        <f>_xlfn.RANK.EQ(datos2!AA73,datos2!AA$7:AA$88)</f>
        <v>60</v>
      </c>
      <c r="AA73" s="9">
        <f>_xlfn.RANK.EQ(datos2!AB73,datos2!AB$7:AB$88)</f>
        <v>70</v>
      </c>
      <c r="AB73" s="9">
        <f>_xlfn.RANK.EQ(datos2!AC73,datos2!AC$7:AC$88)</f>
        <v>41</v>
      </c>
      <c r="AC73" s="9">
        <f>_xlfn.RANK.EQ(datos2!AD73,datos2!AD$7:AD$88)</f>
        <v>37</v>
      </c>
      <c r="AD73" s="9">
        <f>_xlfn.RANK.EQ(datos2!AE73,datos2!AE$7:AE$88)</f>
        <v>34</v>
      </c>
      <c r="AE73" s="9">
        <f>_xlfn.RANK.EQ(datos2!AF73,datos2!AF$7:AF$88)</f>
        <v>13</v>
      </c>
      <c r="AF73" s="9">
        <f>_xlfn.RANK.EQ(datos2!AG73,datos2!AG$7:AG$88)</f>
        <v>28</v>
      </c>
      <c r="AG73" s="9">
        <f>_xlfn.RANK.EQ(datos2!AH73,datos2!AH$7:AH$88)</f>
        <v>40</v>
      </c>
      <c r="AH73" s="9">
        <f>_xlfn.RANK.EQ(datos2!AI73,datos2!AI$7:AI$88)</f>
        <v>37</v>
      </c>
      <c r="AI73" s="9">
        <f>_xlfn.RANK.EQ(datos2!AJ73,datos2!AJ$7:AJ$88)</f>
        <v>54</v>
      </c>
      <c r="AJ73" s="9">
        <f>_xlfn.RANK.EQ(datos2!AK73,datos2!AK$7:AK$88)</f>
        <v>74</v>
      </c>
      <c r="AK73" s="9">
        <f>_xlfn.RANK.EQ(datos2!AL73,datos2!AL$7:AL$88)</f>
        <v>51</v>
      </c>
      <c r="AL73" s="9">
        <f>_xlfn.RANK.EQ(datos2!AM73,datos2!AM$7:AM$88)</f>
        <v>77</v>
      </c>
      <c r="AM73" s="9">
        <f>_xlfn.RANK.EQ(datos2!AN73,datos2!AN$7:AN$88)</f>
        <v>46</v>
      </c>
      <c r="AN73" s="9">
        <f>_xlfn.RANK.EQ(datos2!AO73,datos2!AO$7:AO$88)</f>
        <v>42</v>
      </c>
      <c r="AO73" s="9">
        <f>_xlfn.RANK.EQ(datos!AS73,datos!AS$7:AS$88)</f>
        <v>63</v>
      </c>
      <c r="AP73" s="9">
        <f>_xlfn.RANK.EQ(datos!AT73,datos!AT$7:AT$88)</f>
        <v>56</v>
      </c>
      <c r="AQ73" s="9">
        <f>_xlfn.RANK.EQ(datos!AU73,datos!AU$7:AU$88)</f>
        <v>28</v>
      </c>
      <c r="AR73" s="9">
        <f>_xlfn.RANK.EQ(datos!AV73,datos!AV$7:AV$88)</f>
        <v>53</v>
      </c>
      <c r="AS73" s="9">
        <f>_xlfn.RANK.EQ(datos!AW73,datos!AW$7:AW$88)</f>
        <v>48</v>
      </c>
      <c r="AT73" s="9">
        <f>_xlfn.RANK.EQ(datos!AX73,datos!AX$7:AX$88)</f>
        <v>36</v>
      </c>
      <c r="AU73" s="9">
        <f>_xlfn.RANK.EQ(datos!AY73,datos!AY$7:AY$88)</f>
        <v>44</v>
      </c>
      <c r="AV73" s="9">
        <f>_xlfn.RANK.EQ(datos!AZ73,datos!AZ$7:AZ$88)</f>
        <v>74</v>
      </c>
      <c r="AW73" s="9">
        <f>_xlfn.RANK.EQ(datos!BA73,datos!BA$7:BA$88)</f>
        <v>66</v>
      </c>
      <c r="AX73" s="9">
        <f>_xlfn.RANK.EQ(datos!BB73,datos!BB$7:BB$88)</f>
        <v>56</v>
      </c>
      <c r="AY73" s="9">
        <f>_xlfn.RANK.EQ(datos!BC73,datos!BC$7:BC$88)</f>
        <v>9</v>
      </c>
      <c r="AZ73" s="9">
        <f>_xlfn.RANK.EQ(datos!BD73,datos!BD$7:BD$88)</f>
        <v>2</v>
      </c>
      <c r="BA73" s="9">
        <f>_xlfn.RANK.EQ(datos!BE73,datos!BE$7:BE$88)</f>
        <v>15</v>
      </c>
      <c r="BB73" s="9">
        <f>_xlfn.RANK.EQ(datos!BF73,datos!BF$7:BF$88)</f>
        <v>1</v>
      </c>
      <c r="BC73" s="9">
        <f>_xlfn.RANK.EQ(datos!BG73,datos!BG$7:BG$88)</f>
        <v>5</v>
      </c>
      <c r="BD73" s="9">
        <f>_xlfn.RANK.EQ(datos!BH73,datos!BH$7:BH$88)</f>
        <v>39</v>
      </c>
      <c r="BE73" s="9">
        <f>_xlfn.RANK.EQ(datos!BI73,datos!BI$7:BI$88)</f>
        <v>44</v>
      </c>
      <c r="BF73" s="9">
        <f>_xlfn.RANK.EQ(datos!BJ73,datos!BJ$7:BJ$88)</f>
        <v>19</v>
      </c>
      <c r="BG73" s="9">
        <f>_xlfn.RANK.EQ(datos!BK73,datos!BK$7:BK$88)</f>
        <v>6</v>
      </c>
      <c r="BH73" s="9">
        <f>_xlfn.RANK.EQ(datos!BL73,datos!BL$7:BL$88)</f>
        <v>24</v>
      </c>
      <c r="BI73" s="9">
        <f>_xlfn.RANK.EQ(datos!BM73,datos!BM$7:BM$88)</f>
        <v>46</v>
      </c>
      <c r="BJ73" s="9">
        <f>_xlfn.RANK.EQ(datos!BN73,datos!BN$7:BN$88)</f>
        <v>11</v>
      </c>
      <c r="BK73" s="9">
        <f>_xlfn.RANK.EQ(datos!BO73,datos!BO$7:BO$88)</f>
        <v>50</v>
      </c>
      <c r="BL73" s="9">
        <f>_xlfn.RANK.EQ(datos!BP73,datos!BP$7:BP$88)</f>
        <v>33</v>
      </c>
      <c r="BM73" s="9">
        <f>_xlfn.RANK.EQ(datos!BQ73,datos!BQ$7:BQ$88)</f>
        <v>15</v>
      </c>
      <c r="BN73" s="9">
        <f>_xlfn.RANK.EQ(datos!BR73,datos!BR$7:BR$88)</f>
        <v>33</v>
      </c>
      <c r="BO73" s="9">
        <f>_xlfn.RANK.EQ(datos!BS73,datos!BS$7:BS$88)</f>
        <v>37</v>
      </c>
      <c r="BP73" s="9">
        <f>_xlfn.RANK.EQ(datos!BT73,datos!BT$7:BT$88)</f>
        <v>1</v>
      </c>
      <c r="BQ73" s="9">
        <f>_xlfn.RANK.EQ(datos!BU73,datos!BU$7:BU$88)</f>
        <v>1</v>
      </c>
      <c r="BR73" s="9">
        <f>_xlfn.RANK.EQ(datos!BV73,datos!BV$7:BV$88)</f>
        <v>44</v>
      </c>
      <c r="BS73" s="9">
        <f>_xlfn.RANK.EQ(datos!BW73,datos!BW$7:BW$88)</f>
        <v>1</v>
      </c>
      <c r="BT73" s="9">
        <f>_xlfn.RANK.EQ(datos!BX73,datos!BX$7:BX$88)</f>
        <v>16</v>
      </c>
      <c r="BU73" s="9">
        <f>_xlfn.RANK.EQ(datos!BY73,datos!BY$7:BY$88)</f>
        <v>48</v>
      </c>
      <c r="BV73" s="9">
        <f>_xlfn.RANK.EQ(datos!BZ73,datos!BZ$7:BZ$88)</f>
        <v>50</v>
      </c>
      <c r="BW73" s="9">
        <f>_xlfn.RANK.EQ(datos!CA73,datos!CA$7:CA$88)</f>
        <v>28</v>
      </c>
      <c r="BX73" s="9">
        <f>_xlfn.RANK.EQ(datos!CB73,datos!CB$7:CB$88)</f>
        <v>14</v>
      </c>
      <c r="BY73" s="9">
        <f>_xlfn.RANK.EQ(datos!CC73,datos!CC$7:CC$88)</f>
        <v>42</v>
      </c>
      <c r="BZ73" s="9">
        <f>_xlfn.RANK.EQ(datos!CD73,datos!CD$7:CD$88)</f>
        <v>15</v>
      </c>
      <c r="CA73" s="9">
        <f>_xlfn.RANK.EQ(datos!CE73,datos!CE$7:CE$88)</f>
        <v>59</v>
      </c>
      <c r="CB73" s="9">
        <f>_xlfn.RANK.EQ(datos!CF73,datos!CF$7:CF$88)</f>
        <v>2</v>
      </c>
      <c r="CC73" s="9">
        <f>_xlfn.RANK.EQ(datos!CG73,datos!CG$7:CG$88)</f>
        <v>60</v>
      </c>
      <c r="CD73" s="9">
        <f>_xlfn.RANK.EQ(datos!CH73,datos!CH$7:CH$88)</f>
        <v>45</v>
      </c>
      <c r="CE73" s="9">
        <f>_xlfn.RANK.EQ(datos!CI73,datos!CI$7:CI$88)</f>
        <v>66</v>
      </c>
      <c r="CF73" s="9">
        <f>_xlfn.RANK.EQ(datos!CJ73,datos!CJ$7:CJ$88)</f>
        <v>32</v>
      </c>
      <c r="CG73" s="9">
        <f>_xlfn.RANK.EQ(datos!CK73,datos!CK$7:CK$88)</f>
        <v>42</v>
      </c>
      <c r="CH73" s="9">
        <f>_xlfn.RANK.EQ(datos!CL73,datos!CL$7:CL$88)</f>
        <v>59</v>
      </c>
      <c r="CI73" s="9">
        <f>_xlfn.RANK.EQ(datos!CM73,datos!CM$7:CM$88)</f>
        <v>22</v>
      </c>
      <c r="CJ73" s="9">
        <f>_xlfn.RANK.EQ(datos!CN73,datos!CN$7:CN$88)</f>
        <v>37</v>
      </c>
      <c r="CK73" s="9">
        <f>_xlfn.RANK.EQ(datos!CO73,datos!CO$7:CO$88)</f>
        <v>20</v>
      </c>
      <c r="CL73" s="9">
        <f>_xlfn.RANK.EQ(datos!CP73,datos!CP$7:CP$88)</f>
        <v>31</v>
      </c>
      <c r="CM73" s="9">
        <f>_xlfn.RANK.EQ(datos!CQ73,datos!CQ$7:CQ$88)</f>
        <v>52</v>
      </c>
      <c r="CN73" s="9">
        <f>_xlfn.RANK.EQ(datos!CR73,datos!CR$7:CR$88)</f>
        <v>47</v>
      </c>
      <c r="CO73" s="9">
        <f>_xlfn.RANK.EQ(datos!CS73,datos!CS$7:CS$88)</f>
        <v>40</v>
      </c>
      <c r="CP73" s="9">
        <f>_xlfn.RANK.EQ(datos!CT73,datos!CT$7:CT$88)</f>
        <v>66</v>
      </c>
      <c r="CQ73" s="9">
        <f>_xlfn.RANK.EQ(datos!CU73,datos!CU$7:CU$88)</f>
        <v>78</v>
      </c>
      <c r="CR73" s="9">
        <f>_xlfn.RANK.EQ(datos!CV73,datos!CV$7:CV$88)</f>
        <v>46</v>
      </c>
      <c r="CS73" s="9">
        <f>_xlfn.RANK.EQ(datos!CW73,datos!CW$7:CW$88)</f>
        <v>77</v>
      </c>
      <c r="CT73" s="9">
        <f>_xlfn.RANK.EQ(datos!CX73,datos!CX$7:CX$88)</f>
        <v>59</v>
      </c>
      <c r="CU73" s="9">
        <f>_xlfn.RANK.EQ(datos!CY73,datos!CY$7:CY$88)</f>
        <v>78</v>
      </c>
      <c r="CV73" s="9">
        <f>_xlfn.RANK.EQ(datos!CZ73,datos!CZ$7:CZ$88)</f>
        <v>71</v>
      </c>
      <c r="CW73" s="9">
        <f>_xlfn.RANK.EQ(datos!DA73,datos!DA$7:DA$88)</f>
        <v>57</v>
      </c>
      <c r="CX73" s="9">
        <f>_xlfn.RANK.EQ(datos!DB73,datos!DB$7:DB$88)</f>
        <v>64</v>
      </c>
      <c r="CY73" s="9">
        <f>_xlfn.RANK.EQ(datos!DC73,datos!DC$7:DC$88)</f>
        <v>71</v>
      </c>
      <c r="CZ73" s="9">
        <f>_xlfn.RANK.EQ(datos!DD73,datos!DD$7:DD$88)</f>
        <v>80</v>
      </c>
      <c r="DA73" s="9">
        <f>_xlfn.RANK.EQ(datos!DE73,datos!DE$7:DE$88)</f>
        <v>54</v>
      </c>
      <c r="DB73" s="9">
        <f>_xlfn.RANK.EQ(datos!DF73,datos!DF$7:DF$88)</f>
        <v>79</v>
      </c>
      <c r="DC73" s="9">
        <f>_xlfn.RANK.EQ(datos!DG73,datos!DG$7:DG$88)</f>
        <v>38</v>
      </c>
      <c r="DD73" s="9">
        <f>_xlfn.RANK.EQ(datos!DH73,datos!DH$7:DH$88)</f>
        <v>33</v>
      </c>
      <c r="DE73" s="9">
        <f>_xlfn.RANK.EQ(datos!DI73,datos!DI$7:DI$88)</f>
        <v>38</v>
      </c>
      <c r="DF73" s="9">
        <f>_xlfn.RANK.EQ(datos!DJ73,datos!DJ$7:DJ$88)</f>
        <v>37</v>
      </c>
      <c r="DG73" s="9">
        <f>_xlfn.RANK.EQ(datos!DK73,datos!DK$7:DK$88)</f>
        <v>41</v>
      </c>
      <c r="DH73" s="9">
        <f>_xlfn.RANK.EQ(datos!DL73,datos!DL$7:DL$88)</f>
        <v>32</v>
      </c>
      <c r="DI73" s="9">
        <f>_xlfn.RANK.EQ(datos!DM73,datos!DM$7:DM$88)</f>
        <v>14</v>
      </c>
      <c r="DJ73" s="9">
        <f>_xlfn.RANK.EQ(datos!DN73,datos!DN$7:DN$88)</f>
        <v>45</v>
      </c>
      <c r="DK73" s="9">
        <f>_xlfn.RANK.EQ(datos!DO73,datos!DO$7:DO$88)</f>
        <v>34</v>
      </c>
      <c r="DL73" s="9">
        <f>_xlfn.RANK.EQ(datos!DP73,datos!DP$7:DP$88)</f>
        <v>36</v>
      </c>
      <c r="DM73" s="9">
        <f>_xlfn.RANK.EQ(datos!DQ73,datos!DQ$7:DQ$88)</f>
        <v>13</v>
      </c>
      <c r="DN73" s="9">
        <f>_xlfn.RANK.EQ(datos!DR73,datos!DR$7:DR$88)</f>
        <v>1</v>
      </c>
      <c r="DO73" s="9">
        <f>_xlfn.RANK.EQ(datos!DS73,datos!DS$7:DS$88)</f>
        <v>36</v>
      </c>
      <c r="DP73" s="9">
        <f>_xlfn.RANK.EQ(datos!DT73,datos!DT$7:DT$88)</f>
        <v>27</v>
      </c>
      <c r="DQ73" s="9">
        <f>_xlfn.RANK.EQ(datos!DU73,datos!DU$7:DU$88)</f>
        <v>29</v>
      </c>
      <c r="DR73" s="9">
        <f>_xlfn.RANK.EQ(datos!DV73,datos!DV$7:DV$88)</f>
        <v>58</v>
      </c>
      <c r="DS73" s="9">
        <f>_xlfn.RANK.EQ(datos!DW73,datos!DW$7:DW$88)</f>
        <v>58</v>
      </c>
      <c r="DT73" s="9">
        <f>_xlfn.RANK.EQ(datos!DX73,datos!DX$7:DX$88)</f>
        <v>34</v>
      </c>
      <c r="DU73" s="9">
        <f>_xlfn.RANK.EQ(datos!DY73,datos!DY$7:DY$88)</f>
        <v>73</v>
      </c>
      <c r="DV73" s="9">
        <f>_xlfn.RANK.EQ(datos!DZ73,datos!DZ$7:DZ$88)</f>
        <v>38</v>
      </c>
      <c r="DW73" s="9">
        <f>_xlfn.RANK.EQ(datos!EA73,datos!EA$7:EA$88)</f>
        <v>25</v>
      </c>
      <c r="DX73" s="9">
        <f>_xlfn.RANK.EQ(datos!EB73,datos!EB$7:EB$88)</f>
        <v>29</v>
      </c>
      <c r="DY73" s="9">
        <f>_xlfn.RANK.EQ(datos!EC73,datos!EC$7:EC$88)</f>
        <v>28</v>
      </c>
      <c r="DZ73" s="9">
        <f>_xlfn.RANK.EQ(datos!ED73,datos!ED$7:ED$88)</f>
        <v>61</v>
      </c>
      <c r="EA73" s="9">
        <f>_xlfn.RANK.EQ(datos!EE73,datos!EE$7:EE$88)</f>
        <v>77</v>
      </c>
      <c r="EB73" s="9">
        <f>_xlfn.RANK.EQ(datos!EF73,datos!EF$7:EF$88)</f>
        <v>20</v>
      </c>
      <c r="EC73" s="9">
        <f>_xlfn.RANK.EQ(datos!EG73,datos!EG$7:EG$88)</f>
        <v>61</v>
      </c>
      <c r="ED73" s="9">
        <f>_xlfn.RANK.EQ(datos!EH73,datos!EH$7:EH$88)</f>
        <v>70</v>
      </c>
      <c r="EE73" s="9">
        <f>_xlfn.RANK.EQ(datos!EI73,datos!EI$7:EI$88)</f>
        <v>1</v>
      </c>
      <c r="EF73" s="9">
        <f>_xlfn.RANK.EQ(datos!EJ73,datos!EJ$7:EJ$88)</f>
        <v>23</v>
      </c>
      <c r="EG73" s="9">
        <f>_xlfn.RANK.EQ(datos!EK73,datos!EK$7:EK$88)</f>
        <v>55</v>
      </c>
      <c r="EH73" s="9">
        <f>_xlfn.RANK.EQ(datos!EL73,datos!EL$7:EL$88)</f>
        <v>65</v>
      </c>
      <c r="EI73" s="9">
        <f>_xlfn.RANK.EQ(datos!EM73,datos!EM$7:EM$88)</f>
        <v>48</v>
      </c>
      <c r="EJ73" s="9">
        <f>_xlfn.RANK.EQ(datos!EN73,datos!EN$7:EN$88)</f>
        <v>68</v>
      </c>
      <c r="EK73" s="9">
        <f>_xlfn.RANK.EQ(datos!EO73,datos!EO$7:EO$88)</f>
        <v>50</v>
      </c>
      <c r="EL73" s="9">
        <f>_xlfn.RANK.EQ(datos!EP73,datos!EP$7:EP$88)</f>
        <v>67</v>
      </c>
      <c r="EM73" s="9">
        <f>_xlfn.RANK.EQ(datos!EQ73,datos!EQ$7:EQ$88)</f>
        <v>71</v>
      </c>
      <c r="EN73" s="9">
        <f>_xlfn.RANK.EQ(datos!ER73,datos!ER$7:ER$88)</f>
        <v>38</v>
      </c>
      <c r="EO73" s="9">
        <f>_xlfn.RANK.EQ(datos!ES73,datos!ES$7:ES$88)</f>
        <v>77</v>
      </c>
      <c r="EP73" s="9">
        <f>_xlfn.RANK.EQ(datos!ET73,datos!ET$7:ET$88)</f>
        <v>55</v>
      </c>
      <c r="EQ73" s="9">
        <f>_xlfn.RANK.EQ(datos!EU73,datos!EU$7:EU$88)</f>
        <v>54</v>
      </c>
      <c r="ER73" s="9">
        <f>_xlfn.RANK.EQ(datos!EV73,datos!EV$7:EV$88)</f>
        <v>52</v>
      </c>
      <c r="ES73" s="9">
        <f>_xlfn.RANK.EQ(datos!EW73,datos!EW$7:EW$88)</f>
        <v>27</v>
      </c>
      <c r="ET73" s="9">
        <f>_xlfn.RANK.EQ(datos!EX73,datos!EX$7:EX$88)</f>
        <v>62</v>
      </c>
      <c r="EU73" s="9">
        <f>_xlfn.RANK.EQ(datos!EY73,datos!EY$7:EY$88)</f>
        <v>55</v>
      </c>
      <c r="EV73" s="9">
        <f>_xlfn.RANK.EQ(datos!EZ73,datos!EZ$7:EZ$88)</f>
        <v>51</v>
      </c>
      <c r="EW73" s="9">
        <f>_xlfn.RANK.EQ(datos!FA73,datos!FA$7:FA$88)</f>
        <v>55</v>
      </c>
      <c r="EX73" s="9">
        <f>_xlfn.RANK.EQ(datos!FB73,datos!FB$7:FB$88)</f>
        <v>27</v>
      </c>
      <c r="EY73" s="9">
        <f>_xlfn.RANK.EQ(datos!FC73,datos!FC$7:FC$88)</f>
        <v>44</v>
      </c>
      <c r="EZ73" s="9">
        <f>_xlfn.RANK.EQ(datos!FD73,datos!FD$7:FD$88)</f>
        <v>72</v>
      </c>
      <c r="FA73" s="9">
        <f>_xlfn.RANK.EQ(datos!FE73,datos!FE$7:FE$88)</f>
        <v>42</v>
      </c>
      <c r="FB73" s="9">
        <f>_xlfn.RANK.EQ(datos!FF73,datos!FF$7:FF$88)</f>
        <v>31</v>
      </c>
      <c r="FC73" s="9">
        <f>_xlfn.RANK.EQ(datos!FG73,datos!FG$7:FG$88)</f>
        <v>66</v>
      </c>
      <c r="FD73" s="9">
        <f>_xlfn.RANK.EQ(datos!FH73,datos!FH$7:FH$88)</f>
        <v>61</v>
      </c>
      <c r="FE73" s="9">
        <f>_xlfn.RANK.EQ(datos!FI73,datos!FI$7:FI$88)</f>
        <v>52</v>
      </c>
      <c r="FF73" s="9">
        <f>_xlfn.RANK.EQ(datos!FJ73,datos!FJ$7:FJ$88)</f>
        <v>44</v>
      </c>
      <c r="FG73" s="9">
        <f>_xlfn.RANK.EQ(datos!FK73,datos!FK$7:FK$88)</f>
        <v>45</v>
      </c>
      <c r="FH73" s="9">
        <f>_xlfn.RANK.EQ(datos!FL73,datos!FL$7:FL$88)</f>
        <v>43</v>
      </c>
      <c r="FI73" s="9">
        <f>_xlfn.RANK.EQ(datos!FM73,datos!FM$7:FM$88)</f>
        <v>26</v>
      </c>
      <c r="FJ73" s="9">
        <f>_xlfn.RANK.EQ(datos!FN73,datos!FN$7:FN$88)</f>
        <v>26</v>
      </c>
      <c r="FK73" s="9">
        <f>_xlfn.RANK.EQ(datos!FO73,datos!FO$7:FO$88)</f>
        <v>47</v>
      </c>
      <c r="FL73" s="9">
        <f>_xlfn.RANK.EQ(datos!FP73,datos!FP$7:FP$88)</f>
        <v>13</v>
      </c>
      <c r="FM73" s="9">
        <f>_xlfn.RANK.EQ(datos!FQ73,datos!FQ$7:FQ$88)</f>
        <v>60</v>
      </c>
      <c r="FN73" s="9">
        <f>_xlfn.RANK.EQ(datos!FR73,datos!FR$7:FR$88)</f>
        <v>30</v>
      </c>
      <c r="FO73" s="9">
        <f>_xlfn.RANK.EQ(datos!FS73,datos!FS$7:FS$88)</f>
        <v>45</v>
      </c>
      <c r="FP73" s="9">
        <f>_xlfn.RANK.EQ(datos!FT73,datos!FT$7:FT$88)</f>
        <v>58</v>
      </c>
    </row>
    <row r="74" spans="1:172" x14ac:dyDescent="0.3">
      <c r="A74" s="2" t="s">
        <v>136</v>
      </c>
      <c r="B74" s="2">
        <v>603</v>
      </c>
      <c r="C74" s="2" t="s">
        <v>137</v>
      </c>
      <c r="D74" s="2" t="s">
        <v>133</v>
      </c>
      <c r="E74" s="2" t="s">
        <v>348</v>
      </c>
      <c r="F74" s="2">
        <v>0</v>
      </c>
      <c r="G74" s="2" t="s">
        <v>355</v>
      </c>
      <c r="H74" s="9">
        <f>_xlfn.RANK.EQ(datos2!I74,datos2!I$7:I$88)</f>
        <v>65</v>
      </c>
      <c r="I74" s="9">
        <f>_xlfn.RANK.EQ(datos2!J74,datos2!J$7:J$88)</f>
        <v>44</v>
      </c>
      <c r="J74" s="9">
        <f>_xlfn.RANK.EQ(datos2!K74,datos2!K$7:K$88)</f>
        <v>57</v>
      </c>
      <c r="K74" s="9">
        <f>_xlfn.RANK.EQ(datos2!L74,datos2!L$7:L$88)</f>
        <v>73</v>
      </c>
      <c r="L74" s="9">
        <f>_xlfn.RANK.EQ(datos2!M74,datos2!M$7:M$88)</f>
        <v>43</v>
      </c>
      <c r="M74" s="9">
        <f>_xlfn.RANK.EQ(datos2!N74,datos2!N$7:N$88)</f>
        <v>69</v>
      </c>
      <c r="N74" s="9">
        <f>_xlfn.RANK.EQ(datos2!O74,datos2!O$7:O$88)</f>
        <v>65</v>
      </c>
      <c r="O74" s="9">
        <f>_xlfn.RANK.EQ(datos2!P74,datos2!P$7:P$88)</f>
        <v>13</v>
      </c>
      <c r="P74" s="9">
        <f>_xlfn.RANK.EQ(datos2!Q74,datos2!Q$7:Q$88)</f>
        <v>49</v>
      </c>
      <c r="Q74" s="9">
        <f>_xlfn.RANK.EQ(datos2!R74,datos2!R$7:R$88)</f>
        <v>50</v>
      </c>
      <c r="R74" s="9">
        <f>_xlfn.RANK.EQ(datos2!S74,datos2!S$7:S$88)</f>
        <v>46</v>
      </c>
      <c r="S74" s="9">
        <f>_xlfn.RANK.EQ(datos2!T74,datos2!T$7:T$88)</f>
        <v>21</v>
      </c>
      <c r="T74" s="9">
        <f>_xlfn.RANK.EQ(datos2!U74,datos2!U$7:U$88)</f>
        <v>53</v>
      </c>
      <c r="U74" s="9">
        <f>_xlfn.RANK.EQ(datos2!V74,datos2!V$7:V$88)</f>
        <v>75</v>
      </c>
      <c r="V74" s="9">
        <f>_xlfn.RANK.EQ(datos2!W74,datos2!W$7:W$88)</f>
        <v>34</v>
      </c>
      <c r="W74" s="9">
        <f>_xlfn.RANK.EQ(datos2!X74,datos2!X$7:X$88)</f>
        <v>79</v>
      </c>
      <c r="X74" s="9">
        <f>_xlfn.RANK.EQ(datos2!Y74,datos2!Y$7:Y$88)</f>
        <v>80</v>
      </c>
      <c r="Y74" s="9">
        <f>_xlfn.RANK.EQ(datos2!Z74,datos2!Z$7:Z$88)</f>
        <v>7</v>
      </c>
      <c r="Z74" s="9">
        <f>_xlfn.RANK.EQ(datos2!AA74,datos2!AA$7:AA$88)</f>
        <v>80</v>
      </c>
      <c r="AA74" s="9">
        <f>_xlfn.RANK.EQ(datos2!AB74,datos2!AB$7:AB$88)</f>
        <v>75</v>
      </c>
      <c r="AB74" s="9">
        <f>_xlfn.RANK.EQ(datos2!AC74,datos2!AC$7:AC$88)</f>
        <v>54</v>
      </c>
      <c r="AC74" s="9">
        <f>_xlfn.RANK.EQ(datos2!AD74,datos2!AD$7:AD$88)</f>
        <v>66</v>
      </c>
      <c r="AD74" s="9">
        <f>_xlfn.RANK.EQ(datos2!AE74,datos2!AE$7:AE$88)</f>
        <v>67</v>
      </c>
      <c r="AE74" s="9">
        <f>_xlfn.RANK.EQ(datos2!AF74,datos2!AF$7:AF$88)</f>
        <v>43</v>
      </c>
      <c r="AF74" s="9">
        <f>_xlfn.RANK.EQ(datos2!AG74,datos2!AG$7:AG$88)</f>
        <v>72</v>
      </c>
      <c r="AG74" s="9">
        <f>_xlfn.RANK.EQ(datos2!AH74,datos2!AH$7:AH$88)</f>
        <v>75</v>
      </c>
      <c r="AH74" s="9">
        <f>_xlfn.RANK.EQ(datos2!AI74,datos2!AI$7:AI$88)</f>
        <v>3</v>
      </c>
      <c r="AI74" s="9">
        <f>_xlfn.RANK.EQ(datos2!AJ74,datos2!AJ$7:AJ$88)</f>
        <v>79</v>
      </c>
      <c r="AJ74" s="9">
        <f>_xlfn.RANK.EQ(datos2!AK74,datos2!AK$7:AK$88)</f>
        <v>31</v>
      </c>
      <c r="AK74" s="9">
        <f>_xlfn.RANK.EQ(datos2!AL74,datos2!AL$7:AL$88)</f>
        <v>66</v>
      </c>
      <c r="AL74" s="9">
        <f>_xlfn.RANK.EQ(datos2!AM74,datos2!AM$7:AM$88)</f>
        <v>40</v>
      </c>
      <c r="AM74" s="9">
        <f>_xlfn.RANK.EQ(datos2!AN74,datos2!AN$7:AN$88)</f>
        <v>50</v>
      </c>
      <c r="AN74" s="9">
        <f>_xlfn.RANK.EQ(datos2!AO74,datos2!AO$7:AO$88)</f>
        <v>79</v>
      </c>
      <c r="AO74" s="9">
        <f>_xlfn.RANK.EQ(datos!AS74,datos!AS$7:AS$88)</f>
        <v>54</v>
      </c>
      <c r="AP74" s="9">
        <f>_xlfn.RANK.EQ(datos!AT74,datos!AT$7:AT$88)</f>
        <v>13</v>
      </c>
      <c r="AQ74" s="9">
        <f>_xlfn.RANK.EQ(datos!AU74,datos!AU$7:AU$88)</f>
        <v>15</v>
      </c>
      <c r="AR74" s="9">
        <f>_xlfn.RANK.EQ(datos!AV74,datos!AV$7:AV$88)</f>
        <v>43</v>
      </c>
      <c r="AS74" s="9">
        <f>_xlfn.RANK.EQ(datos!AW74,datos!AW$7:AW$88)</f>
        <v>10</v>
      </c>
      <c r="AT74" s="9">
        <f>_xlfn.RANK.EQ(datos!AX74,datos!AX$7:AX$88)</f>
        <v>8</v>
      </c>
      <c r="AU74" s="9">
        <f>_xlfn.RANK.EQ(datos!AY74,datos!AY$7:AY$88)</f>
        <v>76</v>
      </c>
      <c r="AV74" s="9">
        <f>_xlfn.RANK.EQ(datos!AZ74,datos!AZ$7:AZ$88)</f>
        <v>27</v>
      </c>
      <c r="AW74" s="9">
        <f>_xlfn.RANK.EQ(datos!BA74,datos!BA$7:BA$88)</f>
        <v>32</v>
      </c>
      <c r="AX74" s="9">
        <f>_xlfn.RANK.EQ(datos!BB74,datos!BB$7:BB$88)</f>
        <v>44</v>
      </c>
      <c r="AY74" s="9">
        <f>_xlfn.RANK.EQ(datos!BC74,datos!BC$7:BC$88)</f>
        <v>49</v>
      </c>
      <c r="AZ74" s="9">
        <f>_xlfn.RANK.EQ(datos!BD74,datos!BD$7:BD$88)</f>
        <v>53</v>
      </c>
      <c r="BA74" s="9">
        <f>_xlfn.RANK.EQ(datos!BE74,datos!BE$7:BE$88)</f>
        <v>42</v>
      </c>
      <c r="BB74" s="9">
        <f>_xlfn.RANK.EQ(datos!BF74,datos!BF$7:BF$88)</f>
        <v>74</v>
      </c>
      <c r="BC74" s="9">
        <f>_xlfn.RANK.EQ(datos!BG74,datos!BG$7:BG$88)</f>
        <v>5</v>
      </c>
      <c r="BD74" s="9">
        <f>_xlfn.RANK.EQ(datos!BH74,datos!BH$7:BH$88)</f>
        <v>47</v>
      </c>
      <c r="BE74" s="9">
        <f>_xlfn.RANK.EQ(datos!BI74,datos!BI$7:BI$88)</f>
        <v>1</v>
      </c>
      <c r="BF74" s="9">
        <f>_xlfn.RANK.EQ(datos!BJ74,datos!BJ$7:BJ$88)</f>
        <v>31</v>
      </c>
      <c r="BG74" s="9">
        <f>_xlfn.RANK.EQ(datos!BK74,datos!BK$7:BK$88)</f>
        <v>39</v>
      </c>
      <c r="BH74" s="9">
        <f>_xlfn.RANK.EQ(datos!BL74,datos!BL$7:BL$88)</f>
        <v>37</v>
      </c>
      <c r="BI74" s="9">
        <f>_xlfn.RANK.EQ(datos!BM74,datos!BM$7:BM$88)</f>
        <v>25</v>
      </c>
      <c r="BJ74" s="9">
        <f>_xlfn.RANK.EQ(datos!BN74,datos!BN$7:BN$88)</f>
        <v>25</v>
      </c>
      <c r="BK74" s="9">
        <f>_xlfn.RANK.EQ(datos!BO74,datos!BO$7:BO$88)</f>
        <v>25</v>
      </c>
      <c r="BL74" s="9">
        <f>_xlfn.RANK.EQ(datos!BP74,datos!BP$7:BP$88)</f>
        <v>9</v>
      </c>
      <c r="BM74" s="9">
        <f>_xlfn.RANK.EQ(datos!BQ74,datos!BQ$7:BQ$88)</f>
        <v>28</v>
      </c>
      <c r="BN74" s="9">
        <f>_xlfn.RANK.EQ(datos!BR74,datos!BR$7:BR$88)</f>
        <v>78</v>
      </c>
      <c r="BO74" s="9">
        <f>_xlfn.RANK.EQ(datos!BS74,datos!BS$7:BS$88)</f>
        <v>3</v>
      </c>
      <c r="BP74" s="9">
        <f>_xlfn.RANK.EQ(datos!BT74,datos!BT$7:BT$88)</f>
        <v>79</v>
      </c>
      <c r="BQ74" s="9">
        <f>_xlfn.RANK.EQ(datos!BU74,datos!BU$7:BU$88)</f>
        <v>64</v>
      </c>
      <c r="BR74" s="9">
        <f>_xlfn.RANK.EQ(datos!BV74,datos!BV$7:BV$88)</f>
        <v>66</v>
      </c>
      <c r="BS74" s="9">
        <f>_xlfn.RANK.EQ(datos!BW74,datos!BW$7:BW$88)</f>
        <v>1</v>
      </c>
      <c r="BT74" s="9">
        <f>_xlfn.RANK.EQ(datos!BX74,datos!BX$7:BX$88)</f>
        <v>52</v>
      </c>
      <c r="BU74" s="9">
        <f>_xlfn.RANK.EQ(datos!BY74,datos!BY$7:BY$88)</f>
        <v>75</v>
      </c>
      <c r="BV74" s="9">
        <f>_xlfn.RANK.EQ(datos!BZ74,datos!BZ$7:BZ$88)</f>
        <v>67</v>
      </c>
      <c r="BW74" s="9">
        <f>_xlfn.RANK.EQ(datos!CA74,datos!CA$7:CA$88)</f>
        <v>1</v>
      </c>
      <c r="BX74" s="9">
        <f>_xlfn.RANK.EQ(datos!CB74,datos!CB$7:CB$88)</f>
        <v>64</v>
      </c>
      <c r="BY74" s="9">
        <f>_xlfn.RANK.EQ(datos!CC74,datos!CC$7:CC$88)</f>
        <v>78</v>
      </c>
      <c r="BZ74" s="9">
        <f>_xlfn.RANK.EQ(datos!CD74,datos!CD$7:CD$88)</f>
        <v>78</v>
      </c>
      <c r="CA74" s="9">
        <f>_xlfn.RANK.EQ(datos!CE74,datos!CE$7:CE$88)</f>
        <v>74</v>
      </c>
      <c r="CB74" s="9">
        <f>_xlfn.RANK.EQ(datos!CF74,datos!CF$7:CF$88)</f>
        <v>77</v>
      </c>
      <c r="CC74" s="9">
        <f>_xlfn.RANK.EQ(datos!CG74,datos!CG$7:CG$88)</f>
        <v>35</v>
      </c>
      <c r="CD74" s="9">
        <f>_xlfn.RANK.EQ(datos!CH74,datos!CH$7:CH$88)</f>
        <v>4</v>
      </c>
      <c r="CE74" s="9">
        <f>_xlfn.RANK.EQ(datos!CI74,datos!CI$7:CI$88)</f>
        <v>11</v>
      </c>
      <c r="CF74" s="9">
        <f>_xlfn.RANK.EQ(datos!CJ74,datos!CJ$7:CJ$88)</f>
        <v>76</v>
      </c>
      <c r="CG74" s="9">
        <f>_xlfn.RANK.EQ(datos!CK74,datos!CK$7:CK$88)</f>
        <v>71</v>
      </c>
      <c r="CH74" s="9">
        <f>_xlfn.RANK.EQ(datos!CL74,datos!CL$7:CL$88)</f>
        <v>77</v>
      </c>
      <c r="CI74" s="9">
        <f>_xlfn.RANK.EQ(datos!CM74,datos!CM$7:CM$88)</f>
        <v>78</v>
      </c>
      <c r="CJ74" s="9">
        <f>_xlfn.RANK.EQ(datos!CN74,datos!CN$7:CN$88)</f>
        <v>78</v>
      </c>
      <c r="CK74" s="9">
        <f>_xlfn.RANK.EQ(datos!CO74,datos!CO$7:CO$88)</f>
        <v>17</v>
      </c>
      <c r="CL74" s="9">
        <f>_xlfn.RANK.EQ(datos!CP74,datos!CP$7:CP$88)</f>
        <v>29</v>
      </c>
      <c r="CM74" s="9">
        <f>_xlfn.RANK.EQ(datos!CQ74,datos!CQ$7:CQ$88)</f>
        <v>46</v>
      </c>
      <c r="CN74" s="9">
        <f>_xlfn.RANK.EQ(datos!CR74,datos!CR$7:CR$88)</f>
        <v>42</v>
      </c>
      <c r="CO74" s="9">
        <f>_xlfn.RANK.EQ(datos!CS74,datos!CS$7:CS$88)</f>
        <v>80</v>
      </c>
      <c r="CP74" s="9">
        <f>_xlfn.RANK.EQ(datos!CT74,datos!CT$7:CT$88)</f>
        <v>69</v>
      </c>
      <c r="CQ74" s="9">
        <f>_xlfn.RANK.EQ(datos!CU74,datos!CU$7:CU$88)</f>
        <v>1</v>
      </c>
      <c r="CR74" s="9">
        <f>_xlfn.RANK.EQ(datos!CV74,datos!CV$7:CV$88)</f>
        <v>81</v>
      </c>
      <c r="CS74" s="9">
        <f>_xlfn.RANK.EQ(datos!CW74,datos!CW$7:CW$88)</f>
        <v>62</v>
      </c>
      <c r="CT74" s="9">
        <f>_xlfn.RANK.EQ(datos!CX74,datos!CX$7:CX$88)</f>
        <v>3</v>
      </c>
      <c r="CU74" s="9">
        <f>_xlfn.RANK.EQ(datos!CY74,datos!CY$7:CY$88)</f>
        <v>41</v>
      </c>
      <c r="CV74" s="9">
        <f>_xlfn.RANK.EQ(datos!CZ74,datos!CZ$7:CZ$88)</f>
        <v>10</v>
      </c>
      <c r="CW74" s="9">
        <f>_xlfn.RANK.EQ(datos!DA74,datos!DA$7:DA$88)</f>
        <v>75</v>
      </c>
      <c r="CX74" s="9">
        <f>_xlfn.RANK.EQ(datos!DB74,datos!DB$7:DB$88)</f>
        <v>24</v>
      </c>
      <c r="CY74" s="9">
        <f>_xlfn.RANK.EQ(datos!DC74,datos!DC$7:DC$88)</f>
        <v>32</v>
      </c>
      <c r="CZ74" s="9">
        <f>_xlfn.RANK.EQ(datos!DD74,datos!DD$7:DD$88)</f>
        <v>10</v>
      </c>
      <c r="DA74" s="9">
        <f>_xlfn.RANK.EQ(datos!DE74,datos!DE$7:DE$88)</f>
        <v>80</v>
      </c>
      <c r="DB74" s="9">
        <f>_xlfn.RANK.EQ(datos!DF74,datos!DF$7:DF$88)</f>
        <v>6</v>
      </c>
      <c r="DC74" s="9">
        <f>_xlfn.RANK.EQ(datos!DG74,datos!DG$7:DG$88)</f>
        <v>74</v>
      </c>
      <c r="DD74" s="9">
        <f>_xlfn.RANK.EQ(datos!DH74,datos!DH$7:DH$88)</f>
        <v>4</v>
      </c>
      <c r="DE74" s="9">
        <f>_xlfn.RANK.EQ(datos!DI74,datos!DI$7:DI$88)</f>
        <v>59</v>
      </c>
      <c r="DF74" s="9">
        <f>_xlfn.RANK.EQ(datos!DJ74,datos!DJ$7:DJ$88)</f>
        <v>13</v>
      </c>
      <c r="DG74" s="9">
        <f>_xlfn.RANK.EQ(datos!DK74,datos!DK$7:DK$88)</f>
        <v>68</v>
      </c>
      <c r="DH74" s="9">
        <f>_xlfn.RANK.EQ(datos!DL74,datos!DL$7:DL$88)</f>
        <v>77</v>
      </c>
      <c r="DI74" s="9">
        <f>_xlfn.RANK.EQ(datos!DM74,datos!DM$7:DM$88)</f>
        <v>73</v>
      </c>
      <c r="DJ74" s="9">
        <f>_xlfn.RANK.EQ(datos!DN74,datos!DN$7:DN$88)</f>
        <v>68</v>
      </c>
      <c r="DK74" s="9">
        <f>_xlfn.RANK.EQ(datos!DO74,datos!DO$7:DO$88)</f>
        <v>4</v>
      </c>
      <c r="DL74" s="9">
        <f>_xlfn.RANK.EQ(datos!DP74,datos!DP$7:DP$88)</f>
        <v>46</v>
      </c>
      <c r="DM74" s="9">
        <f>_xlfn.RANK.EQ(datos!DQ74,datos!DQ$7:DQ$88)</f>
        <v>32</v>
      </c>
      <c r="DN74" s="9">
        <f>_xlfn.RANK.EQ(datos!DR74,datos!DR$7:DR$88)</f>
        <v>22</v>
      </c>
      <c r="DO74" s="9">
        <f>_xlfn.RANK.EQ(datos!DS74,datos!DS$7:DS$88)</f>
        <v>62</v>
      </c>
      <c r="DP74" s="9">
        <f>_xlfn.RANK.EQ(datos!DT74,datos!DT$7:DT$88)</f>
        <v>72</v>
      </c>
      <c r="DQ74" s="9">
        <f>_xlfn.RANK.EQ(datos!DU74,datos!DU$7:DU$88)</f>
        <v>70</v>
      </c>
      <c r="DR74" s="9">
        <f>_xlfn.RANK.EQ(datos!DV74,datos!DV$7:DV$88)</f>
        <v>48</v>
      </c>
      <c r="DS74" s="9">
        <f>_xlfn.RANK.EQ(datos!DW74,datos!DW$7:DW$88)</f>
        <v>48</v>
      </c>
      <c r="DT74" s="9">
        <f>_xlfn.RANK.EQ(datos!DX74,datos!DX$7:DX$88)</f>
        <v>34</v>
      </c>
      <c r="DU74" s="9">
        <f>_xlfn.RANK.EQ(datos!DY74,datos!DY$7:DY$88)</f>
        <v>53</v>
      </c>
      <c r="DV74" s="9">
        <f>_xlfn.RANK.EQ(datos!DZ74,datos!DZ$7:DZ$88)</f>
        <v>24</v>
      </c>
      <c r="DW74" s="9">
        <f>_xlfn.RANK.EQ(datos!EA74,datos!EA$7:EA$88)</f>
        <v>68</v>
      </c>
      <c r="DX74" s="9">
        <f>_xlfn.RANK.EQ(datos!EB74,datos!EB$7:EB$88)</f>
        <v>75</v>
      </c>
      <c r="DY74" s="9">
        <f>_xlfn.RANK.EQ(datos!EC74,datos!EC$7:EC$88)</f>
        <v>69</v>
      </c>
      <c r="DZ74" s="9">
        <f>_xlfn.RANK.EQ(datos!ED74,datos!ED$7:ED$88)</f>
        <v>59</v>
      </c>
      <c r="EA74" s="9">
        <f>_xlfn.RANK.EQ(datos!EE74,datos!EE$7:EE$88)</f>
        <v>72</v>
      </c>
      <c r="EB74" s="9">
        <f>_xlfn.RANK.EQ(datos!EF74,datos!EF$7:EF$88)</f>
        <v>5</v>
      </c>
      <c r="EC74" s="9">
        <f>_xlfn.RANK.EQ(datos!EG74,datos!EG$7:EG$88)</f>
        <v>5</v>
      </c>
      <c r="ED74" s="9">
        <f>_xlfn.RANK.EQ(datos!EH74,datos!EH$7:EH$88)</f>
        <v>46</v>
      </c>
      <c r="EE74" s="9">
        <f>_xlfn.RANK.EQ(datos!EI74,datos!EI$7:EI$88)</f>
        <v>54</v>
      </c>
      <c r="EF74" s="9">
        <f>_xlfn.RANK.EQ(datos!EJ74,datos!EJ$7:EJ$88)</f>
        <v>75</v>
      </c>
      <c r="EG74" s="9">
        <f>_xlfn.RANK.EQ(datos!EK74,datos!EK$7:EK$88)</f>
        <v>62</v>
      </c>
      <c r="EH74" s="9">
        <f>_xlfn.RANK.EQ(datos!EL74,datos!EL$7:EL$88)</f>
        <v>81</v>
      </c>
      <c r="EI74" s="9">
        <f>_xlfn.RANK.EQ(datos!EM74,datos!EM$7:EM$88)</f>
        <v>71</v>
      </c>
      <c r="EJ74" s="9">
        <f>_xlfn.RANK.EQ(datos!EN74,datos!EN$7:EN$88)</f>
        <v>63</v>
      </c>
      <c r="EK74" s="9">
        <f>_xlfn.RANK.EQ(datos!EO74,datos!EO$7:EO$88)</f>
        <v>34</v>
      </c>
      <c r="EL74" s="9">
        <f>_xlfn.RANK.EQ(datos!EP74,datos!EP$7:EP$88)</f>
        <v>65</v>
      </c>
      <c r="EM74" s="9">
        <f>_xlfn.RANK.EQ(datos!EQ74,datos!EQ$7:EQ$88)</f>
        <v>37</v>
      </c>
      <c r="EN74" s="9">
        <f>_xlfn.RANK.EQ(datos!ER74,datos!ER$7:ER$88)</f>
        <v>29</v>
      </c>
      <c r="EO74" s="9">
        <f>_xlfn.RANK.EQ(datos!ES74,datos!ES$7:ES$88)</f>
        <v>38</v>
      </c>
      <c r="EP74" s="9">
        <f>_xlfn.RANK.EQ(datos!ET74,datos!ET$7:ET$88)</f>
        <v>65</v>
      </c>
      <c r="EQ74" s="9">
        <f>_xlfn.RANK.EQ(datos!EU74,datos!EU$7:EU$88)</f>
        <v>67</v>
      </c>
      <c r="ER74" s="9">
        <f>_xlfn.RANK.EQ(datos!EV74,datos!EV$7:EV$88)</f>
        <v>64</v>
      </c>
      <c r="ES74" s="9">
        <f>_xlfn.RANK.EQ(datos!EW74,datos!EW$7:EW$88)</f>
        <v>13</v>
      </c>
      <c r="ET74" s="9">
        <f>_xlfn.RANK.EQ(datos!EX74,datos!EX$7:EX$88)</f>
        <v>76</v>
      </c>
      <c r="EU74" s="9">
        <f>_xlfn.RANK.EQ(datos!EY74,datos!EY$7:EY$88)</f>
        <v>49</v>
      </c>
      <c r="EV74" s="9">
        <f>_xlfn.RANK.EQ(datos!EZ74,datos!EZ$7:EZ$88)</f>
        <v>49</v>
      </c>
      <c r="EW74" s="9">
        <f>_xlfn.RANK.EQ(datos!FA74,datos!FA$7:FA$88)</f>
        <v>43</v>
      </c>
      <c r="EX74" s="9">
        <f>_xlfn.RANK.EQ(datos!FB74,datos!FB$7:FB$88)</f>
        <v>65</v>
      </c>
      <c r="EY74" s="9">
        <f>_xlfn.RANK.EQ(datos!FC74,datos!FC$7:FC$88)</f>
        <v>21</v>
      </c>
      <c r="EZ74" s="9">
        <f>_xlfn.RANK.EQ(datos!FD74,datos!FD$7:FD$88)</f>
        <v>67</v>
      </c>
      <c r="FA74" s="9">
        <f>_xlfn.RANK.EQ(datos!FE74,datos!FE$7:FE$88)</f>
        <v>52</v>
      </c>
      <c r="FB74" s="9">
        <f>_xlfn.RANK.EQ(datos!FF74,datos!FF$7:FF$88)</f>
        <v>29</v>
      </c>
      <c r="FC74" s="9">
        <f>_xlfn.RANK.EQ(datos!FG74,datos!FG$7:FG$88)</f>
        <v>13</v>
      </c>
      <c r="FD74" s="9">
        <f>_xlfn.RANK.EQ(datos!FH74,datos!FH$7:FH$88)</f>
        <v>49</v>
      </c>
      <c r="FE74" s="9">
        <f>_xlfn.RANK.EQ(datos!FI74,datos!FI$7:FI$88)</f>
        <v>47</v>
      </c>
      <c r="FF74" s="9">
        <f>_xlfn.RANK.EQ(datos!FJ74,datos!FJ$7:FJ$88)</f>
        <v>47</v>
      </c>
      <c r="FG74" s="9">
        <f>_xlfn.RANK.EQ(datos!FK74,datos!FK$7:FK$88)</f>
        <v>47</v>
      </c>
      <c r="FH74" s="9">
        <f>_xlfn.RANK.EQ(datos!FL74,datos!FL$7:FL$88)</f>
        <v>43</v>
      </c>
      <c r="FI74" s="9">
        <f>_xlfn.RANK.EQ(datos!FM74,datos!FM$7:FM$88)</f>
        <v>26</v>
      </c>
      <c r="FJ74" s="9">
        <f>_xlfn.RANK.EQ(datos!FN74,datos!FN$7:FN$88)</f>
        <v>26</v>
      </c>
      <c r="FK74" s="9">
        <f>_xlfn.RANK.EQ(datos!FO74,datos!FO$7:FO$88)</f>
        <v>9</v>
      </c>
      <c r="FL74" s="9">
        <f>_xlfn.RANK.EQ(datos!FP74,datos!FP$7:FP$88)</f>
        <v>29</v>
      </c>
      <c r="FM74" s="9">
        <f>_xlfn.RANK.EQ(datos!FQ74,datos!FQ$7:FQ$88)</f>
        <v>63</v>
      </c>
      <c r="FN74" s="9">
        <f>_xlfn.RANK.EQ(datos!FR74,datos!FR$7:FR$88)</f>
        <v>81</v>
      </c>
      <c r="FO74" s="9">
        <f>_xlfn.RANK.EQ(datos!FS74,datos!FS$7:FS$88)</f>
        <v>74</v>
      </c>
      <c r="FP74" s="9">
        <f>_xlfn.RANK.EQ(datos!FT74,datos!FT$7:FT$88)</f>
        <v>71</v>
      </c>
    </row>
    <row r="75" spans="1:172" x14ac:dyDescent="0.3">
      <c r="A75" s="2" t="s">
        <v>138</v>
      </c>
      <c r="B75" s="2">
        <v>604</v>
      </c>
      <c r="C75" s="2" t="s">
        <v>139</v>
      </c>
      <c r="D75" s="2" t="s">
        <v>133</v>
      </c>
      <c r="E75" s="2" t="s">
        <v>349</v>
      </c>
      <c r="F75" s="2">
        <v>0</v>
      </c>
      <c r="G75" s="2" t="s">
        <v>355</v>
      </c>
      <c r="H75" s="9">
        <f>_xlfn.RANK.EQ(datos2!I75,datos2!I$7:I$88)</f>
        <v>58</v>
      </c>
      <c r="I75" s="9">
        <f>_xlfn.RANK.EQ(datos2!J75,datos2!J$7:J$88)</f>
        <v>40</v>
      </c>
      <c r="J75" s="9">
        <f>_xlfn.RANK.EQ(datos2!K75,datos2!K$7:K$88)</f>
        <v>68</v>
      </c>
      <c r="K75" s="9">
        <f>_xlfn.RANK.EQ(datos2!L75,datos2!L$7:L$88)</f>
        <v>72</v>
      </c>
      <c r="L75" s="9">
        <f>_xlfn.RANK.EQ(datos2!M75,datos2!M$7:M$88)</f>
        <v>73</v>
      </c>
      <c r="M75" s="9">
        <f>_xlfn.RANK.EQ(datos2!N75,datos2!N$7:N$88)</f>
        <v>20</v>
      </c>
      <c r="N75" s="9">
        <f>_xlfn.RANK.EQ(datos2!O75,datos2!O$7:O$88)</f>
        <v>43</v>
      </c>
      <c r="O75" s="9">
        <f>_xlfn.RANK.EQ(datos2!P75,datos2!P$7:P$88)</f>
        <v>37</v>
      </c>
      <c r="P75" s="9">
        <f>_xlfn.RANK.EQ(datos2!Q75,datos2!Q$7:Q$88)</f>
        <v>76</v>
      </c>
      <c r="Q75" s="9">
        <f>_xlfn.RANK.EQ(datos2!R75,datos2!R$7:R$88)</f>
        <v>27</v>
      </c>
      <c r="R75" s="9">
        <f>_xlfn.RANK.EQ(datos2!S75,datos2!S$7:S$88)</f>
        <v>34</v>
      </c>
      <c r="S75" s="9">
        <f>_xlfn.RANK.EQ(datos2!T75,datos2!T$7:T$88)</f>
        <v>68</v>
      </c>
      <c r="T75" s="9">
        <f>_xlfn.RANK.EQ(datos2!U75,datos2!U$7:U$88)</f>
        <v>45</v>
      </c>
      <c r="U75" s="9">
        <f>_xlfn.RANK.EQ(datos2!V75,datos2!V$7:V$88)</f>
        <v>39</v>
      </c>
      <c r="V75" s="9">
        <f>_xlfn.RANK.EQ(datos2!W75,datos2!W$7:W$88)</f>
        <v>50</v>
      </c>
      <c r="W75" s="9">
        <f>_xlfn.RANK.EQ(datos2!X75,datos2!X$7:X$88)</f>
        <v>43</v>
      </c>
      <c r="X75" s="9">
        <f>_xlfn.RANK.EQ(datos2!Y75,datos2!Y$7:Y$88)</f>
        <v>36</v>
      </c>
      <c r="Y75" s="9">
        <f>_xlfn.RANK.EQ(datos2!Z75,datos2!Z$7:Z$88)</f>
        <v>78</v>
      </c>
      <c r="Z75" s="9">
        <f>_xlfn.RANK.EQ(datos2!AA75,datos2!AA$7:AA$88)</f>
        <v>75</v>
      </c>
      <c r="AA75" s="9">
        <f>_xlfn.RANK.EQ(datos2!AB75,datos2!AB$7:AB$88)</f>
        <v>57</v>
      </c>
      <c r="AB75" s="9">
        <f>_xlfn.RANK.EQ(datos2!AC75,datos2!AC$7:AC$88)</f>
        <v>51</v>
      </c>
      <c r="AC75" s="9">
        <f>_xlfn.RANK.EQ(datos2!AD75,datos2!AD$7:AD$88)</f>
        <v>46</v>
      </c>
      <c r="AD75" s="9">
        <f>_xlfn.RANK.EQ(datos2!AE75,datos2!AE$7:AE$88)</f>
        <v>81</v>
      </c>
      <c r="AE75" s="9">
        <f>_xlfn.RANK.EQ(datos2!AF75,datos2!AF$7:AF$88)</f>
        <v>73</v>
      </c>
      <c r="AF75" s="9">
        <f>_xlfn.RANK.EQ(datos2!AG75,datos2!AG$7:AG$88)</f>
        <v>20</v>
      </c>
      <c r="AG75" s="9">
        <f>_xlfn.RANK.EQ(datos2!AH75,datos2!AH$7:AH$88)</f>
        <v>24</v>
      </c>
      <c r="AH75" s="9">
        <f>_xlfn.RANK.EQ(datos2!AI75,datos2!AI$7:AI$88)</f>
        <v>16</v>
      </c>
      <c r="AI75" s="9">
        <f>_xlfn.RANK.EQ(datos2!AJ75,datos2!AJ$7:AJ$88)</f>
        <v>11</v>
      </c>
      <c r="AJ75" s="9">
        <f>_xlfn.RANK.EQ(datos2!AK75,datos2!AK$7:AK$88)</f>
        <v>12</v>
      </c>
      <c r="AK75" s="9">
        <f>_xlfn.RANK.EQ(datos2!AL75,datos2!AL$7:AL$88)</f>
        <v>42</v>
      </c>
      <c r="AL75" s="9">
        <f>_xlfn.RANK.EQ(datos2!AM75,datos2!AM$7:AM$88)</f>
        <v>18</v>
      </c>
      <c r="AM75" s="9">
        <f>_xlfn.RANK.EQ(datos2!AN75,datos2!AN$7:AN$88)</f>
        <v>44</v>
      </c>
      <c r="AN75" s="9">
        <f>_xlfn.RANK.EQ(datos2!AO75,datos2!AO$7:AO$88)</f>
        <v>51</v>
      </c>
      <c r="AO75" s="9">
        <f>_xlfn.RANK.EQ(datos!AS75,datos!AS$7:AS$88)</f>
        <v>73</v>
      </c>
      <c r="AP75" s="9">
        <f>_xlfn.RANK.EQ(datos!AT75,datos!AT$7:AT$88)</f>
        <v>12</v>
      </c>
      <c r="AQ75" s="9">
        <f>_xlfn.RANK.EQ(datos!AU75,datos!AU$7:AU$88)</f>
        <v>26</v>
      </c>
      <c r="AR75" s="9">
        <f>_xlfn.RANK.EQ(datos!AV75,datos!AV$7:AV$88)</f>
        <v>58</v>
      </c>
      <c r="AS75" s="9">
        <f>_xlfn.RANK.EQ(datos!AW75,datos!AW$7:AW$88)</f>
        <v>14</v>
      </c>
      <c r="AT75" s="9">
        <f>_xlfn.RANK.EQ(datos!AX75,datos!AX$7:AX$88)</f>
        <v>28</v>
      </c>
      <c r="AU75" s="9">
        <f>_xlfn.RANK.EQ(datos!AY75,datos!AY$7:AY$88)</f>
        <v>46</v>
      </c>
      <c r="AV75" s="9">
        <f>_xlfn.RANK.EQ(datos!AZ75,datos!AZ$7:AZ$88)</f>
        <v>66</v>
      </c>
      <c r="AW75" s="9">
        <f>_xlfn.RANK.EQ(datos!BA75,datos!BA$7:BA$88)</f>
        <v>78</v>
      </c>
      <c r="AX75" s="9">
        <f>_xlfn.RANK.EQ(datos!BB75,datos!BB$7:BB$88)</f>
        <v>80</v>
      </c>
      <c r="AY75" s="9">
        <f>_xlfn.RANK.EQ(datos!BC75,datos!BC$7:BC$88)</f>
        <v>24</v>
      </c>
      <c r="AZ75" s="9">
        <f>_xlfn.RANK.EQ(datos!BD75,datos!BD$7:BD$88)</f>
        <v>24</v>
      </c>
      <c r="BA75" s="9">
        <f>_xlfn.RANK.EQ(datos!BE75,datos!BE$7:BE$88)</f>
        <v>23</v>
      </c>
      <c r="BB75" s="9">
        <f>_xlfn.RANK.EQ(datos!BF75,datos!BF$7:BF$88)</f>
        <v>54</v>
      </c>
      <c r="BC75" s="9">
        <f>_xlfn.RANK.EQ(datos!BG75,datos!BG$7:BG$88)</f>
        <v>5</v>
      </c>
      <c r="BD75" s="9">
        <f>_xlfn.RANK.EQ(datos!BH75,datos!BH$7:BH$88)</f>
        <v>1</v>
      </c>
      <c r="BE75" s="9">
        <f>_xlfn.RANK.EQ(datos!BI75,datos!BI$7:BI$88)</f>
        <v>44</v>
      </c>
      <c r="BF75" s="9">
        <f>_xlfn.RANK.EQ(datos!BJ75,datos!BJ$7:BJ$88)</f>
        <v>40</v>
      </c>
      <c r="BG75" s="9">
        <f>_xlfn.RANK.EQ(datos!BK75,datos!BK$7:BK$88)</f>
        <v>16</v>
      </c>
      <c r="BH75" s="9">
        <f>_xlfn.RANK.EQ(datos!BL75,datos!BL$7:BL$88)</f>
        <v>68</v>
      </c>
      <c r="BI75" s="9">
        <f>_xlfn.RANK.EQ(datos!BM75,datos!BM$7:BM$88)</f>
        <v>43</v>
      </c>
      <c r="BJ75" s="9">
        <f>_xlfn.RANK.EQ(datos!BN75,datos!BN$7:BN$88)</f>
        <v>64</v>
      </c>
      <c r="BK75" s="9">
        <f>_xlfn.RANK.EQ(datos!BO75,datos!BO$7:BO$88)</f>
        <v>72</v>
      </c>
      <c r="BL75" s="9">
        <f>_xlfn.RANK.EQ(datos!BP75,datos!BP$7:BP$88)</f>
        <v>70</v>
      </c>
      <c r="BM75" s="9">
        <f>_xlfn.RANK.EQ(datos!BQ75,datos!BQ$7:BQ$88)</f>
        <v>16</v>
      </c>
      <c r="BN75" s="9">
        <f>_xlfn.RANK.EQ(datos!BR75,datos!BR$7:BR$88)</f>
        <v>49</v>
      </c>
      <c r="BO75" s="9">
        <f>_xlfn.RANK.EQ(datos!BS75,datos!BS$7:BS$88)</f>
        <v>56</v>
      </c>
      <c r="BP75" s="9">
        <f>_xlfn.RANK.EQ(datos!BT75,datos!BT$7:BT$88)</f>
        <v>48</v>
      </c>
      <c r="BQ75" s="9">
        <f>_xlfn.RANK.EQ(datos!BU75,datos!BU$7:BU$88)</f>
        <v>59</v>
      </c>
      <c r="BR75" s="9">
        <f>_xlfn.RANK.EQ(datos!BV75,datos!BV$7:BV$88)</f>
        <v>10</v>
      </c>
      <c r="BS75" s="9">
        <f>_xlfn.RANK.EQ(datos!BW75,datos!BW$7:BW$88)</f>
        <v>1</v>
      </c>
      <c r="BT75" s="9">
        <f>_xlfn.RANK.EQ(datos!BX75,datos!BX$7:BX$88)</f>
        <v>80</v>
      </c>
      <c r="BU75" s="9">
        <f>_xlfn.RANK.EQ(datos!BY75,datos!BY$7:BY$88)</f>
        <v>37</v>
      </c>
      <c r="BV75" s="9">
        <f>_xlfn.RANK.EQ(datos!BZ75,datos!BZ$7:BZ$88)</f>
        <v>57</v>
      </c>
      <c r="BW75" s="9">
        <f>_xlfn.RANK.EQ(datos!CA75,datos!CA$7:CA$88)</f>
        <v>28</v>
      </c>
      <c r="BX75" s="9">
        <f>_xlfn.RANK.EQ(datos!CB75,datos!CB$7:CB$88)</f>
        <v>13</v>
      </c>
      <c r="BY75" s="9">
        <f>_xlfn.RANK.EQ(datos!CC75,datos!CC$7:CC$88)</f>
        <v>47</v>
      </c>
      <c r="BZ75" s="9">
        <f>_xlfn.RANK.EQ(datos!CD75,datos!CD$7:CD$88)</f>
        <v>14</v>
      </c>
      <c r="CA75" s="9">
        <f>_xlfn.RANK.EQ(datos!CE75,datos!CE$7:CE$88)</f>
        <v>62</v>
      </c>
      <c r="CB75" s="9">
        <f>_xlfn.RANK.EQ(datos!CF75,datos!CF$7:CF$88)</f>
        <v>5</v>
      </c>
      <c r="CC75" s="9">
        <f>_xlfn.RANK.EQ(datos!CG75,datos!CG$7:CG$88)</f>
        <v>76</v>
      </c>
      <c r="CD75" s="9">
        <f>_xlfn.RANK.EQ(datos!CH75,datos!CH$7:CH$88)</f>
        <v>36</v>
      </c>
      <c r="CE75" s="9">
        <f>_xlfn.RANK.EQ(datos!CI75,datos!CI$7:CI$88)</f>
        <v>64</v>
      </c>
      <c r="CF75" s="9">
        <f>_xlfn.RANK.EQ(datos!CJ75,datos!CJ$7:CJ$88)</f>
        <v>52</v>
      </c>
      <c r="CG75" s="9">
        <f>_xlfn.RANK.EQ(datos!CK75,datos!CK$7:CK$88)</f>
        <v>6</v>
      </c>
      <c r="CH75" s="9">
        <f>_xlfn.RANK.EQ(datos!CL75,datos!CL$7:CL$88)</f>
        <v>24</v>
      </c>
      <c r="CI75" s="9">
        <f>_xlfn.RANK.EQ(datos!CM75,datos!CM$7:CM$88)</f>
        <v>4</v>
      </c>
      <c r="CJ75" s="9">
        <f>_xlfn.RANK.EQ(datos!CN75,datos!CN$7:CN$88)</f>
        <v>42</v>
      </c>
      <c r="CK75" s="9">
        <f>_xlfn.RANK.EQ(datos!CO75,datos!CO$7:CO$88)</f>
        <v>45</v>
      </c>
      <c r="CL75" s="9">
        <f>_xlfn.RANK.EQ(datos!CP75,datos!CP$7:CP$88)</f>
        <v>42</v>
      </c>
      <c r="CM75" s="9">
        <f>_xlfn.RANK.EQ(datos!CQ75,datos!CQ$7:CQ$88)</f>
        <v>77</v>
      </c>
      <c r="CN75" s="9">
        <f>_xlfn.RANK.EQ(datos!CR75,datos!CR$7:CR$88)</f>
        <v>61</v>
      </c>
      <c r="CO75" s="9">
        <f>_xlfn.RANK.EQ(datos!CS75,datos!CS$7:CS$88)</f>
        <v>75</v>
      </c>
      <c r="CP75" s="9">
        <f>_xlfn.RANK.EQ(datos!CT75,datos!CT$7:CT$88)</f>
        <v>26</v>
      </c>
      <c r="CQ75" s="9">
        <f>_xlfn.RANK.EQ(datos!CU75,datos!CU$7:CU$88)</f>
        <v>67</v>
      </c>
      <c r="CR75" s="9">
        <f>_xlfn.RANK.EQ(datos!CV75,datos!CV$7:CV$88)</f>
        <v>48</v>
      </c>
      <c r="CS75" s="9">
        <f>_xlfn.RANK.EQ(datos!CW75,datos!CW$7:CW$88)</f>
        <v>80</v>
      </c>
      <c r="CT75" s="9">
        <f>_xlfn.RANK.EQ(datos!CX75,datos!CX$7:CX$88)</f>
        <v>73</v>
      </c>
      <c r="CU75" s="9">
        <f>_xlfn.RANK.EQ(datos!CY75,datos!CY$7:CY$88)</f>
        <v>44</v>
      </c>
      <c r="CV75" s="9">
        <f>_xlfn.RANK.EQ(datos!CZ75,datos!CZ$7:CZ$88)</f>
        <v>51</v>
      </c>
      <c r="CW75" s="9">
        <f>_xlfn.RANK.EQ(datos!DA75,datos!DA$7:DA$88)</f>
        <v>67</v>
      </c>
      <c r="CX75" s="9">
        <f>_xlfn.RANK.EQ(datos!DB75,datos!DB$7:DB$88)</f>
        <v>69</v>
      </c>
      <c r="CY75" s="9">
        <f>_xlfn.RANK.EQ(datos!DC75,datos!DC$7:DC$88)</f>
        <v>70</v>
      </c>
      <c r="CZ75" s="9">
        <f>_xlfn.RANK.EQ(datos!DD75,datos!DD$7:DD$88)</f>
        <v>45</v>
      </c>
      <c r="DA75" s="9">
        <f>_xlfn.RANK.EQ(datos!DE75,datos!DE$7:DE$88)</f>
        <v>48</v>
      </c>
      <c r="DB75" s="9">
        <f>_xlfn.RANK.EQ(datos!DF75,datos!DF$7:DF$88)</f>
        <v>25</v>
      </c>
      <c r="DC75" s="9">
        <f>_xlfn.RANK.EQ(datos!DG75,datos!DG$7:DG$88)</f>
        <v>40</v>
      </c>
      <c r="DD75" s="9">
        <f>_xlfn.RANK.EQ(datos!DH75,datos!DH$7:DH$88)</f>
        <v>31</v>
      </c>
      <c r="DE75" s="9">
        <f>_xlfn.RANK.EQ(datos!DI75,datos!DI$7:DI$88)</f>
        <v>64</v>
      </c>
      <c r="DF75" s="9">
        <f>_xlfn.RANK.EQ(datos!DJ75,datos!DJ$7:DJ$88)</f>
        <v>28</v>
      </c>
      <c r="DG75" s="9">
        <f>_xlfn.RANK.EQ(datos!DK75,datos!DK$7:DK$88)</f>
        <v>46</v>
      </c>
      <c r="DH75" s="9">
        <f>_xlfn.RANK.EQ(datos!DL75,datos!DL$7:DL$88)</f>
        <v>52</v>
      </c>
      <c r="DI75" s="9">
        <f>_xlfn.RANK.EQ(datos!DM75,datos!DM$7:DM$88)</f>
        <v>48</v>
      </c>
      <c r="DJ75" s="9">
        <f>_xlfn.RANK.EQ(datos!DN75,datos!DN$7:DN$88)</f>
        <v>48</v>
      </c>
      <c r="DK75" s="9">
        <f>_xlfn.RANK.EQ(datos!DO75,datos!DO$7:DO$88)</f>
        <v>82</v>
      </c>
      <c r="DL75" s="9">
        <f>_xlfn.RANK.EQ(datos!DP75,datos!DP$7:DP$88)</f>
        <v>34</v>
      </c>
      <c r="DM75" s="9">
        <f>_xlfn.RANK.EQ(datos!DQ75,datos!DQ$7:DQ$88)</f>
        <v>60</v>
      </c>
      <c r="DN75" s="9">
        <f>_xlfn.RANK.EQ(datos!DR75,datos!DR$7:DR$88)</f>
        <v>61</v>
      </c>
      <c r="DO75" s="9">
        <f>_xlfn.RANK.EQ(datos!DS75,datos!DS$7:DS$88)</f>
        <v>73</v>
      </c>
      <c r="DP75" s="9">
        <f>_xlfn.RANK.EQ(datos!DT75,datos!DT$7:DT$88)</f>
        <v>20</v>
      </c>
      <c r="DQ75" s="9">
        <f>_xlfn.RANK.EQ(datos!DU75,datos!DU$7:DU$88)</f>
        <v>25</v>
      </c>
      <c r="DR75" s="9">
        <f>_xlfn.RANK.EQ(datos!DV75,datos!DV$7:DV$88)</f>
        <v>74</v>
      </c>
      <c r="DS75" s="9">
        <f>_xlfn.RANK.EQ(datos!DW75,datos!DW$7:DW$88)</f>
        <v>58</v>
      </c>
      <c r="DT75" s="9">
        <f>_xlfn.RANK.EQ(datos!DX75,datos!DX$7:DX$88)</f>
        <v>34</v>
      </c>
      <c r="DU75" s="9">
        <f>_xlfn.RANK.EQ(datos!DY75,datos!DY$7:DY$88)</f>
        <v>76</v>
      </c>
      <c r="DV75" s="9">
        <f>_xlfn.RANK.EQ(datos!DZ75,datos!DZ$7:DZ$88)</f>
        <v>70</v>
      </c>
      <c r="DW75" s="9">
        <f>_xlfn.RANK.EQ(datos!EA75,datos!EA$7:EA$88)</f>
        <v>20</v>
      </c>
      <c r="DX75" s="9">
        <f>_xlfn.RANK.EQ(datos!EB75,datos!EB$7:EB$88)</f>
        <v>37</v>
      </c>
      <c r="DY75" s="9">
        <f>_xlfn.RANK.EQ(datos!EC75,datos!EC$7:EC$88)</f>
        <v>23</v>
      </c>
      <c r="DZ75" s="9">
        <f>_xlfn.RANK.EQ(datos!ED75,datos!ED$7:ED$88)</f>
        <v>31</v>
      </c>
      <c r="EA75" s="9">
        <f>_xlfn.RANK.EQ(datos!EE75,datos!EE$7:EE$88)</f>
        <v>26</v>
      </c>
      <c r="EB75" s="9">
        <f>_xlfn.RANK.EQ(datos!EF75,datos!EF$7:EF$88)</f>
        <v>27</v>
      </c>
      <c r="EC75" s="9">
        <f>_xlfn.RANK.EQ(datos!EG75,datos!EG$7:EG$88)</f>
        <v>14</v>
      </c>
      <c r="ED75" s="9">
        <f>_xlfn.RANK.EQ(datos!EH75,datos!EH$7:EH$88)</f>
        <v>37</v>
      </c>
      <c r="EE75" s="9">
        <f>_xlfn.RANK.EQ(datos!EI75,datos!EI$7:EI$88)</f>
        <v>1</v>
      </c>
      <c r="EF75" s="9">
        <f>_xlfn.RANK.EQ(datos!EJ75,datos!EJ$7:EJ$88)</f>
        <v>77</v>
      </c>
      <c r="EG75" s="9">
        <f>_xlfn.RANK.EQ(datos!EK75,datos!EK$7:EK$88)</f>
        <v>3</v>
      </c>
      <c r="EH75" s="9">
        <f>_xlfn.RANK.EQ(datos!EL75,datos!EL$7:EL$88)</f>
        <v>50</v>
      </c>
      <c r="EI75" s="9">
        <f>_xlfn.RANK.EQ(datos!EM75,datos!EM$7:EM$88)</f>
        <v>30</v>
      </c>
      <c r="EJ75" s="9">
        <f>_xlfn.RANK.EQ(datos!EN75,datos!EN$7:EN$88)</f>
        <v>2</v>
      </c>
      <c r="EK75" s="9">
        <f>_xlfn.RANK.EQ(datos!EO75,datos!EO$7:EO$88)</f>
        <v>9</v>
      </c>
      <c r="EL75" s="9">
        <f>_xlfn.RANK.EQ(datos!EP75,datos!EP$7:EP$88)</f>
        <v>1</v>
      </c>
      <c r="EM75" s="9">
        <f>_xlfn.RANK.EQ(datos!EQ75,datos!EQ$7:EQ$88)</f>
        <v>1</v>
      </c>
      <c r="EN75" s="9">
        <f>_xlfn.RANK.EQ(datos!ER75,datos!ER$7:ER$88)</f>
        <v>60</v>
      </c>
      <c r="EO75" s="9">
        <f>_xlfn.RANK.EQ(datos!ES75,datos!ES$7:ES$88)</f>
        <v>31</v>
      </c>
      <c r="EP75" s="9">
        <f>_xlfn.RANK.EQ(datos!ET75,datos!ET$7:ET$88)</f>
        <v>46</v>
      </c>
      <c r="EQ75" s="9">
        <f>_xlfn.RANK.EQ(datos!EU75,datos!EU$7:EU$88)</f>
        <v>40</v>
      </c>
      <c r="ER75" s="9">
        <f>_xlfn.RANK.EQ(datos!EV75,datos!EV$7:EV$88)</f>
        <v>43</v>
      </c>
      <c r="ES75" s="9">
        <f>_xlfn.RANK.EQ(datos!EW75,datos!EW$7:EW$88)</f>
        <v>45</v>
      </c>
      <c r="ET75" s="9">
        <f>_xlfn.RANK.EQ(datos!EX75,datos!EX$7:EX$88)</f>
        <v>58</v>
      </c>
      <c r="EU75" s="9">
        <f>_xlfn.RANK.EQ(datos!EY75,datos!EY$7:EY$88)</f>
        <v>71</v>
      </c>
      <c r="EV75" s="9">
        <f>_xlfn.RANK.EQ(datos!EZ75,datos!EZ$7:EZ$88)</f>
        <v>78</v>
      </c>
      <c r="EW75" s="9">
        <f>_xlfn.RANK.EQ(datos!FA75,datos!FA$7:FA$88)</f>
        <v>61</v>
      </c>
      <c r="EX75" s="9">
        <f>_xlfn.RANK.EQ(datos!FB75,datos!FB$7:FB$88)</f>
        <v>65</v>
      </c>
      <c r="EY75" s="9">
        <f>_xlfn.RANK.EQ(datos!FC75,datos!FC$7:FC$88)</f>
        <v>66</v>
      </c>
      <c r="EZ75" s="9">
        <f>_xlfn.RANK.EQ(datos!FD75,datos!FD$7:FD$88)</f>
        <v>51</v>
      </c>
      <c r="FA75" s="9">
        <f>_xlfn.RANK.EQ(datos!FE75,datos!FE$7:FE$88)</f>
        <v>72</v>
      </c>
      <c r="FB75" s="9">
        <f>_xlfn.RANK.EQ(datos!FF75,datos!FF$7:FF$88)</f>
        <v>6</v>
      </c>
      <c r="FC75" s="9">
        <f>_xlfn.RANK.EQ(datos!FG75,datos!FG$7:FG$88)</f>
        <v>65</v>
      </c>
      <c r="FD75" s="9">
        <f>_xlfn.RANK.EQ(datos!FH75,datos!FH$7:FH$88)</f>
        <v>1</v>
      </c>
      <c r="FE75" s="9">
        <f>_xlfn.RANK.EQ(datos!FI75,datos!FI$7:FI$88)</f>
        <v>28</v>
      </c>
      <c r="FF75" s="9">
        <f>_xlfn.RANK.EQ(datos!FJ75,datos!FJ$7:FJ$88)</f>
        <v>49</v>
      </c>
      <c r="FG75" s="9">
        <f>_xlfn.RANK.EQ(datos!FK75,datos!FK$7:FK$88)</f>
        <v>38</v>
      </c>
      <c r="FH75" s="9">
        <f>_xlfn.RANK.EQ(datos!FL75,datos!FL$7:FL$88)</f>
        <v>43</v>
      </c>
      <c r="FI75" s="9">
        <f>_xlfn.RANK.EQ(datos!FM75,datos!FM$7:FM$88)</f>
        <v>26</v>
      </c>
      <c r="FJ75" s="9">
        <f>_xlfn.RANK.EQ(datos!FN75,datos!FN$7:FN$88)</f>
        <v>26</v>
      </c>
      <c r="FK75" s="9">
        <f>_xlfn.RANK.EQ(datos!FO75,datos!FO$7:FO$88)</f>
        <v>33</v>
      </c>
      <c r="FL75" s="9">
        <f>_xlfn.RANK.EQ(datos!FP75,datos!FP$7:FP$88)</f>
        <v>2</v>
      </c>
      <c r="FM75" s="9">
        <f>_xlfn.RANK.EQ(datos!FQ75,datos!FQ$7:FQ$88)</f>
        <v>50</v>
      </c>
      <c r="FN75" s="9">
        <f>_xlfn.RANK.EQ(datos!FR75,datos!FR$7:FR$88)</f>
        <v>66</v>
      </c>
      <c r="FO75" s="9">
        <f>_xlfn.RANK.EQ(datos!FS75,datos!FS$7:FS$88)</f>
        <v>6</v>
      </c>
      <c r="FP75" s="9">
        <f>_xlfn.RANK.EQ(datos!FT75,datos!FT$7:FT$88)</f>
        <v>50</v>
      </c>
    </row>
    <row r="76" spans="1:172" x14ac:dyDescent="0.3">
      <c r="A76" s="2" t="s">
        <v>140</v>
      </c>
      <c r="B76" s="2">
        <v>605</v>
      </c>
      <c r="C76" s="2" t="s">
        <v>141</v>
      </c>
      <c r="D76" s="2" t="s">
        <v>133</v>
      </c>
      <c r="E76" s="2" t="s">
        <v>348</v>
      </c>
      <c r="F76" s="2">
        <v>1</v>
      </c>
      <c r="G76" s="2" t="s">
        <v>355</v>
      </c>
      <c r="H76" s="9">
        <f>_xlfn.RANK.EQ(datos2!I76,datos2!I$7:I$88)</f>
        <v>59</v>
      </c>
      <c r="I76" s="9">
        <f>_xlfn.RANK.EQ(datos2!J76,datos2!J$7:J$88)</f>
        <v>37</v>
      </c>
      <c r="J76" s="9">
        <f>_xlfn.RANK.EQ(datos2!K76,datos2!K$7:K$88)</f>
        <v>69</v>
      </c>
      <c r="K76" s="9">
        <f>_xlfn.RANK.EQ(datos2!L76,datos2!L$7:L$88)</f>
        <v>36</v>
      </c>
      <c r="L76" s="9">
        <f>_xlfn.RANK.EQ(datos2!M76,datos2!M$7:M$88)</f>
        <v>67</v>
      </c>
      <c r="M76" s="9">
        <f>_xlfn.RANK.EQ(datos2!N76,datos2!N$7:N$88)</f>
        <v>63</v>
      </c>
      <c r="N76" s="9">
        <f>_xlfn.RANK.EQ(datos2!O76,datos2!O$7:O$88)</f>
        <v>58</v>
      </c>
      <c r="O76" s="9">
        <f>_xlfn.RANK.EQ(datos2!P76,datos2!P$7:P$88)</f>
        <v>78</v>
      </c>
      <c r="P76" s="9">
        <f>_xlfn.RANK.EQ(datos2!Q76,datos2!Q$7:Q$88)</f>
        <v>44</v>
      </c>
      <c r="Q76" s="9">
        <f>_xlfn.RANK.EQ(datos2!R76,datos2!R$7:R$88)</f>
        <v>57</v>
      </c>
      <c r="R76" s="9">
        <f>_xlfn.RANK.EQ(datos2!S76,datos2!S$7:S$88)</f>
        <v>1</v>
      </c>
      <c r="S76" s="9">
        <f>_xlfn.RANK.EQ(datos2!T76,datos2!T$7:T$88)</f>
        <v>25</v>
      </c>
      <c r="T76" s="9">
        <f>_xlfn.RANK.EQ(datos2!U76,datos2!U$7:U$88)</f>
        <v>56</v>
      </c>
      <c r="U76" s="9">
        <f>_xlfn.RANK.EQ(datos2!V76,datos2!V$7:V$88)</f>
        <v>31</v>
      </c>
      <c r="V76" s="9">
        <f>_xlfn.RANK.EQ(datos2!W76,datos2!W$7:W$88)</f>
        <v>38</v>
      </c>
      <c r="W76" s="9">
        <f>_xlfn.RANK.EQ(datos2!X76,datos2!X$7:X$88)</f>
        <v>76</v>
      </c>
      <c r="X76" s="9">
        <f>_xlfn.RANK.EQ(datos2!Y76,datos2!Y$7:Y$88)</f>
        <v>64</v>
      </c>
      <c r="Y76" s="9">
        <f>_xlfn.RANK.EQ(datos2!Z76,datos2!Z$7:Z$88)</f>
        <v>52</v>
      </c>
      <c r="Z76" s="9">
        <f>_xlfn.RANK.EQ(datos2!AA76,datos2!AA$7:AA$88)</f>
        <v>1</v>
      </c>
      <c r="AA76" s="9">
        <f>_xlfn.RANK.EQ(datos2!AB76,datos2!AB$7:AB$88)</f>
        <v>37</v>
      </c>
      <c r="AB76" s="9">
        <f>_xlfn.RANK.EQ(datos2!AC76,datos2!AC$7:AC$88)</f>
        <v>31</v>
      </c>
      <c r="AC76" s="9">
        <f>_xlfn.RANK.EQ(datos2!AD76,datos2!AD$7:AD$88)</f>
        <v>51</v>
      </c>
      <c r="AD76" s="9">
        <f>_xlfn.RANK.EQ(datos2!AE76,datos2!AE$7:AE$88)</f>
        <v>65</v>
      </c>
      <c r="AE76" s="9">
        <f>_xlfn.RANK.EQ(datos2!AF76,datos2!AF$7:AF$88)</f>
        <v>67</v>
      </c>
      <c r="AF76" s="9">
        <f>_xlfn.RANK.EQ(datos2!AG76,datos2!AG$7:AG$88)</f>
        <v>54</v>
      </c>
      <c r="AG76" s="9">
        <f>_xlfn.RANK.EQ(datos2!AH76,datos2!AH$7:AH$88)</f>
        <v>64</v>
      </c>
      <c r="AH76" s="9">
        <f>_xlfn.RANK.EQ(datos2!AI76,datos2!AI$7:AI$88)</f>
        <v>14</v>
      </c>
      <c r="AI76" s="9">
        <f>_xlfn.RANK.EQ(datos2!AJ76,datos2!AJ$7:AJ$88)</f>
        <v>64</v>
      </c>
      <c r="AJ76" s="9">
        <f>_xlfn.RANK.EQ(datos2!AK76,datos2!AK$7:AK$88)</f>
        <v>81</v>
      </c>
      <c r="AK76" s="9">
        <f>_xlfn.RANK.EQ(datos2!AL76,datos2!AL$7:AL$88)</f>
        <v>58</v>
      </c>
      <c r="AL76" s="9">
        <f>_xlfn.RANK.EQ(datos2!AM76,datos2!AM$7:AM$88)</f>
        <v>15</v>
      </c>
      <c r="AM76" s="9">
        <f>_xlfn.RANK.EQ(datos2!AN76,datos2!AN$7:AN$88)</f>
        <v>72</v>
      </c>
      <c r="AN76" s="9">
        <f>_xlfn.RANK.EQ(datos2!AO76,datos2!AO$7:AO$88)</f>
        <v>64</v>
      </c>
      <c r="AO76" s="9">
        <f>_xlfn.RANK.EQ(datos!AS76,datos!AS$7:AS$88)</f>
        <v>65</v>
      </c>
      <c r="AP76" s="9">
        <f>_xlfn.RANK.EQ(datos!AT76,datos!AT$7:AT$88)</f>
        <v>54</v>
      </c>
      <c r="AQ76" s="9">
        <f>_xlfn.RANK.EQ(datos!AU76,datos!AU$7:AU$88)</f>
        <v>81</v>
      </c>
      <c r="AR76" s="9">
        <f>_xlfn.RANK.EQ(datos!AV76,datos!AV$7:AV$88)</f>
        <v>82</v>
      </c>
      <c r="AS76" s="9">
        <f>_xlfn.RANK.EQ(datos!AW76,datos!AW$7:AW$88)</f>
        <v>47</v>
      </c>
      <c r="AT76" s="9">
        <f>_xlfn.RANK.EQ(datos!AX76,datos!AX$7:AX$88)</f>
        <v>73</v>
      </c>
      <c r="AU76" s="9">
        <f>_xlfn.RANK.EQ(datos!AY76,datos!AY$7:AY$88)</f>
        <v>80</v>
      </c>
      <c r="AV76" s="9">
        <f>_xlfn.RANK.EQ(datos!AZ76,datos!AZ$7:AZ$88)</f>
        <v>43</v>
      </c>
      <c r="AW76" s="9">
        <f>_xlfn.RANK.EQ(datos!BA76,datos!BA$7:BA$88)</f>
        <v>47</v>
      </c>
      <c r="AX76" s="9">
        <f>_xlfn.RANK.EQ(datos!BB76,datos!BB$7:BB$88)</f>
        <v>19</v>
      </c>
      <c r="AY76" s="9">
        <f>_xlfn.RANK.EQ(datos!BC76,datos!BC$7:BC$88)</f>
        <v>56</v>
      </c>
      <c r="AZ76" s="9">
        <f>_xlfn.RANK.EQ(datos!BD76,datos!BD$7:BD$88)</f>
        <v>53</v>
      </c>
      <c r="BA76" s="9">
        <f>_xlfn.RANK.EQ(datos!BE76,datos!BE$7:BE$88)</f>
        <v>52</v>
      </c>
      <c r="BB76" s="9">
        <f>_xlfn.RANK.EQ(datos!BF76,datos!BF$7:BF$88)</f>
        <v>1</v>
      </c>
      <c r="BC76" s="9">
        <f>_xlfn.RANK.EQ(datos!BG76,datos!BG$7:BG$88)</f>
        <v>1</v>
      </c>
      <c r="BD76" s="9">
        <f>_xlfn.RANK.EQ(datos!BH76,datos!BH$7:BH$88)</f>
        <v>1</v>
      </c>
      <c r="BE76" s="9">
        <f>_xlfn.RANK.EQ(datos!BI76,datos!BI$7:BI$88)</f>
        <v>44</v>
      </c>
      <c r="BF76" s="9">
        <f>_xlfn.RANK.EQ(datos!BJ76,datos!BJ$7:BJ$88)</f>
        <v>2</v>
      </c>
      <c r="BG76" s="9">
        <f>_xlfn.RANK.EQ(datos!BK76,datos!BK$7:BK$88)</f>
        <v>61</v>
      </c>
      <c r="BH76" s="9">
        <f>_xlfn.RANK.EQ(datos!BL76,datos!BL$7:BL$88)</f>
        <v>50</v>
      </c>
      <c r="BI76" s="9">
        <f>_xlfn.RANK.EQ(datos!BM76,datos!BM$7:BM$88)</f>
        <v>37</v>
      </c>
      <c r="BJ76" s="9">
        <f>_xlfn.RANK.EQ(datos!BN76,datos!BN$7:BN$88)</f>
        <v>21</v>
      </c>
      <c r="BK76" s="9">
        <f>_xlfn.RANK.EQ(datos!BO76,datos!BO$7:BO$88)</f>
        <v>18</v>
      </c>
      <c r="BL76" s="9">
        <f>_xlfn.RANK.EQ(datos!BP76,datos!BP$7:BP$88)</f>
        <v>41</v>
      </c>
      <c r="BM76" s="9">
        <f>_xlfn.RANK.EQ(datos!BQ76,datos!BQ$7:BQ$88)</f>
        <v>51</v>
      </c>
      <c r="BN76" s="9">
        <f>_xlfn.RANK.EQ(datos!BR76,datos!BR$7:BR$88)</f>
        <v>56</v>
      </c>
      <c r="BO76" s="9">
        <f>_xlfn.RANK.EQ(datos!BS76,datos!BS$7:BS$88)</f>
        <v>64</v>
      </c>
      <c r="BP76" s="9">
        <f>_xlfn.RANK.EQ(datos!BT76,datos!BT$7:BT$88)</f>
        <v>57</v>
      </c>
      <c r="BQ76" s="9">
        <f>_xlfn.RANK.EQ(datos!BU76,datos!BU$7:BU$88)</f>
        <v>39</v>
      </c>
      <c r="BR76" s="9">
        <f>_xlfn.RANK.EQ(datos!BV76,datos!BV$7:BV$88)</f>
        <v>71</v>
      </c>
      <c r="BS76" s="9">
        <f>_xlfn.RANK.EQ(datos!BW76,datos!BW$7:BW$88)</f>
        <v>1</v>
      </c>
      <c r="BT76" s="9">
        <f>_xlfn.RANK.EQ(datos!BX76,datos!BX$7:BX$88)</f>
        <v>10</v>
      </c>
      <c r="BU76" s="9">
        <f>_xlfn.RANK.EQ(datos!BY76,datos!BY$7:BY$88)</f>
        <v>12</v>
      </c>
      <c r="BV76" s="9">
        <f>_xlfn.RANK.EQ(datos!BZ76,datos!BZ$7:BZ$88)</f>
        <v>49</v>
      </c>
      <c r="BW76" s="9">
        <f>_xlfn.RANK.EQ(datos!CA76,datos!CA$7:CA$88)</f>
        <v>28</v>
      </c>
      <c r="BX76" s="9">
        <f>_xlfn.RANK.EQ(datos!CB76,datos!CB$7:CB$88)</f>
        <v>49</v>
      </c>
      <c r="BY76" s="9">
        <f>_xlfn.RANK.EQ(datos!CC76,datos!CC$7:CC$88)</f>
        <v>76</v>
      </c>
      <c r="BZ76" s="9">
        <f>_xlfn.RANK.EQ(datos!CD76,datos!CD$7:CD$88)</f>
        <v>75</v>
      </c>
      <c r="CA76" s="9">
        <f>_xlfn.RANK.EQ(datos!CE76,datos!CE$7:CE$88)</f>
        <v>79</v>
      </c>
      <c r="CB76" s="9">
        <f>_xlfn.RANK.EQ(datos!CF76,datos!CF$7:CF$88)</f>
        <v>73</v>
      </c>
      <c r="CC76" s="9">
        <f>_xlfn.RANK.EQ(datos!CG76,datos!CG$7:CG$88)</f>
        <v>14</v>
      </c>
      <c r="CD76" s="9">
        <f>_xlfn.RANK.EQ(datos!CH76,datos!CH$7:CH$88)</f>
        <v>26</v>
      </c>
      <c r="CE76" s="9">
        <f>_xlfn.RANK.EQ(datos!CI76,datos!CI$7:CI$88)</f>
        <v>29</v>
      </c>
      <c r="CF76" s="9">
        <f>_xlfn.RANK.EQ(datos!CJ76,datos!CJ$7:CJ$88)</f>
        <v>77</v>
      </c>
      <c r="CG76" s="9">
        <f>_xlfn.RANK.EQ(datos!CK76,datos!CK$7:CK$88)</f>
        <v>67</v>
      </c>
      <c r="CH76" s="9">
        <f>_xlfn.RANK.EQ(datos!CL76,datos!CL$7:CL$88)</f>
        <v>78</v>
      </c>
      <c r="CI76" s="9">
        <f>_xlfn.RANK.EQ(datos!CM76,datos!CM$7:CM$88)</f>
        <v>50</v>
      </c>
      <c r="CJ76" s="9">
        <f>_xlfn.RANK.EQ(datos!CN76,datos!CN$7:CN$88)</f>
        <v>50</v>
      </c>
      <c r="CK76" s="9">
        <f>_xlfn.RANK.EQ(datos!CO76,datos!CO$7:CO$88)</f>
        <v>63</v>
      </c>
      <c r="CL76" s="9">
        <f>_xlfn.RANK.EQ(datos!CP76,datos!CP$7:CP$88)</f>
        <v>1</v>
      </c>
      <c r="CM76" s="9">
        <f>_xlfn.RANK.EQ(datos!CQ76,datos!CQ$7:CQ$88)</f>
        <v>56</v>
      </c>
      <c r="CN76" s="9">
        <f>_xlfn.RANK.EQ(datos!CR76,datos!CR$7:CR$88)</f>
        <v>60</v>
      </c>
      <c r="CO76" s="9">
        <f>_xlfn.RANK.EQ(datos!CS76,datos!CS$7:CS$88)</f>
        <v>35</v>
      </c>
      <c r="CP76" s="9">
        <f>_xlfn.RANK.EQ(datos!CT76,datos!CT$7:CT$88)</f>
        <v>34</v>
      </c>
      <c r="CQ76" s="9">
        <f>_xlfn.RANK.EQ(datos!CU76,datos!CU$7:CU$88)</f>
        <v>16</v>
      </c>
      <c r="CR76" s="9">
        <f>_xlfn.RANK.EQ(datos!CV76,datos!CV$7:CV$88)</f>
        <v>3</v>
      </c>
      <c r="CS76" s="9">
        <f>_xlfn.RANK.EQ(datos!CW76,datos!CW$7:CW$88)</f>
        <v>2</v>
      </c>
      <c r="CT76" s="9">
        <f>_xlfn.RANK.EQ(datos!CX76,datos!CX$7:CX$88)</f>
        <v>9</v>
      </c>
      <c r="CU76" s="9">
        <f>_xlfn.RANK.EQ(datos!CY76,datos!CY$7:CY$88)</f>
        <v>76</v>
      </c>
      <c r="CV76" s="9">
        <f>_xlfn.RANK.EQ(datos!CZ76,datos!CZ$7:CZ$88)</f>
        <v>70</v>
      </c>
      <c r="CW76" s="9">
        <f>_xlfn.RANK.EQ(datos!DA76,datos!DA$7:DA$88)</f>
        <v>13</v>
      </c>
      <c r="CX76" s="9">
        <f>_xlfn.RANK.EQ(datos!DB76,datos!DB$7:DB$88)</f>
        <v>57</v>
      </c>
      <c r="CY76" s="9">
        <f>_xlfn.RANK.EQ(datos!DC76,datos!DC$7:DC$88)</f>
        <v>75</v>
      </c>
      <c r="CZ76" s="9">
        <f>_xlfn.RANK.EQ(datos!DD76,datos!DD$7:DD$88)</f>
        <v>76</v>
      </c>
      <c r="DA76" s="9">
        <f>_xlfn.RANK.EQ(datos!DE76,datos!DE$7:DE$88)</f>
        <v>8</v>
      </c>
      <c r="DB76" s="9">
        <f>_xlfn.RANK.EQ(datos!DF76,datos!DF$7:DF$88)</f>
        <v>50</v>
      </c>
      <c r="DC76" s="9">
        <f>_xlfn.RANK.EQ(datos!DG76,datos!DG$7:DG$88)</f>
        <v>59</v>
      </c>
      <c r="DD76" s="9">
        <f>_xlfn.RANK.EQ(datos!DH76,datos!DH$7:DH$88)</f>
        <v>3</v>
      </c>
      <c r="DE76" s="9">
        <f>_xlfn.RANK.EQ(datos!DI76,datos!DI$7:DI$88)</f>
        <v>38</v>
      </c>
      <c r="DF76" s="9">
        <f>_xlfn.RANK.EQ(datos!DJ76,datos!DJ$7:DJ$88)</f>
        <v>9</v>
      </c>
      <c r="DG76" s="9">
        <f>_xlfn.RANK.EQ(datos!DK76,datos!DK$7:DK$88)</f>
        <v>53</v>
      </c>
      <c r="DH76" s="9">
        <f>_xlfn.RANK.EQ(datos!DL76,datos!DL$7:DL$88)</f>
        <v>54</v>
      </c>
      <c r="DI76" s="9">
        <f>_xlfn.RANK.EQ(datos!DM76,datos!DM$7:DM$88)</f>
        <v>64</v>
      </c>
      <c r="DJ76" s="9">
        <f>_xlfn.RANK.EQ(datos!DN76,datos!DN$7:DN$88)</f>
        <v>65</v>
      </c>
      <c r="DK76" s="9">
        <f>_xlfn.RANK.EQ(datos!DO76,datos!DO$7:DO$88)</f>
        <v>13</v>
      </c>
      <c r="DL76" s="9">
        <f>_xlfn.RANK.EQ(datos!DP76,datos!DP$7:DP$88)</f>
        <v>64</v>
      </c>
      <c r="DM76" s="9">
        <f>_xlfn.RANK.EQ(datos!DQ76,datos!DQ$7:DQ$88)</f>
        <v>78</v>
      </c>
      <c r="DN76" s="9">
        <f>_xlfn.RANK.EQ(datos!DR76,datos!DR$7:DR$88)</f>
        <v>12</v>
      </c>
      <c r="DO76" s="9">
        <f>_xlfn.RANK.EQ(datos!DS76,datos!DS$7:DS$88)</f>
        <v>64</v>
      </c>
      <c r="DP76" s="9">
        <f>_xlfn.RANK.EQ(datos!DT76,datos!DT$7:DT$88)</f>
        <v>51</v>
      </c>
      <c r="DQ76" s="9">
        <f>_xlfn.RANK.EQ(datos!DU76,datos!DU$7:DU$88)</f>
        <v>56</v>
      </c>
      <c r="DR76" s="9">
        <f>_xlfn.RANK.EQ(datos!DV76,datos!DV$7:DV$88)</f>
        <v>51</v>
      </c>
      <c r="DS76" s="9">
        <f>_xlfn.RANK.EQ(datos!DW76,datos!DW$7:DW$88)</f>
        <v>22</v>
      </c>
      <c r="DT76" s="9">
        <f>_xlfn.RANK.EQ(datos!DX76,datos!DX$7:DX$88)</f>
        <v>34</v>
      </c>
      <c r="DU76" s="9">
        <f>_xlfn.RANK.EQ(datos!DY76,datos!DY$7:DY$88)</f>
        <v>49</v>
      </c>
      <c r="DV76" s="9">
        <f>_xlfn.RANK.EQ(datos!DZ76,datos!DZ$7:DZ$88)</f>
        <v>35</v>
      </c>
      <c r="DW76" s="9">
        <f>_xlfn.RANK.EQ(datos!EA76,datos!EA$7:EA$88)</f>
        <v>67</v>
      </c>
      <c r="DX76" s="9">
        <f>_xlfn.RANK.EQ(datos!EB76,datos!EB$7:EB$88)</f>
        <v>46</v>
      </c>
      <c r="DY76" s="9">
        <f>_xlfn.RANK.EQ(datos!EC76,datos!EC$7:EC$88)</f>
        <v>64</v>
      </c>
      <c r="DZ76" s="9">
        <f>_xlfn.RANK.EQ(datos!ED76,datos!ED$7:ED$88)</f>
        <v>72</v>
      </c>
      <c r="EA76" s="9">
        <f>_xlfn.RANK.EQ(datos!EE76,datos!EE$7:EE$88)</f>
        <v>9</v>
      </c>
      <c r="EB76" s="9">
        <f>_xlfn.RANK.EQ(datos!EF76,datos!EF$7:EF$88)</f>
        <v>15</v>
      </c>
      <c r="EC76" s="9">
        <f>_xlfn.RANK.EQ(datos!EG76,datos!EG$7:EG$88)</f>
        <v>29</v>
      </c>
      <c r="ED76" s="9">
        <f>_xlfn.RANK.EQ(datos!EH76,datos!EH$7:EH$88)</f>
        <v>34</v>
      </c>
      <c r="EE76" s="9">
        <f>_xlfn.RANK.EQ(datos!EI76,datos!EI$7:EI$88)</f>
        <v>1</v>
      </c>
      <c r="EF76" s="9">
        <f>_xlfn.RANK.EQ(datos!EJ76,datos!EJ$7:EJ$88)</f>
        <v>69</v>
      </c>
      <c r="EG76" s="9">
        <f>_xlfn.RANK.EQ(datos!EK76,datos!EK$7:EK$88)</f>
        <v>37</v>
      </c>
      <c r="EH76" s="9">
        <f>_xlfn.RANK.EQ(datos!EL76,datos!EL$7:EL$88)</f>
        <v>71</v>
      </c>
      <c r="EI76" s="9">
        <f>_xlfn.RANK.EQ(datos!EM76,datos!EM$7:EM$88)</f>
        <v>59</v>
      </c>
      <c r="EJ76" s="9">
        <f>_xlfn.RANK.EQ(datos!EN76,datos!EN$7:EN$88)</f>
        <v>54</v>
      </c>
      <c r="EK76" s="9">
        <f>_xlfn.RANK.EQ(datos!EO76,datos!EO$7:EO$88)</f>
        <v>72</v>
      </c>
      <c r="EL76" s="9">
        <f>_xlfn.RANK.EQ(datos!EP76,datos!EP$7:EP$88)</f>
        <v>71</v>
      </c>
      <c r="EM76" s="9">
        <f>_xlfn.RANK.EQ(datos!EQ76,datos!EQ$7:EQ$88)</f>
        <v>79</v>
      </c>
      <c r="EN76" s="9">
        <f>_xlfn.RANK.EQ(datos!ER76,datos!ER$7:ER$88)</f>
        <v>49</v>
      </c>
      <c r="EO76" s="9">
        <f>_xlfn.RANK.EQ(datos!ES76,datos!ES$7:ES$88)</f>
        <v>81</v>
      </c>
      <c r="EP76" s="9">
        <f>_xlfn.RANK.EQ(datos!ET76,datos!ET$7:ET$88)</f>
        <v>46</v>
      </c>
      <c r="EQ76" s="9">
        <f>_xlfn.RANK.EQ(datos!EU76,datos!EU$7:EU$88)</f>
        <v>55</v>
      </c>
      <c r="ER76" s="9">
        <f>_xlfn.RANK.EQ(datos!EV76,datos!EV$7:EV$88)</f>
        <v>58</v>
      </c>
      <c r="ES76" s="9">
        <f>_xlfn.RANK.EQ(datos!EW76,datos!EW$7:EW$88)</f>
        <v>34</v>
      </c>
      <c r="ET76" s="9">
        <f>_xlfn.RANK.EQ(datos!EX76,datos!EX$7:EX$88)</f>
        <v>28</v>
      </c>
      <c r="EU76" s="9">
        <f>_xlfn.RANK.EQ(datos!EY76,datos!EY$7:EY$88)</f>
        <v>36</v>
      </c>
      <c r="EV76" s="9">
        <f>_xlfn.RANK.EQ(datos!EZ76,datos!EZ$7:EZ$88)</f>
        <v>55</v>
      </c>
      <c r="EW76" s="9">
        <f>_xlfn.RANK.EQ(datos!FA76,datos!FA$7:FA$88)</f>
        <v>68</v>
      </c>
      <c r="EX76" s="9">
        <f>_xlfn.RANK.EQ(datos!FB76,datos!FB$7:FB$88)</f>
        <v>60</v>
      </c>
      <c r="EY76" s="9">
        <f>_xlfn.RANK.EQ(datos!FC76,datos!FC$7:FC$88)</f>
        <v>47</v>
      </c>
      <c r="EZ76" s="9">
        <f>_xlfn.RANK.EQ(datos!FD76,datos!FD$7:FD$88)</f>
        <v>63</v>
      </c>
      <c r="FA76" s="9">
        <f>_xlfn.RANK.EQ(datos!FE76,datos!FE$7:FE$88)</f>
        <v>14</v>
      </c>
      <c r="FB76" s="9">
        <f>_xlfn.RANK.EQ(datos!FF76,datos!FF$7:FF$88)</f>
        <v>33</v>
      </c>
      <c r="FC76" s="9">
        <f>_xlfn.RANK.EQ(datos!FG76,datos!FG$7:FG$88)</f>
        <v>19</v>
      </c>
      <c r="FD76" s="9">
        <f>_xlfn.RANK.EQ(datos!FH76,datos!FH$7:FH$88)</f>
        <v>29</v>
      </c>
      <c r="FE76" s="9">
        <f>_xlfn.RANK.EQ(datos!FI76,datos!FI$7:FI$88)</f>
        <v>40</v>
      </c>
      <c r="FF76" s="9">
        <f>_xlfn.RANK.EQ(datos!FJ76,datos!FJ$7:FJ$88)</f>
        <v>80</v>
      </c>
      <c r="FG76" s="9">
        <f>_xlfn.RANK.EQ(datos!FK76,datos!FK$7:FK$88)</f>
        <v>68</v>
      </c>
      <c r="FH76" s="9">
        <f>_xlfn.RANK.EQ(datos!FL76,datos!FL$7:FL$88)</f>
        <v>43</v>
      </c>
      <c r="FI76" s="9">
        <f>_xlfn.RANK.EQ(datos!FM76,datos!FM$7:FM$88)</f>
        <v>26</v>
      </c>
      <c r="FJ76" s="9">
        <f>_xlfn.RANK.EQ(datos!FN76,datos!FN$7:FN$88)</f>
        <v>26</v>
      </c>
      <c r="FK76" s="9">
        <f>_xlfn.RANK.EQ(datos!FO76,datos!FO$7:FO$88)</f>
        <v>81</v>
      </c>
      <c r="FL76" s="9">
        <f>_xlfn.RANK.EQ(datos!FP76,datos!FP$7:FP$88)</f>
        <v>54</v>
      </c>
      <c r="FM76" s="9">
        <f>_xlfn.RANK.EQ(datos!FQ76,datos!FQ$7:FQ$88)</f>
        <v>66</v>
      </c>
      <c r="FN76" s="9">
        <f>_xlfn.RANK.EQ(datos!FR76,datos!FR$7:FR$88)</f>
        <v>49</v>
      </c>
      <c r="FO76" s="9">
        <f>_xlfn.RANK.EQ(datos!FS76,datos!FS$7:FS$88)</f>
        <v>75</v>
      </c>
      <c r="FP76" s="9">
        <f>_xlfn.RANK.EQ(datos!FT76,datos!FT$7:FT$88)</f>
        <v>55</v>
      </c>
    </row>
    <row r="77" spans="1:172" x14ac:dyDescent="0.3">
      <c r="A77" s="2" t="s">
        <v>142</v>
      </c>
      <c r="B77" s="2">
        <v>606</v>
      </c>
      <c r="C77" s="2" t="s">
        <v>143</v>
      </c>
      <c r="D77" s="2" t="s">
        <v>133</v>
      </c>
      <c r="E77" s="2" t="s">
        <v>349</v>
      </c>
      <c r="F77" s="2">
        <v>1</v>
      </c>
      <c r="G77" s="2" t="s">
        <v>355</v>
      </c>
      <c r="H77" s="9">
        <f>_xlfn.RANK.EQ(datos2!I77,datos2!I$7:I$88)</f>
        <v>69</v>
      </c>
      <c r="I77" s="9">
        <f>_xlfn.RANK.EQ(datos2!J77,datos2!J$7:J$88)</f>
        <v>73</v>
      </c>
      <c r="J77" s="9">
        <f>_xlfn.RANK.EQ(datos2!K77,datos2!K$7:K$88)</f>
        <v>42</v>
      </c>
      <c r="K77" s="9">
        <f>_xlfn.RANK.EQ(datos2!L77,datos2!L$7:L$88)</f>
        <v>55</v>
      </c>
      <c r="L77" s="9">
        <f>_xlfn.RANK.EQ(datos2!M77,datos2!M$7:M$88)</f>
        <v>74</v>
      </c>
      <c r="M77" s="9">
        <f>_xlfn.RANK.EQ(datos2!N77,datos2!N$7:N$88)</f>
        <v>70</v>
      </c>
      <c r="N77" s="9">
        <f>_xlfn.RANK.EQ(datos2!O77,datos2!O$7:O$88)</f>
        <v>64</v>
      </c>
      <c r="O77" s="9">
        <f>_xlfn.RANK.EQ(datos2!P77,datos2!P$7:P$88)</f>
        <v>81</v>
      </c>
      <c r="P77" s="9">
        <f>_xlfn.RANK.EQ(datos2!Q77,datos2!Q$7:Q$88)</f>
        <v>45</v>
      </c>
      <c r="Q77" s="9">
        <f>_xlfn.RANK.EQ(datos2!R77,datos2!R$7:R$88)</f>
        <v>55</v>
      </c>
      <c r="R77" s="9">
        <f>_xlfn.RANK.EQ(datos2!S77,datos2!S$7:S$88)</f>
        <v>58</v>
      </c>
      <c r="S77" s="9">
        <f>_xlfn.RANK.EQ(datos2!T77,datos2!T$7:T$88)</f>
        <v>74</v>
      </c>
      <c r="T77" s="9">
        <f>_xlfn.RANK.EQ(datos2!U77,datos2!U$7:U$88)</f>
        <v>38</v>
      </c>
      <c r="U77" s="9">
        <f>_xlfn.RANK.EQ(datos2!V77,datos2!V$7:V$88)</f>
        <v>20</v>
      </c>
      <c r="V77" s="9">
        <f>_xlfn.RANK.EQ(datos2!W77,datos2!W$7:W$88)</f>
        <v>45</v>
      </c>
      <c r="W77" s="9">
        <f>_xlfn.RANK.EQ(datos2!X77,datos2!X$7:X$88)</f>
        <v>47</v>
      </c>
      <c r="X77" s="9">
        <f>_xlfn.RANK.EQ(datos2!Y77,datos2!Y$7:Y$88)</f>
        <v>44</v>
      </c>
      <c r="Y77" s="9">
        <f>_xlfn.RANK.EQ(datos2!Z77,datos2!Z$7:Z$88)</f>
        <v>40</v>
      </c>
      <c r="Z77" s="9">
        <f>_xlfn.RANK.EQ(datos2!AA77,datos2!AA$7:AA$88)</f>
        <v>50</v>
      </c>
      <c r="AA77" s="9">
        <f>_xlfn.RANK.EQ(datos2!AB77,datos2!AB$7:AB$88)</f>
        <v>51</v>
      </c>
      <c r="AB77" s="9">
        <f>_xlfn.RANK.EQ(datos2!AC77,datos2!AC$7:AC$88)</f>
        <v>44</v>
      </c>
      <c r="AC77" s="9">
        <f>_xlfn.RANK.EQ(datos2!AD77,datos2!AD$7:AD$88)</f>
        <v>53</v>
      </c>
      <c r="AD77" s="9">
        <f>_xlfn.RANK.EQ(datos2!AE77,datos2!AE$7:AE$88)</f>
        <v>61</v>
      </c>
      <c r="AE77" s="9">
        <f>_xlfn.RANK.EQ(datos2!AF77,datos2!AF$7:AF$88)</f>
        <v>74</v>
      </c>
      <c r="AF77" s="9">
        <f>_xlfn.RANK.EQ(datos2!AG77,datos2!AG$7:AG$88)</f>
        <v>62</v>
      </c>
      <c r="AG77" s="9">
        <f>_xlfn.RANK.EQ(datos2!AH77,datos2!AH$7:AH$88)</f>
        <v>67</v>
      </c>
      <c r="AH77" s="9">
        <f>_xlfn.RANK.EQ(datos2!AI77,datos2!AI$7:AI$88)</f>
        <v>64</v>
      </c>
      <c r="AI77" s="9">
        <f>_xlfn.RANK.EQ(datos2!AJ77,datos2!AJ$7:AJ$88)</f>
        <v>67</v>
      </c>
      <c r="AJ77" s="9">
        <f>_xlfn.RANK.EQ(datos2!AK77,datos2!AK$7:AK$88)</f>
        <v>20</v>
      </c>
      <c r="AK77" s="9">
        <f>_xlfn.RANK.EQ(datos2!AL77,datos2!AL$7:AL$88)</f>
        <v>43</v>
      </c>
      <c r="AL77" s="9">
        <f>_xlfn.RANK.EQ(datos2!AM77,datos2!AM$7:AM$88)</f>
        <v>59</v>
      </c>
      <c r="AM77" s="9">
        <f>_xlfn.RANK.EQ(datos2!AN77,datos2!AN$7:AN$88)</f>
        <v>77</v>
      </c>
      <c r="AN77" s="9">
        <f>_xlfn.RANK.EQ(datos2!AO77,datos2!AO$7:AO$88)</f>
        <v>40</v>
      </c>
      <c r="AO77" s="9">
        <f>_xlfn.RANK.EQ(datos!AS77,datos!AS$7:AS$88)</f>
        <v>61</v>
      </c>
      <c r="AP77" s="9">
        <f>_xlfn.RANK.EQ(datos!AT77,datos!AT$7:AT$88)</f>
        <v>79</v>
      </c>
      <c r="AQ77" s="9">
        <f>_xlfn.RANK.EQ(datos!AU77,datos!AU$7:AU$88)</f>
        <v>79</v>
      </c>
      <c r="AR77" s="9">
        <f>_xlfn.RANK.EQ(datos!AV77,datos!AV$7:AV$88)</f>
        <v>79</v>
      </c>
      <c r="AS77" s="9">
        <f>_xlfn.RANK.EQ(datos!AW77,datos!AW$7:AW$88)</f>
        <v>79</v>
      </c>
      <c r="AT77" s="9">
        <f>_xlfn.RANK.EQ(datos!AX77,datos!AX$7:AX$88)</f>
        <v>80</v>
      </c>
      <c r="AU77" s="9">
        <f>_xlfn.RANK.EQ(datos!AY77,datos!AY$7:AY$88)</f>
        <v>75</v>
      </c>
      <c r="AV77" s="9">
        <f>_xlfn.RANK.EQ(datos!AZ77,datos!AZ$7:AZ$88)</f>
        <v>44</v>
      </c>
      <c r="AW77" s="9">
        <f>_xlfn.RANK.EQ(datos!BA77,datos!BA$7:BA$88)</f>
        <v>54</v>
      </c>
      <c r="AX77" s="9">
        <f>_xlfn.RANK.EQ(datos!BB77,datos!BB$7:BB$88)</f>
        <v>14</v>
      </c>
      <c r="AY77" s="9">
        <f>_xlfn.RANK.EQ(datos!BC77,datos!BC$7:BC$88)</f>
        <v>56</v>
      </c>
      <c r="AZ77" s="9">
        <f>_xlfn.RANK.EQ(datos!BD77,datos!BD$7:BD$88)</f>
        <v>46</v>
      </c>
      <c r="BA77" s="9">
        <f>_xlfn.RANK.EQ(datos!BE77,datos!BE$7:BE$88)</f>
        <v>52</v>
      </c>
      <c r="BB77" s="9">
        <f>_xlfn.RANK.EQ(datos!BF77,datos!BF$7:BF$88)</f>
        <v>54</v>
      </c>
      <c r="BC77" s="9">
        <f>_xlfn.RANK.EQ(datos!BG77,datos!BG$7:BG$88)</f>
        <v>5</v>
      </c>
      <c r="BD77" s="9">
        <f>_xlfn.RANK.EQ(datos!BH77,datos!BH$7:BH$88)</f>
        <v>68</v>
      </c>
      <c r="BE77" s="9">
        <f>_xlfn.RANK.EQ(datos!BI77,datos!BI$7:BI$88)</f>
        <v>34</v>
      </c>
      <c r="BF77" s="9">
        <f>_xlfn.RANK.EQ(datos!BJ77,datos!BJ$7:BJ$88)</f>
        <v>9</v>
      </c>
      <c r="BG77" s="9">
        <f>_xlfn.RANK.EQ(datos!BK77,datos!BK$7:BK$88)</f>
        <v>75</v>
      </c>
      <c r="BH77" s="9">
        <f>_xlfn.RANK.EQ(datos!BL77,datos!BL$7:BL$88)</f>
        <v>77</v>
      </c>
      <c r="BI77" s="9">
        <f>_xlfn.RANK.EQ(datos!BM77,datos!BM$7:BM$88)</f>
        <v>59</v>
      </c>
      <c r="BJ77" s="9">
        <f>_xlfn.RANK.EQ(datos!BN77,datos!BN$7:BN$88)</f>
        <v>41</v>
      </c>
      <c r="BK77" s="9">
        <f>_xlfn.RANK.EQ(datos!BO77,datos!BO$7:BO$88)</f>
        <v>50</v>
      </c>
      <c r="BL77" s="9">
        <f>_xlfn.RANK.EQ(datos!BP77,datos!BP$7:BP$88)</f>
        <v>55</v>
      </c>
      <c r="BM77" s="9">
        <f>_xlfn.RANK.EQ(datos!BQ77,datos!BQ$7:BQ$88)</f>
        <v>37</v>
      </c>
      <c r="BN77" s="9">
        <f>_xlfn.RANK.EQ(datos!BR77,datos!BR$7:BR$88)</f>
        <v>39</v>
      </c>
      <c r="BO77" s="9">
        <f>_xlfn.RANK.EQ(datos!BS77,datos!BS$7:BS$88)</f>
        <v>17</v>
      </c>
      <c r="BP77" s="9">
        <f>_xlfn.RANK.EQ(datos!BT77,datos!BT$7:BT$88)</f>
        <v>56</v>
      </c>
      <c r="BQ77" s="9">
        <f>_xlfn.RANK.EQ(datos!BU77,datos!BU$7:BU$88)</f>
        <v>38</v>
      </c>
      <c r="BR77" s="9">
        <f>_xlfn.RANK.EQ(datos!BV77,datos!BV$7:BV$88)</f>
        <v>71</v>
      </c>
      <c r="BS77" s="9">
        <f>_xlfn.RANK.EQ(datos!BW77,datos!BW$7:BW$88)</f>
        <v>1</v>
      </c>
      <c r="BT77" s="9">
        <f>_xlfn.RANK.EQ(datos!BX77,datos!BX$7:BX$88)</f>
        <v>8</v>
      </c>
      <c r="BU77" s="9">
        <f>_xlfn.RANK.EQ(datos!BY77,datos!BY$7:BY$88)</f>
        <v>70</v>
      </c>
      <c r="BV77" s="9">
        <f>_xlfn.RANK.EQ(datos!BZ77,datos!BZ$7:BZ$88)</f>
        <v>55</v>
      </c>
      <c r="BW77" s="9">
        <f>_xlfn.RANK.EQ(datos!CA77,datos!CA$7:CA$88)</f>
        <v>13</v>
      </c>
      <c r="BX77" s="9">
        <f>_xlfn.RANK.EQ(datos!CB77,datos!CB$7:CB$88)</f>
        <v>51</v>
      </c>
      <c r="BY77" s="9">
        <f>_xlfn.RANK.EQ(datos!CC77,datos!CC$7:CC$88)</f>
        <v>60</v>
      </c>
      <c r="BZ77" s="9">
        <f>_xlfn.RANK.EQ(datos!CD77,datos!CD$7:CD$88)</f>
        <v>59</v>
      </c>
      <c r="CA77" s="9">
        <f>_xlfn.RANK.EQ(datos!CE77,datos!CE$7:CE$88)</f>
        <v>70</v>
      </c>
      <c r="CB77" s="9">
        <f>_xlfn.RANK.EQ(datos!CF77,datos!CF$7:CF$88)</f>
        <v>47</v>
      </c>
      <c r="CC77" s="9">
        <f>_xlfn.RANK.EQ(datos!CG77,datos!CG$7:CG$88)</f>
        <v>11</v>
      </c>
      <c r="CD77" s="9">
        <f>_xlfn.RANK.EQ(datos!CH77,datos!CH$7:CH$88)</f>
        <v>15</v>
      </c>
      <c r="CE77" s="9">
        <f>_xlfn.RANK.EQ(datos!CI77,datos!CI$7:CI$88)</f>
        <v>33</v>
      </c>
      <c r="CF77" s="9">
        <f>_xlfn.RANK.EQ(datos!CJ77,datos!CJ$7:CJ$88)</f>
        <v>54</v>
      </c>
      <c r="CG77" s="9">
        <f>_xlfn.RANK.EQ(datos!CK77,datos!CK$7:CK$88)</f>
        <v>63</v>
      </c>
      <c r="CH77" s="9">
        <f>_xlfn.RANK.EQ(datos!CL77,datos!CL$7:CL$88)</f>
        <v>64</v>
      </c>
      <c r="CI77" s="9">
        <f>_xlfn.RANK.EQ(datos!CM77,datos!CM$7:CM$88)</f>
        <v>42</v>
      </c>
      <c r="CJ77" s="9">
        <f>_xlfn.RANK.EQ(datos!CN77,datos!CN$7:CN$88)</f>
        <v>44</v>
      </c>
      <c r="CK77" s="9">
        <f>_xlfn.RANK.EQ(datos!CO77,datos!CO$7:CO$88)</f>
        <v>30</v>
      </c>
      <c r="CL77" s="9">
        <f>_xlfn.RANK.EQ(datos!CP77,datos!CP$7:CP$88)</f>
        <v>61</v>
      </c>
      <c r="CM77" s="9">
        <f>_xlfn.RANK.EQ(datos!CQ77,datos!CQ$7:CQ$88)</f>
        <v>47</v>
      </c>
      <c r="CN77" s="9">
        <f>_xlfn.RANK.EQ(datos!CR77,datos!CR$7:CR$88)</f>
        <v>61</v>
      </c>
      <c r="CO77" s="9">
        <f>_xlfn.RANK.EQ(datos!CS77,datos!CS$7:CS$88)</f>
        <v>65</v>
      </c>
      <c r="CP77" s="9">
        <f>_xlfn.RANK.EQ(datos!CT77,datos!CT$7:CT$88)</f>
        <v>59</v>
      </c>
      <c r="CQ77" s="9">
        <f>_xlfn.RANK.EQ(datos!CU77,datos!CU$7:CU$88)</f>
        <v>76</v>
      </c>
      <c r="CR77" s="9">
        <f>_xlfn.RANK.EQ(datos!CV77,datos!CV$7:CV$88)</f>
        <v>7</v>
      </c>
      <c r="CS77" s="9">
        <f>_xlfn.RANK.EQ(datos!CW77,datos!CW$7:CW$88)</f>
        <v>47</v>
      </c>
      <c r="CT77" s="9">
        <f>_xlfn.RANK.EQ(datos!CX77,datos!CX$7:CX$88)</f>
        <v>77</v>
      </c>
      <c r="CU77" s="9">
        <f>_xlfn.RANK.EQ(datos!CY77,datos!CY$7:CY$88)</f>
        <v>72</v>
      </c>
      <c r="CV77" s="9">
        <f>_xlfn.RANK.EQ(datos!CZ77,datos!CZ$7:CZ$88)</f>
        <v>40</v>
      </c>
      <c r="CW77" s="9">
        <f>_xlfn.RANK.EQ(datos!DA77,datos!DA$7:DA$88)</f>
        <v>19</v>
      </c>
      <c r="CX77" s="9">
        <f>_xlfn.RANK.EQ(datos!DB77,datos!DB$7:DB$88)</f>
        <v>10</v>
      </c>
      <c r="CY77" s="9">
        <f>_xlfn.RANK.EQ(datos!DC77,datos!DC$7:DC$88)</f>
        <v>65</v>
      </c>
      <c r="CZ77" s="9">
        <f>_xlfn.RANK.EQ(datos!DD77,datos!DD$7:DD$88)</f>
        <v>15</v>
      </c>
      <c r="DA77" s="9">
        <f>_xlfn.RANK.EQ(datos!DE77,datos!DE$7:DE$88)</f>
        <v>63</v>
      </c>
      <c r="DB77" s="9">
        <f>_xlfn.RANK.EQ(datos!DF77,datos!DF$7:DF$88)</f>
        <v>45</v>
      </c>
      <c r="DC77" s="9">
        <f>_xlfn.RANK.EQ(datos!DG77,datos!DG$7:DG$88)</f>
        <v>41</v>
      </c>
      <c r="DD77" s="9">
        <f>_xlfn.RANK.EQ(datos!DH77,datos!DH$7:DH$88)</f>
        <v>9</v>
      </c>
      <c r="DE77" s="9">
        <f>_xlfn.RANK.EQ(datos!DI77,datos!DI$7:DI$88)</f>
        <v>59</v>
      </c>
      <c r="DF77" s="9">
        <f>_xlfn.RANK.EQ(datos!DJ77,datos!DJ$7:DJ$88)</f>
        <v>12</v>
      </c>
      <c r="DG77" s="9">
        <f>_xlfn.RANK.EQ(datos!DK77,datos!DK$7:DK$88)</f>
        <v>60</v>
      </c>
      <c r="DH77" s="9">
        <f>_xlfn.RANK.EQ(datos!DL77,datos!DL$7:DL$88)</f>
        <v>55</v>
      </c>
      <c r="DI77" s="9">
        <f>_xlfn.RANK.EQ(datos!DM77,datos!DM$7:DM$88)</f>
        <v>59</v>
      </c>
      <c r="DJ77" s="9">
        <f>_xlfn.RANK.EQ(datos!DN77,datos!DN$7:DN$88)</f>
        <v>71</v>
      </c>
      <c r="DK77" s="9">
        <f>_xlfn.RANK.EQ(datos!DO77,datos!DO$7:DO$88)</f>
        <v>72</v>
      </c>
      <c r="DL77" s="9">
        <f>_xlfn.RANK.EQ(datos!DP77,datos!DP$7:DP$88)</f>
        <v>7</v>
      </c>
      <c r="DM77" s="9">
        <f>_xlfn.RANK.EQ(datos!DQ77,datos!DQ$7:DQ$88)</f>
        <v>72</v>
      </c>
      <c r="DN77" s="9">
        <f>_xlfn.RANK.EQ(datos!DR77,datos!DR$7:DR$88)</f>
        <v>74</v>
      </c>
      <c r="DO77" s="9">
        <f>_xlfn.RANK.EQ(datos!DS77,datos!DS$7:DS$88)</f>
        <v>54</v>
      </c>
      <c r="DP77" s="9">
        <f>_xlfn.RANK.EQ(datos!DT77,datos!DT$7:DT$88)</f>
        <v>60</v>
      </c>
      <c r="DQ77" s="9">
        <f>_xlfn.RANK.EQ(datos!DU77,datos!DU$7:DU$88)</f>
        <v>66</v>
      </c>
      <c r="DR77" s="9">
        <f>_xlfn.RANK.EQ(datos!DV77,datos!DV$7:DV$88)</f>
        <v>67</v>
      </c>
      <c r="DS77" s="9">
        <f>_xlfn.RANK.EQ(datos!DW77,datos!DW$7:DW$88)</f>
        <v>13</v>
      </c>
      <c r="DT77" s="9">
        <f>_xlfn.RANK.EQ(datos!DX77,datos!DX$7:DX$88)</f>
        <v>34</v>
      </c>
      <c r="DU77" s="9">
        <f>_xlfn.RANK.EQ(datos!DY77,datos!DY$7:DY$88)</f>
        <v>59</v>
      </c>
      <c r="DV77" s="9">
        <f>_xlfn.RANK.EQ(datos!DZ77,datos!DZ$7:DZ$88)</f>
        <v>53</v>
      </c>
      <c r="DW77" s="9">
        <f>_xlfn.RANK.EQ(datos!EA77,datos!EA$7:EA$88)</f>
        <v>71</v>
      </c>
      <c r="DX77" s="9">
        <f>_xlfn.RANK.EQ(datos!EB77,datos!EB$7:EB$88)</f>
        <v>62</v>
      </c>
      <c r="DY77" s="9">
        <f>_xlfn.RANK.EQ(datos!EC77,datos!EC$7:EC$88)</f>
        <v>78</v>
      </c>
      <c r="DZ77" s="9">
        <f>_xlfn.RANK.EQ(datos!ED77,datos!ED$7:ED$88)</f>
        <v>76</v>
      </c>
      <c r="EA77" s="9">
        <f>_xlfn.RANK.EQ(datos!EE77,datos!EE$7:EE$88)</f>
        <v>3</v>
      </c>
      <c r="EB77" s="9">
        <f>_xlfn.RANK.EQ(datos!EF77,datos!EF$7:EF$88)</f>
        <v>67</v>
      </c>
      <c r="EC77" s="9">
        <f>_xlfn.RANK.EQ(datos!EG77,datos!EG$7:EG$88)</f>
        <v>74</v>
      </c>
      <c r="ED77" s="9">
        <f>_xlfn.RANK.EQ(datos!EH77,datos!EH$7:EH$88)</f>
        <v>35</v>
      </c>
      <c r="EE77" s="9">
        <f>_xlfn.RANK.EQ(datos!EI77,datos!EI$7:EI$88)</f>
        <v>1</v>
      </c>
      <c r="EF77" s="9">
        <f>_xlfn.RANK.EQ(datos!EJ77,datos!EJ$7:EJ$88)</f>
        <v>66</v>
      </c>
      <c r="EG77" s="9">
        <f>_xlfn.RANK.EQ(datos!EK77,datos!EK$7:EK$88)</f>
        <v>59</v>
      </c>
      <c r="EH77" s="9">
        <f>_xlfn.RANK.EQ(datos!EL77,datos!EL$7:EL$88)</f>
        <v>42</v>
      </c>
      <c r="EI77" s="9">
        <f>_xlfn.RANK.EQ(datos!EM77,datos!EM$7:EM$88)</f>
        <v>67</v>
      </c>
      <c r="EJ77" s="9">
        <f>_xlfn.RANK.EQ(datos!EN77,datos!EN$7:EN$88)</f>
        <v>57</v>
      </c>
      <c r="EK77" s="9">
        <f>_xlfn.RANK.EQ(datos!EO77,datos!EO$7:EO$88)</f>
        <v>71</v>
      </c>
      <c r="EL77" s="9">
        <f>_xlfn.RANK.EQ(datos!EP77,datos!EP$7:EP$88)</f>
        <v>67</v>
      </c>
      <c r="EM77" s="9">
        <f>_xlfn.RANK.EQ(datos!EQ77,datos!EQ$7:EQ$88)</f>
        <v>66</v>
      </c>
      <c r="EN77" s="9">
        <f>_xlfn.RANK.EQ(datos!ER77,datos!ER$7:ER$88)</f>
        <v>18</v>
      </c>
      <c r="EO77" s="9">
        <f>_xlfn.RANK.EQ(datos!ES77,datos!ES$7:ES$88)</f>
        <v>4</v>
      </c>
      <c r="EP77" s="9">
        <f>_xlfn.RANK.EQ(datos!ET77,datos!ET$7:ET$88)</f>
        <v>35</v>
      </c>
      <c r="EQ77" s="9">
        <f>_xlfn.RANK.EQ(datos!EU77,datos!EU$7:EU$88)</f>
        <v>51</v>
      </c>
      <c r="ER77" s="9">
        <f>_xlfn.RANK.EQ(datos!EV77,datos!EV$7:EV$88)</f>
        <v>47</v>
      </c>
      <c r="ES77" s="9">
        <f>_xlfn.RANK.EQ(datos!EW77,datos!EW$7:EW$88)</f>
        <v>31</v>
      </c>
      <c r="ET77" s="9">
        <f>_xlfn.RANK.EQ(datos!EX77,datos!EX$7:EX$88)</f>
        <v>23</v>
      </c>
      <c r="EU77" s="9">
        <f>_xlfn.RANK.EQ(datos!EY77,datos!EY$7:EY$88)</f>
        <v>38</v>
      </c>
      <c r="EV77" s="9">
        <f>_xlfn.RANK.EQ(datos!EZ77,datos!EZ$7:EZ$88)</f>
        <v>42</v>
      </c>
      <c r="EW77" s="9">
        <f>_xlfn.RANK.EQ(datos!FA77,datos!FA$7:FA$88)</f>
        <v>24</v>
      </c>
      <c r="EX77" s="9">
        <f>_xlfn.RANK.EQ(datos!FB77,datos!FB$7:FB$88)</f>
        <v>24</v>
      </c>
      <c r="EY77" s="9">
        <f>_xlfn.RANK.EQ(datos!FC77,datos!FC$7:FC$88)</f>
        <v>43</v>
      </c>
      <c r="EZ77" s="9">
        <f>_xlfn.RANK.EQ(datos!FD77,datos!FD$7:FD$88)</f>
        <v>17</v>
      </c>
      <c r="FA77" s="9">
        <f>_xlfn.RANK.EQ(datos!FE77,datos!FE$7:FE$88)</f>
        <v>32</v>
      </c>
      <c r="FB77" s="9">
        <f>_xlfn.RANK.EQ(datos!FF77,datos!FF$7:FF$88)</f>
        <v>33</v>
      </c>
      <c r="FC77" s="9">
        <f>_xlfn.RANK.EQ(datos!FG77,datos!FG$7:FG$88)</f>
        <v>76</v>
      </c>
      <c r="FD77" s="9">
        <f>_xlfn.RANK.EQ(datos!FH77,datos!FH$7:FH$88)</f>
        <v>1</v>
      </c>
      <c r="FE77" s="9">
        <f>_xlfn.RANK.EQ(datos!FI77,datos!FI$7:FI$88)</f>
        <v>56</v>
      </c>
      <c r="FF77" s="9">
        <f>_xlfn.RANK.EQ(datos!FJ77,datos!FJ$7:FJ$88)</f>
        <v>82</v>
      </c>
      <c r="FG77" s="9">
        <f>_xlfn.RANK.EQ(datos!FK77,datos!FK$7:FK$88)</f>
        <v>82</v>
      </c>
      <c r="FH77" s="9">
        <f>_xlfn.RANK.EQ(datos!FL77,datos!FL$7:FL$88)</f>
        <v>43</v>
      </c>
      <c r="FI77" s="9">
        <f>_xlfn.RANK.EQ(datos!FM77,datos!FM$7:FM$88)</f>
        <v>26</v>
      </c>
      <c r="FJ77" s="9">
        <f>_xlfn.RANK.EQ(datos!FN77,datos!FN$7:FN$88)</f>
        <v>26</v>
      </c>
      <c r="FK77" s="9">
        <f>_xlfn.RANK.EQ(datos!FO77,datos!FO$7:FO$88)</f>
        <v>59</v>
      </c>
      <c r="FL77" s="9">
        <f>_xlfn.RANK.EQ(datos!FP77,datos!FP$7:FP$88)</f>
        <v>27</v>
      </c>
      <c r="FM77" s="9">
        <f>_xlfn.RANK.EQ(datos!FQ77,datos!FQ$7:FQ$88)</f>
        <v>70</v>
      </c>
      <c r="FN77" s="9">
        <f>_xlfn.RANK.EQ(datos!FR77,datos!FR$7:FR$88)</f>
        <v>37</v>
      </c>
      <c r="FO77" s="9">
        <f>_xlfn.RANK.EQ(datos!FS77,datos!FS$7:FS$88)</f>
        <v>3</v>
      </c>
      <c r="FP77" s="9">
        <f>_xlfn.RANK.EQ(datos!FT77,datos!FT$7:FT$88)</f>
        <v>51</v>
      </c>
    </row>
    <row r="78" spans="1:172" x14ac:dyDescent="0.3">
      <c r="A78" s="2" t="s">
        <v>144</v>
      </c>
      <c r="B78" s="2">
        <v>607</v>
      </c>
      <c r="C78" s="2" t="s">
        <v>145</v>
      </c>
      <c r="D78" s="2" t="s">
        <v>133</v>
      </c>
      <c r="E78" s="2" t="s">
        <v>348</v>
      </c>
      <c r="F78" s="2">
        <v>1</v>
      </c>
      <c r="G78" s="2" t="s">
        <v>355</v>
      </c>
      <c r="H78" s="9">
        <f>_xlfn.RANK.EQ(datos2!I78,datos2!I$7:I$88)</f>
        <v>64</v>
      </c>
      <c r="I78" s="9">
        <f>_xlfn.RANK.EQ(datos2!J78,datos2!J$7:J$88)</f>
        <v>42</v>
      </c>
      <c r="J78" s="9">
        <f>_xlfn.RANK.EQ(datos2!K78,datos2!K$7:K$88)</f>
        <v>63</v>
      </c>
      <c r="K78" s="9">
        <f>_xlfn.RANK.EQ(datos2!L78,datos2!L$7:L$88)</f>
        <v>65</v>
      </c>
      <c r="L78" s="9">
        <f>_xlfn.RANK.EQ(datos2!M78,datos2!M$7:M$88)</f>
        <v>60</v>
      </c>
      <c r="M78" s="9">
        <f>_xlfn.RANK.EQ(datos2!N78,datos2!N$7:N$88)</f>
        <v>57</v>
      </c>
      <c r="N78" s="9">
        <f>_xlfn.RANK.EQ(datos2!O78,datos2!O$7:O$88)</f>
        <v>60</v>
      </c>
      <c r="O78" s="9">
        <f>_xlfn.RANK.EQ(datos2!P78,datos2!P$7:P$88)</f>
        <v>62</v>
      </c>
      <c r="P78" s="9">
        <f>_xlfn.RANK.EQ(datos2!Q78,datos2!Q$7:Q$88)</f>
        <v>54</v>
      </c>
      <c r="Q78" s="9">
        <f>_xlfn.RANK.EQ(datos2!R78,datos2!R$7:R$88)</f>
        <v>80</v>
      </c>
      <c r="R78" s="9">
        <f>_xlfn.RANK.EQ(datos2!S78,datos2!S$7:S$88)</f>
        <v>39</v>
      </c>
      <c r="S78" s="9">
        <f>_xlfn.RANK.EQ(datos2!T78,datos2!T$7:T$88)</f>
        <v>19</v>
      </c>
      <c r="T78" s="9">
        <f>_xlfn.RANK.EQ(datos2!U78,datos2!U$7:U$88)</f>
        <v>33</v>
      </c>
      <c r="U78" s="9">
        <f>_xlfn.RANK.EQ(datos2!V78,datos2!V$7:V$88)</f>
        <v>4</v>
      </c>
      <c r="V78" s="9">
        <f>_xlfn.RANK.EQ(datos2!W78,datos2!W$7:W$88)</f>
        <v>39</v>
      </c>
      <c r="W78" s="9">
        <f>_xlfn.RANK.EQ(datos2!X78,datos2!X$7:X$88)</f>
        <v>81</v>
      </c>
      <c r="X78" s="9">
        <f>_xlfn.RANK.EQ(datos2!Y78,datos2!Y$7:Y$88)</f>
        <v>65</v>
      </c>
      <c r="Y78" s="9">
        <f>_xlfn.RANK.EQ(datos2!Z78,datos2!Z$7:Z$88)</f>
        <v>18</v>
      </c>
      <c r="Z78" s="9">
        <f>_xlfn.RANK.EQ(datos2!AA78,datos2!AA$7:AA$88)</f>
        <v>25</v>
      </c>
      <c r="AA78" s="9">
        <f>_xlfn.RANK.EQ(datos2!AB78,datos2!AB$7:AB$88)</f>
        <v>20</v>
      </c>
      <c r="AB78" s="9">
        <f>_xlfn.RANK.EQ(datos2!AC78,datos2!AC$7:AC$88)</f>
        <v>64</v>
      </c>
      <c r="AC78" s="9">
        <f>_xlfn.RANK.EQ(datos2!AD78,datos2!AD$7:AD$88)</f>
        <v>58</v>
      </c>
      <c r="AD78" s="9">
        <f>_xlfn.RANK.EQ(datos2!AE78,datos2!AE$7:AE$88)</f>
        <v>73</v>
      </c>
      <c r="AE78" s="9">
        <f>_xlfn.RANK.EQ(datos2!AF78,datos2!AF$7:AF$88)</f>
        <v>60</v>
      </c>
      <c r="AF78" s="9">
        <f>_xlfn.RANK.EQ(datos2!AG78,datos2!AG$7:AG$88)</f>
        <v>52</v>
      </c>
      <c r="AG78" s="9">
        <f>_xlfn.RANK.EQ(datos2!AH78,datos2!AH$7:AH$88)</f>
        <v>69</v>
      </c>
      <c r="AH78" s="9">
        <f>_xlfn.RANK.EQ(datos2!AI78,datos2!AI$7:AI$88)</f>
        <v>30</v>
      </c>
      <c r="AI78" s="9">
        <f>_xlfn.RANK.EQ(datos2!AJ78,datos2!AJ$7:AJ$88)</f>
        <v>75</v>
      </c>
      <c r="AJ78" s="9">
        <f>_xlfn.RANK.EQ(datos2!AK78,datos2!AK$7:AK$88)</f>
        <v>63</v>
      </c>
      <c r="AK78" s="9">
        <f>_xlfn.RANK.EQ(datos2!AL78,datos2!AL$7:AL$88)</f>
        <v>59</v>
      </c>
      <c r="AL78" s="9">
        <f>_xlfn.RANK.EQ(datos2!AM78,datos2!AM$7:AM$88)</f>
        <v>24</v>
      </c>
      <c r="AM78" s="9">
        <f>_xlfn.RANK.EQ(datos2!AN78,datos2!AN$7:AN$88)</f>
        <v>71</v>
      </c>
      <c r="AN78" s="9">
        <f>_xlfn.RANK.EQ(datos2!AO78,datos2!AO$7:AO$88)</f>
        <v>47</v>
      </c>
      <c r="AO78" s="9">
        <f>_xlfn.RANK.EQ(datos!AS78,datos!AS$7:AS$88)</f>
        <v>47</v>
      </c>
      <c r="AP78" s="9">
        <f>_xlfn.RANK.EQ(datos!AT78,datos!AT$7:AT$88)</f>
        <v>34</v>
      </c>
      <c r="AQ78" s="9">
        <f>_xlfn.RANK.EQ(datos!AU78,datos!AU$7:AU$88)</f>
        <v>71</v>
      </c>
      <c r="AR78" s="9">
        <f>_xlfn.RANK.EQ(datos!AV78,datos!AV$7:AV$88)</f>
        <v>71</v>
      </c>
      <c r="AS78" s="9">
        <f>_xlfn.RANK.EQ(datos!AW78,datos!AW$7:AW$88)</f>
        <v>55</v>
      </c>
      <c r="AT78" s="9">
        <f>_xlfn.RANK.EQ(datos!AX78,datos!AX$7:AX$88)</f>
        <v>32</v>
      </c>
      <c r="AU78" s="9">
        <f>_xlfn.RANK.EQ(datos!AY78,datos!AY$7:AY$88)</f>
        <v>82</v>
      </c>
      <c r="AV78" s="9">
        <f>_xlfn.RANK.EQ(datos!AZ78,datos!AZ$7:AZ$88)</f>
        <v>58</v>
      </c>
      <c r="AW78" s="9">
        <f>_xlfn.RANK.EQ(datos!BA78,datos!BA$7:BA$88)</f>
        <v>22</v>
      </c>
      <c r="AX78" s="9">
        <f>_xlfn.RANK.EQ(datos!BB78,datos!BB$7:BB$88)</f>
        <v>35</v>
      </c>
      <c r="AY78" s="9">
        <f>_xlfn.RANK.EQ(datos!BC78,datos!BC$7:BC$88)</f>
        <v>74</v>
      </c>
      <c r="AZ78" s="9">
        <f>_xlfn.RANK.EQ(datos!BD78,datos!BD$7:BD$88)</f>
        <v>77</v>
      </c>
      <c r="BA78" s="9">
        <f>_xlfn.RANK.EQ(datos!BE78,datos!BE$7:BE$88)</f>
        <v>77</v>
      </c>
      <c r="BB78" s="9">
        <f>_xlfn.RANK.EQ(datos!BF78,datos!BF$7:BF$88)</f>
        <v>1</v>
      </c>
      <c r="BC78" s="9">
        <f>_xlfn.RANK.EQ(datos!BG78,datos!BG$7:BG$88)</f>
        <v>70</v>
      </c>
      <c r="BD78" s="9">
        <f>_xlfn.RANK.EQ(datos!BH78,datos!BH$7:BH$88)</f>
        <v>1</v>
      </c>
      <c r="BE78" s="9">
        <f>_xlfn.RANK.EQ(datos!BI78,datos!BI$7:BI$88)</f>
        <v>19</v>
      </c>
      <c r="BF78" s="9">
        <f>_xlfn.RANK.EQ(datos!BJ78,datos!BJ$7:BJ$88)</f>
        <v>67</v>
      </c>
      <c r="BG78" s="9">
        <f>_xlfn.RANK.EQ(datos!BK78,datos!BK$7:BK$88)</f>
        <v>77</v>
      </c>
      <c r="BH78" s="9">
        <f>_xlfn.RANK.EQ(datos!BL78,datos!BL$7:BL$88)</f>
        <v>4</v>
      </c>
      <c r="BI78" s="9">
        <f>_xlfn.RANK.EQ(datos!BM78,datos!BM$7:BM$88)</f>
        <v>10</v>
      </c>
      <c r="BJ78" s="9">
        <f>_xlfn.RANK.EQ(datos!BN78,datos!BN$7:BN$88)</f>
        <v>76</v>
      </c>
      <c r="BK78" s="9">
        <f>_xlfn.RANK.EQ(datos!BO78,datos!BO$7:BO$88)</f>
        <v>19</v>
      </c>
      <c r="BL78" s="9">
        <f>_xlfn.RANK.EQ(datos!BP78,datos!BP$7:BP$88)</f>
        <v>1</v>
      </c>
      <c r="BM78" s="9">
        <f>_xlfn.RANK.EQ(datos!BQ78,datos!BQ$7:BQ$88)</f>
        <v>52</v>
      </c>
      <c r="BN78" s="9">
        <f>_xlfn.RANK.EQ(datos!BR78,datos!BR$7:BR$88)</f>
        <v>70</v>
      </c>
      <c r="BO78" s="9">
        <f>_xlfn.RANK.EQ(datos!BS78,datos!BS$7:BS$88)</f>
        <v>8</v>
      </c>
      <c r="BP78" s="9">
        <f>_xlfn.RANK.EQ(datos!BT78,datos!BT$7:BT$88)</f>
        <v>62</v>
      </c>
      <c r="BQ78" s="9">
        <f>_xlfn.RANK.EQ(datos!BU78,datos!BU$7:BU$88)</f>
        <v>43</v>
      </c>
      <c r="BR78" s="9">
        <f>_xlfn.RANK.EQ(datos!BV78,datos!BV$7:BV$88)</f>
        <v>8</v>
      </c>
      <c r="BS78" s="9">
        <f>_xlfn.RANK.EQ(datos!BW78,datos!BW$7:BW$88)</f>
        <v>1</v>
      </c>
      <c r="BT78" s="9">
        <f>_xlfn.RANK.EQ(datos!BX78,datos!BX$7:BX$88)</f>
        <v>59</v>
      </c>
      <c r="BU78" s="9">
        <f>_xlfn.RANK.EQ(datos!BY78,datos!BY$7:BY$88)</f>
        <v>32</v>
      </c>
      <c r="BV78" s="9">
        <f>_xlfn.RANK.EQ(datos!BZ78,datos!BZ$7:BZ$88)</f>
        <v>25</v>
      </c>
      <c r="BW78" s="9">
        <f>_xlfn.RANK.EQ(datos!CA78,datos!CA$7:CA$88)</f>
        <v>26</v>
      </c>
      <c r="BX78" s="9">
        <f>_xlfn.RANK.EQ(datos!CB78,datos!CB$7:CB$88)</f>
        <v>48</v>
      </c>
      <c r="BY78" s="9">
        <f>_xlfn.RANK.EQ(datos!CC78,datos!CC$7:CC$88)</f>
        <v>80</v>
      </c>
      <c r="BZ78" s="9">
        <f>_xlfn.RANK.EQ(datos!CD78,datos!CD$7:CD$88)</f>
        <v>79</v>
      </c>
      <c r="CA78" s="9">
        <f>_xlfn.RANK.EQ(datos!CE78,datos!CE$7:CE$88)</f>
        <v>81</v>
      </c>
      <c r="CB78" s="9">
        <f>_xlfn.RANK.EQ(datos!CF78,datos!CF$7:CF$88)</f>
        <v>78</v>
      </c>
      <c r="CC78" s="9">
        <f>_xlfn.RANK.EQ(datos!CG78,datos!CG$7:CG$88)</f>
        <v>43</v>
      </c>
      <c r="CD78" s="9">
        <f>_xlfn.RANK.EQ(datos!CH78,datos!CH$7:CH$88)</f>
        <v>3</v>
      </c>
      <c r="CE78" s="9">
        <f>_xlfn.RANK.EQ(datos!CI78,datos!CI$7:CI$88)</f>
        <v>31</v>
      </c>
      <c r="CF78" s="9">
        <f>_xlfn.RANK.EQ(datos!CJ78,datos!CJ$7:CJ$88)</f>
        <v>70</v>
      </c>
      <c r="CG78" s="9">
        <f>_xlfn.RANK.EQ(datos!CK78,datos!CK$7:CK$88)</f>
        <v>73</v>
      </c>
      <c r="CH78" s="9">
        <f>_xlfn.RANK.EQ(datos!CL78,datos!CL$7:CL$88)</f>
        <v>79</v>
      </c>
      <c r="CI78" s="9">
        <f>_xlfn.RANK.EQ(datos!CM78,datos!CM$7:CM$88)</f>
        <v>70</v>
      </c>
      <c r="CJ78" s="9">
        <f>_xlfn.RANK.EQ(datos!CN78,datos!CN$7:CN$88)</f>
        <v>52</v>
      </c>
      <c r="CK78" s="9">
        <f>_xlfn.RANK.EQ(datos!CO78,datos!CO$7:CO$88)</f>
        <v>78</v>
      </c>
      <c r="CL78" s="9">
        <f>_xlfn.RANK.EQ(datos!CP78,datos!CP$7:CP$88)</f>
        <v>1</v>
      </c>
      <c r="CM78" s="9">
        <f>_xlfn.RANK.EQ(datos!CQ78,datos!CQ$7:CQ$88)</f>
        <v>1</v>
      </c>
      <c r="CN78" s="9">
        <f>_xlfn.RANK.EQ(datos!CR78,datos!CR$7:CR$88)</f>
        <v>9</v>
      </c>
      <c r="CO78" s="9">
        <f>_xlfn.RANK.EQ(datos!CS78,datos!CS$7:CS$88)</f>
        <v>34</v>
      </c>
      <c r="CP78" s="9">
        <f>_xlfn.RANK.EQ(datos!CT78,datos!CT$7:CT$88)</f>
        <v>28</v>
      </c>
      <c r="CQ78" s="9">
        <f>_xlfn.RANK.EQ(datos!CU78,datos!CU$7:CU$88)</f>
        <v>30</v>
      </c>
      <c r="CR78" s="9">
        <f>_xlfn.RANK.EQ(datos!CV78,datos!CV$7:CV$88)</f>
        <v>4</v>
      </c>
      <c r="CS78" s="9">
        <f>_xlfn.RANK.EQ(datos!CW78,datos!CW$7:CW$88)</f>
        <v>74</v>
      </c>
      <c r="CT78" s="9">
        <f>_xlfn.RANK.EQ(datos!CX78,datos!CX$7:CX$88)</f>
        <v>46</v>
      </c>
      <c r="CU78" s="9">
        <f>_xlfn.RANK.EQ(datos!CY78,datos!CY$7:CY$88)</f>
        <v>62</v>
      </c>
      <c r="CV78" s="9">
        <f>_xlfn.RANK.EQ(datos!CZ78,datos!CZ$7:CZ$88)</f>
        <v>72</v>
      </c>
      <c r="CW78" s="9">
        <f>_xlfn.RANK.EQ(datos!DA78,datos!DA$7:DA$88)</f>
        <v>12</v>
      </c>
      <c r="CX78" s="9">
        <f>_xlfn.RANK.EQ(datos!DB78,datos!DB$7:DB$88)</f>
        <v>41</v>
      </c>
      <c r="CY78" s="9">
        <f>_xlfn.RANK.EQ(datos!DC78,datos!DC$7:DC$88)</f>
        <v>51</v>
      </c>
      <c r="CZ78" s="9">
        <f>_xlfn.RANK.EQ(datos!DD78,datos!DD$7:DD$88)</f>
        <v>29</v>
      </c>
      <c r="DA78" s="9">
        <f>_xlfn.RANK.EQ(datos!DE78,datos!DE$7:DE$88)</f>
        <v>19</v>
      </c>
      <c r="DB78" s="9">
        <f>_xlfn.RANK.EQ(datos!DF78,datos!DF$7:DF$88)</f>
        <v>23</v>
      </c>
      <c r="DC78" s="9">
        <f>_xlfn.RANK.EQ(datos!DG78,datos!DG$7:DG$88)</f>
        <v>71</v>
      </c>
      <c r="DD78" s="9">
        <f>_xlfn.RANK.EQ(datos!DH78,datos!DH$7:DH$88)</f>
        <v>22</v>
      </c>
      <c r="DE78" s="9">
        <f>_xlfn.RANK.EQ(datos!DI78,datos!DI$7:DI$88)</f>
        <v>64</v>
      </c>
      <c r="DF78" s="9">
        <f>_xlfn.RANK.EQ(datos!DJ78,datos!DJ$7:DJ$88)</f>
        <v>44</v>
      </c>
      <c r="DG78" s="9">
        <f>_xlfn.RANK.EQ(datos!DK78,datos!DK$7:DK$88)</f>
        <v>54</v>
      </c>
      <c r="DH78" s="9">
        <f>_xlfn.RANK.EQ(datos!DL78,datos!DL$7:DL$88)</f>
        <v>59</v>
      </c>
      <c r="DI78" s="9">
        <f>_xlfn.RANK.EQ(datos!DM78,datos!DM$7:DM$88)</f>
        <v>76</v>
      </c>
      <c r="DJ78" s="9">
        <f>_xlfn.RANK.EQ(datos!DN78,datos!DN$7:DN$88)</f>
        <v>75</v>
      </c>
      <c r="DK78" s="9">
        <f>_xlfn.RANK.EQ(datos!DO78,datos!DO$7:DO$88)</f>
        <v>20</v>
      </c>
      <c r="DL78" s="9">
        <f>_xlfn.RANK.EQ(datos!DP78,datos!DP$7:DP$88)</f>
        <v>45</v>
      </c>
      <c r="DM78" s="9">
        <f>_xlfn.RANK.EQ(datos!DQ78,datos!DQ$7:DQ$88)</f>
        <v>56</v>
      </c>
      <c r="DN78" s="9">
        <f>_xlfn.RANK.EQ(datos!DR78,datos!DR$7:DR$88)</f>
        <v>33</v>
      </c>
      <c r="DO78" s="9">
        <f>_xlfn.RANK.EQ(datos!DS78,datos!DS$7:DS$88)</f>
        <v>67</v>
      </c>
      <c r="DP78" s="9">
        <f>_xlfn.RANK.EQ(datos!DT78,datos!DT$7:DT$88)</f>
        <v>53</v>
      </c>
      <c r="DQ78" s="9">
        <f>_xlfn.RANK.EQ(datos!DU78,datos!DU$7:DU$88)</f>
        <v>53</v>
      </c>
      <c r="DR78" s="9">
        <f>_xlfn.RANK.EQ(datos!DV78,datos!DV$7:DV$88)</f>
        <v>6</v>
      </c>
      <c r="DS78" s="9">
        <f>_xlfn.RANK.EQ(datos!DW78,datos!DW$7:DW$88)</f>
        <v>12</v>
      </c>
      <c r="DT78" s="9">
        <f>_xlfn.RANK.EQ(datos!DX78,datos!DX$7:DX$88)</f>
        <v>15</v>
      </c>
      <c r="DU78" s="9">
        <f>_xlfn.RANK.EQ(datos!DY78,datos!DY$7:DY$88)</f>
        <v>16</v>
      </c>
      <c r="DV78" s="9">
        <f>_xlfn.RANK.EQ(datos!DZ78,datos!DZ$7:DZ$88)</f>
        <v>14</v>
      </c>
      <c r="DW78" s="9">
        <f>_xlfn.RANK.EQ(datos!EA78,datos!EA$7:EA$88)</f>
        <v>69</v>
      </c>
      <c r="DX78" s="9">
        <f>_xlfn.RANK.EQ(datos!EB78,datos!EB$7:EB$88)</f>
        <v>58</v>
      </c>
      <c r="DY78" s="9">
        <f>_xlfn.RANK.EQ(datos!EC78,datos!EC$7:EC$88)</f>
        <v>63</v>
      </c>
      <c r="DZ78" s="9">
        <f>_xlfn.RANK.EQ(datos!ED78,datos!ED$7:ED$88)</f>
        <v>69</v>
      </c>
      <c r="EA78" s="9">
        <f>_xlfn.RANK.EQ(datos!EE78,datos!EE$7:EE$88)</f>
        <v>58</v>
      </c>
      <c r="EB78" s="9">
        <f>_xlfn.RANK.EQ(datos!EF78,datos!EF$7:EF$88)</f>
        <v>26</v>
      </c>
      <c r="EC78" s="9">
        <f>_xlfn.RANK.EQ(datos!EG78,datos!EG$7:EG$88)</f>
        <v>41</v>
      </c>
      <c r="ED78" s="9">
        <f>_xlfn.RANK.EQ(datos!EH78,datos!EH$7:EH$88)</f>
        <v>44</v>
      </c>
      <c r="EE78" s="9">
        <f>_xlfn.RANK.EQ(datos!EI78,datos!EI$7:EI$88)</f>
        <v>1</v>
      </c>
      <c r="EF78" s="9">
        <f>_xlfn.RANK.EQ(datos!EJ78,datos!EJ$7:EJ$88)</f>
        <v>70</v>
      </c>
      <c r="EG78" s="9">
        <f>_xlfn.RANK.EQ(datos!EK78,datos!EK$7:EK$88)</f>
        <v>58</v>
      </c>
      <c r="EH78" s="9">
        <f>_xlfn.RANK.EQ(datos!EL78,datos!EL$7:EL$88)</f>
        <v>72</v>
      </c>
      <c r="EI78" s="9">
        <f>_xlfn.RANK.EQ(datos!EM78,datos!EM$7:EM$88)</f>
        <v>72</v>
      </c>
      <c r="EJ78" s="9">
        <f>_xlfn.RANK.EQ(datos!EN78,datos!EN$7:EN$88)</f>
        <v>65</v>
      </c>
      <c r="EK78" s="9">
        <f>_xlfn.RANK.EQ(datos!EO78,datos!EO$7:EO$88)</f>
        <v>78</v>
      </c>
      <c r="EL78" s="9">
        <f>_xlfn.RANK.EQ(datos!EP78,datos!EP$7:EP$88)</f>
        <v>57</v>
      </c>
      <c r="EM78" s="9">
        <f>_xlfn.RANK.EQ(datos!EQ78,datos!EQ$7:EQ$88)</f>
        <v>65</v>
      </c>
      <c r="EN78" s="9">
        <f>_xlfn.RANK.EQ(datos!ER78,datos!ER$7:ER$88)</f>
        <v>76</v>
      </c>
      <c r="EO78" s="9">
        <f>_xlfn.RANK.EQ(datos!ES78,datos!ES$7:ES$88)</f>
        <v>14</v>
      </c>
      <c r="EP78" s="9">
        <f>_xlfn.RANK.EQ(datos!ET78,datos!ET$7:ET$88)</f>
        <v>59</v>
      </c>
      <c r="EQ78" s="9">
        <f>_xlfn.RANK.EQ(datos!EU78,datos!EU$7:EU$88)</f>
        <v>61</v>
      </c>
      <c r="ER78" s="9">
        <f>_xlfn.RANK.EQ(datos!EV78,datos!EV$7:EV$88)</f>
        <v>63</v>
      </c>
      <c r="ES78" s="9">
        <f>_xlfn.RANK.EQ(datos!EW78,datos!EW$7:EW$88)</f>
        <v>16</v>
      </c>
      <c r="ET78" s="9">
        <f>_xlfn.RANK.EQ(datos!EX78,datos!EX$7:EX$88)</f>
        <v>64</v>
      </c>
      <c r="EU78" s="9">
        <f>_xlfn.RANK.EQ(datos!EY78,datos!EY$7:EY$88)</f>
        <v>40</v>
      </c>
      <c r="EV78" s="9">
        <f>_xlfn.RANK.EQ(datos!EZ78,datos!EZ$7:EZ$88)</f>
        <v>61</v>
      </c>
      <c r="EW78" s="9">
        <f>_xlfn.RANK.EQ(datos!FA78,datos!FA$7:FA$88)</f>
        <v>76</v>
      </c>
      <c r="EX78" s="9">
        <f>_xlfn.RANK.EQ(datos!FB78,datos!FB$7:FB$88)</f>
        <v>54</v>
      </c>
      <c r="EY78" s="9">
        <f>_xlfn.RANK.EQ(datos!FC78,datos!FC$7:FC$88)</f>
        <v>66</v>
      </c>
      <c r="EZ78" s="9">
        <f>_xlfn.RANK.EQ(datos!FD78,datos!FD$7:FD$88)</f>
        <v>73</v>
      </c>
      <c r="FA78" s="9">
        <f>_xlfn.RANK.EQ(datos!FE78,datos!FE$7:FE$88)</f>
        <v>27</v>
      </c>
      <c r="FB78" s="9">
        <f>_xlfn.RANK.EQ(datos!FF78,datos!FF$7:FF$88)</f>
        <v>4</v>
      </c>
      <c r="FC78" s="9">
        <f>_xlfn.RANK.EQ(datos!FG78,datos!FG$7:FG$88)</f>
        <v>72</v>
      </c>
      <c r="FD78" s="9">
        <f>_xlfn.RANK.EQ(datos!FH78,datos!FH$7:FH$88)</f>
        <v>52</v>
      </c>
      <c r="FE78" s="9">
        <f>_xlfn.RANK.EQ(datos!FI78,datos!FI$7:FI$88)</f>
        <v>1</v>
      </c>
      <c r="FF78" s="9">
        <f>_xlfn.RANK.EQ(datos!FJ78,datos!FJ$7:FJ$88)</f>
        <v>77</v>
      </c>
      <c r="FG78" s="9">
        <f>_xlfn.RANK.EQ(datos!FK78,datos!FK$7:FK$88)</f>
        <v>67</v>
      </c>
      <c r="FH78" s="9">
        <f>_xlfn.RANK.EQ(datos!FL78,datos!FL$7:FL$88)</f>
        <v>43</v>
      </c>
      <c r="FI78" s="9">
        <f>_xlfn.RANK.EQ(datos!FM78,datos!FM$7:FM$88)</f>
        <v>26</v>
      </c>
      <c r="FJ78" s="9">
        <f>_xlfn.RANK.EQ(datos!FN78,datos!FN$7:FN$88)</f>
        <v>26</v>
      </c>
      <c r="FK78" s="9">
        <f>_xlfn.RANK.EQ(datos!FO78,datos!FO$7:FO$88)</f>
        <v>30</v>
      </c>
      <c r="FL78" s="9">
        <f>_xlfn.RANK.EQ(datos!FP78,datos!FP$7:FP$88)</f>
        <v>67</v>
      </c>
      <c r="FM78" s="9">
        <f>_xlfn.RANK.EQ(datos!FQ78,datos!FQ$7:FQ$88)</f>
        <v>35</v>
      </c>
      <c r="FN78" s="9">
        <f>_xlfn.RANK.EQ(datos!FR78,datos!FR$7:FR$88)</f>
        <v>42</v>
      </c>
      <c r="FO78" s="9">
        <f>_xlfn.RANK.EQ(datos!FS78,datos!FS$7:FS$88)</f>
        <v>64</v>
      </c>
      <c r="FP78" s="9">
        <f>_xlfn.RANK.EQ(datos!FT78,datos!FT$7:FT$88)</f>
        <v>44</v>
      </c>
    </row>
    <row r="79" spans="1:172" x14ac:dyDescent="0.3">
      <c r="A79" s="2" t="s">
        <v>146</v>
      </c>
      <c r="B79" s="2">
        <v>608</v>
      </c>
      <c r="C79" s="2" t="s">
        <v>147</v>
      </c>
      <c r="D79" s="2" t="s">
        <v>133</v>
      </c>
      <c r="E79" s="2" t="s">
        <v>348</v>
      </c>
      <c r="F79" s="2">
        <v>1</v>
      </c>
      <c r="G79" s="2" t="s">
        <v>355</v>
      </c>
      <c r="H79" s="9">
        <f>_xlfn.RANK.EQ(datos2!I79,datos2!I$7:I$88)</f>
        <v>77</v>
      </c>
      <c r="I79" s="9">
        <f>_xlfn.RANK.EQ(datos2!J79,datos2!J$7:J$88)</f>
        <v>68</v>
      </c>
      <c r="J79" s="9">
        <f>_xlfn.RANK.EQ(datos2!K79,datos2!K$7:K$88)</f>
        <v>79</v>
      </c>
      <c r="K79" s="9">
        <f>_xlfn.RANK.EQ(datos2!L79,datos2!L$7:L$88)</f>
        <v>76</v>
      </c>
      <c r="L79" s="9">
        <f>_xlfn.RANK.EQ(datos2!M79,datos2!M$7:M$88)</f>
        <v>75</v>
      </c>
      <c r="M79" s="9">
        <f>_xlfn.RANK.EQ(datos2!N79,datos2!N$7:N$88)</f>
        <v>59</v>
      </c>
      <c r="N79" s="9">
        <f>_xlfn.RANK.EQ(datos2!O79,datos2!O$7:O$88)</f>
        <v>69</v>
      </c>
      <c r="O79" s="9">
        <f>_xlfn.RANK.EQ(datos2!P79,datos2!P$7:P$88)</f>
        <v>33</v>
      </c>
      <c r="P79" s="9">
        <f>_xlfn.RANK.EQ(datos2!Q79,datos2!Q$7:Q$88)</f>
        <v>24</v>
      </c>
      <c r="Q79" s="9">
        <f>_xlfn.RANK.EQ(datos2!R79,datos2!R$7:R$88)</f>
        <v>72</v>
      </c>
      <c r="R79" s="9">
        <f>_xlfn.RANK.EQ(datos2!S79,datos2!S$7:S$88)</f>
        <v>28</v>
      </c>
      <c r="S79" s="9">
        <f>_xlfn.RANK.EQ(datos2!T79,datos2!T$7:T$88)</f>
        <v>54</v>
      </c>
      <c r="T79" s="9">
        <f>_xlfn.RANK.EQ(datos2!U79,datos2!U$7:U$88)</f>
        <v>71</v>
      </c>
      <c r="U79" s="9">
        <f>_xlfn.RANK.EQ(datos2!V79,datos2!V$7:V$88)</f>
        <v>72</v>
      </c>
      <c r="V79" s="9">
        <f>_xlfn.RANK.EQ(datos2!W79,datos2!W$7:W$88)</f>
        <v>72</v>
      </c>
      <c r="W79" s="9">
        <f>_xlfn.RANK.EQ(datos2!X79,datos2!X$7:X$88)</f>
        <v>82</v>
      </c>
      <c r="X79" s="9">
        <f>_xlfn.RANK.EQ(datos2!Y79,datos2!Y$7:Y$88)</f>
        <v>78</v>
      </c>
      <c r="Y79" s="9">
        <f>_xlfn.RANK.EQ(datos2!Z79,datos2!Z$7:Z$88)</f>
        <v>55</v>
      </c>
      <c r="Z79" s="9">
        <f>_xlfn.RANK.EQ(datos2!AA79,datos2!AA$7:AA$88)</f>
        <v>70</v>
      </c>
      <c r="AA79" s="9">
        <f>_xlfn.RANK.EQ(datos2!AB79,datos2!AB$7:AB$88)</f>
        <v>81</v>
      </c>
      <c r="AB79" s="9">
        <f>_xlfn.RANK.EQ(datos2!AC79,datos2!AC$7:AC$88)</f>
        <v>66</v>
      </c>
      <c r="AC79" s="9">
        <f>_xlfn.RANK.EQ(datos2!AD79,datos2!AD$7:AD$88)</f>
        <v>70</v>
      </c>
      <c r="AD79" s="9">
        <f>_xlfn.RANK.EQ(datos2!AE79,datos2!AE$7:AE$88)</f>
        <v>72</v>
      </c>
      <c r="AE79" s="9">
        <f>_xlfn.RANK.EQ(datos2!AF79,datos2!AF$7:AF$88)</f>
        <v>75</v>
      </c>
      <c r="AF79" s="9">
        <f>_xlfn.RANK.EQ(datos2!AG79,datos2!AG$7:AG$88)</f>
        <v>64</v>
      </c>
      <c r="AG79" s="9">
        <f>_xlfn.RANK.EQ(datos2!AH79,datos2!AH$7:AH$88)</f>
        <v>58</v>
      </c>
      <c r="AH79" s="9">
        <f>_xlfn.RANK.EQ(datos2!AI79,datos2!AI$7:AI$88)</f>
        <v>13</v>
      </c>
      <c r="AI79" s="9">
        <f>_xlfn.RANK.EQ(datos2!AJ79,datos2!AJ$7:AJ$88)</f>
        <v>72</v>
      </c>
      <c r="AJ79" s="9">
        <f>_xlfn.RANK.EQ(datos2!AK79,datos2!AK$7:AK$88)</f>
        <v>50</v>
      </c>
      <c r="AK79" s="9">
        <f>_xlfn.RANK.EQ(datos2!AL79,datos2!AL$7:AL$88)</f>
        <v>69</v>
      </c>
      <c r="AL79" s="9">
        <f>_xlfn.RANK.EQ(datos2!AM79,datos2!AM$7:AM$88)</f>
        <v>61</v>
      </c>
      <c r="AM79" s="9">
        <f>_xlfn.RANK.EQ(datos2!AN79,datos2!AN$7:AN$88)</f>
        <v>41</v>
      </c>
      <c r="AN79" s="9">
        <f>_xlfn.RANK.EQ(datos2!AO79,datos2!AO$7:AO$88)</f>
        <v>73</v>
      </c>
      <c r="AO79" s="9">
        <f>_xlfn.RANK.EQ(datos!AS79,datos!AS$7:AS$88)</f>
        <v>42</v>
      </c>
      <c r="AP79" s="9">
        <f>_xlfn.RANK.EQ(datos!AT79,datos!AT$7:AT$88)</f>
        <v>16</v>
      </c>
      <c r="AQ79" s="9">
        <f>_xlfn.RANK.EQ(datos!AU79,datos!AU$7:AU$88)</f>
        <v>57</v>
      </c>
      <c r="AR79" s="9">
        <f>_xlfn.RANK.EQ(datos!AV79,datos!AV$7:AV$88)</f>
        <v>65</v>
      </c>
      <c r="AS79" s="9">
        <f>_xlfn.RANK.EQ(datos!AW79,datos!AW$7:AW$88)</f>
        <v>23</v>
      </c>
      <c r="AT79" s="9">
        <f>_xlfn.RANK.EQ(datos!AX79,datos!AX$7:AX$88)</f>
        <v>21</v>
      </c>
      <c r="AU79" s="9">
        <f>_xlfn.RANK.EQ(datos!AY79,datos!AY$7:AY$88)</f>
        <v>78</v>
      </c>
      <c r="AV79" s="9">
        <f>_xlfn.RANK.EQ(datos!AZ79,datos!AZ$7:AZ$88)</f>
        <v>26</v>
      </c>
      <c r="AW79" s="9">
        <f>_xlfn.RANK.EQ(datos!BA79,datos!BA$7:BA$88)</f>
        <v>35</v>
      </c>
      <c r="AX79" s="9">
        <f>_xlfn.RANK.EQ(datos!BB79,datos!BB$7:BB$88)</f>
        <v>8</v>
      </c>
      <c r="AY79" s="9">
        <f>_xlfn.RANK.EQ(datos!BC79,datos!BC$7:BC$88)</f>
        <v>74</v>
      </c>
      <c r="AZ79" s="9">
        <f>_xlfn.RANK.EQ(datos!BD79,datos!BD$7:BD$88)</f>
        <v>64</v>
      </c>
      <c r="BA79" s="9">
        <f>_xlfn.RANK.EQ(datos!BE79,datos!BE$7:BE$88)</f>
        <v>63</v>
      </c>
      <c r="BB79" s="9">
        <f>_xlfn.RANK.EQ(datos!BF79,datos!BF$7:BF$88)</f>
        <v>1</v>
      </c>
      <c r="BC79" s="9">
        <f>_xlfn.RANK.EQ(datos!BG79,datos!BG$7:BG$88)</f>
        <v>70</v>
      </c>
      <c r="BD79" s="9">
        <f>_xlfn.RANK.EQ(datos!BH79,datos!BH$7:BH$88)</f>
        <v>1</v>
      </c>
      <c r="BE79" s="9">
        <f>_xlfn.RANK.EQ(datos!BI79,datos!BI$7:BI$88)</f>
        <v>12</v>
      </c>
      <c r="BF79" s="9">
        <f>_xlfn.RANK.EQ(datos!BJ79,datos!BJ$7:BJ$88)</f>
        <v>9</v>
      </c>
      <c r="BG79" s="9">
        <f>_xlfn.RANK.EQ(datos!BK79,datos!BK$7:BK$88)</f>
        <v>11</v>
      </c>
      <c r="BH79" s="9">
        <f>_xlfn.RANK.EQ(datos!BL79,datos!BL$7:BL$88)</f>
        <v>59</v>
      </c>
      <c r="BI79" s="9">
        <f>_xlfn.RANK.EQ(datos!BM79,datos!BM$7:BM$88)</f>
        <v>76</v>
      </c>
      <c r="BJ79" s="9">
        <f>_xlfn.RANK.EQ(datos!BN79,datos!BN$7:BN$88)</f>
        <v>14</v>
      </c>
      <c r="BK79" s="9">
        <f>_xlfn.RANK.EQ(datos!BO79,datos!BO$7:BO$88)</f>
        <v>50</v>
      </c>
      <c r="BL79" s="9">
        <f>_xlfn.RANK.EQ(datos!BP79,datos!BP$7:BP$88)</f>
        <v>19</v>
      </c>
      <c r="BM79" s="9">
        <f>_xlfn.RANK.EQ(datos!BQ79,datos!BQ$7:BQ$88)</f>
        <v>72</v>
      </c>
      <c r="BN79" s="9">
        <f>_xlfn.RANK.EQ(datos!BR79,datos!BR$7:BR$88)</f>
        <v>69</v>
      </c>
      <c r="BO79" s="9">
        <f>_xlfn.RANK.EQ(datos!BS79,datos!BS$7:BS$88)</f>
        <v>63</v>
      </c>
      <c r="BP79" s="9">
        <f>_xlfn.RANK.EQ(datos!BT79,datos!BT$7:BT$88)</f>
        <v>76</v>
      </c>
      <c r="BQ79" s="9">
        <f>_xlfn.RANK.EQ(datos!BU79,datos!BU$7:BU$88)</f>
        <v>72</v>
      </c>
      <c r="BR79" s="9">
        <f>_xlfn.RANK.EQ(datos!BV79,datos!BV$7:BV$88)</f>
        <v>12</v>
      </c>
      <c r="BS79" s="9">
        <f>_xlfn.RANK.EQ(datos!BW79,datos!BW$7:BW$88)</f>
        <v>1</v>
      </c>
      <c r="BT79" s="9">
        <f>_xlfn.RANK.EQ(datos!BX79,datos!BX$7:BX$88)</f>
        <v>24</v>
      </c>
      <c r="BU79" s="9">
        <f>_xlfn.RANK.EQ(datos!BY79,datos!BY$7:BY$88)</f>
        <v>55</v>
      </c>
      <c r="BV79" s="9">
        <f>_xlfn.RANK.EQ(datos!BZ79,datos!BZ$7:BZ$88)</f>
        <v>68</v>
      </c>
      <c r="BW79" s="9">
        <f>_xlfn.RANK.EQ(datos!CA79,datos!CA$7:CA$88)</f>
        <v>25</v>
      </c>
      <c r="BX79" s="9">
        <f>_xlfn.RANK.EQ(datos!CB79,datos!CB$7:CB$88)</f>
        <v>57</v>
      </c>
      <c r="BY79" s="9">
        <f>_xlfn.RANK.EQ(datos!CC79,datos!CC$7:CC$88)</f>
        <v>82</v>
      </c>
      <c r="BZ79" s="9">
        <f>_xlfn.RANK.EQ(datos!CD79,datos!CD$7:CD$88)</f>
        <v>81</v>
      </c>
      <c r="CA79" s="9">
        <f>_xlfn.RANK.EQ(datos!CE79,datos!CE$7:CE$88)</f>
        <v>80</v>
      </c>
      <c r="CB79" s="9">
        <f>_xlfn.RANK.EQ(datos!CF79,datos!CF$7:CF$88)</f>
        <v>81</v>
      </c>
      <c r="CC79" s="9">
        <f>_xlfn.RANK.EQ(datos!CG79,datos!CG$7:CG$88)</f>
        <v>36</v>
      </c>
      <c r="CD79" s="9">
        <f>_xlfn.RANK.EQ(datos!CH79,datos!CH$7:CH$88)</f>
        <v>14</v>
      </c>
      <c r="CE79" s="9">
        <f>_xlfn.RANK.EQ(datos!CI79,datos!CI$7:CI$88)</f>
        <v>3</v>
      </c>
      <c r="CF79" s="9">
        <f>_xlfn.RANK.EQ(datos!CJ79,datos!CJ$7:CJ$88)</f>
        <v>64</v>
      </c>
      <c r="CG79" s="9">
        <f>_xlfn.RANK.EQ(datos!CK79,datos!CK$7:CK$88)</f>
        <v>79</v>
      </c>
      <c r="CH79" s="9">
        <f>_xlfn.RANK.EQ(datos!CL79,datos!CL$7:CL$88)</f>
        <v>67</v>
      </c>
      <c r="CI79" s="9">
        <f>_xlfn.RANK.EQ(datos!CM79,datos!CM$7:CM$88)</f>
        <v>79</v>
      </c>
      <c r="CJ79" s="9">
        <f>_xlfn.RANK.EQ(datos!CN79,datos!CN$7:CN$88)</f>
        <v>74</v>
      </c>
      <c r="CK79" s="9">
        <f>_xlfn.RANK.EQ(datos!CO79,datos!CO$7:CO$88)</f>
        <v>18</v>
      </c>
      <c r="CL79" s="9">
        <f>_xlfn.RANK.EQ(datos!CP79,datos!CP$7:CP$88)</f>
        <v>80</v>
      </c>
      <c r="CM79" s="9">
        <f>_xlfn.RANK.EQ(datos!CQ79,datos!CQ$7:CQ$88)</f>
        <v>1</v>
      </c>
      <c r="CN79" s="9">
        <f>_xlfn.RANK.EQ(datos!CR79,datos!CR$7:CR$88)</f>
        <v>20</v>
      </c>
      <c r="CO79" s="9">
        <f>_xlfn.RANK.EQ(datos!CS79,datos!CS$7:CS$88)</f>
        <v>74</v>
      </c>
      <c r="CP79" s="9">
        <f>_xlfn.RANK.EQ(datos!CT79,datos!CT$7:CT$88)</f>
        <v>42</v>
      </c>
      <c r="CQ79" s="9">
        <f>_xlfn.RANK.EQ(datos!CU79,datos!CU$7:CU$88)</f>
        <v>51</v>
      </c>
      <c r="CR79" s="9">
        <f>_xlfn.RANK.EQ(datos!CV79,datos!CV$7:CV$88)</f>
        <v>63</v>
      </c>
      <c r="CS79" s="9">
        <f>_xlfn.RANK.EQ(datos!CW79,datos!CW$7:CW$88)</f>
        <v>69</v>
      </c>
      <c r="CT79" s="9">
        <f>_xlfn.RANK.EQ(datos!CX79,datos!CX$7:CX$88)</f>
        <v>8</v>
      </c>
      <c r="CU79" s="9">
        <f>_xlfn.RANK.EQ(datos!CY79,datos!CY$7:CY$88)</f>
        <v>82</v>
      </c>
      <c r="CV79" s="9">
        <f>_xlfn.RANK.EQ(datos!CZ79,datos!CZ$7:CZ$88)</f>
        <v>1</v>
      </c>
      <c r="CW79" s="9">
        <f>_xlfn.RANK.EQ(datos!DA79,datos!DA$7:DA$88)</f>
        <v>66</v>
      </c>
      <c r="CX79" s="9">
        <f>_xlfn.RANK.EQ(datos!DB79,datos!DB$7:DB$88)</f>
        <v>1</v>
      </c>
      <c r="CY79" s="9">
        <f>_xlfn.RANK.EQ(datos!DC79,datos!DC$7:DC$88)</f>
        <v>79</v>
      </c>
      <c r="CZ79" s="9">
        <f>_xlfn.RANK.EQ(datos!DD79,datos!DD$7:DD$88)</f>
        <v>79</v>
      </c>
      <c r="DA79" s="9">
        <f>_xlfn.RANK.EQ(datos!DE79,datos!DE$7:DE$88)</f>
        <v>81</v>
      </c>
      <c r="DB79" s="9">
        <f>_xlfn.RANK.EQ(datos!DF79,datos!DF$7:DF$88)</f>
        <v>1</v>
      </c>
      <c r="DC79" s="9">
        <f>_xlfn.RANK.EQ(datos!DG79,datos!DG$7:DG$88)</f>
        <v>68</v>
      </c>
      <c r="DD79" s="9">
        <f>_xlfn.RANK.EQ(datos!DH79,datos!DH$7:DH$88)</f>
        <v>8</v>
      </c>
      <c r="DE79" s="9">
        <f>_xlfn.RANK.EQ(datos!DI79,datos!DI$7:DI$88)</f>
        <v>72</v>
      </c>
      <c r="DF79" s="9">
        <f>_xlfn.RANK.EQ(datos!DJ79,datos!DJ$7:DJ$88)</f>
        <v>59</v>
      </c>
      <c r="DG79" s="9">
        <f>_xlfn.RANK.EQ(datos!DK79,datos!DK$7:DK$88)</f>
        <v>63</v>
      </c>
      <c r="DH79" s="9">
        <f>_xlfn.RANK.EQ(datos!DL79,datos!DL$7:DL$88)</f>
        <v>66</v>
      </c>
      <c r="DI79" s="9">
        <f>_xlfn.RANK.EQ(datos!DM79,datos!DM$7:DM$88)</f>
        <v>72</v>
      </c>
      <c r="DJ79" s="9">
        <f>_xlfn.RANK.EQ(datos!DN79,datos!DN$7:DN$88)</f>
        <v>80</v>
      </c>
      <c r="DK79" s="9">
        <f>_xlfn.RANK.EQ(datos!DO79,datos!DO$7:DO$88)</f>
        <v>5</v>
      </c>
      <c r="DL79" s="9">
        <f>_xlfn.RANK.EQ(datos!DP79,datos!DP$7:DP$88)</f>
        <v>54</v>
      </c>
      <c r="DM79" s="9">
        <f>_xlfn.RANK.EQ(datos!DQ79,datos!DQ$7:DQ$88)</f>
        <v>70</v>
      </c>
      <c r="DN79" s="9">
        <f>_xlfn.RANK.EQ(datos!DR79,datos!DR$7:DR$88)</f>
        <v>78</v>
      </c>
      <c r="DO79" s="9">
        <f>_xlfn.RANK.EQ(datos!DS79,datos!DS$7:DS$88)</f>
        <v>57</v>
      </c>
      <c r="DP79" s="9">
        <f>_xlfn.RANK.EQ(datos!DT79,datos!DT$7:DT$88)</f>
        <v>66</v>
      </c>
      <c r="DQ79" s="9">
        <f>_xlfn.RANK.EQ(datos!DU79,datos!DU$7:DU$88)</f>
        <v>57</v>
      </c>
      <c r="DR79" s="9">
        <f>_xlfn.RANK.EQ(datos!DV79,datos!DV$7:DV$88)</f>
        <v>28</v>
      </c>
      <c r="DS79" s="9">
        <f>_xlfn.RANK.EQ(datos!DW79,datos!DW$7:DW$88)</f>
        <v>20</v>
      </c>
      <c r="DT79" s="9">
        <f>_xlfn.RANK.EQ(datos!DX79,datos!DX$7:DX$88)</f>
        <v>26</v>
      </c>
      <c r="DU79" s="9">
        <f>_xlfn.RANK.EQ(datos!DY79,datos!DY$7:DY$88)</f>
        <v>32</v>
      </c>
      <c r="DV79" s="9">
        <f>_xlfn.RANK.EQ(datos!DZ79,datos!DZ$7:DZ$88)</f>
        <v>20</v>
      </c>
      <c r="DW79" s="9">
        <f>_xlfn.RANK.EQ(datos!EA79,datos!EA$7:EA$88)</f>
        <v>56</v>
      </c>
      <c r="DX79" s="9">
        <f>_xlfn.RANK.EQ(datos!EB79,datos!EB$7:EB$88)</f>
        <v>45</v>
      </c>
      <c r="DY79" s="9">
        <f>_xlfn.RANK.EQ(datos!EC79,datos!EC$7:EC$88)</f>
        <v>57</v>
      </c>
      <c r="DZ79" s="9">
        <f>_xlfn.RANK.EQ(datos!ED79,datos!ED$7:ED$88)</f>
        <v>53</v>
      </c>
      <c r="EA79" s="9">
        <f>_xlfn.RANK.EQ(datos!EE79,datos!EE$7:EE$88)</f>
        <v>65</v>
      </c>
      <c r="EB79" s="9">
        <f>_xlfn.RANK.EQ(datos!EF79,datos!EF$7:EF$88)</f>
        <v>12</v>
      </c>
      <c r="EC79" s="9">
        <f>_xlfn.RANK.EQ(datos!EG79,datos!EG$7:EG$88)</f>
        <v>19</v>
      </c>
      <c r="ED79" s="9">
        <f>_xlfn.RANK.EQ(datos!EH79,datos!EH$7:EH$88)</f>
        <v>48</v>
      </c>
      <c r="EE79" s="9">
        <f>_xlfn.RANK.EQ(datos!EI79,datos!EI$7:EI$88)</f>
        <v>1</v>
      </c>
      <c r="EF79" s="9">
        <f>_xlfn.RANK.EQ(datos!EJ79,datos!EJ$7:EJ$88)</f>
        <v>77</v>
      </c>
      <c r="EG79" s="9">
        <f>_xlfn.RANK.EQ(datos!EK79,datos!EK$7:EK$88)</f>
        <v>63</v>
      </c>
      <c r="EH79" s="9">
        <f>_xlfn.RANK.EQ(datos!EL79,datos!EL$7:EL$88)</f>
        <v>74</v>
      </c>
      <c r="EI79" s="9">
        <f>_xlfn.RANK.EQ(datos!EM79,datos!EM$7:EM$88)</f>
        <v>66</v>
      </c>
      <c r="EJ79" s="9">
        <f>_xlfn.RANK.EQ(datos!EN79,datos!EN$7:EN$88)</f>
        <v>61</v>
      </c>
      <c r="EK79" s="9">
        <f>_xlfn.RANK.EQ(datos!EO79,datos!EO$7:EO$88)</f>
        <v>32</v>
      </c>
      <c r="EL79" s="9">
        <f>_xlfn.RANK.EQ(datos!EP79,datos!EP$7:EP$88)</f>
        <v>53</v>
      </c>
      <c r="EM79" s="9">
        <f>_xlfn.RANK.EQ(datos!EQ79,datos!EQ$7:EQ$88)</f>
        <v>49</v>
      </c>
      <c r="EN79" s="9">
        <f>_xlfn.RANK.EQ(datos!ER79,datos!ER$7:ER$88)</f>
        <v>32</v>
      </c>
      <c r="EO79" s="9">
        <f>_xlfn.RANK.EQ(datos!ES79,datos!ES$7:ES$88)</f>
        <v>67</v>
      </c>
      <c r="EP79" s="9">
        <f>_xlfn.RANK.EQ(datos!ET79,datos!ET$7:ET$88)</f>
        <v>71</v>
      </c>
      <c r="EQ79" s="9">
        <f>_xlfn.RANK.EQ(datos!EU79,datos!EU$7:EU$88)</f>
        <v>60</v>
      </c>
      <c r="ER79" s="9">
        <f>_xlfn.RANK.EQ(datos!EV79,datos!EV$7:EV$88)</f>
        <v>69</v>
      </c>
      <c r="ES79" s="9">
        <f>_xlfn.RANK.EQ(datos!EW79,datos!EW$7:EW$88)</f>
        <v>18</v>
      </c>
      <c r="ET79" s="9">
        <f>_xlfn.RANK.EQ(datos!EX79,datos!EX$7:EX$88)</f>
        <v>74</v>
      </c>
      <c r="EU79" s="9">
        <f>_xlfn.RANK.EQ(datos!EY79,datos!EY$7:EY$88)</f>
        <v>53</v>
      </c>
      <c r="EV79" s="9">
        <f>_xlfn.RANK.EQ(datos!EZ79,datos!EZ$7:EZ$88)</f>
        <v>59</v>
      </c>
      <c r="EW79" s="9">
        <f>_xlfn.RANK.EQ(datos!FA79,datos!FA$7:FA$88)</f>
        <v>54</v>
      </c>
      <c r="EX79" s="9">
        <f>_xlfn.RANK.EQ(datos!FB79,datos!FB$7:FB$88)</f>
        <v>65</v>
      </c>
      <c r="EY79" s="9">
        <f>_xlfn.RANK.EQ(datos!FC79,datos!FC$7:FC$88)</f>
        <v>66</v>
      </c>
      <c r="EZ79" s="9">
        <f>_xlfn.RANK.EQ(datos!FD79,datos!FD$7:FD$88)</f>
        <v>32</v>
      </c>
      <c r="FA79" s="9">
        <f>_xlfn.RANK.EQ(datos!FE79,datos!FE$7:FE$88)</f>
        <v>29</v>
      </c>
      <c r="FB79" s="9">
        <f>_xlfn.RANK.EQ(datos!FF79,datos!FF$7:FF$88)</f>
        <v>33</v>
      </c>
      <c r="FC79" s="9">
        <f>_xlfn.RANK.EQ(datos!FG79,datos!FG$7:FG$88)</f>
        <v>22</v>
      </c>
      <c r="FD79" s="9">
        <f>_xlfn.RANK.EQ(datos!FH79,datos!FH$7:FH$88)</f>
        <v>57</v>
      </c>
      <c r="FE79" s="9">
        <f>_xlfn.RANK.EQ(datos!FI79,datos!FI$7:FI$88)</f>
        <v>44</v>
      </c>
      <c r="FF79" s="9">
        <f>_xlfn.RANK.EQ(datos!FJ79,datos!FJ$7:FJ$88)</f>
        <v>57</v>
      </c>
      <c r="FG79" s="9">
        <f>_xlfn.RANK.EQ(datos!FK79,datos!FK$7:FK$88)</f>
        <v>20</v>
      </c>
      <c r="FH79" s="9">
        <f>_xlfn.RANK.EQ(datos!FL79,datos!FL$7:FL$88)</f>
        <v>43</v>
      </c>
      <c r="FI79" s="9">
        <f>_xlfn.RANK.EQ(datos!FM79,datos!FM$7:FM$88)</f>
        <v>26</v>
      </c>
      <c r="FJ79" s="9">
        <f>_xlfn.RANK.EQ(datos!FN79,datos!FN$7:FN$88)</f>
        <v>26</v>
      </c>
      <c r="FK79" s="9">
        <f>_xlfn.RANK.EQ(datos!FO79,datos!FO$7:FO$88)</f>
        <v>10</v>
      </c>
      <c r="FL79" s="9">
        <f>_xlfn.RANK.EQ(datos!FP79,datos!FP$7:FP$88)</f>
        <v>8</v>
      </c>
      <c r="FM79" s="9">
        <f>_xlfn.RANK.EQ(datos!FQ79,datos!FQ$7:FQ$88)</f>
        <v>78</v>
      </c>
      <c r="FN79" s="9">
        <f>_xlfn.RANK.EQ(datos!FR79,datos!FR$7:FR$88)</f>
        <v>63</v>
      </c>
      <c r="FO79" s="9">
        <f>_xlfn.RANK.EQ(datos!FS79,datos!FS$7:FS$88)</f>
        <v>82</v>
      </c>
      <c r="FP79" s="9">
        <f>_xlfn.RANK.EQ(datos!FT79,datos!FT$7:FT$88)</f>
        <v>29</v>
      </c>
    </row>
    <row r="80" spans="1:172" x14ac:dyDescent="0.3">
      <c r="A80" s="2" t="s">
        <v>148</v>
      </c>
      <c r="B80" s="2">
        <v>609</v>
      </c>
      <c r="C80" s="2" t="s">
        <v>149</v>
      </c>
      <c r="D80" s="2" t="s">
        <v>133</v>
      </c>
      <c r="E80" s="2" t="s">
        <v>349</v>
      </c>
      <c r="F80" s="2">
        <v>1</v>
      </c>
      <c r="G80" s="2" t="s">
        <v>355</v>
      </c>
      <c r="H80" s="9">
        <f>_xlfn.RANK.EQ(datos2!I80,datos2!I$7:I$88)</f>
        <v>70</v>
      </c>
      <c r="I80" s="9">
        <f>_xlfn.RANK.EQ(datos2!J80,datos2!J$7:J$88)</f>
        <v>78</v>
      </c>
      <c r="J80" s="9">
        <f>_xlfn.RANK.EQ(datos2!K80,datos2!K$7:K$88)</f>
        <v>65</v>
      </c>
      <c r="K80" s="9">
        <f>_xlfn.RANK.EQ(datos2!L80,datos2!L$7:L$88)</f>
        <v>61</v>
      </c>
      <c r="L80" s="9">
        <f>_xlfn.RANK.EQ(datos2!M80,datos2!M$7:M$88)</f>
        <v>47</v>
      </c>
      <c r="M80" s="9">
        <f>_xlfn.RANK.EQ(datos2!N80,datos2!N$7:N$88)</f>
        <v>77</v>
      </c>
      <c r="N80" s="9">
        <f>_xlfn.RANK.EQ(datos2!O80,datos2!O$7:O$88)</f>
        <v>61</v>
      </c>
      <c r="O80" s="9">
        <f>_xlfn.RANK.EQ(datos2!P80,datos2!P$7:P$88)</f>
        <v>79</v>
      </c>
      <c r="P80" s="9">
        <f>_xlfn.RANK.EQ(datos2!Q80,datos2!Q$7:Q$88)</f>
        <v>78</v>
      </c>
      <c r="Q80" s="9">
        <f>_xlfn.RANK.EQ(datos2!R80,datos2!R$7:R$88)</f>
        <v>56</v>
      </c>
      <c r="R80" s="9">
        <f>_xlfn.RANK.EQ(datos2!S80,datos2!S$7:S$88)</f>
        <v>45</v>
      </c>
      <c r="S80" s="9">
        <f>_xlfn.RANK.EQ(datos2!T80,datos2!T$7:T$88)</f>
        <v>56</v>
      </c>
      <c r="T80" s="9">
        <f>_xlfn.RANK.EQ(datos2!U80,datos2!U$7:U$88)</f>
        <v>40</v>
      </c>
      <c r="U80" s="9">
        <f>_xlfn.RANK.EQ(datos2!V80,datos2!V$7:V$88)</f>
        <v>60</v>
      </c>
      <c r="V80" s="9">
        <f>_xlfn.RANK.EQ(datos2!W80,datos2!W$7:W$88)</f>
        <v>80</v>
      </c>
      <c r="W80" s="9">
        <f>_xlfn.RANK.EQ(datos2!X80,datos2!X$7:X$88)</f>
        <v>41</v>
      </c>
      <c r="X80" s="9">
        <f>_xlfn.RANK.EQ(datos2!Y80,datos2!Y$7:Y$88)</f>
        <v>52</v>
      </c>
      <c r="Y80" s="9">
        <f>_xlfn.RANK.EQ(datos2!Z80,datos2!Z$7:Z$88)</f>
        <v>45</v>
      </c>
      <c r="Z80" s="9">
        <f>_xlfn.RANK.EQ(datos2!AA80,datos2!AA$7:AA$88)</f>
        <v>51</v>
      </c>
      <c r="AA80" s="9">
        <f>_xlfn.RANK.EQ(datos2!AB80,datos2!AB$7:AB$88)</f>
        <v>36</v>
      </c>
      <c r="AB80" s="9">
        <f>_xlfn.RANK.EQ(datos2!AC80,datos2!AC$7:AC$88)</f>
        <v>45</v>
      </c>
      <c r="AC80" s="9">
        <f>_xlfn.RANK.EQ(datos2!AD80,datos2!AD$7:AD$88)</f>
        <v>52</v>
      </c>
      <c r="AD80" s="9">
        <f>_xlfn.RANK.EQ(datos2!AE80,datos2!AE$7:AE$88)</f>
        <v>77</v>
      </c>
      <c r="AE80" s="9">
        <f>_xlfn.RANK.EQ(datos2!AF80,datos2!AF$7:AF$88)</f>
        <v>47</v>
      </c>
      <c r="AF80" s="9">
        <f>_xlfn.RANK.EQ(datos2!AG80,datos2!AG$7:AG$88)</f>
        <v>69</v>
      </c>
      <c r="AG80" s="9">
        <f>_xlfn.RANK.EQ(datos2!AH80,datos2!AH$7:AH$88)</f>
        <v>73</v>
      </c>
      <c r="AH80" s="9">
        <f>_xlfn.RANK.EQ(datos2!AI80,datos2!AI$7:AI$88)</f>
        <v>71</v>
      </c>
      <c r="AI80" s="9">
        <f>_xlfn.RANK.EQ(datos2!AJ80,datos2!AJ$7:AJ$88)</f>
        <v>73</v>
      </c>
      <c r="AJ80" s="9">
        <f>_xlfn.RANK.EQ(datos2!AK80,datos2!AK$7:AK$88)</f>
        <v>72</v>
      </c>
      <c r="AK80" s="9">
        <f>_xlfn.RANK.EQ(datos2!AL80,datos2!AL$7:AL$88)</f>
        <v>49</v>
      </c>
      <c r="AL80" s="9">
        <f>_xlfn.RANK.EQ(datos2!AM80,datos2!AM$7:AM$88)</f>
        <v>36</v>
      </c>
      <c r="AM80" s="9">
        <f>_xlfn.RANK.EQ(datos2!AN80,datos2!AN$7:AN$88)</f>
        <v>73</v>
      </c>
      <c r="AN80" s="9">
        <f>_xlfn.RANK.EQ(datos2!AO80,datos2!AO$7:AO$88)</f>
        <v>56</v>
      </c>
      <c r="AO80" s="9">
        <f>_xlfn.RANK.EQ(datos!AS80,datos!AS$7:AS$88)</f>
        <v>72</v>
      </c>
      <c r="AP80" s="9">
        <f>_xlfn.RANK.EQ(datos!AT80,datos!AT$7:AT$88)</f>
        <v>53</v>
      </c>
      <c r="AQ80" s="9">
        <f>_xlfn.RANK.EQ(datos!AU80,datos!AU$7:AU$88)</f>
        <v>68</v>
      </c>
      <c r="AR80" s="9">
        <f>_xlfn.RANK.EQ(datos!AV80,datos!AV$7:AV$88)</f>
        <v>74</v>
      </c>
      <c r="AS80" s="9">
        <f>_xlfn.RANK.EQ(datos!AW80,datos!AW$7:AW$88)</f>
        <v>78</v>
      </c>
      <c r="AT80" s="9">
        <f>_xlfn.RANK.EQ(datos!AX80,datos!AX$7:AX$88)</f>
        <v>81</v>
      </c>
      <c r="AU80" s="9">
        <f>_xlfn.RANK.EQ(datos!AY80,datos!AY$7:AY$88)</f>
        <v>62</v>
      </c>
      <c r="AV80" s="9">
        <f>_xlfn.RANK.EQ(datos!AZ80,datos!AZ$7:AZ$88)</f>
        <v>75</v>
      </c>
      <c r="AW80" s="9">
        <f>_xlfn.RANK.EQ(datos!BA80,datos!BA$7:BA$88)</f>
        <v>76</v>
      </c>
      <c r="AX80" s="9">
        <f>_xlfn.RANK.EQ(datos!BB80,datos!BB$7:BB$88)</f>
        <v>78</v>
      </c>
      <c r="AY80" s="9">
        <f>_xlfn.RANK.EQ(datos!BC80,datos!BC$7:BC$88)</f>
        <v>49</v>
      </c>
      <c r="AZ80" s="9">
        <f>_xlfn.RANK.EQ(datos!BD80,datos!BD$7:BD$88)</f>
        <v>46</v>
      </c>
      <c r="BA80" s="9">
        <f>_xlfn.RANK.EQ(datos!BE80,datos!BE$7:BE$88)</f>
        <v>68</v>
      </c>
      <c r="BB80" s="9">
        <f>_xlfn.RANK.EQ(datos!BF80,datos!BF$7:BF$88)</f>
        <v>35</v>
      </c>
      <c r="BC80" s="9">
        <f>_xlfn.RANK.EQ(datos!BG80,datos!BG$7:BG$88)</f>
        <v>5</v>
      </c>
      <c r="BD80" s="9">
        <f>_xlfn.RANK.EQ(datos!BH80,datos!BH$7:BH$88)</f>
        <v>65</v>
      </c>
      <c r="BE80" s="9">
        <f>_xlfn.RANK.EQ(datos!BI80,datos!BI$7:BI$88)</f>
        <v>44</v>
      </c>
      <c r="BF80" s="9">
        <f>_xlfn.RANK.EQ(datos!BJ80,datos!BJ$7:BJ$88)</f>
        <v>40</v>
      </c>
      <c r="BG80" s="9">
        <f>_xlfn.RANK.EQ(datos!BK80,datos!BK$7:BK$88)</f>
        <v>44</v>
      </c>
      <c r="BH80" s="9">
        <f>_xlfn.RANK.EQ(datos!BL80,datos!BL$7:BL$88)</f>
        <v>63</v>
      </c>
      <c r="BI80" s="9">
        <f>_xlfn.RANK.EQ(datos!BM80,datos!BM$7:BM$88)</f>
        <v>44</v>
      </c>
      <c r="BJ80" s="9">
        <f>_xlfn.RANK.EQ(datos!BN80,datos!BN$7:BN$88)</f>
        <v>25</v>
      </c>
      <c r="BK80" s="9">
        <f>_xlfn.RANK.EQ(datos!BO80,datos!BO$7:BO$88)</f>
        <v>50</v>
      </c>
      <c r="BL80" s="9">
        <f>_xlfn.RANK.EQ(datos!BP80,datos!BP$7:BP$88)</f>
        <v>21</v>
      </c>
      <c r="BM80" s="9">
        <f>_xlfn.RANK.EQ(datos!BQ80,datos!BQ$7:BQ$88)</f>
        <v>49</v>
      </c>
      <c r="BN80" s="9">
        <f>_xlfn.RANK.EQ(datos!BR80,datos!BR$7:BR$88)</f>
        <v>52</v>
      </c>
      <c r="BO80" s="9">
        <f>_xlfn.RANK.EQ(datos!BS80,datos!BS$7:BS$88)</f>
        <v>80</v>
      </c>
      <c r="BP80" s="9">
        <f>_xlfn.RANK.EQ(datos!BT80,datos!BT$7:BT$88)</f>
        <v>1</v>
      </c>
      <c r="BQ80" s="9">
        <f>_xlfn.RANK.EQ(datos!BU80,datos!BU$7:BU$88)</f>
        <v>72</v>
      </c>
      <c r="BR80" s="9">
        <f>_xlfn.RANK.EQ(datos!BV80,datos!BV$7:BV$88)</f>
        <v>34</v>
      </c>
      <c r="BS80" s="9">
        <f>_xlfn.RANK.EQ(datos!BW80,datos!BW$7:BW$88)</f>
        <v>1</v>
      </c>
      <c r="BT80" s="9">
        <f>_xlfn.RANK.EQ(datos!BX80,datos!BX$7:BX$88)</f>
        <v>58</v>
      </c>
      <c r="BU80" s="9">
        <f>_xlfn.RANK.EQ(datos!BY80,datos!BY$7:BY$88)</f>
        <v>74</v>
      </c>
      <c r="BV80" s="9">
        <f>_xlfn.RANK.EQ(datos!BZ80,datos!BZ$7:BZ$88)</f>
        <v>37</v>
      </c>
      <c r="BW80" s="9">
        <f>_xlfn.RANK.EQ(datos!CA80,datos!CA$7:CA$88)</f>
        <v>28</v>
      </c>
      <c r="BX80" s="9">
        <f>_xlfn.RANK.EQ(datos!CB80,datos!CB$7:CB$88)</f>
        <v>77</v>
      </c>
      <c r="BY80" s="9">
        <f>_xlfn.RANK.EQ(datos!CC80,datos!CC$7:CC$88)</f>
        <v>57</v>
      </c>
      <c r="BZ80" s="9">
        <f>_xlfn.RANK.EQ(datos!CD80,datos!CD$7:CD$88)</f>
        <v>48</v>
      </c>
      <c r="CA80" s="9">
        <f>_xlfn.RANK.EQ(datos!CE80,datos!CE$7:CE$88)</f>
        <v>66</v>
      </c>
      <c r="CB80" s="9">
        <f>_xlfn.RANK.EQ(datos!CF80,datos!CF$7:CF$88)</f>
        <v>38</v>
      </c>
      <c r="CC80" s="9">
        <f>_xlfn.RANK.EQ(datos!CG80,datos!CG$7:CG$88)</f>
        <v>5</v>
      </c>
      <c r="CD80" s="9">
        <f>_xlfn.RANK.EQ(datos!CH80,datos!CH$7:CH$88)</f>
        <v>28</v>
      </c>
      <c r="CE80" s="9">
        <f>_xlfn.RANK.EQ(datos!CI80,datos!CI$7:CI$88)</f>
        <v>54</v>
      </c>
      <c r="CF80" s="9">
        <f>_xlfn.RANK.EQ(datos!CJ80,datos!CJ$7:CJ$88)</f>
        <v>51</v>
      </c>
      <c r="CG80" s="9">
        <f>_xlfn.RANK.EQ(datos!CK80,datos!CK$7:CK$88)</f>
        <v>49</v>
      </c>
      <c r="CH80" s="9">
        <f>_xlfn.RANK.EQ(datos!CL80,datos!CL$7:CL$88)</f>
        <v>27</v>
      </c>
      <c r="CI80" s="9">
        <f>_xlfn.RANK.EQ(datos!CM80,datos!CM$7:CM$88)</f>
        <v>19</v>
      </c>
      <c r="CJ80" s="9">
        <f>_xlfn.RANK.EQ(datos!CN80,datos!CN$7:CN$88)</f>
        <v>61</v>
      </c>
      <c r="CK80" s="9">
        <f>_xlfn.RANK.EQ(datos!CO80,datos!CO$7:CO$88)</f>
        <v>13</v>
      </c>
      <c r="CL80" s="9">
        <f>_xlfn.RANK.EQ(datos!CP80,datos!CP$7:CP$88)</f>
        <v>74</v>
      </c>
      <c r="CM80" s="9">
        <f>_xlfn.RANK.EQ(datos!CQ80,datos!CQ$7:CQ$88)</f>
        <v>1</v>
      </c>
      <c r="CN80" s="9">
        <f>_xlfn.RANK.EQ(datos!CR80,datos!CR$7:CR$88)</f>
        <v>58</v>
      </c>
      <c r="CO80" s="9">
        <f>_xlfn.RANK.EQ(datos!CS80,datos!CS$7:CS$88)</f>
        <v>77</v>
      </c>
      <c r="CP80" s="9">
        <f>_xlfn.RANK.EQ(datos!CT80,datos!CT$7:CT$88)</f>
        <v>76</v>
      </c>
      <c r="CQ80" s="9">
        <f>_xlfn.RANK.EQ(datos!CU80,datos!CU$7:CU$88)</f>
        <v>13</v>
      </c>
      <c r="CR80" s="9">
        <f>_xlfn.RANK.EQ(datos!CV80,datos!CV$7:CV$88)</f>
        <v>6</v>
      </c>
      <c r="CS80" s="9">
        <f>_xlfn.RANK.EQ(datos!CW80,datos!CW$7:CW$88)</f>
        <v>19</v>
      </c>
      <c r="CT80" s="9">
        <f>_xlfn.RANK.EQ(datos!CX80,datos!CX$7:CX$88)</f>
        <v>5</v>
      </c>
      <c r="CU80" s="9">
        <f>_xlfn.RANK.EQ(datos!CY80,datos!CY$7:CY$88)</f>
        <v>4</v>
      </c>
      <c r="CV80" s="9">
        <f>_xlfn.RANK.EQ(datos!CZ80,datos!CZ$7:CZ$88)</f>
        <v>9</v>
      </c>
      <c r="CW80" s="9">
        <f>_xlfn.RANK.EQ(datos!DA80,datos!DA$7:DA$88)</f>
        <v>36</v>
      </c>
      <c r="CX80" s="9">
        <f>_xlfn.RANK.EQ(datos!DB80,datos!DB$7:DB$88)</f>
        <v>20</v>
      </c>
      <c r="CY80" s="9">
        <f>_xlfn.RANK.EQ(datos!DC80,datos!DC$7:DC$88)</f>
        <v>1</v>
      </c>
      <c r="CZ80" s="9">
        <f>_xlfn.RANK.EQ(datos!DD80,datos!DD$7:DD$88)</f>
        <v>3</v>
      </c>
      <c r="DA80" s="9">
        <f>_xlfn.RANK.EQ(datos!DE80,datos!DE$7:DE$88)</f>
        <v>66</v>
      </c>
      <c r="DB80" s="9">
        <f>_xlfn.RANK.EQ(datos!DF80,datos!DF$7:DF$88)</f>
        <v>5</v>
      </c>
      <c r="DC80" s="9">
        <f>_xlfn.RANK.EQ(datos!DG80,datos!DG$7:DG$88)</f>
        <v>48</v>
      </c>
      <c r="DD80" s="9">
        <f>_xlfn.RANK.EQ(datos!DH80,datos!DH$7:DH$88)</f>
        <v>16</v>
      </c>
      <c r="DE80" s="9">
        <f>_xlfn.RANK.EQ(datos!DI80,datos!DI$7:DI$88)</f>
        <v>44</v>
      </c>
      <c r="DF80" s="9">
        <f>_xlfn.RANK.EQ(datos!DJ80,datos!DJ$7:DJ$88)</f>
        <v>7</v>
      </c>
      <c r="DG80" s="9">
        <f>_xlfn.RANK.EQ(datos!DK80,datos!DK$7:DK$88)</f>
        <v>58</v>
      </c>
      <c r="DH80" s="9">
        <f>_xlfn.RANK.EQ(datos!DL80,datos!DL$7:DL$88)</f>
        <v>58</v>
      </c>
      <c r="DI80" s="9">
        <f>_xlfn.RANK.EQ(datos!DM80,datos!DM$7:DM$88)</f>
        <v>79</v>
      </c>
      <c r="DJ80" s="9">
        <f>_xlfn.RANK.EQ(datos!DN80,datos!DN$7:DN$88)</f>
        <v>82</v>
      </c>
      <c r="DK80" s="9">
        <f>_xlfn.RANK.EQ(datos!DO80,datos!DO$7:DO$88)</f>
        <v>41</v>
      </c>
      <c r="DL80" s="9">
        <f>_xlfn.RANK.EQ(datos!DP80,datos!DP$7:DP$88)</f>
        <v>12</v>
      </c>
      <c r="DM80" s="9">
        <f>_xlfn.RANK.EQ(datos!DQ80,datos!DQ$7:DQ$88)</f>
        <v>9</v>
      </c>
      <c r="DN80" s="9">
        <f>_xlfn.RANK.EQ(datos!DR80,datos!DR$7:DR$88)</f>
        <v>76</v>
      </c>
      <c r="DO80" s="9">
        <f>_xlfn.RANK.EQ(datos!DS80,datos!DS$7:DS$88)</f>
        <v>51</v>
      </c>
      <c r="DP80" s="9">
        <f>_xlfn.RANK.EQ(datos!DT80,datos!DT$7:DT$88)</f>
        <v>68</v>
      </c>
      <c r="DQ80" s="9">
        <f>_xlfn.RANK.EQ(datos!DU80,datos!DU$7:DU$88)</f>
        <v>71</v>
      </c>
      <c r="DR80" s="9">
        <f>_xlfn.RANK.EQ(datos!DV80,datos!DV$7:DV$88)</f>
        <v>44</v>
      </c>
      <c r="DS80" s="9">
        <f>_xlfn.RANK.EQ(datos!DW80,datos!DW$7:DW$88)</f>
        <v>23</v>
      </c>
      <c r="DT80" s="9">
        <f>_xlfn.RANK.EQ(datos!DX80,datos!DX$7:DX$88)</f>
        <v>34</v>
      </c>
      <c r="DU80" s="9">
        <f>_xlfn.RANK.EQ(datos!DY80,datos!DY$7:DY$88)</f>
        <v>35</v>
      </c>
      <c r="DV80" s="9">
        <f>_xlfn.RANK.EQ(datos!DZ80,datos!DZ$7:DZ$88)</f>
        <v>48</v>
      </c>
      <c r="DW80" s="9">
        <f>_xlfn.RANK.EQ(datos!EA80,datos!EA$7:EA$88)</f>
        <v>72</v>
      </c>
      <c r="DX80" s="9">
        <f>_xlfn.RANK.EQ(datos!EB80,datos!EB$7:EB$88)</f>
        <v>72</v>
      </c>
      <c r="DY80" s="9">
        <f>_xlfn.RANK.EQ(datos!EC80,datos!EC$7:EC$88)</f>
        <v>71</v>
      </c>
      <c r="DZ80" s="9">
        <f>_xlfn.RANK.EQ(datos!ED80,datos!ED$7:ED$88)</f>
        <v>67</v>
      </c>
      <c r="EA80" s="9">
        <f>_xlfn.RANK.EQ(datos!EE80,datos!EE$7:EE$88)</f>
        <v>9</v>
      </c>
      <c r="EB80" s="9">
        <f>_xlfn.RANK.EQ(datos!EF80,datos!EF$7:EF$88)</f>
        <v>76</v>
      </c>
      <c r="EC80" s="9">
        <f>_xlfn.RANK.EQ(datos!EG80,datos!EG$7:EG$88)</f>
        <v>80</v>
      </c>
      <c r="ED80" s="9">
        <f>_xlfn.RANK.EQ(datos!EH80,datos!EH$7:EH$88)</f>
        <v>1</v>
      </c>
      <c r="EE80" s="9">
        <f>_xlfn.RANK.EQ(datos!EI80,datos!EI$7:EI$88)</f>
        <v>1</v>
      </c>
      <c r="EF80" s="9">
        <f>_xlfn.RANK.EQ(datos!EJ80,datos!EJ$7:EJ$88)</f>
        <v>76</v>
      </c>
      <c r="EG80" s="9">
        <f>_xlfn.RANK.EQ(datos!EK80,datos!EK$7:EK$88)</f>
        <v>56</v>
      </c>
      <c r="EH80" s="9">
        <f>_xlfn.RANK.EQ(datos!EL80,datos!EL$7:EL$88)</f>
        <v>70</v>
      </c>
      <c r="EI80" s="9">
        <f>_xlfn.RANK.EQ(datos!EM80,datos!EM$7:EM$88)</f>
        <v>68</v>
      </c>
      <c r="EJ80" s="9">
        <f>_xlfn.RANK.EQ(datos!EN80,datos!EN$7:EN$88)</f>
        <v>68</v>
      </c>
      <c r="EK80" s="9">
        <f>_xlfn.RANK.EQ(datos!EO80,datos!EO$7:EO$88)</f>
        <v>77</v>
      </c>
      <c r="EL80" s="9">
        <f>_xlfn.RANK.EQ(datos!EP80,datos!EP$7:EP$88)</f>
        <v>74</v>
      </c>
      <c r="EM80" s="9">
        <f>_xlfn.RANK.EQ(datos!EQ80,datos!EQ$7:EQ$88)</f>
        <v>74</v>
      </c>
      <c r="EN80" s="9">
        <f>_xlfn.RANK.EQ(datos!ER80,datos!ER$7:ER$88)</f>
        <v>54</v>
      </c>
      <c r="EO80" s="9">
        <f>_xlfn.RANK.EQ(datos!ES80,datos!ES$7:ES$88)</f>
        <v>39</v>
      </c>
      <c r="EP80" s="9">
        <f>_xlfn.RANK.EQ(datos!ET80,datos!ET$7:ET$88)</f>
        <v>35</v>
      </c>
      <c r="EQ80" s="9">
        <f>_xlfn.RANK.EQ(datos!EU80,datos!EU$7:EU$88)</f>
        <v>58</v>
      </c>
      <c r="ER80" s="9">
        <f>_xlfn.RANK.EQ(datos!EV80,datos!EV$7:EV$88)</f>
        <v>46</v>
      </c>
      <c r="ES80" s="9">
        <f>_xlfn.RANK.EQ(datos!EW80,datos!EW$7:EW$88)</f>
        <v>30</v>
      </c>
      <c r="ET80" s="9">
        <f>_xlfn.RANK.EQ(datos!EX80,datos!EX$7:EX$88)</f>
        <v>55</v>
      </c>
      <c r="EU80" s="9">
        <f>_xlfn.RANK.EQ(datos!EY80,datos!EY$7:EY$88)</f>
        <v>69</v>
      </c>
      <c r="EV80" s="9">
        <f>_xlfn.RANK.EQ(datos!EZ80,datos!EZ$7:EZ$88)</f>
        <v>66</v>
      </c>
      <c r="EW80" s="9">
        <f>_xlfn.RANK.EQ(datos!FA80,datos!FA$7:FA$88)</f>
        <v>32</v>
      </c>
      <c r="EX80" s="9">
        <f>_xlfn.RANK.EQ(datos!FB80,datos!FB$7:FB$88)</f>
        <v>40</v>
      </c>
      <c r="EY80" s="9">
        <f>_xlfn.RANK.EQ(datos!FC80,datos!FC$7:FC$88)</f>
        <v>39</v>
      </c>
      <c r="EZ80" s="9">
        <f>_xlfn.RANK.EQ(datos!FD80,datos!FD$7:FD$88)</f>
        <v>27</v>
      </c>
      <c r="FA80" s="9">
        <f>_xlfn.RANK.EQ(datos!FE80,datos!FE$7:FE$88)</f>
        <v>40</v>
      </c>
      <c r="FB80" s="9">
        <f>_xlfn.RANK.EQ(datos!FF80,datos!FF$7:FF$88)</f>
        <v>33</v>
      </c>
      <c r="FC80" s="9">
        <f>_xlfn.RANK.EQ(datos!FG80,datos!FG$7:FG$88)</f>
        <v>12</v>
      </c>
      <c r="FD80" s="9">
        <f>_xlfn.RANK.EQ(datos!FH80,datos!FH$7:FH$88)</f>
        <v>48</v>
      </c>
      <c r="FE80" s="9">
        <f>_xlfn.RANK.EQ(datos!FI80,datos!FI$7:FI$88)</f>
        <v>41</v>
      </c>
      <c r="FF80" s="9">
        <f>_xlfn.RANK.EQ(datos!FJ80,datos!FJ$7:FJ$88)</f>
        <v>74</v>
      </c>
      <c r="FG80" s="9">
        <f>_xlfn.RANK.EQ(datos!FK80,datos!FK$7:FK$88)</f>
        <v>77</v>
      </c>
      <c r="FH80" s="9">
        <f>_xlfn.RANK.EQ(datos!FL80,datos!FL$7:FL$88)</f>
        <v>43</v>
      </c>
      <c r="FI80" s="9">
        <f>_xlfn.RANK.EQ(datos!FM80,datos!FM$7:FM$88)</f>
        <v>26</v>
      </c>
      <c r="FJ80" s="9">
        <f>_xlfn.RANK.EQ(datos!FN80,datos!FN$7:FN$88)</f>
        <v>26</v>
      </c>
      <c r="FK80" s="9">
        <f>_xlfn.RANK.EQ(datos!FO80,datos!FO$7:FO$88)</f>
        <v>56</v>
      </c>
      <c r="FL80" s="9">
        <f>_xlfn.RANK.EQ(datos!FP80,datos!FP$7:FP$88)</f>
        <v>11</v>
      </c>
      <c r="FM80" s="9">
        <f>_xlfn.RANK.EQ(datos!FQ80,datos!FQ$7:FQ$88)</f>
        <v>74</v>
      </c>
      <c r="FN80" s="9">
        <f>_xlfn.RANK.EQ(datos!FR80,datos!FR$7:FR$88)</f>
        <v>51</v>
      </c>
      <c r="FO80" s="9">
        <f>_xlfn.RANK.EQ(datos!FS80,datos!FS$7:FS$88)</f>
        <v>15</v>
      </c>
      <c r="FP80" s="9">
        <f>_xlfn.RANK.EQ(datos!FT80,datos!FT$7:FT$88)</f>
        <v>54</v>
      </c>
    </row>
    <row r="81" spans="1:172" x14ac:dyDescent="0.3">
      <c r="A81" s="2" t="s">
        <v>150</v>
      </c>
      <c r="B81" s="2">
        <v>610</v>
      </c>
      <c r="C81" s="2" t="s">
        <v>151</v>
      </c>
      <c r="D81" s="2" t="s">
        <v>133</v>
      </c>
      <c r="E81" s="2" t="s">
        <v>348</v>
      </c>
      <c r="F81" s="2">
        <v>1</v>
      </c>
      <c r="G81" s="2" t="s">
        <v>355</v>
      </c>
      <c r="H81" s="9">
        <f>_xlfn.RANK.EQ(datos2!I81,datos2!I$7:I$88)</f>
        <v>76</v>
      </c>
      <c r="I81" s="9">
        <f>_xlfn.RANK.EQ(datos2!J81,datos2!J$7:J$88)</f>
        <v>66</v>
      </c>
      <c r="J81" s="9">
        <f>_xlfn.RANK.EQ(datos2!K81,datos2!K$7:K$88)</f>
        <v>82</v>
      </c>
      <c r="K81" s="9">
        <f>_xlfn.RANK.EQ(datos2!L81,datos2!L$7:L$88)</f>
        <v>68</v>
      </c>
      <c r="L81" s="9">
        <f>_xlfn.RANK.EQ(datos2!M81,datos2!M$7:M$88)</f>
        <v>76</v>
      </c>
      <c r="M81" s="9">
        <f>_xlfn.RANK.EQ(datos2!N81,datos2!N$7:N$88)</f>
        <v>68</v>
      </c>
      <c r="N81" s="9">
        <f>_xlfn.RANK.EQ(datos2!O81,datos2!O$7:O$88)</f>
        <v>30</v>
      </c>
      <c r="O81" s="9">
        <f>_xlfn.RANK.EQ(datos2!P81,datos2!P$7:P$88)</f>
        <v>66</v>
      </c>
      <c r="P81" s="9">
        <f>_xlfn.RANK.EQ(datos2!Q81,datos2!Q$7:Q$88)</f>
        <v>48</v>
      </c>
      <c r="Q81" s="9">
        <f>_xlfn.RANK.EQ(datos2!R81,datos2!R$7:R$88)</f>
        <v>57</v>
      </c>
      <c r="R81" s="9">
        <f>_xlfn.RANK.EQ(datos2!S81,datos2!S$7:S$88)</f>
        <v>21</v>
      </c>
      <c r="S81" s="9">
        <f>_xlfn.RANK.EQ(datos2!T81,datos2!T$7:T$88)</f>
        <v>71</v>
      </c>
      <c r="T81" s="9">
        <f>_xlfn.RANK.EQ(datos2!U81,datos2!U$7:U$88)</f>
        <v>75</v>
      </c>
      <c r="U81" s="9">
        <f>_xlfn.RANK.EQ(datos2!V81,datos2!V$7:V$88)</f>
        <v>38</v>
      </c>
      <c r="V81" s="9">
        <f>_xlfn.RANK.EQ(datos2!W81,datos2!W$7:W$88)</f>
        <v>71</v>
      </c>
      <c r="W81" s="9">
        <f>_xlfn.RANK.EQ(datos2!X81,datos2!X$7:X$88)</f>
        <v>80</v>
      </c>
      <c r="X81" s="9">
        <f>_xlfn.RANK.EQ(datos2!Y81,datos2!Y$7:Y$88)</f>
        <v>63</v>
      </c>
      <c r="Y81" s="9">
        <f>_xlfn.RANK.EQ(datos2!Z81,datos2!Z$7:Z$88)</f>
        <v>82</v>
      </c>
      <c r="Z81" s="9">
        <f>_xlfn.RANK.EQ(datos2!AA81,datos2!AA$7:AA$88)</f>
        <v>54</v>
      </c>
      <c r="AA81" s="9">
        <f>_xlfn.RANK.EQ(datos2!AB81,datos2!AB$7:AB$88)</f>
        <v>30</v>
      </c>
      <c r="AB81" s="9">
        <f>_xlfn.RANK.EQ(datos2!AC81,datos2!AC$7:AC$88)</f>
        <v>68</v>
      </c>
      <c r="AC81" s="9">
        <f>_xlfn.RANK.EQ(datos2!AD81,datos2!AD$7:AD$88)</f>
        <v>63</v>
      </c>
      <c r="AD81" s="9">
        <f>_xlfn.RANK.EQ(datos2!AE81,datos2!AE$7:AE$88)</f>
        <v>68</v>
      </c>
      <c r="AE81" s="9">
        <f>_xlfn.RANK.EQ(datos2!AF81,datos2!AF$7:AF$88)</f>
        <v>76</v>
      </c>
      <c r="AF81" s="9">
        <f>_xlfn.RANK.EQ(datos2!AG81,datos2!AG$7:AG$88)</f>
        <v>50</v>
      </c>
      <c r="AG81" s="9">
        <f>_xlfn.RANK.EQ(datos2!AH81,datos2!AH$7:AH$88)</f>
        <v>61</v>
      </c>
      <c r="AH81" s="9">
        <f>_xlfn.RANK.EQ(datos2!AI81,datos2!AI$7:AI$88)</f>
        <v>50</v>
      </c>
      <c r="AI81" s="9">
        <f>_xlfn.RANK.EQ(datos2!AJ81,datos2!AJ$7:AJ$88)</f>
        <v>68</v>
      </c>
      <c r="AJ81" s="9">
        <f>_xlfn.RANK.EQ(datos2!AK81,datos2!AK$7:AK$88)</f>
        <v>56</v>
      </c>
      <c r="AK81" s="9">
        <f>_xlfn.RANK.EQ(datos2!AL81,datos2!AL$7:AL$88)</f>
        <v>62</v>
      </c>
      <c r="AL81" s="9">
        <f>_xlfn.RANK.EQ(datos2!AM81,datos2!AM$7:AM$88)</f>
        <v>19</v>
      </c>
      <c r="AM81" s="9">
        <f>_xlfn.RANK.EQ(datos2!AN81,datos2!AN$7:AN$88)</f>
        <v>53</v>
      </c>
      <c r="AN81" s="9">
        <f>_xlfn.RANK.EQ(datos2!AO81,datos2!AO$7:AO$88)</f>
        <v>50</v>
      </c>
      <c r="AO81" s="9">
        <f>_xlfn.RANK.EQ(datos!AS81,datos!AS$7:AS$88)</f>
        <v>74</v>
      </c>
      <c r="AP81" s="9">
        <f>_xlfn.RANK.EQ(datos!AT81,datos!AT$7:AT$88)</f>
        <v>47</v>
      </c>
      <c r="AQ81" s="9">
        <f>_xlfn.RANK.EQ(datos!AU81,datos!AU$7:AU$88)</f>
        <v>72</v>
      </c>
      <c r="AR81" s="9">
        <f>_xlfn.RANK.EQ(datos!AV81,datos!AV$7:AV$88)</f>
        <v>70</v>
      </c>
      <c r="AS81" s="9">
        <f>_xlfn.RANK.EQ(datos!AW81,datos!AW$7:AW$88)</f>
        <v>53</v>
      </c>
      <c r="AT81" s="9">
        <f>_xlfn.RANK.EQ(datos!AX81,datos!AX$7:AX$88)</f>
        <v>15</v>
      </c>
      <c r="AU81" s="9">
        <f>_xlfn.RANK.EQ(datos!AY81,datos!AY$7:AY$88)</f>
        <v>81</v>
      </c>
      <c r="AV81" s="9">
        <f>_xlfn.RANK.EQ(datos!AZ81,datos!AZ$7:AZ$88)</f>
        <v>63</v>
      </c>
      <c r="AW81" s="9">
        <f>_xlfn.RANK.EQ(datos!BA81,datos!BA$7:BA$88)</f>
        <v>15</v>
      </c>
      <c r="AX81" s="9">
        <f>_xlfn.RANK.EQ(datos!BB81,datos!BB$7:BB$88)</f>
        <v>22</v>
      </c>
      <c r="AY81" s="9">
        <f>_xlfn.RANK.EQ(datos!BC81,datos!BC$7:BC$88)</f>
        <v>56</v>
      </c>
      <c r="AZ81" s="9">
        <f>_xlfn.RANK.EQ(datos!BD81,datos!BD$7:BD$88)</f>
        <v>39</v>
      </c>
      <c r="BA81" s="9">
        <f>_xlfn.RANK.EQ(datos!BE81,datos!BE$7:BE$88)</f>
        <v>68</v>
      </c>
      <c r="BB81" s="9">
        <f>_xlfn.RANK.EQ(datos!BF81,datos!BF$7:BF$88)</f>
        <v>1</v>
      </c>
      <c r="BC81" s="9">
        <f>_xlfn.RANK.EQ(datos!BG81,datos!BG$7:BG$88)</f>
        <v>24</v>
      </c>
      <c r="BD81" s="9">
        <f>_xlfn.RANK.EQ(datos!BH81,datos!BH$7:BH$88)</f>
        <v>50</v>
      </c>
      <c r="BE81" s="9">
        <f>_xlfn.RANK.EQ(datos!BI81,datos!BI$7:BI$88)</f>
        <v>34</v>
      </c>
      <c r="BF81" s="9">
        <f>_xlfn.RANK.EQ(datos!BJ81,datos!BJ$7:BJ$88)</f>
        <v>40</v>
      </c>
      <c r="BG81" s="9">
        <f>_xlfn.RANK.EQ(datos!BK81,datos!BK$7:BK$88)</f>
        <v>58</v>
      </c>
      <c r="BH81" s="9">
        <f>_xlfn.RANK.EQ(datos!BL81,datos!BL$7:BL$88)</f>
        <v>81</v>
      </c>
      <c r="BI81" s="9">
        <f>_xlfn.RANK.EQ(datos!BM81,datos!BM$7:BM$88)</f>
        <v>64</v>
      </c>
      <c r="BJ81" s="9">
        <f>_xlfn.RANK.EQ(datos!BN81,datos!BN$7:BN$88)</f>
        <v>12</v>
      </c>
      <c r="BK81" s="9">
        <f>_xlfn.RANK.EQ(datos!BO81,datos!BO$7:BO$88)</f>
        <v>71</v>
      </c>
      <c r="BL81" s="9">
        <f>_xlfn.RANK.EQ(datos!BP81,datos!BP$7:BP$88)</f>
        <v>56</v>
      </c>
      <c r="BM81" s="9">
        <f>_xlfn.RANK.EQ(datos!BQ81,datos!BQ$7:BQ$88)</f>
        <v>71</v>
      </c>
      <c r="BN81" s="9">
        <f>_xlfn.RANK.EQ(datos!BR81,datos!BR$7:BR$88)</f>
        <v>61</v>
      </c>
      <c r="BO81" s="9">
        <f>_xlfn.RANK.EQ(datos!BS81,datos!BS$7:BS$88)</f>
        <v>60</v>
      </c>
      <c r="BP81" s="9">
        <f>_xlfn.RANK.EQ(datos!BT81,datos!BT$7:BT$88)</f>
        <v>60</v>
      </c>
      <c r="BQ81" s="9">
        <f>_xlfn.RANK.EQ(datos!BU81,datos!BU$7:BU$88)</f>
        <v>42</v>
      </c>
      <c r="BR81" s="9">
        <f>_xlfn.RANK.EQ(datos!BV81,datos!BV$7:BV$88)</f>
        <v>71</v>
      </c>
      <c r="BS81" s="9">
        <f>_xlfn.RANK.EQ(datos!BW81,datos!BW$7:BW$88)</f>
        <v>1</v>
      </c>
      <c r="BT81" s="9">
        <f>_xlfn.RANK.EQ(datos!BX81,datos!BX$7:BX$88)</f>
        <v>18</v>
      </c>
      <c r="BU81" s="9">
        <f>_xlfn.RANK.EQ(datos!BY81,datos!BY$7:BY$88)</f>
        <v>61</v>
      </c>
      <c r="BV81" s="9">
        <f>_xlfn.RANK.EQ(datos!BZ81,datos!BZ$7:BZ$88)</f>
        <v>62</v>
      </c>
      <c r="BW81" s="9">
        <f>_xlfn.RANK.EQ(datos!CA81,datos!CA$7:CA$88)</f>
        <v>28</v>
      </c>
      <c r="BX81" s="9">
        <f>_xlfn.RANK.EQ(datos!CB81,datos!CB$7:CB$88)</f>
        <v>43</v>
      </c>
      <c r="BY81" s="9">
        <f>_xlfn.RANK.EQ(datos!CC81,datos!CC$7:CC$88)</f>
        <v>81</v>
      </c>
      <c r="BZ81" s="9">
        <f>_xlfn.RANK.EQ(datos!CD81,datos!CD$7:CD$88)</f>
        <v>80</v>
      </c>
      <c r="CA81" s="9">
        <f>_xlfn.RANK.EQ(datos!CE81,datos!CE$7:CE$88)</f>
        <v>82</v>
      </c>
      <c r="CB81" s="9">
        <f>_xlfn.RANK.EQ(datos!CF81,datos!CF$7:CF$88)</f>
        <v>79</v>
      </c>
      <c r="CC81" s="9">
        <f>_xlfn.RANK.EQ(datos!CG81,datos!CG$7:CG$88)</f>
        <v>8</v>
      </c>
      <c r="CD81" s="9">
        <f>_xlfn.RANK.EQ(datos!CH81,datos!CH$7:CH$88)</f>
        <v>7</v>
      </c>
      <c r="CE81" s="9">
        <f>_xlfn.RANK.EQ(datos!CI81,datos!CI$7:CI$88)</f>
        <v>18</v>
      </c>
      <c r="CF81" s="9">
        <f>_xlfn.RANK.EQ(datos!CJ81,datos!CJ$7:CJ$88)</f>
        <v>67</v>
      </c>
      <c r="CG81" s="9">
        <f>_xlfn.RANK.EQ(datos!CK81,datos!CK$7:CK$88)</f>
        <v>70</v>
      </c>
      <c r="CH81" s="9">
        <f>_xlfn.RANK.EQ(datos!CL81,datos!CL$7:CL$88)</f>
        <v>63</v>
      </c>
      <c r="CI81" s="9">
        <f>_xlfn.RANK.EQ(datos!CM81,datos!CM$7:CM$88)</f>
        <v>64</v>
      </c>
      <c r="CJ81" s="9">
        <f>_xlfn.RANK.EQ(datos!CN81,datos!CN$7:CN$88)</f>
        <v>64</v>
      </c>
      <c r="CK81" s="9">
        <f>_xlfn.RANK.EQ(datos!CO81,datos!CO$7:CO$88)</f>
        <v>61</v>
      </c>
      <c r="CL81" s="9">
        <f>_xlfn.RANK.EQ(datos!CP81,datos!CP$7:CP$88)</f>
        <v>79</v>
      </c>
      <c r="CM81" s="9">
        <f>_xlfn.RANK.EQ(datos!CQ81,datos!CQ$7:CQ$88)</f>
        <v>71</v>
      </c>
      <c r="CN81" s="9">
        <f>_xlfn.RANK.EQ(datos!CR81,datos!CR$7:CR$88)</f>
        <v>52</v>
      </c>
      <c r="CO81" s="9">
        <f>_xlfn.RANK.EQ(datos!CS81,datos!CS$7:CS$88)</f>
        <v>36</v>
      </c>
      <c r="CP81" s="9">
        <f>_xlfn.RANK.EQ(datos!CT81,datos!CT$7:CT$88)</f>
        <v>50</v>
      </c>
      <c r="CQ81" s="9">
        <f>_xlfn.RANK.EQ(datos!CU81,datos!CU$7:CU$88)</f>
        <v>7</v>
      </c>
      <c r="CR81" s="9">
        <f>_xlfn.RANK.EQ(datos!CV81,datos!CV$7:CV$88)</f>
        <v>74</v>
      </c>
      <c r="CS81" s="9">
        <f>_xlfn.RANK.EQ(datos!CW81,datos!CW$7:CW$88)</f>
        <v>65</v>
      </c>
      <c r="CT81" s="9">
        <f>_xlfn.RANK.EQ(datos!CX81,datos!CX$7:CX$88)</f>
        <v>6</v>
      </c>
      <c r="CU81" s="9">
        <f>_xlfn.RANK.EQ(datos!CY81,datos!CY$7:CY$88)</f>
        <v>9</v>
      </c>
      <c r="CV81" s="9">
        <f>_xlfn.RANK.EQ(datos!CZ81,datos!CZ$7:CZ$88)</f>
        <v>35</v>
      </c>
      <c r="CW81" s="9">
        <f>_xlfn.RANK.EQ(datos!DA81,datos!DA$7:DA$88)</f>
        <v>63</v>
      </c>
      <c r="CX81" s="9">
        <f>_xlfn.RANK.EQ(datos!DB81,datos!DB$7:DB$88)</f>
        <v>18</v>
      </c>
      <c r="CY81" s="9">
        <f>_xlfn.RANK.EQ(datos!DC81,datos!DC$7:DC$88)</f>
        <v>27</v>
      </c>
      <c r="CZ81" s="9">
        <f>_xlfn.RANK.EQ(datos!DD81,datos!DD$7:DD$88)</f>
        <v>54</v>
      </c>
      <c r="DA81" s="9">
        <f>_xlfn.RANK.EQ(datos!DE81,datos!DE$7:DE$88)</f>
        <v>32</v>
      </c>
      <c r="DB81" s="9">
        <f>_xlfn.RANK.EQ(datos!DF81,datos!DF$7:DF$88)</f>
        <v>20</v>
      </c>
      <c r="DC81" s="9">
        <f>_xlfn.RANK.EQ(datos!DG81,datos!DG$7:DG$88)</f>
        <v>69</v>
      </c>
      <c r="DD81" s="9">
        <f>_xlfn.RANK.EQ(datos!DH81,datos!DH$7:DH$88)</f>
        <v>66</v>
      </c>
      <c r="DE81" s="9">
        <f>_xlfn.RANK.EQ(datos!DI81,datos!DI$7:DI$88)</f>
        <v>59</v>
      </c>
      <c r="DF81" s="9">
        <f>_xlfn.RANK.EQ(datos!DJ81,datos!DJ$7:DJ$88)</f>
        <v>38</v>
      </c>
      <c r="DG81" s="9">
        <f>_xlfn.RANK.EQ(datos!DK81,datos!DK$7:DK$88)</f>
        <v>57</v>
      </c>
      <c r="DH81" s="9">
        <f>_xlfn.RANK.EQ(datos!DL81,datos!DL$7:DL$88)</f>
        <v>69</v>
      </c>
      <c r="DI81" s="9">
        <f>_xlfn.RANK.EQ(datos!DM81,datos!DM$7:DM$88)</f>
        <v>66</v>
      </c>
      <c r="DJ81" s="9">
        <f>_xlfn.RANK.EQ(datos!DN81,datos!DN$7:DN$88)</f>
        <v>79</v>
      </c>
      <c r="DK81" s="9">
        <f>_xlfn.RANK.EQ(datos!DO81,datos!DO$7:DO$88)</f>
        <v>23</v>
      </c>
      <c r="DL81" s="9">
        <f>_xlfn.RANK.EQ(datos!DP81,datos!DP$7:DP$88)</f>
        <v>43</v>
      </c>
      <c r="DM81" s="9">
        <f>_xlfn.RANK.EQ(datos!DQ81,datos!DQ$7:DQ$88)</f>
        <v>53</v>
      </c>
      <c r="DN81" s="9">
        <f>_xlfn.RANK.EQ(datos!DR81,datos!DR$7:DR$88)</f>
        <v>62</v>
      </c>
      <c r="DO81" s="9">
        <f>_xlfn.RANK.EQ(datos!DS81,datos!DS$7:DS$88)</f>
        <v>79</v>
      </c>
      <c r="DP81" s="9">
        <f>_xlfn.RANK.EQ(datos!DT81,datos!DT$7:DT$88)</f>
        <v>50</v>
      </c>
      <c r="DQ81" s="9">
        <f>_xlfn.RANK.EQ(datos!DU81,datos!DU$7:DU$88)</f>
        <v>50</v>
      </c>
      <c r="DR81" s="9">
        <f>_xlfn.RANK.EQ(datos!DV81,datos!DV$7:DV$88)</f>
        <v>68</v>
      </c>
      <c r="DS81" s="9">
        <f>_xlfn.RANK.EQ(datos!DW81,datos!DW$7:DW$88)</f>
        <v>52</v>
      </c>
      <c r="DT81" s="9">
        <f>_xlfn.RANK.EQ(datos!DX81,datos!DX$7:DX$88)</f>
        <v>34</v>
      </c>
      <c r="DU81" s="9">
        <f>_xlfn.RANK.EQ(datos!DY81,datos!DY$7:DY$88)</f>
        <v>67</v>
      </c>
      <c r="DV81" s="9">
        <f>_xlfn.RANK.EQ(datos!DZ81,datos!DZ$7:DZ$88)</f>
        <v>55</v>
      </c>
      <c r="DW81" s="9">
        <f>_xlfn.RANK.EQ(datos!EA81,datos!EA$7:EA$88)</f>
        <v>58</v>
      </c>
      <c r="DX81" s="9">
        <f>_xlfn.RANK.EQ(datos!EB81,datos!EB$7:EB$88)</f>
        <v>53</v>
      </c>
      <c r="DY81" s="9">
        <f>_xlfn.RANK.EQ(datos!EC81,datos!EC$7:EC$88)</f>
        <v>65</v>
      </c>
      <c r="DZ81" s="9">
        <f>_xlfn.RANK.EQ(datos!ED81,datos!ED$7:ED$88)</f>
        <v>68</v>
      </c>
      <c r="EA81" s="9">
        <f>_xlfn.RANK.EQ(datos!EE81,datos!EE$7:EE$88)</f>
        <v>6</v>
      </c>
      <c r="EB81" s="9">
        <f>_xlfn.RANK.EQ(datos!EF81,datos!EF$7:EF$88)</f>
        <v>25</v>
      </c>
      <c r="EC81" s="9">
        <f>_xlfn.RANK.EQ(datos!EG81,datos!EG$7:EG$88)</f>
        <v>77</v>
      </c>
      <c r="ED81" s="9">
        <f>_xlfn.RANK.EQ(datos!EH81,datos!EH$7:EH$88)</f>
        <v>59</v>
      </c>
      <c r="EE81" s="9">
        <f>_xlfn.RANK.EQ(datos!EI81,datos!EI$7:EI$88)</f>
        <v>1</v>
      </c>
      <c r="EF81" s="9">
        <f>_xlfn.RANK.EQ(datos!EJ81,datos!EJ$7:EJ$88)</f>
        <v>67</v>
      </c>
      <c r="EG81" s="9">
        <f>_xlfn.RANK.EQ(datos!EK81,datos!EK$7:EK$88)</f>
        <v>38</v>
      </c>
      <c r="EH81" s="9">
        <f>_xlfn.RANK.EQ(datos!EL81,datos!EL$7:EL$88)</f>
        <v>66</v>
      </c>
      <c r="EI81" s="9">
        <f>_xlfn.RANK.EQ(datos!EM81,datos!EM$7:EM$88)</f>
        <v>65</v>
      </c>
      <c r="EJ81" s="9">
        <f>_xlfn.RANK.EQ(datos!EN81,datos!EN$7:EN$88)</f>
        <v>67</v>
      </c>
      <c r="EK81" s="9">
        <f>_xlfn.RANK.EQ(datos!EO81,datos!EO$7:EO$88)</f>
        <v>75</v>
      </c>
      <c r="EL81" s="9">
        <f>_xlfn.RANK.EQ(datos!EP81,datos!EP$7:EP$88)</f>
        <v>66</v>
      </c>
      <c r="EM81" s="9">
        <f>_xlfn.RANK.EQ(datos!EQ81,datos!EQ$7:EQ$88)</f>
        <v>41</v>
      </c>
      <c r="EN81" s="9">
        <f>_xlfn.RANK.EQ(datos!ER81,datos!ER$7:ER$88)</f>
        <v>61</v>
      </c>
      <c r="EO81" s="9">
        <f>_xlfn.RANK.EQ(datos!ES81,datos!ES$7:ES$88)</f>
        <v>23</v>
      </c>
      <c r="EP81" s="9">
        <f>_xlfn.RANK.EQ(datos!ET81,datos!ET$7:ET$88)</f>
        <v>50</v>
      </c>
      <c r="EQ81" s="9">
        <f>_xlfn.RANK.EQ(datos!EU81,datos!EU$7:EU$88)</f>
        <v>64</v>
      </c>
      <c r="ER81" s="9">
        <f>_xlfn.RANK.EQ(datos!EV81,datos!EV$7:EV$88)</f>
        <v>66</v>
      </c>
      <c r="ES81" s="9">
        <f>_xlfn.RANK.EQ(datos!EW81,datos!EW$7:EW$88)</f>
        <v>26</v>
      </c>
      <c r="ET81" s="9">
        <f>_xlfn.RANK.EQ(datos!EX81,datos!EX$7:EX$88)</f>
        <v>69</v>
      </c>
      <c r="EU81" s="9">
        <f>_xlfn.RANK.EQ(datos!EY81,datos!EY$7:EY$88)</f>
        <v>41</v>
      </c>
      <c r="EV81" s="9">
        <f>_xlfn.RANK.EQ(datos!EZ81,datos!EZ$7:EZ$88)</f>
        <v>43</v>
      </c>
      <c r="EW81" s="9">
        <f>_xlfn.RANK.EQ(datos!FA81,datos!FA$7:FA$88)</f>
        <v>9</v>
      </c>
      <c r="EX81" s="9">
        <f>_xlfn.RANK.EQ(datos!FB81,datos!FB$7:FB$88)</f>
        <v>55</v>
      </c>
      <c r="EY81" s="9">
        <f>_xlfn.RANK.EQ(datos!FC81,datos!FC$7:FC$88)</f>
        <v>1</v>
      </c>
      <c r="EZ81" s="9">
        <f>_xlfn.RANK.EQ(datos!FD81,datos!FD$7:FD$88)</f>
        <v>28</v>
      </c>
      <c r="FA81" s="9">
        <f>_xlfn.RANK.EQ(datos!FE81,datos!FE$7:FE$88)</f>
        <v>58</v>
      </c>
      <c r="FB81" s="9">
        <f>_xlfn.RANK.EQ(datos!FF81,datos!FF$7:FF$88)</f>
        <v>16</v>
      </c>
      <c r="FC81" s="9">
        <f>_xlfn.RANK.EQ(datos!FG81,datos!FG$7:FG$88)</f>
        <v>67</v>
      </c>
      <c r="FD81" s="9">
        <f>_xlfn.RANK.EQ(datos!FH81,datos!FH$7:FH$88)</f>
        <v>1</v>
      </c>
      <c r="FE81" s="9">
        <f>_xlfn.RANK.EQ(datos!FI81,datos!FI$7:FI$88)</f>
        <v>1</v>
      </c>
      <c r="FF81" s="9">
        <f>_xlfn.RANK.EQ(datos!FJ81,datos!FJ$7:FJ$88)</f>
        <v>60</v>
      </c>
      <c r="FG81" s="9">
        <f>_xlfn.RANK.EQ(datos!FK81,datos!FK$7:FK$88)</f>
        <v>43</v>
      </c>
      <c r="FH81" s="9">
        <f>_xlfn.RANK.EQ(datos!FL81,datos!FL$7:FL$88)</f>
        <v>43</v>
      </c>
      <c r="FI81" s="9">
        <f>_xlfn.RANK.EQ(datos!FM81,datos!FM$7:FM$88)</f>
        <v>26</v>
      </c>
      <c r="FJ81" s="9">
        <f>_xlfn.RANK.EQ(datos!FN81,datos!FN$7:FN$88)</f>
        <v>26</v>
      </c>
      <c r="FK81" s="9">
        <f>_xlfn.RANK.EQ(datos!FO81,datos!FO$7:FO$88)</f>
        <v>51</v>
      </c>
      <c r="FL81" s="9">
        <f>_xlfn.RANK.EQ(datos!FP81,datos!FP$7:FP$88)</f>
        <v>14</v>
      </c>
      <c r="FM81" s="9">
        <f>_xlfn.RANK.EQ(datos!FQ81,datos!FQ$7:FQ$88)</f>
        <v>30</v>
      </c>
      <c r="FN81" s="9">
        <f>_xlfn.RANK.EQ(datos!FR81,datos!FR$7:FR$88)</f>
        <v>52</v>
      </c>
      <c r="FO81" s="9">
        <f>_xlfn.RANK.EQ(datos!FS81,datos!FS$7:FS$88)</f>
        <v>72</v>
      </c>
      <c r="FP81" s="9">
        <f>_xlfn.RANK.EQ(datos!FT81,datos!FT$7:FT$88)</f>
        <v>30</v>
      </c>
    </row>
    <row r="82" spans="1:172" x14ac:dyDescent="0.3">
      <c r="A82" s="2" t="s">
        <v>152</v>
      </c>
      <c r="B82" s="2">
        <v>611</v>
      </c>
      <c r="C82" s="2" t="s">
        <v>153</v>
      </c>
      <c r="D82" s="2" t="s">
        <v>133</v>
      </c>
      <c r="E82" s="2" t="s">
        <v>349</v>
      </c>
      <c r="F82" s="2">
        <v>1</v>
      </c>
      <c r="G82" s="2" t="s">
        <v>355</v>
      </c>
      <c r="H82" s="9">
        <f>_xlfn.RANK.EQ(datos2!I82,datos2!I$7:I$88)</f>
        <v>79</v>
      </c>
      <c r="I82" s="9">
        <f>_xlfn.RANK.EQ(datos2!J82,datos2!J$7:J$88)</f>
        <v>81</v>
      </c>
      <c r="J82" s="9">
        <f>_xlfn.RANK.EQ(datos2!K82,datos2!K$7:K$88)</f>
        <v>56</v>
      </c>
      <c r="K82" s="9">
        <f>_xlfn.RANK.EQ(datos2!L82,datos2!L$7:L$88)</f>
        <v>51</v>
      </c>
      <c r="L82" s="9">
        <f>_xlfn.RANK.EQ(datos2!M82,datos2!M$7:M$88)</f>
        <v>80</v>
      </c>
      <c r="M82" s="9">
        <f>_xlfn.RANK.EQ(datos2!N82,datos2!N$7:N$88)</f>
        <v>74</v>
      </c>
      <c r="N82" s="9">
        <f>_xlfn.RANK.EQ(datos2!O82,datos2!O$7:O$88)</f>
        <v>50</v>
      </c>
      <c r="O82" s="9">
        <f>_xlfn.RANK.EQ(datos2!P82,datos2!P$7:P$88)</f>
        <v>82</v>
      </c>
      <c r="P82" s="9">
        <f>_xlfn.RANK.EQ(datos2!Q82,datos2!Q$7:Q$88)</f>
        <v>77</v>
      </c>
      <c r="Q82" s="9">
        <f>_xlfn.RANK.EQ(datos2!R82,datos2!R$7:R$88)</f>
        <v>43</v>
      </c>
      <c r="R82" s="9">
        <f>_xlfn.RANK.EQ(datos2!S82,datos2!S$7:S$88)</f>
        <v>50</v>
      </c>
      <c r="S82" s="9">
        <f>_xlfn.RANK.EQ(datos2!T82,datos2!T$7:T$88)</f>
        <v>75</v>
      </c>
      <c r="T82" s="9">
        <f>_xlfn.RANK.EQ(datos2!U82,datos2!U$7:U$88)</f>
        <v>49</v>
      </c>
      <c r="U82" s="9">
        <f>_xlfn.RANK.EQ(datos2!V82,datos2!V$7:V$88)</f>
        <v>67</v>
      </c>
      <c r="V82" s="9">
        <f>_xlfn.RANK.EQ(datos2!W82,datos2!W$7:W$88)</f>
        <v>27</v>
      </c>
      <c r="W82" s="9">
        <f>_xlfn.RANK.EQ(datos2!X82,datos2!X$7:X$88)</f>
        <v>67</v>
      </c>
      <c r="X82" s="9">
        <f>_xlfn.RANK.EQ(datos2!Y82,datos2!Y$7:Y$88)</f>
        <v>42</v>
      </c>
      <c r="Y82" s="9">
        <f>_xlfn.RANK.EQ(datos2!Z82,datos2!Z$7:Z$88)</f>
        <v>74</v>
      </c>
      <c r="Z82" s="9">
        <f>_xlfn.RANK.EQ(datos2!AA82,datos2!AA$7:AA$88)</f>
        <v>42</v>
      </c>
      <c r="AA82" s="9">
        <f>_xlfn.RANK.EQ(datos2!AB82,datos2!AB$7:AB$88)</f>
        <v>62</v>
      </c>
      <c r="AB82" s="9">
        <f>_xlfn.RANK.EQ(datos2!AC82,datos2!AC$7:AC$88)</f>
        <v>39</v>
      </c>
      <c r="AC82" s="9">
        <f>_xlfn.RANK.EQ(datos2!AD82,datos2!AD$7:AD$88)</f>
        <v>64</v>
      </c>
      <c r="AD82" s="9">
        <f>_xlfn.RANK.EQ(datos2!AE82,datos2!AE$7:AE$88)</f>
        <v>56</v>
      </c>
      <c r="AE82" s="9">
        <f>_xlfn.RANK.EQ(datos2!AF82,datos2!AF$7:AF$88)</f>
        <v>80</v>
      </c>
      <c r="AF82" s="9">
        <f>_xlfn.RANK.EQ(datos2!AG82,datos2!AG$7:AG$88)</f>
        <v>63</v>
      </c>
      <c r="AG82" s="9">
        <f>_xlfn.RANK.EQ(datos2!AH82,datos2!AH$7:AH$88)</f>
        <v>56</v>
      </c>
      <c r="AH82" s="9">
        <f>_xlfn.RANK.EQ(datos2!AI82,datos2!AI$7:AI$88)</f>
        <v>80</v>
      </c>
      <c r="AI82" s="9">
        <f>_xlfn.RANK.EQ(datos2!AJ82,datos2!AJ$7:AJ$88)</f>
        <v>62</v>
      </c>
      <c r="AJ82" s="9">
        <f>_xlfn.RANK.EQ(datos2!AK82,datos2!AK$7:AK$88)</f>
        <v>26</v>
      </c>
      <c r="AK82" s="9">
        <f>_xlfn.RANK.EQ(datos2!AL82,datos2!AL$7:AL$88)</f>
        <v>53</v>
      </c>
      <c r="AL82" s="9">
        <f>_xlfn.RANK.EQ(datos2!AM82,datos2!AM$7:AM$88)</f>
        <v>10</v>
      </c>
      <c r="AM82" s="9">
        <f>_xlfn.RANK.EQ(datos2!AN82,datos2!AN$7:AN$88)</f>
        <v>66</v>
      </c>
      <c r="AN82" s="9">
        <f>_xlfn.RANK.EQ(datos2!AO82,datos2!AO$7:AO$88)</f>
        <v>30</v>
      </c>
      <c r="AO82" s="9">
        <f>_xlfn.RANK.EQ(datos!AS82,datos!AS$7:AS$88)</f>
        <v>79</v>
      </c>
      <c r="AP82" s="9">
        <f>_xlfn.RANK.EQ(datos!AT82,datos!AT$7:AT$88)</f>
        <v>77</v>
      </c>
      <c r="AQ82" s="9">
        <f>_xlfn.RANK.EQ(datos!AU82,datos!AU$7:AU$88)</f>
        <v>82</v>
      </c>
      <c r="AR82" s="9">
        <f>_xlfn.RANK.EQ(datos!AV82,datos!AV$7:AV$88)</f>
        <v>81</v>
      </c>
      <c r="AS82" s="9">
        <f>_xlfn.RANK.EQ(datos!AW82,datos!AW$7:AW$88)</f>
        <v>82</v>
      </c>
      <c r="AT82" s="9">
        <f>_xlfn.RANK.EQ(datos!AX82,datos!AX$7:AX$88)</f>
        <v>82</v>
      </c>
      <c r="AU82" s="9">
        <f>_xlfn.RANK.EQ(datos!AY82,datos!AY$7:AY$88)</f>
        <v>74</v>
      </c>
      <c r="AV82" s="9">
        <f>_xlfn.RANK.EQ(datos!AZ82,datos!AZ$7:AZ$88)</f>
        <v>72</v>
      </c>
      <c r="AW82" s="9">
        <f>_xlfn.RANK.EQ(datos!BA82,datos!BA$7:BA$88)</f>
        <v>67</v>
      </c>
      <c r="AX82" s="9">
        <f>_xlfn.RANK.EQ(datos!BB82,datos!BB$7:BB$88)</f>
        <v>79</v>
      </c>
      <c r="AY82" s="9">
        <f>_xlfn.RANK.EQ(datos!BC82,datos!BC$7:BC$88)</f>
        <v>32</v>
      </c>
      <c r="AZ82" s="9">
        <f>_xlfn.RANK.EQ(datos!BD82,datos!BD$7:BD$88)</f>
        <v>39</v>
      </c>
      <c r="BA82" s="9">
        <f>_xlfn.RANK.EQ(datos!BE82,datos!BE$7:BE$88)</f>
        <v>49</v>
      </c>
      <c r="BB82" s="9">
        <f>_xlfn.RANK.EQ(datos!BF82,datos!BF$7:BF$88)</f>
        <v>35</v>
      </c>
      <c r="BC82" s="9">
        <f>_xlfn.RANK.EQ(datos!BG82,datos!BG$7:BG$88)</f>
        <v>51</v>
      </c>
      <c r="BD82" s="9">
        <f>_xlfn.RANK.EQ(datos!BH82,datos!BH$7:BH$88)</f>
        <v>57</v>
      </c>
      <c r="BE82" s="9">
        <f>_xlfn.RANK.EQ(datos!BI82,datos!BI$7:BI$88)</f>
        <v>34</v>
      </c>
      <c r="BF82" s="9">
        <f>_xlfn.RANK.EQ(datos!BJ82,datos!BJ$7:BJ$88)</f>
        <v>19</v>
      </c>
      <c r="BG82" s="9">
        <f>_xlfn.RANK.EQ(datos!BK82,datos!BK$7:BK$88)</f>
        <v>82</v>
      </c>
      <c r="BH82" s="9">
        <f>_xlfn.RANK.EQ(datos!BL82,datos!BL$7:BL$88)</f>
        <v>60</v>
      </c>
      <c r="BI82" s="9">
        <f>_xlfn.RANK.EQ(datos!BM82,datos!BM$7:BM$88)</f>
        <v>20</v>
      </c>
      <c r="BJ82" s="9">
        <f>_xlfn.RANK.EQ(datos!BN82,datos!BN$7:BN$88)</f>
        <v>64</v>
      </c>
      <c r="BK82" s="9">
        <f>_xlfn.RANK.EQ(datos!BO82,datos!BO$7:BO$88)</f>
        <v>31</v>
      </c>
      <c r="BL82" s="9">
        <f>_xlfn.RANK.EQ(datos!BP82,datos!BP$7:BP$88)</f>
        <v>68</v>
      </c>
      <c r="BM82" s="9">
        <f>_xlfn.RANK.EQ(datos!BQ82,datos!BQ$7:BQ$88)</f>
        <v>53</v>
      </c>
      <c r="BN82" s="9">
        <f>_xlfn.RANK.EQ(datos!BR82,datos!BR$7:BR$88)</f>
        <v>24</v>
      </c>
      <c r="BO82" s="9">
        <f>_xlfn.RANK.EQ(datos!BS82,datos!BS$7:BS$88)</f>
        <v>72</v>
      </c>
      <c r="BP82" s="9">
        <f>_xlfn.RANK.EQ(datos!BT82,datos!BT$7:BT$88)</f>
        <v>1</v>
      </c>
      <c r="BQ82" s="9">
        <f>_xlfn.RANK.EQ(datos!BU82,datos!BU$7:BU$88)</f>
        <v>70</v>
      </c>
      <c r="BR82" s="9">
        <f>_xlfn.RANK.EQ(datos!BV82,datos!BV$7:BV$88)</f>
        <v>53</v>
      </c>
      <c r="BS82" s="9">
        <f>_xlfn.RANK.EQ(datos!BW82,datos!BW$7:BW$88)</f>
        <v>1</v>
      </c>
      <c r="BT82" s="9">
        <f>_xlfn.RANK.EQ(datos!BX82,datos!BX$7:BX$88)</f>
        <v>74</v>
      </c>
      <c r="BU82" s="9">
        <f>_xlfn.RANK.EQ(datos!BY82,datos!BY$7:BY$88)</f>
        <v>19</v>
      </c>
      <c r="BV82" s="9">
        <f>_xlfn.RANK.EQ(datos!BZ82,datos!BZ$7:BZ$88)</f>
        <v>50</v>
      </c>
      <c r="BW82" s="9">
        <f>_xlfn.RANK.EQ(datos!CA82,datos!CA$7:CA$88)</f>
        <v>17</v>
      </c>
      <c r="BX82" s="9">
        <f>_xlfn.RANK.EQ(datos!CB82,datos!CB$7:CB$88)</f>
        <v>19</v>
      </c>
      <c r="BY82" s="9">
        <f>_xlfn.RANK.EQ(datos!CC82,datos!CC$7:CC$88)</f>
        <v>45</v>
      </c>
      <c r="BZ82" s="9">
        <f>_xlfn.RANK.EQ(datos!CD82,datos!CD$7:CD$88)</f>
        <v>23</v>
      </c>
      <c r="CA82" s="9">
        <f>_xlfn.RANK.EQ(datos!CE82,datos!CE$7:CE$88)</f>
        <v>61</v>
      </c>
      <c r="CB82" s="9">
        <f>_xlfn.RANK.EQ(datos!CF82,datos!CF$7:CF$88)</f>
        <v>8</v>
      </c>
      <c r="CC82" s="9">
        <f>_xlfn.RANK.EQ(datos!CG82,datos!CG$7:CG$88)</f>
        <v>81</v>
      </c>
      <c r="CD82" s="9">
        <f>_xlfn.RANK.EQ(datos!CH82,datos!CH$7:CH$88)</f>
        <v>21</v>
      </c>
      <c r="CE82" s="9">
        <f>_xlfn.RANK.EQ(datos!CI82,datos!CI$7:CI$88)</f>
        <v>63</v>
      </c>
      <c r="CF82" s="9">
        <f>_xlfn.RANK.EQ(datos!CJ82,datos!CJ$7:CJ$88)</f>
        <v>31</v>
      </c>
      <c r="CG82" s="9">
        <f>_xlfn.RANK.EQ(datos!CK82,datos!CK$7:CK$88)</f>
        <v>61</v>
      </c>
      <c r="CH82" s="9">
        <f>_xlfn.RANK.EQ(datos!CL82,datos!CL$7:CL$88)</f>
        <v>74</v>
      </c>
      <c r="CI82" s="9">
        <f>_xlfn.RANK.EQ(datos!CM82,datos!CM$7:CM$88)</f>
        <v>65</v>
      </c>
      <c r="CJ82" s="9">
        <f>_xlfn.RANK.EQ(datos!CN82,datos!CN$7:CN$88)</f>
        <v>39</v>
      </c>
      <c r="CK82" s="9">
        <f>_xlfn.RANK.EQ(datos!CO82,datos!CO$7:CO$88)</f>
        <v>16</v>
      </c>
      <c r="CL82" s="9">
        <f>_xlfn.RANK.EQ(datos!CP82,datos!CP$7:CP$88)</f>
        <v>60</v>
      </c>
      <c r="CM82" s="9">
        <f>_xlfn.RANK.EQ(datos!CQ82,datos!CQ$7:CQ$88)</f>
        <v>67</v>
      </c>
      <c r="CN82" s="9">
        <f>_xlfn.RANK.EQ(datos!CR82,datos!CR$7:CR$88)</f>
        <v>61</v>
      </c>
      <c r="CO82" s="9">
        <f>_xlfn.RANK.EQ(datos!CS82,datos!CS$7:CS$88)</f>
        <v>18</v>
      </c>
      <c r="CP82" s="9">
        <f>_xlfn.RANK.EQ(datos!CT82,datos!CT$7:CT$88)</f>
        <v>39</v>
      </c>
      <c r="CQ82" s="9">
        <f>_xlfn.RANK.EQ(datos!CU82,datos!CU$7:CU$88)</f>
        <v>10</v>
      </c>
      <c r="CR82" s="9">
        <f>_xlfn.RANK.EQ(datos!CV82,datos!CV$7:CV$88)</f>
        <v>55</v>
      </c>
      <c r="CS82" s="9">
        <f>_xlfn.RANK.EQ(datos!CW82,datos!CW$7:CW$88)</f>
        <v>56</v>
      </c>
      <c r="CT82" s="9">
        <f>_xlfn.RANK.EQ(datos!CX82,datos!CX$7:CX$88)</f>
        <v>78</v>
      </c>
      <c r="CU82" s="9">
        <f>_xlfn.RANK.EQ(datos!CY82,datos!CY$7:CY$88)</f>
        <v>58</v>
      </c>
      <c r="CV82" s="9">
        <f>_xlfn.RANK.EQ(datos!CZ82,datos!CZ$7:CZ$88)</f>
        <v>76</v>
      </c>
      <c r="CW82" s="9">
        <f>_xlfn.RANK.EQ(datos!DA82,datos!DA$7:DA$88)</f>
        <v>65</v>
      </c>
      <c r="CX82" s="9">
        <f>_xlfn.RANK.EQ(datos!DB82,datos!DB$7:DB$88)</f>
        <v>27</v>
      </c>
      <c r="CY82" s="9">
        <f>_xlfn.RANK.EQ(datos!DC82,datos!DC$7:DC$88)</f>
        <v>68</v>
      </c>
      <c r="CZ82" s="9">
        <f>_xlfn.RANK.EQ(datos!DD82,datos!DD$7:DD$88)</f>
        <v>23</v>
      </c>
      <c r="DA82" s="9">
        <f>_xlfn.RANK.EQ(datos!DE82,datos!DE$7:DE$88)</f>
        <v>62</v>
      </c>
      <c r="DB82" s="9">
        <f>_xlfn.RANK.EQ(datos!DF82,datos!DF$7:DF$88)</f>
        <v>4</v>
      </c>
      <c r="DC82" s="9">
        <f>_xlfn.RANK.EQ(datos!DG82,datos!DG$7:DG$88)</f>
        <v>56</v>
      </c>
      <c r="DD82" s="9">
        <f>_xlfn.RANK.EQ(datos!DH82,datos!DH$7:DH$88)</f>
        <v>18</v>
      </c>
      <c r="DE82" s="9">
        <f>_xlfn.RANK.EQ(datos!DI82,datos!DI$7:DI$88)</f>
        <v>22</v>
      </c>
      <c r="DF82" s="9">
        <f>_xlfn.RANK.EQ(datos!DJ82,datos!DJ$7:DJ$88)</f>
        <v>48</v>
      </c>
      <c r="DG82" s="9">
        <f>_xlfn.RANK.EQ(datos!DK82,datos!DK$7:DK$88)</f>
        <v>72</v>
      </c>
      <c r="DH82" s="9">
        <f>_xlfn.RANK.EQ(datos!DL82,datos!DL$7:DL$88)</f>
        <v>57</v>
      </c>
      <c r="DI82" s="9">
        <f>_xlfn.RANK.EQ(datos!DM82,datos!DM$7:DM$88)</f>
        <v>70</v>
      </c>
      <c r="DJ82" s="9">
        <f>_xlfn.RANK.EQ(datos!DN82,datos!DN$7:DN$88)</f>
        <v>33</v>
      </c>
      <c r="DK82" s="9">
        <f>_xlfn.RANK.EQ(datos!DO82,datos!DO$7:DO$88)</f>
        <v>77</v>
      </c>
      <c r="DL82" s="9">
        <f>_xlfn.RANK.EQ(datos!DP82,datos!DP$7:DP$88)</f>
        <v>1</v>
      </c>
      <c r="DM82" s="9">
        <f>_xlfn.RANK.EQ(datos!DQ82,datos!DQ$7:DQ$88)</f>
        <v>82</v>
      </c>
      <c r="DN82" s="9">
        <f>_xlfn.RANK.EQ(datos!DR82,datos!DR$7:DR$88)</f>
        <v>60</v>
      </c>
      <c r="DO82" s="9">
        <f>_xlfn.RANK.EQ(datos!DS82,datos!DS$7:DS$88)</f>
        <v>65</v>
      </c>
      <c r="DP82" s="9">
        <f>_xlfn.RANK.EQ(datos!DT82,datos!DT$7:DT$88)</f>
        <v>62</v>
      </c>
      <c r="DQ82" s="9">
        <f>_xlfn.RANK.EQ(datos!DU82,datos!DU$7:DU$88)</f>
        <v>69</v>
      </c>
      <c r="DR82" s="9">
        <f>_xlfn.RANK.EQ(datos!DV82,datos!DV$7:DV$88)</f>
        <v>72</v>
      </c>
      <c r="DS82" s="9">
        <f>_xlfn.RANK.EQ(datos!DW82,datos!DW$7:DW$88)</f>
        <v>15</v>
      </c>
      <c r="DT82" s="9">
        <f>_xlfn.RANK.EQ(datos!DX82,datos!DX$7:DX$88)</f>
        <v>34</v>
      </c>
      <c r="DU82" s="9">
        <f>_xlfn.RANK.EQ(datos!DY82,datos!DY$7:DY$88)</f>
        <v>50</v>
      </c>
      <c r="DV82" s="9">
        <f>_xlfn.RANK.EQ(datos!DZ82,datos!DZ$7:DZ$88)</f>
        <v>70</v>
      </c>
      <c r="DW82" s="9">
        <f>_xlfn.RANK.EQ(datos!EA82,datos!EA$7:EA$88)</f>
        <v>75</v>
      </c>
      <c r="DX82" s="9">
        <f>_xlfn.RANK.EQ(datos!EB82,datos!EB$7:EB$88)</f>
        <v>78</v>
      </c>
      <c r="DY82" s="9">
        <f>_xlfn.RANK.EQ(datos!EC82,datos!EC$7:EC$88)</f>
        <v>75</v>
      </c>
      <c r="DZ82" s="9">
        <f>_xlfn.RANK.EQ(datos!ED82,datos!ED$7:ED$88)</f>
        <v>75</v>
      </c>
      <c r="EA82" s="9">
        <f>_xlfn.RANK.EQ(datos!EE82,datos!EE$7:EE$88)</f>
        <v>1</v>
      </c>
      <c r="EB82" s="9">
        <f>_xlfn.RANK.EQ(datos!EF82,datos!EF$7:EF$88)</f>
        <v>82</v>
      </c>
      <c r="EC82" s="9">
        <f>_xlfn.RANK.EQ(datos!EG82,datos!EG$7:EG$88)</f>
        <v>79</v>
      </c>
      <c r="ED82" s="9">
        <f>_xlfn.RANK.EQ(datos!EH82,datos!EH$7:EH$88)</f>
        <v>58</v>
      </c>
      <c r="EE82" s="9">
        <f>_xlfn.RANK.EQ(datos!EI82,datos!EI$7:EI$88)</f>
        <v>1</v>
      </c>
      <c r="EF82" s="9">
        <f>_xlfn.RANK.EQ(datos!EJ82,datos!EJ$7:EJ$88)</f>
        <v>51</v>
      </c>
      <c r="EG82" s="9">
        <f>_xlfn.RANK.EQ(datos!EK82,datos!EK$7:EK$88)</f>
        <v>73</v>
      </c>
      <c r="EH82" s="9">
        <f>_xlfn.RANK.EQ(datos!EL82,datos!EL$7:EL$88)</f>
        <v>61</v>
      </c>
      <c r="EI82" s="9">
        <f>_xlfn.RANK.EQ(datos!EM82,datos!EM$7:EM$88)</f>
        <v>37</v>
      </c>
      <c r="EJ82" s="9">
        <f>_xlfn.RANK.EQ(datos!EN82,datos!EN$7:EN$88)</f>
        <v>68</v>
      </c>
      <c r="EK82" s="9">
        <f>_xlfn.RANK.EQ(datos!EO82,datos!EO$7:EO$88)</f>
        <v>51</v>
      </c>
      <c r="EL82" s="9">
        <f>_xlfn.RANK.EQ(datos!EP82,datos!EP$7:EP$88)</f>
        <v>64</v>
      </c>
      <c r="EM82" s="9">
        <f>_xlfn.RANK.EQ(datos!EQ82,datos!EQ$7:EQ$88)</f>
        <v>61</v>
      </c>
      <c r="EN82" s="9">
        <f>_xlfn.RANK.EQ(datos!ER82,datos!ER$7:ER$88)</f>
        <v>44</v>
      </c>
      <c r="EO82" s="9">
        <f>_xlfn.RANK.EQ(datos!ES82,datos!ES$7:ES$88)</f>
        <v>13</v>
      </c>
      <c r="EP82" s="9">
        <f>_xlfn.RANK.EQ(datos!ET82,datos!ET$7:ET$88)</f>
        <v>50</v>
      </c>
      <c r="EQ82" s="9">
        <f>_xlfn.RANK.EQ(datos!EU82,datos!EU$7:EU$88)</f>
        <v>45</v>
      </c>
      <c r="ER82" s="9">
        <f>_xlfn.RANK.EQ(datos!EV82,datos!EV$7:EV$88)</f>
        <v>53</v>
      </c>
      <c r="ES82" s="9">
        <f>_xlfn.RANK.EQ(datos!EW82,datos!EW$7:EW$88)</f>
        <v>39</v>
      </c>
      <c r="ET82" s="9">
        <f>_xlfn.RANK.EQ(datos!EX82,datos!EX$7:EX$88)</f>
        <v>27</v>
      </c>
      <c r="EU82" s="9">
        <f>_xlfn.RANK.EQ(datos!EY82,datos!EY$7:EY$88)</f>
        <v>51</v>
      </c>
      <c r="EV82" s="9">
        <f>_xlfn.RANK.EQ(datos!EZ82,datos!EZ$7:EZ$88)</f>
        <v>57</v>
      </c>
      <c r="EW82" s="9">
        <f>_xlfn.RANK.EQ(datos!FA82,datos!FA$7:FA$88)</f>
        <v>49</v>
      </c>
      <c r="EX82" s="9">
        <f>_xlfn.RANK.EQ(datos!FB82,datos!FB$7:FB$88)</f>
        <v>31</v>
      </c>
      <c r="EY82" s="9">
        <f>_xlfn.RANK.EQ(datos!FC82,datos!FC$7:FC$88)</f>
        <v>66</v>
      </c>
      <c r="EZ82" s="9">
        <f>_xlfn.RANK.EQ(datos!FD82,datos!FD$7:FD$88)</f>
        <v>40</v>
      </c>
      <c r="FA82" s="9">
        <f>_xlfn.RANK.EQ(datos!FE82,datos!FE$7:FE$88)</f>
        <v>12</v>
      </c>
      <c r="FB82" s="9">
        <f>_xlfn.RANK.EQ(datos!FF82,datos!FF$7:FF$88)</f>
        <v>33</v>
      </c>
      <c r="FC82" s="9">
        <f>_xlfn.RANK.EQ(datos!FG82,datos!FG$7:FG$88)</f>
        <v>1</v>
      </c>
      <c r="FD82" s="9">
        <f>_xlfn.RANK.EQ(datos!FH82,datos!FH$7:FH$88)</f>
        <v>37</v>
      </c>
      <c r="FE82" s="9">
        <f>_xlfn.RANK.EQ(datos!FI82,datos!FI$7:FI$88)</f>
        <v>30</v>
      </c>
      <c r="FF82" s="9">
        <f>_xlfn.RANK.EQ(datos!FJ82,datos!FJ$7:FJ$88)</f>
        <v>68</v>
      </c>
      <c r="FG82" s="9">
        <f>_xlfn.RANK.EQ(datos!FK82,datos!FK$7:FK$88)</f>
        <v>72</v>
      </c>
      <c r="FH82" s="9">
        <f>_xlfn.RANK.EQ(datos!FL82,datos!FL$7:FL$88)</f>
        <v>43</v>
      </c>
      <c r="FI82" s="9">
        <f>_xlfn.RANK.EQ(datos!FM82,datos!FM$7:FM$88)</f>
        <v>26</v>
      </c>
      <c r="FJ82" s="9">
        <f>_xlfn.RANK.EQ(datos!FN82,datos!FN$7:FN$88)</f>
        <v>26</v>
      </c>
      <c r="FK82" s="9">
        <f>_xlfn.RANK.EQ(datos!FO82,datos!FO$7:FO$88)</f>
        <v>82</v>
      </c>
      <c r="FL82" s="9">
        <f>_xlfn.RANK.EQ(datos!FP82,datos!FP$7:FP$88)</f>
        <v>81</v>
      </c>
      <c r="FM82" s="9">
        <f>_xlfn.RANK.EQ(datos!FQ82,datos!FQ$7:FQ$88)</f>
        <v>48</v>
      </c>
      <c r="FN82" s="9">
        <f>_xlfn.RANK.EQ(datos!FR82,datos!FR$7:FR$88)</f>
        <v>11</v>
      </c>
      <c r="FO82" s="9">
        <f>_xlfn.RANK.EQ(datos!FS82,datos!FS$7:FS$88)</f>
        <v>70</v>
      </c>
      <c r="FP82" s="9">
        <f>_xlfn.RANK.EQ(datos!FT82,datos!FT$7:FT$88)</f>
        <v>36</v>
      </c>
    </row>
    <row r="83" spans="1:172" x14ac:dyDescent="0.3">
      <c r="A83" s="2" t="s">
        <v>154</v>
      </c>
      <c r="B83" s="2">
        <v>701</v>
      </c>
      <c r="C83" s="2" t="s">
        <v>155</v>
      </c>
      <c r="D83" s="2" t="s">
        <v>353</v>
      </c>
      <c r="E83" s="2" t="s">
        <v>354</v>
      </c>
      <c r="F83" s="2">
        <v>1</v>
      </c>
      <c r="G83" s="2" t="s">
        <v>355</v>
      </c>
      <c r="H83" s="9">
        <f>_xlfn.RANK.EQ(datos2!I83,datos2!I$7:I$88)</f>
        <v>66</v>
      </c>
      <c r="I83" s="9">
        <f>_xlfn.RANK.EQ(datos2!J83,datos2!J$7:J$88)</f>
        <v>51</v>
      </c>
      <c r="J83" s="9">
        <f>_xlfn.RANK.EQ(datos2!K83,datos2!K$7:K$88)</f>
        <v>54</v>
      </c>
      <c r="K83" s="9">
        <f>_xlfn.RANK.EQ(datos2!L83,datos2!L$7:L$88)</f>
        <v>66</v>
      </c>
      <c r="L83" s="9">
        <f>_xlfn.RANK.EQ(datos2!M83,datos2!M$7:M$88)</f>
        <v>78</v>
      </c>
      <c r="M83" s="9">
        <f>_xlfn.RANK.EQ(datos2!N83,datos2!N$7:N$88)</f>
        <v>27</v>
      </c>
      <c r="N83" s="9">
        <f>_xlfn.RANK.EQ(datos2!O83,datos2!O$7:O$88)</f>
        <v>47</v>
      </c>
      <c r="O83" s="9">
        <f>_xlfn.RANK.EQ(datos2!P83,datos2!P$7:P$88)</f>
        <v>73</v>
      </c>
      <c r="P83" s="9">
        <f>_xlfn.RANK.EQ(datos2!Q83,datos2!Q$7:Q$88)</f>
        <v>30</v>
      </c>
      <c r="Q83" s="9">
        <f>_xlfn.RANK.EQ(datos2!R83,datos2!R$7:R$88)</f>
        <v>6</v>
      </c>
      <c r="R83" s="9">
        <f>_xlfn.RANK.EQ(datos2!S83,datos2!S$7:S$88)</f>
        <v>75</v>
      </c>
      <c r="S83" s="9">
        <f>_xlfn.RANK.EQ(datos2!T83,datos2!T$7:T$88)</f>
        <v>24</v>
      </c>
      <c r="T83" s="9">
        <f>_xlfn.RANK.EQ(datos2!U83,datos2!U$7:U$88)</f>
        <v>78</v>
      </c>
      <c r="U83" s="9">
        <f>_xlfn.RANK.EQ(datos2!V83,datos2!V$7:V$88)</f>
        <v>64</v>
      </c>
      <c r="V83" s="9">
        <f>_xlfn.RANK.EQ(datos2!W83,datos2!W$7:W$88)</f>
        <v>30</v>
      </c>
      <c r="W83" s="9">
        <f>_xlfn.RANK.EQ(datos2!X83,datos2!X$7:X$88)</f>
        <v>75</v>
      </c>
      <c r="X83" s="9">
        <f>_xlfn.RANK.EQ(datos2!Y83,datos2!Y$7:Y$88)</f>
        <v>69</v>
      </c>
      <c r="Y83" s="9">
        <f>_xlfn.RANK.EQ(datos2!Z83,datos2!Z$7:Z$88)</f>
        <v>25</v>
      </c>
      <c r="Z83" s="9">
        <f>_xlfn.RANK.EQ(datos2!AA83,datos2!AA$7:AA$88)</f>
        <v>56</v>
      </c>
      <c r="AA83" s="9">
        <f>_xlfn.RANK.EQ(datos2!AB83,datos2!AB$7:AB$88)</f>
        <v>38</v>
      </c>
      <c r="AB83" s="9">
        <f>_xlfn.RANK.EQ(datos2!AC83,datos2!AC$7:AC$88)</f>
        <v>47</v>
      </c>
      <c r="AC83" s="9">
        <f>_xlfn.RANK.EQ(datos2!AD83,datos2!AD$7:AD$88)</f>
        <v>72</v>
      </c>
      <c r="AD83" s="9">
        <f>_xlfn.RANK.EQ(datos2!AE83,datos2!AE$7:AE$88)</f>
        <v>76</v>
      </c>
      <c r="AE83" s="9">
        <f>_xlfn.RANK.EQ(datos2!AF83,datos2!AF$7:AF$88)</f>
        <v>78</v>
      </c>
      <c r="AF83" s="9">
        <f>_xlfn.RANK.EQ(datos2!AG83,datos2!AG$7:AG$88)</f>
        <v>38</v>
      </c>
      <c r="AG83" s="9">
        <f>_xlfn.RANK.EQ(datos2!AH83,datos2!AH$7:AH$88)</f>
        <v>53</v>
      </c>
      <c r="AH83" s="9">
        <f>_xlfn.RANK.EQ(datos2!AI83,datos2!AI$7:AI$88)</f>
        <v>46</v>
      </c>
      <c r="AI83" s="9">
        <f>_xlfn.RANK.EQ(datos2!AJ83,datos2!AJ$7:AJ$88)</f>
        <v>53</v>
      </c>
      <c r="AJ83" s="9">
        <f>_xlfn.RANK.EQ(datos2!AK83,datos2!AK$7:AK$88)</f>
        <v>35</v>
      </c>
      <c r="AK83" s="9">
        <f>_xlfn.RANK.EQ(datos2!AL83,datos2!AL$7:AL$88)</f>
        <v>35</v>
      </c>
      <c r="AL83" s="9">
        <f>_xlfn.RANK.EQ(datos2!AM83,datos2!AM$7:AM$88)</f>
        <v>56</v>
      </c>
      <c r="AM83" s="9">
        <f>_xlfn.RANK.EQ(datos2!AN83,datos2!AN$7:AN$88)</f>
        <v>52</v>
      </c>
      <c r="AN83" s="9">
        <f>_xlfn.RANK.EQ(datos2!AO83,datos2!AO$7:AO$88)</f>
        <v>54</v>
      </c>
      <c r="AO83" s="9">
        <f>_xlfn.RANK.EQ(datos!AS83,datos!AS$7:AS$88)</f>
        <v>81</v>
      </c>
      <c r="AP83" s="9">
        <f>_xlfn.RANK.EQ(datos!AT83,datos!AT$7:AT$88)</f>
        <v>72</v>
      </c>
      <c r="AQ83" s="9">
        <f>_xlfn.RANK.EQ(datos!AU83,datos!AU$7:AU$88)</f>
        <v>45</v>
      </c>
      <c r="AR83" s="9">
        <f>_xlfn.RANK.EQ(datos!AV83,datos!AV$7:AV$88)</f>
        <v>61</v>
      </c>
      <c r="AS83" s="9">
        <f>_xlfn.RANK.EQ(datos!AW83,datos!AW$7:AW$88)</f>
        <v>54</v>
      </c>
      <c r="AT83" s="9">
        <f>_xlfn.RANK.EQ(datos!AX83,datos!AX$7:AX$88)</f>
        <v>50</v>
      </c>
      <c r="AU83" s="9">
        <f>_xlfn.RANK.EQ(datos!AY83,datos!AY$7:AY$88)</f>
        <v>77</v>
      </c>
      <c r="AV83" s="9">
        <f>_xlfn.RANK.EQ(datos!AZ83,datos!AZ$7:AZ$88)</f>
        <v>32</v>
      </c>
      <c r="AW83" s="9">
        <f>_xlfn.RANK.EQ(datos!BA83,datos!BA$7:BA$88)</f>
        <v>13</v>
      </c>
      <c r="AX83" s="9">
        <f>_xlfn.RANK.EQ(datos!BB83,datos!BB$7:BB$88)</f>
        <v>17</v>
      </c>
      <c r="AY83" s="9">
        <f>_xlfn.RANK.EQ(datos!BC83,datos!BC$7:BC$88)</f>
        <v>3</v>
      </c>
      <c r="AZ83" s="9">
        <f>_xlfn.RANK.EQ(datos!BD83,datos!BD$7:BD$88)</f>
        <v>9</v>
      </c>
      <c r="BA83" s="9">
        <f>_xlfn.RANK.EQ(datos!BE83,datos!BE$7:BE$88)</f>
        <v>7</v>
      </c>
      <c r="BB83" s="9">
        <f>_xlfn.RANK.EQ(datos!BF83,datos!BF$7:BF$88)</f>
        <v>74</v>
      </c>
      <c r="BC83" s="9">
        <f>_xlfn.RANK.EQ(datos!BG83,datos!BG$7:BG$88)</f>
        <v>24</v>
      </c>
      <c r="BD83" s="9">
        <f>_xlfn.RANK.EQ(datos!BH83,datos!BH$7:BH$88)</f>
        <v>69</v>
      </c>
      <c r="BE83" s="9">
        <f>_xlfn.RANK.EQ(datos!BI83,datos!BI$7:BI$88)</f>
        <v>34</v>
      </c>
      <c r="BF83" s="9">
        <f>_xlfn.RANK.EQ(datos!BJ83,datos!BJ$7:BJ$88)</f>
        <v>40</v>
      </c>
      <c r="BG83" s="9">
        <f>_xlfn.RANK.EQ(datos!BK83,datos!BK$7:BK$88)</f>
        <v>69</v>
      </c>
      <c r="BH83" s="9">
        <f>_xlfn.RANK.EQ(datos!BL83,datos!BL$7:BL$88)</f>
        <v>18</v>
      </c>
      <c r="BI83" s="9">
        <f>_xlfn.RANK.EQ(datos!BM83,datos!BM$7:BM$88)</f>
        <v>49</v>
      </c>
      <c r="BJ83" s="9">
        <f>_xlfn.RANK.EQ(datos!BN83,datos!BN$7:BN$88)</f>
        <v>16</v>
      </c>
      <c r="BK83" s="9">
        <f>_xlfn.RANK.EQ(datos!BO83,datos!BO$7:BO$88)</f>
        <v>20</v>
      </c>
      <c r="BL83" s="9">
        <f>_xlfn.RANK.EQ(datos!BP83,datos!BP$7:BP$88)</f>
        <v>72</v>
      </c>
      <c r="BM83" s="9">
        <f>_xlfn.RANK.EQ(datos!BQ83,datos!BQ$7:BQ$88)</f>
        <v>79</v>
      </c>
      <c r="BN83" s="9">
        <f>_xlfn.RANK.EQ(datos!BR83,datos!BR$7:BR$88)</f>
        <v>26</v>
      </c>
      <c r="BO83" s="9">
        <f>_xlfn.RANK.EQ(datos!BS83,datos!BS$7:BS$88)</f>
        <v>82</v>
      </c>
      <c r="BP83" s="9">
        <f>_xlfn.RANK.EQ(datos!BT83,datos!BT$7:BT$88)</f>
        <v>52</v>
      </c>
      <c r="BQ83" s="9">
        <f>_xlfn.RANK.EQ(datos!BU83,datos!BU$7:BU$88)</f>
        <v>72</v>
      </c>
      <c r="BR83" s="9">
        <f>_xlfn.RANK.EQ(datos!BV83,datos!BV$7:BV$88)</f>
        <v>25</v>
      </c>
      <c r="BS83" s="9">
        <f>_xlfn.RANK.EQ(datos!BW83,datos!BW$7:BW$88)</f>
        <v>1</v>
      </c>
      <c r="BT83" s="9">
        <f>_xlfn.RANK.EQ(datos!BX83,datos!BX$7:BX$88)</f>
        <v>40</v>
      </c>
      <c r="BU83" s="9">
        <f>_xlfn.RANK.EQ(datos!BY83,datos!BY$7:BY$88)</f>
        <v>50</v>
      </c>
      <c r="BV83" s="9">
        <f>_xlfn.RANK.EQ(datos!BZ83,datos!BZ$7:BZ$88)</f>
        <v>8</v>
      </c>
      <c r="BW83" s="9">
        <f>_xlfn.RANK.EQ(datos!CA83,datos!CA$7:CA$88)</f>
        <v>28</v>
      </c>
      <c r="BX83" s="9">
        <f>_xlfn.RANK.EQ(datos!CB83,datos!CB$7:CB$88)</f>
        <v>46</v>
      </c>
      <c r="BY83" s="9">
        <f>_xlfn.RANK.EQ(datos!CC83,datos!CC$7:CC$88)</f>
        <v>73</v>
      </c>
      <c r="BZ83" s="9">
        <f>_xlfn.RANK.EQ(datos!CD83,datos!CD$7:CD$88)</f>
        <v>77</v>
      </c>
      <c r="CA83" s="9">
        <f>_xlfn.RANK.EQ(datos!CE83,datos!CE$7:CE$88)</f>
        <v>1</v>
      </c>
      <c r="CB83" s="9">
        <f>_xlfn.RANK.EQ(datos!CF83,datos!CF$7:CF$88)</f>
        <v>80</v>
      </c>
      <c r="CC83" s="9">
        <f>_xlfn.RANK.EQ(datos!CG83,datos!CG$7:CG$88)</f>
        <v>67</v>
      </c>
      <c r="CD83" s="9">
        <f>_xlfn.RANK.EQ(datos!CH83,datos!CH$7:CH$88)</f>
        <v>22</v>
      </c>
      <c r="CE83" s="9">
        <f>_xlfn.RANK.EQ(datos!CI83,datos!CI$7:CI$88)</f>
        <v>65</v>
      </c>
      <c r="CF83" s="9">
        <f>_xlfn.RANK.EQ(datos!CJ83,datos!CJ$7:CJ$88)</f>
        <v>69</v>
      </c>
      <c r="CG83" s="9">
        <f>_xlfn.RANK.EQ(datos!CK83,datos!CK$7:CK$88)</f>
        <v>77</v>
      </c>
      <c r="CH83" s="9">
        <f>_xlfn.RANK.EQ(datos!CL83,datos!CL$7:CL$88)</f>
        <v>75</v>
      </c>
      <c r="CI83" s="9">
        <f>_xlfn.RANK.EQ(datos!CM83,datos!CM$7:CM$88)</f>
        <v>75</v>
      </c>
      <c r="CJ83" s="9">
        <f>_xlfn.RANK.EQ(datos!CN83,datos!CN$7:CN$88)</f>
        <v>59</v>
      </c>
      <c r="CK83" s="9">
        <f>_xlfn.RANK.EQ(datos!CO83,datos!CO$7:CO$88)</f>
        <v>49</v>
      </c>
      <c r="CL83" s="9">
        <f>_xlfn.RANK.EQ(datos!CP83,datos!CP$7:CP$88)</f>
        <v>43</v>
      </c>
      <c r="CM83" s="9">
        <f>_xlfn.RANK.EQ(datos!CQ83,datos!CQ$7:CQ$88)</f>
        <v>1</v>
      </c>
      <c r="CN83" s="9">
        <f>_xlfn.RANK.EQ(datos!CR83,datos!CR$7:CR$88)</f>
        <v>44</v>
      </c>
      <c r="CO83" s="9">
        <f>_xlfn.RANK.EQ(datos!CS83,datos!CS$7:CS$88)</f>
        <v>58</v>
      </c>
      <c r="CP83" s="9">
        <f>_xlfn.RANK.EQ(datos!CT83,datos!CT$7:CT$88)</f>
        <v>58</v>
      </c>
      <c r="CQ83" s="9">
        <f>_xlfn.RANK.EQ(datos!CU83,datos!CU$7:CU$88)</f>
        <v>32</v>
      </c>
      <c r="CR83" s="9">
        <f>_xlfn.RANK.EQ(datos!CV83,datos!CV$7:CV$88)</f>
        <v>53</v>
      </c>
      <c r="CS83" s="9">
        <f>_xlfn.RANK.EQ(datos!CW83,datos!CW$7:CW$88)</f>
        <v>43</v>
      </c>
      <c r="CT83" s="9">
        <f>_xlfn.RANK.EQ(datos!CX83,datos!CX$7:CX$88)</f>
        <v>60</v>
      </c>
      <c r="CU83" s="9">
        <f>_xlfn.RANK.EQ(datos!CY83,datos!CY$7:CY$88)</f>
        <v>48</v>
      </c>
      <c r="CV83" s="9">
        <f>_xlfn.RANK.EQ(datos!CZ83,datos!CZ$7:CZ$88)</f>
        <v>47</v>
      </c>
      <c r="CW83" s="9">
        <f>_xlfn.RANK.EQ(datos!DA83,datos!DA$7:DA$88)</f>
        <v>29</v>
      </c>
      <c r="CX83" s="9">
        <f>_xlfn.RANK.EQ(datos!DB83,datos!DB$7:DB$88)</f>
        <v>33</v>
      </c>
      <c r="CY83" s="9">
        <f>_xlfn.RANK.EQ(datos!DC83,datos!DC$7:DC$88)</f>
        <v>39</v>
      </c>
      <c r="CZ83" s="9">
        <f>_xlfn.RANK.EQ(datos!DD83,datos!DD$7:DD$88)</f>
        <v>37</v>
      </c>
      <c r="DA83" s="9">
        <f>_xlfn.RANK.EQ(datos!DE83,datos!DE$7:DE$88)</f>
        <v>47</v>
      </c>
      <c r="DB83" s="9">
        <f>_xlfn.RANK.EQ(datos!DF83,datos!DF$7:DF$88)</f>
        <v>21</v>
      </c>
      <c r="DC83" s="9">
        <f>_xlfn.RANK.EQ(datos!DG83,datos!DG$7:DG$88)</f>
        <v>49</v>
      </c>
      <c r="DD83" s="9">
        <f>_xlfn.RANK.EQ(datos!DH83,datos!DH$7:DH$88)</f>
        <v>67</v>
      </c>
      <c r="DE83" s="9">
        <f>_xlfn.RANK.EQ(datos!DI83,datos!DI$7:DI$88)</f>
        <v>19</v>
      </c>
      <c r="DF83" s="9">
        <f>_xlfn.RANK.EQ(datos!DJ83,datos!DJ$7:DJ$88)</f>
        <v>70</v>
      </c>
      <c r="DG83" s="9">
        <f>_xlfn.RANK.EQ(datos!DK83,datos!DK$7:DK$88)</f>
        <v>56</v>
      </c>
      <c r="DH83" s="9">
        <f>_xlfn.RANK.EQ(datos!DL83,datos!DL$7:DL$88)</f>
        <v>61</v>
      </c>
      <c r="DI83" s="9">
        <f>_xlfn.RANK.EQ(datos!DM83,datos!DM$7:DM$88)</f>
        <v>67</v>
      </c>
      <c r="DJ83" s="9">
        <f>_xlfn.RANK.EQ(datos!DN83,datos!DN$7:DN$88)</f>
        <v>78</v>
      </c>
      <c r="DK83" s="9">
        <f>_xlfn.RANK.EQ(datos!DO83,datos!DO$7:DO$88)</f>
        <v>66</v>
      </c>
      <c r="DL83" s="9">
        <f>_xlfn.RANK.EQ(datos!DP83,datos!DP$7:DP$88)</f>
        <v>71</v>
      </c>
      <c r="DM83" s="9">
        <f>_xlfn.RANK.EQ(datos!DQ83,datos!DQ$7:DQ$88)</f>
        <v>80</v>
      </c>
      <c r="DN83" s="9">
        <f>_xlfn.RANK.EQ(datos!DR83,datos!DR$7:DR$88)</f>
        <v>73</v>
      </c>
      <c r="DO83" s="9">
        <f>_xlfn.RANK.EQ(datos!DS83,datos!DS$7:DS$88)</f>
        <v>75</v>
      </c>
      <c r="DP83" s="9">
        <f>_xlfn.RANK.EQ(datos!DT83,datos!DT$7:DT$88)</f>
        <v>42</v>
      </c>
      <c r="DQ83" s="9">
        <f>_xlfn.RANK.EQ(datos!DU83,datos!DU$7:DU$88)</f>
        <v>34</v>
      </c>
      <c r="DR83" s="9">
        <f>_xlfn.RANK.EQ(datos!DV83,datos!DV$7:DV$88)</f>
        <v>3</v>
      </c>
      <c r="DS83" s="9">
        <f>_xlfn.RANK.EQ(datos!DW83,datos!DW$7:DW$88)</f>
        <v>4</v>
      </c>
      <c r="DT83" s="9">
        <f>_xlfn.RANK.EQ(datos!DX83,datos!DX$7:DX$88)</f>
        <v>8</v>
      </c>
      <c r="DU83" s="9">
        <f>_xlfn.RANK.EQ(datos!DY83,datos!DY$7:DY$88)</f>
        <v>2</v>
      </c>
      <c r="DV83" s="9">
        <f>_xlfn.RANK.EQ(datos!DZ83,datos!DZ$7:DZ$88)</f>
        <v>7</v>
      </c>
      <c r="DW83" s="9">
        <f>_xlfn.RANK.EQ(datos!EA83,datos!EA$7:EA$88)</f>
        <v>60</v>
      </c>
      <c r="DX83" s="9">
        <f>_xlfn.RANK.EQ(datos!EB83,datos!EB$7:EB$88)</f>
        <v>21</v>
      </c>
      <c r="DY83" s="9">
        <f>_xlfn.RANK.EQ(datos!EC83,datos!EC$7:EC$88)</f>
        <v>43</v>
      </c>
      <c r="DZ83" s="9">
        <f>_xlfn.RANK.EQ(datos!ED83,datos!ED$7:ED$88)</f>
        <v>73</v>
      </c>
      <c r="EA83" s="9">
        <f>_xlfn.RANK.EQ(datos!EE83,datos!EE$7:EE$88)</f>
        <v>17</v>
      </c>
      <c r="EB83" s="9">
        <f>_xlfn.RANK.EQ(datos!EF83,datos!EF$7:EF$88)</f>
        <v>58</v>
      </c>
      <c r="EC83" s="9">
        <f>_xlfn.RANK.EQ(datos!EG83,datos!EG$7:EG$88)</f>
        <v>64</v>
      </c>
      <c r="ED83" s="9">
        <f>_xlfn.RANK.EQ(datos!EH83,datos!EH$7:EH$88)</f>
        <v>1</v>
      </c>
      <c r="EE83" s="9">
        <f>_xlfn.RANK.EQ(datos!EI83,datos!EI$7:EI$88)</f>
        <v>1</v>
      </c>
      <c r="EF83" s="9">
        <f>_xlfn.RANK.EQ(datos!EJ83,datos!EJ$7:EJ$88)</f>
        <v>58</v>
      </c>
      <c r="EG83" s="9">
        <f>_xlfn.RANK.EQ(datos!EK83,datos!EK$7:EK$88)</f>
        <v>40</v>
      </c>
      <c r="EH83" s="9">
        <f>_xlfn.RANK.EQ(datos!EL83,datos!EL$7:EL$88)</f>
        <v>64</v>
      </c>
      <c r="EI83" s="9">
        <f>_xlfn.RANK.EQ(datos!EM83,datos!EM$7:EM$88)</f>
        <v>50</v>
      </c>
      <c r="EJ83" s="9">
        <f>_xlfn.RANK.EQ(datos!EN83,datos!EN$7:EN$88)</f>
        <v>28</v>
      </c>
      <c r="EK83" s="9">
        <f>_xlfn.RANK.EQ(datos!EO83,datos!EO$7:EO$88)</f>
        <v>29</v>
      </c>
      <c r="EL83" s="9">
        <f>_xlfn.RANK.EQ(datos!EP83,datos!EP$7:EP$88)</f>
        <v>77</v>
      </c>
      <c r="EM83" s="9">
        <f>_xlfn.RANK.EQ(datos!EQ83,datos!EQ$7:EQ$88)</f>
        <v>78</v>
      </c>
      <c r="EN83" s="9">
        <f>_xlfn.RANK.EQ(datos!ER83,datos!ER$7:ER$88)</f>
        <v>45</v>
      </c>
      <c r="EO83" s="9">
        <f>_xlfn.RANK.EQ(datos!ES83,datos!ES$7:ES$88)</f>
        <v>29</v>
      </c>
      <c r="EP83" s="9">
        <f>_xlfn.RANK.EQ(datos!ET83,datos!ET$7:ET$88)</f>
        <v>32</v>
      </c>
      <c r="EQ83" s="9">
        <f>_xlfn.RANK.EQ(datos!EU83,datos!EU$7:EU$88)</f>
        <v>40</v>
      </c>
      <c r="ER83" s="9">
        <f>_xlfn.RANK.EQ(datos!EV83,datos!EV$7:EV$88)</f>
        <v>36</v>
      </c>
      <c r="ES83" s="9">
        <f>_xlfn.RANK.EQ(datos!EW83,datos!EW$7:EW$88)</f>
        <v>47</v>
      </c>
      <c r="ET83" s="9">
        <f>_xlfn.RANK.EQ(datos!EX83,datos!EX$7:EX$88)</f>
        <v>31</v>
      </c>
      <c r="EU83" s="9">
        <f>_xlfn.RANK.EQ(datos!EY83,datos!EY$7:EY$88)</f>
        <v>16</v>
      </c>
      <c r="EV83" s="9">
        <f>_xlfn.RANK.EQ(datos!EZ83,datos!EZ$7:EZ$88)</f>
        <v>17</v>
      </c>
      <c r="EW83" s="9">
        <f>_xlfn.RANK.EQ(datos!FA83,datos!FA$7:FA$88)</f>
        <v>45</v>
      </c>
      <c r="EX83" s="9">
        <f>_xlfn.RANK.EQ(datos!FB83,datos!FB$7:FB$88)</f>
        <v>51</v>
      </c>
      <c r="EY83" s="9">
        <f>_xlfn.RANK.EQ(datos!FC83,datos!FC$7:FC$88)</f>
        <v>61</v>
      </c>
      <c r="EZ83" s="9">
        <f>_xlfn.RANK.EQ(datos!FD83,datos!FD$7:FD$88)</f>
        <v>15</v>
      </c>
      <c r="FA83" s="9">
        <f>_xlfn.RANK.EQ(datos!FE83,datos!FE$7:FE$88)</f>
        <v>49</v>
      </c>
      <c r="FB83" s="9">
        <f>_xlfn.RANK.EQ(datos!FF83,datos!FF$7:FF$88)</f>
        <v>33</v>
      </c>
      <c r="FC83" s="9">
        <f>_xlfn.RANK.EQ(datos!FG83,datos!FG$7:FG$88)</f>
        <v>49</v>
      </c>
      <c r="FD83" s="9">
        <f>_xlfn.RANK.EQ(datos!FH83,datos!FH$7:FH$88)</f>
        <v>30</v>
      </c>
      <c r="FE83" s="9">
        <f>_xlfn.RANK.EQ(datos!FI83,datos!FI$7:FI$88)</f>
        <v>57</v>
      </c>
      <c r="FF83" s="9">
        <f>_xlfn.RANK.EQ(datos!FJ83,datos!FJ$7:FJ$88)</f>
        <v>41</v>
      </c>
      <c r="FG83" s="9">
        <f>_xlfn.RANK.EQ(datos!FK83,datos!FK$7:FK$88)</f>
        <v>58</v>
      </c>
      <c r="FH83" s="9">
        <f>_xlfn.RANK.EQ(datos!FL83,datos!FL$7:FL$88)</f>
        <v>43</v>
      </c>
      <c r="FI83" s="9">
        <f>_xlfn.RANK.EQ(datos!FM83,datos!FM$7:FM$88)</f>
        <v>26</v>
      </c>
      <c r="FJ83" s="9">
        <f>_xlfn.RANK.EQ(datos!FN83,datos!FN$7:FN$88)</f>
        <v>26</v>
      </c>
      <c r="FK83" s="9">
        <f>_xlfn.RANK.EQ(datos!FO83,datos!FO$7:FO$88)</f>
        <v>79</v>
      </c>
      <c r="FL83" s="9">
        <f>_xlfn.RANK.EQ(datos!FP83,datos!FP$7:FP$88)</f>
        <v>70</v>
      </c>
      <c r="FM83" s="9">
        <f>_xlfn.RANK.EQ(datos!FQ83,datos!FQ$7:FQ$88)</f>
        <v>69</v>
      </c>
      <c r="FN83" s="9">
        <f>_xlfn.RANK.EQ(datos!FR83,datos!FR$7:FR$88)</f>
        <v>28</v>
      </c>
      <c r="FO83" s="9">
        <f>_xlfn.RANK.EQ(datos!FS83,datos!FS$7:FS$88)</f>
        <v>22</v>
      </c>
      <c r="FP83" s="9">
        <f>_xlfn.RANK.EQ(datos!FT83,datos!FT$7:FT$88)</f>
        <v>72</v>
      </c>
    </row>
    <row r="84" spans="1:172" x14ac:dyDescent="0.3">
      <c r="A84" s="2" t="s">
        <v>156</v>
      </c>
      <c r="B84" s="2">
        <v>702</v>
      </c>
      <c r="C84" s="2" t="s">
        <v>157</v>
      </c>
      <c r="D84" s="2" t="s">
        <v>353</v>
      </c>
      <c r="E84" s="2" t="s">
        <v>354</v>
      </c>
      <c r="F84" s="2">
        <v>1</v>
      </c>
      <c r="G84" s="2" t="s">
        <v>355</v>
      </c>
      <c r="H84" s="9">
        <f>_xlfn.RANK.EQ(datos2!I84,datos2!I$7:I$88)</f>
        <v>45</v>
      </c>
      <c r="I84" s="9">
        <f>_xlfn.RANK.EQ(datos2!J84,datos2!J$7:J$88)</f>
        <v>21</v>
      </c>
      <c r="J84" s="9">
        <f>_xlfn.RANK.EQ(datos2!K84,datos2!K$7:K$88)</f>
        <v>61</v>
      </c>
      <c r="K84" s="9">
        <f>_xlfn.RANK.EQ(datos2!L84,datos2!L$7:L$88)</f>
        <v>48</v>
      </c>
      <c r="L84" s="9">
        <f>_xlfn.RANK.EQ(datos2!M84,datos2!M$7:M$88)</f>
        <v>61</v>
      </c>
      <c r="M84" s="9">
        <f>_xlfn.RANK.EQ(datos2!N84,datos2!N$7:N$88)</f>
        <v>66</v>
      </c>
      <c r="N84" s="9">
        <f>_xlfn.RANK.EQ(datos2!O84,datos2!O$7:O$88)</f>
        <v>15</v>
      </c>
      <c r="O84" s="9">
        <f>_xlfn.RANK.EQ(datos2!P84,datos2!P$7:P$88)</f>
        <v>63</v>
      </c>
      <c r="P84" s="9">
        <f>_xlfn.RANK.EQ(datos2!Q84,datos2!Q$7:Q$88)</f>
        <v>50</v>
      </c>
      <c r="Q84" s="9">
        <f>_xlfn.RANK.EQ(datos2!R84,datos2!R$7:R$88)</f>
        <v>44</v>
      </c>
      <c r="R84" s="9">
        <f>_xlfn.RANK.EQ(datos2!S84,datos2!S$7:S$88)</f>
        <v>7</v>
      </c>
      <c r="S84" s="9">
        <f>_xlfn.RANK.EQ(datos2!T84,datos2!T$7:T$88)</f>
        <v>1</v>
      </c>
      <c r="T84" s="9">
        <f>_xlfn.RANK.EQ(datos2!U84,datos2!U$7:U$88)</f>
        <v>61</v>
      </c>
      <c r="U84" s="9">
        <f>_xlfn.RANK.EQ(datos2!V84,datos2!V$7:V$88)</f>
        <v>70</v>
      </c>
      <c r="V84" s="9">
        <f>_xlfn.RANK.EQ(datos2!W84,datos2!W$7:W$88)</f>
        <v>61</v>
      </c>
      <c r="W84" s="9">
        <f>_xlfn.RANK.EQ(datos2!X84,datos2!X$7:X$88)</f>
        <v>51</v>
      </c>
      <c r="X84" s="9">
        <f>_xlfn.RANK.EQ(datos2!Y84,datos2!Y$7:Y$88)</f>
        <v>67</v>
      </c>
      <c r="Y84" s="9">
        <f>_xlfn.RANK.EQ(datos2!Z84,datos2!Z$7:Z$88)</f>
        <v>47</v>
      </c>
      <c r="Z84" s="9">
        <f>_xlfn.RANK.EQ(datos2!AA84,datos2!AA$7:AA$88)</f>
        <v>68</v>
      </c>
      <c r="AA84" s="9">
        <f>_xlfn.RANK.EQ(datos2!AB84,datos2!AB$7:AB$88)</f>
        <v>7</v>
      </c>
      <c r="AB84" s="9">
        <f>_xlfn.RANK.EQ(datos2!AC84,datos2!AC$7:AC$88)</f>
        <v>34</v>
      </c>
      <c r="AC84" s="9">
        <f>_xlfn.RANK.EQ(datos2!AD84,datos2!AD$7:AD$88)</f>
        <v>65</v>
      </c>
      <c r="AD84" s="9">
        <f>_xlfn.RANK.EQ(datos2!AE84,datos2!AE$7:AE$88)</f>
        <v>55</v>
      </c>
      <c r="AE84" s="9">
        <f>_xlfn.RANK.EQ(datos2!AF84,datos2!AF$7:AF$88)</f>
        <v>61</v>
      </c>
      <c r="AF84" s="9">
        <f>_xlfn.RANK.EQ(datos2!AG84,datos2!AG$7:AG$88)</f>
        <v>70</v>
      </c>
      <c r="AG84" s="9">
        <f>_xlfn.RANK.EQ(datos2!AH84,datos2!AH$7:AH$88)</f>
        <v>59</v>
      </c>
      <c r="AH84" s="9">
        <f>_xlfn.RANK.EQ(datos2!AI84,datos2!AI$7:AI$88)</f>
        <v>36</v>
      </c>
      <c r="AI84" s="9">
        <f>_xlfn.RANK.EQ(datos2!AJ84,datos2!AJ$7:AJ$88)</f>
        <v>50</v>
      </c>
      <c r="AJ84" s="9">
        <f>_xlfn.RANK.EQ(datos2!AK84,datos2!AK$7:AK$88)</f>
        <v>47</v>
      </c>
      <c r="AK84" s="9">
        <f>_xlfn.RANK.EQ(datos2!AL84,datos2!AL$7:AL$88)</f>
        <v>22</v>
      </c>
      <c r="AL84" s="9">
        <f>_xlfn.RANK.EQ(datos2!AM84,datos2!AM$7:AM$88)</f>
        <v>41</v>
      </c>
      <c r="AM84" s="9">
        <f>_xlfn.RANK.EQ(datos2!AN84,datos2!AN$7:AN$88)</f>
        <v>51</v>
      </c>
      <c r="AN84" s="9">
        <f>_xlfn.RANK.EQ(datos2!AO84,datos2!AO$7:AO$88)</f>
        <v>59</v>
      </c>
      <c r="AO84" s="9">
        <f>_xlfn.RANK.EQ(datos!AS84,datos!AS$7:AS$88)</f>
        <v>76</v>
      </c>
      <c r="AP84" s="9">
        <f>_xlfn.RANK.EQ(datos!AT84,datos!AT$7:AT$88)</f>
        <v>64</v>
      </c>
      <c r="AQ84" s="9">
        <f>_xlfn.RANK.EQ(datos!AU84,datos!AU$7:AU$88)</f>
        <v>56</v>
      </c>
      <c r="AR84" s="9">
        <f>_xlfn.RANK.EQ(datos!AV84,datos!AV$7:AV$88)</f>
        <v>46</v>
      </c>
      <c r="AS84" s="9">
        <f>_xlfn.RANK.EQ(datos!AW84,datos!AW$7:AW$88)</f>
        <v>63</v>
      </c>
      <c r="AT84" s="9">
        <f>_xlfn.RANK.EQ(datos!AX84,datos!AX$7:AX$88)</f>
        <v>31</v>
      </c>
      <c r="AU84" s="9">
        <f>_xlfn.RANK.EQ(datos!AY84,datos!AY$7:AY$88)</f>
        <v>60</v>
      </c>
      <c r="AV84" s="9">
        <f>_xlfn.RANK.EQ(datos!AZ84,datos!AZ$7:AZ$88)</f>
        <v>47</v>
      </c>
      <c r="AW84" s="9">
        <f>_xlfn.RANK.EQ(datos!BA84,datos!BA$7:BA$88)</f>
        <v>14</v>
      </c>
      <c r="AX84" s="9">
        <f>_xlfn.RANK.EQ(datos!BB84,datos!BB$7:BB$88)</f>
        <v>49</v>
      </c>
      <c r="AY84" s="9">
        <f>_xlfn.RANK.EQ(datos!BC84,datos!BC$7:BC$88)</f>
        <v>39</v>
      </c>
      <c r="AZ84" s="9">
        <f>_xlfn.RANK.EQ(datos!BD84,datos!BD$7:BD$88)</f>
        <v>39</v>
      </c>
      <c r="BA84" s="9">
        <f>_xlfn.RANK.EQ(datos!BE84,datos!BE$7:BE$88)</f>
        <v>42</v>
      </c>
      <c r="BB84" s="9">
        <f>_xlfn.RANK.EQ(datos!BF84,datos!BF$7:BF$88)</f>
        <v>1</v>
      </c>
      <c r="BC84" s="9">
        <f>_xlfn.RANK.EQ(datos!BG84,datos!BG$7:BG$88)</f>
        <v>24</v>
      </c>
      <c r="BD84" s="9">
        <f>_xlfn.RANK.EQ(datos!BH84,datos!BH$7:BH$88)</f>
        <v>28</v>
      </c>
      <c r="BE84" s="9">
        <f>_xlfn.RANK.EQ(datos!BI84,datos!BI$7:BI$88)</f>
        <v>5</v>
      </c>
      <c r="BF84" s="9">
        <f>_xlfn.RANK.EQ(datos!BJ84,datos!BJ$7:BJ$88)</f>
        <v>38</v>
      </c>
      <c r="BG84" s="9">
        <f>_xlfn.RANK.EQ(datos!BK84,datos!BK$7:BK$88)</f>
        <v>30</v>
      </c>
      <c r="BH84" s="9">
        <f>_xlfn.RANK.EQ(datos!BL84,datos!BL$7:BL$88)</f>
        <v>7</v>
      </c>
      <c r="BI84" s="9">
        <f>_xlfn.RANK.EQ(datos!BM84,datos!BM$7:BM$88)</f>
        <v>1</v>
      </c>
      <c r="BJ84" s="9">
        <f>_xlfn.RANK.EQ(datos!BN84,datos!BN$7:BN$88)</f>
        <v>3</v>
      </c>
      <c r="BK84" s="9">
        <f>_xlfn.RANK.EQ(datos!BO84,datos!BO$7:BO$88)</f>
        <v>1</v>
      </c>
      <c r="BL84" s="9">
        <f>_xlfn.RANK.EQ(datos!BP84,datos!BP$7:BP$88)</f>
        <v>51</v>
      </c>
      <c r="BM84" s="9">
        <f>_xlfn.RANK.EQ(datos!BQ84,datos!BQ$7:BQ$88)</f>
        <v>65</v>
      </c>
      <c r="BN84" s="9">
        <f>_xlfn.RANK.EQ(datos!BR84,datos!BR$7:BR$88)</f>
        <v>44</v>
      </c>
      <c r="BO84" s="9">
        <f>_xlfn.RANK.EQ(datos!BS84,datos!BS$7:BS$88)</f>
        <v>32</v>
      </c>
      <c r="BP84" s="9">
        <f>_xlfn.RANK.EQ(datos!BT84,datos!BT$7:BT$88)</f>
        <v>77</v>
      </c>
      <c r="BQ84" s="9">
        <f>_xlfn.RANK.EQ(datos!BU84,datos!BU$7:BU$88)</f>
        <v>60</v>
      </c>
      <c r="BR84" s="9">
        <f>_xlfn.RANK.EQ(datos!BV84,datos!BV$7:BV$88)</f>
        <v>23</v>
      </c>
      <c r="BS84" s="9">
        <f>_xlfn.RANK.EQ(datos!BW84,datos!BW$7:BW$88)</f>
        <v>1</v>
      </c>
      <c r="BT84" s="9">
        <f>_xlfn.RANK.EQ(datos!BX84,datos!BX$7:BX$88)</f>
        <v>75</v>
      </c>
      <c r="BU84" s="9">
        <f>_xlfn.RANK.EQ(datos!BY84,datos!BY$7:BY$88)</f>
        <v>81</v>
      </c>
      <c r="BV84" s="9">
        <f>_xlfn.RANK.EQ(datos!BZ84,datos!BZ$7:BZ$88)</f>
        <v>59</v>
      </c>
      <c r="BW84" s="9">
        <f>_xlfn.RANK.EQ(datos!CA84,datos!CA$7:CA$88)</f>
        <v>16</v>
      </c>
      <c r="BX84" s="9">
        <f>_xlfn.RANK.EQ(datos!CB84,datos!CB$7:CB$88)</f>
        <v>41</v>
      </c>
      <c r="BY84" s="9">
        <f>_xlfn.RANK.EQ(datos!CC84,datos!CC$7:CC$88)</f>
        <v>50</v>
      </c>
      <c r="BZ84" s="9">
        <f>_xlfn.RANK.EQ(datos!CD84,datos!CD$7:CD$88)</f>
        <v>66</v>
      </c>
      <c r="CA84" s="9">
        <f>_xlfn.RANK.EQ(datos!CE84,datos!CE$7:CE$88)</f>
        <v>6</v>
      </c>
      <c r="CB84" s="9">
        <f>_xlfn.RANK.EQ(datos!CF84,datos!CF$7:CF$88)</f>
        <v>65</v>
      </c>
      <c r="CC84" s="9">
        <f>_xlfn.RANK.EQ(datos!CG84,datos!CG$7:CG$88)</f>
        <v>64</v>
      </c>
      <c r="CD84" s="9">
        <f>_xlfn.RANK.EQ(datos!CH84,datos!CH$7:CH$88)</f>
        <v>41</v>
      </c>
      <c r="CE84" s="9">
        <f>_xlfn.RANK.EQ(datos!CI84,datos!CI$7:CI$88)</f>
        <v>49</v>
      </c>
      <c r="CF84" s="9">
        <f>_xlfn.RANK.EQ(datos!CJ84,datos!CJ$7:CJ$88)</f>
        <v>73</v>
      </c>
      <c r="CG84" s="9">
        <f>_xlfn.RANK.EQ(datos!CK84,datos!CK$7:CK$88)</f>
        <v>66</v>
      </c>
      <c r="CH84" s="9">
        <f>_xlfn.RANK.EQ(datos!CL84,datos!CL$7:CL$88)</f>
        <v>49</v>
      </c>
      <c r="CI84" s="9">
        <f>_xlfn.RANK.EQ(datos!CM84,datos!CM$7:CM$88)</f>
        <v>37</v>
      </c>
      <c r="CJ84" s="9">
        <f>_xlfn.RANK.EQ(datos!CN84,datos!CN$7:CN$88)</f>
        <v>70</v>
      </c>
      <c r="CK84" s="9">
        <f>_xlfn.RANK.EQ(datos!CO84,datos!CO$7:CO$88)</f>
        <v>1</v>
      </c>
      <c r="CL84" s="9">
        <f>_xlfn.RANK.EQ(datos!CP84,datos!CP$7:CP$88)</f>
        <v>75</v>
      </c>
      <c r="CM84" s="9">
        <f>_xlfn.RANK.EQ(datos!CQ84,datos!CQ$7:CQ$88)</f>
        <v>1</v>
      </c>
      <c r="CN84" s="9">
        <f>_xlfn.RANK.EQ(datos!CR84,datos!CR$7:CR$88)</f>
        <v>61</v>
      </c>
      <c r="CO84" s="9">
        <f>_xlfn.RANK.EQ(datos!CS84,datos!CS$7:CS$88)</f>
        <v>68</v>
      </c>
      <c r="CP84" s="9">
        <f>_xlfn.RANK.EQ(datos!CT84,datos!CT$7:CT$88)</f>
        <v>77</v>
      </c>
      <c r="CQ84" s="9">
        <f>_xlfn.RANK.EQ(datos!CU84,datos!CU$7:CU$88)</f>
        <v>77</v>
      </c>
      <c r="CR84" s="9">
        <f>_xlfn.RANK.EQ(datos!CV84,datos!CV$7:CV$88)</f>
        <v>27</v>
      </c>
      <c r="CS84" s="9">
        <f>_xlfn.RANK.EQ(datos!CW84,datos!CW$7:CW$88)</f>
        <v>36</v>
      </c>
      <c r="CT84" s="9">
        <f>_xlfn.RANK.EQ(datos!CX84,datos!CX$7:CX$88)</f>
        <v>65</v>
      </c>
      <c r="CU84" s="9">
        <f>_xlfn.RANK.EQ(datos!CY84,datos!CY$7:CY$88)</f>
        <v>27</v>
      </c>
      <c r="CV84" s="9">
        <f>_xlfn.RANK.EQ(datos!CZ84,datos!CZ$7:CZ$88)</f>
        <v>48</v>
      </c>
      <c r="CW84" s="9">
        <f>_xlfn.RANK.EQ(datos!DA84,datos!DA$7:DA$88)</f>
        <v>5</v>
      </c>
      <c r="CX84" s="9">
        <f>_xlfn.RANK.EQ(datos!DB84,datos!DB$7:DB$88)</f>
        <v>70</v>
      </c>
      <c r="CY84" s="9">
        <f>_xlfn.RANK.EQ(datos!DC84,datos!DC$7:DC$88)</f>
        <v>9</v>
      </c>
      <c r="CZ84" s="9">
        <f>_xlfn.RANK.EQ(datos!DD84,datos!DD$7:DD$88)</f>
        <v>68</v>
      </c>
      <c r="DA84" s="9">
        <f>_xlfn.RANK.EQ(datos!DE84,datos!DE$7:DE$88)</f>
        <v>12</v>
      </c>
      <c r="DB84" s="9">
        <f>_xlfn.RANK.EQ(datos!DF84,datos!DF$7:DF$88)</f>
        <v>29</v>
      </c>
      <c r="DC84" s="9">
        <f>_xlfn.RANK.EQ(datos!DG84,datos!DG$7:DG$88)</f>
        <v>52</v>
      </c>
      <c r="DD84" s="9">
        <f>_xlfn.RANK.EQ(datos!DH84,datos!DH$7:DH$88)</f>
        <v>25</v>
      </c>
      <c r="DE84" s="9">
        <f>_xlfn.RANK.EQ(datos!DI84,datos!DI$7:DI$88)</f>
        <v>19</v>
      </c>
      <c r="DF84" s="9">
        <f>_xlfn.RANK.EQ(datos!DJ84,datos!DJ$7:DJ$88)</f>
        <v>49</v>
      </c>
      <c r="DG84" s="9">
        <f>_xlfn.RANK.EQ(datos!DK84,datos!DK$7:DK$88)</f>
        <v>61</v>
      </c>
      <c r="DH84" s="9">
        <f>_xlfn.RANK.EQ(datos!DL84,datos!DL$7:DL$88)</f>
        <v>64</v>
      </c>
      <c r="DI84" s="9">
        <f>_xlfn.RANK.EQ(datos!DM84,datos!DM$7:DM$88)</f>
        <v>49</v>
      </c>
      <c r="DJ84" s="9">
        <f>_xlfn.RANK.EQ(datos!DN84,datos!DN$7:DN$88)</f>
        <v>46</v>
      </c>
      <c r="DK84" s="9">
        <f>_xlfn.RANK.EQ(datos!DO84,datos!DO$7:DO$88)</f>
        <v>48</v>
      </c>
      <c r="DL84" s="9">
        <f>_xlfn.RANK.EQ(datos!DP84,datos!DP$7:DP$88)</f>
        <v>74</v>
      </c>
      <c r="DM84" s="9">
        <f>_xlfn.RANK.EQ(datos!DQ84,datos!DQ$7:DQ$88)</f>
        <v>67</v>
      </c>
      <c r="DN84" s="9">
        <f>_xlfn.RANK.EQ(datos!DR84,datos!DR$7:DR$88)</f>
        <v>44</v>
      </c>
      <c r="DO84" s="9">
        <f>_xlfn.RANK.EQ(datos!DS84,datos!DS$7:DS$88)</f>
        <v>55</v>
      </c>
      <c r="DP84" s="9">
        <f>_xlfn.RANK.EQ(datos!DT84,datos!DT$7:DT$88)</f>
        <v>69</v>
      </c>
      <c r="DQ84" s="9">
        <f>_xlfn.RANK.EQ(datos!DU84,datos!DU$7:DU$88)</f>
        <v>73</v>
      </c>
      <c r="DR84" s="9">
        <f>_xlfn.RANK.EQ(datos!DV84,datos!DV$7:DV$88)</f>
        <v>60</v>
      </c>
      <c r="DS84" s="9">
        <f>_xlfn.RANK.EQ(datos!DW84,datos!DW$7:DW$88)</f>
        <v>51</v>
      </c>
      <c r="DT84" s="9">
        <f>_xlfn.RANK.EQ(datos!DX84,datos!DX$7:DX$88)</f>
        <v>34</v>
      </c>
      <c r="DU84" s="9">
        <f>_xlfn.RANK.EQ(datos!DY84,datos!DY$7:DY$88)</f>
        <v>62</v>
      </c>
      <c r="DV84" s="9">
        <f>_xlfn.RANK.EQ(datos!DZ84,datos!DZ$7:DZ$88)</f>
        <v>50</v>
      </c>
      <c r="DW84" s="9">
        <f>_xlfn.RANK.EQ(datos!EA84,datos!EA$7:EA$88)</f>
        <v>64</v>
      </c>
      <c r="DX84" s="9">
        <f>_xlfn.RANK.EQ(datos!EB84,datos!EB$7:EB$88)</f>
        <v>60</v>
      </c>
      <c r="DY84" s="9">
        <f>_xlfn.RANK.EQ(datos!EC84,datos!EC$7:EC$88)</f>
        <v>62</v>
      </c>
      <c r="DZ84" s="9">
        <f>_xlfn.RANK.EQ(datos!ED84,datos!ED$7:ED$88)</f>
        <v>46</v>
      </c>
      <c r="EA84" s="9">
        <f>_xlfn.RANK.EQ(datos!EE84,datos!EE$7:EE$88)</f>
        <v>24</v>
      </c>
      <c r="EB84" s="9">
        <f>_xlfn.RANK.EQ(datos!EF84,datos!EF$7:EF$88)</f>
        <v>45</v>
      </c>
      <c r="EC84" s="9">
        <f>_xlfn.RANK.EQ(datos!EG84,datos!EG$7:EG$88)</f>
        <v>51</v>
      </c>
      <c r="ED84" s="9">
        <f>_xlfn.RANK.EQ(datos!EH84,datos!EH$7:EH$88)</f>
        <v>18</v>
      </c>
      <c r="EE84" s="9">
        <f>_xlfn.RANK.EQ(datos!EI84,datos!EI$7:EI$88)</f>
        <v>1</v>
      </c>
      <c r="EF84" s="9">
        <f>_xlfn.RANK.EQ(datos!EJ84,datos!EJ$7:EJ$88)</f>
        <v>55</v>
      </c>
      <c r="EG84" s="9">
        <f>_xlfn.RANK.EQ(datos!EK84,datos!EK$7:EK$88)</f>
        <v>42</v>
      </c>
      <c r="EH84" s="9">
        <f>_xlfn.RANK.EQ(datos!EL84,datos!EL$7:EL$88)</f>
        <v>43</v>
      </c>
      <c r="EI84" s="9">
        <f>_xlfn.RANK.EQ(datos!EM84,datos!EM$7:EM$88)</f>
        <v>47</v>
      </c>
      <c r="EJ84" s="9">
        <f>_xlfn.RANK.EQ(datos!EN84,datos!EN$7:EN$88)</f>
        <v>39</v>
      </c>
      <c r="EK84" s="9">
        <f>_xlfn.RANK.EQ(datos!EO84,datos!EO$7:EO$88)</f>
        <v>55</v>
      </c>
      <c r="EL84" s="9">
        <f>_xlfn.RANK.EQ(datos!EP84,datos!EP$7:EP$88)</f>
        <v>49</v>
      </c>
      <c r="EM84" s="9">
        <f>_xlfn.RANK.EQ(datos!EQ84,datos!EQ$7:EQ$88)</f>
        <v>46</v>
      </c>
      <c r="EN84" s="9">
        <f>_xlfn.RANK.EQ(datos!ER84,datos!ER$7:ER$88)</f>
        <v>46</v>
      </c>
      <c r="EO84" s="9">
        <f>_xlfn.RANK.EQ(datos!ES84,datos!ES$7:ES$88)</f>
        <v>50</v>
      </c>
      <c r="EP84" s="9">
        <f>_xlfn.RANK.EQ(datos!ET84,datos!ET$7:ET$88)</f>
        <v>17</v>
      </c>
      <c r="EQ84" s="9">
        <f>_xlfn.RANK.EQ(datos!EU84,datos!EU$7:EU$88)</f>
        <v>22</v>
      </c>
      <c r="ER84" s="9">
        <f>_xlfn.RANK.EQ(datos!EV84,datos!EV$7:EV$88)</f>
        <v>21</v>
      </c>
      <c r="ES84" s="9">
        <f>_xlfn.RANK.EQ(datos!EW84,datos!EW$7:EW$88)</f>
        <v>66</v>
      </c>
      <c r="ET84" s="9">
        <f>_xlfn.RANK.EQ(datos!EX84,datos!EX$7:EX$88)</f>
        <v>43</v>
      </c>
      <c r="EU84" s="9">
        <f>_xlfn.RANK.EQ(datos!EY84,datos!EY$7:EY$88)</f>
        <v>17</v>
      </c>
      <c r="EV84" s="9">
        <f>_xlfn.RANK.EQ(datos!EZ84,datos!EZ$7:EZ$88)</f>
        <v>8</v>
      </c>
      <c r="EW84" s="9">
        <f>_xlfn.RANK.EQ(datos!FA84,datos!FA$7:FA$88)</f>
        <v>10</v>
      </c>
      <c r="EX84" s="9">
        <f>_xlfn.RANK.EQ(datos!FB84,datos!FB$7:FB$88)</f>
        <v>6</v>
      </c>
      <c r="EY84" s="9">
        <f>_xlfn.RANK.EQ(datos!FC84,datos!FC$7:FC$88)</f>
        <v>16</v>
      </c>
      <c r="EZ84" s="9">
        <f>_xlfn.RANK.EQ(datos!FD84,datos!FD$7:FD$88)</f>
        <v>1</v>
      </c>
      <c r="FA84" s="9">
        <f>_xlfn.RANK.EQ(datos!FE84,datos!FE$7:FE$88)</f>
        <v>17</v>
      </c>
      <c r="FB84" s="9">
        <f>_xlfn.RANK.EQ(datos!FF84,datos!FF$7:FF$88)</f>
        <v>33</v>
      </c>
      <c r="FC84" s="9">
        <f>_xlfn.RANK.EQ(datos!FG84,datos!FG$7:FG$88)</f>
        <v>46</v>
      </c>
      <c r="FD84" s="9">
        <f>_xlfn.RANK.EQ(datos!FH84,datos!FH$7:FH$88)</f>
        <v>1</v>
      </c>
      <c r="FE84" s="9">
        <f>_xlfn.RANK.EQ(datos!FI84,datos!FI$7:FI$88)</f>
        <v>58</v>
      </c>
      <c r="FF84" s="9">
        <f>_xlfn.RANK.EQ(datos!FJ84,datos!FJ$7:FJ$88)</f>
        <v>48</v>
      </c>
      <c r="FG84" s="9">
        <f>_xlfn.RANK.EQ(datos!FK84,datos!FK$7:FK$88)</f>
        <v>51</v>
      </c>
      <c r="FH84" s="9">
        <f>_xlfn.RANK.EQ(datos!FL84,datos!FL$7:FL$88)</f>
        <v>43</v>
      </c>
      <c r="FI84" s="9">
        <f>_xlfn.RANK.EQ(datos!FM84,datos!FM$7:FM$88)</f>
        <v>26</v>
      </c>
      <c r="FJ84" s="9">
        <f>_xlfn.RANK.EQ(datos!FN84,datos!FN$7:FN$88)</f>
        <v>26</v>
      </c>
      <c r="FK84" s="9">
        <f>_xlfn.RANK.EQ(datos!FO84,datos!FO$7:FO$88)</f>
        <v>58</v>
      </c>
      <c r="FL84" s="9">
        <f>_xlfn.RANK.EQ(datos!FP84,datos!FP$7:FP$88)</f>
        <v>47</v>
      </c>
      <c r="FM84" s="9">
        <f>_xlfn.RANK.EQ(datos!FQ84,datos!FQ$7:FQ$88)</f>
        <v>51</v>
      </c>
      <c r="FN84" s="9">
        <f>_xlfn.RANK.EQ(datos!FR84,datos!FR$7:FR$88)</f>
        <v>53</v>
      </c>
      <c r="FO84" s="9">
        <f>_xlfn.RANK.EQ(datos!FS84,datos!FS$7:FS$88)</f>
        <v>30</v>
      </c>
      <c r="FP84" s="9">
        <f>_xlfn.RANK.EQ(datos!FT84,datos!FT$7:FT$88)</f>
        <v>62</v>
      </c>
    </row>
    <row r="85" spans="1:172" x14ac:dyDescent="0.3">
      <c r="A85" s="2" t="s">
        <v>158</v>
      </c>
      <c r="B85" s="2">
        <v>703</v>
      </c>
      <c r="C85" s="2" t="s">
        <v>159</v>
      </c>
      <c r="D85" s="2" t="s">
        <v>353</v>
      </c>
      <c r="E85" s="2" t="s">
        <v>354</v>
      </c>
      <c r="F85" s="2">
        <v>1</v>
      </c>
      <c r="G85" s="2" t="s">
        <v>355</v>
      </c>
      <c r="H85" s="9">
        <f>_xlfn.RANK.EQ(datos2!I85,datos2!I$7:I$88)</f>
        <v>53</v>
      </c>
      <c r="I85" s="9">
        <f>_xlfn.RANK.EQ(datos2!J85,datos2!J$7:J$88)</f>
        <v>13</v>
      </c>
      <c r="J85" s="9">
        <f>_xlfn.RANK.EQ(datos2!K85,datos2!K$7:K$88)</f>
        <v>40</v>
      </c>
      <c r="K85" s="9">
        <f>_xlfn.RANK.EQ(datos2!L85,datos2!L$7:L$88)</f>
        <v>71</v>
      </c>
      <c r="L85" s="9">
        <f>_xlfn.RANK.EQ(datos2!M85,datos2!M$7:M$88)</f>
        <v>56</v>
      </c>
      <c r="M85" s="9">
        <f>_xlfn.RANK.EQ(datos2!N85,datos2!N$7:N$88)</f>
        <v>71</v>
      </c>
      <c r="N85" s="9">
        <f>_xlfn.RANK.EQ(datos2!O85,datos2!O$7:O$88)</f>
        <v>38</v>
      </c>
      <c r="O85" s="9">
        <f>_xlfn.RANK.EQ(datos2!P85,datos2!P$7:P$88)</f>
        <v>65</v>
      </c>
      <c r="P85" s="9">
        <f>_xlfn.RANK.EQ(datos2!Q85,datos2!Q$7:Q$88)</f>
        <v>59</v>
      </c>
      <c r="Q85" s="9">
        <f>_xlfn.RANK.EQ(datos2!R85,datos2!R$7:R$88)</f>
        <v>11</v>
      </c>
      <c r="R85" s="9">
        <f>_xlfn.RANK.EQ(datos2!S85,datos2!S$7:S$88)</f>
        <v>31</v>
      </c>
      <c r="S85" s="9">
        <f>_xlfn.RANK.EQ(datos2!T85,datos2!T$7:T$88)</f>
        <v>9</v>
      </c>
      <c r="T85" s="9">
        <f>_xlfn.RANK.EQ(datos2!U85,datos2!U$7:U$88)</f>
        <v>50</v>
      </c>
      <c r="U85" s="9">
        <f>_xlfn.RANK.EQ(datos2!V85,datos2!V$7:V$88)</f>
        <v>17</v>
      </c>
      <c r="V85" s="9">
        <f>_xlfn.RANK.EQ(datos2!W85,datos2!W$7:W$88)</f>
        <v>16</v>
      </c>
      <c r="W85" s="9">
        <f>_xlfn.RANK.EQ(datos2!X85,datos2!X$7:X$88)</f>
        <v>70</v>
      </c>
      <c r="X85" s="9">
        <f>_xlfn.RANK.EQ(datos2!Y85,datos2!Y$7:Y$88)</f>
        <v>76</v>
      </c>
      <c r="Y85" s="9">
        <f>_xlfn.RANK.EQ(datos2!Z85,datos2!Z$7:Z$88)</f>
        <v>19</v>
      </c>
      <c r="Z85" s="9">
        <f>_xlfn.RANK.EQ(datos2!AA85,datos2!AA$7:AA$88)</f>
        <v>65</v>
      </c>
      <c r="AA85" s="9">
        <f>_xlfn.RANK.EQ(datos2!AB85,datos2!AB$7:AB$88)</f>
        <v>9</v>
      </c>
      <c r="AB85" s="9">
        <f>_xlfn.RANK.EQ(datos2!AC85,datos2!AC$7:AC$88)</f>
        <v>57</v>
      </c>
      <c r="AC85" s="9">
        <f>_xlfn.RANK.EQ(datos2!AD85,datos2!AD$7:AD$88)</f>
        <v>76</v>
      </c>
      <c r="AD85" s="9">
        <f>_xlfn.RANK.EQ(datos2!AE85,datos2!AE$7:AE$88)</f>
        <v>78</v>
      </c>
      <c r="AE85" s="9">
        <f>_xlfn.RANK.EQ(datos2!AF85,datos2!AF$7:AF$88)</f>
        <v>56</v>
      </c>
      <c r="AF85" s="9">
        <f>_xlfn.RANK.EQ(datos2!AG85,datos2!AG$7:AG$88)</f>
        <v>71</v>
      </c>
      <c r="AG85" s="9">
        <f>_xlfn.RANK.EQ(datos2!AH85,datos2!AH$7:AH$88)</f>
        <v>78</v>
      </c>
      <c r="AH85" s="9">
        <f>_xlfn.RANK.EQ(datos2!AI85,datos2!AI$7:AI$88)</f>
        <v>34</v>
      </c>
      <c r="AI85" s="9">
        <f>_xlfn.RANK.EQ(datos2!AJ85,datos2!AJ$7:AJ$88)</f>
        <v>63</v>
      </c>
      <c r="AJ85" s="9">
        <f>_xlfn.RANK.EQ(datos2!AK85,datos2!AK$7:AK$88)</f>
        <v>68</v>
      </c>
      <c r="AK85" s="9">
        <f>_xlfn.RANK.EQ(datos2!AL85,datos2!AL$7:AL$88)</f>
        <v>34</v>
      </c>
      <c r="AL85" s="9">
        <f>_xlfn.RANK.EQ(datos2!AM85,datos2!AM$7:AM$88)</f>
        <v>76</v>
      </c>
      <c r="AM85" s="9">
        <f>_xlfn.RANK.EQ(datos2!AN85,datos2!AN$7:AN$88)</f>
        <v>38</v>
      </c>
      <c r="AN85" s="9">
        <f>_xlfn.RANK.EQ(datos2!AO85,datos2!AO$7:AO$88)</f>
        <v>71</v>
      </c>
      <c r="AO85" s="9">
        <f>_xlfn.RANK.EQ(datos!AS85,datos!AS$7:AS$88)</f>
        <v>56</v>
      </c>
      <c r="AP85" s="9">
        <f>_xlfn.RANK.EQ(datos!AT85,datos!AT$7:AT$88)</f>
        <v>80</v>
      </c>
      <c r="AQ85" s="9">
        <f>_xlfn.RANK.EQ(datos!AU85,datos!AU$7:AU$88)</f>
        <v>59</v>
      </c>
      <c r="AR85" s="9">
        <f>_xlfn.RANK.EQ(datos!AV85,datos!AV$7:AV$88)</f>
        <v>68</v>
      </c>
      <c r="AS85" s="9">
        <f>_xlfn.RANK.EQ(datos!AW85,datos!AW$7:AW$88)</f>
        <v>30</v>
      </c>
      <c r="AT85" s="9">
        <f>_xlfn.RANK.EQ(datos!AX85,datos!AX$7:AX$88)</f>
        <v>22</v>
      </c>
      <c r="AU85" s="9">
        <f>_xlfn.RANK.EQ(datos!AY85,datos!AY$7:AY$88)</f>
        <v>73</v>
      </c>
      <c r="AV85" s="9">
        <f>_xlfn.RANK.EQ(datos!AZ85,datos!AZ$7:AZ$88)</f>
        <v>49</v>
      </c>
      <c r="AW85" s="9">
        <f>_xlfn.RANK.EQ(datos!BA85,datos!BA$7:BA$88)</f>
        <v>25</v>
      </c>
      <c r="AX85" s="9">
        <f>_xlfn.RANK.EQ(datos!BB85,datos!BB$7:BB$88)</f>
        <v>61</v>
      </c>
      <c r="AY85" s="9">
        <f>_xlfn.RANK.EQ(datos!BC85,datos!BC$7:BC$88)</f>
        <v>9</v>
      </c>
      <c r="AZ85" s="9">
        <f>_xlfn.RANK.EQ(datos!BD85,datos!BD$7:BD$88)</f>
        <v>34</v>
      </c>
      <c r="BA85" s="9">
        <f>_xlfn.RANK.EQ(datos!BE85,datos!BE$7:BE$88)</f>
        <v>5</v>
      </c>
      <c r="BB85" s="9">
        <f>_xlfn.RANK.EQ(datos!BF85,datos!BF$7:BF$88)</f>
        <v>54</v>
      </c>
      <c r="BC85" s="9">
        <f>_xlfn.RANK.EQ(datos!BG85,datos!BG$7:BG$88)</f>
        <v>1</v>
      </c>
      <c r="BD85" s="9">
        <f>_xlfn.RANK.EQ(datos!BH85,datos!BH$7:BH$88)</f>
        <v>38</v>
      </c>
      <c r="BE85" s="9">
        <f>_xlfn.RANK.EQ(datos!BI85,datos!BI$7:BI$88)</f>
        <v>32</v>
      </c>
      <c r="BF85" s="9">
        <f>_xlfn.RANK.EQ(datos!BJ85,datos!BJ$7:BJ$88)</f>
        <v>64</v>
      </c>
      <c r="BG85" s="9">
        <f>_xlfn.RANK.EQ(datos!BK85,datos!BK$7:BK$88)</f>
        <v>53</v>
      </c>
      <c r="BH85" s="9">
        <f>_xlfn.RANK.EQ(datos!BL85,datos!BL$7:BL$88)</f>
        <v>6</v>
      </c>
      <c r="BI85" s="9">
        <f>_xlfn.RANK.EQ(datos!BM85,datos!BM$7:BM$88)</f>
        <v>3</v>
      </c>
      <c r="BJ85" s="9">
        <f>_xlfn.RANK.EQ(datos!BN85,datos!BN$7:BN$88)</f>
        <v>5</v>
      </c>
      <c r="BK85" s="9">
        <f>_xlfn.RANK.EQ(datos!BO85,datos!BO$7:BO$88)</f>
        <v>20</v>
      </c>
      <c r="BL85" s="9">
        <f>_xlfn.RANK.EQ(datos!BP85,datos!BP$7:BP$88)</f>
        <v>62</v>
      </c>
      <c r="BM85" s="9">
        <f>_xlfn.RANK.EQ(datos!BQ85,datos!BQ$7:BQ$88)</f>
        <v>21</v>
      </c>
      <c r="BN85" s="9">
        <f>_xlfn.RANK.EQ(datos!BR85,datos!BR$7:BR$88)</f>
        <v>58</v>
      </c>
      <c r="BO85" s="9">
        <f>_xlfn.RANK.EQ(datos!BS85,datos!BS$7:BS$88)</f>
        <v>23</v>
      </c>
      <c r="BP85" s="9">
        <f>_xlfn.RANK.EQ(datos!BT85,datos!BT$7:BT$88)</f>
        <v>1</v>
      </c>
      <c r="BQ85" s="9">
        <f>_xlfn.RANK.EQ(datos!BU85,datos!BU$7:BU$88)</f>
        <v>1</v>
      </c>
      <c r="BR85" s="9">
        <f>_xlfn.RANK.EQ(datos!BV85,datos!BV$7:BV$88)</f>
        <v>22</v>
      </c>
      <c r="BS85" s="9">
        <f>_xlfn.RANK.EQ(datos!BW85,datos!BW$7:BW$88)</f>
        <v>1</v>
      </c>
      <c r="BT85" s="9">
        <f>_xlfn.RANK.EQ(datos!BX85,datos!BX$7:BX$88)</f>
        <v>79</v>
      </c>
      <c r="BU85" s="9">
        <f>_xlfn.RANK.EQ(datos!BY85,datos!BY$7:BY$88)</f>
        <v>53</v>
      </c>
      <c r="BV85" s="9">
        <f>_xlfn.RANK.EQ(datos!BZ85,datos!BZ$7:BZ$88)</f>
        <v>46</v>
      </c>
      <c r="BW85" s="9">
        <f>_xlfn.RANK.EQ(datos!CA85,datos!CA$7:CA$88)</f>
        <v>1</v>
      </c>
      <c r="BX85" s="9">
        <f>_xlfn.RANK.EQ(datos!CB85,datos!CB$7:CB$88)</f>
        <v>55</v>
      </c>
      <c r="BY85" s="9">
        <f>_xlfn.RANK.EQ(datos!CC85,datos!CC$7:CC$88)</f>
        <v>59</v>
      </c>
      <c r="BZ85" s="9">
        <f>_xlfn.RANK.EQ(datos!CD85,datos!CD$7:CD$88)</f>
        <v>73</v>
      </c>
      <c r="CA85" s="9">
        <f>_xlfn.RANK.EQ(datos!CE85,datos!CE$7:CE$88)</f>
        <v>3</v>
      </c>
      <c r="CB85" s="9">
        <f>_xlfn.RANK.EQ(datos!CF85,datos!CF$7:CF$88)</f>
        <v>74</v>
      </c>
      <c r="CC85" s="9">
        <f>_xlfn.RANK.EQ(datos!CG85,datos!CG$7:CG$88)</f>
        <v>77</v>
      </c>
      <c r="CD85" s="9">
        <f>_xlfn.RANK.EQ(datos!CH85,datos!CH$7:CH$88)</f>
        <v>35</v>
      </c>
      <c r="CE85" s="9">
        <f>_xlfn.RANK.EQ(datos!CI85,datos!CI$7:CI$88)</f>
        <v>67</v>
      </c>
      <c r="CF85" s="9">
        <f>_xlfn.RANK.EQ(datos!CJ85,datos!CJ$7:CJ$88)</f>
        <v>72</v>
      </c>
      <c r="CG85" s="9">
        <f>_xlfn.RANK.EQ(datos!CK85,datos!CK$7:CK$88)</f>
        <v>69</v>
      </c>
      <c r="CH85" s="9">
        <f>_xlfn.RANK.EQ(datos!CL85,datos!CL$7:CL$88)</f>
        <v>68</v>
      </c>
      <c r="CI85" s="9">
        <f>_xlfn.RANK.EQ(datos!CM85,datos!CM$7:CM$88)</f>
        <v>56</v>
      </c>
      <c r="CJ85" s="9">
        <f>_xlfn.RANK.EQ(datos!CN85,datos!CN$7:CN$88)</f>
        <v>73</v>
      </c>
      <c r="CK85" s="9">
        <f>_xlfn.RANK.EQ(datos!CO85,datos!CO$7:CO$88)</f>
        <v>25</v>
      </c>
      <c r="CL85" s="9">
        <f>_xlfn.RANK.EQ(datos!CP85,datos!CP$7:CP$88)</f>
        <v>56</v>
      </c>
      <c r="CM85" s="9">
        <f>_xlfn.RANK.EQ(datos!CQ85,datos!CQ$7:CQ$88)</f>
        <v>1</v>
      </c>
      <c r="CN85" s="9">
        <f>_xlfn.RANK.EQ(datos!CR85,datos!CR$7:CR$88)</f>
        <v>30</v>
      </c>
      <c r="CO85" s="9">
        <f>_xlfn.RANK.EQ(datos!CS85,datos!CS$7:CS$88)</f>
        <v>53</v>
      </c>
      <c r="CP85" s="9">
        <f>_xlfn.RANK.EQ(datos!CT85,datos!CT$7:CT$88)</f>
        <v>67</v>
      </c>
      <c r="CQ85" s="9">
        <f>_xlfn.RANK.EQ(datos!CU85,datos!CU$7:CU$88)</f>
        <v>65</v>
      </c>
      <c r="CR85" s="9">
        <f>_xlfn.RANK.EQ(datos!CV85,datos!CV$7:CV$88)</f>
        <v>43</v>
      </c>
      <c r="CS85" s="9">
        <f>_xlfn.RANK.EQ(datos!CW85,datos!CW$7:CW$88)</f>
        <v>61</v>
      </c>
      <c r="CT85" s="9">
        <f>_xlfn.RANK.EQ(datos!CX85,datos!CX$7:CX$88)</f>
        <v>81</v>
      </c>
      <c r="CU85" s="9">
        <f>_xlfn.RANK.EQ(datos!CY85,datos!CY$7:CY$88)</f>
        <v>26</v>
      </c>
      <c r="CV85" s="9">
        <f>_xlfn.RANK.EQ(datos!CZ85,datos!CZ$7:CZ$88)</f>
        <v>57</v>
      </c>
      <c r="CW85" s="9">
        <f>_xlfn.RANK.EQ(datos!DA85,datos!DA$7:DA$88)</f>
        <v>7</v>
      </c>
      <c r="CX85" s="9">
        <f>_xlfn.RANK.EQ(datos!DB85,datos!DB$7:DB$88)</f>
        <v>51</v>
      </c>
      <c r="CY85" s="9">
        <f>_xlfn.RANK.EQ(datos!DC85,datos!DC$7:DC$88)</f>
        <v>54</v>
      </c>
      <c r="CZ85" s="9">
        <f>_xlfn.RANK.EQ(datos!DD85,datos!DD$7:DD$88)</f>
        <v>73</v>
      </c>
      <c r="DA85" s="9">
        <f>_xlfn.RANK.EQ(datos!DE85,datos!DE$7:DE$88)</f>
        <v>6</v>
      </c>
      <c r="DB85" s="9">
        <f>_xlfn.RANK.EQ(datos!DF85,datos!DF$7:DF$88)</f>
        <v>49</v>
      </c>
      <c r="DC85" s="9">
        <f>_xlfn.RANK.EQ(datos!DG85,datos!DG$7:DG$88)</f>
        <v>62</v>
      </c>
      <c r="DD85" s="9">
        <f>_xlfn.RANK.EQ(datos!DH85,datos!DH$7:DH$88)</f>
        <v>52</v>
      </c>
      <c r="DE85" s="9">
        <f>_xlfn.RANK.EQ(datos!DI85,datos!DI$7:DI$88)</f>
        <v>53</v>
      </c>
      <c r="DF85" s="9">
        <f>_xlfn.RANK.EQ(datos!DJ85,datos!DJ$7:DJ$88)</f>
        <v>60</v>
      </c>
      <c r="DG85" s="9">
        <f>_xlfn.RANK.EQ(datos!DK85,datos!DK$7:DK$88)</f>
        <v>76</v>
      </c>
      <c r="DH85" s="9">
        <f>_xlfn.RANK.EQ(datos!DL85,datos!DL$7:DL$88)</f>
        <v>70</v>
      </c>
      <c r="DI85" s="9">
        <f>_xlfn.RANK.EQ(datos!DM85,datos!DM$7:DM$88)</f>
        <v>65</v>
      </c>
      <c r="DJ85" s="9">
        <f>_xlfn.RANK.EQ(datos!DN85,datos!DN$7:DN$88)</f>
        <v>77</v>
      </c>
      <c r="DK85" s="9">
        <f>_xlfn.RANK.EQ(datos!DO85,datos!DO$7:DO$88)</f>
        <v>36</v>
      </c>
      <c r="DL85" s="9">
        <f>_xlfn.RANK.EQ(datos!DP85,datos!DP$7:DP$88)</f>
        <v>80</v>
      </c>
      <c r="DM85" s="9">
        <f>_xlfn.RANK.EQ(datos!DQ85,datos!DQ$7:DQ$88)</f>
        <v>69</v>
      </c>
      <c r="DN85" s="9">
        <f>_xlfn.RANK.EQ(datos!DR85,datos!DR$7:DR$88)</f>
        <v>17</v>
      </c>
      <c r="DO85" s="9">
        <f>_xlfn.RANK.EQ(datos!DS85,datos!DS$7:DS$88)</f>
        <v>59</v>
      </c>
      <c r="DP85" s="9">
        <f>_xlfn.RANK.EQ(datos!DT85,datos!DT$7:DT$88)</f>
        <v>70</v>
      </c>
      <c r="DQ85" s="9">
        <f>_xlfn.RANK.EQ(datos!DU85,datos!DU$7:DU$88)</f>
        <v>72</v>
      </c>
      <c r="DR85" s="9">
        <f>_xlfn.RANK.EQ(datos!DV85,datos!DV$7:DV$88)</f>
        <v>53</v>
      </c>
      <c r="DS85" s="9">
        <f>_xlfn.RANK.EQ(datos!DW85,datos!DW$7:DW$88)</f>
        <v>42</v>
      </c>
      <c r="DT85" s="9">
        <f>_xlfn.RANK.EQ(datos!DX85,datos!DX$7:DX$88)</f>
        <v>34</v>
      </c>
      <c r="DU85" s="9">
        <f>_xlfn.RANK.EQ(datos!DY85,datos!DY$7:DY$88)</f>
        <v>60</v>
      </c>
      <c r="DV85" s="9">
        <f>_xlfn.RANK.EQ(datos!DZ85,datos!DZ$7:DZ$88)</f>
        <v>65</v>
      </c>
      <c r="DW85" s="9">
        <f>_xlfn.RANK.EQ(datos!EA85,datos!EA$7:EA$88)</f>
        <v>73</v>
      </c>
      <c r="DX85" s="9">
        <f>_xlfn.RANK.EQ(datos!EB85,datos!EB$7:EB$88)</f>
        <v>68</v>
      </c>
      <c r="DY85" s="9">
        <f>_xlfn.RANK.EQ(datos!EC85,datos!EC$7:EC$88)</f>
        <v>67</v>
      </c>
      <c r="DZ85" s="9">
        <f>_xlfn.RANK.EQ(datos!ED85,datos!ED$7:ED$88)</f>
        <v>74</v>
      </c>
      <c r="EA85" s="9">
        <f>_xlfn.RANK.EQ(datos!EE85,datos!EE$7:EE$88)</f>
        <v>34</v>
      </c>
      <c r="EB85" s="9">
        <f>_xlfn.RANK.EQ(datos!EF85,datos!EF$7:EF$88)</f>
        <v>54</v>
      </c>
      <c r="EC85" s="9">
        <f>_xlfn.RANK.EQ(datos!EG85,datos!EG$7:EG$88)</f>
        <v>36</v>
      </c>
      <c r="ED85" s="9">
        <f>_xlfn.RANK.EQ(datos!EH85,datos!EH$7:EH$88)</f>
        <v>1</v>
      </c>
      <c r="EE85" s="9">
        <f>_xlfn.RANK.EQ(datos!EI85,datos!EI$7:EI$88)</f>
        <v>1</v>
      </c>
      <c r="EF85" s="9">
        <f>_xlfn.RANK.EQ(datos!EJ85,datos!EJ$7:EJ$88)</f>
        <v>68</v>
      </c>
      <c r="EG85" s="9">
        <f>_xlfn.RANK.EQ(datos!EK85,datos!EK$7:EK$88)</f>
        <v>45</v>
      </c>
      <c r="EH85" s="9">
        <f>_xlfn.RANK.EQ(datos!EL85,datos!EL$7:EL$88)</f>
        <v>45</v>
      </c>
      <c r="EI85" s="9">
        <f>_xlfn.RANK.EQ(datos!EM85,datos!EM$7:EM$88)</f>
        <v>60</v>
      </c>
      <c r="EJ85" s="9">
        <f>_xlfn.RANK.EQ(datos!EN85,datos!EN$7:EN$88)</f>
        <v>58</v>
      </c>
      <c r="EK85" s="9">
        <f>_xlfn.RANK.EQ(datos!EO85,datos!EO$7:EO$88)</f>
        <v>79</v>
      </c>
      <c r="EL85" s="9">
        <f>_xlfn.RANK.EQ(datos!EP85,datos!EP$7:EP$88)</f>
        <v>45</v>
      </c>
      <c r="EM85" s="9">
        <f>_xlfn.RANK.EQ(datos!EQ85,datos!EQ$7:EQ$88)</f>
        <v>58</v>
      </c>
      <c r="EN85" s="9">
        <f>_xlfn.RANK.EQ(datos!ER85,datos!ER$7:ER$88)</f>
        <v>56</v>
      </c>
      <c r="EO85" s="9">
        <f>_xlfn.RANK.EQ(datos!ES85,datos!ES$7:ES$88)</f>
        <v>40</v>
      </c>
      <c r="EP85" s="9">
        <f>_xlfn.RANK.EQ(datos!ET85,datos!ET$7:ET$88)</f>
        <v>30</v>
      </c>
      <c r="EQ85" s="9">
        <f>_xlfn.RANK.EQ(datos!EU85,datos!EU$7:EU$88)</f>
        <v>52</v>
      </c>
      <c r="ER85" s="9">
        <f>_xlfn.RANK.EQ(datos!EV85,datos!EV$7:EV$88)</f>
        <v>31</v>
      </c>
      <c r="ES85" s="9">
        <f>_xlfn.RANK.EQ(datos!EW85,datos!EW$7:EW$88)</f>
        <v>37</v>
      </c>
      <c r="ET85" s="9">
        <f>_xlfn.RANK.EQ(datos!EX85,datos!EX$7:EX$88)</f>
        <v>18</v>
      </c>
      <c r="EU85" s="9">
        <f>_xlfn.RANK.EQ(datos!EY85,datos!EY$7:EY$88)</f>
        <v>32</v>
      </c>
      <c r="EV85" s="9">
        <f>_xlfn.RANK.EQ(datos!EZ85,datos!EZ$7:EZ$88)</f>
        <v>13</v>
      </c>
      <c r="EW85" s="9">
        <f>_xlfn.RANK.EQ(datos!FA85,datos!FA$7:FA$88)</f>
        <v>15</v>
      </c>
      <c r="EX85" s="9">
        <f>_xlfn.RANK.EQ(datos!FB85,datos!FB$7:FB$88)</f>
        <v>42</v>
      </c>
      <c r="EY85" s="9">
        <f>_xlfn.RANK.EQ(datos!FC85,datos!FC$7:FC$88)</f>
        <v>10</v>
      </c>
      <c r="EZ85" s="9">
        <f>_xlfn.RANK.EQ(datos!FD85,datos!FD$7:FD$88)</f>
        <v>9</v>
      </c>
      <c r="FA85" s="9">
        <f>_xlfn.RANK.EQ(datos!FE85,datos!FE$7:FE$88)</f>
        <v>59</v>
      </c>
      <c r="FB85" s="9">
        <f>_xlfn.RANK.EQ(datos!FF85,datos!FF$7:FF$88)</f>
        <v>23</v>
      </c>
      <c r="FC85" s="9">
        <f>_xlfn.RANK.EQ(datos!FG85,datos!FG$7:FG$88)</f>
        <v>71</v>
      </c>
      <c r="FD85" s="9">
        <f>_xlfn.RANK.EQ(datos!FH85,datos!FH$7:FH$88)</f>
        <v>71</v>
      </c>
      <c r="FE85" s="9">
        <f>_xlfn.RANK.EQ(datos!FI85,datos!FI$7:FI$88)</f>
        <v>48</v>
      </c>
      <c r="FF85" s="9">
        <f>_xlfn.RANK.EQ(datos!FJ85,datos!FJ$7:FJ$88)</f>
        <v>40</v>
      </c>
      <c r="FG85" s="9">
        <f>_xlfn.RANK.EQ(datos!FK85,datos!FK$7:FK$88)</f>
        <v>33</v>
      </c>
      <c r="FH85" s="9">
        <f>_xlfn.RANK.EQ(datos!FL85,datos!FL$7:FL$88)</f>
        <v>43</v>
      </c>
      <c r="FI85" s="9">
        <f>_xlfn.RANK.EQ(datos!FM85,datos!FM$7:FM$88)</f>
        <v>26</v>
      </c>
      <c r="FJ85" s="9">
        <f>_xlfn.RANK.EQ(datos!FN85,datos!FN$7:FN$88)</f>
        <v>26</v>
      </c>
      <c r="FK85" s="9">
        <f>_xlfn.RANK.EQ(datos!FO85,datos!FO$7:FO$88)</f>
        <v>55</v>
      </c>
      <c r="FL85" s="9">
        <f>_xlfn.RANK.EQ(datos!FP85,datos!FP$7:FP$88)</f>
        <v>50</v>
      </c>
      <c r="FM85" s="9">
        <f>_xlfn.RANK.EQ(datos!FQ85,datos!FQ$7:FQ$88)</f>
        <v>57</v>
      </c>
      <c r="FN85" s="9">
        <f>_xlfn.RANK.EQ(datos!FR85,datos!FR$7:FR$88)</f>
        <v>72</v>
      </c>
      <c r="FO85" s="9">
        <f>_xlfn.RANK.EQ(datos!FS85,datos!FS$7:FS$88)</f>
        <v>16</v>
      </c>
      <c r="FP85" s="9">
        <f>_xlfn.RANK.EQ(datos!FT85,datos!FT$7:FT$88)</f>
        <v>77</v>
      </c>
    </row>
    <row r="86" spans="1:172" x14ac:dyDescent="0.3">
      <c r="A86" s="2" t="s">
        <v>160</v>
      </c>
      <c r="B86" s="2">
        <v>704</v>
      </c>
      <c r="C86" s="2" t="s">
        <v>161</v>
      </c>
      <c r="D86" s="2" t="s">
        <v>353</v>
      </c>
      <c r="E86" s="2" t="s">
        <v>354</v>
      </c>
      <c r="F86" s="2">
        <v>1</v>
      </c>
      <c r="G86" s="2" t="s">
        <v>355</v>
      </c>
      <c r="H86" s="9">
        <f>_xlfn.RANK.EQ(datos2!I86,datos2!I$7:I$88)</f>
        <v>82</v>
      </c>
      <c r="I86" s="9">
        <f>_xlfn.RANK.EQ(datos2!J86,datos2!J$7:J$88)</f>
        <v>76</v>
      </c>
      <c r="J86" s="9">
        <f>_xlfn.RANK.EQ(datos2!K86,datos2!K$7:K$88)</f>
        <v>81</v>
      </c>
      <c r="K86" s="9">
        <f>_xlfn.RANK.EQ(datos2!L86,datos2!L$7:L$88)</f>
        <v>79</v>
      </c>
      <c r="L86" s="9">
        <f>_xlfn.RANK.EQ(datos2!M86,datos2!M$7:M$88)</f>
        <v>79</v>
      </c>
      <c r="M86" s="9">
        <f>_xlfn.RANK.EQ(datos2!N86,datos2!N$7:N$88)</f>
        <v>75</v>
      </c>
      <c r="N86" s="9">
        <f>_xlfn.RANK.EQ(datos2!O86,datos2!O$7:O$88)</f>
        <v>76</v>
      </c>
      <c r="O86" s="9">
        <f>_xlfn.RANK.EQ(datos2!P86,datos2!P$7:P$88)</f>
        <v>76</v>
      </c>
      <c r="P86" s="9">
        <f>_xlfn.RANK.EQ(datos2!Q86,datos2!Q$7:Q$88)</f>
        <v>73</v>
      </c>
      <c r="Q86" s="9">
        <f>_xlfn.RANK.EQ(datos2!R86,datos2!R$7:R$88)</f>
        <v>35</v>
      </c>
      <c r="R86" s="9">
        <f>_xlfn.RANK.EQ(datos2!S86,datos2!S$7:S$88)</f>
        <v>82</v>
      </c>
      <c r="S86" s="9">
        <f>_xlfn.RANK.EQ(datos2!T86,datos2!T$7:T$88)</f>
        <v>2</v>
      </c>
      <c r="T86" s="9">
        <f>_xlfn.RANK.EQ(datos2!U86,datos2!U$7:U$88)</f>
        <v>74</v>
      </c>
      <c r="U86" s="9">
        <f>_xlfn.RANK.EQ(datos2!V86,datos2!V$7:V$88)</f>
        <v>78</v>
      </c>
      <c r="V86" s="9">
        <f>_xlfn.RANK.EQ(datos2!W86,datos2!W$7:W$88)</f>
        <v>55</v>
      </c>
      <c r="W86" s="9">
        <f>_xlfn.RANK.EQ(datos2!X86,datos2!X$7:X$88)</f>
        <v>77</v>
      </c>
      <c r="X86" s="9">
        <f>_xlfn.RANK.EQ(datos2!Y86,datos2!Y$7:Y$88)</f>
        <v>82</v>
      </c>
      <c r="Y86" s="9">
        <f>_xlfn.RANK.EQ(datos2!Z86,datos2!Z$7:Z$88)</f>
        <v>71</v>
      </c>
      <c r="Z86" s="9">
        <f>_xlfn.RANK.EQ(datos2!AA86,datos2!AA$7:AA$88)</f>
        <v>79</v>
      </c>
      <c r="AA86" s="9">
        <f>_xlfn.RANK.EQ(datos2!AB86,datos2!AB$7:AB$88)</f>
        <v>58</v>
      </c>
      <c r="AB86" s="9">
        <f>_xlfn.RANK.EQ(datos2!AC86,datos2!AC$7:AC$88)</f>
        <v>75</v>
      </c>
      <c r="AC86" s="9">
        <f>_xlfn.RANK.EQ(datos2!AD86,datos2!AD$7:AD$88)</f>
        <v>82</v>
      </c>
      <c r="AD86" s="9">
        <f>_xlfn.RANK.EQ(datos2!AE86,datos2!AE$7:AE$88)</f>
        <v>80</v>
      </c>
      <c r="AE86" s="9">
        <f>_xlfn.RANK.EQ(datos2!AF86,datos2!AF$7:AF$88)</f>
        <v>79</v>
      </c>
      <c r="AF86" s="9">
        <f>_xlfn.RANK.EQ(datos2!AG86,datos2!AG$7:AG$88)</f>
        <v>79</v>
      </c>
      <c r="AG86" s="9">
        <f>_xlfn.RANK.EQ(datos2!AH86,datos2!AH$7:AH$88)</f>
        <v>81</v>
      </c>
      <c r="AH86" s="9">
        <f>_xlfn.RANK.EQ(datos2!AI86,datos2!AI$7:AI$88)</f>
        <v>40</v>
      </c>
      <c r="AI86" s="9">
        <f>_xlfn.RANK.EQ(datos2!AJ86,datos2!AJ$7:AJ$88)</f>
        <v>77</v>
      </c>
      <c r="AJ86" s="9">
        <f>_xlfn.RANK.EQ(datos2!AK86,datos2!AK$7:AK$88)</f>
        <v>75</v>
      </c>
      <c r="AK86" s="9">
        <f>_xlfn.RANK.EQ(datos2!AL86,datos2!AL$7:AL$88)</f>
        <v>75</v>
      </c>
      <c r="AL86" s="9">
        <f>_xlfn.RANK.EQ(datos2!AM86,datos2!AM$7:AM$88)</f>
        <v>46</v>
      </c>
      <c r="AM86" s="9">
        <f>_xlfn.RANK.EQ(datos2!AN86,datos2!AN$7:AN$88)</f>
        <v>74</v>
      </c>
      <c r="AN86" s="9">
        <f>_xlfn.RANK.EQ(datos2!AO86,datos2!AO$7:AO$88)</f>
        <v>70</v>
      </c>
      <c r="AO86" s="9">
        <f>_xlfn.RANK.EQ(datos!AS86,datos!AS$7:AS$88)</f>
        <v>68</v>
      </c>
      <c r="AP86" s="9">
        <f>_xlfn.RANK.EQ(datos!AT86,datos!AT$7:AT$88)</f>
        <v>76</v>
      </c>
      <c r="AQ86" s="9">
        <f>_xlfn.RANK.EQ(datos!AU86,datos!AU$7:AU$88)</f>
        <v>78</v>
      </c>
      <c r="AR86" s="9">
        <f>_xlfn.RANK.EQ(datos!AV86,datos!AV$7:AV$88)</f>
        <v>73</v>
      </c>
      <c r="AS86" s="9">
        <f>_xlfn.RANK.EQ(datos!AW86,datos!AW$7:AW$88)</f>
        <v>40</v>
      </c>
      <c r="AT86" s="9">
        <f>_xlfn.RANK.EQ(datos!AX86,datos!AX$7:AX$88)</f>
        <v>79</v>
      </c>
      <c r="AU86" s="9">
        <f>_xlfn.RANK.EQ(datos!AY86,datos!AY$7:AY$88)</f>
        <v>79</v>
      </c>
      <c r="AV86" s="9">
        <f>_xlfn.RANK.EQ(datos!AZ86,datos!AZ$7:AZ$88)</f>
        <v>64</v>
      </c>
      <c r="AW86" s="9">
        <f>_xlfn.RANK.EQ(datos!BA86,datos!BA$7:BA$88)</f>
        <v>75</v>
      </c>
      <c r="AX86" s="9">
        <f>_xlfn.RANK.EQ(datos!BB86,datos!BB$7:BB$88)</f>
        <v>68</v>
      </c>
      <c r="AY86" s="9">
        <f>_xlfn.RANK.EQ(datos!BC86,datos!BC$7:BC$88)</f>
        <v>56</v>
      </c>
      <c r="AZ86" s="9">
        <f>_xlfn.RANK.EQ(datos!BD86,datos!BD$7:BD$88)</f>
        <v>17</v>
      </c>
      <c r="BA86" s="9">
        <f>_xlfn.RANK.EQ(datos!BE86,datos!BE$7:BE$88)</f>
        <v>31</v>
      </c>
      <c r="BB86" s="9">
        <f>_xlfn.RANK.EQ(datos!BF86,datos!BF$7:BF$88)</f>
        <v>35</v>
      </c>
      <c r="BC86" s="9">
        <f>_xlfn.RANK.EQ(datos!BG86,datos!BG$7:BG$88)</f>
        <v>70</v>
      </c>
      <c r="BD86" s="9">
        <f>_xlfn.RANK.EQ(datos!BH86,datos!BH$7:BH$88)</f>
        <v>75</v>
      </c>
      <c r="BE86" s="9">
        <f>_xlfn.RANK.EQ(datos!BI86,datos!BI$7:BI$88)</f>
        <v>82</v>
      </c>
      <c r="BF86" s="9">
        <f>_xlfn.RANK.EQ(datos!BJ86,datos!BJ$7:BJ$88)</f>
        <v>61</v>
      </c>
      <c r="BG86" s="9">
        <f>_xlfn.RANK.EQ(datos!BK86,datos!BK$7:BK$88)</f>
        <v>25</v>
      </c>
      <c r="BH86" s="9">
        <f>_xlfn.RANK.EQ(datos!BL86,datos!BL$7:BL$88)</f>
        <v>8</v>
      </c>
      <c r="BI86" s="9">
        <f>_xlfn.RANK.EQ(datos!BM86,datos!BM$7:BM$88)</f>
        <v>2</v>
      </c>
      <c r="BJ86" s="9">
        <f>_xlfn.RANK.EQ(datos!BN86,datos!BN$7:BN$88)</f>
        <v>4</v>
      </c>
      <c r="BK86" s="9">
        <f>_xlfn.RANK.EQ(datos!BO86,datos!BO$7:BO$88)</f>
        <v>1</v>
      </c>
      <c r="BL86" s="9">
        <f>_xlfn.RANK.EQ(datos!BP86,datos!BP$7:BP$88)</f>
        <v>39</v>
      </c>
      <c r="BM86" s="9">
        <f>_xlfn.RANK.EQ(datos!BQ86,datos!BQ$7:BQ$88)</f>
        <v>67</v>
      </c>
      <c r="BN86" s="9">
        <f>_xlfn.RANK.EQ(datos!BR86,datos!BR$7:BR$88)</f>
        <v>76</v>
      </c>
      <c r="BO86" s="9">
        <f>_xlfn.RANK.EQ(datos!BS86,datos!BS$7:BS$88)</f>
        <v>52</v>
      </c>
      <c r="BP86" s="9">
        <f>_xlfn.RANK.EQ(datos!BT86,datos!BT$7:BT$88)</f>
        <v>79</v>
      </c>
      <c r="BQ86" s="9">
        <f>_xlfn.RANK.EQ(datos!BU86,datos!BU$7:BU$88)</f>
        <v>72</v>
      </c>
      <c r="BR86" s="9">
        <f>_xlfn.RANK.EQ(datos!BV86,datos!BV$7:BV$88)</f>
        <v>35</v>
      </c>
      <c r="BS86" s="9">
        <f>_xlfn.RANK.EQ(datos!BW86,datos!BW$7:BW$88)</f>
        <v>1</v>
      </c>
      <c r="BT86" s="9">
        <f>_xlfn.RANK.EQ(datos!BX86,datos!BX$7:BX$88)</f>
        <v>55</v>
      </c>
      <c r="BU86" s="9">
        <f>_xlfn.RANK.EQ(datos!BY86,datos!BY$7:BY$88)</f>
        <v>46</v>
      </c>
      <c r="BV86" s="9">
        <f>_xlfn.RANK.EQ(datos!BZ86,datos!BZ$7:BZ$88)</f>
        <v>44</v>
      </c>
      <c r="BW86" s="9">
        <f>_xlfn.RANK.EQ(datos!CA86,datos!CA$7:CA$88)</f>
        <v>28</v>
      </c>
      <c r="BX86" s="9">
        <f>_xlfn.RANK.EQ(datos!CB86,datos!CB$7:CB$88)</f>
        <v>27</v>
      </c>
      <c r="BY86" s="9">
        <f>_xlfn.RANK.EQ(datos!CC86,datos!CC$7:CC$88)</f>
        <v>79</v>
      </c>
      <c r="BZ86" s="9">
        <f>_xlfn.RANK.EQ(datos!CD86,datos!CD$7:CD$88)</f>
        <v>82</v>
      </c>
      <c r="CA86" s="9">
        <f>_xlfn.RANK.EQ(datos!CE86,datos!CE$7:CE$88)</f>
        <v>4</v>
      </c>
      <c r="CB86" s="9">
        <f>_xlfn.RANK.EQ(datos!CF86,datos!CF$7:CF$88)</f>
        <v>82</v>
      </c>
      <c r="CC86" s="9">
        <f>_xlfn.RANK.EQ(datos!CG86,datos!CG$7:CG$88)</f>
        <v>13</v>
      </c>
      <c r="CD86" s="9">
        <f>_xlfn.RANK.EQ(datos!CH86,datos!CH$7:CH$88)</f>
        <v>8</v>
      </c>
      <c r="CE86" s="9">
        <f>_xlfn.RANK.EQ(datos!CI86,datos!CI$7:CI$88)</f>
        <v>37</v>
      </c>
      <c r="CF86" s="9">
        <f>_xlfn.RANK.EQ(datos!CJ86,datos!CJ$7:CJ$88)</f>
        <v>82</v>
      </c>
      <c r="CG86" s="9">
        <f>_xlfn.RANK.EQ(datos!CK86,datos!CK$7:CK$88)</f>
        <v>82</v>
      </c>
      <c r="CH86" s="9">
        <f>_xlfn.RANK.EQ(datos!CL86,datos!CL$7:CL$88)</f>
        <v>82</v>
      </c>
      <c r="CI86" s="9">
        <f>_xlfn.RANK.EQ(datos!CM86,datos!CM$7:CM$88)</f>
        <v>82</v>
      </c>
      <c r="CJ86" s="9">
        <f>_xlfn.RANK.EQ(datos!CN86,datos!CN$7:CN$88)</f>
        <v>80</v>
      </c>
      <c r="CK86" s="9">
        <f>_xlfn.RANK.EQ(datos!CO86,datos!CO$7:CO$88)</f>
        <v>43</v>
      </c>
      <c r="CL86" s="9">
        <f>_xlfn.RANK.EQ(datos!CP86,datos!CP$7:CP$88)</f>
        <v>7</v>
      </c>
      <c r="CM86" s="9">
        <f>_xlfn.RANK.EQ(datos!CQ86,datos!CQ$7:CQ$88)</f>
        <v>77</v>
      </c>
      <c r="CN86" s="9">
        <f>_xlfn.RANK.EQ(datos!CR86,datos!CR$7:CR$88)</f>
        <v>61</v>
      </c>
      <c r="CO86" s="9">
        <f>_xlfn.RANK.EQ(datos!CS86,datos!CS$7:CS$88)</f>
        <v>79</v>
      </c>
      <c r="CP86" s="9">
        <f>_xlfn.RANK.EQ(datos!CT86,datos!CT$7:CT$88)</f>
        <v>75</v>
      </c>
      <c r="CQ86" s="9">
        <f>_xlfn.RANK.EQ(datos!CU86,datos!CU$7:CU$88)</f>
        <v>61</v>
      </c>
      <c r="CR86" s="9">
        <f>_xlfn.RANK.EQ(datos!CV86,datos!CV$7:CV$88)</f>
        <v>42</v>
      </c>
      <c r="CS86" s="9">
        <f>_xlfn.RANK.EQ(datos!CW86,datos!CW$7:CW$88)</f>
        <v>76</v>
      </c>
      <c r="CT86" s="9">
        <f>_xlfn.RANK.EQ(datos!CX86,datos!CX$7:CX$88)</f>
        <v>29</v>
      </c>
      <c r="CU86" s="9">
        <f>_xlfn.RANK.EQ(datos!CY86,datos!CY$7:CY$88)</f>
        <v>11</v>
      </c>
      <c r="CV86" s="9">
        <f>_xlfn.RANK.EQ(datos!CZ86,datos!CZ$7:CZ$88)</f>
        <v>56</v>
      </c>
      <c r="CW86" s="9">
        <f>_xlfn.RANK.EQ(datos!DA86,datos!DA$7:DA$88)</f>
        <v>74</v>
      </c>
      <c r="CX86" s="9">
        <f>_xlfn.RANK.EQ(datos!DB86,datos!DB$7:DB$88)</f>
        <v>16</v>
      </c>
      <c r="CY86" s="9">
        <f>_xlfn.RANK.EQ(datos!DC86,datos!DC$7:DC$88)</f>
        <v>44</v>
      </c>
      <c r="CZ86" s="9">
        <f>_xlfn.RANK.EQ(datos!DD86,datos!DD$7:DD$88)</f>
        <v>74</v>
      </c>
      <c r="DA86" s="9">
        <f>_xlfn.RANK.EQ(datos!DE86,datos!DE$7:DE$88)</f>
        <v>51</v>
      </c>
      <c r="DB86" s="9">
        <f>_xlfn.RANK.EQ(datos!DF86,datos!DF$7:DF$88)</f>
        <v>22</v>
      </c>
      <c r="DC86" s="9">
        <f>_xlfn.RANK.EQ(datos!DG86,datos!DG$7:DG$88)</f>
        <v>80</v>
      </c>
      <c r="DD86" s="9">
        <f>_xlfn.RANK.EQ(datos!DH86,datos!DH$7:DH$88)</f>
        <v>65</v>
      </c>
      <c r="DE86" s="9">
        <f>_xlfn.RANK.EQ(datos!DI86,datos!DI$7:DI$88)</f>
        <v>53</v>
      </c>
      <c r="DF86" s="9">
        <f>_xlfn.RANK.EQ(datos!DJ86,datos!DJ$7:DJ$88)</f>
        <v>79</v>
      </c>
      <c r="DG86" s="9">
        <f>_xlfn.RANK.EQ(datos!DK86,datos!DK$7:DK$88)</f>
        <v>82</v>
      </c>
      <c r="DH86" s="9">
        <f>_xlfn.RANK.EQ(datos!DL86,datos!DL$7:DL$88)</f>
        <v>71</v>
      </c>
      <c r="DI86" s="9">
        <f>_xlfn.RANK.EQ(datos!DM86,datos!DM$7:DM$88)</f>
        <v>81</v>
      </c>
      <c r="DJ86" s="9">
        <f>_xlfn.RANK.EQ(datos!DN86,datos!DN$7:DN$88)</f>
        <v>72</v>
      </c>
      <c r="DK86" s="9">
        <f>_xlfn.RANK.EQ(datos!DO86,datos!DO$7:DO$88)</f>
        <v>14</v>
      </c>
      <c r="DL86" s="9">
        <f>_xlfn.RANK.EQ(datos!DP86,datos!DP$7:DP$88)</f>
        <v>76</v>
      </c>
      <c r="DM86" s="9">
        <f>_xlfn.RANK.EQ(datos!DQ86,datos!DQ$7:DQ$88)</f>
        <v>79</v>
      </c>
      <c r="DN86" s="9">
        <f>_xlfn.RANK.EQ(datos!DR86,datos!DR$7:DR$88)</f>
        <v>75</v>
      </c>
      <c r="DO86" s="9">
        <f>_xlfn.RANK.EQ(datos!DS86,datos!DS$7:DS$88)</f>
        <v>78</v>
      </c>
      <c r="DP86" s="9">
        <f>_xlfn.RANK.EQ(datos!DT86,datos!DT$7:DT$88)</f>
        <v>80</v>
      </c>
      <c r="DQ86" s="9">
        <f>_xlfn.RANK.EQ(datos!DU86,datos!DU$7:DU$88)</f>
        <v>76</v>
      </c>
      <c r="DR86" s="9">
        <f>_xlfn.RANK.EQ(datos!DV86,datos!DV$7:DV$88)</f>
        <v>24</v>
      </c>
      <c r="DS86" s="9">
        <f>_xlfn.RANK.EQ(datos!DW86,datos!DW$7:DW$88)</f>
        <v>9</v>
      </c>
      <c r="DT86" s="9">
        <f>_xlfn.RANK.EQ(datos!DX86,datos!DX$7:DX$88)</f>
        <v>20</v>
      </c>
      <c r="DU86" s="9">
        <f>_xlfn.RANK.EQ(datos!DY86,datos!DY$7:DY$88)</f>
        <v>24</v>
      </c>
      <c r="DV86" s="9">
        <f>_xlfn.RANK.EQ(datos!DZ86,datos!DZ$7:DZ$88)</f>
        <v>2</v>
      </c>
      <c r="DW86" s="9">
        <f>_xlfn.RANK.EQ(datos!EA86,datos!EA$7:EA$88)</f>
        <v>81</v>
      </c>
      <c r="DX86" s="9">
        <f>_xlfn.RANK.EQ(datos!EB86,datos!EB$7:EB$88)</f>
        <v>79</v>
      </c>
      <c r="DY86" s="9">
        <f>_xlfn.RANK.EQ(datos!EC86,datos!EC$7:EC$88)</f>
        <v>76</v>
      </c>
      <c r="DZ86" s="9">
        <f>_xlfn.RANK.EQ(datos!ED86,datos!ED$7:ED$88)</f>
        <v>80</v>
      </c>
      <c r="EA86" s="9">
        <f>_xlfn.RANK.EQ(datos!EE86,datos!EE$7:EE$88)</f>
        <v>79</v>
      </c>
      <c r="EB86" s="9">
        <f>_xlfn.RANK.EQ(datos!EF86,datos!EF$7:EF$88)</f>
        <v>34</v>
      </c>
      <c r="EC86" s="9">
        <f>_xlfn.RANK.EQ(datos!EG86,datos!EG$7:EG$88)</f>
        <v>52</v>
      </c>
      <c r="ED86" s="9">
        <f>_xlfn.RANK.EQ(datos!EH86,datos!EH$7:EH$88)</f>
        <v>1</v>
      </c>
      <c r="EE86" s="9">
        <f>_xlfn.RANK.EQ(datos!EI86,datos!EI$7:EI$88)</f>
        <v>69</v>
      </c>
      <c r="EF86" s="9">
        <f>_xlfn.RANK.EQ(datos!EJ86,datos!EJ$7:EJ$88)</f>
        <v>65</v>
      </c>
      <c r="EG86" s="9">
        <f>_xlfn.RANK.EQ(datos!EK86,datos!EK$7:EK$88)</f>
        <v>60</v>
      </c>
      <c r="EH86" s="9">
        <f>_xlfn.RANK.EQ(datos!EL86,datos!EL$7:EL$88)</f>
        <v>79</v>
      </c>
      <c r="EI86" s="9">
        <f>_xlfn.RANK.EQ(datos!EM86,datos!EM$7:EM$88)</f>
        <v>75</v>
      </c>
      <c r="EJ86" s="9">
        <f>_xlfn.RANK.EQ(datos!EN86,datos!EN$7:EN$88)</f>
        <v>68</v>
      </c>
      <c r="EK86" s="9">
        <f>_xlfn.RANK.EQ(datos!EO86,datos!EO$7:EO$88)</f>
        <v>74</v>
      </c>
      <c r="EL86" s="9">
        <f>_xlfn.RANK.EQ(datos!EP86,datos!EP$7:EP$88)</f>
        <v>79</v>
      </c>
      <c r="EM86" s="9">
        <f>_xlfn.RANK.EQ(datos!EQ86,datos!EQ$7:EQ$88)</f>
        <v>77</v>
      </c>
      <c r="EN86" s="9">
        <f>_xlfn.RANK.EQ(datos!ER86,datos!ER$7:ER$88)</f>
        <v>68</v>
      </c>
      <c r="EO86" s="9">
        <f>_xlfn.RANK.EQ(datos!ES86,datos!ES$7:ES$88)</f>
        <v>51</v>
      </c>
      <c r="EP86" s="9">
        <f>_xlfn.RANK.EQ(datos!ET86,datos!ET$7:ET$88)</f>
        <v>71</v>
      </c>
      <c r="EQ86" s="9">
        <f>_xlfn.RANK.EQ(datos!EU86,datos!EU$7:EU$88)</f>
        <v>74</v>
      </c>
      <c r="ER86" s="9">
        <f>_xlfn.RANK.EQ(datos!EV86,datos!EV$7:EV$88)</f>
        <v>73</v>
      </c>
      <c r="ES86" s="9">
        <f>_xlfn.RANK.EQ(datos!EW86,datos!EW$7:EW$88)</f>
        <v>11</v>
      </c>
      <c r="ET86" s="9">
        <f>_xlfn.RANK.EQ(datos!EX86,datos!EX$7:EX$88)</f>
        <v>75</v>
      </c>
      <c r="EU86" s="9">
        <f>_xlfn.RANK.EQ(datos!EY86,datos!EY$7:EY$88)</f>
        <v>57</v>
      </c>
      <c r="EV86" s="9">
        <f>_xlfn.RANK.EQ(datos!EZ86,datos!EZ$7:EZ$88)</f>
        <v>52</v>
      </c>
      <c r="EW86" s="9">
        <f>_xlfn.RANK.EQ(datos!FA86,datos!FA$7:FA$88)</f>
        <v>70</v>
      </c>
      <c r="EX86" s="9">
        <f>_xlfn.RANK.EQ(datos!FB86,datos!FB$7:FB$88)</f>
        <v>65</v>
      </c>
      <c r="EY86" s="9">
        <f>_xlfn.RANK.EQ(datos!FC86,datos!FC$7:FC$88)</f>
        <v>66</v>
      </c>
      <c r="EZ86" s="9">
        <f>_xlfn.RANK.EQ(datos!FD86,datos!FD$7:FD$88)</f>
        <v>59</v>
      </c>
      <c r="FA86" s="9">
        <f>_xlfn.RANK.EQ(datos!FE86,datos!FE$7:FE$88)</f>
        <v>26</v>
      </c>
      <c r="FB86" s="9">
        <f>_xlfn.RANK.EQ(datos!FF86,datos!FF$7:FF$88)</f>
        <v>15</v>
      </c>
      <c r="FC86" s="9">
        <f>_xlfn.RANK.EQ(datos!FG86,datos!FG$7:FG$88)</f>
        <v>20</v>
      </c>
      <c r="FD86" s="9">
        <f>_xlfn.RANK.EQ(datos!FH86,datos!FH$7:FH$88)</f>
        <v>68</v>
      </c>
      <c r="FE86" s="9">
        <f>_xlfn.RANK.EQ(datos!FI86,datos!FI$7:FI$88)</f>
        <v>67</v>
      </c>
      <c r="FF86" s="9">
        <f>_xlfn.RANK.EQ(datos!FJ86,datos!FJ$7:FJ$88)</f>
        <v>76</v>
      </c>
      <c r="FG86" s="9">
        <f>_xlfn.RANK.EQ(datos!FK86,datos!FK$7:FK$88)</f>
        <v>80</v>
      </c>
      <c r="FH86" s="9">
        <f>_xlfn.RANK.EQ(datos!FL86,datos!FL$7:FL$88)</f>
        <v>43</v>
      </c>
      <c r="FI86" s="9">
        <f>_xlfn.RANK.EQ(datos!FM86,datos!FM$7:FM$88)</f>
        <v>26</v>
      </c>
      <c r="FJ86" s="9">
        <f>_xlfn.RANK.EQ(datos!FN86,datos!FN$7:FN$88)</f>
        <v>26</v>
      </c>
      <c r="FK86" s="9">
        <f>_xlfn.RANK.EQ(datos!FO86,datos!FO$7:FO$88)</f>
        <v>77</v>
      </c>
      <c r="FL86" s="9">
        <f>_xlfn.RANK.EQ(datos!FP86,datos!FP$7:FP$88)</f>
        <v>23</v>
      </c>
      <c r="FM86" s="9">
        <f>_xlfn.RANK.EQ(datos!FQ86,datos!FQ$7:FQ$88)</f>
        <v>82</v>
      </c>
      <c r="FN86" s="9">
        <f>_xlfn.RANK.EQ(datos!FR86,datos!FR$7:FR$88)</f>
        <v>45</v>
      </c>
      <c r="FO86" s="9">
        <f>_xlfn.RANK.EQ(datos!FS86,datos!FS$7:FS$88)</f>
        <v>40</v>
      </c>
      <c r="FP86" s="9">
        <f>_xlfn.RANK.EQ(datos!FT86,datos!FT$7:FT$88)</f>
        <v>82</v>
      </c>
    </row>
    <row r="87" spans="1:172" x14ac:dyDescent="0.3">
      <c r="A87" s="2" t="s">
        <v>162</v>
      </c>
      <c r="B87" s="2">
        <v>705</v>
      </c>
      <c r="C87" s="2" t="s">
        <v>163</v>
      </c>
      <c r="D87" s="2" t="s">
        <v>353</v>
      </c>
      <c r="E87" s="2" t="s">
        <v>354</v>
      </c>
      <c r="F87" s="2">
        <v>1</v>
      </c>
      <c r="G87" s="2" t="s">
        <v>355</v>
      </c>
      <c r="H87" s="9">
        <f>_xlfn.RANK.EQ(datos2!I87,datos2!I$7:I$88)</f>
        <v>81</v>
      </c>
      <c r="I87" s="9">
        <f>_xlfn.RANK.EQ(datos2!J87,datos2!J$7:J$88)</f>
        <v>79</v>
      </c>
      <c r="J87" s="9">
        <f>_xlfn.RANK.EQ(datos2!K87,datos2!K$7:K$88)</f>
        <v>14</v>
      </c>
      <c r="K87" s="9">
        <f>_xlfn.RANK.EQ(datos2!L87,datos2!L$7:L$88)</f>
        <v>77</v>
      </c>
      <c r="L87" s="9">
        <f>_xlfn.RANK.EQ(datos2!M87,datos2!M$7:M$88)</f>
        <v>82</v>
      </c>
      <c r="M87" s="9">
        <f>_xlfn.RANK.EQ(datos2!N87,datos2!N$7:N$88)</f>
        <v>80</v>
      </c>
      <c r="N87" s="9">
        <f>_xlfn.RANK.EQ(datos2!O87,datos2!O$7:O$88)</f>
        <v>72</v>
      </c>
      <c r="O87" s="9">
        <f>_xlfn.RANK.EQ(datos2!P87,datos2!P$7:P$88)</f>
        <v>77</v>
      </c>
      <c r="P87" s="9">
        <f>_xlfn.RANK.EQ(datos2!Q87,datos2!Q$7:Q$88)</f>
        <v>72</v>
      </c>
      <c r="Q87" s="9">
        <f>_xlfn.RANK.EQ(datos2!R87,datos2!R$7:R$88)</f>
        <v>34</v>
      </c>
      <c r="R87" s="9">
        <f>_xlfn.RANK.EQ(datos2!S87,datos2!S$7:S$88)</f>
        <v>55</v>
      </c>
      <c r="S87" s="9">
        <f>_xlfn.RANK.EQ(datos2!T87,datos2!T$7:T$88)</f>
        <v>60</v>
      </c>
      <c r="T87" s="9">
        <f>_xlfn.RANK.EQ(datos2!U87,datos2!U$7:U$88)</f>
        <v>81</v>
      </c>
      <c r="U87" s="9">
        <f>_xlfn.RANK.EQ(datos2!V87,datos2!V$7:V$88)</f>
        <v>71</v>
      </c>
      <c r="V87" s="9">
        <f>_xlfn.RANK.EQ(datos2!W87,datos2!W$7:W$88)</f>
        <v>2</v>
      </c>
      <c r="W87" s="9">
        <f>_xlfn.RANK.EQ(datos2!X87,datos2!X$7:X$88)</f>
        <v>72</v>
      </c>
      <c r="X87" s="9">
        <f>_xlfn.RANK.EQ(datos2!Y87,datos2!Y$7:Y$88)</f>
        <v>71</v>
      </c>
      <c r="Y87" s="9">
        <f>_xlfn.RANK.EQ(datos2!Z87,datos2!Z$7:Z$88)</f>
        <v>26</v>
      </c>
      <c r="Z87" s="9">
        <f>_xlfn.RANK.EQ(datos2!AA87,datos2!AA$7:AA$88)</f>
        <v>74</v>
      </c>
      <c r="AA87" s="9">
        <f>_xlfn.RANK.EQ(datos2!AB87,datos2!AB$7:AB$88)</f>
        <v>4</v>
      </c>
      <c r="AB87" s="9">
        <f>_xlfn.RANK.EQ(datos2!AC87,datos2!AC$7:AC$88)</f>
        <v>73</v>
      </c>
      <c r="AC87" s="9">
        <f>_xlfn.RANK.EQ(datos2!AD87,datos2!AD$7:AD$88)</f>
        <v>80</v>
      </c>
      <c r="AD87" s="9">
        <f>_xlfn.RANK.EQ(datos2!AE87,datos2!AE$7:AE$88)</f>
        <v>79</v>
      </c>
      <c r="AE87" s="9">
        <f>_xlfn.RANK.EQ(datos2!AF87,datos2!AF$7:AF$88)</f>
        <v>82</v>
      </c>
      <c r="AF87" s="9">
        <f>_xlfn.RANK.EQ(datos2!AG87,datos2!AG$7:AG$88)</f>
        <v>76</v>
      </c>
      <c r="AG87" s="9">
        <f>_xlfn.RANK.EQ(datos2!AH87,datos2!AH$7:AH$88)</f>
        <v>80</v>
      </c>
      <c r="AH87" s="9">
        <f>_xlfn.RANK.EQ(datos2!AI87,datos2!AI$7:AI$88)</f>
        <v>67</v>
      </c>
      <c r="AI87" s="9">
        <f>_xlfn.RANK.EQ(datos2!AJ87,datos2!AJ$7:AJ$88)</f>
        <v>78</v>
      </c>
      <c r="AJ87" s="9">
        <f>_xlfn.RANK.EQ(datos2!AK87,datos2!AK$7:AK$88)</f>
        <v>65</v>
      </c>
      <c r="AK87" s="9">
        <f>_xlfn.RANK.EQ(datos2!AL87,datos2!AL$7:AL$88)</f>
        <v>68</v>
      </c>
      <c r="AL87" s="9">
        <f>_xlfn.RANK.EQ(datos2!AM87,datos2!AM$7:AM$88)</f>
        <v>81</v>
      </c>
      <c r="AM87" s="9">
        <f>_xlfn.RANK.EQ(datos2!AN87,datos2!AN$7:AN$88)</f>
        <v>70</v>
      </c>
      <c r="AN87" s="9">
        <f>_xlfn.RANK.EQ(datos2!AO87,datos2!AO$7:AO$88)</f>
        <v>77</v>
      </c>
      <c r="AO87" s="9">
        <f>_xlfn.RANK.EQ(datos!AS87,datos!AS$7:AS$88)</f>
        <v>80</v>
      </c>
      <c r="AP87" s="9">
        <f>_xlfn.RANK.EQ(datos!AT87,datos!AT$7:AT$88)</f>
        <v>81</v>
      </c>
      <c r="AQ87" s="9">
        <f>_xlfn.RANK.EQ(datos!AU87,datos!AU$7:AU$88)</f>
        <v>43</v>
      </c>
      <c r="AR87" s="9">
        <f>_xlfn.RANK.EQ(datos!AV87,datos!AV$7:AV$88)</f>
        <v>64</v>
      </c>
      <c r="AS87" s="9">
        <f>_xlfn.RANK.EQ(datos!AW87,datos!AW$7:AW$88)</f>
        <v>65</v>
      </c>
      <c r="AT87" s="9">
        <f>_xlfn.RANK.EQ(datos!AX87,datos!AX$7:AX$88)</f>
        <v>9</v>
      </c>
      <c r="AU87" s="9">
        <f>_xlfn.RANK.EQ(datos!AY87,datos!AY$7:AY$88)</f>
        <v>68</v>
      </c>
      <c r="AV87" s="9">
        <f>_xlfn.RANK.EQ(datos!AZ87,datos!AZ$7:AZ$88)</f>
        <v>70</v>
      </c>
      <c r="AW87" s="9">
        <f>_xlfn.RANK.EQ(datos!BA87,datos!BA$7:BA$88)</f>
        <v>65</v>
      </c>
      <c r="AX87" s="9">
        <f>_xlfn.RANK.EQ(datos!BB87,datos!BB$7:BB$88)</f>
        <v>64</v>
      </c>
      <c r="AY87" s="9">
        <f>_xlfn.RANK.EQ(datos!BC87,datos!BC$7:BC$88)</f>
        <v>39</v>
      </c>
      <c r="AZ87" s="9">
        <f>_xlfn.RANK.EQ(datos!BD87,datos!BD$7:BD$88)</f>
        <v>24</v>
      </c>
      <c r="BA87" s="9">
        <f>_xlfn.RANK.EQ(datos!BE87,datos!BE$7:BE$88)</f>
        <v>31</v>
      </c>
      <c r="BB87" s="9">
        <f>_xlfn.RANK.EQ(datos!BF87,datos!BF$7:BF$88)</f>
        <v>54</v>
      </c>
      <c r="BC87" s="9">
        <f>_xlfn.RANK.EQ(datos!BG87,datos!BG$7:BG$88)</f>
        <v>51</v>
      </c>
      <c r="BD87" s="9">
        <f>_xlfn.RANK.EQ(datos!BH87,datos!BH$7:BH$88)</f>
        <v>33</v>
      </c>
      <c r="BE87" s="9">
        <f>_xlfn.RANK.EQ(datos!BI87,datos!BI$7:BI$88)</f>
        <v>3</v>
      </c>
      <c r="BF87" s="9">
        <f>_xlfn.RANK.EQ(datos!BJ87,datos!BJ$7:BJ$88)</f>
        <v>40</v>
      </c>
      <c r="BG87" s="9">
        <f>_xlfn.RANK.EQ(datos!BK87,datos!BK$7:BK$88)</f>
        <v>47</v>
      </c>
      <c r="BH87" s="9">
        <f>_xlfn.RANK.EQ(datos!BL87,datos!BL$7:BL$88)</f>
        <v>65</v>
      </c>
      <c r="BI87" s="9">
        <f>_xlfn.RANK.EQ(datos!BM87,datos!BM$7:BM$88)</f>
        <v>75</v>
      </c>
      <c r="BJ87" s="9">
        <f>_xlfn.RANK.EQ(datos!BN87,datos!BN$7:BN$88)</f>
        <v>25</v>
      </c>
      <c r="BK87" s="9">
        <f>_xlfn.RANK.EQ(datos!BO87,datos!BO$7:BO$88)</f>
        <v>35</v>
      </c>
      <c r="BL87" s="9">
        <f>_xlfn.RANK.EQ(datos!BP87,datos!BP$7:BP$88)</f>
        <v>24</v>
      </c>
      <c r="BM87" s="9">
        <f>_xlfn.RANK.EQ(datos!BQ87,datos!BQ$7:BQ$88)</f>
        <v>80</v>
      </c>
      <c r="BN87" s="9">
        <f>_xlfn.RANK.EQ(datos!BR87,datos!BR$7:BR$88)</f>
        <v>68</v>
      </c>
      <c r="BO87" s="9">
        <f>_xlfn.RANK.EQ(datos!BS87,datos!BS$7:BS$88)</f>
        <v>49</v>
      </c>
      <c r="BP87" s="9">
        <f>_xlfn.RANK.EQ(datos!BT87,datos!BT$7:BT$88)</f>
        <v>66</v>
      </c>
      <c r="BQ87" s="9">
        <f>_xlfn.RANK.EQ(datos!BU87,datos!BU$7:BU$88)</f>
        <v>71</v>
      </c>
      <c r="BR87" s="9">
        <f>_xlfn.RANK.EQ(datos!BV87,datos!BV$7:BV$88)</f>
        <v>71</v>
      </c>
      <c r="BS87" s="9">
        <f>_xlfn.RANK.EQ(datos!BW87,datos!BW$7:BW$88)</f>
        <v>1</v>
      </c>
      <c r="BT87" s="9">
        <f>_xlfn.RANK.EQ(datos!BX87,datos!BX$7:BX$88)</f>
        <v>38</v>
      </c>
      <c r="BU87" s="9">
        <f>_xlfn.RANK.EQ(datos!BY87,datos!BY$7:BY$88)</f>
        <v>9</v>
      </c>
      <c r="BV87" s="9">
        <f>_xlfn.RANK.EQ(datos!BZ87,datos!BZ$7:BZ$88)</f>
        <v>22</v>
      </c>
      <c r="BW87" s="9">
        <f>_xlfn.RANK.EQ(datos!CA87,datos!CA$7:CA$88)</f>
        <v>1</v>
      </c>
      <c r="BX87" s="9">
        <f>_xlfn.RANK.EQ(datos!CB87,datos!CB$7:CB$88)</f>
        <v>52</v>
      </c>
      <c r="BY87" s="9">
        <f>_xlfn.RANK.EQ(datos!CC87,datos!CC$7:CC$88)</f>
        <v>64</v>
      </c>
      <c r="BZ87" s="9">
        <f>_xlfn.RANK.EQ(datos!CD87,datos!CD$7:CD$88)</f>
        <v>76</v>
      </c>
      <c r="CA87" s="9">
        <f>_xlfn.RANK.EQ(datos!CE87,datos!CE$7:CE$88)</f>
        <v>2</v>
      </c>
      <c r="CB87" s="9">
        <f>_xlfn.RANK.EQ(datos!CF87,datos!CF$7:CF$88)</f>
        <v>76</v>
      </c>
      <c r="CC87" s="9">
        <f>_xlfn.RANK.EQ(datos!CG87,datos!CG$7:CG$88)</f>
        <v>66</v>
      </c>
      <c r="CD87" s="9">
        <f>_xlfn.RANK.EQ(datos!CH87,datos!CH$7:CH$88)</f>
        <v>32</v>
      </c>
      <c r="CE87" s="9">
        <f>_xlfn.RANK.EQ(datos!CI87,datos!CI$7:CI$88)</f>
        <v>72</v>
      </c>
      <c r="CF87" s="9">
        <f>_xlfn.RANK.EQ(datos!CJ87,datos!CJ$7:CJ$88)</f>
        <v>74</v>
      </c>
      <c r="CG87" s="9">
        <f>_xlfn.RANK.EQ(datos!CK87,datos!CK$7:CK$88)</f>
        <v>80</v>
      </c>
      <c r="CH87" s="9">
        <f>_xlfn.RANK.EQ(datos!CL87,datos!CL$7:CL$88)</f>
        <v>70</v>
      </c>
      <c r="CI87" s="9">
        <f>_xlfn.RANK.EQ(datos!CM87,datos!CM$7:CM$88)</f>
        <v>73</v>
      </c>
      <c r="CJ87" s="9">
        <f>_xlfn.RANK.EQ(datos!CN87,datos!CN$7:CN$88)</f>
        <v>56</v>
      </c>
      <c r="CK87" s="9">
        <f>_xlfn.RANK.EQ(datos!CO87,datos!CO$7:CO$88)</f>
        <v>35</v>
      </c>
      <c r="CL87" s="9">
        <f>_xlfn.RANK.EQ(datos!CP87,datos!CP$7:CP$88)</f>
        <v>58</v>
      </c>
      <c r="CM87" s="9">
        <f>_xlfn.RANK.EQ(datos!CQ87,datos!CQ$7:CQ$88)</f>
        <v>69</v>
      </c>
      <c r="CN87" s="9">
        <f>_xlfn.RANK.EQ(datos!CR87,datos!CR$7:CR$88)</f>
        <v>1</v>
      </c>
      <c r="CO87" s="9">
        <f>_xlfn.RANK.EQ(datos!CS87,datos!CS$7:CS$88)</f>
        <v>72</v>
      </c>
      <c r="CP87" s="9">
        <f>_xlfn.RANK.EQ(datos!CT87,datos!CT$7:CT$88)</f>
        <v>71</v>
      </c>
      <c r="CQ87" s="9">
        <f>_xlfn.RANK.EQ(datos!CU87,datos!CU$7:CU$88)</f>
        <v>38</v>
      </c>
      <c r="CR87" s="9">
        <f>_xlfn.RANK.EQ(datos!CV87,datos!CV$7:CV$88)</f>
        <v>54</v>
      </c>
      <c r="CS87" s="9">
        <f>_xlfn.RANK.EQ(datos!CW87,datos!CW$7:CW$88)</f>
        <v>68</v>
      </c>
      <c r="CT87" s="9">
        <f>_xlfn.RANK.EQ(datos!CX87,datos!CX$7:CX$88)</f>
        <v>26</v>
      </c>
      <c r="CU87" s="9">
        <f>_xlfn.RANK.EQ(datos!CY87,datos!CY$7:CY$88)</f>
        <v>30</v>
      </c>
      <c r="CV87" s="9">
        <f>_xlfn.RANK.EQ(datos!CZ87,datos!CZ$7:CZ$88)</f>
        <v>60</v>
      </c>
      <c r="CW87" s="9">
        <f>_xlfn.RANK.EQ(datos!DA87,datos!DA$7:DA$88)</f>
        <v>4</v>
      </c>
      <c r="CX87" s="9">
        <f>_xlfn.RANK.EQ(datos!DB87,datos!DB$7:DB$88)</f>
        <v>42</v>
      </c>
      <c r="CY87" s="9">
        <f>_xlfn.RANK.EQ(datos!DC87,datos!DC$7:DC$88)</f>
        <v>48</v>
      </c>
      <c r="CZ87" s="9">
        <f>_xlfn.RANK.EQ(datos!DD87,datos!DD$7:DD$88)</f>
        <v>59</v>
      </c>
      <c r="DA87" s="9">
        <f>_xlfn.RANK.EQ(datos!DE87,datos!DE$7:DE$88)</f>
        <v>2</v>
      </c>
      <c r="DB87" s="9">
        <f>_xlfn.RANK.EQ(datos!DF87,datos!DF$7:DF$88)</f>
        <v>56</v>
      </c>
      <c r="DC87" s="9">
        <f>_xlfn.RANK.EQ(datos!DG87,datos!DG$7:DG$88)</f>
        <v>79</v>
      </c>
      <c r="DD87" s="9">
        <f>_xlfn.RANK.EQ(datos!DH87,datos!DH$7:DH$88)</f>
        <v>51</v>
      </c>
      <c r="DE87" s="9">
        <f>_xlfn.RANK.EQ(datos!DI87,datos!DI$7:DI$88)</f>
        <v>53</v>
      </c>
      <c r="DF87" s="9">
        <f>_xlfn.RANK.EQ(datos!DJ87,datos!DJ$7:DJ$88)</f>
        <v>69</v>
      </c>
      <c r="DG87" s="9">
        <f>_xlfn.RANK.EQ(datos!DK87,datos!DK$7:DK$88)</f>
        <v>80</v>
      </c>
      <c r="DH87" s="9">
        <f>_xlfn.RANK.EQ(datos!DL87,datos!DL$7:DL$88)</f>
        <v>73</v>
      </c>
      <c r="DI87" s="9">
        <f>_xlfn.RANK.EQ(datos!DM87,datos!DM$7:DM$88)</f>
        <v>77</v>
      </c>
      <c r="DJ87" s="9">
        <f>_xlfn.RANK.EQ(datos!DN87,datos!DN$7:DN$88)</f>
        <v>55</v>
      </c>
      <c r="DK87" s="9">
        <f>_xlfn.RANK.EQ(datos!DO87,datos!DO$7:DO$88)</f>
        <v>68</v>
      </c>
      <c r="DL87" s="9">
        <f>_xlfn.RANK.EQ(datos!DP87,datos!DP$7:DP$88)</f>
        <v>79</v>
      </c>
      <c r="DM87" s="9">
        <f>_xlfn.RANK.EQ(datos!DQ87,datos!DQ$7:DQ$88)</f>
        <v>81</v>
      </c>
      <c r="DN87" s="9">
        <f>_xlfn.RANK.EQ(datos!DR87,datos!DR$7:DR$88)</f>
        <v>57</v>
      </c>
      <c r="DO87" s="9">
        <f>_xlfn.RANK.EQ(datos!DS87,datos!DS$7:DS$88)</f>
        <v>80</v>
      </c>
      <c r="DP87" s="9">
        <f>_xlfn.RANK.EQ(datos!DT87,datos!DT$7:DT$88)</f>
        <v>76</v>
      </c>
      <c r="DQ87" s="9">
        <f>_xlfn.RANK.EQ(datos!DU87,datos!DU$7:DU$88)</f>
        <v>78</v>
      </c>
      <c r="DR87" s="9">
        <f>_xlfn.RANK.EQ(datos!DV87,datos!DV$7:DV$88)</f>
        <v>61</v>
      </c>
      <c r="DS87" s="9">
        <f>_xlfn.RANK.EQ(datos!DW87,datos!DW$7:DW$88)</f>
        <v>35</v>
      </c>
      <c r="DT87" s="9">
        <f>_xlfn.RANK.EQ(datos!DX87,datos!DX$7:DX$88)</f>
        <v>34</v>
      </c>
      <c r="DU87" s="9">
        <f>_xlfn.RANK.EQ(datos!DY87,datos!DY$7:DY$88)</f>
        <v>46</v>
      </c>
      <c r="DV87" s="9">
        <f>_xlfn.RANK.EQ(datos!DZ87,datos!DZ$7:DZ$88)</f>
        <v>45</v>
      </c>
      <c r="DW87" s="9">
        <f>_xlfn.RANK.EQ(datos!EA87,datos!EA$7:EA$88)</f>
        <v>79</v>
      </c>
      <c r="DX87" s="9">
        <f>_xlfn.RANK.EQ(datos!EB87,datos!EB$7:EB$88)</f>
        <v>77</v>
      </c>
      <c r="DY87" s="9">
        <f>_xlfn.RANK.EQ(datos!EC87,datos!EC$7:EC$88)</f>
        <v>74</v>
      </c>
      <c r="DZ87" s="9">
        <f>_xlfn.RANK.EQ(datos!ED87,datos!ED$7:ED$88)</f>
        <v>81</v>
      </c>
      <c r="EA87" s="9">
        <f>_xlfn.RANK.EQ(datos!EE87,datos!EE$7:EE$88)</f>
        <v>58</v>
      </c>
      <c r="EB87" s="9">
        <f>_xlfn.RANK.EQ(datos!EF87,datos!EF$7:EF$88)</f>
        <v>71</v>
      </c>
      <c r="EC87" s="9">
        <f>_xlfn.RANK.EQ(datos!EG87,datos!EG$7:EG$88)</f>
        <v>72</v>
      </c>
      <c r="ED87" s="9">
        <f>_xlfn.RANK.EQ(datos!EH87,datos!EH$7:EH$88)</f>
        <v>38</v>
      </c>
      <c r="EE87" s="9">
        <f>_xlfn.RANK.EQ(datos!EI87,datos!EI$7:EI$88)</f>
        <v>52</v>
      </c>
      <c r="EF87" s="9">
        <f>_xlfn.RANK.EQ(datos!EJ87,datos!EJ$7:EJ$88)</f>
        <v>74</v>
      </c>
      <c r="EG87" s="9">
        <f>_xlfn.RANK.EQ(datos!EK87,datos!EK$7:EK$88)</f>
        <v>76</v>
      </c>
      <c r="EH87" s="9">
        <f>_xlfn.RANK.EQ(datos!EL87,datos!EL$7:EL$88)</f>
        <v>59</v>
      </c>
      <c r="EI87" s="9">
        <f>_xlfn.RANK.EQ(datos!EM87,datos!EM$7:EM$88)</f>
        <v>77</v>
      </c>
      <c r="EJ87" s="9">
        <f>_xlfn.RANK.EQ(datos!EN87,datos!EN$7:EN$88)</f>
        <v>68</v>
      </c>
      <c r="EK87" s="9">
        <f>_xlfn.RANK.EQ(datos!EO87,datos!EO$7:EO$88)</f>
        <v>35</v>
      </c>
      <c r="EL87" s="9">
        <f>_xlfn.RANK.EQ(datos!EP87,datos!EP$7:EP$88)</f>
        <v>63</v>
      </c>
      <c r="EM87" s="9">
        <f>_xlfn.RANK.EQ(datos!EQ87,datos!EQ$7:EQ$88)</f>
        <v>60</v>
      </c>
      <c r="EN87" s="9">
        <f>_xlfn.RANK.EQ(datos!ER87,datos!ER$7:ER$88)</f>
        <v>78</v>
      </c>
      <c r="EO87" s="9">
        <f>_xlfn.RANK.EQ(datos!ES87,datos!ES$7:ES$88)</f>
        <v>53</v>
      </c>
      <c r="EP87" s="9">
        <f>_xlfn.RANK.EQ(datos!ET87,datos!ET$7:ET$88)</f>
        <v>65</v>
      </c>
      <c r="EQ87" s="9">
        <f>_xlfn.RANK.EQ(datos!EU87,datos!EU$7:EU$88)</f>
        <v>70</v>
      </c>
      <c r="ER87" s="9">
        <f>_xlfn.RANK.EQ(datos!EV87,datos!EV$7:EV$88)</f>
        <v>70</v>
      </c>
      <c r="ES87" s="9">
        <f>_xlfn.RANK.EQ(datos!EW87,datos!EW$7:EW$88)</f>
        <v>10</v>
      </c>
      <c r="ET87" s="9">
        <f>_xlfn.RANK.EQ(datos!EX87,datos!EX$7:EX$88)</f>
        <v>35</v>
      </c>
      <c r="EU87" s="9">
        <f>_xlfn.RANK.EQ(datos!EY87,datos!EY$7:EY$88)</f>
        <v>60</v>
      </c>
      <c r="EV87" s="9">
        <f>_xlfn.RANK.EQ(datos!EZ87,datos!EZ$7:EZ$88)</f>
        <v>22</v>
      </c>
      <c r="EW87" s="9">
        <f>_xlfn.RANK.EQ(datos!FA87,datos!FA$7:FA$88)</f>
        <v>14</v>
      </c>
      <c r="EX87" s="9">
        <f>_xlfn.RANK.EQ(datos!FB87,datos!FB$7:FB$88)</f>
        <v>65</v>
      </c>
      <c r="EY87" s="9">
        <f>_xlfn.RANK.EQ(datos!FC87,datos!FC$7:FC$88)</f>
        <v>66</v>
      </c>
      <c r="EZ87" s="9">
        <f>_xlfn.RANK.EQ(datos!FD87,datos!FD$7:FD$88)</f>
        <v>5</v>
      </c>
      <c r="FA87" s="9">
        <f>_xlfn.RANK.EQ(datos!FE87,datos!FE$7:FE$88)</f>
        <v>64</v>
      </c>
      <c r="FB87" s="9">
        <f>_xlfn.RANK.EQ(datos!FF87,datos!FF$7:FF$88)</f>
        <v>33</v>
      </c>
      <c r="FC87" s="9">
        <f>_xlfn.RANK.EQ(datos!FG87,datos!FG$7:FG$88)</f>
        <v>56</v>
      </c>
      <c r="FD87" s="9">
        <f>_xlfn.RANK.EQ(datos!FH87,datos!FH$7:FH$88)</f>
        <v>39</v>
      </c>
      <c r="FE87" s="9">
        <f>_xlfn.RANK.EQ(datos!FI87,datos!FI$7:FI$88)</f>
        <v>81</v>
      </c>
      <c r="FF87" s="9">
        <f>_xlfn.RANK.EQ(datos!FJ87,datos!FJ$7:FJ$88)</f>
        <v>75</v>
      </c>
      <c r="FG87" s="9">
        <f>_xlfn.RANK.EQ(datos!FK87,datos!FK$7:FK$88)</f>
        <v>73</v>
      </c>
      <c r="FH87" s="9">
        <f>_xlfn.RANK.EQ(datos!FL87,datos!FL$7:FL$88)</f>
        <v>43</v>
      </c>
      <c r="FI87" s="9">
        <f>_xlfn.RANK.EQ(datos!FM87,datos!FM$7:FM$88)</f>
        <v>26</v>
      </c>
      <c r="FJ87" s="9">
        <f>_xlfn.RANK.EQ(datos!FN87,datos!FN$7:FN$88)</f>
        <v>26</v>
      </c>
      <c r="FK87" s="9">
        <f>_xlfn.RANK.EQ(datos!FO87,datos!FO$7:FO$88)</f>
        <v>75</v>
      </c>
      <c r="FL87" s="9">
        <f>_xlfn.RANK.EQ(datos!FP87,datos!FP$7:FP$88)</f>
        <v>73</v>
      </c>
      <c r="FM87" s="9">
        <f>_xlfn.RANK.EQ(datos!FQ87,datos!FQ$7:FQ$88)</f>
        <v>55</v>
      </c>
      <c r="FN87" s="9">
        <f>_xlfn.RANK.EQ(datos!FR87,datos!FR$7:FR$88)</f>
        <v>75</v>
      </c>
      <c r="FO87" s="9">
        <f>_xlfn.RANK.EQ(datos!FS87,datos!FS$7:FS$88)</f>
        <v>17</v>
      </c>
      <c r="FP87" s="9">
        <f>_xlfn.RANK.EQ(datos!FT87,datos!FT$7:FT$88)</f>
        <v>79</v>
      </c>
    </row>
    <row r="88" spans="1:172" x14ac:dyDescent="0.3">
      <c r="A88" s="2" t="s">
        <v>164</v>
      </c>
      <c r="B88" s="2">
        <v>706</v>
      </c>
      <c r="C88" s="2" t="s">
        <v>165</v>
      </c>
      <c r="D88" s="2" t="s">
        <v>353</v>
      </c>
      <c r="E88" s="2" t="s">
        <v>354</v>
      </c>
      <c r="F88" s="2">
        <v>1</v>
      </c>
      <c r="G88" s="2" t="s">
        <v>355</v>
      </c>
      <c r="H88" s="9">
        <f>_xlfn.RANK.EQ(datos2!I88,datos2!I$7:I$88)</f>
        <v>57</v>
      </c>
      <c r="I88" s="9">
        <f>_xlfn.RANK.EQ(datos2!J88,datos2!J$7:J$88)</f>
        <v>50</v>
      </c>
      <c r="J88" s="9">
        <f>_xlfn.RANK.EQ(datos2!K88,datos2!K$7:K$88)</f>
        <v>71</v>
      </c>
      <c r="K88" s="9">
        <f>_xlfn.RANK.EQ(datos2!L88,datos2!L$7:L$88)</f>
        <v>56</v>
      </c>
      <c r="L88" s="9">
        <f>_xlfn.RANK.EQ(datos2!M88,datos2!M$7:M$88)</f>
        <v>42</v>
      </c>
      <c r="M88" s="9">
        <f>_xlfn.RANK.EQ(datos2!N88,datos2!N$7:N$88)</f>
        <v>65</v>
      </c>
      <c r="N88" s="9">
        <f>_xlfn.RANK.EQ(datos2!O88,datos2!O$7:O$88)</f>
        <v>35</v>
      </c>
      <c r="O88" s="9">
        <f>_xlfn.RANK.EQ(datos2!P88,datos2!P$7:P$88)</f>
        <v>59</v>
      </c>
      <c r="P88" s="9">
        <f>_xlfn.RANK.EQ(datos2!Q88,datos2!Q$7:Q$88)</f>
        <v>53</v>
      </c>
      <c r="Q88" s="9">
        <f>_xlfn.RANK.EQ(datos2!R88,datos2!R$7:R$88)</f>
        <v>53</v>
      </c>
      <c r="R88" s="9">
        <f>_xlfn.RANK.EQ(datos2!S88,datos2!S$7:S$88)</f>
        <v>43</v>
      </c>
      <c r="S88" s="9">
        <f>_xlfn.RANK.EQ(datos2!T88,datos2!T$7:T$88)</f>
        <v>38</v>
      </c>
      <c r="T88" s="9">
        <f>_xlfn.RANK.EQ(datos2!U88,datos2!U$7:U$88)</f>
        <v>60</v>
      </c>
      <c r="U88" s="9">
        <f>_xlfn.RANK.EQ(datos2!V88,datos2!V$7:V$88)</f>
        <v>46</v>
      </c>
      <c r="V88" s="9">
        <f>_xlfn.RANK.EQ(datos2!W88,datos2!W$7:W$88)</f>
        <v>81</v>
      </c>
      <c r="W88" s="9">
        <f>_xlfn.RANK.EQ(datos2!X88,datos2!X$7:X$88)</f>
        <v>61</v>
      </c>
      <c r="X88" s="9">
        <f>_xlfn.RANK.EQ(datos2!Y88,datos2!Y$7:Y$88)</f>
        <v>61</v>
      </c>
      <c r="Y88" s="9">
        <f>_xlfn.RANK.EQ(datos2!Z88,datos2!Z$7:Z$88)</f>
        <v>21</v>
      </c>
      <c r="Z88" s="9">
        <f>_xlfn.RANK.EQ(datos2!AA88,datos2!AA$7:AA$88)</f>
        <v>32</v>
      </c>
      <c r="AA88" s="9">
        <f>_xlfn.RANK.EQ(datos2!AB88,datos2!AB$7:AB$88)</f>
        <v>2</v>
      </c>
      <c r="AB88" s="9">
        <f>_xlfn.RANK.EQ(datos2!AC88,datos2!AC$7:AC$88)</f>
        <v>59</v>
      </c>
      <c r="AC88" s="9">
        <f>_xlfn.RANK.EQ(datos2!AD88,datos2!AD$7:AD$88)</f>
        <v>57</v>
      </c>
      <c r="AD88" s="9">
        <f>_xlfn.RANK.EQ(datos2!AE88,datos2!AE$7:AE$88)</f>
        <v>63</v>
      </c>
      <c r="AE88" s="9">
        <f>_xlfn.RANK.EQ(datos2!AF88,datos2!AF$7:AF$88)</f>
        <v>42</v>
      </c>
      <c r="AF88" s="9">
        <f>_xlfn.RANK.EQ(datos2!AG88,datos2!AG$7:AG$88)</f>
        <v>74</v>
      </c>
      <c r="AG88" s="9">
        <f>_xlfn.RANK.EQ(datos2!AH88,datos2!AH$7:AH$88)</f>
        <v>79</v>
      </c>
      <c r="AH88" s="9">
        <f>_xlfn.RANK.EQ(datos2!AI88,datos2!AI$7:AI$88)</f>
        <v>60</v>
      </c>
      <c r="AI88" s="9">
        <f>_xlfn.RANK.EQ(datos2!AJ88,datos2!AJ$7:AJ$88)</f>
        <v>36</v>
      </c>
      <c r="AJ88" s="9">
        <f>_xlfn.RANK.EQ(datos2!AK88,datos2!AK$7:AK$88)</f>
        <v>19</v>
      </c>
      <c r="AK88" s="9">
        <f>_xlfn.RANK.EQ(datos2!AL88,datos2!AL$7:AL$88)</f>
        <v>50</v>
      </c>
      <c r="AL88" s="9">
        <f>_xlfn.RANK.EQ(datos2!AM88,datos2!AM$7:AM$88)</f>
        <v>45</v>
      </c>
      <c r="AM88" s="9">
        <f>_xlfn.RANK.EQ(datos2!AN88,datos2!AN$7:AN$88)</f>
        <v>48</v>
      </c>
      <c r="AN88" s="9">
        <f>_xlfn.RANK.EQ(datos2!AO88,datos2!AO$7:AO$88)</f>
        <v>75</v>
      </c>
      <c r="AO88" s="9">
        <f>_xlfn.RANK.EQ(datos!AS88,datos!AS$7:AS$88)</f>
        <v>78</v>
      </c>
      <c r="AP88" s="9">
        <f>_xlfn.RANK.EQ(datos!AT88,datos!AT$7:AT$88)</f>
        <v>73</v>
      </c>
      <c r="AQ88" s="9">
        <f>_xlfn.RANK.EQ(datos!AU88,datos!AU$7:AU$88)</f>
        <v>20</v>
      </c>
      <c r="AR88" s="9">
        <f>_xlfn.RANK.EQ(datos!AV88,datos!AV$7:AV$88)</f>
        <v>36</v>
      </c>
      <c r="AS88" s="9">
        <f>_xlfn.RANK.EQ(datos!AW88,datos!AW$7:AW$88)</f>
        <v>21</v>
      </c>
      <c r="AT88" s="9">
        <f>_xlfn.RANK.EQ(datos!AX88,datos!AX$7:AX$88)</f>
        <v>7</v>
      </c>
      <c r="AU88" s="9">
        <f>_xlfn.RANK.EQ(datos!AY88,datos!AY$7:AY$88)</f>
        <v>66</v>
      </c>
      <c r="AV88" s="9">
        <f>_xlfn.RANK.EQ(datos!AZ88,datos!AZ$7:AZ$88)</f>
        <v>56</v>
      </c>
      <c r="AW88" s="9">
        <f>_xlfn.RANK.EQ(datos!BA88,datos!BA$7:BA$88)</f>
        <v>26</v>
      </c>
      <c r="AX88" s="9">
        <f>_xlfn.RANK.EQ(datos!BB88,datos!BB$7:BB$88)</f>
        <v>38</v>
      </c>
      <c r="AY88" s="9">
        <f>_xlfn.RANK.EQ(datos!BC88,datos!BC$7:BC$88)</f>
        <v>39</v>
      </c>
      <c r="AZ88" s="9">
        <f>_xlfn.RANK.EQ(datos!BD88,datos!BD$7:BD$88)</f>
        <v>46</v>
      </c>
      <c r="BA88" s="9">
        <f>_xlfn.RANK.EQ(datos!BE88,datos!BE$7:BE$88)</f>
        <v>63</v>
      </c>
      <c r="BB88" s="9">
        <f>_xlfn.RANK.EQ(datos!BF88,datos!BF$7:BF$88)</f>
        <v>35</v>
      </c>
      <c r="BC88" s="9">
        <f>_xlfn.RANK.EQ(datos!BG88,datos!BG$7:BG$88)</f>
        <v>70</v>
      </c>
      <c r="BD88" s="9">
        <f>_xlfn.RANK.EQ(datos!BH88,datos!BH$7:BH$88)</f>
        <v>1</v>
      </c>
      <c r="BE88" s="9">
        <f>_xlfn.RANK.EQ(datos!BI88,datos!BI$7:BI$88)</f>
        <v>34</v>
      </c>
      <c r="BF88" s="9">
        <f>_xlfn.RANK.EQ(datos!BJ88,datos!BJ$7:BJ$88)</f>
        <v>9</v>
      </c>
      <c r="BG88" s="9">
        <f>_xlfn.RANK.EQ(datos!BK88,datos!BK$7:BK$88)</f>
        <v>16</v>
      </c>
      <c r="BH88" s="9">
        <f>_xlfn.RANK.EQ(datos!BL88,datos!BL$7:BL$88)</f>
        <v>69</v>
      </c>
      <c r="BI88" s="9">
        <f>_xlfn.RANK.EQ(datos!BM88,datos!BM$7:BM$88)</f>
        <v>47</v>
      </c>
      <c r="BJ88" s="9">
        <f>_xlfn.RANK.EQ(datos!BN88,datos!BN$7:BN$88)</f>
        <v>8</v>
      </c>
      <c r="BK88" s="9">
        <f>_xlfn.RANK.EQ(datos!BO88,datos!BO$7:BO$88)</f>
        <v>50</v>
      </c>
      <c r="BL88" s="9">
        <f>_xlfn.RANK.EQ(datos!BP88,datos!BP$7:BP$88)</f>
        <v>66</v>
      </c>
      <c r="BM88" s="9">
        <f>_xlfn.RANK.EQ(datos!BQ88,datos!BQ$7:BQ$88)</f>
        <v>36</v>
      </c>
      <c r="BN88" s="9">
        <f>_xlfn.RANK.EQ(datos!BR88,datos!BR$7:BR$88)</f>
        <v>53</v>
      </c>
      <c r="BO88" s="9">
        <f>_xlfn.RANK.EQ(datos!BS88,datos!BS$7:BS$88)</f>
        <v>45</v>
      </c>
      <c r="BP88" s="9">
        <f>_xlfn.RANK.EQ(datos!BT88,datos!BT$7:BT$88)</f>
        <v>72</v>
      </c>
      <c r="BQ88" s="9">
        <f>_xlfn.RANK.EQ(datos!BU88,datos!BU$7:BU$88)</f>
        <v>67</v>
      </c>
      <c r="BR88" s="9">
        <f>_xlfn.RANK.EQ(datos!BV88,datos!BV$7:BV$88)</f>
        <v>1</v>
      </c>
      <c r="BS88" s="9">
        <f>_xlfn.RANK.EQ(datos!BW88,datos!BW$7:BW$88)</f>
        <v>1</v>
      </c>
      <c r="BT88" s="9">
        <f>_xlfn.RANK.EQ(datos!BX88,datos!BX$7:BX$88)</f>
        <v>65</v>
      </c>
      <c r="BU88" s="9">
        <f>_xlfn.RANK.EQ(datos!BY88,datos!BY$7:BY$88)</f>
        <v>64</v>
      </c>
      <c r="BV88" s="9">
        <f>_xlfn.RANK.EQ(datos!BZ88,datos!BZ$7:BZ$88)</f>
        <v>68</v>
      </c>
      <c r="BW88" s="9">
        <f>_xlfn.RANK.EQ(datos!CA88,datos!CA$7:CA$88)</f>
        <v>28</v>
      </c>
      <c r="BX88" s="9">
        <f>_xlfn.RANK.EQ(datos!CB88,datos!CB$7:CB$88)</f>
        <v>70</v>
      </c>
      <c r="BY88" s="9">
        <f>_xlfn.RANK.EQ(datos!CC88,datos!CC$7:CC$88)</f>
        <v>53</v>
      </c>
      <c r="BZ88" s="9">
        <f>_xlfn.RANK.EQ(datos!CD88,datos!CD$7:CD$88)</f>
        <v>67</v>
      </c>
      <c r="CA88" s="9">
        <f>_xlfn.RANK.EQ(datos!CE88,datos!CE$7:CE$88)</f>
        <v>5</v>
      </c>
      <c r="CB88" s="9">
        <f>_xlfn.RANK.EQ(datos!CF88,datos!CF$7:CF$88)</f>
        <v>71</v>
      </c>
      <c r="CC88" s="9">
        <f>_xlfn.RANK.EQ(datos!CG88,datos!CG$7:CG$88)</f>
        <v>72</v>
      </c>
      <c r="CD88" s="9">
        <f>_xlfn.RANK.EQ(datos!CH88,datos!CH$7:CH$88)</f>
        <v>20</v>
      </c>
      <c r="CE88" s="9">
        <f>_xlfn.RANK.EQ(datos!CI88,datos!CI$7:CI$88)</f>
        <v>59</v>
      </c>
      <c r="CF88" s="9">
        <f>_xlfn.RANK.EQ(datos!CJ88,datos!CJ$7:CJ$88)</f>
        <v>71</v>
      </c>
      <c r="CG88" s="9">
        <f>_xlfn.RANK.EQ(datos!CK88,datos!CK$7:CK$88)</f>
        <v>56</v>
      </c>
      <c r="CH88" s="9">
        <f>_xlfn.RANK.EQ(datos!CL88,datos!CL$7:CL$88)</f>
        <v>29</v>
      </c>
      <c r="CI88" s="9">
        <f>_xlfn.RANK.EQ(datos!CM88,datos!CM$7:CM$88)</f>
        <v>24</v>
      </c>
      <c r="CJ88" s="9">
        <f>_xlfn.RANK.EQ(datos!CN88,datos!CN$7:CN$88)</f>
        <v>65</v>
      </c>
      <c r="CK88" s="9">
        <f>_xlfn.RANK.EQ(datos!CO88,datos!CO$7:CO$88)</f>
        <v>37</v>
      </c>
      <c r="CL88" s="9">
        <f>_xlfn.RANK.EQ(datos!CP88,datos!CP$7:CP$88)</f>
        <v>36</v>
      </c>
      <c r="CM88" s="9">
        <f>_xlfn.RANK.EQ(datos!CQ88,datos!CQ$7:CQ$88)</f>
        <v>76</v>
      </c>
      <c r="CN88" s="9">
        <f>_xlfn.RANK.EQ(datos!CR88,datos!CR$7:CR$88)</f>
        <v>1</v>
      </c>
      <c r="CO88" s="9">
        <f>_xlfn.RANK.EQ(datos!CS88,datos!CS$7:CS$88)</f>
        <v>59</v>
      </c>
      <c r="CP88" s="9">
        <f>_xlfn.RANK.EQ(datos!CT88,datos!CT$7:CT$88)</f>
        <v>25</v>
      </c>
      <c r="CQ88" s="9">
        <f>_xlfn.RANK.EQ(datos!CU88,datos!CU$7:CU$88)</f>
        <v>71</v>
      </c>
      <c r="CR88" s="9">
        <f>_xlfn.RANK.EQ(datos!CV88,datos!CV$7:CV$88)</f>
        <v>11</v>
      </c>
      <c r="CS88" s="9">
        <f>_xlfn.RANK.EQ(datos!CW88,datos!CW$7:CW$88)</f>
        <v>15</v>
      </c>
      <c r="CT88" s="9">
        <f>_xlfn.RANK.EQ(datos!CX88,datos!CX$7:CX$88)</f>
        <v>35</v>
      </c>
      <c r="CU88" s="9">
        <f>_xlfn.RANK.EQ(datos!CY88,datos!CY$7:CY$88)</f>
        <v>19</v>
      </c>
      <c r="CV88" s="9">
        <f>_xlfn.RANK.EQ(datos!CZ88,datos!CZ$7:CZ$88)</f>
        <v>20</v>
      </c>
      <c r="CW88" s="9">
        <f>_xlfn.RANK.EQ(datos!DA88,datos!DA$7:DA$88)</f>
        <v>2</v>
      </c>
      <c r="CX88" s="9">
        <f>_xlfn.RANK.EQ(datos!DB88,datos!DB$7:DB$88)</f>
        <v>14</v>
      </c>
      <c r="CY88" s="9">
        <f>_xlfn.RANK.EQ(datos!DC88,datos!DC$7:DC$88)</f>
        <v>29</v>
      </c>
      <c r="CZ88" s="9">
        <f>_xlfn.RANK.EQ(datos!DD88,datos!DD$7:DD$88)</f>
        <v>56</v>
      </c>
      <c r="DA88" s="9">
        <f>_xlfn.RANK.EQ(datos!DE88,datos!DE$7:DE$88)</f>
        <v>10</v>
      </c>
      <c r="DB88" s="9">
        <f>_xlfn.RANK.EQ(datos!DF88,datos!DF$7:DF$88)</f>
        <v>39</v>
      </c>
      <c r="DC88" s="9">
        <f>_xlfn.RANK.EQ(datos!DG88,datos!DG$7:DG$88)</f>
        <v>72</v>
      </c>
      <c r="DD88" s="9">
        <f>_xlfn.RANK.EQ(datos!DH88,datos!DH$7:DH$88)</f>
        <v>54</v>
      </c>
      <c r="DE88" s="9">
        <f>_xlfn.RANK.EQ(datos!DI88,datos!DI$7:DI$88)</f>
        <v>30</v>
      </c>
      <c r="DF88" s="9">
        <f>_xlfn.RANK.EQ(datos!DJ88,datos!DJ$7:DJ$88)</f>
        <v>17</v>
      </c>
      <c r="DG88" s="9">
        <f>_xlfn.RANK.EQ(datos!DK88,datos!DK$7:DK$88)</f>
        <v>62</v>
      </c>
      <c r="DH88" s="9">
        <f>_xlfn.RANK.EQ(datos!DL88,datos!DL$7:DL$88)</f>
        <v>68</v>
      </c>
      <c r="DI88" s="9">
        <f>_xlfn.RANK.EQ(datos!DM88,datos!DM$7:DM$88)</f>
        <v>62</v>
      </c>
      <c r="DJ88" s="9">
        <f>_xlfn.RANK.EQ(datos!DN88,datos!DN$7:DN$88)</f>
        <v>52</v>
      </c>
      <c r="DK88" s="9">
        <f>_xlfn.RANK.EQ(datos!DO88,datos!DO$7:DO$88)</f>
        <v>50</v>
      </c>
      <c r="DL88" s="9">
        <f>_xlfn.RANK.EQ(datos!DP88,datos!DP$7:DP$88)</f>
        <v>70</v>
      </c>
      <c r="DM88" s="9">
        <f>_xlfn.RANK.EQ(datos!DQ88,datos!DQ$7:DQ$88)</f>
        <v>33</v>
      </c>
      <c r="DN88" s="9">
        <f>_xlfn.RANK.EQ(datos!DR88,datos!DR$7:DR$88)</f>
        <v>16</v>
      </c>
      <c r="DO88" s="9">
        <f>_xlfn.RANK.EQ(datos!DS88,datos!DS$7:DS$88)</f>
        <v>63</v>
      </c>
      <c r="DP88" s="9">
        <f>_xlfn.RANK.EQ(datos!DT88,datos!DT$7:DT$88)</f>
        <v>73</v>
      </c>
      <c r="DQ88" s="9">
        <f>_xlfn.RANK.EQ(datos!DU88,datos!DU$7:DU$88)</f>
        <v>75</v>
      </c>
      <c r="DR88" s="9">
        <f>_xlfn.RANK.EQ(datos!DV88,datos!DV$7:DV$88)</f>
        <v>8</v>
      </c>
      <c r="DS88" s="9">
        <f>_xlfn.RANK.EQ(datos!DW88,datos!DW$7:DW$88)</f>
        <v>37</v>
      </c>
      <c r="DT88" s="9">
        <f>_xlfn.RANK.EQ(datos!DX88,datos!DX$7:DX$88)</f>
        <v>23</v>
      </c>
      <c r="DU88" s="9">
        <f>_xlfn.RANK.EQ(datos!DY88,datos!DY$7:DY$88)</f>
        <v>18</v>
      </c>
      <c r="DV88" s="9">
        <f>_xlfn.RANK.EQ(datos!DZ88,datos!DZ$7:DZ$88)</f>
        <v>4</v>
      </c>
      <c r="DW88" s="9">
        <f>_xlfn.RANK.EQ(datos!EA88,datos!EA$7:EA$88)</f>
        <v>76</v>
      </c>
      <c r="DX88" s="9">
        <f>_xlfn.RANK.EQ(datos!EB88,datos!EB$7:EB$88)</f>
        <v>76</v>
      </c>
      <c r="DY88" s="9">
        <f>_xlfn.RANK.EQ(datos!EC88,datos!EC$7:EC$88)</f>
        <v>72</v>
      </c>
      <c r="DZ88" s="9">
        <f>_xlfn.RANK.EQ(datos!ED88,datos!ED$7:ED$88)</f>
        <v>65</v>
      </c>
      <c r="EA88" s="9">
        <f>_xlfn.RANK.EQ(datos!EE88,datos!EE$7:EE$88)</f>
        <v>75</v>
      </c>
      <c r="EB88" s="9">
        <f>_xlfn.RANK.EQ(datos!EF88,datos!EF$7:EF$88)</f>
        <v>46</v>
      </c>
      <c r="EC88" s="9">
        <f>_xlfn.RANK.EQ(datos!EG88,datos!EG$7:EG$88)</f>
        <v>35</v>
      </c>
      <c r="ED88" s="9">
        <f>_xlfn.RANK.EQ(datos!EH88,datos!EH$7:EH$88)</f>
        <v>64</v>
      </c>
      <c r="EE88" s="9">
        <f>_xlfn.RANK.EQ(datos!EI88,datos!EI$7:EI$88)</f>
        <v>71</v>
      </c>
      <c r="EF88" s="9">
        <f>_xlfn.RANK.EQ(datos!EJ88,datos!EJ$7:EJ$88)</f>
        <v>59</v>
      </c>
      <c r="EG88" s="9">
        <f>_xlfn.RANK.EQ(datos!EK88,datos!EK$7:EK$88)</f>
        <v>13</v>
      </c>
      <c r="EH88" s="9">
        <f>_xlfn.RANK.EQ(datos!EL88,datos!EL$7:EL$88)</f>
        <v>29</v>
      </c>
      <c r="EI88" s="9">
        <f>_xlfn.RANK.EQ(datos!EM88,datos!EM$7:EM$88)</f>
        <v>41</v>
      </c>
      <c r="EJ88" s="9">
        <f>_xlfn.RANK.EQ(datos!EN88,datos!EN$7:EN$88)</f>
        <v>33</v>
      </c>
      <c r="EK88" s="9">
        <f>_xlfn.RANK.EQ(datos!EO88,datos!EO$7:EO$88)</f>
        <v>38</v>
      </c>
      <c r="EL88" s="9">
        <f>_xlfn.RANK.EQ(datos!EP88,datos!EP$7:EP$88)</f>
        <v>41</v>
      </c>
      <c r="EM88" s="9">
        <f>_xlfn.RANK.EQ(datos!EQ88,datos!EQ$7:EQ$88)</f>
        <v>32</v>
      </c>
      <c r="EN88" s="9">
        <f>_xlfn.RANK.EQ(datos!ER88,datos!ER$7:ER$88)</f>
        <v>37</v>
      </c>
      <c r="EO88" s="9">
        <f>_xlfn.RANK.EQ(datos!ES88,datos!ES$7:ES$88)</f>
        <v>17</v>
      </c>
      <c r="EP88" s="9">
        <f>_xlfn.RANK.EQ(datos!ET88,datos!ET$7:ET$88)</f>
        <v>30</v>
      </c>
      <c r="EQ88" s="9">
        <f>_xlfn.RANK.EQ(datos!EU88,datos!EU$7:EU$88)</f>
        <v>61</v>
      </c>
      <c r="ER88" s="9">
        <f>_xlfn.RANK.EQ(datos!EV88,datos!EV$7:EV$88)</f>
        <v>48</v>
      </c>
      <c r="ES88" s="9">
        <f>_xlfn.RANK.EQ(datos!EW88,datos!EW$7:EW$88)</f>
        <v>32</v>
      </c>
      <c r="ET88" s="9">
        <f>_xlfn.RANK.EQ(datos!EX88,datos!EX$7:EX$88)</f>
        <v>61</v>
      </c>
      <c r="EU88" s="9">
        <f>_xlfn.RANK.EQ(datos!EY88,datos!EY$7:EY$88)</f>
        <v>54</v>
      </c>
      <c r="EV88" s="9">
        <f>_xlfn.RANK.EQ(datos!EZ88,datos!EZ$7:EZ$88)</f>
        <v>31</v>
      </c>
      <c r="EW88" s="9">
        <f>_xlfn.RANK.EQ(datos!FA88,datos!FA$7:FA$88)</f>
        <v>8</v>
      </c>
      <c r="EX88" s="9">
        <f>_xlfn.RANK.EQ(datos!FB88,datos!FB$7:FB$88)</f>
        <v>14</v>
      </c>
      <c r="EY88" s="9">
        <f>_xlfn.RANK.EQ(datos!FC88,datos!FC$7:FC$88)</f>
        <v>41</v>
      </c>
      <c r="EZ88" s="9">
        <f>_xlfn.RANK.EQ(datos!FD88,datos!FD$7:FD$88)</f>
        <v>1</v>
      </c>
      <c r="FA88" s="9">
        <f>_xlfn.RANK.EQ(datos!FE88,datos!FE$7:FE$88)</f>
        <v>50</v>
      </c>
      <c r="FB88" s="9">
        <f>_xlfn.RANK.EQ(datos!FF88,datos!FF$7:FF$88)</f>
        <v>33</v>
      </c>
      <c r="FC88" s="9">
        <f>_xlfn.RANK.EQ(datos!FG88,datos!FG$7:FG$88)</f>
        <v>23</v>
      </c>
      <c r="FD88" s="9">
        <f>_xlfn.RANK.EQ(datos!FH88,datos!FH$7:FH$88)</f>
        <v>1</v>
      </c>
      <c r="FE88" s="9">
        <f>_xlfn.RANK.EQ(datos!FI88,datos!FI$7:FI$88)</f>
        <v>77</v>
      </c>
      <c r="FF88" s="9">
        <f>_xlfn.RANK.EQ(datos!FJ88,datos!FJ$7:FJ$88)</f>
        <v>43</v>
      </c>
      <c r="FG88" s="9">
        <f>_xlfn.RANK.EQ(datos!FK88,datos!FK$7:FK$88)</f>
        <v>46</v>
      </c>
      <c r="FH88" s="9">
        <f>_xlfn.RANK.EQ(datos!FL88,datos!FL$7:FL$88)</f>
        <v>43</v>
      </c>
      <c r="FI88" s="9">
        <f>_xlfn.RANK.EQ(datos!FM88,datos!FM$7:FM$88)</f>
        <v>26</v>
      </c>
      <c r="FJ88" s="9">
        <f>_xlfn.RANK.EQ(datos!FN88,datos!FN$7:FN$88)</f>
        <v>26</v>
      </c>
      <c r="FK88" s="9">
        <f>_xlfn.RANK.EQ(datos!FO88,datos!FO$7:FO$88)</f>
        <v>60</v>
      </c>
      <c r="FL88" s="9">
        <f>_xlfn.RANK.EQ(datos!FP88,datos!FP$7:FP$88)</f>
        <v>55</v>
      </c>
      <c r="FM88" s="9">
        <f>_xlfn.RANK.EQ(datos!FQ88,datos!FQ$7:FQ$88)</f>
        <v>47</v>
      </c>
      <c r="FN88" s="9">
        <f>_xlfn.RANK.EQ(datos!FR88,datos!FR$7:FR$88)</f>
        <v>76</v>
      </c>
      <c r="FO88" s="9">
        <f>_xlfn.RANK.EQ(datos!FS88,datos!FS$7:FS$88)</f>
        <v>41</v>
      </c>
      <c r="FP88" s="9">
        <f>_xlfn.RANK.EQ(datos!FT88,datos!FT$7:FT$88)</f>
        <v>76</v>
      </c>
    </row>
    <row r="89" spans="1:172" x14ac:dyDescent="0.3">
      <c r="FP89" s="2"/>
    </row>
    <row r="90" spans="1:172" x14ac:dyDescent="0.3">
      <c r="D90" s="2"/>
      <c r="E90" s="2"/>
      <c r="F90" s="2"/>
      <c r="G90" s="2"/>
    </row>
  </sheetData>
  <mergeCells count="4">
    <mergeCell ref="H1:H5"/>
    <mergeCell ref="I1:N5"/>
    <mergeCell ref="O1:AN4"/>
    <mergeCell ref="AO1:FP4"/>
  </mergeCells>
  <conditionalFormatting sqref="FN6:FP6">
    <cfRule type="cellIs" dxfId="35" priority="1" operator="equal">
      <formula>"ND"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67"/>
  <sheetViews>
    <sheetView showGridLines="0" tabSelected="1" topLeftCell="A189" zoomScaleNormal="100" workbookViewId="0">
      <selection activeCell="A101" sqref="A101:XFD101"/>
    </sheetView>
  </sheetViews>
  <sheetFormatPr defaultColWidth="4.44140625" defaultRowHeight="14.4" x14ac:dyDescent="0.3"/>
  <cols>
    <col min="1" max="1" width="5.5546875" style="21" customWidth="1"/>
    <col min="5" max="5" width="4.88671875" customWidth="1"/>
    <col min="8" max="8" width="5.109375" customWidth="1"/>
    <col min="9" max="9" width="4.5546875" customWidth="1"/>
    <col min="10" max="10" width="3.109375" customWidth="1"/>
    <col min="11" max="11" width="4.109375" customWidth="1"/>
    <col min="12" max="12" width="4.44140625" customWidth="1"/>
    <col min="14" max="14" width="5.44140625" customWidth="1"/>
    <col min="15" max="15" width="4.88671875" customWidth="1"/>
    <col min="17" max="17" width="5" bestFit="1" customWidth="1"/>
    <col min="18" max="18" width="4.109375" customWidth="1"/>
    <col min="19" max="19" width="2.5546875" customWidth="1"/>
    <col min="20" max="20" width="4" customWidth="1"/>
    <col min="21" max="23" width="5" customWidth="1"/>
  </cols>
  <sheetData>
    <row r="1" spans="1:23" ht="23.4" x14ac:dyDescent="0.45">
      <c r="A1" s="21" t="str">
        <f>INDEX(datos!B7:B88,MATCH(A4,CANTONES82,0))</f>
        <v>101</v>
      </c>
      <c r="B1" s="203" t="s">
        <v>724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</row>
    <row r="2" spans="1:23" ht="9" customHeight="1" x14ac:dyDescent="0.35"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</row>
    <row r="3" spans="1:23" x14ac:dyDescent="0.3">
      <c r="A3" s="170" t="s">
        <v>492</v>
      </c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23"/>
    </row>
    <row r="4" spans="1:23" ht="25.8" x14ac:dyDescent="0.3">
      <c r="A4" s="204" t="s">
        <v>3</v>
      </c>
      <c r="B4" s="204"/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4"/>
    </row>
    <row r="5" spans="1:23" ht="9" customHeight="1" x14ac:dyDescent="0.5"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</row>
    <row r="6" spans="1:23" s="26" customFormat="1" ht="41.25" customHeight="1" x14ac:dyDescent="0.4">
      <c r="A6" s="87"/>
      <c r="B6" s="205" t="s">
        <v>493</v>
      </c>
      <c r="C6" s="205"/>
      <c r="D6" s="205"/>
      <c r="E6" s="206">
        <f>VLOOKUP($A$1,Cubo_Perfil!B2:AB83,24,FALSE)</f>
        <v>61.941797735271457</v>
      </c>
      <c r="F6" s="206"/>
      <c r="G6" s="27" t="s">
        <v>494</v>
      </c>
      <c r="H6" s="205" t="s">
        <v>495</v>
      </c>
      <c r="I6" s="205"/>
      <c r="J6" s="205"/>
      <c r="K6" s="28">
        <f>VLOOKUP($A$1,Cubo_Perfil!B2:AB83,25,FALSE)</f>
        <v>16</v>
      </c>
      <c r="L6" s="27" t="s">
        <v>496</v>
      </c>
      <c r="M6" s="208" t="s">
        <v>497</v>
      </c>
      <c r="N6" s="208"/>
      <c r="O6" s="208"/>
      <c r="P6" s="208"/>
      <c r="Q6" s="207" t="str">
        <f>VLOOKUP($A$1,Cubo_Perfil!B2:AB83,26,FALSE)</f>
        <v>Competente</v>
      </c>
      <c r="R6" s="207"/>
      <c r="S6" s="207"/>
      <c r="T6" s="207"/>
      <c r="U6" s="207"/>
    </row>
    <row r="7" spans="1:23" ht="3.75" customHeight="1" x14ac:dyDescent="0.4">
      <c r="A7" s="87"/>
      <c r="I7" s="29"/>
      <c r="J7" s="29"/>
      <c r="K7" s="29"/>
      <c r="L7" s="29"/>
      <c r="M7" s="29"/>
      <c r="N7" s="29"/>
      <c r="V7" s="26"/>
      <c r="W7" s="26"/>
    </row>
    <row r="8" spans="1:23" x14ac:dyDescent="0.3">
      <c r="B8" s="201" t="str">
        <f>VLOOKUP($A$1,Cubo_Perfil!B2:AB83,27,FALSE)</f>
        <v>"Muestra condiciones óptimas en la mayoría de dimensiones que conforman el ICN"</v>
      </c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</row>
    <row r="9" spans="1:23" ht="3.75" customHeight="1" x14ac:dyDescent="0.3">
      <c r="I9" s="29"/>
      <c r="J9" s="29"/>
      <c r="K9" s="29"/>
      <c r="L9" s="29"/>
      <c r="M9" s="29"/>
      <c r="N9" s="29"/>
    </row>
    <row r="10" spans="1:23" ht="18" x14ac:dyDescent="0.35">
      <c r="B10" s="75" t="s">
        <v>646</v>
      </c>
      <c r="C10" s="75"/>
      <c r="D10" s="75"/>
      <c r="E10" s="75"/>
      <c r="F10" s="75"/>
      <c r="G10" s="75"/>
      <c r="H10" s="75"/>
      <c r="I10" s="76"/>
      <c r="J10" s="76"/>
      <c r="K10" s="76"/>
      <c r="L10" s="76"/>
      <c r="M10" s="76"/>
      <c r="N10" s="76"/>
      <c r="O10" s="75"/>
      <c r="P10" s="75"/>
      <c r="Q10" s="75"/>
      <c r="R10" s="75"/>
      <c r="S10" s="75"/>
      <c r="T10" s="75"/>
      <c r="U10" s="75"/>
    </row>
    <row r="11" spans="1:23" x14ac:dyDescent="0.3">
      <c r="B11" s="30"/>
      <c r="C11" s="202" t="s">
        <v>498</v>
      </c>
      <c r="D11" s="202"/>
      <c r="E11" s="138" t="str">
        <f>VLOOKUP($A$1,Cubo_Perfil!B2:AB83,5,FALSE)</f>
        <v>CENTRAL</v>
      </c>
      <c r="F11" s="138"/>
      <c r="G11" s="138"/>
      <c r="H11" s="138"/>
      <c r="I11" s="141" t="s">
        <v>499</v>
      </c>
      <c r="J11" s="141"/>
      <c r="K11" s="141"/>
      <c r="L11" s="138" t="str">
        <f>VLOOKUP($A$1,Cubo_Perfil!B2:AB83,4,FALSE)</f>
        <v>SAN JOSE</v>
      </c>
      <c r="M11" s="138"/>
      <c r="N11" s="138"/>
      <c r="O11" s="209" t="s">
        <v>686</v>
      </c>
      <c r="P11" s="209"/>
      <c r="Q11" s="209"/>
      <c r="R11" s="209"/>
      <c r="S11" s="209"/>
      <c r="T11" s="209"/>
      <c r="U11" s="72" t="str">
        <f>VLOOKUP($A$1,Cubo_Perfil!B2:AB83,6,FALSE)</f>
        <v>No</v>
      </c>
    </row>
    <row r="12" spans="1:23" ht="6" customHeight="1" x14ac:dyDescent="0.3">
      <c r="C12" s="29"/>
      <c r="D12" s="29"/>
      <c r="E12" s="69"/>
      <c r="F12" s="69"/>
      <c r="G12" s="69"/>
      <c r="H12" s="69"/>
      <c r="I12" s="69"/>
      <c r="J12" s="29"/>
      <c r="K12" s="29"/>
      <c r="L12" s="29"/>
      <c r="M12" s="69"/>
      <c r="N12" s="69"/>
      <c r="O12" s="69"/>
      <c r="P12" s="69"/>
      <c r="Q12" s="29"/>
      <c r="R12" s="29"/>
      <c r="S12" s="69"/>
      <c r="T12" s="69"/>
      <c r="U12" s="69"/>
    </row>
    <row r="13" spans="1:23" x14ac:dyDescent="0.3">
      <c r="C13" s="142" t="s">
        <v>645</v>
      </c>
      <c r="D13" s="142"/>
      <c r="E13" s="142"/>
      <c r="F13" s="142"/>
      <c r="G13" s="138" t="str">
        <f>VLOOKUP($A$1,Cubo_Perfil!B2:AB83,9,FALSE)</f>
        <v>San José</v>
      </c>
      <c r="H13" s="138"/>
      <c r="I13" s="138"/>
      <c r="J13" s="138"/>
      <c r="K13" s="138"/>
      <c r="L13" s="141" t="s">
        <v>644</v>
      </c>
      <c r="M13" s="141"/>
      <c r="N13" s="141"/>
      <c r="O13" s="141"/>
      <c r="P13" s="59" t="str">
        <f>VLOOKUP($A$1,Cubo_Perfil!B2:AB83,7,FALSE)</f>
        <v>No</v>
      </c>
      <c r="Q13" s="142" t="s">
        <v>656</v>
      </c>
      <c r="R13" s="142"/>
      <c r="S13" s="142"/>
      <c r="T13" s="142"/>
      <c r="U13" s="59">
        <f>VLOOKUP($A$1,Cubo_Perfil!B2:AB83,10,FALSE)</f>
        <v>1848</v>
      </c>
    </row>
    <row r="14" spans="1:23" ht="6.75" customHeight="1" x14ac:dyDescent="0.3">
      <c r="I14" s="29"/>
      <c r="J14" s="29"/>
      <c r="K14" s="29"/>
      <c r="L14" s="29"/>
      <c r="M14" s="29"/>
      <c r="N14" s="29"/>
    </row>
    <row r="15" spans="1:23" ht="15.6" x14ac:dyDescent="0.3">
      <c r="C15" s="78" t="s">
        <v>500</v>
      </c>
      <c r="D15" s="79"/>
      <c r="E15" s="79"/>
      <c r="F15" s="79"/>
      <c r="G15" s="79"/>
      <c r="H15" s="127">
        <f>VLOOKUP($A$1,Cubo_Perfil!B2:AB83,18,FALSE)</f>
        <v>349676</v>
      </c>
      <c r="I15" s="127"/>
      <c r="J15" s="128">
        <f>VLOOKUP($A$1,Cubo_Perfil!B2:AB83,23,FALSE)/100</f>
        <v>1</v>
      </c>
      <c r="K15" s="129"/>
      <c r="M15" s="130" t="s">
        <v>650</v>
      </c>
      <c r="N15" s="131"/>
      <c r="O15" s="131"/>
      <c r="P15" s="131"/>
      <c r="Q15" s="131"/>
      <c r="R15" s="131"/>
      <c r="S15" s="131"/>
      <c r="T15" s="131"/>
      <c r="U15" s="132"/>
    </row>
    <row r="16" spans="1:23" x14ac:dyDescent="0.3">
      <c r="C16" s="31"/>
      <c r="D16" s="32" t="s">
        <v>647</v>
      </c>
      <c r="E16" s="32"/>
      <c r="F16" s="32"/>
      <c r="G16" s="32"/>
      <c r="H16" s="133">
        <f>VLOOKUP($A$1,Cubo_Perfil!B2:AB83,14,FALSE)</f>
        <v>70717</v>
      </c>
      <c r="I16" s="133"/>
      <c r="J16" s="134">
        <f>VLOOKUP($A$1,Cubo_Perfil!B2:AB83,19,FALSE)/100</f>
        <v>0.20223578398288702</v>
      </c>
      <c r="K16" s="135"/>
      <c r="M16" s="31" t="s">
        <v>658</v>
      </c>
      <c r="S16" s="33"/>
      <c r="T16" s="136">
        <f>VLOOKUP($A$1,Cubo_Perfil!B2:AB83,8,FALSE)</f>
        <v>11</v>
      </c>
      <c r="U16" s="137"/>
    </row>
    <row r="17" spans="2:21" x14ac:dyDescent="0.3">
      <c r="C17" s="31"/>
      <c r="D17" s="32" t="s">
        <v>648</v>
      </c>
      <c r="E17" s="32"/>
      <c r="F17" s="32"/>
      <c r="G17" s="32"/>
      <c r="H17" s="133">
        <f>VLOOKUP($A$1,Cubo_Perfil!B2:AB83,15,FALSE)</f>
        <v>102613</v>
      </c>
      <c r="I17" s="133"/>
      <c r="J17" s="134">
        <f>VLOOKUP($A$1,Cubo_Perfil!B2:AB83,20,FALSE)/100</f>
        <v>0.29345165238678089</v>
      </c>
      <c r="K17" s="135"/>
      <c r="M17" s="31" t="s">
        <v>659</v>
      </c>
      <c r="S17" s="33"/>
      <c r="T17" s="136">
        <f>VLOOKUP($A$1,Cubo_Perfil!B2:AB83,11,FALSE)</f>
        <v>44.62</v>
      </c>
      <c r="U17" s="137"/>
    </row>
    <row r="18" spans="2:21" x14ac:dyDescent="0.3">
      <c r="C18" s="31"/>
      <c r="D18" s="32" t="s">
        <v>649</v>
      </c>
      <c r="E18" s="32"/>
      <c r="F18" s="32"/>
      <c r="G18" s="32"/>
      <c r="H18" s="133">
        <f>VLOOKUP($A$1,Cubo_Perfil!B2:AB83,16,FALSE)</f>
        <v>134127</v>
      </c>
      <c r="I18" s="133"/>
      <c r="J18" s="134">
        <f>VLOOKUP($A$1,Cubo_Perfil!B2:AB83,21,FALSE)/100</f>
        <v>0.38357508093206283</v>
      </c>
      <c r="K18" s="135"/>
      <c r="M18" s="31" t="s">
        <v>660</v>
      </c>
      <c r="T18" s="136">
        <f>VLOOKUP($A$1,Cubo_Perfil!B2:AB83,12,FALSE)</f>
        <v>6.75</v>
      </c>
      <c r="U18" s="137"/>
    </row>
    <row r="19" spans="2:21" x14ac:dyDescent="0.3">
      <c r="C19" s="34"/>
      <c r="D19" s="35" t="s">
        <v>501</v>
      </c>
      <c r="E19" s="35"/>
      <c r="F19" s="35"/>
      <c r="G19" s="35"/>
      <c r="H19" s="143">
        <f>VLOOKUP($A$1,Cubo_Perfil!B2:AB83,17,FALSE)</f>
        <v>42219</v>
      </c>
      <c r="I19" s="143"/>
      <c r="J19" s="144">
        <f>VLOOKUP($A$1,Cubo_Perfil!B2:AB83,22,FALSE)/100</f>
        <v>0.12073748269826926</v>
      </c>
      <c r="K19" s="145"/>
      <c r="M19" s="34" t="s">
        <v>661</v>
      </c>
      <c r="N19" s="36"/>
      <c r="O19" s="36"/>
      <c r="P19" s="36"/>
      <c r="Q19" s="36"/>
      <c r="R19" s="37"/>
      <c r="S19" s="37"/>
      <c r="T19" s="146">
        <f>VLOOKUP($A$1,Cubo_Perfil!B2:AB83,13,FALSE)</f>
        <v>432.48</v>
      </c>
      <c r="U19" s="147"/>
    </row>
    <row r="20" spans="2:21" ht="6.75" customHeight="1" x14ac:dyDescent="0.3">
      <c r="B20" s="37"/>
      <c r="C20" s="37"/>
      <c r="D20" s="37"/>
      <c r="E20" s="37"/>
      <c r="F20" s="37"/>
      <c r="G20" s="37"/>
      <c r="H20" s="38"/>
      <c r="I20" s="38"/>
      <c r="J20" s="39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</row>
    <row r="21" spans="2:21" ht="5.25" customHeight="1" x14ac:dyDescent="0.3"/>
    <row r="22" spans="2:21" ht="18" x14ac:dyDescent="0.35">
      <c r="B22" s="139" t="s">
        <v>746</v>
      </c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</row>
    <row r="23" spans="2:21" ht="6" customHeight="1" x14ac:dyDescent="0.3"/>
    <row r="24" spans="2:21" ht="15.6" x14ac:dyDescent="0.3">
      <c r="B24" s="121" t="s">
        <v>737</v>
      </c>
      <c r="C24" s="121"/>
      <c r="D24" s="121"/>
      <c r="E24" s="121"/>
      <c r="F24" s="121"/>
      <c r="G24" s="121"/>
      <c r="H24" s="121"/>
      <c r="I24" s="121"/>
      <c r="J24" s="121"/>
      <c r="K24" s="121"/>
      <c r="M24" s="121" t="s">
        <v>741</v>
      </c>
      <c r="N24" s="121"/>
      <c r="O24" s="121"/>
      <c r="P24" s="121"/>
      <c r="Q24" s="121"/>
      <c r="R24" s="121"/>
      <c r="S24" s="121"/>
      <c r="T24" s="121"/>
      <c r="U24" s="121"/>
    </row>
    <row r="25" spans="2:21" ht="14.4" customHeight="1" x14ac:dyDescent="0.3">
      <c r="B25" s="125" t="s">
        <v>735</v>
      </c>
      <c r="C25" s="125"/>
      <c r="D25" s="125"/>
      <c r="E25" s="125"/>
      <c r="F25" s="125"/>
      <c r="G25" s="125"/>
      <c r="H25" s="126"/>
      <c r="I25" s="124">
        <f>VLOOKUP($A$1,Cubo_Perfil!$B$2:$AH$83,28,FALSE)/100</f>
        <v>0.25309919532623248</v>
      </c>
      <c r="J25" s="124"/>
      <c r="K25" s="124"/>
      <c r="M25" s="103" t="s">
        <v>742</v>
      </c>
      <c r="N25" s="103"/>
      <c r="O25" s="103"/>
      <c r="P25" s="103"/>
      <c r="Q25" s="103"/>
      <c r="R25" s="140"/>
      <c r="S25" s="123">
        <f>VLOOKUP($A$1,Cubo_Perfil!$B$2:$AH$83,31,FALSE)</f>
        <v>14.584930049531568</v>
      </c>
      <c r="T25" s="123"/>
      <c r="U25" s="123"/>
    </row>
    <row r="26" spans="2:21" ht="14.4" customHeight="1" x14ac:dyDescent="0.3">
      <c r="B26" s="125"/>
      <c r="C26" s="125"/>
      <c r="D26" s="125"/>
      <c r="E26" s="125"/>
      <c r="F26" s="125"/>
      <c r="G26" s="125"/>
      <c r="H26" s="126"/>
      <c r="I26" s="124"/>
      <c r="J26" s="124"/>
      <c r="K26" s="124"/>
      <c r="M26" s="103"/>
      <c r="N26" s="103"/>
      <c r="O26" s="103"/>
      <c r="P26" s="103"/>
      <c r="Q26" s="103"/>
      <c r="R26" s="140"/>
      <c r="S26" s="123"/>
      <c r="T26" s="123"/>
      <c r="U26" s="123"/>
    </row>
    <row r="27" spans="2:21" ht="6" customHeight="1" x14ac:dyDescent="0.3">
      <c r="O27" s="73"/>
      <c r="T27" s="40"/>
    </row>
    <row r="28" spans="2:21" ht="15.6" x14ac:dyDescent="0.3">
      <c r="B28" s="121" t="s">
        <v>738</v>
      </c>
      <c r="C28" s="121"/>
      <c r="D28" s="121"/>
      <c r="E28" s="121"/>
      <c r="F28" s="121"/>
      <c r="G28" s="121"/>
      <c r="H28" s="121"/>
      <c r="I28" s="121"/>
      <c r="J28" s="121"/>
      <c r="K28" s="121"/>
      <c r="M28" s="121" t="s">
        <v>176</v>
      </c>
      <c r="N28" s="121"/>
      <c r="O28" s="121"/>
      <c r="P28" s="121"/>
      <c r="Q28" s="121"/>
      <c r="R28" s="121"/>
      <c r="S28" s="121"/>
      <c r="T28" s="121"/>
      <c r="U28" s="121"/>
    </row>
    <row r="29" spans="2:21" ht="14.4" customHeight="1" x14ac:dyDescent="0.3">
      <c r="B29" s="125" t="s">
        <v>744</v>
      </c>
      <c r="C29" s="125"/>
      <c r="D29" s="125"/>
      <c r="E29" s="125"/>
      <c r="F29" s="125"/>
      <c r="G29" s="125"/>
      <c r="H29" s="126"/>
      <c r="I29" s="124">
        <f>VLOOKUP($A$1,Cubo_Perfil!$B$2:$AH$83,29,FALSE)/100</f>
        <v>0.43999807145267822</v>
      </c>
      <c r="J29" s="124"/>
      <c r="K29" s="124"/>
      <c r="M29" s="125" t="s">
        <v>745</v>
      </c>
      <c r="N29" s="125"/>
      <c r="O29" s="125"/>
      <c r="P29" s="125"/>
      <c r="Q29" s="125"/>
      <c r="R29" s="126"/>
      <c r="S29" s="124">
        <f>VLOOKUP($A$1,Cubo_Perfil!$B$2:$AH$83,32,FALSE)/100</f>
        <v>0.42536107852376098</v>
      </c>
      <c r="T29" s="124"/>
      <c r="U29" s="124"/>
    </row>
    <row r="30" spans="2:21" ht="14.4" customHeight="1" x14ac:dyDescent="0.3">
      <c r="B30" s="125"/>
      <c r="C30" s="125"/>
      <c r="D30" s="125"/>
      <c r="E30" s="125"/>
      <c r="F30" s="125"/>
      <c r="G30" s="125"/>
      <c r="H30" s="126"/>
      <c r="I30" s="124"/>
      <c r="J30" s="124"/>
      <c r="K30" s="124"/>
      <c r="M30" s="125"/>
      <c r="N30" s="125"/>
      <c r="O30" s="125"/>
      <c r="P30" s="125"/>
      <c r="Q30" s="125"/>
      <c r="R30" s="126"/>
      <c r="S30" s="124"/>
      <c r="T30" s="124"/>
      <c r="U30" s="124"/>
    </row>
    <row r="31" spans="2:21" ht="6" customHeight="1" x14ac:dyDescent="0.3">
      <c r="T31" s="74"/>
    </row>
    <row r="32" spans="2:21" ht="15.6" x14ac:dyDescent="0.3">
      <c r="B32" s="121" t="s">
        <v>739</v>
      </c>
      <c r="C32" s="121"/>
      <c r="D32" s="121"/>
      <c r="E32" s="121"/>
      <c r="F32" s="121"/>
      <c r="G32" s="121"/>
      <c r="H32" s="121"/>
      <c r="I32" s="121"/>
      <c r="J32" s="121"/>
      <c r="K32" s="121"/>
      <c r="M32" s="121" t="s">
        <v>740</v>
      </c>
      <c r="N32" s="121"/>
      <c r="O32" s="121"/>
      <c r="P32" s="121"/>
      <c r="Q32" s="121"/>
      <c r="R32" s="121"/>
      <c r="S32" s="121"/>
      <c r="T32" s="121"/>
      <c r="U32" s="121"/>
    </row>
    <row r="33" spans="2:21" ht="14.4" customHeight="1" x14ac:dyDescent="0.3">
      <c r="B33" s="125" t="s">
        <v>736</v>
      </c>
      <c r="C33" s="125"/>
      <c r="D33" s="125"/>
      <c r="E33" s="125"/>
      <c r="F33" s="125"/>
      <c r="G33" s="125"/>
      <c r="H33" s="126"/>
      <c r="I33" s="122">
        <f>VLOOKUP($A$1,Cubo_Perfil!$B$2:$AH$83,30,FALSE)/100</f>
        <v>2.2587755438365199E-2</v>
      </c>
      <c r="J33" s="122"/>
      <c r="K33" s="122"/>
      <c r="M33" s="125" t="s">
        <v>743</v>
      </c>
      <c r="N33" s="125"/>
      <c r="O33" s="125"/>
      <c r="P33" s="125"/>
      <c r="Q33" s="125"/>
      <c r="R33" s="126"/>
      <c r="S33" s="124">
        <f>VLOOKUP($A$1,Cubo_Perfil!$B$2:$AH$83,33,FALSE)/100</f>
        <v>0.3588925550125282</v>
      </c>
      <c r="T33" s="124"/>
      <c r="U33" s="124"/>
    </row>
    <row r="34" spans="2:21" ht="14.4" customHeight="1" x14ac:dyDescent="0.3">
      <c r="B34" s="125"/>
      <c r="C34" s="125"/>
      <c r="D34" s="125"/>
      <c r="E34" s="125"/>
      <c r="F34" s="125"/>
      <c r="G34" s="125"/>
      <c r="H34" s="126"/>
      <c r="I34" s="122"/>
      <c r="J34" s="122"/>
      <c r="K34" s="122"/>
      <c r="M34" s="125"/>
      <c r="N34" s="125"/>
      <c r="O34" s="125"/>
      <c r="P34" s="125"/>
      <c r="Q34" s="125"/>
      <c r="R34" s="126"/>
      <c r="S34" s="124"/>
      <c r="T34" s="124"/>
      <c r="U34" s="124"/>
    </row>
    <row r="35" spans="2:21" ht="6" customHeight="1" x14ac:dyDescent="0.3">
      <c r="O35" s="73"/>
      <c r="T35" s="40"/>
    </row>
    <row r="36" spans="2:21" ht="7.5" customHeight="1" x14ac:dyDescent="0.3"/>
    <row r="37" spans="2:21" ht="18" x14ac:dyDescent="0.35">
      <c r="B37" s="200" t="s">
        <v>665</v>
      </c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  <c r="R37" s="200"/>
      <c r="S37" s="200"/>
      <c r="T37" s="200"/>
      <c r="U37" s="200"/>
    </row>
    <row r="38" spans="2:21" x14ac:dyDescent="0.3">
      <c r="B38" s="185" t="s">
        <v>504</v>
      </c>
      <c r="C38" s="185"/>
      <c r="D38" s="185"/>
      <c r="E38" s="185"/>
      <c r="F38" s="185"/>
      <c r="T38" s="186" t="s">
        <v>477</v>
      </c>
      <c r="U38" s="187"/>
    </row>
    <row r="39" spans="2:21" x14ac:dyDescent="0.3">
      <c r="B39" s="188" t="str">
        <f>VLOOKUP($A$1,Cubo_Perfil!$B$2:$BF$83,35,FALSE)</f>
        <v>Producción</v>
      </c>
      <c r="C39" s="189"/>
      <c r="D39" s="189"/>
      <c r="E39" s="189"/>
      <c r="F39" s="192">
        <f>VLOOKUP($A$1,Cubo_Perfil!$B$2:$BF$83,36,FALSE)</f>
        <v>1</v>
      </c>
      <c r="G39" s="194" t="str">
        <f>VLOOKUP($A$1,Cubo_Perfil!$B$2:$BF$83,37,FALSE)</f>
        <v>La actividad económica en este cantón representa un alto valor agregado en comparación con la producción del país</v>
      </c>
      <c r="H39" s="194"/>
      <c r="I39" s="194"/>
      <c r="J39" s="194"/>
      <c r="K39" s="194"/>
      <c r="L39" s="194"/>
      <c r="M39" s="194"/>
      <c r="N39" s="194"/>
      <c r="O39" s="194"/>
      <c r="P39" s="194"/>
      <c r="Q39" s="194"/>
      <c r="R39" s="194"/>
      <c r="S39" s="194"/>
      <c r="T39" s="196">
        <f>VLOOKUP($A$1,Cubo_Perfil!$B$2:$BF$83,34,FALSE)</f>
        <v>100</v>
      </c>
      <c r="U39" s="197"/>
    </row>
    <row r="40" spans="2:21" ht="15" customHeight="1" x14ac:dyDescent="0.3">
      <c r="B40" s="190"/>
      <c r="C40" s="191"/>
      <c r="D40" s="191"/>
      <c r="E40" s="191"/>
      <c r="F40" s="193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5"/>
      <c r="T40" s="198"/>
      <c r="U40" s="199"/>
    </row>
    <row r="41" spans="2:21" ht="6.75" customHeight="1" x14ac:dyDescent="0.3">
      <c r="B41" s="63"/>
      <c r="C41" s="63"/>
      <c r="D41" s="63"/>
      <c r="E41" s="63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14"/>
      <c r="U41" s="14"/>
    </row>
    <row r="42" spans="2:21" x14ac:dyDescent="0.3">
      <c r="B42" s="188" t="str">
        <f>VLOOKUP($A$1,Cubo_Perfil!$B$2:$BF$83,39,FALSE)</f>
        <v>Acceso a servicios públicos</v>
      </c>
      <c r="C42" s="189"/>
      <c r="D42" s="189"/>
      <c r="E42" s="189"/>
      <c r="F42" s="192">
        <f>VLOOKUP($A$1,Cubo_Perfil!$B$2:$BF$83,40,FALSE)</f>
        <v>37</v>
      </c>
      <c r="G42" s="194" t="str">
        <f>VLOOKUP($A$1,Cubo_Perfil!$B$2:$BF$83,41,FALSE)</f>
        <v>Muestra una alta prestación de servicios públicos básicos a la ciudadanía.</v>
      </c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194"/>
      <c r="S42" s="194"/>
      <c r="T42" s="196">
        <f>VLOOKUP($A$1,Cubo_Perfil!$B$2:$BF$83,38,FALSE)</f>
        <v>93.92426486143431</v>
      </c>
      <c r="U42" s="197"/>
    </row>
    <row r="43" spans="2:21" ht="15" customHeight="1" x14ac:dyDescent="0.3">
      <c r="B43" s="190"/>
      <c r="C43" s="191"/>
      <c r="D43" s="191"/>
      <c r="E43" s="191"/>
      <c r="F43" s="193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8"/>
      <c r="U43" s="199"/>
    </row>
    <row r="44" spans="2:21" ht="6.75" customHeight="1" x14ac:dyDescent="0.3">
      <c r="B44" s="63"/>
      <c r="C44" s="63"/>
      <c r="D44" s="63"/>
      <c r="E44" s="63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14"/>
      <c r="U44" s="14"/>
    </row>
    <row r="45" spans="2:21" x14ac:dyDescent="0.3">
      <c r="B45" s="188" t="str">
        <f>VLOOKUP($A$1,Cubo_Perfil!$B$2:$BF$83,43,FALSE)</f>
        <v>Competencias básicas</v>
      </c>
      <c r="C45" s="189"/>
      <c r="D45" s="189"/>
      <c r="E45" s="189"/>
      <c r="F45" s="192">
        <f>VLOOKUP($A$1,Cubo_Perfil!$B$2:$BF$83,44,FALSE)</f>
        <v>61</v>
      </c>
      <c r="G45" s="194" t="str">
        <f>VLOOKUP($A$1,Cubo_Perfil!$B$2:$BF$83,45,FALSE)</f>
        <v>Un alto porcentaje de los estudiantes aprueba satisfactoriamente las pruebas para finalizar la educación secundaria.</v>
      </c>
      <c r="H45" s="194"/>
      <c r="I45" s="194"/>
      <c r="J45" s="194"/>
      <c r="K45" s="194"/>
      <c r="L45" s="194"/>
      <c r="M45" s="194"/>
      <c r="N45" s="194"/>
      <c r="O45" s="194"/>
      <c r="P45" s="194"/>
      <c r="Q45" s="194"/>
      <c r="R45" s="194"/>
      <c r="S45" s="194"/>
      <c r="T45" s="196">
        <f>VLOOKUP($A$1,Cubo_Perfil!$B$2:$BF$83,42,FALSE)</f>
        <v>91.849151260035839</v>
      </c>
      <c r="U45" s="197"/>
    </row>
    <row r="46" spans="2:21" ht="15" customHeight="1" x14ac:dyDescent="0.3">
      <c r="B46" s="190"/>
      <c r="C46" s="191"/>
      <c r="D46" s="191"/>
      <c r="E46" s="191"/>
      <c r="F46" s="193"/>
      <c r="G46" s="195"/>
      <c r="H46" s="195"/>
      <c r="I46" s="195"/>
      <c r="J46" s="195"/>
      <c r="K46" s="195"/>
      <c r="L46" s="195"/>
      <c r="M46" s="195"/>
      <c r="N46" s="195"/>
      <c r="O46" s="195"/>
      <c r="P46" s="195"/>
      <c r="Q46" s="195"/>
      <c r="R46" s="195"/>
      <c r="S46" s="195"/>
      <c r="T46" s="198"/>
      <c r="U46" s="199"/>
    </row>
    <row r="47" spans="2:21" ht="6.75" customHeight="1" x14ac:dyDescent="0.3"/>
    <row r="48" spans="2:21" ht="15" customHeight="1" x14ac:dyDescent="0.35">
      <c r="B48" s="184" t="s">
        <v>666</v>
      </c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  <c r="R48" s="184"/>
      <c r="S48" s="184"/>
      <c r="T48" s="184"/>
      <c r="U48" s="184"/>
    </row>
    <row r="49" spans="1:23" ht="17.25" customHeight="1" x14ac:dyDescent="0.3">
      <c r="B49" s="185" t="s">
        <v>504</v>
      </c>
      <c r="C49" s="185"/>
      <c r="D49" s="185"/>
      <c r="E49" s="185"/>
      <c r="F49" s="185"/>
      <c r="T49" s="186" t="s">
        <v>477</v>
      </c>
      <c r="U49" s="187"/>
    </row>
    <row r="50" spans="1:23" x14ac:dyDescent="0.3">
      <c r="B50" s="171" t="str">
        <f>VLOOKUP($A$1,Cubo_Perfil!$B$2:$BF$83,47,FALSE)</f>
        <v>Infraestructura de transporte</v>
      </c>
      <c r="C50" s="172"/>
      <c r="D50" s="172"/>
      <c r="E50" s="172"/>
      <c r="F50" s="183">
        <f>VLOOKUP($A$1,Cubo_Perfil!$B$2:$BF$83,48,FALSE)</f>
        <v>64</v>
      </c>
      <c r="G50" s="177" t="str">
        <f>VLOOKUP($A$1,Cubo_Perfil!$B$2:$BF$83,49,FALSE)</f>
        <v>La red vial cantonal se encuentra en deficientes condiciones, y requiere mayor inversión para su adecuado mantenimiento.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9">
        <f>VLOOKUP($A$1,Cubo_Perfil!$B$2:$BF$83,46,FALSE)</f>
        <v>18.525396976537671</v>
      </c>
      <c r="U50" s="180"/>
    </row>
    <row r="51" spans="1:23" ht="15" customHeight="1" x14ac:dyDescent="0.3">
      <c r="B51" s="173"/>
      <c r="C51" s="174"/>
      <c r="D51" s="174"/>
      <c r="E51" s="174"/>
      <c r="F51" s="176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81"/>
      <c r="U51" s="182"/>
    </row>
    <row r="52" spans="1:23" ht="6.75" customHeight="1" x14ac:dyDescent="0.3"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</row>
    <row r="53" spans="1:23" x14ac:dyDescent="0.3">
      <c r="B53" s="171" t="str">
        <f>VLOOKUP($A$1,Cubo_Perfil!$B$2:$BF$83,51,FALSE)</f>
        <v>Transparencia municipal</v>
      </c>
      <c r="C53" s="172"/>
      <c r="D53" s="172"/>
      <c r="E53" s="172"/>
      <c r="F53" s="175">
        <f>VLOOKUP($A$1,Cubo_Perfil!$B$2:$BF$83,52,FALSE)</f>
        <v>65</v>
      </c>
      <c r="G53" s="177" t="str">
        <f>VLOOKUP($A$1,Cubo_Perfil!$B$2:$BF$83,53,FALSE)</f>
        <v>La Municipalidad demuestra inadecuados mecanismos de rendición de cuentas y legitimidad hacia la ciudadanía.</v>
      </c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9">
        <f>VLOOKUP($A$1,Cubo_Perfil!$B$2:$BF$83,50,FALSE)</f>
        <v>34.896381440884859</v>
      </c>
      <c r="U53" s="180"/>
    </row>
    <row r="54" spans="1:23" ht="15" customHeight="1" x14ac:dyDescent="0.3">
      <c r="B54" s="173"/>
      <c r="C54" s="174"/>
      <c r="D54" s="174"/>
      <c r="E54" s="174"/>
      <c r="F54" s="176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81"/>
      <c r="U54" s="182"/>
    </row>
    <row r="55" spans="1:23" ht="6.75" customHeight="1" x14ac:dyDescent="0.3"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</row>
    <row r="56" spans="1:23" x14ac:dyDescent="0.3">
      <c r="B56" s="171" t="str">
        <f>VLOOKUP($A$1,Cubo_Perfil!$B$2:$BF$83,55,FALSE)</f>
        <v>Habilidades en ciencia y tecnología</v>
      </c>
      <c r="C56" s="172"/>
      <c r="D56" s="172"/>
      <c r="E56" s="172"/>
      <c r="F56" s="183">
        <f>VLOOKUP($A$1,Cubo_Perfil!$B$2:$BF$83,56,FALSE)</f>
        <v>39</v>
      </c>
      <c r="G56" s="177" t="str">
        <f>VLOOKUP($A$1,Cubo_Perfil!$B$2:$BF$83,57,FALSE)</f>
        <v>Muy pocos de los graduados universitarios cuentan con competencias y habilidades en las áreas de Ciencia y Tecnología.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9">
        <f>VLOOKUP($A$1,Cubo_Perfil!$B$2:$BF$83,54,FALSE)</f>
        <v>37.926399280480204</v>
      </c>
      <c r="U56" s="180"/>
    </row>
    <row r="57" spans="1:23" ht="15" customHeight="1" x14ac:dyDescent="0.3">
      <c r="B57" s="173"/>
      <c r="C57" s="174"/>
      <c r="D57" s="174"/>
      <c r="E57" s="174"/>
      <c r="F57" s="176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81"/>
      <c r="U57" s="182"/>
    </row>
    <row r="58" spans="1:23" ht="5.25" customHeight="1" x14ac:dyDescent="0.3"/>
    <row r="59" spans="1:23" ht="15" customHeight="1" x14ac:dyDescent="0.3">
      <c r="A59" s="169" t="str">
        <f>A4</f>
        <v>SAN JOSÉ</v>
      </c>
      <c r="B59" s="169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42"/>
    </row>
    <row r="60" spans="1:23" x14ac:dyDescent="0.3">
      <c r="A60" s="170" t="s">
        <v>547</v>
      </c>
      <c r="B60" s="170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23"/>
    </row>
    <row r="61" spans="1:23" x14ac:dyDescent="0.3">
      <c r="A61" s="106" t="s">
        <v>551</v>
      </c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77"/>
      <c r="O61" s="77"/>
      <c r="P61" s="106" t="s">
        <v>552</v>
      </c>
      <c r="Q61" s="106"/>
      <c r="R61" s="106"/>
      <c r="S61" s="106" t="s">
        <v>683</v>
      </c>
      <c r="T61" s="106"/>
      <c r="U61" s="106" t="s">
        <v>478</v>
      </c>
      <c r="V61" s="106"/>
      <c r="W61" s="43"/>
    </row>
    <row r="62" spans="1:23" x14ac:dyDescent="0.3">
      <c r="A62" s="44" t="s">
        <v>556</v>
      </c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167"/>
      <c r="O62" s="167"/>
      <c r="P62" s="168"/>
      <c r="Q62" s="168"/>
      <c r="R62" s="168"/>
      <c r="S62" s="162">
        <f>VLOOKUP($A$1,datos!$B$7:$AR$88,9,FALSE)</f>
        <v>52.842876598925933</v>
      </c>
      <c r="T62" s="162"/>
      <c r="U62" s="163">
        <f>VLOOKUP($A$1,ranking!$A$7:$AQ$88,9,FALSE)</f>
        <v>58</v>
      </c>
      <c r="V62" s="163"/>
      <c r="W62" s="45"/>
    </row>
    <row r="63" spans="1:23" x14ac:dyDescent="0.3">
      <c r="A63" s="21">
        <v>1</v>
      </c>
      <c r="B63" s="47" t="s">
        <v>173</v>
      </c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114"/>
      <c r="Q63" s="114"/>
      <c r="R63" s="114"/>
      <c r="S63" s="115">
        <f>VLOOKUP($A$1,datos!$B$7:$AR$88,14+A63,FALSE)</f>
        <v>49.347809441067334</v>
      </c>
      <c r="T63" s="115"/>
      <c r="U63" s="116">
        <f>VLOOKUP($A$1,ranking!$A$7:$AQ$88,14+A63,FALSE)</f>
        <v>80</v>
      </c>
      <c r="V63" s="116"/>
      <c r="W63" s="48"/>
    </row>
    <row r="64" spans="1:23" ht="14.25" customHeight="1" x14ac:dyDescent="0.3">
      <c r="A64" s="80">
        <v>1</v>
      </c>
      <c r="B64" s="49"/>
      <c r="C64" s="49" t="s">
        <v>199</v>
      </c>
      <c r="D64" s="49"/>
      <c r="E64" s="49"/>
      <c r="F64" s="49"/>
      <c r="G64" s="49"/>
      <c r="H64" s="49"/>
      <c r="I64" s="49" t="s">
        <v>563</v>
      </c>
      <c r="J64" s="49"/>
      <c r="K64" s="49"/>
      <c r="L64" s="49"/>
      <c r="M64" s="49"/>
      <c r="N64" s="49"/>
      <c r="O64" s="49"/>
      <c r="P64" s="112">
        <f>IFERROR(VLOOKUP($A$1,datos!$B$7:$KV$88,175+A64,FALSE),"ND")</f>
        <v>14.584930049531568</v>
      </c>
      <c r="Q64" s="112"/>
      <c r="R64" s="112"/>
      <c r="S64" s="110">
        <f>VLOOKUP($A$1,datos!$B$7:$KV$88,43+A64,FALSE)</f>
        <v>79.726947231151129</v>
      </c>
      <c r="T64" s="110"/>
      <c r="U64" s="111">
        <f>VLOOKUP($A$1,ranking!$A$7:$FS$88,43+A64,FALSE)</f>
        <v>59</v>
      </c>
      <c r="V64" s="111"/>
      <c r="W64" s="50"/>
    </row>
    <row r="65" spans="1:23" ht="14.25" customHeight="1" x14ac:dyDescent="0.3">
      <c r="A65" s="80">
        <v>2</v>
      </c>
      <c r="B65" s="49"/>
      <c r="C65" s="49" t="s">
        <v>200</v>
      </c>
      <c r="D65" s="49"/>
      <c r="E65" s="49"/>
      <c r="F65" s="49"/>
      <c r="G65" s="49"/>
      <c r="H65" s="49"/>
      <c r="I65" s="49" t="s">
        <v>563</v>
      </c>
      <c r="J65" s="49"/>
      <c r="K65" s="49"/>
      <c r="L65" s="49"/>
      <c r="M65" s="49"/>
      <c r="N65" s="49"/>
      <c r="O65" s="49"/>
      <c r="P65" s="112">
        <f>IFERROR(VLOOKUP($A$1,datos!$B$7:$KV$88,175+A65,FALSE),"ND")</f>
        <v>964.03527837197862</v>
      </c>
      <c r="Q65" s="112"/>
      <c r="R65" s="112"/>
      <c r="S65" s="110">
        <f>VLOOKUP($A$1,datos!$B$7:$KV$88,43+A65,FALSE)</f>
        <v>0</v>
      </c>
      <c r="T65" s="110"/>
      <c r="U65" s="111">
        <f>VLOOKUP($A$1,ranking!$A$7:$FS$88,43+A65,FALSE)</f>
        <v>82</v>
      </c>
      <c r="V65" s="111"/>
      <c r="W65" s="50"/>
    </row>
    <row r="66" spans="1:23" ht="14.25" customHeight="1" x14ac:dyDescent="0.3">
      <c r="A66" s="80">
        <v>3</v>
      </c>
      <c r="B66" s="49"/>
      <c r="C66" s="49" t="s">
        <v>201</v>
      </c>
      <c r="D66" s="49"/>
      <c r="E66" s="49"/>
      <c r="F66" s="49"/>
      <c r="G66" s="49"/>
      <c r="H66" s="49"/>
      <c r="I66" s="49" t="s">
        <v>563</v>
      </c>
      <c r="J66" s="49"/>
      <c r="K66" s="49"/>
      <c r="L66" s="49"/>
      <c r="M66" s="49"/>
      <c r="N66" s="49"/>
      <c r="O66" s="49"/>
      <c r="P66" s="112">
        <f>IFERROR(VLOOKUP($A$1,datos!$B$7:$KV$88,175+A66,FALSE),"ND")</f>
        <v>942.30087280797079</v>
      </c>
      <c r="Q66" s="112"/>
      <c r="R66" s="112"/>
      <c r="S66" s="110">
        <f>VLOOKUP($A$1,datos!$B$7:$KV$88,43+A66,FALSE)</f>
        <v>39.465812607161517</v>
      </c>
      <c r="T66" s="110"/>
      <c r="U66" s="111">
        <f>VLOOKUP($A$1,ranking!$A$7:$FS$88,43+A66,FALSE)</f>
        <v>80</v>
      </c>
      <c r="V66" s="111"/>
      <c r="W66" s="50"/>
    </row>
    <row r="67" spans="1:23" ht="14.25" customHeight="1" x14ac:dyDescent="0.3">
      <c r="A67" s="80">
        <v>4</v>
      </c>
      <c r="B67" s="49"/>
      <c r="C67" s="49" t="s">
        <v>202</v>
      </c>
      <c r="D67" s="49"/>
      <c r="E67" s="49"/>
      <c r="F67" s="49"/>
      <c r="G67" s="49"/>
      <c r="H67" s="49"/>
      <c r="I67" s="49" t="s">
        <v>563</v>
      </c>
      <c r="J67" s="49"/>
      <c r="K67" s="49"/>
      <c r="L67" s="49"/>
      <c r="M67" s="49"/>
      <c r="N67" s="49"/>
      <c r="O67" s="49"/>
      <c r="P67" s="112">
        <f>IFERROR(VLOOKUP($A$1,datos!$B$7:$KV$88,175+A67,FALSE),"ND")</f>
        <v>203.33108363170476</v>
      </c>
      <c r="Q67" s="112"/>
      <c r="R67" s="112"/>
      <c r="S67" s="110">
        <f>VLOOKUP($A$1,datos!$B$7:$KV$88,43+A67,FALSE)</f>
        <v>78.129742215501594</v>
      </c>
      <c r="T67" s="110"/>
      <c r="U67" s="111">
        <f>VLOOKUP($A$1,ranking!$A$7:$FS$88,43+A67,FALSE)</f>
        <v>37</v>
      </c>
      <c r="V67" s="111"/>
      <c r="W67" s="50"/>
    </row>
    <row r="68" spans="1:23" ht="14.25" customHeight="1" x14ac:dyDescent="0.3">
      <c r="A68" s="80">
        <v>5</v>
      </c>
      <c r="B68" s="49"/>
      <c r="C68" s="49" t="s">
        <v>203</v>
      </c>
      <c r="D68" s="49"/>
      <c r="E68" s="49"/>
      <c r="F68" s="49"/>
      <c r="G68" s="49"/>
      <c r="H68" s="49"/>
      <c r="I68" s="49" t="s">
        <v>563</v>
      </c>
      <c r="J68" s="49"/>
      <c r="K68" s="49"/>
      <c r="L68" s="49"/>
      <c r="M68" s="49"/>
      <c r="N68" s="49"/>
      <c r="O68" s="49"/>
      <c r="P68" s="112">
        <f>IFERROR(VLOOKUP($A$1,datos!$B$7:$KV$88,175+A68,FALSE),"ND")</f>
        <v>122.39902080783352</v>
      </c>
      <c r="Q68" s="112"/>
      <c r="R68" s="112"/>
      <c r="S68" s="110">
        <f>VLOOKUP($A$1,datos!$B$7:$KV$88,43+A68,FALSE)</f>
        <v>39.423817942789796</v>
      </c>
      <c r="T68" s="110"/>
      <c r="U68" s="111">
        <f>VLOOKUP($A$1,ranking!$A$7:$FS$88,43+A68,FALSE)</f>
        <v>70</v>
      </c>
      <c r="V68" s="111"/>
      <c r="W68" s="50"/>
    </row>
    <row r="69" spans="1:23" ht="14.25" customHeight="1" x14ac:dyDescent="0.3">
      <c r="A69" s="80">
        <f t="shared" ref="A69" si="0">A68+1</f>
        <v>6</v>
      </c>
      <c r="B69" s="49"/>
      <c r="C69" s="49" t="s">
        <v>204</v>
      </c>
      <c r="D69" s="49"/>
      <c r="E69" s="49"/>
      <c r="F69" s="49"/>
      <c r="G69" s="49"/>
      <c r="H69" s="49"/>
      <c r="I69" s="49" t="s">
        <v>563</v>
      </c>
      <c r="J69" s="49"/>
      <c r="K69" s="49"/>
      <c r="L69" s="49"/>
      <c r="M69" s="49"/>
      <c r="N69" s="49"/>
      <c r="O69" s="49"/>
      <c r="P69" s="112">
        <f>IFERROR(VLOOKUP($A$1,datos!$B$7:$KV$88,175+A69,FALSE),"ND")</f>
        <v>199.3273773435981</v>
      </c>
      <c r="Q69" s="112"/>
      <c r="R69" s="112"/>
      <c r="S69" s="110">
        <f>VLOOKUP($A$1,datos!$B$7:$KV$88,43+A69,FALSE)</f>
        <v>59.340536649799944</v>
      </c>
      <c r="T69" s="110"/>
      <c r="U69" s="111">
        <f>VLOOKUP($A$1,ranking!$A$7:$FS$88,43+A69,FALSE)</f>
        <v>76</v>
      </c>
      <c r="V69" s="111"/>
      <c r="W69" s="50"/>
    </row>
    <row r="70" spans="1:23" x14ac:dyDescent="0.3">
      <c r="A70" s="80">
        <v>2</v>
      </c>
      <c r="B70" s="47" t="s">
        <v>174</v>
      </c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114"/>
      <c r="Q70" s="114"/>
      <c r="R70" s="114"/>
      <c r="S70" s="115">
        <f>VLOOKUP($A$1,datos!$B$7:$AR$88,14+A70,FALSE)</f>
        <v>49.527080618494708</v>
      </c>
      <c r="T70" s="115"/>
      <c r="U70" s="116">
        <f>VLOOKUP($A$1,ranking!$A$7:$AQ$88,14+A70,FALSE)</f>
        <v>68</v>
      </c>
      <c r="V70" s="116"/>
      <c r="W70" s="48"/>
    </row>
    <row r="71" spans="1:23" ht="14.25" customHeight="1" x14ac:dyDescent="0.3">
      <c r="A71" s="80">
        <v>7</v>
      </c>
      <c r="B71" s="49"/>
      <c r="C71" s="49" t="s">
        <v>205</v>
      </c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113">
        <f>IFERROR(VLOOKUP($A$1,datos!$B$7:$KV$88,175+A71,FALSE)/100,"ND")</f>
        <v>0.67118365528202528</v>
      </c>
      <c r="Q71" s="113"/>
      <c r="R71" s="113"/>
      <c r="S71" s="110">
        <f>VLOOKUP($A$1,datos!$B$7:$KV$88,43+A71,FALSE)</f>
        <v>67.118365528202531</v>
      </c>
      <c r="T71" s="110"/>
      <c r="U71" s="111">
        <f>VLOOKUP($A$1,ranking!$A$7:$FS$88,43+A71,FALSE)</f>
        <v>49</v>
      </c>
      <c r="V71" s="111"/>
      <c r="W71" s="50"/>
    </row>
    <row r="72" spans="1:23" ht="14.25" customHeight="1" x14ac:dyDescent="0.3">
      <c r="A72" s="80">
        <v>8</v>
      </c>
      <c r="B72" s="49"/>
      <c r="C72" s="49" t="s">
        <v>588</v>
      </c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113">
        <f>IFERROR(VLOOKUP($A$1,datos!$B$7:$KV$88,175+A72,FALSE)/100,"ND")</f>
        <v>-5.7183655282025327E-2</v>
      </c>
      <c r="Q72" s="113"/>
      <c r="R72" s="113"/>
      <c r="S72" s="110">
        <f>VLOOKUP($A$1,datos!$B$7:$KV$88,43+A72,FALSE)</f>
        <v>60.255464191793649</v>
      </c>
      <c r="T72" s="110"/>
      <c r="U72" s="111">
        <f>VLOOKUP($A$1,ranking!$A$7:$FS$88,43+A72,FALSE)</f>
        <v>28</v>
      </c>
      <c r="V72" s="111"/>
      <c r="W72" s="50"/>
    </row>
    <row r="73" spans="1:23" ht="14.25" customHeight="1" x14ac:dyDescent="0.3">
      <c r="A73" s="80">
        <v>9</v>
      </c>
      <c r="B73" s="49"/>
      <c r="C73" s="49" t="s">
        <v>207</v>
      </c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113">
        <f>IFERROR(VLOOKUP($A$1,datos!$B$7:$KV$88,175+A73,FALSE)/100,"ND")</f>
        <v>0.18437015917689173</v>
      </c>
      <c r="Q73" s="113"/>
      <c r="R73" s="113"/>
      <c r="S73" s="110">
        <f>VLOOKUP($A$1,datos!$B$7:$KV$88,43+A73,FALSE)</f>
        <v>18.437015917689173</v>
      </c>
      <c r="T73" s="110"/>
      <c r="U73" s="111">
        <f>VLOOKUP($A$1,ranking!$A$7:$FS$88,43+A73,FALSE)</f>
        <v>82</v>
      </c>
      <c r="V73" s="111"/>
      <c r="W73" s="50"/>
    </row>
    <row r="74" spans="1:23" ht="14.25" customHeight="1" x14ac:dyDescent="0.3">
      <c r="A74" s="80">
        <v>10</v>
      </c>
      <c r="B74" s="49"/>
      <c r="C74" s="49" t="s">
        <v>592</v>
      </c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113">
        <f>IFERROR(VLOOKUP($A$1,datos!$B$7:$KV$88,175+A74,FALSE)/100,"ND")</f>
        <v>6.8729036149340741E-2</v>
      </c>
      <c r="Q74" s="113"/>
      <c r="R74" s="113"/>
      <c r="S74" s="110">
        <f>VLOOKUP($A$1,datos!$B$7:$KV$88,43+A74,FALSE)</f>
        <v>52.297476836293455</v>
      </c>
      <c r="T74" s="110"/>
      <c r="U74" s="111">
        <f>VLOOKUP($A$1,ranking!$A$7:$FS$88,43+A74,FALSE)</f>
        <v>46</v>
      </c>
      <c r="V74" s="111"/>
      <c r="W74" s="50"/>
    </row>
    <row r="75" spans="1:23" x14ac:dyDescent="0.3">
      <c r="A75" s="80">
        <v>3</v>
      </c>
      <c r="B75" s="47" t="s">
        <v>175</v>
      </c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114"/>
      <c r="Q75" s="114"/>
      <c r="R75" s="114"/>
      <c r="S75" s="115">
        <f>VLOOKUP($A$1,datos!$B$7:$AR$88,14+A75,FALSE)</f>
        <v>45.151515151515156</v>
      </c>
      <c r="T75" s="115"/>
      <c r="U75" s="116">
        <f>VLOOKUP($A$1,ranking!$A$7:$AQ$88,14+A75,FALSE)</f>
        <v>20</v>
      </c>
      <c r="V75" s="116"/>
      <c r="W75" s="48"/>
    </row>
    <row r="76" spans="1:23" ht="14.25" customHeight="1" x14ac:dyDescent="0.3">
      <c r="A76" s="80">
        <v>11</v>
      </c>
      <c r="B76" s="49"/>
      <c r="C76" s="49" t="s">
        <v>209</v>
      </c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113">
        <f>IFERROR(VLOOKUP($A$1,datos!$B$7:$KV$88,175+A76,FALSE)/100,"ND")</f>
        <v>0.4</v>
      </c>
      <c r="Q76" s="113"/>
      <c r="R76" s="113"/>
      <c r="S76" s="110">
        <f>VLOOKUP($A$1,datos!$B$7:$KV$88,43+A76,FALSE)</f>
        <v>40</v>
      </c>
      <c r="T76" s="110"/>
      <c r="U76" s="111">
        <f>VLOOKUP($A$1,ranking!$A$7:$FS$88,43+A76,FALSE)</f>
        <v>22</v>
      </c>
      <c r="V76" s="111"/>
      <c r="W76" s="50"/>
    </row>
    <row r="77" spans="1:23" ht="14.25" customHeight="1" x14ac:dyDescent="0.3">
      <c r="A77" s="80">
        <v>12</v>
      </c>
      <c r="B77" s="49"/>
      <c r="C77" s="49" t="s">
        <v>210</v>
      </c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113">
        <f>IFERROR(VLOOKUP($A$1,datos!$B$7:$KV$88,175+A77,FALSE)/100,"ND")</f>
        <v>0.59090909090909094</v>
      </c>
      <c r="Q77" s="113"/>
      <c r="R77" s="113"/>
      <c r="S77" s="110">
        <f>VLOOKUP($A$1,datos!$B$7:$KV$88,43+A77,FALSE)</f>
        <v>59.090909090909093</v>
      </c>
      <c r="T77" s="110"/>
      <c r="U77" s="111">
        <f>VLOOKUP($A$1,ranking!$A$7:$FS$88,43+A77,FALSE)</f>
        <v>6</v>
      </c>
      <c r="V77" s="111"/>
      <c r="W77" s="50"/>
    </row>
    <row r="78" spans="1:23" ht="14.25" customHeight="1" x14ac:dyDescent="0.3">
      <c r="A78" s="80">
        <v>13</v>
      </c>
      <c r="B78" s="49"/>
      <c r="C78" s="49" t="s">
        <v>211</v>
      </c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113">
        <f>IFERROR(VLOOKUP($A$1,datos!$B$7:$KV$88,175+A78,FALSE)/100,"ND")</f>
        <v>0.36363636363636365</v>
      </c>
      <c r="Q78" s="113"/>
      <c r="R78" s="113"/>
      <c r="S78" s="110">
        <f>VLOOKUP($A$1,datos!$B$7:$KV$88,43+A78,FALSE)</f>
        <v>36.363636363636367</v>
      </c>
      <c r="T78" s="110"/>
      <c r="U78" s="111">
        <f>VLOOKUP($A$1,ranking!$A$7:$FS$88,43+A78,FALSE)</f>
        <v>23</v>
      </c>
      <c r="V78" s="111"/>
      <c r="W78" s="50"/>
    </row>
    <row r="79" spans="1:23" x14ac:dyDescent="0.3">
      <c r="A79" s="80">
        <v>4</v>
      </c>
      <c r="B79" s="47" t="s">
        <v>176</v>
      </c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114"/>
      <c r="Q79" s="114"/>
      <c r="R79" s="114"/>
      <c r="S79" s="115">
        <f>VLOOKUP($A$1,datos!$B$7:$AR$88,14+A79,FALSE)</f>
        <v>81.300511976595345</v>
      </c>
      <c r="T79" s="115"/>
      <c r="U79" s="116">
        <f>VLOOKUP($A$1,ranking!$A$7:$AQ$88,14+A79,FALSE)</f>
        <v>15</v>
      </c>
      <c r="V79" s="116"/>
      <c r="W79" s="48"/>
    </row>
    <row r="80" spans="1:23" ht="14.25" customHeight="1" x14ac:dyDescent="0.3">
      <c r="A80" s="80">
        <v>14</v>
      </c>
      <c r="B80" s="49"/>
      <c r="C80" s="49" t="s">
        <v>212</v>
      </c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113">
        <f>IFERROR(VLOOKUP($A$1,datos!$B$7:$KV$88,175+A80,FALSE)/100,"ND")</f>
        <v>0.33333333333333326</v>
      </c>
      <c r="Q80" s="113"/>
      <c r="R80" s="113"/>
      <c r="S80" s="110">
        <f>VLOOKUP($A$1,datos!$B$7:$KV$88,43+A80,FALSE)</f>
        <v>33.333333333333329</v>
      </c>
      <c r="T80" s="110"/>
      <c r="U80" s="111">
        <f>VLOOKUP($A$1,ranking!$A$7:$FS$88,43+A80,FALSE)</f>
        <v>54</v>
      </c>
      <c r="V80" s="111"/>
      <c r="W80" s="50"/>
    </row>
    <row r="81" spans="1:23" ht="14.25" customHeight="1" x14ac:dyDescent="0.3">
      <c r="A81" s="80">
        <v>15</v>
      </c>
      <c r="B81" s="49"/>
      <c r="C81" s="49" t="s">
        <v>213</v>
      </c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113">
        <f>IFERROR(VLOOKUP($A$1,datos!$B$7:$KV$88,175+A81,FALSE)/100,"ND")</f>
        <v>1</v>
      </c>
      <c r="Q81" s="113"/>
      <c r="R81" s="113"/>
      <c r="S81" s="110">
        <f>VLOOKUP($A$1,datos!$B$7:$KV$88,43+A81,FALSE)</f>
        <v>100</v>
      </c>
      <c r="T81" s="110"/>
      <c r="U81" s="111">
        <f>VLOOKUP($A$1,ranking!$A$7:$FS$88,43+A81,FALSE)</f>
        <v>1</v>
      </c>
      <c r="V81" s="111"/>
      <c r="W81" s="50"/>
    </row>
    <row r="82" spans="1:23" ht="14.25" customHeight="1" x14ac:dyDescent="0.3">
      <c r="A82" s="80">
        <v>16</v>
      </c>
      <c r="B82" s="49"/>
      <c r="C82" s="49" t="s">
        <v>214</v>
      </c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113">
        <f>IFERROR(VLOOKUP($A$1,datos!$B$7:$KV$88,175+A82,FALSE)/100,"ND")</f>
        <v>1</v>
      </c>
      <c r="Q82" s="113"/>
      <c r="R82" s="113"/>
      <c r="S82" s="110">
        <f>VLOOKUP($A$1,datos!$B$7:$KV$88,43+A82,FALSE)</f>
        <v>100</v>
      </c>
      <c r="T82" s="110"/>
      <c r="U82" s="111">
        <f>VLOOKUP($A$1,ranking!$A$7:$FS$88,43+A82,FALSE)</f>
        <v>1</v>
      </c>
      <c r="V82" s="111"/>
      <c r="W82" s="50"/>
    </row>
    <row r="83" spans="1:23" ht="14.25" customHeight="1" x14ac:dyDescent="0.3">
      <c r="A83" s="80">
        <v>17</v>
      </c>
      <c r="B83" s="49"/>
      <c r="C83" s="49" t="s">
        <v>215</v>
      </c>
      <c r="D83" s="49"/>
      <c r="E83" s="49"/>
      <c r="F83" s="49"/>
      <c r="G83" s="49"/>
      <c r="H83" s="49"/>
      <c r="I83" s="49" t="s">
        <v>669</v>
      </c>
      <c r="J83" s="49"/>
      <c r="K83" s="49"/>
      <c r="L83" s="49"/>
      <c r="M83" s="49"/>
      <c r="N83" s="49"/>
      <c r="O83" s="49"/>
      <c r="P83" s="112">
        <f>IFERROR(VLOOKUP($A$1,datos!$B$7:$KV$88,175+A83,FALSE),"ND")</f>
        <v>5</v>
      </c>
      <c r="Q83" s="112"/>
      <c r="R83" s="112"/>
      <c r="S83" s="110">
        <f>VLOOKUP($A$1,datos!$B$7:$KV$88,43+A83,FALSE)</f>
        <v>94.002559882976783</v>
      </c>
      <c r="T83" s="110"/>
      <c r="U83" s="111">
        <f>VLOOKUP($A$1,ranking!$A$7:$FS$88,43+A83,FALSE)</f>
        <v>19</v>
      </c>
      <c r="V83" s="111"/>
      <c r="W83" s="50"/>
    </row>
    <row r="84" spans="1:23" ht="14.25" customHeight="1" x14ac:dyDescent="0.3">
      <c r="A84" s="80">
        <v>18</v>
      </c>
      <c r="B84" s="49"/>
      <c r="C84" s="49" t="s">
        <v>216</v>
      </c>
      <c r="D84" s="49"/>
      <c r="E84" s="49"/>
      <c r="F84" s="49"/>
      <c r="G84" s="49"/>
      <c r="H84" s="49"/>
      <c r="I84" s="49" t="s">
        <v>669</v>
      </c>
      <c r="J84" s="49"/>
      <c r="K84" s="49"/>
      <c r="L84" s="49"/>
      <c r="M84" s="49"/>
      <c r="N84" s="49"/>
      <c r="O84" s="49"/>
      <c r="P84" s="112">
        <f>IFERROR(VLOOKUP($A$1,datos!$B$7:$KV$88,175+A84,FALSE),"ND")</f>
        <v>10</v>
      </c>
      <c r="Q84" s="112"/>
      <c r="R84" s="112"/>
      <c r="S84" s="110">
        <f>VLOOKUP($A$1,datos!$B$7:$KV$88,43+A84,FALSE)</f>
        <v>79.166666666666657</v>
      </c>
      <c r="T84" s="110"/>
      <c r="U84" s="111">
        <f>VLOOKUP($A$1,ranking!$A$7:$FS$88,43+A84,FALSE)</f>
        <v>40</v>
      </c>
      <c r="V84" s="111"/>
      <c r="W84" s="50"/>
    </row>
    <row r="85" spans="1:23" x14ac:dyDescent="0.3">
      <c r="A85" s="80">
        <v>5</v>
      </c>
      <c r="B85" s="47" t="s">
        <v>177</v>
      </c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114"/>
      <c r="Q85" s="114"/>
      <c r="R85" s="114"/>
      <c r="S85" s="115">
        <f>VLOOKUP($A$1,datos!$B$7:$AR$88,14+A85,FALSE)</f>
        <v>34.896381440884859</v>
      </c>
      <c r="T85" s="115"/>
      <c r="U85" s="116">
        <f>VLOOKUP($A$1,ranking!$A$7:$AQ$88,14+A85,FALSE)</f>
        <v>65</v>
      </c>
      <c r="V85" s="116"/>
      <c r="W85" s="48"/>
    </row>
    <row r="86" spans="1:23" ht="14.25" customHeight="1" x14ac:dyDescent="0.3">
      <c r="A86" s="80">
        <v>19</v>
      </c>
      <c r="B86" s="49"/>
      <c r="C86" s="49" t="s">
        <v>217</v>
      </c>
      <c r="D86" s="49"/>
      <c r="E86" s="49"/>
      <c r="F86" s="49"/>
      <c r="G86" s="49"/>
      <c r="H86" s="49"/>
      <c r="I86" s="49" t="s">
        <v>670</v>
      </c>
      <c r="J86" s="49"/>
      <c r="K86" s="49"/>
      <c r="L86" s="49"/>
      <c r="M86" s="49"/>
      <c r="N86" s="49"/>
      <c r="O86" s="49"/>
      <c r="P86" s="112">
        <f>IFERROR(VLOOKUP($A$1,datos!$B$7:$KV$88,175+A86,FALSE),"ND")</f>
        <v>13.333333333333334</v>
      </c>
      <c r="Q86" s="112"/>
      <c r="R86" s="112"/>
      <c r="S86" s="110">
        <f>VLOOKUP($A$1,datos!$B$7:$KV$88,43+A86,FALSE)</f>
        <v>57.894736842105267</v>
      </c>
      <c r="T86" s="110"/>
      <c r="U86" s="111">
        <f>VLOOKUP($A$1,ranking!$A$7:$FS$88,43+A86,FALSE)</f>
        <v>75</v>
      </c>
      <c r="V86" s="111"/>
      <c r="W86" s="50"/>
    </row>
    <row r="87" spans="1:23" ht="14.25" customHeight="1" x14ac:dyDescent="0.3">
      <c r="A87" s="80">
        <v>20</v>
      </c>
      <c r="B87" s="49"/>
      <c r="C87" s="49" t="s">
        <v>218</v>
      </c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113">
        <f>IFERROR(VLOOKUP($A$1,datos!$B$7:$KV$88,175+A87,FALSE)/100,"ND")</f>
        <v>0.64816194601890975</v>
      </c>
      <c r="Q87" s="113"/>
      <c r="R87" s="113"/>
      <c r="S87" s="110">
        <f>VLOOKUP($A$1,datos!$B$7:$KV$88,43+A87,FALSE)</f>
        <v>64.81619460189097</v>
      </c>
      <c r="T87" s="110"/>
      <c r="U87" s="111">
        <f>VLOOKUP($A$1,ranking!$A$7:$FS$88,43+A87,FALSE)</f>
        <v>28</v>
      </c>
      <c r="V87" s="111"/>
      <c r="W87" s="50"/>
    </row>
    <row r="88" spans="1:23" ht="14.25" customHeight="1" x14ac:dyDescent="0.3">
      <c r="A88" s="80">
        <v>21</v>
      </c>
      <c r="B88" s="49"/>
      <c r="C88" s="49" t="s">
        <v>219</v>
      </c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113">
        <f>IFERROR(VLOOKUP($A$1,datos!$B$7:$KV$88,175+A88,FALSE)/100,"ND")</f>
        <v>0.21360661875438855</v>
      </c>
      <c r="Q88" s="113"/>
      <c r="R88" s="113"/>
      <c r="S88" s="110">
        <f>VLOOKUP($A$1,datos!$B$7:$KV$88,43+A88,FALSE)</f>
        <v>21.360661875438854</v>
      </c>
      <c r="T88" s="110"/>
      <c r="U88" s="111">
        <f>VLOOKUP($A$1,ranking!$A$7:$FS$88,43+A88,FALSE)</f>
        <v>42</v>
      </c>
      <c r="V88" s="111"/>
      <c r="W88" s="50"/>
    </row>
    <row r="89" spans="1:23" ht="14.25" customHeight="1" x14ac:dyDescent="0.3">
      <c r="A89" s="80">
        <v>22</v>
      </c>
      <c r="B89" s="49"/>
      <c r="C89" s="49" t="s">
        <v>220</v>
      </c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113">
        <f>IFERROR(VLOOKUP($A$1,datos!$B$7:$KV$88,175+A89,FALSE)/100,"ND")</f>
        <v>0.18546079874989213</v>
      </c>
      <c r="Q89" s="113"/>
      <c r="R89" s="113"/>
      <c r="S89" s="110">
        <f>VLOOKUP($A$1,datos!$B$7:$KV$88,43+A89,FALSE)</f>
        <v>18.546079874989214</v>
      </c>
      <c r="T89" s="110"/>
      <c r="U89" s="111">
        <f>VLOOKUP($A$1,ranking!$A$7:$FS$88,43+A89,FALSE)</f>
        <v>53</v>
      </c>
      <c r="V89" s="111"/>
      <c r="W89" s="50"/>
    </row>
    <row r="90" spans="1:23" ht="14.25" customHeight="1" x14ac:dyDescent="0.3">
      <c r="A90" s="80">
        <v>23</v>
      </c>
      <c r="B90" s="49"/>
      <c r="C90" s="49" t="s">
        <v>221</v>
      </c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113">
        <f>IFERROR(VLOOKUP($A$1,datos!$B$7:$KV$88,175+A90,FALSE)/100,"ND")</f>
        <v>0.11864234010000001</v>
      </c>
      <c r="Q90" s="113"/>
      <c r="R90" s="113"/>
      <c r="S90" s="110">
        <f>VLOOKUP($A$1,datos!$B$7:$KV$88,43+A90,FALSE)</f>
        <v>11.864234010000001</v>
      </c>
      <c r="T90" s="110"/>
      <c r="U90" s="111">
        <f>VLOOKUP($A$1,ranking!$A$7:$FS$88,43+A90,FALSE)</f>
        <v>48</v>
      </c>
      <c r="V90" s="111"/>
      <c r="W90" s="50"/>
    </row>
    <row r="91" spans="1:23" x14ac:dyDescent="0.3">
      <c r="A91" s="80">
        <v>6</v>
      </c>
      <c r="B91" s="47" t="s">
        <v>178</v>
      </c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114"/>
      <c r="Q91" s="114"/>
      <c r="R91" s="114"/>
      <c r="S91" s="115">
        <f>VLOOKUP($A$1,datos!$B$7:$AR$88,14+A91,FALSE)</f>
        <v>71.472571361699337</v>
      </c>
      <c r="T91" s="115"/>
      <c r="U91" s="116">
        <f>VLOOKUP($A$1,ranking!$A$7:$AQ$88,14+A91,FALSE)</f>
        <v>39</v>
      </c>
      <c r="V91" s="116"/>
      <c r="W91" s="48"/>
    </row>
    <row r="92" spans="1:23" ht="14.25" customHeight="1" x14ac:dyDescent="0.3">
      <c r="A92" s="80">
        <v>24</v>
      </c>
      <c r="B92" s="49"/>
      <c r="C92" s="49" t="s">
        <v>222</v>
      </c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113">
        <f>IFERROR(VLOOKUP($A$1,datos!$B$7:$KV$88,175+A92,FALSE)/100,"ND")</f>
        <v>0.74504304478398931</v>
      </c>
      <c r="Q92" s="113"/>
      <c r="R92" s="113"/>
      <c r="S92" s="110">
        <f>VLOOKUP($A$1,datos!$B$7:$KV$88,43+A92,FALSE)</f>
        <v>74.504304478398936</v>
      </c>
      <c r="T92" s="110"/>
      <c r="U92" s="111">
        <f>VLOOKUP($A$1,ranking!$A$7:$FS$88,43+A92,FALSE)</f>
        <v>32</v>
      </c>
      <c r="V92" s="111"/>
      <c r="W92" s="50"/>
    </row>
    <row r="93" spans="1:23" ht="14.25" customHeight="1" x14ac:dyDescent="0.3">
      <c r="A93" s="80">
        <v>25</v>
      </c>
      <c r="B93" s="49"/>
      <c r="C93" s="49" t="s">
        <v>223</v>
      </c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113">
        <f>IFERROR(VLOOKUP($A$1,datos!$B$7:$KV$88,175+A93,FALSE)/100,"ND")</f>
        <v>0.58421487773635716</v>
      </c>
      <c r="Q93" s="113"/>
      <c r="R93" s="113"/>
      <c r="S93" s="110">
        <f>VLOOKUP($A$1,datos!$B$7:$KV$88,43+A93,FALSE)</f>
        <v>41.578512226364282</v>
      </c>
      <c r="T93" s="110"/>
      <c r="U93" s="111">
        <f>VLOOKUP($A$1,ranking!$A$7:$FS$88,43+A93,FALSE)</f>
        <v>73</v>
      </c>
      <c r="V93" s="111"/>
      <c r="W93" s="50"/>
    </row>
    <row r="94" spans="1:23" ht="14.25" customHeight="1" x14ac:dyDescent="0.3">
      <c r="A94" s="80">
        <v>26</v>
      </c>
      <c r="B94" s="49"/>
      <c r="C94" s="49" t="s">
        <v>224</v>
      </c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113">
        <f>IFERROR(VLOOKUP($A$1,datos!$B$7:$KV$88,175+A94,FALSE)/100,"ND")</f>
        <v>1.665102619665217E-2</v>
      </c>
      <c r="Q94" s="113"/>
      <c r="R94" s="113"/>
      <c r="S94" s="110">
        <f>VLOOKUP($A$1,datos!$B$7:$KV$88,43+A94,FALSE)</f>
        <v>98.33489738033478</v>
      </c>
      <c r="T94" s="110"/>
      <c r="U94" s="111">
        <f>VLOOKUP($A$1,ranking!$A$7:$FS$88,43+A94,FALSE)</f>
        <v>2</v>
      </c>
      <c r="V94" s="111"/>
      <c r="W94" s="50"/>
    </row>
    <row r="95" spans="1:23" x14ac:dyDescent="0.3">
      <c r="A95" s="80">
        <v>7</v>
      </c>
      <c r="B95" s="47" t="s">
        <v>179</v>
      </c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114"/>
      <c r="Q95" s="114"/>
      <c r="R95" s="114"/>
      <c r="S95" s="115">
        <f>VLOOKUP($A$1,datos!$B$7:$AR$88,14+A95,FALSE)</f>
        <v>38.204266202224751</v>
      </c>
      <c r="T95" s="115"/>
      <c r="U95" s="116">
        <f>VLOOKUP($A$1,ranking!$A$7:$AQ$88,14+A95,FALSE)</f>
        <v>52</v>
      </c>
      <c r="V95" s="116"/>
      <c r="W95" s="48"/>
    </row>
    <row r="96" spans="1:23" ht="14.25" customHeight="1" x14ac:dyDescent="0.3">
      <c r="A96" s="80">
        <v>27</v>
      </c>
      <c r="B96" s="49"/>
      <c r="C96" s="49" t="s">
        <v>225</v>
      </c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113">
        <f>IFERROR(VLOOKUP($A$1,datos!$B$7:$KV$88,175+A96,FALSE)/100,"ND")</f>
        <v>2.2587755438365199E-2</v>
      </c>
      <c r="Q96" s="113"/>
      <c r="R96" s="113"/>
      <c r="S96" s="110">
        <f>VLOOKUP($A$1,datos!$B$7:$KV$88,43+A96,FALSE)</f>
        <v>2.2587755438365198</v>
      </c>
      <c r="T96" s="110"/>
      <c r="U96" s="111">
        <f>VLOOKUP($A$1,ranking!$A$7:$FS$88,43+A96,FALSE)</f>
        <v>51</v>
      </c>
      <c r="V96" s="111"/>
      <c r="W96" s="50"/>
    </row>
    <row r="97" spans="1:23" ht="14.25" customHeight="1" x14ac:dyDescent="0.3">
      <c r="A97" s="80">
        <v>28</v>
      </c>
      <c r="B97" s="49"/>
      <c r="C97" s="49" t="s">
        <v>673</v>
      </c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113">
        <f>IFERROR(VLOOKUP($A$1,datos!$B$7:$KV$88,175+A97,FALSE)/100,"ND")</f>
        <v>1</v>
      </c>
      <c r="Q97" s="113"/>
      <c r="R97" s="113"/>
      <c r="S97" s="110">
        <f>VLOOKUP($A$1,datos!$B$7:$KV$88,43+A97,FALSE)</f>
        <v>100</v>
      </c>
      <c r="T97" s="110"/>
      <c r="U97" s="111">
        <f>VLOOKUP($A$1,ranking!$A$7:$FS$88,43+A97,FALSE)</f>
        <v>1</v>
      </c>
      <c r="V97" s="111"/>
      <c r="W97" s="50"/>
    </row>
    <row r="98" spans="1:23" ht="14.25" customHeight="1" x14ac:dyDescent="0.3">
      <c r="A98" s="80">
        <v>29</v>
      </c>
      <c r="B98" s="49"/>
      <c r="C98" s="49" t="s">
        <v>674</v>
      </c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113">
        <f>IFERROR(VLOOKUP($A$1,datos!$B$7:$KV$88,175+A98,FALSE)/100,"ND")</f>
        <v>0.20004821822189567</v>
      </c>
      <c r="Q98" s="113"/>
      <c r="R98" s="113"/>
      <c r="S98" s="110">
        <f>VLOOKUP($A$1,datos!$B$7:$KV$88,43+A98,FALSE)</f>
        <v>20.004821822189566</v>
      </c>
      <c r="T98" s="110"/>
      <c r="U98" s="111">
        <f>VLOOKUP($A$1,ranking!$A$7:$FS$88,43+A98,FALSE)</f>
        <v>63</v>
      </c>
      <c r="V98" s="111"/>
      <c r="W98" s="50"/>
    </row>
    <row r="99" spans="1:23" ht="14.25" customHeight="1" x14ac:dyDescent="0.3">
      <c r="A99" s="80">
        <v>30</v>
      </c>
      <c r="B99" s="49"/>
      <c r="C99" s="49" t="s">
        <v>228</v>
      </c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113">
        <f>IFERROR(VLOOKUP($A$1,datos!$B$7:$KV$88,175+A99,FALSE)/100,"ND")</f>
        <v>7.2110916394732327E-5</v>
      </c>
      <c r="Q99" s="113"/>
      <c r="R99" s="113"/>
      <c r="S99" s="110">
        <f>VLOOKUP($A$1,datos!$B$7:$KV$88,43+A99,FALSE)</f>
        <v>7.2110916394732324E-3</v>
      </c>
      <c r="T99" s="110"/>
      <c r="U99" s="111">
        <f>VLOOKUP($A$1,ranking!$A$7:$FS$88,43+A99,FALSE)</f>
        <v>70</v>
      </c>
      <c r="V99" s="111"/>
      <c r="W99" s="50"/>
    </row>
    <row r="100" spans="1:23" ht="14.25" customHeight="1" x14ac:dyDescent="0.3">
      <c r="A100" s="80">
        <v>31</v>
      </c>
      <c r="B100" s="49"/>
      <c r="C100" s="49" t="s">
        <v>229</v>
      </c>
      <c r="D100" s="49"/>
      <c r="E100" s="49"/>
      <c r="F100" s="49"/>
      <c r="G100" s="49"/>
      <c r="H100" s="49"/>
      <c r="I100" s="49"/>
      <c r="J100" s="49"/>
      <c r="K100" s="49"/>
      <c r="L100" s="49" t="s">
        <v>672</v>
      </c>
      <c r="M100" s="49"/>
      <c r="N100" s="49"/>
      <c r="O100" s="49"/>
      <c r="P100" s="113">
        <f>IFERROR(VLOOKUP($A$1,datos!$B$7:$KV$88,175+A100,FALSE)/100,"ND")</f>
        <v>0.01</v>
      </c>
      <c r="Q100" s="113"/>
      <c r="R100" s="113"/>
      <c r="S100" s="110">
        <f>VLOOKUP($A$1,datos!$B$7:$KV$88,43+A100,FALSE)</f>
        <v>100</v>
      </c>
      <c r="T100" s="110"/>
      <c r="U100" s="111">
        <f>VLOOKUP($A$1,ranking!$A$7:$FS$88,43+A100,FALSE)</f>
        <v>1</v>
      </c>
      <c r="V100" s="111"/>
      <c r="W100" s="50"/>
    </row>
    <row r="101" spans="1:23" ht="14.25" customHeight="1" x14ac:dyDescent="0.3">
      <c r="A101" s="80">
        <v>32</v>
      </c>
      <c r="B101" s="49"/>
      <c r="C101" s="49" t="s">
        <v>230</v>
      </c>
      <c r="D101" s="49"/>
      <c r="E101" s="49"/>
      <c r="F101" s="49"/>
      <c r="G101" s="49"/>
      <c r="H101" s="49"/>
      <c r="I101" s="49"/>
      <c r="J101" s="49"/>
      <c r="K101" s="49"/>
      <c r="L101" s="49"/>
      <c r="M101" s="49" t="s">
        <v>671</v>
      </c>
      <c r="N101" s="49"/>
      <c r="O101" s="49"/>
      <c r="P101" s="166">
        <f>IFERROR(VLOOKUP($A$1,datos!$B$7:$KV$88,175+A101,FALSE),"ND")</f>
        <v>668.90756302521004</v>
      </c>
      <c r="Q101" s="166"/>
      <c r="R101" s="166"/>
      <c r="S101" s="110">
        <f>VLOOKUP($A$1,datos!$B$7:$KV$88,43+A101,FALSE)</f>
        <v>6.9547887556829444</v>
      </c>
      <c r="T101" s="110"/>
      <c r="U101" s="111">
        <f>VLOOKUP($A$1,ranking!$A$7:$FS$88,43+A101,FALSE)</f>
        <v>34</v>
      </c>
      <c r="V101" s="111"/>
      <c r="W101" s="50"/>
    </row>
    <row r="102" spans="1:23" x14ac:dyDescent="0.3">
      <c r="A102" s="51" t="s">
        <v>593</v>
      </c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161"/>
      <c r="Q102" s="161"/>
      <c r="R102" s="161"/>
      <c r="S102" s="162">
        <f>VLOOKUP($A$1,datos!$B$7:$AR$88,10,FALSE)</f>
        <v>59.462012687031297</v>
      </c>
      <c r="T102" s="162"/>
      <c r="U102" s="163">
        <f>VLOOKUP($A$1,ranking!$A$7:$AQ$88,10,FALSE)</f>
        <v>50</v>
      </c>
      <c r="V102" s="163"/>
      <c r="W102" s="52"/>
    </row>
    <row r="103" spans="1:23" x14ac:dyDescent="0.3">
      <c r="A103" s="80">
        <v>8</v>
      </c>
      <c r="B103" s="47" t="s">
        <v>180</v>
      </c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114"/>
      <c r="Q103" s="114"/>
      <c r="R103" s="114"/>
      <c r="S103" s="115">
        <f>VLOOKUP($A$1,datos!$B$7:$AR$88,14+A103,FALSE)</f>
        <v>18.525396976537671</v>
      </c>
      <c r="T103" s="115"/>
      <c r="U103" s="116">
        <f>VLOOKUP($A$1,ranking!$A$7:$AQ$88,14+A103,FALSE)</f>
        <v>64</v>
      </c>
      <c r="V103" s="116"/>
      <c r="W103" s="48"/>
    </row>
    <row r="104" spans="1:23" ht="14.25" customHeight="1" x14ac:dyDescent="0.3">
      <c r="A104" s="80">
        <v>33</v>
      </c>
      <c r="B104" s="49"/>
      <c r="C104" s="49" t="s">
        <v>231</v>
      </c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113">
        <f>IFERROR(VLOOKUP($A$1,datos!$B$7:$KV$88,175+A104,FALSE)/100,"ND")</f>
        <v>0.43999807145267822</v>
      </c>
      <c r="Q104" s="113"/>
      <c r="R104" s="113"/>
      <c r="S104" s="110">
        <f>VLOOKUP($A$1,datos!$B$7:$KV$88,43+A104,FALSE)</f>
        <v>43.999807145267823</v>
      </c>
      <c r="T104" s="110"/>
      <c r="U104" s="111">
        <f>VLOOKUP($A$1,ranking!$A$7:$FS$88,43+A104,FALSE)</f>
        <v>39</v>
      </c>
      <c r="V104" s="111"/>
      <c r="W104" s="50"/>
    </row>
    <row r="105" spans="1:23" ht="14.25" customHeight="1" x14ac:dyDescent="0.3">
      <c r="A105" s="80">
        <v>34</v>
      </c>
      <c r="B105" s="49"/>
      <c r="C105" s="49" t="s">
        <v>232</v>
      </c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113">
        <f>IFERROR(VLOOKUP($A$1,datos!$B$7:$KV$88,175+A105,FALSE)/100,"ND")</f>
        <v>6.6666666666666666E-2</v>
      </c>
      <c r="Q105" s="113"/>
      <c r="R105" s="113"/>
      <c r="S105" s="110">
        <f>VLOOKUP($A$1,datos!$B$7:$KV$88,43+A105,FALSE)</f>
        <v>6.666666666666667</v>
      </c>
      <c r="T105" s="110"/>
      <c r="U105" s="111">
        <f>VLOOKUP($A$1,ranking!$A$7:$FS$88,43+A105,FALSE)</f>
        <v>60</v>
      </c>
      <c r="V105" s="111"/>
      <c r="W105" s="50"/>
    </row>
    <row r="106" spans="1:23" ht="14.25" customHeight="1" x14ac:dyDescent="0.3">
      <c r="A106" s="80">
        <v>35</v>
      </c>
      <c r="B106" s="49"/>
      <c r="C106" s="49" t="s">
        <v>233</v>
      </c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113">
        <f>IFERROR(VLOOKUP($A$1,datos!$B$7:$KV$88,175+A106,FALSE)/100,"ND")</f>
        <v>0</v>
      </c>
      <c r="Q106" s="113"/>
      <c r="R106" s="113"/>
      <c r="S106" s="110">
        <f>VLOOKUP($A$1,datos!$B$7:$KV$88,43+A106,FALSE)</f>
        <v>0</v>
      </c>
      <c r="T106" s="110"/>
      <c r="U106" s="111">
        <f>VLOOKUP($A$1,ranking!$A$7:$FS$88,43+A106,FALSE)</f>
        <v>28</v>
      </c>
      <c r="V106" s="111"/>
      <c r="W106" s="50"/>
    </row>
    <row r="107" spans="1:23" ht="14.25" customHeight="1" x14ac:dyDescent="0.3">
      <c r="A107" s="82">
        <v>36</v>
      </c>
      <c r="B107" s="83"/>
      <c r="C107" s="83" t="s">
        <v>234</v>
      </c>
      <c r="D107" s="83"/>
      <c r="E107" s="83"/>
      <c r="F107" s="83"/>
      <c r="G107" s="83"/>
      <c r="H107" s="83"/>
      <c r="I107" s="83"/>
      <c r="J107" s="83"/>
      <c r="K107" s="83"/>
      <c r="L107" s="83" t="s">
        <v>675</v>
      </c>
      <c r="M107" s="83"/>
      <c r="N107" s="83"/>
      <c r="O107" s="83"/>
      <c r="P107" s="165">
        <f>IFERROR(VLOOKUP($A$1,datos!$B$7:$KV$88,175+A107,FALSE),"ND")</f>
        <v>2310992.7920543849</v>
      </c>
      <c r="Q107" s="165"/>
      <c r="R107" s="165"/>
      <c r="S107" s="148">
        <f>VLOOKUP($A$1,datos!$B$7:$KV$88,43+A107,FALSE)</f>
        <v>23.435114094216189</v>
      </c>
      <c r="T107" s="148"/>
      <c r="U107" s="149">
        <f>VLOOKUP($A$1,ranking!$A$7:$FS$88,43+A107,FALSE)</f>
        <v>47</v>
      </c>
      <c r="V107" s="149"/>
      <c r="W107" s="50"/>
    </row>
    <row r="108" spans="1:23" ht="14.25" customHeight="1" x14ac:dyDescent="0.3">
      <c r="A108" s="80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70"/>
      <c r="Q108" s="70"/>
      <c r="R108" s="70"/>
      <c r="S108" s="71"/>
      <c r="T108" s="71"/>
      <c r="U108" s="50"/>
      <c r="V108" s="50"/>
      <c r="W108" s="50"/>
    </row>
    <row r="109" spans="1:23" ht="14.25" customHeight="1" x14ac:dyDescent="0.3">
      <c r="A109" s="80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70"/>
      <c r="Q109" s="70"/>
      <c r="R109" s="70"/>
      <c r="S109" s="71"/>
      <c r="T109" s="71"/>
      <c r="U109" s="50"/>
      <c r="V109" s="50"/>
      <c r="W109" s="50"/>
    </row>
    <row r="110" spans="1:23" ht="14.25" customHeight="1" x14ac:dyDescent="0.3">
      <c r="A110" s="80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70"/>
      <c r="Q110" s="70"/>
      <c r="R110" s="70"/>
      <c r="S110" s="71"/>
      <c r="T110" s="71"/>
      <c r="U110" s="50"/>
      <c r="V110" s="50"/>
      <c r="W110" s="50"/>
    </row>
    <row r="111" spans="1:23" ht="14.25" customHeight="1" x14ac:dyDescent="0.3">
      <c r="A111" s="104" t="str">
        <f>A59</f>
        <v>SAN JOSÉ</v>
      </c>
      <c r="B111" s="104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49"/>
      <c r="W111" s="49"/>
    </row>
    <row r="112" spans="1:23" ht="14.25" customHeight="1" x14ac:dyDescent="0.3">
      <c r="A112" s="105" t="s">
        <v>547</v>
      </c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49"/>
      <c r="W112" s="49"/>
    </row>
    <row r="113" spans="1:23" ht="14.25" customHeight="1" x14ac:dyDescent="0.3">
      <c r="A113" s="106" t="s">
        <v>551</v>
      </c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77"/>
      <c r="O113" s="77"/>
      <c r="P113" s="106" t="s">
        <v>552</v>
      </c>
      <c r="Q113" s="106"/>
      <c r="R113" s="106"/>
      <c r="S113" s="106" t="s">
        <v>683</v>
      </c>
      <c r="T113" s="106"/>
      <c r="U113" s="106" t="s">
        <v>478</v>
      </c>
      <c r="V113" s="106"/>
      <c r="W113" s="43"/>
    </row>
    <row r="114" spans="1:23" x14ac:dyDescent="0.3">
      <c r="A114" s="80">
        <v>9</v>
      </c>
      <c r="B114" s="47" t="s">
        <v>181</v>
      </c>
      <c r="C114" s="212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114"/>
      <c r="Q114" s="114"/>
      <c r="R114" s="114"/>
      <c r="S114" s="115">
        <f>VLOOKUP($A$1,datos!$B$7:$AR$88,14+A114,FALSE)</f>
        <v>61.617191121520626</v>
      </c>
      <c r="T114" s="115"/>
      <c r="U114" s="116">
        <f>VLOOKUP($A$1,ranking!$A$7:$AQ$88,14+A114,FALSE)</f>
        <v>62</v>
      </c>
      <c r="V114" s="116"/>
      <c r="W114" s="48"/>
    </row>
    <row r="115" spans="1:23" ht="14.25" customHeight="1" x14ac:dyDescent="0.3">
      <c r="A115" s="80">
        <v>37</v>
      </c>
      <c r="B115" s="49"/>
      <c r="C115" s="49" t="s">
        <v>235</v>
      </c>
      <c r="D115" s="49"/>
      <c r="E115" s="49"/>
      <c r="F115" s="49"/>
      <c r="G115" s="49"/>
      <c r="H115" s="49"/>
      <c r="I115" s="49"/>
      <c r="J115" s="49"/>
      <c r="K115" s="49" t="s">
        <v>676</v>
      </c>
      <c r="L115" s="49"/>
      <c r="M115" s="49"/>
      <c r="N115" s="49"/>
      <c r="O115" s="49"/>
      <c r="P115" s="112">
        <f>IFERROR(VLOOKUP($A$1,datos!$B$7:$KV$88,175+A115,FALSE),"ND")</f>
        <v>25.325555555555557</v>
      </c>
      <c r="Q115" s="112"/>
      <c r="R115" s="112"/>
      <c r="S115" s="110">
        <f>VLOOKUP($A$1,datos!$B$7:$KV$88,43+A115,FALSE)</f>
        <v>94.538545613111097</v>
      </c>
      <c r="T115" s="110"/>
      <c r="U115" s="111">
        <f>VLOOKUP($A$1,ranking!$A$7:$FS$88,43+A115,FALSE)</f>
        <v>11</v>
      </c>
      <c r="V115" s="111"/>
      <c r="W115" s="50"/>
    </row>
    <row r="116" spans="1:23" ht="14.25" customHeight="1" x14ac:dyDescent="0.3">
      <c r="A116" s="80">
        <v>38</v>
      </c>
      <c r="B116" s="49"/>
      <c r="C116" s="49" t="s">
        <v>236</v>
      </c>
      <c r="D116" s="49"/>
      <c r="E116" s="49"/>
      <c r="F116" s="49"/>
      <c r="G116" s="49"/>
      <c r="H116" s="49"/>
      <c r="I116" s="49"/>
      <c r="J116" s="49"/>
      <c r="K116" s="49" t="s">
        <v>676</v>
      </c>
      <c r="L116" s="49"/>
      <c r="M116" s="49"/>
      <c r="N116" s="49"/>
      <c r="O116" s="49"/>
      <c r="P116" s="112">
        <f>IFERROR(VLOOKUP($A$1,datos!$B$7:$KV$88,175+A116,FALSE),"ND")</f>
        <v>211.41809523809516</v>
      </c>
      <c r="Q116" s="112"/>
      <c r="R116" s="112"/>
      <c r="S116" s="110">
        <f>VLOOKUP($A$1,datos!$B$7:$KV$88,43+A116,FALSE)</f>
        <v>53.099898987382069</v>
      </c>
      <c r="T116" s="110"/>
      <c r="U116" s="111">
        <f>VLOOKUP($A$1,ranking!$A$7:$FS$88,43+A116,FALSE)</f>
        <v>39</v>
      </c>
      <c r="V116" s="111"/>
      <c r="W116" s="50"/>
    </row>
    <row r="117" spans="1:23" ht="14.25" customHeight="1" x14ac:dyDescent="0.3">
      <c r="A117" s="80">
        <v>39</v>
      </c>
      <c r="B117" s="49"/>
      <c r="C117" s="49" t="s">
        <v>237</v>
      </c>
      <c r="D117" s="49"/>
      <c r="E117" s="49"/>
      <c r="F117" s="49"/>
      <c r="G117" s="49"/>
      <c r="H117" s="49"/>
      <c r="I117" s="49"/>
      <c r="J117" s="49"/>
      <c r="K117" s="49" t="s">
        <v>676</v>
      </c>
      <c r="L117" s="49"/>
      <c r="M117" s="49"/>
      <c r="N117" s="49"/>
      <c r="O117" s="49"/>
      <c r="P117" s="112">
        <f>IFERROR(VLOOKUP($A$1,datos!$B$7:$KV$88,175+A117,FALSE),"ND")</f>
        <v>172.6349206349206</v>
      </c>
      <c r="Q117" s="112"/>
      <c r="R117" s="112"/>
      <c r="S117" s="110">
        <f>VLOOKUP($A$1,datos!$B$7:$KV$88,43+A117,FALSE)</f>
        <v>65.122100720592798</v>
      </c>
      <c r="T117" s="110"/>
      <c r="U117" s="111">
        <f>VLOOKUP($A$1,ranking!$A$7:$FS$88,43+A117,FALSE)</f>
        <v>18</v>
      </c>
      <c r="V117" s="111"/>
      <c r="W117" s="50"/>
    </row>
    <row r="118" spans="1:23" ht="14.25" customHeight="1" x14ac:dyDescent="0.3">
      <c r="A118" s="80">
        <v>40</v>
      </c>
      <c r="B118" s="49"/>
      <c r="C118" s="49" t="s">
        <v>238</v>
      </c>
      <c r="D118" s="49"/>
      <c r="E118" s="49"/>
      <c r="F118" s="49"/>
      <c r="G118" s="49"/>
      <c r="H118" s="49"/>
      <c r="I118" s="49"/>
      <c r="J118" s="49"/>
      <c r="K118" s="49" t="s">
        <v>676</v>
      </c>
      <c r="L118" s="49"/>
      <c r="M118" s="49"/>
      <c r="N118" s="49"/>
      <c r="O118" s="49"/>
      <c r="P118" s="112">
        <f>IFERROR(VLOOKUP($A$1,datos!$B$7:$KV$88,175+A118,FALSE),"ND")</f>
        <v>78.672539682539679</v>
      </c>
      <c r="Q118" s="112"/>
      <c r="R118" s="112"/>
      <c r="S118" s="110">
        <f>VLOOKUP($A$1,datos!$B$7:$KV$88,43+A118,FALSE)</f>
        <v>82.441200514081387</v>
      </c>
      <c r="T118" s="110"/>
      <c r="U118" s="111">
        <f>VLOOKUP($A$1,ranking!$A$7:$FS$88,43+A118,FALSE)</f>
        <v>21</v>
      </c>
      <c r="V118" s="111"/>
      <c r="W118" s="50"/>
    </row>
    <row r="119" spans="1:23" ht="14.25" customHeight="1" x14ac:dyDescent="0.3">
      <c r="A119" s="80">
        <v>41</v>
      </c>
      <c r="B119" s="49"/>
      <c r="C119" s="49" t="s">
        <v>239</v>
      </c>
      <c r="D119" s="49"/>
      <c r="E119" s="49"/>
      <c r="F119" s="49"/>
      <c r="G119" s="49"/>
      <c r="H119" s="49"/>
      <c r="I119" s="49" t="s">
        <v>594</v>
      </c>
      <c r="J119" s="49"/>
      <c r="K119" s="49"/>
      <c r="L119" s="49"/>
      <c r="M119" s="49"/>
      <c r="N119" s="49"/>
      <c r="O119" s="49"/>
      <c r="P119" s="112">
        <f>IFERROR(VLOOKUP($A$1,datos!$B$7:$KV$88,175+A119,FALSE),"ND")</f>
        <v>164.86852146113827</v>
      </c>
      <c r="Q119" s="112"/>
      <c r="R119" s="112"/>
      <c r="S119" s="110">
        <f>VLOOKUP($A$1,datos!$B$7:$KV$88,43+A119,FALSE)</f>
        <v>80.741499023755367</v>
      </c>
      <c r="T119" s="110"/>
      <c r="U119" s="111">
        <f>VLOOKUP($A$1,ranking!$A$7:$FS$88,43+A119,FALSE)</f>
        <v>47</v>
      </c>
      <c r="V119" s="111"/>
      <c r="W119" s="50"/>
    </row>
    <row r="120" spans="1:23" ht="14.25" customHeight="1" x14ac:dyDescent="0.3">
      <c r="A120" s="80">
        <v>42</v>
      </c>
      <c r="B120" s="49"/>
      <c r="C120" s="49" t="s">
        <v>687</v>
      </c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112">
        <f>IFERROR(VLOOKUP($A$1,datos!$B$7:$KV$88,175+A120,FALSE),"ND")</f>
        <v>91.433738901677074</v>
      </c>
      <c r="Q120" s="112"/>
      <c r="R120" s="112"/>
      <c r="S120" s="110">
        <f>VLOOKUP($A$1,datos!$B$7:$KV$88,43+A120,FALSE)</f>
        <v>8.5662610983229257</v>
      </c>
      <c r="T120" s="110"/>
      <c r="U120" s="111">
        <f>VLOOKUP($A$1,ranking!$A$7:$FS$88,43+A120,FALSE)</f>
        <v>82</v>
      </c>
      <c r="V120" s="111"/>
      <c r="W120" s="50"/>
    </row>
    <row r="121" spans="1:23" ht="14.25" customHeight="1" x14ac:dyDescent="0.3">
      <c r="A121" s="80">
        <v>43</v>
      </c>
      <c r="B121" s="49"/>
      <c r="C121" s="49" t="s">
        <v>688</v>
      </c>
      <c r="D121" s="49"/>
      <c r="E121" s="49"/>
      <c r="F121" s="49"/>
      <c r="G121" s="49"/>
      <c r="H121" s="49" t="s">
        <v>677</v>
      </c>
      <c r="I121" s="49"/>
      <c r="J121" s="49"/>
      <c r="K121" s="49"/>
      <c r="L121" s="49"/>
      <c r="M121" s="49"/>
      <c r="N121" s="49"/>
      <c r="O121" s="49"/>
      <c r="P121" s="112">
        <f>IFERROR(VLOOKUP($A$1,datos!$B$7:$KV$88,175+A121,FALSE),"ND")</f>
        <v>216.00678834741953</v>
      </c>
      <c r="Q121" s="112"/>
      <c r="R121" s="112"/>
      <c r="S121" s="110">
        <f>VLOOKUP($A$1,datos!$B$7:$KV$88,43+A121,FALSE)</f>
        <v>46.810831893398777</v>
      </c>
      <c r="T121" s="110"/>
      <c r="U121" s="111">
        <f>VLOOKUP($A$1,ranking!$A$7:$FS$88,43+A121,FALSE)</f>
        <v>75</v>
      </c>
      <c r="V121" s="111"/>
      <c r="W121" s="50"/>
    </row>
    <row r="122" spans="1:23" x14ac:dyDescent="0.3">
      <c r="A122" s="80">
        <v>10</v>
      </c>
      <c r="B122" s="47" t="s">
        <v>182</v>
      </c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114"/>
      <c r="Q122" s="114"/>
      <c r="R122" s="114"/>
      <c r="S122" s="115">
        <f>VLOOKUP($A$1,datos!$B$7:$AR$88,14+A122,FALSE)</f>
        <v>93.92426486143431</v>
      </c>
      <c r="T122" s="115"/>
      <c r="U122" s="116">
        <f>VLOOKUP($A$1,ranking!$A$7:$AQ$88,14+A122,FALSE)</f>
        <v>37</v>
      </c>
      <c r="V122" s="116"/>
      <c r="W122" s="48"/>
    </row>
    <row r="123" spans="1:23" ht="14.25" customHeight="1" x14ac:dyDescent="0.3">
      <c r="A123" s="80">
        <v>44</v>
      </c>
      <c r="B123" s="49"/>
      <c r="C123" s="49" t="s">
        <v>240</v>
      </c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113">
        <f>IFERROR(VLOOKUP($A$1,datos!$B$7:$KV$88,175+A123,FALSE)/100,"ND")</f>
        <v>0.95555512818047195</v>
      </c>
      <c r="Q123" s="113"/>
      <c r="R123" s="113"/>
      <c r="S123" s="110">
        <f>VLOOKUP($A$1,datos!$B$7:$KV$88,43+A123,FALSE)</f>
        <v>95.555512818047191</v>
      </c>
      <c r="T123" s="110"/>
      <c r="U123" s="111">
        <f>VLOOKUP($A$1,ranking!$A$7:$FS$88,43+A123,FALSE)</f>
        <v>12</v>
      </c>
      <c r="V123" s="111"/>
      <c r="W123" s="50"/>
    </row>
    <row r="124" spans="1:23" ht="14.25" customHeight="1" x14ac:dyDescent="0.3">
      <c r="A124" s="80">
        <v>45</v>
      </c>
      <c r="B124" s="49"/>
      <c r="C124" s="49" t="s">
        <v>241</v>
      </c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113">
        <f>IFERROR(VLOOKUP($A$1,datos!$B$7:$KV$88,175+A124,FALSE)/100,"ND")</f>
        <v>0.93820797353693475</v>
      </c>
      <c r="Q124" s="113"/>
      <c r="R124" s="113"/>
      <c r="S124" s="110">
        <f>VLOOKUP($A$1,datos!$B$7:$KV$88,43+A124,FALSE)</f>
        <v>93.820797353693479</v>
      </c>
      <c r="T124" s="110"/>
      <c r="U124" s="111">
        <f>VLOOKUP($A$1,ranking!$A$7:$FS$88,43+A124,FALSE)</f>
        <v>57</v>
      </c>
      <c r="V124" s="111"/>
      <c r="W124" s="50"/>
    </row>
    <row r="125" spans="1:23" ht="14.25" customHeight="1" x14ac:dyDescent="0.3">
      <c r="A125" s="80">
        <v>46</v>
      </c>
      <c r="B125" s="49"/>
      <c r="C125" s="49" t="s">
        <v>242</v>
      </c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113">
        <f>IFERROR(VLOOKUP($A$1,datos!$B$7:$KV$88,175+A125,FALSE)/100,"ND")</f>
        <v>0.95816104775275501</v>
      </c>
      <c r="Q125" s="113"/>
      <c r="R125" s="113"/>
      <c r="S125" s="110">
        <f>VLOOKUP($A$1,datos!$B$7:$KV$88,43+A125,FALSE)</f>
        <v>95.816104775275505</v>
      </c>
      <c r="T125" s="110"/>
      <c r="U125" s="111">
        <f>VLOOKUP($A$1,ranking!$A$7:$FS$88,43+A125,FALSE)</f>
        <v>58</v>
      </c>
      <c r="V125" s="111"/>
      <c r="W125" s="50"/>
    </row>
    <row r="126" spans="1:23" ht="14.25" customHeight="1" x14ac:dyDescent="0.3">
      <c r="A126" s="80">
        <v>47</v>
      </c>
      <c r="B126" s="49"/>
      <c r="C126" s="49" t="s">
        <v>243</v>
      </c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113">
        <f>IFERROR(VLOOKUP($A$1,datos!$B$7:$KV$88,175+A126,FALSE)/100,"ND")</f>
        <v>0.88671461815104702</v>
      </c>
      <c r="Q126" s="113"/>
      <c r="R126" s="113"/>
      <c r="S126" s="110">
        <f>VLOOKUP($A$1,datos!$B$7:$KV$88,43+A126,FALSE)</f>
        <v>88.671461815104706</v>
      </c>
      <c r="T126" s="110"/>
      <c r="U126" s="111">
        <f>VLOOKUP($A$1,ranking!$A$7:$FS$88,43+A126,FALSE)</f>
        <v>76</v>
      </c>
      <c r="V126" s="111"/>
      <c r="W126" s="50"/>
    </row>
    <row r="127" spans="1:23" ht="14.25" customHeight="1" x14ac:dyDescent="0.3">
      <c r="A127" s="80">
        <v>48</v>
      </c>
      <c r="B127" s="49"/>
      <c r="C127" s="49" t="s">
        <v>244</v>
      </c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113">
        <f>IFERROR(VLOOKUP($A$1,datos!$B$7:$KV$88,175+A127,FALSE)/100,"ND")</f>
        <v>0.95757447545050678</v>
      </c>
      <c r="Q127" s="113"/>
      <c r="R127" s="113"/>
      <c r="S127" s="110">
        <f>VLOOKUP($A$1,datos!$B$7:$KV$88,43+A127,FALSE)</f>
        <v>95.757447545050681</v>
      </c>
      <c r="T127" s="110"/>
      <c r="U127" s="111">
        <f>VLOOKUP($A$1,ranking!$A$7:$FS$88,43+A127,FALSE)</f>
        <v>29</v>
      </c>
      <c r="V127" s="111"/>
      <c r="W127" s="50"/>
    </row>
    <row r="128" spans="1:23" x14ac:dyDescent="0.3">
      <c r="A128" s="80">
        <v>11</v>
      </c>
      <c r="B128" s="47" t="s">
        <v>183</v>
      </c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114"/>
      <c r="Q128" s="114"/>
      <c r="R128" s="114"/>
      <c r="S128" s="115">
        <f>VLOOKUP($A$1,datos!$B$7:$AR$88,14+A128,FALSE)</f>
        <v>63.781197788632568</v>
      </c>
      <c r="T128" s="115"/>
      <c r="U128" s="116">
        <f>VLOOKUP($A$1,ranking!$A$7:$AQ$88,14+A128,FALSE)</f>
        <v>23</v>
      </c>
      <c r="V128" s="116"/>
      <c r="W128" s="48"/>
    </row>
    <row r="129" spans="1:23" ht="14.25" customHeight="1" x14ac:dyDescent="0.3">
      <c r="A129" s="80">
        <v>49</v>
      </c>
      <c r="B129" s="49"/>
      <c r="C129" s="49" t="s">
        <v>245</v>
      </c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113">
        <f>IFERROR(VLOOKUP($A$1,datos!$B$7:$KV$88,175+A129,FALSE)/100,"ND")</f>
        <v>0.85840000000000005</v>
      </c>
      <c r="Q129" s="113"/>
      <c r="R129" s="113"/>
      <c r="S129" s="110">
        <f>VLOOKUP($A$1,datos!$B$7:$KV$88,43+A129,FALSE)</f>
        <v>85.84</v>
      </c>
      <c r="T129" s="110"/>
      <c r="U129" s="111">
        <f>VLOOKUP($A$1,ranking!$A$7:$FS$88,43+A129,FALSE)</f>
        <v>23</v>
      </c>
      <c r="V129" s="111"/>
      <c r="W129" s="50"/>
    </row>
    <row r="130" spans="1:23" ht="14.25" customHeight="1" x14ac:dyDescent="0.3">
      <c r="A130" s="80">
        <v>50</v>
      </c>
      <c r="B130" s="49"/>
      <c r="C130" s="49" t="s">
        <v>246</v>
      </c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113">
        <f>IFERROR(VLOOKUP($A$1,datos!$B$7:$KV$88,175+A130,FALSE)/100,"ND")</f>
        <v>0.6845</v>
      </c>
      <c r="Q130" s="113"/>
      <c r="R130" s="113"/>
      <c r="S130" s="110">
        <f>VLOOKUP($A$1,datos!$B$7:$KV$88,43+A130,FALSE)</f>
        <v>68.45</v>
      </c>
      <c r="T130" s="110"/>
      <c r="U130" s="111">
        <f>VLOOKUP($A$1,ranking!$A$7:$FS$88,43+A130,FALSE)</f>
        <v>54</v>
      </c>
      <c r="V130" s="111"/>
      <c r="W130" s="50"/>
    </row>
    <row r="131" spans="1:23" ht="14.25" customHeight="1" x14ac:dyDescent="0.3">
      <c r="A131" s="80">
        <v>51</v>
      </c>
      <c r="B131" s="49"/>
      <c r="C131" s="49" t="s">
        <v>247</v>
      </c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113">
        <f>IFERROR(VLOOKUP($A$1,datos!$B$7:$KV$88,175+A131,FALSE)/100,"ND")</f>
        <v>1</v>
      </c>
      <c r="Q131" s="113"/>
      <c r="R131" s="113"/>
      <c r="S131" s="110">
        <f>VLOOKUP($A$1,datos!$B$7:$KV$88,43+A131,FALSE)</f>
        <v>100</v>
      </c>
      <c r="T131" s="110"/>
      <c r="U131" s="111">
        <f>VLOOKUP($A$1,ranking!$A$7:$FS$88,43+A131,FALSE)</f>
        <v>1</v>
      </c>
      <c r="V131" s="111"/>
      <c r="W131" s="50"/>
    </row>
    <row r="132" spans="1:23" ht="14.25" customHeight="1" x14ac:dyDescent="0.3">
      <c r="A132" s="80">
        <v>52</v>
      </c>
      <c r="B132" s="49"/>
      <c r="C132" s="49" t="s">
        <v>248</v>
      </c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164">
        <f>IFERROR(VLOOKUP($A$1,datos!$B$7:$KV$88,175+A132,FALSE),"ND")</f>
        <v>0.83479115453025943</v>
      </c>
      <c r="Q132" s="164"/>
      <c r="R132" s="164"/>
      <c r="S132" s="110">
        <f>VLOOKUP($A$1,datos!$B$7:$KV$88,43+A132,FALSE)</f>
        <v>0.83479115453025943</v>
      </c>
      <c r="T132" s="110"/>
      <c r="U132" s="111">
        <f>VLOOKUP($A$1,ranking!$A$7:$FS$88,43+A132,FALSE)</f>
        <v>59</v>
      </c>
      <c r="V132" s="111"/>
      <c r="W132" s="50"/>
    </row>
    <row r="133" spans="1:23" x14ac:dyDescent="0.3">
      <c r="A133" s="51" t="s">
        <v>595</v>
      </c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161"/>
      <c r="Q133" s="161"/>
      <c r="R133" s="161"/>
      <c r="S133" s="162">
        <f>VLOOKUP($A$1,datos!$B$7:$AR$88,11,FALSE)</f>
        <v>75.720780256766744</v>
      </c>
      <c r="T133" s="162"/>
      <c r="U133" s="163">
        <f>VLOOKUP($A$1,ranking!$A$7:$AQ$88,11,FALSE)</f>
        <v>11</v>
      </c>
      <c r="V133" s="163"/>
      <c r="W133" s="52"/>
    </row>
    <row r="134" spans="1:23" x14ac:dyDescent="0.3">
      <c r="A134" s="80">
        <v>12</v>
      </c>
      <c r="B134" s="47" t="s">
        <v>184</v>
      </c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114"/>
      <c r="Q134" s="114"/>
      <c r="R134" s="114"/>
      <c r="S134" s="115">
        <f>VLOOKUP($A$1,datos!$B$7:$AR$88,14+A134,FALSE)</f>
        <v>81.011899918279326</v>
      </c>
      <c r="T134" s="115"/>
      <c r="U134" s="116">
        <f>VLOOKUP($A$1,ranking!$A$7:$AQ$88,14+A134,FALSE)</f>
        <v>8</v>
      </c>
      <c r="V134" s="116"/>
      <c r="W134" s="48"/>
    </row>
    <row r="135" spans="1:23" x14ac:dyDescent="0.3">
      <c r="A135" s="80">
        <v>53</v>
      </c>
      <c r="B135" s="49"/>
      <c r="C135" s="49" t="s">
        <v>249</v>
      </c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113">
        <f>IFERROR(VLOOKUP($A$1,datos!$B$7:$KV$88,175+A135,FALSE)/100,"ND")</f>
        <v>0.75406942338929495</v>
      </c>
      <c r="Q135" s="113"/>
      <c r="R135" s="113"/>
      <c r="S135" s="110">
        <f>VLOOKUP($A$1,datos!$B$7:$KV$88,43+A135,FALSE)</f>
        <v>75.406942338929497</v>
      </c>
      <c r="T135" s="110"/>
      <c r="U135" s="111">
        <f>VLOOKUP($A$1,ranking!$A$7:$FS$88,43+A135,FALSE)</f>
        <v>10</v>
      </c>
      <c r="V135" s="111"/>
      <c r="W135" s="50"/>
    </row>
    <row r="136" spans="1:23" x14ac:dyDescent="0.3">
      <c r="A136" s="80">
        <v>54</v>
      </c>
      <c r="B136" s="49"/>
      <c r="C136" s="49" t="s">
        <v>250</v>
      </c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113">
        <f>IFERROR(VLOOKUP($A$1,datos!$B$7:$KV$88,175+A136,FALSE)/100,"ND")</f>
        <v>0.91401418346312968</v>
      </c>
      <c r="Q136" s="113"/>
      <c r="R136" s="113"/>
      <c r="S136" s="110">
        <f>VLOOKUP($A$1,datos!$B$7:$KV$88,43+A136,FALSE)</f>
        <v>91.401418346312965</v>
      </c>
      <c r="T136" s="110"/>
      <c r="U136" s="111">
        <f>VLOOKUP($A$1,ranking!$A$7:$FS$88,43+A136,FALSE)</f>
        <v>4</v>
      </c>
      <c r="V136" s="111"/>
      <c r="W136" s="50"/>
    </row>
    <row r="137" spans="1:23" x14ac:dyDescent="0.3">
      <c r="A137" s="80">
        <v>55</v>
      </c>
      <c r="B137" s="49"/>
      <c r="C137" s="49" t="s">
        <v>251</v>
      </c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113">
        <f>IFERROR(VLOOKUP($A$1,datos!$B$7:$KV$88,175+A137,FALSE)/100,"ND")</f>
        <v>0.86931171796842177</v>
      </c>
      <c r="Q137" s="113"/>
      <c r="R137" s="113"/>
      <c r="S137" s="110">
        <f>VLOOKUP($A$1,datos!$B$7:$KV$88,43+A137,FALSE)</f>
        <v>86.931171796842179</v>
      </c>
      <c r="T137" s="110"/>
      <c r="U137" s="111">
        <f>VLOOKUP($A$1,ranking!$A$7:$FS$88,43+A137,FALSE)</f>
        <v>31</v>
      </c>
      <c r="V137" s="111"/>
      <c r="W137" s="50"/>
    </row>
    <row r="138" spans="1:23" x14ac:dyDescent="0.3">
      <c r="A138" s="80">
        <v>56</v>
      </c>
      <c r="B138" s="49"/>
      <c r="C138" s="49" t="s">
        <v>252</v>
      </c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113">
        <f>IFERROR(VLOOKUP($A$1,datos!$B$7:$KV$88,175+A138,FALSE)/100,"ND")</f>
        <v>0.68334760074817991</v>
      </c>
      <c r="Q138" s="113"/>
      <c r="R138" s="113"/>
      <c r="S138" s="110">
        <f>VLOOKUP($A$1,datos!$B$7:$KV$88,43+A138,FALSE)</f>
        <v>68.334760074817993</v>
      </c>
      <c r="T138" s="110"/>
      <c r="U138" s="111">
        <f>VLOOKUP($A$1,ranking!$A$7:$FS$88,43+A138,FALSE)</f>
        <v>32</v>
      </c>
      <c r="V138" s="111"/>
      <c r="W138" s="50"/>
    </row>
    <row r="139" spans="1:23" x14ac:dyDescent="0.3">
      <c r="A139" s="80">
        <v>57</v>
      </c>
      <c r="B139" s="49"/>
      <c r="C139" s="49" t="s">
        <v>253</v>
      </c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113">
        <f>IFERROR(VLOOKUP($A$1,datos!$B$7:$KV$88,175+A139,FALSE)/100,"ND")</f>
        <v>0.66883052340273597</v>
      </c>
      <c r="Q139" s="113"/>
      <c r="R139" s="113"/>
      <c r="S139" s="110">
        <f>VLOOKUP($A$1,datos!$B$7:$KV$88,43+A139,FALSE)</f>
        <v>66.883052340273593</v>
      </c>
      <c r="T139" s="110"/>
      <c r="U139" s="111">
        <f>VLOOKUP($A$1,ranking!$A$7:$FS$88,43+A139,FALSE)</f>
        <v>20</v>
      </c>
      <c r="V139" s="111"/>
      <c r="W139" s="50"/>
    </row>
    <row r="140" spans="1:23" x14ac:dyDescent="0.3">
      <c r="A140" s="80">
        <v>58</v>
      </c>
      <c r="B140" s="49"/>
      <c r="C140" s="49" t="s">
        <v>254</v>
      </c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113">
        <f>IFERROR(VLOOKUP($A$1,datos!$B$7:$KV$88,175+A140,FALSE)/100,"ND")</f>
        <v>0.97114054612499712</v>
      </c>
      <c r="Q140" s="113"/>
      <c r="R140" s="113"/>
      <c r="S140" s="110">
        <f>VLOOKUP($A$1,datos!$B$7:$KV$88,43+A140,FALSE)</f>
        <v>97.114054612499714</v>
      </c>
      <c r="T140" s="110"/>
      <c r="U140" s="111">
        <f>VLOOKUP($A$1,ranking!$A$7:$FS$88,43+A140,FALSE)</f>
        <v>40</v>
      </c>
      <c r="V140" s="111"/>
      <c r="W140" s="50"/>
    </row>
    <row r="141" spans="1:23" x14ac:dyDescent="0.3">
      <c r="A141" s="80">
        <v>13</v>
      </c>
      <c r="B141" s="47" t="s">
        <v>185</v>
      </c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114"/>
      <c r="Q141" s="114"/>
      <c r="R141" s="114"/>
      <c r="S141" s="115">
        <f>VLOOKUP($A$1,datos!$B$7:$AR$88,14+A141,FALSE)</f>
        <v>88.14774607719113</v>
      </c>
      <c r="T141" s="115"/>
      <c r="U141" s="116">
        <f>VLOOKUP($A$1,ranking!$A$7:$AQ$88,14+A141,FALSE)</f>
        <v>22</v>
      </c>
      <c r="V141" s="116"/>
      <c r="W141" s="48"/>
    </row>
    <row r="142" spans="1:23" x14ac:dyDescent="0.3">
      <c r="A142" s="80">
        <v>59</v>
      </c>
      <c r="B142" s="49"/>
      <c r="C142" s="49" t="s">
        <v>255</v>
      </c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113">
        <f>IFERROR(VLOOKUP($A$1,datos!$B$7:$KV$88,175+A142,FALSE)/100,"ND")</f>
        <v>0.95969919327106767</v>
      </c>
      <c r="Q142" s="113"/>
      <c r="R142" s="113"/>
      <c r="S142" s="110">
        <f>VLOOKUP($A$1,datos!$B$7:$KV$88,43+A142,FALSE)</f>
        <v>95.969919327106766</v>
      </c>
      <c r="T142" s="110"/>
      <c r="U142" s="111">
        <f>VLOOKUP($A$1,ranking!$A$7:$FS$88,43+A142,FALSE)</f>
        <v>38</v>
      </c>
      <c r="V142" s="111"/>
      <c r="W142" s="50"/>
    </row>
    <row r="143" spans="1:23" x14ac:dyDescent="0.3">
      <c r="A143" s="80">
        <v>60</v>
      </c>
      <c r="B143" s="49"/>
      <c r="C143" s="49" t="s">
        <v>256</v>
      </c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113">
        <f>IFERROR(VLOOKUP($A$1,datos!$B$7:$KV$88,175+A143,FALSE)/100,"ND")</f>
        <v>0.98580825053867316</v>
      </c>
      <c r="Q143" s="113"/>
      <c r="R143" s="113"/>
      <c r="S143" s="110">
        <f>VLOOKUP($A$1,datos!$B$7:$KV$88,43+A143,FALSE)</f>
        <v>98.580825053867315</v>
      </c>
      <c r="T143" s="110"/>
      <c r="U143" s="111">
        <f>VLOOKUP($A$1,ranking!$A$7:$FS$88,43+A143,FALSE)</f>
        <v>15</v>
      </c>
      <c r="V143" s="111"/>
      <c r="W143" s="50"/>
    </row>
    <row r="144" spans="1:23" x14ac:dyDescent="0.3">
      <c r="A144" s="80">
        <v>61</v>
      </c>
      <c r="B144" s="49"/>
      <c r="C144" s="49" t="s">
        <v>257</v>
      </c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113">
        <f>IFERROR(VLOOKUP($A$1,datos!$B$7:$KV$88,175+A144,FALSE)/100,"ND")</f>
        <v>0.56139858820716149</v>
      </c>
      <c r="Q144" s="113"/>
      <c r="R144" s="113"/>
      <c r="S144" s="110">
        <f>VLOOKUP($A$1,datos!$B$7:$KV$88,43+A144,FALSE)</f>
        <v>56.13985882071615</v>
      </c>
      <c r="T144" s="110"/>
      <c r="U144" s="111">
        <f>VLOOKUP($A$1,ranking!$A$7:$FS$88,43+A144,FALSE)</f>
        <v>35</v>
      </c>
      <c r="V144" s="111"/>
      <c r="W144" s="50"/>
    </row>
    <row r="145" spans="1:23" x14ac:dyDescent="0.3">
      <c r="A145" s="80">
        <v>62</v>
      </c>
      <c r="B145" s="49"/>
      <c r="C145" s="49" t="s">
        <v>258</v>
      </c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113">
        <f>IFERROR(VLOOKUP($A$1,datos!$B$7:$KV$88,175+A145,FALSE)/100,"ND")</f>
        <v>0.97814482806728309</v>
      </c>
      <c r="Q145" s="113"/>
      <c r="R145" s="113"/>
      <c r="S145" s="110">
        <f>VLOOKUP($A$1,datos!$B$7:$KV$88,43+A145,FALSE)</f>
        <v>97.814482806728307</v>
      </c>
      <c r="T145" s="110"/>
      <c r="U145" s="111">
        <f>VLOOKUP($A$1,ranking!$A$7:$FS$88,43+A145,FALSE)</f>
        <v>37</v>
      </c>
      <c r="V145" s="111"/>
      <c r="W145" s="50"/>
    </row>
    <row r="146" spans="1:23" x14ac:dyDescent="0.3">
      <c r="A146" s="80">
        <v>63</v>
      </c>
      <c r="B146" s="49"/>
      <c r="C146" s="49" t="s">
        <v>259</v>
      </c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113">
        <f>IFERROR(VLOOKUP($A$1,datos!$B$7:$KV$88,175+A146,FALSE)/100,"ND")</f>
        <v>0.99030678495237412</v>
      </c>
      <c r="Q146" s="113"/>
      <c r="R146" s="113"/>
      <c r="S146" s="110">
        <f>VLOOKUP($A$1,datos!$B$7:$KV$88,43+A146,FALSE)</f>
        <v>99.03067849523741</v>
      </c>
      <c r="T146" s="110"/>
      <c r="U146" s="111">
        <f>VLOOKUP($A$1,ranking!$A$7:$FS$88,43+A146,FALSE)</f>
        <v>2</v>
      </c>
      <c r="V146" s="111"/>
      <c r="W146" s="50"/>
    </row>
    <row r="147" spans="1:23" x14ac:dyDescent="0.3">
      <c r="A147" s="80">
        <v>64</v>
      </c>
      <c r="B147" s="49"/>
      <c r="C147" s="49" t="s">
        <v>260</v>
      </c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113">
        <f>IFERROR(VLOOKUP($A$1,datos!$B$7:$KV$88,175+A147,FALSE)/100,"ND")</f>
        <v>0.98809940707658062</v>
      </c>
      <c r="Q147" s="113"/>
      <c r="R147" s="113"/>
      <c r="S147" s="110">
        <f>VLOOKUP($A$1,datos!$B$7:$KV$88,43+A147,FALSE)</f>
        <v>98.809940707658058</v>
      </c>
      <c r="T147" s="110"/>
      <c r="U147" s="111">
        <f>VLOOKUP($A$1,ranking!$A$7:$FS$88,43+A147,FALSE)</f>
        <v>5</v>
      </c>
      <c r="V147" s="111"/>
      <c r="W147" s="50"/>
    </row>
    <row r="148" spans="1:23" x14ac:dyDescent="0.3">
      <c r="A148" s="80">
        <v>65</v>
      </c>
      <c r="B148" s="49"/>
      <c r="C148" s="49" t="s">
        <v>261</v>
      </c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113">
        <f>IFERROR(VLOOKUP($A$1,datos!$B$7:$KV$88,175+A148,FALSE)/100,"ND")</f>
        <v>0.60842317163903137</v>
      </c>
      <c r="Q148" s="113"/>
      <c r="R148" s="113"/>
      <c r="S148" s="110">
        <f>VLOOKUP($A$1,datos!$B$7:$KV$88,43+A148,FALSE)</f>
        <v>60.842317163903139</v>
      </c>
      <c r="T148" s="110"/>
      <c r="U148" s="111">
        <f>VLOOKUP($A$1,ranking!$A$7:$FS$88,43+A148,FALSE)</f>
        <v>33</v>
      </c>
      <c r="V148" s="111"/>
      <c r="W148" s="50"/>
    </row>
    <row r="149" spans="1:23" x14ac:dyDescent="0.3">
      <c r="A149" s="80">
        <v>66</v>
      </c>
      <c r="B149" s="49"/>
      <c r="C149" s="49" t="s">
        <v>262</v>
      </c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113">
        <f>IFERROR(VLOOKUP($A$1,datos!$B$7:$KV$88,175+A149,FALSE)/100,"ND")</f>
        <v>0.97993946242311902</v>
      </c>
      <c r="Q149" s="113"/>
      <c r="R149" s="113"/>
      <c r="S149" s="110">
        <f>VLOOKUP($A$1,datos!$B$7:$KV$88,43+A149,FALSE)</f>
        <v>97.993946242311907</v>
      </c>
      <c r="T149" s="110"/>
      <c r="U149" s="111">
        <f>VLOOKUP($A$1,ranking!$A$7:$FS$88,43+A149,FALSE)</f>
        <v>19</v>
      </c>
      <c r="V149" s="111"/>
      <c r="W149" s="50"/>
    </row>
    <row r="150" spans="1:23" x14ac:dyDescent="0.3">
      <c r="A150" s="80">
        <v>14</v>
      </c>
      <c r="B150" s="47" t="s">
        <v>186</v>
      </c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114"/>
      <c r="Q150" s="114"/>
      <c r="R150" s="114"/>
      <c r="S150" s="115">
        <f>VLOOKUP($A$1,datos!$B$7:$AR$88,14+A150,FALSE)</f>
        <v>81.466425267442574</v>
      </c>
      <c r="T150" s="115"/>
      <c r="U150" s="116">
        <f>VLOOKUP($A$1,ranking!$A$7:$AQ$88,14+A150,FALSE)</f>
        <v>4</v>
      </c>
      <c r="V150" s="116"/>
      <c r="W150" s="48"/>
    </row>
    <row r="151" spans="1:23" x14ac:dyDescent="0.3">
      <c r="A151" s="80">
        <v>67</v>
      </c>
      <c r="B151" s="49"/>
      <c r="C151" s="49" t="s">
        <v>263</v>
      </c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113">
        <f>IFERROR(VLOOKUP($A$1,datos!$B$7:$KV$88,175+A151,FALSE)/100,"ND")</f>
        <v>0.84900090389830185</v>
      </c>
      <c r="Q151" s="113"/>
      <c r="R151" s="113"/>
      <c r="S151" s="110">
        <f>VLOOKUP($A$1,datos!$B$7:$KV$88,43+A151,FALSE)</f>
        <v>84.900090389830183</v>
      </c>
      <c r="T151" s="110"/>
      <c r="U151" s="111">
        <f>VLOOKUP($A$1,ranking!$A$7:$FS$88,43+A151,FALSE)</f>
        <v>18</v>
      </c>
      <c r="V151" s="111"/>
      <c r="W151" s="50"/>
    </row>
    <row r="152" spans="1:23" x14ac:dyDescent="0.3">
      <c r="A152" s="80">
        <v>68</v>
      </c>
      <c r="B152" s="49"/>
      <c r="C152" s="49" t="s">
        <v>596</v>
      </c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113">
        <f>IFERROR(VLOOKUP($A$1,datos!$B$7:$KV$88,175+A152,FALSE)/100,"ND")</f>
        <v>5.1915523424602948E-3</v>
      </c>
      <c r="Q152" s="113"/>
      <c r="R152" s="113"/>
      <c r="S152" s="110">
        <f>VLOOKUP($A$1,datos!$B$7:$KV$88,43+A152,FALSE)</f>
        <v>59.49918541249756</v>
      </c>
      <c r="T152" s="110"/>
      <c r="U152" s="111">
        <f>VLOOKUP($A$1,ranking!$A$7:$FS$88,43+A152,FALSE)</f>
        <v>61</v>
      </c>
      <c r="V152" s="111"/>
      <c r="W152" s="50"/>
    </row>
    <row r="153" spans="1:23" x14ac:dyDescent="0.3">
      <c r="A153" s="80">
        <v>69</v>
      </c>
      <c r="B153" s="49"/>
      <c r="C153" s="49" t="s">
        <v>265</v>
      </c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113">
        <f>IFERROR(VLOOKUP($A$1,datos!$B$7:$KV$88,175+A153,FALSE)/100,"ND")</f>
        <v>0.27</v>
      </c>
      <c r="Q153" s="113"/>
      <c r="R153" s="113"/>
      <c r="S153" s="110">
        <f>VLOOKUP($A$1,datos!$B$7:$KV$88,43+A153,FALSE)</f>
        <v>100</v>
      </c>
      <c r="T153" s="110"/>
      <c r="U153" s="111">
        <f>VLOOKUP($A$1,ranking!$A$7:$FS$88,43+A153,FALSE)</f>
        <v>1</v>
      </c>
      <c r="V153" s="111"/>
      <c r="W153" s="50"/>
    </row>
    <row r="154" spans="1:23" x14ac:dyDescent="0.3">
      <c r="A154" s="80">
        <v>15</v>
      </c>
      <c r="B154" s="47" t="s">
        <v>187</v>
      </c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114"/>
      <c r="Q154" s="114"/>
      <c r="R154" s="114"/>
      <c r="S154" s="115">
        <f>VLOOKUP($A$1,datos!$B$7:$AR$88,14+A154,FALSE)</f>
        <v>52.142751825425826</v>
      </c>
      <c r="T154" s="115"/>
      <c r="U154" s="116">
        <f>VLOOKUP($A$1,ranking!$A$7:$AQ$88,14+A154,FALSE)</f>
        <v>24</v>
      </c>
      <c r="V154" s="116"/>
      <c r="W154" s="48"/>
    </row>
    <row r="155" spans="1:23" x14ac:dyDescent="0.3">
      <c r="A155" s="80">
        <v>70</v>
      </c>
      <c r="B155" s="49"/>
      <c r="C155" s="49" t="s">
        <v>266</v>
      </c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113">
        <f>IFERROR(VLOOKUP($A$1,datos!$B$7:$KV$88,175+A155,FALSE)/100,"ND")</f>
        <v>0.79763255572436875</v>
      </c>
      <c r="Q155" s="113"/>
      <c r="R155" s="113"/>
      <c r="S155" s="110">
        <f>VLOOKUP($A$1,datos!$B$7:$KV$88,43+A155,FALSE)</f>
        <v>79.763255572436876</v>
      </c>
      <c r="T155" s="110"/>
      <c r="U155" s="111">
        <f>VLOOKUP($A$1,ranking!$A$7:$FS$88,43+A155,FALSE)</f>
        <v>65</v>
      </c>
      <c r="V155" s="111"/>
      <c r="W155" s="49"/>
    </row>
    <row r="156" spans="1:23" x14ac:dyDescent="0.3">
      <c r="A156" s="80">
        <v>71</v>
      </c>
      <c r="B156" s="49"/>
      <c r="C156" s="49" t="s">
        <v>267</v>
      </c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113">
        <f>IFERROR(VLOOKUP($A$1,datos!$B$7:$KV$88,175+A156,FALSE)/100,"ND")</f>
        <v>0.3412889205146451</v>
      </c>
      <c r="Q156" s="113"/>
      <c r="R156" s="113"/>
      <c r="S156" s="110">
        <f>VLOOKUP($A$1,datos!$B$7:$KV$88,43+A156,FALSE)</f>
        <v>34.128892051464511</v>
      </c>
      <c r="T156" s="110"/>
      <c r="U156" s="111">
        <f>VLOOKUP($A$1,ranking!$A$7:$FS$88,43+A156,FALSE)</f>
        <v>29</v>
      </c>
      <c r="V156" s="111"/>
      <c r="W156" s="49"/>
    </row>
    <row r="157" spans="1:23" x14ac:dyDescent="0.3">
      <c r="A157" s="80">
        <v>72</v>
      </c>
      <c r="B157" s="49"/>
      <c r="C157" s="49" t="s">
        <v>268</v>
      </c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113">
        <f>IFERROR(VLOOKUP($A$1,datos!$B$7:$KV$88,175+A157,FALSE)/100,"ND")</f>
        <v>0.42536107852376098</v>
      </c>
      <c r="Q157" s="113"/>
      <c r="R157" s="113"/>
      <c r="S157" s="110">
        <f>VLOOKUP($A$1,datos!$B$7:$KV$88,43+A157,FALSE)</f>
        <v>42.536107852376098</v>
      </c>
      <c r="T157" s="110"/>
      <c r="U157" s="111">
        <f>VLOOKUP($A$1,ranking!$A$7:$FS$88,43+A157,FALSE)</f>
        <v>11</v>
      </c>
      <c r="V157" s="111"/>
      <c r="W157" s="49"/>
    </row>
    <row r="158" spans="1:23" x14ac:dyDescent="0.3">
      <c r="A158" s="80">
        <v>16</v>
      </c>
      <c r="B158" s="47" t="s">
        <v>188</v>
      </c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114"/>
      <c r="Q158" s="114"/>
      <c r="R158" s="114"/>
      <c r="S158" s="115">
        <f>VLOOKUP($A$1,datos!$B$7:$AR$88,14+A158,FALSE)</f>
        <v>75.83507819549493</v>
      </c>
      <c r="T158" s="115"/>
      <c r="U158" s="116">
        <f>VLOOKUP($A$1,ranking!$A$7:$AQ$88,14+A158,FALSE)</f>
        <v>31</v>
      </c>
      <c r="V158" s="116"/>
      <c r="W158" s="48"/>
    </row>
    <row r="159" spans="1:23" x14ac:dyDescent="0.3">
      <c r="A159" s="80">
        <v>73</v>
      </c>
      <c r="B159" s="49"/>
      <c r="C159" s="49" t="s">
        <v>269</v>
      </c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113">
        <f>IFERROR(VLOOKUP($A$1,datos!$B$7:$KV$88,175+A159,FALSE)/100,"ND")</f>
        <v>0.79509075078695335</v>
      </c>
      <c r="Q159" s="113"/>
      <c r="R159" s="113"/>
      <c r="S159" s="110">
        <f>VLOOKUP($A$1,datos!$B$7:$KV$88,43+A159,FALSE)</f>
        <v>79.509075078695332</v>
      </c>
      <c r="T159" s="110"/>
      <c r="U159" s="111">
        <f>VLOOKUP($A$1,ranking!$A$7:$FS$88,43+A159,FALSE)</f>
        <v>33</v>
      </c>
      <c r="V159" s="111"/>
      <c r="W159" s="50"/>
    </row>
    <row r="160" spans="1:23" x14ac:dyDescent="0.3">
      <c r="A160" s="80">
        <v>74</v>
      </c>
      <c r="B160" s="49"/>
      <c r="C160" s="49" t="s">
        <v>270</v>
      </c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113">
        <f>IFERROR(VLOOKUP($A$1,datos!$B$7:$KV$88,175+A160,FALSE)/100,"ND")</f>
        <v>0.60869565217391308</v>
      </c>
      <c r="Q160" s="113"/>
      <c r="R160" s="113"/>
      <c r="S160" s="110">
        <f>VLOOKUP($A$1,datos!$B$7:$KV$88,43+A160,FALSE)</f>
        <v>60.869565217391312</v>
      </c>
      <c r="T160" s="110"/>
      <c r="U160" s="111">
        <f>VLOOKUP($A$1,ranking!$A$7:$FS$88,43+A160,FALSE)</f>
        <v>26</v>
      </c>
      <c r="V160" s="111"/>
      <c r="W160" s="50"/>
    </row>
    <row r="161" spans="1:23" x14ac:dyDescent="0.3">
      <c r="A161" s="80">
        <v>75</v>
      </c>
      <c r="B161" s="49"/>
      <c r="C161" s="49" t="s">
        <v>271</v>
      </c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113">
        <f>IFERROR(VLOOKUP($A$1,datos!$B$7:$KV$88,175+A161,FALSE)/100,"ND")</f>
        <v>0.11733621474067334</v>
      </c>
      <c r="Q161" s="113"/>
      <c r="R161" s="113"/>
      <c r="S161" s="110">
        <f>VLOOKUP($A$1,datos!$B$7:$KV$88,43+A161,FALSE)</f>
        <v>85.897452302406833</v>
      </c>
      <c r="T161" s="110"/>
      <c r="U161" s="111">
        <f>VLOOKUP($A$1,ranking!$A$7:$FS$88,43+A161,FALSE)</f>
        <v>60</v>
      </c>
      <c r="V161" s="111"/>
      <c r="W161" s="50"/>
    </row>
    <row r="162" spans="1:23" x14ac:dyDescent="0.3">
      <c r="A162" s="80">
        <v>76</v>
      </c>
      <c r="B162" s="83"/>
      <c r="C162" s="83" t="s">
        <v>272</v>
      </c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113">
        <f>IFERROR(VLOOKUP($A$1,datos!$B$7:$KV$88,175+A162,FALSE)/100,"ND")</f>
        <v>0.77064220183486243</v>
      </c>
      <c r="Q162" s="113"/>
      <c r="R162" s="113"/>
      <c r="S162" s="148">
        <f>VLOOKUP($A$1,datos!$B$7:$KV$88,43+A162,FALSE)</f>
        <v>77.064220183486242</v>
      </c>
      <c r="T162" s="148"/>
      <c r="U162" s="149">
        <f>VLOOKUP($A$1,ranking!$A$7:$FS$88,43+A162,FALSE)</f>
        <v>73</v>
      </c>
      <c r="V162" s="149"/>
      <c r="W162" s="50"/>
    </row>
    <row r="163" spans="1:23" ht="14.25" customHeight="1" x14ac:dyDescent="0.3">
      <c r="A163" s="104" t="str">
        <f>A111</f>
        <v>SAN JOSÉ</v>
      </c>
      <c r="B163" s="104"/>
      <c r="C163" s="104"/>
      <c r="D163" s="104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49"/>
      <c r="W163" s="49"/>
    </row>
    <row r="164" spans="1:23" ht="14.25" customHeight="1" x14ac:dyDescent="0.3">
      <c r="A164" s="105" t="s">
        <v>547</v>
      </c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49"/>
      <c r="W164" s="49"/>
    </row>
    <row r="165" spans="1:23" x14ac:dyDescent="0.3">
      <c r="A165" s="106" t="s">
        <v>551</v>
      </c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77"/>
      <c r="O165" s="77"/>
      <c r="P165" s="106" t="s">
        <v>552</v>
      </c>
      <c r="Q165" s="106"/>
      <c r="R165" s="106"/>
      <c r="S165" s="106" t="s">
        <v>683</v>
      </c>
      <c r="T165" s="106"/>
      <c r="U165" s="106" t="s">
        <v>478</v>
      </c>
      <c r="V165" s="106"/>
      <c r="W165" s="43"/>
    </row>
    <row r="166" spans="1:23" x14ac:dyDescent="0.3">
      <c r="A166" s="54" t="s">
        <v>597</v>
      </c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158"/>
      <c r="Q166" s="158"/>
      <c r="R166" s="158"/>
      <c r="S166" s="159">
        <f>VLOOKUP($A$1,datos!$B$7:$AR$88,12,FALSE)</f>
        <v>61.482628331724264</v>
      </c>
      <c r="T166" s="159"/>
      <c r="U166" s="160">
        <f>VLOOKUP($A$1,ranking!$A$7:$AQ$88,12,FALSE)</f>
        <v>40</v>
      </c>
      <c r="V166" s="160"/>
      <c r="W166" s="52"/>
    </row>
    <row r="167" spans="1:23" x14ac:dyDescent="0.3">
      <c r="A167" s="80">
        <v>17</v>
      </c>
      <c r="B167" s="55" t="s">
        <v>169</v>
      </c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154"/>
      <c r="Q167" s="154"/>
      <c r="R167" s="154"/>
      <c r="S167" s="155">
        <f>VLOOKUP($A$1,datos!$B$7:$AR$88,14+A167,FALSE)</f>
        <v>61.482628331724264</v>
      </c>
      <c r="T167" s="155"/>
      <c r="U167" s="156">
        <f>VLOOKUP($A$1,ranking!$A$7:$AQ$88,14+A167,FALSE)</f>
        <v>40</v>
      </c>
      <c r="V167" s="156"/>
      <c r="W167" s="48"/>
    </row>
    <row r="168" spans="1:23" x14ac:dyDescent="0.3">
      <c r="A168" s="80">
        <v>77</v>
      </c>
      <c r="B168" s="49"/>
      <c r="C168" s="49" t="s">
        <v>273</v>
      </c>
      <c r="D168" s="49"/>
      <c r="E168" s="49"/>
      <c r="F168" s="49"/>
      <c r="G168" s="49"/>
      <c r="H168" s="49"/>
      <c r="I168" s="49"/>
      <c r="J168" s="49"/>
      <c r="K168" s="49"/>
      <c r="L168" s="56" t="s">
        <v>598</v>
      </c>
      <c r="M168" s="49"/>
      <c r="N168" s="49"/>
      <c r="O168" s="49"/>
      <c r="P168" s="112">
        <f>IFERROR(VLOOKUP($A$1,datos!$B$7:$KV$88,175+A168,FALSE),"ND")</f>
        <v>80.523963719811775</v>
      </c>
      <c r="Q168" s="112"/>
      <c r="R168" s="112"/>
      <c r="S168" s="110">
        <f>VLOOKUP($A$1,datos!$B$7:$KV$88,43+A168,FALSE)</f>
        <v>60.640299211118155</v>
      </c>
      <c r="T168" s="110"/>
      <c r="U168" s="111">
        <f>VLOOKUP($A$1,ranking!$A$7:$FS$88,43+A168,FALSE)</f>
        <v>25</v>
      </c>
      <c r="V168" s="111"/>
      <c r="W168" s="50"/>
    </row>
    <row r="169" spans="1:23" x14ac:dyDescent="0.3">
      <c r="A169" s="80">
        <v>78</v>
      </c>
      <c r="B169" s="49"/>
      <c r="C169" s="49" t="s">
        <v>274</v>
      </c>
      <c r="D169" s="49"/>
      <c r="E169" s="49"/>
      <c r="F169" s="49"/>
      <c r="G169" s="49"/>
      <c r="H169" s="49"/>
      <c r="I169" s="49"/>
      <c r="J169" s="49"/>
      <c r="K169" s="56" t="s">
        <v>599</v>
      </c>
      <c r="L169" s="56"/>
      <c r="M169" s="49"/>
      <c r="N169" s="49"/>
      <c r="O169" s="49"/>
      <c r="P169" s="112">
        <f>IFERROR(VLOOKUP($A$1,datos!$B$7:$KV$88,175+A169,FALSE),"ND")</f>
        <v>12.273524254821741</v>
      </c>
      <c r="Q169" s="112"/>
      <c r="R169" s="112"/>
      <c r="S169" s="110">
        <f>VLOOKUP($A$1,datos!$B$7:$KV$88,43+A169,FALSE)</f>
        <v>72.998246639392178</v>
      </c>
      <c r="T169" s="110"/>
      <c r="U169" s="111">
        <f>VLOOKUP($A$1,ranking!$A$7:$FS$88,43+A169,FALSE)</f>
        <v>63</v>
      </c>
      <c r="V169" s="111"/>
      <c r="W169" s="50"/>
    </row>
    <row r="170" spans="1:23" x14ac:dyDescent="0.3">
      <c r="A170" s="80">
        <v>79</v>
      </c>
      <c r="B170" s="49"/>
      <c r="C170" s="49" t="s">
        <v>657</v>
      </c>
      <c r="D170" s="49"/>
      <c r="E170" s="49"/>
      <c r="F170" s="49"/>
      <c r="G170" s="49"/>
      <c r="H170" s="49"/>
      <c r="I170" s="49"/>
      <c r="J170" s="49"/>
      <c r="K170" s="56"/>
      <c r="L170" s="56"/>
      <c r="M170" s="49"/>
      <c r="N170" s="49"/>
      <c r="O170" s="49"/>
      <c r="P170" s="113">
        <f>IFERROR(VLOOKUP($A$1,datos!$B$7:$KV$88,175+A170,FALSE)/1000,"ND")</f>
        <v>9.0590298071303338E-2</v>
      </c>
      <c r="Q170" s="113"/>
      <c r="R170" s="113"/>
      <c r="S170" s="110">
        <f>VLOOKUP($A$1,datos!$B$7:$KV$88,43+A170,FALSE)</f>
        <v>50.809339144662459</v>
      </c>
      <c r="T170" s="110"/>
      <c r="U170" s="111">
        <f>VLOOKUP($A$1,ranking!$A$7:$FS$88,43+A170,FALSE)</f>
        <v>42</v>
      </c>
      <c r="V170" s="111"/>
      <c r="W170" s="50"/>
    </row>
    <row r="171" spans="1:23" x14ac:dyDescent="0.3">
      <c r="A171" s="54" t="s">
        <v>600</v>
      </c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158"/>
      <c r="Q171" s="158"/>
      <c r="R171" s="158"/>
      <c r="S171" s="159">
        <f>VLOOKUP($A$1,datos!$B$7:$AR$88,13,FALSE)</f>
        <v>56.518836532748828</v>
      </c>
      <c r="T171" s="159"/>
      <c r="U171" s="160">
        <f>VLOOKUP($A$1,ranking!$A$7:$AQ$88,13,FALSE)</f>
        <v>25</v>
      </c>
      <c r="V171" s="160"/>
      <c r="W171" s="52"/>
    </row>
    <row r="172" spans="1:23" x14ac:dyDescent="0.3">
      <c r="A172" s="80">
        <v>18</v>
      </c>
      <c r="B172" s="55" t="s">
        <v>189</v>
      </c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154"/>
      <c r="Q172" s="154"/>
      <c r="R172" s="154"/>
      <c r="S172" s="155">
        <f>VLOOKUP($A$1,datos!$B$7:$AR$88,14+A172,FALSE)</f>
        <v>47.74301882708</v>
      </c>
      <c r="T172" s="155"/>
      <c r="U172" s="156">
        <f>VLOOKUP($A$1,ranking!$A$7:$AQ$88,14+A172,FALSE)</f>
        <v>19</v>
      </c>
      <c r="V172" s="156"/>
      <c r="W172" s="48"/>
    </row>
    <row r="173" spans="1:23" x14ac:dyDescent="0.3">
      <c r="A173" s="80">
        <v>80</v>
      </c>
      <c r="B173" s="49"/>
      <c r="C173" s="49" t="s">
        <v>276</v>
      </c>
      <c r="D173" s="49"/>
      <c r="E173" s="49"/>
      <c r="F173" s="49"/>
      <c r="G173" s="49"/>
      <c r="H173" s="49"/>
      <c r="I173" s="49"/>
      <c r="J173" s="49"/>
      <c r="K173" s="49"/>
      <c r="L173" s="56" t="s">
        <v>598</v>
      </c>
      <c r="M173" s="49"/>
      <c r="N173" s="49"/>
      <c r="O173" s="49"/>
      <c r="P173" s="112">
        <f>IFERROR(VLOOKUP($A$1,datos!$B$7:$KV$88,175+A173,FALSE),"ND")</f>
        <v>8.3977126696271309</v>
      </c>
      <c r="Q173" s="112"/>
      <c r="R173" s="112"/>
      <c r="S173" s="110">
        <f>VLOOKUP($A$1,datos!$B$7:$KV$88,43+A173,FALSE)</f>
        <v>59.596782152907181</v>
      </c>
      <c r="T173" s="110"/>
      <c r="U173" s="111">
        <f>VLOOKUP($A$1,ranking!$A$7:$FS$88,43+A173,FALSE)</f>
        <v>18</v>
      </c>
      <c r="V173" s="111"/>
      <c r="W173" s="50"/>
    </row>
    <row r="174" spans="1:23" x14ac:dyDescent="0.3">
      <c r="A174" s="80">
        <v>81</v>
      </c>
      <c r="B174" s="49"/>
      <c r="C174" s="49" t="s">
        <v>277</v>
      </c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113">
        <f>IFERROR(VLOOKUP($A$1,datos!$B$7:$KV$88,175+A174,FALSE)/100,"ND")</f>
        <v>0.3588925550125282</v>
      </c>
      <c r="Q174" s="113"/>
      <c r="R174" s="113"/>
      <c r="S174" s="110">
        <f>VLOOKUP($A$1,datos!$B$7:$KV$88,43+A174,FALSE)</f>
        <v>35.889255501252819</v>
      </c>
      <c r="T174" s="110"/>
      <c r="U174" s="111">
        <f>VLOOKUP($A$1,ranking!$A$7:$FS$88,43+A174,FALSE)</f>
        <v>19</v>
      </c>
      <c r="V174" s="111"/>
      <c r="W174" s="50"/>
    </row>
    <row r="175" spans="1:23" x14ac:dyDescent="0.3">
      <c r="A175" s="80">
        <v>19</v>
      </c>
      <c r="B175" s="55" t="s">
        <v>190</v>
      </c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154"/>
      <c r="Q175" s="154"/>
      <c r="R175" s="154"/>
      <c r="S175" s="155">
        <f>VLOOKUP($A$1,datos!$B$7:$AR$88,14+A175,FALSE)</f>
        <v>27.560557041528181</v>
      </c>
      <c r="T175" s="155"/>
      <c r="U175" s="156">
        <f>VLOOKUP($A$1,ranking!$A$7:$AQ$88,14+A175,FALSE)</f>
        <v>13</v>
      </c>
      <c r="V175" s="156"/>
      <c r="W175" s="48"/>
    </row>
    <row r="176" spans="1:23" x14ac:dyDescent="0.3">
      <c r="A176" s="80">
        <v>82</v>
      </c>
      <c r="B176" s="49"/>
      <c r="C176" s="49" t="s">
        <v>601</v>
      </c>
      <c r="D176" s="49"/>
      <c r="E176" s="49"/>
      <c r="F176" s="49"/>
      <c r="G176" s="49"/>
      <c r="H176" s="49"/>
      <c r="I176" s="49"/>
      <c r="J176" s="49"/>
      <c r="K176" s="56"/>
      <c r="L176" s="56" t="s">
        <v>679</v>
      </c>
      <c r="M176" s="49"/>
      <c r="N176" s="49"/>
      <c r="O176" s="49"/>
      <c r="P176" s="107">
        <f>IFERROR(VLOOKUP($A$1,datos!$B$7:$KV$88,175+A176,FALSE),"ND")</f>
        <v>145.12323346055453</v>
      </c>
      <c r="Q176" s="107"/>
      <c r="R176" s="107"/>
      <c r="S176" s="110">
        <f>VLOOKUP($A$1,datos!$B$7:$KV$88,43+A176,FALSE)</f>
        <v>25.92842274427603</v>
      </c>
      <c r="T176" s="110"/>
      <c r="U176" s="111">
        <f>VLOOKUP($A$1,ranking!$A$7:$FS$88,43+A176,FALSE)</f>
        <v>16</v>
      </c>
      <c r="V176" s="111"/>
      <c r="W176" s="50"/>
    </row>
    <row r="177" spans="1:23" x14ac:dyDescent="0.3">
      <c r="A177" s="80">
        <v>83</v>
      </c>
      <c r="B177" s="49"/>
      <c r="C177" s="49" t="s">
        <v>279</v>
      </c>
      <c r="D177" s="49"/>
      <c r="E177" s="49"/>
      <c r="F177" s="49"/>
      <c r="G177" s="49"/>
      <c r="H177" s="49"/>
      <c r="I177" s="49"/>
      <c r="J177" s="49"/>
      <c r="K177" s="56"/>
      <c r="L177" s="56" t="s">
        <v>679</v>
      </c>
      <c r="M177" s="49"/>
      <c r="N177" s="49"/>
      <c r="O177" s="49"/>
      <c r="P177" s="107">
        <f>IFERROR(VLOOKUP($A$1,datos!$B$7:$KV$88,175+A177,FALSE),"ND")</f>
        <v>36.916224428125545</v>
      </c>
      <c r="Q177" s="107"/>
      <c r="R177" s="107"/>
      <c r="S177" s="110">
        <f>VLOOKUP($A$1,datos!$B$7:$KV$88,43+A177,FALSE)</f>
        <v>20.71643124224444</v>
      </c>
      <c r="T177" s="110"/>
      <c r="U177" s="111">
        <f>VLOOKUP($A$1,ranking!$A$7:$FS$88,43+A177,FALSE)</f>
        <v>16</v>
      </c>
      <c r="V177" s="111"/>
      <c r="W177" s="50"/>
    </row>
    <row r="178" spans="1:23" x14ac:dyDescent="0.3">
      <c r="A178" s="80">
        <v>84</v>
      </c>
      <c r="B178" s="49"/>
      <c r="C178" s="49" t="s">
        <v>280</v>
      </c>
      <c r="D178" s="49"/>
      <c r="E178" s="49"/>
      <c r="F178" s="49"/>
      <c r="G178" s="49"/>
      <c r="H178" s="49"/>
      <c r="I178" s="49"/>
      <c r="J178" s="49"/>
      <c r="K178" s="56"/>
      <c r="L178" s="56" t="s">
        <v>679</v>
      </c>
      <c r="M178" s="49"/>
      <c r="N178" s="49"/>
      <c r="O178" s="49"/>
      <c r="P178" s="107">
        <f>IFERROR(VLOOKUP($A$1,datos!$B$7:$KV$88,175+A178,FALSE),"ND")</f>
        <v>51.503887007707782</v>
      </c>
      <c r="Q178" s="107"/>
      <c r="R178" s="107"/>
      <c r="S178" s="110">
        <f>VLOOKUP($A$1,datos!$B$7:$KV$88,43+A178,FALSE)</f>
        <v>39.127454394252325</v>
      </c>
      <c r="T178" s="110"/>
      <c r="U178" s="111">
        <f>VLOOKUP($A$1,ranking!$A$7:$FS$88,43+A178,FALSE)</f>
        <v>9</v>
      </c>
      <c r="V178" s="111"/>
      <c r="W178" s="50"/>
    </row>
    <row r="179" spans="1:23" x14ac:dyDescent="0.3">
      <c r="A179" s="80">
        <v>85</v>
      </c>
      <c r="B179" s="49"/>
      <c r="C179" s="49" t="s">
        <v>602</v>
      </c>
      <c r="D179" s="49"/>
      <c r="E179" s="49"/>
      <c r="F179" s="49"/>
      <c r="G179" s="49"/>
      <c r="H179" s="49"/>
      <c r="I179" s="49"/>
      <c r="J179" s="49"/>
      <c r="K179" s="56"/>
      <c r="L179" s="56" t="s">
        <v>679</v>
      </c>
      <c r="M179" s="49"/>
      <c r="N179" s="49"/>
      <c r="O179" s="49"/>
      <c r="P179" s="107">
        <f>IFERROR(VLOOKUP($A$1,datos!$B$7:$KV$88,175+A179,FALSE),"ND")</f>
        <v>324.6707013171947</v>
      </c>
      <c r="Q179" s="107"/>
      <c r="R179" s="107"/>
      <c r="S179" s="110">
        <f>VLOOKUP($A$1,datos!$B$7:$KV$88,43+A179,FALSE)</f>
        <v>33.747343773511496</v>
      </c>
      <c r="T179" s="110"/>
      <c r="U179" s="111">
        <f>VLOOKUP($A$1,ranking!$A$7:$FS$88,43+A179,FALSE)</f>
        <v>9</v>
      </c>
      <c r="V179" s="111"/>
      <c r="W179" s="50"/>
    </row>
    <row r="180" spans="1:23" x14ac:dyDescent="0.3">
      <c r="A180" s="80">
        <v>86</v>
      </c>
      <c r="B180" s="49"/>
      <c r="C180" s="49" t="s">
        <v>282</v>
      </c>
      <c r="D180" s="49"/>
      <c r="E180" s="49"/>
      <c r="F180" s="49"/>
      <c r="G180" s="49"/>
      <c r="H180" s="49"/>
      <c r="I180" s="49"/>
      <c r="J180" s="49"/>
      <c r="K180" s="56"/>
      <c r="L180" s="56" t="s">
        <v>679</v>
      </c>
      <c r="M180" s="49"/>
      <c r="N180" s="49"/>
      <c r="O180" s="49"/>
      <c r="P180" s="107">
        <f>IFERROR(VLOOKUP($A$1,datos!$B$7:$KV$88,175+A180,FALSE),"ND")</f>
        <v>9.4755877034358047</v>
      </c>
      <c r="Q180" s="107"/>
      <c r="R180" s="107"/>
      <c r="S180" s="110">
        <f>VLOOKUP($A$1,datos!$B$7:$KV$88,43+A180,FALSE)</f>
        <v>18.283133053356611</v>
      </c>
      <c r="T180" s="110"/>
      <c r="U180" s="111">
        <f>VLOOKUP($A$1,ranking!$A$7:$FS$88,43+A180,FALSE)</f>
        <v>23</v>
      </c>
      <c r="V180" s="111"/>
      <c r="W180" s="50"/>
    </row>
    <row r="181" spans="1:23" x14ac:dyDescent="0.3">
      <c r="A181" s="80">
        <v>20</v>
      </c>
      <c r="B181" s="55" t="s">
        <v>191</v>
      </c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157"/>
      <c r="Q181" s="157"/>
      <c r="R181" s="157"/>
      <c r="S181" s="155">
        <f>VLOOKUP($A$1,datos!$B$7:$AR$88,14+A181,FALSE)</f>
        <v>37.926399280480204</v>
      </c>
      <c r="T181" s="155"/>
      <c r="U181" s="156">
        <f>VLOOKUP($A$1,ranking!$A$7:$AQ$88,14+A181,FALSE)</f>
        <v>39</v>
      </c>
      <c r="V181" s="156"/>
      <c r="W181" s="48"/>
    </row>
    <row r="182" spans="1:23" x14ac:dyDescent="0.3">
      <c r="A182" s="80">
        <v>87</v>
      </c>
      <c r="B182" s="49"/>
      <c r="C182" s="49" t="s">
        <v>283</v>
      </c>
      <c r="D182" s="49"/>
      <c r="E182" s="49"/>
      <c r="F182" s="49"/>
      <c r="G182" s="49"/>
      <c r="H182" s="49"/>
      <c r="I182" s="49"/>
      <c r="J182" s="49"/>
      <c r="K182" s="56"/>
      <c r="L182" s="56" t="s">
        <v>679</v>
      </c>
      <c r="M182" s="49"/>
      <c r="N182" s="49"/>
      <c r="O182" s="49"/>
      <c r="P182" s="107">
        <f>IFERROR(VLOOKUP($A$1,datos!$B$7:$KV$88,175+A182,FALSE),"ND")</f>
        <v>41.759460869133271</v>
      </c>
      <c r="Q182" s="107"/>
      <c r="R182" s="107"/>
      <c r="S182" s="110">
        <f>VLOOKUP($A$1,datos!$B$7:$KV$88,43+A182,FALSE)</f>
        <v>50.09738666808731</v>
      </c>
      <c r="T182" s="110"/>
      <c r="U182" s="111">
        <f>VLOOKUP($A$1,ranking!$A$7:$FS$88,43+A182,FALSE)</f>
        <v>33</v>
      </c>
      <c r="V182" s="111"/>
      <c r="W182" s="50"/>
    </row>
    <row r="183" spans="1:23" x14ac:dyDescent="0.3">
      <c r="A183" s="80">
        <v>88</v>
      </c>
      <c r="B183" s="49"/>
      <c r="C183" s="49" t="s">
        <v>284</v>
      </c>
      <c r="D183" s="49"/>
      <c r="E183" s="49"/>
      <c r="F183" s="49"/>
      <c r="G183" s="49"/>
      <c r="H183" s="49"/>
      <c r="I183" s="49"/>
      <c r="J183" s="49"/>
      <c r="K183" s="56"/>
      <c r="L183" s="56" t="s">
        <v>679</v>
      </c>
      <c r="M183" s="49"/>
      <c r="N183" s="49"/>
      <c r="O183" s="49"/>
      <c r="P183" s="107">
        <f>IFERROR(VLOOKUP($A$1,datos!$B$7:$KV$88,175+A183,FALSE),"ND")</f>
        <v>29.829369054616805</v>
      </c>
      <c r="Q183" s="107"/>
      <c r="R183" s="107"/>
      <c r="S183" s="110">
        <f>VLOOKUP($A$1,datos!$B$7:$KV$88,43+A183,FALSE)</f>
        <v>54.292838631282258</v>
      </c>
      <c r="T183" s="110"/>
      <c r="U183" s="111">
        <f>VLOOKUP($A$1,ranking!$A$7:$FS$88,43+A183,FALSE)</f>
        <v>30</v>
      </c>
      <c r="V183" s="111"/>
      <c r="W183" s="50"/>
    </row>
    <row r="184" spans="1:23" x14ac:dyDescent="0.3">
      <c r="A184" s="80">
        <v>89</v>
      </c>
      <c r="B184" s="49"/>
      <c r="C184" s="49" t="s">
        <v>603</v>
      </c>
      <c r="D184" s="49"/>
      <c r="E184" s="49"/>
      <c r="F184" s="49"/>
      <c r="G184" s="49"/>
      <c r="H184" s="49"/>
      <c r="I184" s="49"/>
      <c r="J184" s="49"/>
      <c r="K184" s="56"/>
      <c r="L184" s="56" t="s">
        <v>679</v>
      </c>
      <c r="M184" s="49"/>
      <c r="N184" s="49"/>
      <c r="O184" s="49"/>
      <c r="P184" s="107">
        <f>IFERROR(VLOOKUP($A$1,datos!$B$7:$KV$88,175+A184,FALSE),"ND")</f>
        <v>10.90349126975585</v>
      </c>
      <c r="Q184" s="107"/>
      <c r="R184" s="107"/>
      <c r="S184" s="110">
        <f>VLOOKUP($A$1,datos!$B$7:$KV$88,43+A184,FALSE)</f>
        <v>33.704704004939494</v>
      </c>
      <c r="T184" s="110"/>
      <c r="U184" s="111">
        <f>VLOOKUP($A$1,ranking!$A$7:$FS$88,43+A184,FALSE)</f>
        <v>35</v>
      </c>
      <c r="V184" s="111"/>
      <c r="W184" s="50"/>
    </row>
    <row r="185" spans="1:23" x14ac:dyDescent="0.3">
      <c r="A185" s="80">
        <v>90</v>
      </c>
      <c r="B185" s="49"/>
      <c r="C185" s="49" t="s">
        <v>286</v>
      </c>
      <c r="D185" s="49"/>
      <c r="E185" s="49"/>
      <c r="F185" s="49"/>
      <c r="G185" s="49"/>
      <c r="H185" s="49"/>
      <c r="I185" s="49"/>
      <c r="J185" s="49"/>
      <c r="K185" s="56"/>
      <c r="L185" s="56" t="s">
        <v>679</v>
      </c>
      <c r="M185" s="49"/>
      <c r="N185" s="49"/>
      <c r="O185" s="49"/>
      <c r="P185" s="107">
        <f>IFERROR(VLOOKUP($A$1,datos!$B$7:$KV$88,175+A185,FALSE),"ND")</f>
        <v>3.3281727338206926</v>
      </c>
      <c r="Q185" s="107"/>
      <c r="R185" s="107"/>
      <c r="S185" s="110">
        <f>VLOOKUP($A$1,datos!$B$7:$KV$88,43+A185,FALSE)</f>
        <v>32.702378751208506</v>
      </c>
      <c r="T185" s="110"/>
      <c r="U185" s="111">
        <f>VLOOKUP($A$1,ranking!$A$7:$FS$88,43+A185,FALSE)</f>
        <v>55</v>
      </c>
      <c r="V185" s="111"/>
      <c r="W185" s="50"/>
    </row>
    <row r="186" spans="1:23" x14ac:dyDescent="0.3">
      <c r="A186" s="80">
        <v>91</v>
      </c>
      <c r="B186" s="49"/>
      <c r="C186" s="49" t="s">
        <v>287</v>
      </c>
      <c r="D186" s="49"/>
      <c r="E186" s="49"/>
      <c r="F186" s="49"/>
      <c r="G186" s="49"/>
      <c r="H186" s="49"/>
      <c r="I186" s="49"/>
      <c r="J186" s="49"/>
      <c r="K186" s="56" t="s">
        <v>678</v>
      </c>
      <c r="L186" s="56"/>
      <c r="M186" s="49"/>
      <c r="N186" s="49"/>
      <c r="O186" s="49"/>
      <c r="P186" s="107">
        <f>IFERROR(VLOOKUP($A$1,datos!$B$7:$KV$88,175+A186,FALSE),"ND")</f>
        <v>5.6504065040650406</v>
      </c>
      <c r="Q186" s="107"/>
      <c r="R186" s="107"/>
      <c r="S186" s="110">
        <f>VLOOKUP($A$1,datos!$B$7:$KV$88,43+A186,FALSE)</f>
        <v>18.834688346883468</v>
      </c>
      <c r="T186" s="110"/>
      <c r="U186" s="111">
        <f>VLOOKUP($A$1,ranking!$A$7:$FS$88,43+A186,FALSE)</f>
        <v>47</v>
      </c>
      <c r="V186" s="111"/>
      <c r="W186" s="50"/>
    </row>
    <row r="187" spans="1:23" x14ac:dyDescent="0.3">
      <c r="A187" s="80">
        <v>21</v>
      </c>
      <c r="B187" s="55" t="s">
        <v>192</v>
      </c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154"/>
      <c r="Q187" s="154"/>
      <c r="R187" s="154"/>
      <c r="S187" s="155">
        <f>VLOOKUP($A$1,datos!$B$7:$AR$88,14+A187,FALSE)</f>
        <v>73.844383975579092</v>
      </c>
      <c r="T187" s="155"/>
      <c r="U187" s="156">
        <f>VLOOKUP($A$1,ranking!$A$7:$AQ$88,14+A187,FALSE)</f>
        <v>49</v>
      </c>
      <c r="V187" s="156"/>
      <c r="W187" s="48"/>
    </row>
    <row r="188" spans="1:23" x14ac:dyDescent="0.3">
      <c r="A188" s="80">
        <v>92</v>
      </c>
      <c r="B188" s="49"/>
      <c r="C188" s="49" t="s">
        <v>604</v>
      </c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113">
        <f>IFERROR(VLOOKUP($A$1,datos!$B$7:$KV$88,175+A188,FALSE)/100,"ND")</f>
        <v>0.15467488789237668</v>
      </c>
      <c r="Q188" s="113"/>
      <c r="R188" s="113"/>
      <c r="S188" s="110">
        <f>VLOOKUP($A$1,datos!$B$7:$KV$88,43+A188,FALSE)</f>
        <v>38.593571448278432</v>
      </c>
      <c r="T188" s="110"/>
      <c r="U188" s="111">
        <f>VLOOKUP($A$1,ranking!$A$7:$FS$88,43+A188,FALSE)</f>
        <v>68</v>
      </c>
      <c r="V188" s="111"/>
      <c r="W188" s="50"/>
    </row>
    <row r="189" spans="1:23" x14ac:dyDescent="0.3">
      <c r="A189" s="80">
        <v>93</v>
      </c>
      <c r="B189" s="49"/>
      <c r="C189" s="49" t="s">
        <v>605</v>
      </c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113">
        <f>IFERROR(VLOOKUP($A$1,datos!$B$7:$KV$88,175+A189,FALSE)/100,"ND")</f>
        <v>0.13475842696629214</v>
      </c>
      <c r="Q189" s="113"/>
      <c r="R189" s="113"/>
      <c r="S189" s="110">
        <f>VLOOKUP($A$1,datos!$B$7:$KV$88,43+A189,FALSE)</f>
        <v>59.845711827852973</v>
      </c>
      <c r="T189" s="110"/>
      <c r="U189" s="111">
        <f>VLOOKUP($A$1,ranking!$A$7:$FS$88,43+A189,FALSE)</f>
        <v>59</v>
      </c>
      <c r="V189" s="111"/>
      <c r="W189" s="50"/>
    </row>
    <row r="190" spans="1:23" x14ac:dyDescent="0.3">
      <c r="A190" s="80">
        <v>94</v>
      </c>
      <c r="B190" s="49"/>
      <c r="C190" s="49" t="s">
        <v>290</v>
      </c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113">
        <f>IFERROR(VLOOKUP($A$1,datos!$B$7:$KV$88,175+A190,FALSE)/100,"ND")</f>
        <v>0.96938252626184995</v>
      </c>
      <c r="Q190" s="113"/>
      <c r="R190" s="113"/>
      <c r="S190" s="110">
        <f>VLOOKUP($A$1,datos!$B$7:$KV$88,43+A190,FALSE)</f>
        <v>96.93825262618499</v>
      </c>
      <c r="T190" s="110"/>
      <c r="U190" s="111">
        <f>VLOOKUP($A$1,ranking!$A$7:$FS$88,43+A190,FALSE)</f>
        <v>19</v>
      </c>
      <c r="V190" s="111"/>
      <c r="W190" s="50"/>
    </row>
    <row r="191" spans="1:23" x14ac:dyDescent="0.3">
      <c r="A191" s="80">
        <v>95</v>
      </c>
      <c r="B191" s="49"/>
      <c r="C191" s="49" t="s">
        <v>291</v>
      </c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113">
        <f>IFERROR(VLOOKUP($A$1,datos!$B$7:$KV$88,175+A191,FALSE)/100,"ND")</f>
        <v>1.2023558897243107</v>
      </c>
      <c r="Q191" s="113"/>
      <c r="R191" s="113"/>
      <c r="S191" s="110">
        <f>VLOOKUP($A$1,datos!$B$7:$KV$88,43+A191,FALSE)</f>
        <v>100</v>
      </c>
      <c r="T191" s="110"/>
      <c r="U191" s="111">
        <f>VLOOKUP($A$1,ranking!$A$7:$FS$88,43+A191,FALSE)</f>
        <v>1</v>
      </c>
      <c r="V191" s="111"/>
      <c r="W191" s="50"/>
    </row>
    <row r="192" spans="1:23" x14ac:dyDescent="0.3">
      <c r="A192" s="80">
        <v>22</v>
      </c>
      <c r="B192" s="55" t="s">
        <v>193</v>
      </c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154"/>
      <c r="Q192" s="154"/>
      <c r="R192" s="154"/>
      <c r="S192" s="155">
        <f>VLOOKUP($A$1,datos!$B$7:$AR$88,14+A192,FALSE)</f>
        <v>60.189508811789651</v>
      </c>
      <c r="T192" s="155"/>
      <c r="U192" s="156">
        <f>VLOOKUP($A$1,ranking!$A$7:$AQ$88,14+A192,FALSE)</f>
        <v>32</v>
      </c>
      <c r="V192" s="156"/>
      <c r="W192" s="48"/>
    </row>
    <row r="193" spans="1:23" x14ac:dyDescent="0.3">
      <c r="A193" s="80">
        <v>96</v>
      </c>
      <c r="B193" s="49"/>
      <c r="C193" s="49" t="s">
        <v>606</v>
      </c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113">
        <f>IFERROR(VLOOKUP($A$1,datos!$B$7:$KV$88,175+A193,FALSE)/100,"ND")</f>
        <v>0.53162225224118875</v>
      </c>
      <c r="Q193" s="113"/>
      <c r="R193" s="113"/>
      <c r="S193" s="110">
        <f>VLOOKUP($A$1,datos!$B$7:$KV$88,43+A193,FALSE)</f>
        <v>53.162225224118878</v>
      </c>
      <c r="T193" s="110"/>
      <c r="U193" s="111">
        <f>VLOOKUP($A$1,ranking!$A$7:$FS$88,43+A193,FALSE)</f>
        <v>14</v>
      </c>
      <c r="V193" s="111"/>
      <c r="W193" s="50"/>
    </row>
    <row r="194" spans="1:23" x14ac:dyDescent="0.3">
      <c r="A194" s="80">
        <v>97</v>
      </c>
      <c r="B194" s="49"/>
      <c r="C194" s="49" t="s">
        <v>607</v>
      </c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113">
        <f>IFERROR(VLOOKUP($A$1,datos!$B$7:$KV$88,175+A194,FALSE)/100,"ND")</f>
        <v>0.39174751320152285</v>
      </c>
      <c r="Q194" s="113"/>
      <c r="R194" s="113"/>
      <c r="S194" s="110">
        <f>VLOOKUP($A$1,datos!$B$7:$KV$88,43+A194,FALSE)</f>
        <v>39.174751320152282</v>
      </c>
      <c r="T194" s="110"/>
      <c r="U194" s="111">
        <f>VLOOKUP($A$1,ranking!$A$7:$FS$88,43+A194,FALSE)</f>
        <v>61</v>
      </c>
      <c r="V194" s="111"/>
      <c r="W194" s="50"/>
    </row>
    <row r="195" spans="1:23" x14ac:dyDescent="0.3">
      <c r="A195" s="80">
        <v>98</v>
      </c>
      <c r="B195" s="49"/>
      <c r="C195" s="49" t="s">
        <v>608</v>
      </c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113">
        <f>IFERROR(VLOOKUP($A$1,datos!$B$7:$KV$88,175+A195,FALSE)/100,"ND")</f>
        <v>0.93560194245125738</v>
      </c>
      <c r="Q195" s="113"/>
      <c r="R195" s="113"/>
      <c r="S195" s="110">
        <f>VLOOKUP($A$1,datos!$B$7:$KV$88,43+A195,FALSE)</f>
        <v>93.560194245125743</v>
      </c>
      <c r="T195" s="110"/>
      <c r="U195" s="111">
        <f>VLOOKUP($A$1,ranking!$A$7:$FS$88,43+A195,FALSE)</f>
        <v>41</v>
      </c>
      <c r="V195" s="111"/>
      <c r="W195" s="50"/>
    </row>
    <row r="196" spans="1:23" x14ac:dyDescent="0.3">
      <c r="A196" s="80">
        <v>99</v>
      </c>
      <c r="B196" s="49"/>
      <c r="C196" s="49" t="s">
        <v>609</v>
      </c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113">
        <f>IFERROR(VLOOKUP($A$1,datos!$B$7:$KV$88,175+A196,FALSE)/100,"ND")</f>
        <v>0.92404145828803363</v>
      </c>
      <c r="Q196" s="113"/>
      <c r="R196" s="113"/>
      <c r="S196" s="110">
        <f>VLOOKUP($A$1,datos!$B$7:$KV$88,43+A196,FALSE)</f>
        <v>92.404145828803365</v>
      </c>
      <c r="T196" s="110"/>
      <c r="U196" s="111">
        <f>VLOOKUP($A$1,ranking!$A$7:$FS$88,43+A196,FALSE)</f>
        <v>27</v>
      </c>
      <c r="V196" s="111"/>
      <c r="W196" s="50"/>
    </row>
    <row r="197" spans="1:23" x14ac:dyDescent="0.3">
      <c r="A197" s="80">
        <v>100</v>
      </c>
      <c r="B197" s="49"/>
      <c r="C197" s="49" t="s">
        <v>610</v>
      </c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113">
        <f>IFERROR(VLOOKUP($A$1,datos!$B$7:$KV$88,175+A197,FALSE)/100,"ND")</f>
        <v>0.2264622744074799</v>
      </c>
      <c r="Q197" s="113"/>
      <c r="R197" s="113"/>
      <c r="S197" s="110">
        <f>VLOOKUP($A$1,datos!$B$7:$KV$88,43+A197,FALSE)</f>
        <v>22.646227440747989</v>
      </c>
      <c r="T197" s="110"/>
      <c r="U197" s="111">
        <f>VLOOKUP($A$1,ranking!$A$7:$FS$88,43+A197,FALSE)</f>
        <v>27</v>
      </c>
      <c r="V197" s="111"/>
      <c r="W197" s="50"/>
    </row>
    <row r="198" spans="1:23" x14ac:dyDescent="0.3">
      <c r="A198" s="80">
        <v>23</v>
      </c>
      <c r="B198" s="55" t="s">
        <v>503</v>
      </c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154"/>
      <c r="Q198" s="154"/>
      <c r="R198" s="154"/>
      <c r="S198" s="155">
        <f>VLOOKUP($A$1,datos!$B$7:$AR$88,14+A198,FALSE)</f>
        <v>91.849151260035839</v>
      </c>
      <c r="T198" s="155"/>
      <c r="U198" s="156">
        <f>VLOOKUP($A$1,ranking!$A$7:$AQ$88,14+A198,FALSE)</f>
        <v>61</v>
      </c>
      <c r="V198" s="156"/>
      <c r="W198" s="48"/>
    </row>
    <row r="199" spans="1:23" x14ac:dyDescent="0.3">
      <c r="A199" s="80">
        <v>101</v>
      </c>
      <c r="B199" s="49"/>
      <c r="C199" s="49" t="s">
        <v>297</v>
      </c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113">
        <f>IFERROR(VLOOKUP($A$1,datos!$B$7:$KV$88,175+A199,FALSE)/100,"ND")</f>
        <v>0.90510000000000002</v>
      </c>
      <c r="Q199" s="113"/>
      <c r="R199" s="113"/>
      <c r="S199" s="110">
        <f>VLOOKUP($A$1,datos!$B$7:$KV$88,43+A199,FALSE)</f>
        <v>90.51</v>
      </c>
      <c r="T199" s="110"/>
      <c r="U199" s="111">
        <f>VLOOKUP($A$1,ranking!$A$7:$FS$88,43+A199,FALSE)</f>
        <v>36</v>
      </c>
      <c r="V199" s="111"/>
      <c r="W199" s="50"/>
    </row>
    <row r="200" spans="1:23" x14ac:dyDescent="0.3">
      <c r="A200" s="80">
        <v>102</v>
      </c>
      <c r="B200" s="49"/>
      <c r="C200" s="49" t="s">
        <v>298</v>
      </c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113">
        <f>IFERROR(VLOOKUP($A$1,datos!$B$7:$KV$88,175+A200,FALSE)/100,"ND")</f>
        <v>0.99790000000000001</v>
      </c>
      <c r="Q200" s="113"/>
      <c r="R200" s="113"/>
      <c r="S200" s="110">
        <f>VLOOKUP($A$1,datos!$B$7:$KV$88,43+A200,FALSE)</f>
        <v>99.79</v>
      </c>
      <c r="T200" s="110"/>
      <c r="U200" s="111">
        <f>VLOOKUP($A$1,ranking!$A$7:$FS$88,43+A200,FALSE)</f>
        <v>34</v>
      </c>
      <c r="V200" s="111"/>
      <c r="W200" s="50"/>
    </row>
    <row r="201" spans="1:23" x14ac:dyDescent="0.3">
      <c r="A201" s="80">
        <v>103</v>
      </c>
      <c r="B201" s="49"/>
      <c r="C201" s="49" t="s">
        <v>299</v>
      </c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113">
        <f>IFERROR(VLOOKUP($A$1,datos!$B$7:$KV$88,175+A201,FALSE)/100,"ND")</f>
        <v>0.98901393354769562</v>
      </c>
      <c r="Q201" s="113"/>
      <c r="R201" s="113"/>
      <c r="S201" s="110">
        <f>VLOOKUP($A$1,datos!$B$7:$KV$88,43+A201,FALSE)</f>
        <v>98.901393354769567</v>
      </c>
      <c r="T201" s="110"/>
      <c r="U201" s="111">
        <f>VLOOKUP($A$1,ranking!$A$7:$FS$88,43+A201,FALSE)</f>
        <v>64</v>
      </c>
      <c r="V201" s="111"/>
      <c r="W201" s="50"/>
    </row>
    <row r="202" spans="1:23" x14ac:dyDescent="0.3">
      <c r="A202" s="80">
        <v>104</v>
      </c>
      <c r="B202" s="49"/>
      <c r="C202" s="49" t="s">
        <v>300</v>
      </c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113">
        <f>IFERROR(VLOOKUP($A$1,datos!$B$7:$KV$88,175+A202,FALSE)/100,"ND")</f>
        <v>0.96195326542840021</v>
      </c>
      <c r="Q202" s="113"/>
      <c r="R202" s="113"/>
      <c r="S202" s="110">
        <f>VLOOKUP($A$1,datos!$B$7:$KV$88,43+A202,FALSE)</f>
        <v>96.195326542840021</v>
      </c>
      <c r="T202" s="110"/>
      <c r="U202" s="111">
        <f>VLOOKUP($A$1,ranking!$A$7:$FS$88,43+A202,FALSE)</f>
        <v>40</v>
      </c>
      <c r="V202" s="111"/>
      <c r="W202" s="50"/>
    </row>
    <row r="203" spans="1:23" x14ac:dyDescent="0.3">
      <c r="A203" s="80">
        <v>105</v>
      </c>
      <c r="B203" s="49"/>
      <c r="C203" s="49" t="s">
        <v>301</v>
      </c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113">
        <f>IFERROR(VLOOKUP($A$1,datos!$B$7:$KV$88,175+A203,FALSE)/100,"ND")</f>
        <v>0.7384903640256959</v>
      </c>
      <c r="Q203" s="113"/>
      <c r="R203" s="113"/>
      <c r="S203" s="110">
        <f>VLOOKUP($A$1,datos!$B$7:$KV$88,43+A203,FALSE)</f>
        <v>73.849036402569595</v>
      </c>
      <c r="T203" s="110"/>
      <c r="U203" s="111">
        <f>VLOOKUP($A$1,ranking!$A$7:$FS$88,43+A203,FALSE)</f>
        <v>70</v>
      </c>
      <c r="V203" s="111"/>
      <c r="W203" s="50"/>
    </row>
    <row r="204" spans="1:23" x14ac:dyDescent="0.3">
      <c r="A204" s="57" t="s">
        <v>667</v>
      </c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151"/>
      <c r="Q204" s="151"/>
      <c r="R204" s="151"/>
      <c r="S204" s="152">
        <f>VLOOKUP($A$1,datos!$B$7:$AR$88,14,FALSE)</f>
        <v>65.623652004431676</v>
      </c>
      <c r="T204" s="152"/>
      <c r="U204" s="153">
        <f>VLOOKUP($A$1,ranking!$A$7:$AQ$88,14,FALSE)</f>
        <v>2</v>
      </c>
      <c r="V204" s="153"/>
      <c r="W204" s="52"/>
    </row>
    <row r="205" spans="1:23" x14ac:dyDescent="0.3">
      <c r="A205" s="80">
        <v>24</v>
      </c>
      <c r="B205" s="58" t="s">
        <v>195</v>
      </c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117"/>
      <c r="Q205" s="117"/>
      <c r="R205" s="117"/>
      <c r="S205" s="118">
        <f>VLOOKUP($A$1,datos!$B$7:$AR$88,14+A205,FALSE)</f>
        <v>75</v>
      </c>
      <c r="T205" s="118"/>
      <c r="U205" s="119">
        <f>VLOOKUP($A$1,ranking!$A$7:$AQ$88,14+A205,FALSE)</f>
        <v>1</v>
      </c>
      <c r="V205" s="119"/>
      <c r="W205" s="48"/>
    </row>
    <row r="206" spans="1:23" x14ac:dyDescent="0.3">
      <c r="A206" s="80">
        <v>106</v>
      </c>
      <c r="B206" s="49"/>
      <c r="C206" s="49" t="s">
        <v>302</v>
      </c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112">
        <f>IFERROR(VLOOKUP($A$1,datos!$B$7:$KV$88,175+A206,FALSE),"ND")</f>
        <v>1</v>
      </c>
      <c r="Q206" s="112"/>
      <c r="R206" s="112"/>
      <c r="S206" s="110">
        <f>VLOOKUP($A$1,datos!$B$7:$KV$88,43+A206,FALSE)</f>
        <v>100</v>
      </c>
      <c r="T206" s="110"/>
      <c r="U206" s="111">
        <f>VLOOKUP($A$1,ranking!$A$7:$FS$88,43+A206,FALSE)</f>
        <v>1</v>
      </c>
      <c r="V206" s="111"/>
      <c r="W206" s="50"/>
    </row>
    <row r="207" spans="1:23" x14ac:dyDescent="0.3">
      <c r="A207" s="80">
        <v>107</v>
      </c>
      <c r="B207" s="49"/>
      <c r="C207" s="49" t="s">
        <v>303</v>
      </c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112">
        <f>IFERROR(VLOOKUP($A$1,datos!$B$7:$KV$88,175+A207,FALSE),"ND")</f>
        <v>1</v>
      </c>
      <c r="Q207" s="112"/>
      <c r="R207" s="112"/>
      <c r="S207" s="110">
        <f>VLOOKUP($A$1,datos!$B$7:$KV$88,43+A207,FALSE)</f>
        <v>100</v>
      </c>
      <c r="T207" s="110"/>
      <c r="U207" s="111">
        <f>VLOOKUP($A$1,ranking!$A$7:$FS$88,43+A207,FALSE)</f>
        <v>1</v>
      </c>
      <c r="V207" s="111"/>
      <c r="W207" s="50"/>
    </row>
    <row r="208" spans="1:23" x14ac:dyDescent="0.3">
      <c r="A208" s="80">
        <v>108</v>
      </c>
      <c r="B208" s="49"/>
      <c r="C208" s="49" t="s">
        <v>304</v>
      </c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112">
        <f>IFERROR(VLOOKUP($A$1,datos!$B$7:$KV$88,175+A208,FALSE),"ND")</f>
        <v>1.9507673000000001</v>
      </c>
      <c r="Q208" s="112"/>
      <c r="R208" s="112"/>
      <c r="S208" s="110">
        <f>VLOOKUP($A$1,datos!$B$7:$KV$88,43+A208,FALSE)</f>
        <v>100</v>
      </c>
      <c r="T208" s="110"/>
      <c r="U208" s="111">
        <f>VLOOKUP($A$1,ranking!$A$7:$FS$88,43+A208,FALSE)</f>
        <v>1</v>
      </c>
      <c r="V208" s="111"/>
      <c r="W208" s="50"/>
    </row>
    <row r="209" spans="1:23" x14ac:dyDescent="0.3">
      <c r="A209" s="82">
        <v>109</v>
      </c>
      <c r="B209" s="83"/>
      <c r="C209" s="83" t="s">
        <v>305</v>
      </c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112">
        <f>IFERROR(VLOOKUP($A$1,datos!$B$7:$KV$88,175+A209,FALSE),"ND")</f>
        <v>0.21831510000000001</v>
      </c>
      <c r="Q209" s="112"/>
      <c r="R209" s="112"/>
      <c r="S209" s="148">
        <f>VLOOKUP($A$1,datos!$B$7:$KV$88,43+A209,FALSE)</f>
        <v>0</v>
      </c>
      <c r="T209" s="148"/>
      <c r="U209" s="149">
        <f>VLOOKUP($A$1,ranking!$A$7:$FS$88,43+A209,FALSE)</f>
        <v>80</v>
      </c>
      <c r="V209" s="149"/>
      <c r="W209" s="50"/>
    </row>
    <row r="210" spans="1:23" x14ac:dyDescent="0.3">
      <c r="A210" s="80">
        <v>25</v>
      </c>
      <c r="B210" s="58" t="s">
        <v>689</v>
      </c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117"/>
      <c r="Q210" s="117"/>
      <c r="R210" s="117"/>
      <c r="S210" s="118">
        <f>VLOOKUP($A$1,datos!$B$7:$AR$88,14+A210,FALSE)</f>
        <v>100</v>
      </c>
      <c r="T210" s="118"/>
      <c r="U210" s="119">
        <f>VLOOKUP($A$1,ranking!$A$7:$AQ$88,14+A210,FALSE)</f>
        <v>1</v>
      </c>
      <c r="V210" s="119"/>
      <c r="W210" s="48"/>
    </row>
    <row r="211" spans="1:23" x14ac:dyDescent="0.3">
      <c r="A211" s="80">
        <v>110</v>
      </c>
      <c r="B211" s="49"/>
      <c r="C211" s="49" t="s">
        <v>691</v>
      </c>
      <c r="D211" s="49"/>
      <c r="E211" s="49"/>
      <c r="F211" s="49"/>
      <c r="G211" s="49"/>
      <c r="H211" s="49"/>
      <c r="I211" s="49"/>
      <c r="J211" s="89" t="s">
        <v>722</v>
      </c>
      <c r="K211" s="56"/>
      <c r="L211" s="56"/>
      <c r="M211" s="49"/>
      <c r="N211" s="49"/>
      <c r="O211" s="49"/>
      <c r="P211" s="150">
        <f>VLOOKUP($A$1,datos!$B$7:$KV$88,175+A211,FALSE)</f>
        <v>26.38510985445685</v>
      </c>
      <c r="Q211" s="150"/>
      <c r="R211" s="150"/>
      <c r="S211" s="110">
        <f>VLOOKUP($A$1,datos!$B$7:$KV$88,43+A211,FALSE)</f>
        <v>100</v>
      </c>
      <c r="T211" s="110"/>
      <c r="U211" s="111">
        <f>VLOOKUP($A$1,ranking!$A$7:$FS$88,43+A211,FALSE)</f>
        <v>1</v>
      </c>
      <c r="V211" s="111"/>
      <c r="W211" s="50"/>
    </row>
    <row r="212" spans="1:23" x14ac:dyDescent="0.3">
      <c r="A212" s="80">
        <v>111</v>
      </c>
      <c r="B212" s="49"/>
      <c r="C212" s="49" t="s">
        <v>692</v>
      </c>
      <c r="D212" s="49"/>
      <c r="E212" s="49"/>
      <c r="F212" s="49"/>
      <c r="G212" s="49"/>
      <c r="H212" s="49"/>
      <c r="I212" s="49"/>
      <c r="J212" s="49"/>
      <c r="K212" s="49"/>
      <c r="L212" s="56" t="s">
        <v>721</v>
      </c>
      <c r="M212" s="49"/>
      <c r="N212" s="49"/>
      <c r="O212" s="49"/>
      <c r="P212" s="150">
        <f>VLOOKUP($A$1,datos!$B$7:$KV$88,175+A212,FALSE)</f>
        <v>6553334.0664252825</v>
      </c>
      <c r="Q212" s="150"/>
      <c r="R212" s="150"/>
      <c r="S212" s="110">
        <f>VLOOKUP($A$1,datos!$B$7:$KV$88,43+A212,FALSE)</f>
        <v>100</v>
      </c>
      <c r="T212" s="110"/>
      <c r="U212" s="111">
        <f>VLOOKUP($A$1,ranking!$A$7:$FS$88,43+A212,FALSE)</f>
        <v>1</v>
      </c>
      <c r="V212" s="111"/>
      <c r="W212" s="50"/>
    </row>
    <row r="213" spans="1:23" x14ac:dyDescent="0.3">
      <c r="A213" s="80">
        <v>112</v>
      </c>
      <c r="B213" s="49"/>
      <c r="C213" s="49" t="s">
        <v>693</v>
      </c>
      <c r="D213" s="49"/>
      <c r="E213" s="49"/>
      <c r="F213" s="49"/>
      <c r="G213" s="49"/>
      <c r="H213" s="49"/>
      <c r="I213" s="49"/>
      <c r="J213" s="49"/>
      <c r="K213" s="49"/>
      <c r="L213" s="56" t="s">
        <v>721</v>
      </c>
      <c r="M213" s="49"/>
      <c r="N213" s="49"/>
      <c r="O213" s="49"/>
      <c r="P213" s="150">
        <f>VLOOKUP($A$1,datos!$B$7:$KV$88,175+A213,FALSE)</f>
        <v>2011106.4081914267</v>
      </c>
      <c r="Q213" s="150"/>
      <c r="R213" s="150"/>
      <c r="S213" s="110">
        <f>VLOOKUP($A$1,datos!$B$7:$KV$88,43+A213,FALSE)</f>
        <v>100</v>
      </c>
      <c r="T213" s="110"/>
      <c r="U213" s="111">
        <f>VLOOKUP($A$1,ranking!$A$7:$FS$88,43+A213,FALSE)</f>
        <v>1</v>
      </c>
      <c r="V213" s="111"/>
      <c r="W213" s="50"/>
    </row>
    <row r="214" spans="1:23" x14ac:dyDescent="0.3">
      <c r="A214" s="80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70"/>
      <c r="Q214" s="70"/>
      <c r="R214" s="70"/>
      <c r="S214" s="71"/>
      <c r="T214" s="71"/>
      <c r="U214" s="50"/>
      <c r="V214" s="50"/>
      <c r="W214" s="50"/>
    </row>
    <row r="215" spans="1:23" x14ac:dyDescent="0.3">
      <c r="A215" s="104" t="str">
        <f>A111</f>
        <v>SAN JOSÉ</v>
      </c>
      <c r="B215" s="104"/>
      <c r="C215" s="104"/>
      <c r="D215" s="104"/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49"/>
      <c r="W215" s="49"/>
    </row>
    <row r="216" spans="1:23" x14ac:dyDescent="0.3">
      <c r="A216" s="105" t="s">
        <v>547</v>
      </c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49"/>
      <c r="W216" s="49"/>
    </row>
    <row r="217" spans="1:23" x14ac:dyDescent="0.3">
      <c r="A217" s="106" t="s">
        <v>551</v>
      </c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77"/>
      <c r="O217" s="77"/>
      <c r="P217" s="106" t="s">
        <v>552</v>
      </c>
      <c r="Q217" s="106"/>
      <c r="R217" s="106"/>
      <c r="S217" s="106" t="s">
        <v>683</v>
      </c>
      <c r="T217" s="106"/>
      <c r="U217" s="106" t="s">
        <v>478</v>
      </c>
      <c r="V217" s="106"/>
      <c r="W217" s="43"/>
    </row>
    <row r="218" spans="1:23" x14ac:dyDescent="0.3">
      <c r="A218" s="80">
        <v>26</v>
      </c>
      <c r="B218" s="58" t="s">
        <v>690</v>
      </c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117"/>
      <c r="Q218" s="117"/>
      <c r="R218" s="117"/>
      <c r="S218" s="118">
        <f>VLOOKUP($A$1,datos!$B$7:$AR$88,14+A218,FALSE)</f>
        <v>34.525589743684826</v>
      </c>
      <c r="T218" s="118"/>
      <c r="U218" s="119">
        <f>VLOOKUP($A$1,ranking!$A$7:$AQ$88,14+A218,FALSE)</f>
        <v>10</v>
      </c>
      <c r="V218" s="119"/>
      <c r="W218" s="48"/>
    </row>
    <row r="219" spans="1:23" x14ac:dyDescent="0.3">
      <c r="A219" s="80">
        <v>113</v>
      </c>
      <c r="B219" s="49"/>
      <c r="C219" s="49" t="s">
        <v>694</v>
      </c>
      <c r="D219" s="49"/>
      <c r="E219" s="49"/>
      <c r="F219" s="49"/>
      <c r="G219" s="49"/>
      <c r="H219" s="49"/>
      <c r="I219" s="49"/>
      <c r="J219" s="49"/>
      <c r="K219" s="56" t="s">
        <v>719</v>
      </c>
      <c r="L219" s="56"/>
      <c r="M219" s="49"/>
      <c r="N219" s="49"/>
      <c r="O219" s="49"/>
      <c r="P219" s="120">
        <f>IFERROR(VLOOKUP($A$1,datos!$B$7:$KV$88,175+A219,FALSE),"ND")</f>
        <v>0.81622186316220691</v>
      </c>
      <c r="Q219" s="120"/>
      <c r="R219" s="120"/>
      <c r="S219" s="110">
        <f>VLOOKUP($A$1,datos!$B$7:$KV$88,43+A219,FALSE)</f>
        <v>10.200473492917673</v>
      </c>
      <c r="T219" s="110"/>
      <c r="U219" s="111">
        <f>VLOOKUP($A$1,ranking!$A$7:$FS$88,43+A219,FALSE)</f>
        <v>27</v>
      </c>
      <c r="V219" s="111"/>
      <c r="W219" s="50"/>
    </row>
    <row r="220" spans="1:23" x14ac:dyDescent="0.3">
      <c r="A220" s="80">
        <v>114</v>
      </c>
      <c r="B220" s="49"/>
      <c r="C220" s="49" t="s">
        <v>695</v>
      </c>
      <c r="D220" s="49"/>
      <c r="E220" s="49"/>
      <c r="F220" s="49"/>
      <c r="G220" s="49"/>
      <c r="H220" s="49"/>
      <c r="I220" s="49"/>
      <c r="J220" s="49"/>
      <c r="K220" s="49"/>
      <c r="L220" s="56" t="s">
        <v>720</v>
      </c>
      <c r="M220" s="56"/>
      <c r="N220" s="49"/>
      <c r="O220" s="49"/>
      <c r="P220" s="120">
        <f>IFERROR(VLOOKUP($A$1,datos!$B$7:$KV$88,175+A220,FALSE),"ND")</f>
        <v>279.01386072000059</v>
      </c>
      <c r="Q220" s="120"/>
      <c r="R220" s="120"/>
      <c r="S220" s="110">
        <f>VLOOKUP($A$1,datos!$B$7:$KV$88,43+A220,FALSE)</f>
        <v>36.45243116953224</v>
      </c>
      <c r="T220" s="110"/>
      <c r="U220" s="111">
        <f>VLOOKUP($A$1,ranking!$A$7:$FS$88,43+A220,FALSE)</f>
        <v>5</v>
      </c>
      <c r="V220" s="111"/>
      <c r="W220" s="50"/>
    </row>
    <row r="221" spans="1:23" x14ac:dyDescent="0.3">
      <c r="A221" s="80">
        <v>115</v>
      </c>
      <c r="B221" s="49"/>
      <c r="C221" s="49" t="s">
        <v>696</v>
      </c>
      <c r="D221" s="49"/>
      <c r="E221" s="49"/>
      <c r="F221" s="49"/>
      <c r="G221" s="49"/>
      <c r="H221" s="49"/>
      <c r="I221" s="49"/>
      <c r="J221" s="49"/>
      <c r="K221" s="49"/>
      <c r="L221" s="56" t="s">
        <v>720</v>
      </c>
      <c r="M221" s="49"/>
      <c r="N221" s="49"/>
      <c r="O221" s="49"/>
      <c r="P221" s="120">
        <f>IFERROR(VLOOKUP($A$1,datos!$B$7:$KV$88,175+A221,FALSE),"ND")</f>
        <v>225.56214014999995</v>
      </c>
      <c r="Q221" s="120"/>
      <c r="R221" s="120"/>
      <c r="S221" s="110">
        <f>VLOOKUP($A$1,datos!$B$7:$KV$88,43+A221,FALSE)</f>
        <v>86.748484013571442</v>
      </c>
      <c r="T221" s="110"/>
      <c r="U221" s="111">
        <f>VLOOKUP($A$1,ranking!$A$7:$FS$88,43+A221,FALSE)</f>
        <v>4</v>
      </c>
      <c r="V221" s="111"/>
      <c r="W221" s="50"/>
    </row>
    <row r="222" spans="1:23" x14ac:dyDescent="0.3">
      <c r="A222" s="80">
        <v>116</v>
      </c>
      <c r="B222" s="49"/>
      <c r="C222" s="49" t="s">
        <v>697</v>
      </c>
      <c r="D222" s="49"/>
      <c r="E222" s="49"/>
      <c r="F222" s="49"/>
      <c r="G222" s="49"/>
      <c r="H222" s="49"/>
      <c r="I222" s="49"/>
      <c r="J222" s="49"/>
      <c r="K222" s="49"/>
      <c r="L222" s="56" t="s">
        <v>720</v>
      </c>
      <c r="M222" s="49"/>
      <c r="N222" s="49"/>
      <c r="O222" s="49"/>
      <c r="P222" s="120">
        <f>IFERROR(VLOOKUP($A$1,datos!$B$7:$KV$88,175+A222,FALSE),"ND")</f>
        <v>13.66089386000001</v>
      </c>
      <c r="Q222" s="120"/>
      <c r="R222" s="120"/>
      <c r="S222" s="110">
        <f>VLOOKUP($A$1,datos!$B$7:$KV$88,43+A222,FALSE)</f>
        <v>4.7009702987179445</v>
      </c>
      <c r="T222" s="110"/>
      <c r="U222" s="111">
        <f>VLOOKUP($A$1,ranking!$A$7:$FS$88,43+A222,FALSE)</f>
        <v>31</v>
      </c>
      <c r="V222" s="111"/>
      <c r="W222" s="50"/>
    </row>
    <row r="223" spans="1:23" x14ac:dyDescent="0.3">
      <c r="A223" s="80">
        <v>27</v>
      </c>
      <c r="B223" s="58" t="s">
        <v>668</v>
      </c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117"/>
      <c r="Q223" s="117"/>
      <c r="R223" s="117"/>
      <c r="S223" s="118">
        <f>VLOOKUP($A$1,datos!$B$7:$AR$88,14+A223,FALSE)</f>
        <v>45.673871831006934</v>
      </c>
      <c r="T223" s="118"/>
      <c r="U223" s="119">
        <f>VLOOKUP($A$1,ranking!$A$7:$AQ$88,14+A223,FALSE)</f>
        <v>29</v>
      </c>
      <c r="V223" s="119"/>
      <c r="W223" s="48"/>
    </row>
    <row r="224" spans="1:23" x14ac:dyDescent="0.3">
      <c r="A224" s="80">
        <v>117</v>
      </c>
      <c r="B224" s="49"/>
      <c r="C224" s="49" t="s">
        <v>306</v>
      </c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113">
        <f>IFERROR(VLOOKUP($A$1,datos!$B$7:$KV$88,175+A224,FALSE)/100,"ND")</f>
        <v>3.1211192999448427E-3</v>
      </c>
      <c r="Q224" s="113"/>
      <c r="R224" s="113"/>
      <c r="S224" s="110">
        <f>VLOOKUP($A$1,datos!$B$7:$KV$88,43+A224,FALSE)</f>
        <v>44.571620578226437</v>
      </c>
      <c r="T224" s="110"/>
      <c r="U224" s="111">
        <f>VLOOKUP($A$1,ranking!$A$7:$FS$88,43+A224,FALSE)</f>
        <v>9</v>
      </c>
      <c r="V224" s="111"/>
      <c r="W224" s="50"/>
    </row>
    <row r="225" spans="1:23" x14ac:dyDescent="0.3">
      <c r="A225" s="80">
        <v>118</v>
      </c>
      <c r="B225" s="49"/>
      <c r="C225" s="49" t="s">
        <v>307</v>
      </c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113">
        <f>IFERROR(VLOOKUP($A$1,datos!$B$7:$KV$88,175+A225,FALSE)/100,"ND")</f>
        <v>0.65086098181734808</v>
      </c>
      <c r="Q225" s="113"/>
      <c r="R225" s="113"/>
      <c r="S225" s="110">
        <f>VLOOKUP($A$1,datos!$B$7:$KV$88,43+A225,FALSE)</f>
        <v>0</v>
      </c>
      <c r="T225" s="110"/>
      <c r="U225" s="111">
        <f>VLOOKUP($A$1,ranking!$A$7:$FS$88,43+A225,FALSE)</f>
        <v>33</v>
      </c>
      <c r="V225" s="111"/>
      <c r="W225" s="50"/>
    </row>
    <row r="226" spans="1:23" x14ac:dyDescent="0.3">
      <c r="A226" s="80">
        <v>119</v>
      </c>
      <c r="B226" s="49"/>
      <c r="C226" s="49" t="s">
        <v>308</v>
      </c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113">
        <f>IFERROR(VLOOKUP($A$1,datos!$B$7:$KV$88,175+A226,FALSE)/100,"ND")</f>
        <v>-0.47051433357444705</v>
      </c>
      <c r="Q226" s="113"/>
      <c r="R226" s="113"/>
      <c r="S226" s="110">
        <f>VLOOKUP($A$1,datos!$B$7:$KV$88,43+A226,FALSE)</f>
        <v>15.801899464464258</v>
      </c>
      <c r="T226" s="110"/>
      <c r="U226" s="111">
        <f>VLOOKUP($A$1,ranking!$A$7:$FS$88,43+A226,FALSE)</f>
        <v>68</v>
      </c>
      <c r="V226" s="111"/>
      <c r="W226" s="50"/>
    </row>
    <row r="227" spans="1:23" x14ac:dyDescent="0.3">
      <c r="A227" s="80">
        <v>120</v>
      </c>
      <c r="B227" s="49"/>
      <c r="C227" s="49" t="s">
        <v>309</v>
      </c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113">
        <f>IFERROR(VLOOKUP($A$1,datos!$B$7:$KV$88,175+A227,FALSE)/100,"ND")</f>
        <v>0.71983356449375857</v>
      </c>
      <c r="Q227" s="113"/>
      <c r="R227" s="113"/>
      <c r="S227" s="110">
        <f>VLOOKUP($A$1,datos!$B$7:$KV$88,43+A227,FALSE)</f>
        <v>67.995839112343958</v>
      </c>
      <c r="T227" s="110"/>
      <c r="U227" s="111">
        <f>VLOOKUP($A$1,ranking!$A$7:$FS$88,43+A227,FALSE)</f>
        <v>36</v>
      </c>
      <c r="V227" s="111"/>
      <c r="W227" s="50"/>
    </row>
    <row r="228" spans="1:23" x14ac:dyDescent="0.3">
      <c r="A228" s="80">
        <v>121</v>
      </c>
      <c r="B228" s="49"/>
      <c r="C228" s="49" t="s">
        <v>310</v>
      </c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113">
        <f>IFERROR(VLOOKUP($A$1,datos!$B$7:$KV$88,175+A228,FALSE)/100,"ND")</f>
        <v>2</v>
      </c>
      <c r="Q228" s="113"/>
      <c r="R228" s="113"/>
      <c r="S228" s="110">
        <f>VLOOKUP($A$1,datos!$B$7:$KV$88,43+A228,FALSE)</f>
        <v>100</v>
      </c>
      <c r="T228" s="110"/>
      <c r="U228" s="111">
        <f>VLOOKUP($A$1,ranking!$A$7:$FS$88,43+A228,FALSE)</f>
        <v>1</v>
      </c>
      <c r="V228" s="111"/>
      <c r="W228" s="50"/>
    </row>
    <row r="229" spans="1:23" x14ac:dyDescent="0.3">
      <c r="A229" s="80">
        <v>28</v>
      </c>
      <c r="B229" s="58" t="s">
        <v>197</v>
      </c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117"/>
      <c r="Q229" s="117"/>
      <c r="R229" s="117"/>
      <c r="S229" s="118">
        <f>VLOOKUP($A$1,datos!$B$7:$AR$88,14+A229,FALSE)</f>
        <v>62.189948985614421</v>
      </c>
      <c r="T229" s="118"/>
      <c r="U229" s="119">
        <f>VLOOKUP($A$1,ranking!$A$7:$AQ$88,14+A229,FALSE)</f>
        <v>19</v>
      </c>
      <c r="V229" s="119"/>
      <c r="W229" s="48"/>
    </row>
    <row r="230" spans="1:23" x14ac:dyDescent="0.3">
      <c r="A230" s="80">
        <v>122</v>
      </c>
      <c r="B230" s="49"/>
      <c r="C230" s="49" t="s">
        <v>311</v>
      </c>
      <c r="D230" s="49"/>
      <c r="E230" s="49"/>
      <c r="F230" s="49"/>
      <c r="G230" s="49"/>
      <c r="H230" s="49"/>
      <c r="I230" s="49"/>
      <c r="J230" s="56" t="s">
        <v>680</v>
      </c>
      <c r="K230" s="49"/>
      <c r="L230" s="49"/>
      <c r="M230" s="49"/>
      <c r="N230" s="49"/>
      <c r="O230" s="49"/>
      <c r="P230" s="108">
        <f>IFERROR(VLOOKUP($A$1,datos!$B$7:$KV$88,175+A230,FALSE),"ND")</f>
        <v>3.8448876404494388</v>
      </c>
      <c r="Q230" s="108"/>
      <c r="R230" s="108"/>
      <c r="S230" s="110">
        <f>VLOOKUP($A$1,datos!$B$7:$KV$88,43+A230,FALSE)</f>
        <v>83.461028139183767</v>
      </c>
      <c r="T230" s="110"/>
      <c r="U230" s="111">
        <f>VLOOKUP($A$1,ranking!$A$7:$FS$88,43+A230,FALSE)</f>
        <v>6</v>
      </c>
      <c r="V230" s="111"/>
      <c r="W230" s="50"/>
    </row>
    <row r="231" spans="1:23" x14ac:dyDescent="0.3">
      <c r="A231" s="80">
        <v>123</v>
      </c>
      <c r="B231" s="49"/>
      <c r="C231" s="49" t="s">
        <v>312</v>
      </c>
      <c r="D231" s="49"/>
      <c r="E231" s="49"/>
      <c r="F231" s="49"/>
      <c r="G231" s="49"/>
      <c r="H231" s="49"/>
      <c r="I231" s="49"/>
      <c r="J231" s="56" t="s">
        <v>681</v>
      </c>
      <c r="K231" s="49"/>
      <c r="L231" s="49"/>
      <c r="M231" s="49"/>
      <c r="N231" s="49"/>
      <c r="O231" s="49"/>
      <c r="P231" s="108">
        <f>IFERROR(VLOOKUP($A$1,datos!$B$7:$KV$88,175+A231,FALSE),"ND")</f>
        <v>3.8858988764044948</v>
      </c>
      <c r="Q231" s="108"/>
      <c r="R231" s="108"/>
      <c r="S231" s="110">
        <f>VLOOKUP($A$1,datos!$B$7:$KV$88,43+A231,FALSE)</f>
        <v>94.40830134321358</v>
      </c>
      <c r="T231" s="110"/>
      <c r="U231" s="111">
        <f>VLOOKUP($A$1,ranking!$A$7:$FS$88,43+A231,FALSE)</f>
        <v>6</v>
      </c>
      <c r="V231" s="111"/>
      <c r="W231" s="50"/>
    </row>
    <row r="232" spans="1:23" x14ac:dyDescent="0.3">
      <c r="A232" s="80">
        <v>124</v>
      </c>
      <c r="B232" s="49"/>
      <c r="C232" s="49" t="s">
        <v>313</v>
      </c>
      <c r="D232" s="49"/>
      <c r="E232" s="49"/>
      <c r="F232" s="49"/>
      <c r="G232" s="49"/>
      <c r="H232" s="49"/>
      <c r="I232" s="49"/>
      <c r="J232" s="56" t="s">
        <v>682</v>
      </c>
      <c r="K232" s="49"/>
      <c r="L232" s="49"/>
      <c r="M232" s="49"/>
      <c r="N232" s="49"/>
      <c r="O232" s="49"/>
      <c r="P232" s="108">
        <f>IFERROR(VLOOKUP($A$1,datos!$B$7:$KV$88,175+A232,FALSE),"ND")</f>
        <v>83.581666666666678</v>
      </c>
      <c r="Q232" s="108"/>
      <c r="R232" s="108"/>
      <c r="S232" s="110">
        <f>VLOOKUP($A$1,datos!$B$7:$KV$88,43+A232,FALSE)</f>
        <v>31.360796464671974</v>
      </c>
      <c r="T232" s="110"/>
      <c r="U232" s="111">
        <f>VLOOKUP($A$1,ranking!$A$7:$FS$88,43+A232,FALSE)</f>
        <v>19</v>
      </c>
      <c r="V232" s="111"/>
      <c r="W232" s="50"/>
    </row>
    <row r="233" spans="1:23" x14ac:dyDescent="0.3">
      <c r="A233" s="80">
        <v>125</v>
      </c>
      <c r="B233" s="49"/>
      <c r="C233" s="49" t="s">
        <v>314</v>
      </c>
      <c r="D233" s="49"/>
      <c r="E233" s="49"/>
      <c r="F233" s="49"/>
      <c r="G233" s="49"/>
      <c r="H233" s="49"/>
      <c r="I233" s="49"/>
      <c r="J233" s="56" t="s">
        <v>682</v>
      </c>
      <c r="K233" s="49"/>
      <c r="L233" s="49"/>
      <c r="M233" s="49"/>
      <c r="N233" s="49"/>
      <c r="O233" s="49"/>
      <c r="P233" s="108">
        <f>IFERROR(VLOOKUP($A$1,datos!$B$7:$KV$88,175+A233,FALSE),"ND")</f>
        <v>123.85000000000001</v>
      </c>
      <c r="Q233" s="108"/>
      <c r="R233" s="108"/>
      <c r="S233" s="110">
        <f>VLOOKUP($A$1,datos!$B$7:$KV$88,43+A233,FALSE)</f>
        <v>44.930943007920554</v>
      </c>
      <c r="T233" s="110"/>
      <c r="U233" s="111">
        <f>VLOOKUP($A$1,ranking!$A$7:$FS$88,43+A233,FALSE)</f>
        <v>66</v>
      </c>
      <c r="V233" s="111"/>
      <c r="W233" s="50"/>
    </row>
    <row r="234" spans="1:23" x14ac:dyDescent="0.3">
      <c r="A234" s="80">
        <v>126</v>
      </c>
      <c r="B234" s="53"/>
      <c r="C234" s="53" t="s">
        <v>315</v>
      </c>
      <c r="D234" s="53"/>
      <c r="E234" s="53"/>
      <c r="F234" s="53"/>
      <c r="G234" s="53"/>
      <c r="H234" s="53"/>
      <c r="I234" s="53"/>
      <c r="J234" s="56" t="s">
        <v>682</v>
      </c>
      <c r="K234" s="53"/>
      <c r="L234" s="53"/>
      <c r="M234" s="53"/>
      <c r="N234" s="53"/>
      <c r="O234" s="53"/>
      <c r="P234" s="109">
        <f>IFERROR(VLOOKUP($A$1,datos!$B$7:$KV$88,175+A234,FALSE),"ND")</f>
        <v>113.32833333333333</v>
      </c>
      <c r="Q234" s="109"/>
      <c r="R234" s="109"/>
      <c r="S234" s="110">
        <f>VLOOKUP($A$1,datos!$B$7:$KV$88,43+A234,FALSE)</f>
        <v>56.788675973082249</v>
      </c>
      <c r="T234" s="110"/>
      <c r="U234" s="111">
        <f>VLOOKUP($A$1,ranking!$A$7:$FS$88,43+A234,FALSE)</f>
        <v>66</v>
      </c>
      <c r="V234" s="111"/>
      <c r="W234" s="50"/>
    </row>
    <row r="235" spans="1:23" x14ac:dyDescent="0.3">
      <c r="A235" s="80">
        <v>29</v>
      </c>
      <c r="B235" s="58" t="s">
        <v>198</v>
      </c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117"/>
      <c r="Q235" s="117"/>
      <c r="R235" s="117"/>
      <c r="S235" s="118">
        <f>VLOOKUP($A$1,datos!$B$7:$AR$88,14+A235,FALSE)</f>
        <v>76.35250146628384</v>
      </c>
      <c r="T235" s="118"/>
      <c r="U235" s="119">
        <f>VLOOKUP($A$1,ranking!$A$7:$AQ$88,14+A235,FALSE)</f>
        <v>15</v>
      </c>
      <c r="V235" s="119"/>
      <c r="W235" s="48"/>
    </row>
    <row r="236" spans="1:23" x14ac:dyDescent="0.3">
      <c r="A236" s="80">
        <v>127</v>
      </c>
      <c r="B236" s="49"/>
      <c r="C236" s="49" t="s">
        <v>316</v>
      </c>
      <c r="D236" s="49"/>
      <c r="E236" s="49"/>
      <c r="F236" s="49"/>
      <c r="G236" s="49"/>
      <c r="H236" s="49"/>
      <c r="I236" s="49"/>
      <c r="J236" s="56"/>
      <c r="K236" s="49"/>
      <c r="L236" s="49"/>
      <c r="M236" s="49"/>
      <c r="N236" s="49"/>
      <c r="O236" s="49"/>
      <c r="P236" s="113">
        <f>IFERROR(VLOOKUP($A$1,datos!$B$7:$KV$88,175+A236,FALSE)/100,"ND")</f>
        <v>0.15882103885606513</v>
      </c>
      <c r="Q236" s="113"/>
      <c r="R236" s="113"/>
      <c r="S236" s="110">
        <f>VLOOKUP($A$1,datos!$B$7:$KV$88,43+A236,FALSE)</f>
        <v>84.117896114393488</v>
      </c>
      <c r="T236" s="110"/>
      <c r="U236" s="111">
        <f>VLOOKUP($A$1,ranking!$A$7:$FS$88,43+A236,FALSE)</f>
        <v>74</v>
      </c>
      <c r="V236" s="111"/>
      <c r="W236" s="50"/>
    </row>
    <row r="237" spans="1:23" x14ac:dyDescent="0.3">
      <c r="A237" s="80">
        <v>128</v>
      </c>
      <c r="B237" s="49"/>
      <c r="C237" s="49" t="s">
        <v>317</v>
      </c>
      <c r="D237" s="49"/>
      <c r="E237" s="49"/>
      <c r="F237" s="49"/>
      <c r="G237" s="49"/>
      <c r="H237" s="49"/>
      <c r="I237" s="49"/>
      <c r="J237" s="56"/>
      <c r="K237" s="49"/>
      <c r="L237" s="49"/>
      <c r="M237" s="49"/>
      <c r="N237" s="49"/>
      <c r="O237" s="49"/>
      <c r="P237" s="113">
        <f>IFERROR(VLOOKUP($A$1,datos!$B$7:$KV$88,175+A237,FALSE)/100,"ND")</f>
        <v>0.32446130357452035</v>
      </c>
      <c r="Q237" s="113"/>
      <c r="R237" s="113"/>
      <c r="S237" s="110">
        <f>VLOOKUP($A$1,datos!$B$7:$KV$88,43+A237,FALSE)</f>
        <v>67.553869642547966</v>
      </c>
      <c r="T237" s="110"/>
      <c r="U237" s="111">
        <f>VLOOKUP($A$1,ranking!$A$7:$FS$88,43+A237,FALSE)</f>
        <v>62</v>
      </c>
      <c r="V237" s="111"/>
      <c r="W237" s="50"/>
    </row>
    <row r="238" spans="1:23" x14ac:dyDescent="0.3">
      <c r="A238" s="80">
        <v>129</v>
      </c>
      <c r="B238" s="49"/>
      <c r="C238" s="49" t="s">
        <v>318</v>
      </c>
      <c r="D238" s="49"/>
      <c r="E238" s="49"/>
      <c r="F238" s="49"/>
      <c r="G238" s="49"/>
      <c r="H238" s="49"/>
      <c r="I238" s="49"/>
      <c r="J238" s="56"/>
      <c r="K238" s="49"/>
      <c r="L238" s="49"/>
      <c r="M238" s="49"/>
      <c r="N238" s="49"/>
      <c r="O238" s="49"/>
      <c r="P238" s="113">
        <f>IFERROR(VLOOKUP($A$1,datos!$B$7:$KV$88,175+A238,FALSE)/100,"ND")</f>
        <v>0.93582277533918601</v>
      </c>
      <c r="Q238" s="113"/>
      <c r="R238" s="113"/>
      <c r="S238" s="110">
        <f>VLOOKUP($A$1,datos!$B$7:$KV$88,43+A238,FALSE)</f>
        <v>93.582277533918599</v>
      </c>
      <c r="T238" s="110"/>
      <c r="U238" s="111">
        <f>VLOOKUP($A$1,ranking!$A$7:$FS$88,43+A238,FALSE)</f>
        <v>22</v>
      </c>
      <c r="V238" s="111"/>
      <c r="W238" s="50"/>
    </row>
    <row r="239" spans="1:23" x14ac:dyDescent="0.3">
      <c r="A239" s="80">
        <v>130</v>
      </c>
      <c r="B239" s="49"/>
      <c r="C239" s="49" t="s">
        <v>698</v>
      </c>
      <c r="D239" s="49"/>
      <c r="E239" s="49"/>
      <c r="F239" s="49"/>
      <c r="G239" s="49"/>
      <c r="H239" s="49"/>
      <c r="I239" s="49"/>
      <c r="J239" s="56" t="s">
        <v>678</v>
      </c>
      <c r="K239" s="49"/>
      <c r="L239" s="49"/>
      <c r="M239" s="49"/>
      <c r="N239" s="49"/>
      <c r="O239" s="49"/>
      <c r="P239" s="108">
        <f>IFERROR(VLOOKUP($A$1,datos!$B$7:$KV$88,175+A239,FALSE),"ND")</f>
        <v>7.9974546466401222</v>
      </c>
      <c r="Q239" s="108"/>
      <c r="R239" s="108"/>
      <c r="S239" s="110">
        <f>VLOOKUP($A$1,datos!$B$7:$KV$88,43+A239,FALSE)</f>
        <v>92.549443580198428</v>
      </c>
      <c r="T239" s="110"/>
      <c r="U239" s="111">
        <f>VLOOKUP($A$1,ranking!$A$7:$FS$88,43+A239,FALSE)</f>
        <v>5</v>
      </c>
      <c r="V239" s="111"/>
      <c r="W239" s="50"/>
    </row>
    <row r="240" spans="1:23" x14ac:dyDescent="0.3">
      <c r="A240" s="80">
        <v>131</v>
      </c>
      <c r="B240" s="49"/>
      <c r="C240" s="49" t="s">
        <v>699</v>
      </c>
      <c r="D240" s="49"/>
      <c r="E240" s="49"/>
      <c r="F240" s="49"/>
      <c r="G240" s="49"/>
      <c r="H240" s="49"/>
      <c r="I240" s="49"/>
      <c r="J240" s="56"/>
      <c r="K240" s="49"/>
      <c r="L240" s="49"/>
      <c r="M240" s="49"/>
      <c r="N240" s="49"/>
      <c r="O240" s="49"/>
      <c r="P240" s="113">
        <f>IFERROR(VLOOKUP($A$1,datos!$B$7:$KV$88,175+A240,FALSE)/100,"ND")</f>
        <v>0.85042080171239542</v>
      </c>
      <c r="Q240" s="113"/>
      <c r="R240" s="113"/>
      <c r="S240" s="110">
        <f>VLOOKUP($A$1,datos!$B$7:$KV$88,43+A240,FALSE)</f>
        <v>85.042080171239547</v>
      </c>
      <c r="T240" s="110"/>
      <c r="U240" s="111">
        <f>VLOOKUP($A$1,ranking!$A$7:$FS$88,43+A240,FALSE)</f>
        <v>50</v>
      </c>
      <c r="V240" s="111"/>
      <c r="W240" s="50"/>
    </row>
    <row r="241" spans="1:23" x14ac:dyDescent="0.3">
      <c r="A241" s="80">
        <v>132</v>
      </c>
      <c r="B241" s="83"/>
      <c r="C241" s="83" t="s">
        <v>700</v>
      </c>
      <c r="D241" s="83"/>
      <c r="E241" s="83"/>
      <c r="F241" s="83"/>
      <c r="G241" s="83"/>
      <c r="H241" s="83"/>
      <c r="I241" s="83"/>
      <c r="J241" s="84"/>
      <c r="K241" s="83"/>
      <c r="L241" s="83"/>
      <c r="M241" s="83"/>
      <c r="N241" s="83"/>
      <c r="O241" s="83"/>
      <c r="P241" s="211">
        <f>IFERROR(VLOOKUP($A$1,datos!$B$7:$KV$88,175+A241,FALSE)/100,"ND")</f>
        <v>0.35269441755404968</v>
      </c>
      <c r="Q241" s="211"/>
      <c r="R241" s="211"/>
      <c r="S241" s="148">
        <f>VLOOKUP($A$1,datos!$B$7:$KV$88,43+A241,FALSE)</f>
        <v>35.269441755404969</v>
      </c>
      <c r="T241" s="148"/>
      <c r="U241" s="149">
        <f>VLOOKUP($A$1,ranking!$A$7:$FS$88,43+A241,FALSE)</f>
        <v>34</v>
      </c>
      <c r="V241" s="149"/>
      <c r="W241" s="50"/>
    </row>
    <row r="242" spans="1:23" x14ac:dyDescent="0.3">
      <c r="A242"/>
    </row>
    <row r="243" spans="1:23" x14ac:dyDescent="0.3">
      <c r="A243" t="s">
        <v>725</v>
      </c>
    </row>
    <row r="244" spans="1:23" x14ac:dyDescent="0.3">
      <c r="A244" t="s">
        <v>684</v>
      </c>
      <c r="N244" s="90" t="s">
        <v>685</v>
      </c>
    </row>
    <row r="245" spans="1:23" x14ac:dyDescent="0.3">
      <c r="A245" s="59" t="s">
        <v>611</v>
      </c>
    </row>
    <row r="246" spans="1:23" x14ac:dyDescent="0.3">
      <c r="A246" s="60" t="s">
        <v>723</v>
      </c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</row>
    <row r="247" spans="1:23" x14ac:dyDescent="0.3">
      <c r="A247" s="60" t="s">
        <v>612</v>
      </c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</row>
    <row r="248" spans="1:23" ht="15" customHeight="1" x14ac:dyDescent="0.3">
      <c r="A248" s="103" t="s">
        <v>613</v>
      </c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62"/>
    </row>
    <row r="249" spans="1:23" x14ac:dyDescent="0.3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62"/>
    </row>
    <row r="250" spans="1:23" x14ac:dyDescent="0.3">
      <c r="A250" s="210" t="s">
        <v>728</v>
      </c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62"/>
    </row>
    <row r="251" spans="1:23" x14ac:dyDescent="0.3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62"/>
    </row>
    <row r="252" spans="1:23" x14ac:dyDescent="0.3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</row>
    <row r="253" spans="1:23" x14ac:dyDescent="0.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</row>
    <row r="254" spans="1:23" x14ac:dyDescent="0.3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</row>
    <row r="255" spans="1:23" x14ac:dyDescent="0.3">
      <c r="A255" s="88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</row>
    <row r="256" spans="1:23" x14ac:dyDescent="0.3">
      <c r="A256" s="88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</row>
    <row r="257" spans="1:23" x14ac:dyDescent="0.3">
      <c r="A257" s="88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</row>
    <row r="258" spans="1:23" x14ac:dyDescent="0.3">
      <c r="A258" s="88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</row>
    <row r="259" spans="1:23" x14ac:dyDescent="0.3">
      <c r="A259" s="88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</row>
    <row r="260" spans="1:23" x14ac:dyDescent="0.3">
      <c r="A260" s="88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</row>
    <row r="261" spans="1:23" x14ac:dyDescent="0.3">
      <c r="A261" s="60" t="s">
        <v>726</v>
      </c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</row>
    <row r="262" spans="1:23" x14ac:dyDescent="0.3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</row>
    <row r="263" spans="1:23" x14ac:dyDescent="0.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</row>
    <row r="264" spans="1:23" x14ac:dyDescent="0.3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</row>
    <row r="265" spans="1:23" x14ac:dyDescent="0.3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</row>
    <row r="266" spans="1:23" x14ac:dyDescent="0.3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62"/>
    </row>
    <row r="267" spans="1:23" x14ac:dyDescent="0.3">
      <c r="A267"/>
    </row>
  </sheetData>
  <mergeCells count="610">
    <mergeCell ref="A250:V251"/>
    <mergeCell ref="S220:T220"/>
    <mergeCell ref="U220:V220"/>
    <mergeCell ref="P221:R221"/>
    <mergeCell ref="S221:T221"/>
    <mergeCell ref="U221:V221"/>
    <mergeCell ref="P222:R222"/>
    <mergeCell ref="S222:T222"/>
    <mergeCell ref="U222:V222"/>
    <mergeCell ref="U241:V241"/>
    <mergeCell ref="P240:R240"/>
    <mergeCell ref="P241:R241"/>
    <mergeCell ref="P235:R235"/>
    <mergeCell ref="S235:T235"/>
    <mergeCell ref="U235:V235"/>
    <mergeCell ref="P236:R236"/>
    <mergeCell ref="S236:T236"/>
    <mergeCell ref="U236:V236"/>
    <mergeCell ref="S241:T241"/>
    <mergeCell ref="P237:R237"/>
    <mergeCell ref="P238:R238"/>
    <mergeCell ref="P239:R239"/>
    <mergeCell ref="S237:T237"/>
    <mergeCell ref="S238:T238"/>
    <mergeCell ref="U212:V212"/>
    <mergeCell ref="P213:R213"/>
    <mergeCell ref="S213:T213"/>
    <mergeCell ref="U213:V213"/>
    <mergeCell ref="P218:R218"/>
    <mergeCell ref="S218:T218"/>
    <mergeCell ref="U218:V218"/>
    <mergeCell ref="P219:R219"/>
    <mergeCell ref="S219:T219"/>
    <mergeCell ref="U219:V219"/>
    <mergeCell ref="A215:U215"/>
    <mergeCell ref="A216:U216"/>
    <mergeCell ref="A217:M217"/>
    <mergeCell ref="B8:U8"/>
    <mergeCell ref="C11:D11"/>
    <mergeCell ref="E11:H11"/>
    <mergeCell ref="B1:U1"/>
    <mergeCell ref="A3:V3"/>
    <mergeCell ref="A4:V4"/>
    <mergeCell ref="B6:D6"/>
    <mergeCell ref="E6:F6"/>
    <mergeCell ref="H6:J6"/>
    <mergeCell ref="Q6:U6"/>
    <mergeCell ref="M6:P6"/>
    <mergeCell ref="O11:T11"/>
    <mergeCell ref="I11:K11"/>
    <mergeCell ref="L11:N11"/>
    <mergeCell ref="B42:E43"/>
    <mergeCell ref="F42:F43"/>
    <mergeCell ref="G42:S43"/>
    <mergeCell ref="T42:U43"/>
    <mergeCell ref="B45:E46"/>
    <mergeCell ref="F45:F46"/>
    <mergeCell ref="G45:S46"/>
    <mergeCell ref="T45:U46"/>
    <mergeCell ref="B37:U37"/>
    <mergeCell ref="B38:F38"/>
    <mergeCell ref="T38:U38"/>
    <mergeCell ref="B39:E40"/>
    <mergeCell ref="F39:F40"/>
    <mergeCell ref="G39:S40"/>
    <mergeCell ref="T39:U40"/>
    <mergeCell ref="B53:E54"/>
    <mergeCell ref="F53:F54"/>
    <mergeCell ref="G53:S54"/>
    <mergeCell ref="T53:U54"/>
    <mergeCell ref="B56:E57"/>
    <mergeCell ref="F56:F57"/>
    <mergeCell ref="G56:S57"/>
    <mergeCell ref="T56:U57"/>
    <mergeCell ref="B48:U48"/>
    <mergeCell ref="B49:F49"/>
    <mergeCell ref="T49:U49"/>
    <mergeCell ref="B50:E51"/>
    <mergeCell ref="F50:F51"/>
    <mergeCell ref="G50:S51"/>
    <mergeCell ref="T50:U51"/>
    <mergeCell ref="N62:O62"/>
    <mergeCell ref="P62:R62"/>
    <mergeCell ref="S62:T62"/>
    <mergeCell ref="U62:V62"/>
    <mergeCell ref="P63:R63"/>
    <mergeCell ref="S63:T63"/>
    <mergeCell ref="U63:V63"/>
    <mergeCell ref="A59:V59"/>
    <mergeCell ref="A60:V60"/>
    <mergeCell ref="A61:M61"/>
    <mergeCell ref="P61:R61"/>
    <mergeCell ref="S61:T61"/>
    <mergeCell ref="U61:V61"/>
    <mergeCell ref="P66:R66"/>
    <mergeCell ref="S66:T66"/>
    <mergeCell ref="U66:V66"/>
    <mergeCell ref="P67:R67"/>
    <mergeCell ref="S67:T67"/>
    <mergeCell ref="U67:V67"/>
    <mergeCell ref="P64:R64"/>
    <mergeCell ref="S64:T64"/>
    <mergeCell ref="U64:V64"/>
    <mergeCell ref="P65:R65"/>
    <mergeCell ref="S65:T65"/>
    <mergeCell ref="U65:V65"/>
    <mergeCell ref="P70:R70"/>
    <mergeCell ref="S70:T70"/>
    <mergeCell ref="U70:V70"/>
    <mergeCell ref="P71:R71"/>
    <mergeCell ref="S71:T71"/>
    <mergeCell ref="U71:V71"/>
    <mergeCell ref="P68:R68"/>
    <mergeCell ref="S68:T68"/>
    <mergeCell ref="U68:V68"/>
    <mergeCell ref="P69:R69"/>
    <mergeCell ref="S69:T69"/>
    <mergeCell ref="U69:V69"/>
    <mergeCell ref="P86:R86"/>
    <mergeCell ref="S86:T86"/>
    <mergeCell ref="U86:V86"/>
    <mergeCell ref="P87:R87"/>
    <mergeCell ref="S87:T87"/>
    <mergeCell ref="U87:V87"/>
    <mergeCell ref="P78:R78"/>
    <mergeCell ref="S78:T78"/>
    <mergeCell ref="U78:V78"/>
    <mergeCell ref="P85:R85"/>
    <mergeCell ref="S85:T85"/>
    <mergeCell ref="U85:V85"/>
    <mergeCell ref="P80:R80"/>
    <mergeCell ref="S80:T80"/>
    <mergeCell ref="U80:V80"/>
    <mergeCell ref="P81:R81"/>
    <mergeCell ref="S81:T81"/>
    <mergeCell ref="U81:V81"/>
    <mergeCell ref="P83:R83"/>
    <mergeCell ref="S83:T83"/>
    <mergeCell ref="U83:V83"/>
    <mergeCell ref="P84:R84"/>
    <mergeCell ref="S84:T84"/>
    <mergeCell ref="U84:V84"/>
    <mergeCell ref="P91:R91"/>
    <mergeCell ref="S91:T91"/>
    <mergeCell ref="U91:V91"/>
    <mergeCell ref="P88:R88"/>
    <mergeCell ref="S88:T88"/>
    <mergeCell ref="U88:V88"/>
    <mergeCell ref="P89:R89"/>
    <mergeCell ref="S89:T89"/>
    <mergeCell ref="U89:V89"/>
    <mergeCell ref="P100:R100"/>
    <mergeCell ref="S100:T100"/>
    <mergeCell ref="U100:V100"/>
    <mergeCell ref="P101:R101"/>
    <mergeCell ref="S101:T101"/>
    <mergeCell ref="U101:V101"/>
    <mergeCell ref="P96:R96"/>
    <mergeCell ref="S96:T96"/>
    <mergeCell ref="U96:V96"/>
    <mergeCell ref="P97:R97"/>
    <mergeCell ref="S97:T97"/>
    <mergeCell ref="U97:V97"/>
    <mergeCell ref="P104:R104"/>
    <mergeCell ref="S104:T104"/>
    <mergeCell ref="U104:V104"/>
    <mergeCell ref="P105:R105"/>
    <mergeCell ref="S105:T105"/>
    <mergeCell ref="U105:V105"/>
    <mergeCell ref="P102:R102"/>
    <mergeCell ref="S102:T102"/>
    <mergeCell ref="U102:V102"/>
    <mergeCell ref="P103:R103"/>
    <mergeCell ref="S103:T103"/>
    <mergeCell ref="U103:V103"/>
    <mergeCell ref="P114:R114"/>
    <mergeCell ref="S114:T114"/>
    <mergeCell ref="U114:V114"/>
    <mergeCell ref="P115:R115"/>
    <mergeCell ref="S115:T115"/>
    <mergeCell ref="U115:V115"/>
    <mergeCell ref="P106:R106"/>
    <mergeCell ref="S106:T106"/>
    <mergeCell ref="U106:V106"/>
    <mergeCell ref="P107:R107"/>
    <mergeCell ref="S107:T107"/>
    <mergeCell ref="U107:V107"/>
    <mergeCell ref="P122:R122"/>
    <mergeCell ref="S122:T122"/>
    <mergeCell ref="U122:V122"/>
    <mergeCell ref="P118:R118"/>
    <mergeCell ref="S118:T118"/>
    <mergeCell ref="U118:V118"/>
    <mergeCell ref="P119:R119"/>
    <mergeCell ref="S119:T119"/>
    <mergeCell ref="U119:V119"/>
    <mergeCell ref="P120:R120"/>
    <mergeCell ref="S120:T120"/>
    <mergeCell ref="U120:V120"/>
    <mergeCell ref="P127:R127"/>
    <mergeCell ref="S127:T127"/>
    <mergeCell ref="U127:V127"/>
    <mergeCell ref="A111:U111"/>
    <mergeCell ref="A112:U112"/>
    <mergeCell ref="A113:M113"/>
    <mergeCell ref="P113:R113"/>
    <mergeCell ref="S113:T113"/>
    <mergeCell ref="U113:V113"/>
    <mergeCell ref="P125:R125"/>
    <mergeCell ref="S125:T125"/>
    <mergeCell ref="U125:V125"/>
    <mergeCell ref="P126:R126"/>
    <mergeCell ref="S126:T126"/>
    <mergeCell ref="U126:V126"/>
    <mergeCell ref="P123:R123"/>
    <mergeCell ref="S123:T123"/>
    <mergeCell ref="U123:V123"/>
    <mergeCell ref="P124:R124"/>
    <mergeCell ref="S124:T124"/>
    <mergeCell ref="U124:V124"/>
    <mergeCell ref="P121:R121"/>
    <mergeCell ref="S121:T121"/>
    <mergeCell ref="U121:V121"/>
    <mergeCell ref="P131:R131"/>
    <mergeCell ref="S131:T131"/>
    <mergeCell ref="U131:V131"/>
    <mergeCell ref="P132:R132"/>
    <mergeCell ref="S132:T132"/>
    <mergeCell ref="U132:V132"/>
    <mergeCell ref="P128:R128"/>
    <mergeCell ref="S128:T128"/>
    <mergeCell ref="U128:V128"/>
    <mergeCell ref="P129:R129"/>
    <mergeCell ref="S129:T129"/>
    <mergeCell ref="U129:V129"/>
    <mergeCell ref="P130:R130"/>
    <mergeCell ref="S130:T130"/>
    <mergeCell ref="U130:V130"/>
    <mergeCell ref="P135:R135"/>
    <mergeCell ref="S135:T135"/>
    <mergeCell ref="U135:V135"/>
    <mergeCell ref="P136:R136"/>
    <mergeCell ref="S136:T136"/>
    <mergeCell ref="U136:V136"/>
    <mergeCell ref="P133:R133"/>
    <mergeCell ref="S133:T133"/>
    <mergeCell ref="U133:V133"/>
    <mergeCell ref="P134:R134"/>
    <mergeCell ref="S134:T134"/>
    <mergeCell ref="U134:V134"/>
    <mergeCell ref="P139:R139"/>
    <mergeCell ref="S139:T139"/>
    <mergeCell ref="U139:V139"/>
    <mergeCell ref="P140:R140"/>
    <mergeCell ref="S140:T140"/>
    <mergeCell ref="U140:V140"/>
    <mergeCell ref="P137:R137"/>
    <mergeCell ref="S137:T137"/>
    <mergeCell ref="U137:V137"/>
    <mergeCell ref="P138:R138"/>
    <mergeCell ref="S138:T138"/>
    <mergeCell ref="U138:V138"/>
    <mergeCell ref="P143:R143"/>
    <mergeCell ref="S143:T143"/>
    <mergeCell ref="U143:V143"/>
    <mergeCell ref="P144:R144"/>
    <mergeCell ref="S144:T144"/>
    <mergeCell ref="U144:V144"/>
    <mergeCell ref="P141:R141"/>
    <mergeCell ref="S141:T141"/>
    <mergeCell ref="U141:V141"/>
    <mergeCell ref="P142:R142"/>
    <mergeCell ref="S142:T142"/>
    <mergeCell ref="U142:V142"/>
    <mergeCell ref="P147:R147"/>
    <mergeCell ref="S147:T147"/>
    <mergeCell ref="U147:V147"/>
    <mergeCell ref="P148:R148"/>
    <mergeCell ref="S148:T148"/>
    <mergeCell ref="U148:V148"/>
    <mergeCell ref="P145:R145"/>
    <mergeCell ref="S145:T145"/>
    <mergeCell ref="U145:V145"/>
    <mergeCell ref="P146:R146"/>
    <mergeCell ref="S146:T146"/>
    <mergeCell ref="U146:V146"/>
    <mergeCell ref="P152:R152"/>
    <mergeCell ref="S152:T152"/>
    <mergeCell ref="U152:V152"/>
    <mergeCell ref="P149:R149"/>
    <mergeCell ref="S149:T149"/>
    <mergeCell ref="U149:V149"/>
    <mergeCell ref="P150:R150"/>
    <mergeCell ref="S150:T150"/>
    <mergeCell ref="U150:V150"/>
    <mergeCell ref="P160:R160"/>
    <mergeCell ref="S160:T160"/>
    <mergeCell ref="U160:V160"/>
    <mergeCell ref="P161:R161"/>
    <mergeCell ref="S161:T161"/>
    <mergeCell ref="U161:V161"/>
    <mergeCell ref="P158:R158"/>
    <mergeCell ref="S158:T158"/>
    <mergeCell ref="U158:V158"/>
    <mergeCell ref="P159:R159"/>
    <mergeCell ref="S159:T159"/>
    <mergeCell ref="U159:V159"/>
    <mergeCell ref="P167:R167"/>
    <mergeCell ref="S167:T167"/>
    <mergeCell ref="U167:V167"/>
    <mergeCell ref="P168:R168"/>
    <mergeCell ref="S168:T168"/>
    <mergeCell ref="U168:V168"/>
    <mergeCell ref="P162:R162"/>
    <mergeCell ref="S162:T162"/>
    <mergeCell ref="U162:V162"/>
    <mergeCell ref="P166:R166"/>
    <mergeCell ref="S166:T166"/>
    <mergeCell ref="U166:V166"/>
    <mergeCell ref="P171:R171"/>
    <mergeCell ref="S171:T171"/>
    <mergeCell ref="U171:V171"/>
    <mergeCell ref="P172:R172"/>
    <mergeCell ref="S172:T172"/>
    <mergeCell ref="U172:V172"/>
    <mergeCell ref="S169:T169"/>
    <mergeCell ref="U169:V169"/>
    <mergeCell ref="S170:T170"/>
    <mergeCell ref="U170:V170"/>
    <mergeCell ref="P169:R169"/>
    <mergeCell ref="P170:R170"/>
    <mergeCell ref="P175:R175"/>
    <mergeCell ref="S175:T175"/>
    <mergeCell ref="U175:V175"/>
    <mergeCell ref="S176:T176"/>
    <mergeCell ref="U176:V176"/>
    <mergeCell ref="P176:R176"/>
    <mergeCell ref="P173:R173"/>
    <mergeCell ref="S173:T173"/>
    <mergeCell ref="U173:V173"/>
    <mergeCell ref="P174:R174"/>
    <mergeCell ref="S174:T174"/>
    <mergeCell ref="U174:V174"/>
    <mergeCell ref="S177:T177"/>
    <mergeCell ref="U177:V177"/>
    <mergeCell ref="S178:T178"/>
    <mergeCell ref="U178:V178"/>
    <mergeCell ref="P177:R177"/>
    <mergeCell ref="P178:R178"/>
    <mergeCell ref="S183:T183"/>
    <mergeCell ref="U183:V183"/>
    <mergeCell ref="S184:T184"/>
    <mergeCell ref="U184:V184"/>
    <mergeCell ref="P184:R184"/>
    <mergeCell ref="P181:R181"/>
    <mergeCell ref="S181:T181"/>
    <mergeCell ref="U181:V181"/>
    <mergeCell ref="S182:T182"/>
    <mergeCell ref="U182:V182"/>
    <mergeCell ref="S180:T180"/>
    <mergeCell ref="U180:V180"/>
    <mergeCell ref="S179:T179"/>
    <mergeCell ref="P188:R188"/>
    <mergeCell ref="S188:T188"/>
    <mergeCell ref="U188:V188"/>
    <mergeCell ref="S186:T186"/>
    <mergeCell ref="U186:V186"/>
    <mergeCell ref="P187:R187"/>
    <mergeCell ref="S187:T187"/>
    <mergeCell ref="U187:V187"/>
    <mergeCell ref="P192:R192"/>
    <mergeCell ref="S192:T192"/>
    <mergeCell ref="U192:V192"/>
    <mergeCell ref="P190:R190"/>
    <mergeCell ref="S190:T190"/>
    <mergeCell ref="U190:V190"/>
    <mergeCell ref="P191:R191"/>
    <mergeCell ref="S191:T191"/>
    <mergeCell ref="U191:V191"/>
    <mergeCell ref="P189:R189"/>
    <mergeCell ref="S189:T189"/>
    <mergeCell ref="U189:V189"/>
    <mergeCell ref="P194:R194"/>
    <mergeCell ref="S194:T194"/>
    <mergeCell ref="U194:V194"/>
    <mergeCell ref="P195:R195"/>
    <mergeCell ref="S195:T195"/>
    <mergeCell ref="U195:V195"/>
    <mergeCell ref="P193:R193"/>
    <mergeCell ref="S193:T193"/>
    <mergeCell ref="U193:V193"/>
    <mergeCell ref="P198:R198"/>
    <mergeCell ref="S198:T198"/>
    <mergeCell ref="U198:V198"/>
    <mergeCell ref="P199:R199"/>
    <mergeCell ref="S199:T199"/>
    <mergeCell ref="U199:V199"/>
    <mergeCell ref="P196:R196"/>
    <mergeCell ref="S196:T196"/>
    <mergeCell ref="U196:V196"/>
    <mergeCell ref="P197:R197"/>
    <mergeCell ref="S197:T197"/>
    <mergeCell ref="U197:V197"/>
    <mergeCell ref="P202:R202"/>
    <mergeCell ref="S202:T202"/>
    <mergeCell ref="U202:V202"/>
    <mergeCell ref="P203:R203"/>
    <mergeCell ref="S203:T203"/>
    <mergeCell ref="U203:V203"/>
    <mergeCell ref="P200:R200"/>
    <mergeCell ref="S200:T200"/>
    <mergeCell ref="U200:V200"/>
    <mergeCell ref="P201:R201"/>
    <mergeCell ref="S201:T201"/>
    <mergeCell ref="U201:V201"/>
    <mergeCell ref="P206:R206"/>
    <mergeCell ref="S206:T206"/>
    <mergeCell ref="U206:V206"/>
    <mergeCell ref="P207:R207"/>
    <mergeCell ref="S207:T207"/>
    <mergeCell ref="U207:V207"/>
    <mergeCell ref="P204:R204"/>
    <mergeCell ref="S204:T204"/>
    <mergeCell ref="U204:V204"/>
    <mergeCell ref="P205:R205"/>
    <mergeCell ref="S205:T205"/>
    <mergeCell ref="U205:V205"/>
    <mergeCell ref="P208:R208"/>
    <mergeCell ref="S208:T208"/>
    <mergeCell ref="U208:V208"/>
    <mergeCell ref="P209:R209"/>
    <mergeCell ref="S209:T209"/>
    <mergeCell ref="U209:V209"/>
    <mergeCell ref="U225:V225"/>
    <mergeCell ref="P226:R226"/>
    <mergeCell ref="S226:T226"/>
    <mergeCell ref="U226:V226"/>
    <mergeCell ref="P223:R223"/>
    <mergeCell ref="S223:T223"/>
    <mergeCell ref="U223:V223"/>
    <mergeCell ref="P224:R224"/>
    <mergeCell ref="S224:T224"/>
    <mergeCell ref="U224:V224"/>
    <mergeCell ref="P210:R210"/>
    <mergeCell ref="S210:T210"/>
    <mergeCell ref="U210:V210"/>
    <mergeCell ref="P211:R211"/>
    <mergeCell ref="S211:T211"/>
    <mergeCell ref="U211:V211"/>
    <mergeCell ref="P212:R212"/>
    <mergeCell ref="S212:T212"/>
    <mergeCell ref="S239:T239"/>
    <mergeCell ref="U237:V237"/>
    <mergeCell ref="U238:V238"/>
    <mergeCell ref="U239:V239"/>
    <mergeCell ref="T17:U17"/>
    <mergeCell ref="I25:K26"/>
    <mergeCell ref="I29:K30"/>
    <mergeCell ref="H17:I17"/>
    <mergeCell ref="J17:K17"/>
    <mergeCell ref="B24:K24"/>
    <mergeCell ref="H18:I18"/>
    <mergeCell ref="J18:K18"/>
    <mergeCell ref="T18:U18"/>
    <mergeCell ref="H19:I19"/>
    <mergeCell ref="J19:K19"/>
    <mergeCell ref="T19:U19"/>
    <mergeCell ref="M32:U32"/>
    <mergeCell ref="P79:R79"/>
    <mergeCell ref="S79:T79"/>
    <mergeCell ref="U79:V79"/>
    <mergeCell ref="B29:H30"/>
    <mergeCell ref="B33:H34"/>
    <mergeCell ref="M29:R30"/>
    <mergeCell ref="M33:R34"/>
    <mergeCell ref="H15:I15"/>
    <mergeCell ref="J15:K15"/>
    <mergeCell ref="M15:U15"/>
    <mergeCell ref="H16:I16"/>
    <mergeCell ref="M24:U24"/>
    <mergeCell ref="M28:U28"/>
    <mergeCell ref="J16:K16"/>
    <mergeCell ref="T16:U16"/>
    <mergeCell ref="G13:K13"/>
    <mergeCell ref="B22:U22"/>
    <mergeCell ref="M25:R26"/>
    <mergeCell ref="B28:K28"/>
    <mergeCell ref="L13:O13"/>
    <mergeCell ref="Q13:T13"/>
    <mergeCell ref="C13:F13"/>
    <mergeCell ref="B32:K32"/>
    <mergeCell ref="I33:K34"/>
    <mergeCell ref="S25:U26"/>
    <mergeCell ref="S29:U30"/>
    <mergeCell ref="S33:U34"/>
    <mergeCell ref="P77:R77"/>
    <mergeCell ref="S77:T77"/>
    <mergeCell ref="U77:V77"/>
    <mergeCell ref="P75:R75"/>
    <mergeCell ref="S75:T75"/>
    <mergeCell ref="U75:V75"/>
    <mergeCell ref="B25:H26"/>
    <mergeCell ref="P76:R76"/>
    <mergeCell ref="S76:T76"/>
    <mergeCell ref="U76:V76"/>
    <mergeCell ref="P74:R74"/>
    <mergeCell ref="S74:T74"/>
    <mergeCell ref="U74:V74"/>
    <mergeCell ref="P72:R72"/>
    <mergeCell ref="S72:T72"/>
    <mergeCell ref="U72:V72"/>
    <mergeCell ref="P73:R73"/>
    <mergeCell ref="S73:T73"/>
    <mergeCell ref="U73:V73"/>
    <mergeCell ref="P82:R82"/>
    <mergeCell ref="S82:T82"/>
    <mergeCell ref="U82:V82"/>
    <mergeCell ref="P98:R98"/>
    <mergeCell ref="S98:T98"/>
    <mergeCell ref="U98:V98"/>
    <mergeCell ref="P99:R99"/>
    <mergeCell ref="S99:T99"/>
    <mergeCell ref="U99:V99"/>
    <mergeCell ref="P94:R94"/>
    <mergeCell ref="S94:T94"/>
    <mergeCell ref="U94:V94"/>
    <mergeCell ref="P95:R95"/>
    <mergeCell ref="S95:T95"/>
    <mergeCell ref="U95:V95"/>
    <mergeCell ref="P92:R92"/>
    <mergeCell ref="S92:T92"/>
    <mergeCell ref="U92:V92"/>
    <mergeCell ref="P93:R93"/>
    <mergeCell ref="S93:T93"/>
    <mergeCell ref="U93:V93"/>
    <mergeCell ref="P90:R90"/>
    <mergeCell ref="S90:T90"/>
    <mergeCell ref="U90:V90"/>
    <mergeCell ref="U233:V233"/>
    <mergeCell ref="S217:T217"/>
    <mergeCell ref="U217:V217"/>
    <mergeCell ref="P231:R231"/>
    <mergeCell ref="S231:T231"/>
    <mergeCell ref="U231:V231"/>
    <mergeCell ref="P232:R232"/>
    <mergeCell ref="S232:T232"/>
    <mergeCell ref="U232:V232"/>
    <mergeCell ref="P229:R229"/>
    <mergeCell ref="S229:T229"/>
    <mergeCell ref="U229:V229"/>
    <mergeCell ref="P230:R230"/>
    <mergeCell ref="S230:T230"/>
    <mergeCell ref="U230:V230"/>
    <mergeCell ref="P227:R227"/>
    <mergeCell ref="S227:T227"/>
    <mergeCell ref="U227:V227"/>
    <mergeCell ref="P228:R228"/>
    <mergeCell ref="S228:T228"/>
    <mergeCell ref="U228:V228"/>
    <mergeCell ref="P225:R225"/>
    <mergeCell ref="S225:T225"/>
    <mergeCell ref="P220:R220"/>
    <mergeCell ref="U155:V155"/>
    <mergeCell ref="U156:V156"/>
    <mergeCell ref="U157:V157"/>
    <mergeCell ref="P116:R116"/>
    <mergeCell ref="S116:T116"/>
    <mergeCell ref="U116:V116"/>
    <mergeCell ref="P117:R117"/>
    <mergeCell ref="S117:T117"/>
    <mergeCell ref="U117:V117"/>
    <mergeCell ref="P155:R155"/>
    <mergeCell ref="S155:T155"/>
    <mergeCell ref="P156:R156"/>
    <mergeCell ref="S156:T156"/>
    <mergeCell ref="P157:R157"/>
    <mergeCell ref="S157:T157"/>
    <mergeCell ref="P153:R153"/>
    <mergeCell ref="S153:T153"/>
    <mergeCell ref="U153:V153"/>
    <mergeCell ref="P154:R154"/>
    <mergeCell ref="S154:T154"/>
    <mergeCell ref="U154:V154"/>
    <mergeCell ref="P151:R151"/>
    <mergeCell ref="S151:T151"/>
    <mergeCell ref="U151:V151"/>
    <mergeCell ref="A248:V249"/>
    <mergeCell ref="A163:U163"/>
    <mergeCell ref="A164:U164"/>
    <mergeCell ref="A165:M165"/>
    <mergeCell ref="P165:R165"/>
    <mergeCell ref="S165:T165"/>
    <mergeCell ref="U165:V165"/>
    <mergeCell ref="P185:R185"/>
    <mergeCell ref="P186:R186"/>
    <mergeCell ref="P233:R233"/>
    <mergeCell ref="P234:R234"/>
    <mergeCell ref="P217:R217"/>
    <mergeCell ref="S234:T234"/>
    <mergeCell ref="U234:V234"/>
    <mergeCell ref="U179:V179"/>
    <mergeCell ref="S185:T185"/>
    <mergeCell ref="U185:V185"/>
    <mergeCell ref="P179:R179"/>
    <mergeCell ref="P180:R180"/>
    <mergeCell ref="P182:R182"/>
    <mergeCell ref="P183:R183"/>
    <mergeCell ref="S240:T240"/>
    <mergeCell ref="U240:V240"/>
    <mergeCell ref="S233:T233"/>
  </mergeCells>
  <conditionalFormatting sqref="E6 K6 Q6 B8">
    <cfRule type="expression" dxfId="34" priority="52">
      <formula>$Q$6="Deficiente"</formula>
    </cfRule>
    <cfRule type="expression" dxfId="33" priority="53">
      <formula>$Q$6="Limitado"</formula>
    </cfRule>
    <cfRule type="expression" dxfId="32" priority="54">
      <formula>$Q$6="Emergente"</formula>
    </cfRule>
    <cfRule type="expression" dxfId="31" priority="55">
      <formula>$Q$6="Competente"</formula>
    </cfRule>
    <cfRule type="expression" dxfId="30" priority="56">
      <formula>$Q$6="Altamente competente"</formula>
    </cfRule>
  </conditionalFormatting>
  <conditionalFormatting sqref="F39">
    <cfRule type="expression" dxfId="29" priority="32">
      <formula>$T$39="Muy bajo"</formula>
    </cfRule>
    <cfRule type="expression" dxfId="28" priority="33">
      <formula>$T$39="Bajo"</formula>
    </cfRule>
    <cfRule type="expression" dxfId="27" priority="34">
      <formula>$T$39="Medio"</formula>
    </cfRule>
    <cfRule type="expression" dxfId="26" priority="35">
      <formula>$T$39="Alto"</formula>
    </cfRule>
    <cfRule type="expression" dxfId="25" priority="36">
      <formula>$T$39="Muy alto"</formula>
    </cfRule>
  </conditionalFormatting>
  <conditionalFormatting sqref="F42">
    <cfRule type="expression" dxfId="24" priority="27">
      <formula>$T$42="Muy bajo"</formula>
    </cfRule>
    <cfRule type="expression" dxfId="23" priority="28">
      <formula>$T$42="Bajo"</formula>
    </cfRule>
    <cfRule type="expression" dxfId="22" priority="29">
      <formula>$T$42="Medio"</formula>
    </cfRule>
    <cfRule type="expression" dxfId="21" priority="30">
      <formula>$T$42="Alto"</formula>
    </cfRule>
    <cfRule type="expression" dxfId="20" priority="31">
      <formula>$T$42="Muy alto"</formula>
    </cfRule>
  </conditionalFormatting>
  <conditionalFormatting sqref="F45">
    <cfRule type="expression" dxfId="19" priority="22">
      <formula>$T$45="Muy bajo"</formula>
    </cfRule>
    <cfRule type="expression" dxfId="18" priority="23">
      <formula>$T$45="Bajo"</formula>
    </cfRule>
    <cfRule type="expression" dxfId="17" priority="24">
      <formula>$T$45="Medio"</formula>
    </cfRule>
    <cfRule type="expression" dxfId="16" priority="25">
      <formula>$T$45="Alto"</formula>
    </cfRule>
    <cfRule type="expression" dxfId="15" priority="26">
      <formula>$T$45="Muy alto"</formula>
    </cfRule>
  </conditionalFormatting>
  <conditionalFormatting sqref="F50">
    <cfRule type="expression" dxfId="14" priority="17">
      <formula>$T$50="Muy bajo"</formula>
    </cfRule>
    <cfRule type="expression" dxfId="13" priority="18">
      <formula>$T$50="Bajo"</formula>
    </cfRule>
    <cfRule type="expression" dxfId="12" priority="19">
      <formula>$T$50="Medio"</formula>
    </cfRule>
    <cfRule type="expression" dxfId="11" priority="20">
      <formula>$T$50="Alto"</formula>
    </cfRule>
    <cfRule type="expression" dxfId="10" priority="21">
      <formula>$T$50="Muy alto"</formula>
    </cfRule>
  </conditionalFormatting>
  <conditionalFormatting sqref="F53">
    <cfRule type="expression" dxfId="9" priority="12">
      <formula>$T$53="Muy bajo"</formula>
    </cfRule>
    <cfRule type="expression" dxfId="8" priority="13">
      <formula>$T$53="Bajo"</formula>
    </cfRule>
    <cfRule type="expression" dxfId="7" priority="14">
      <formula>$T$53="Medio"</formula>
    </cfRule>
    <cfRule type="expression" dxfId="6" priority="15">
      <formula>$T$53="Alto"</formula>
    </cfRule>
    <cfRule type="expression" dxfId="5" priority="16">
      <formula>$T$53="Muy alto"</formula>
    </cfRule>
  </conditionalFormatting>
  <conditionalFormatting sqref="F56">
    <cfRule type="expression" dxfId="4" priority="7">
      <formula>$T$56="Muy bajo"</formula>
    </cfRule>
    <cfRule type="expression" dxfId="3" priority="8">
      <formula>$T$56="Bajo"</formula>
    </cfRule>
    <cfRule type="expression" dxfId="2" priority="9">
      <formula>$T$56="Medio"</formula>
    </cfRule>
    <cfRule type="expression" dxfId="1" priority="10">
      <formula>$T$56="Alto"</formula>
    </cfRule>
    <cfRule type="expression" dxfId="0" priority="11">
      <formula>$T$56="Muy alto"</formula>
    </cfRule>
  </conditionalFormatting>
  <dataValidations count="2">
    <dataValidation type="list" allowBlank="1" showInputMessage="1" showErrorMessage="1" sqref="F5" xr:uid="{00000000-0002-0000-0500-000000000000}">
      <formula1>CANTONES</formula1>
    </dataValidation>
    <dataValidation type="list" allowBlank="1" showInputMessage="1" showErrorMessage="1" sqref="A4:V4" xr:uid="{00000000-0002-0000-0500-000001000000}">
      <formula1>CANTONES82</formula1>
    </dataValidation>
  </dataValidations>
  <hyperlinks>
    <hyperlink ref="N244" r:id="rId1" xr:uid="{00000000-0004-0000-0500-000000000000}"/>
  </hyperlinks>
  <pageMargins left="0.7" right="0.7" top="0.75" bottom="0.75" header="0.3" footer="0.3"/>
  <pageSetup scale="90" orientation="portrait" r:id="rId2"/>
  <ignoredErrors>
    <ignoredError sqref="P239" formula="1"/>
  </ignoredError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F232-4576-4389-AA8E-D2BE8E7654BA}">
  <dimension ref="A1:KV108"/>
  <sheetViews>
    <sheetView workbookViewId="0">
      <pane xSplit="3" ySplit="6" topLeftCell="H7" activePane="bottomRight" state="frozen"/>
      <selection pane="topRight" activeCell="D1" sqref="D1"/>
      <selection pane="bottomLeft" activeCell="A7" sqref="A7"/>
      <selection pane="bottomRight" activeCell="Q6" sqref="Q6"/>
    </sheetView>
  </sheetViews>
  <sheetFormatPr defaultColWidth="11.5546875" defaultRowHeight="14.4" x14ac:dyDescent="0.3"/>
  <cols>
    <col min="1" max="1" width="27.44140625" bestFit="1" customWidth="1"/>
    <col min="3" max="3" width="23.33203125" bestFit="1" customWidth="1"/>
    <col min="4" max="5" width="14.109375" customWidth="1"/>
    <col min="6" max="6" width="24.5546875" bestFit="1" customWidth="1"/>
    <col min="7" max="7" width="32.33203125" bestFit="1" customWidth="1"/>
    <col min="8" max="8" width="32.33203125" customWidth="1"/>
    <col min="9" max="9" width="13" customWidth="1"/>
    <col min="10" max="15" width="0" hidden="1" customWidth="1"/>
    <col min="45" max="211" width="0" hidden="1" customWidth="1"/>
    <col min="212" max="212" width="22.5546875" hidden="1" customWidth="1"/>
    <col min="213" max="308" width="0" hidden="1" customWidth="1"/>
  </cols>
  <sheetData>
    <row r="1" spans="1:308" x14ac:dyDescent="0.3">
      <c r="F1" t="s">
        <v>712</v>
      </c>
      <c r="G1">
        <v>70</v>
      </c>
      <c r="I1" s="101" t="s">
        <v>340</v>
      </c>
      <c r="J1" s="100" t="s">
        <v>339</v>
      </c>
      <c r="K1" s="100"/>
      <c r="L1" s="100"/>
      <c r="M1" s="100"/>
      <c r="N1" s="100"/>
      <c r="O1" s="100"/>
      <c r="P1" s="99" t="s">
        <v>338</v>
      </c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8" t="s">
        <v>337</v>
      </c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7" t="s">
        <v>336</v>
      </c>
      <c r="FV1" s="97"/>
      <c r="FW1" s="97"/>
      <c r="FX1" s="97"/>
      <c r="FY1" s="97"/>
      <c r="FZ1" s="97"/>
      <c r="GA1" s="97"/>
      <c r="GB1" s="97"/>
      <c r="GC1" s="97"/>
      <c r="GD1" s="97"/>
      <c r="GE1" s="97"/>
      <c r="GF1" s="97"/>
      <c r="GG1" s="97"/>
      <c r="GH1" s="97"/>
      <c r="GI1" s="97"/>
      <c r="GJ1" s="97"/>
      <c r="GK1" s="97"/>
      <c r="GL1" s="97"/>
      <c r="GM1" s="97"/>
      <c r="GN1" s="97"/>
      <c r="GO1" s="97"/>
      <c r="GP1" s="97"/>
      <c r="GQ1" s="97"/>
      <c r="GR1" s="97"/>
      <c r="GS1" s="97"/>
      <c r="GT1" s="97"/>
      <c r="GU1" s="97"/>
      <c r="GV1" s="97"/>
      <c r="GW1" s="97"/>
      <c r="GX1" s="97"/>
      <c r="GY1" s="97"/>
      <c r="GZ1" s="97"/>
      <c r="HA1" s="97"/>
      <c r="HB1" s="97"/>
      <c r="HC1" s="97"/>
      <c r="HD1" s="97"/>
      <c r="HE1" s="97"/>
      <c r="HF1" s="97"/>
      <c r="HG1" s="97"/>
      <c r="HH1" s="97"/>
      <c r="HI1" s="97"/>
      <c r="HJ1" s="97"/>
      <c r="HK1" s="97"/>
      <c r="HL1" s="97"/>
      <c r="HM1" s="97"/>
      <c r="HN1" s="97"/>
      <c r="HO1" s="97"/>
      <c r="HP1" s="97"/>
      <c r="HQ1" s="97"/>
      <c r="HR1" s="97"/>
      <c r="HS1" s="97"/>
      <c r="HT1" s="97"/>
      <c r="HU1" s="97"/>
      <c r="HV1" s="97"/>
      <c r="HW1" s="97"/>
      <c r="HX1" s="97"/>
      <c r="HY1" s="97"/>
      <c r="HZ1" s="97"/>
      <c r="IA1" s="97"/>
      <c r="IB1" s="97"/>
      <c r="IC1" s="97"/>
      <c r="ID1" s="97"/>
      <c r="IE1" s="97"/>
      <c r="IF1" s="97"/>
      <c r="IG1" s="97"/>
      <c r="IH1" s="97"/>
      <c r="II1" s="97"/>
      <c r="IJ1" s="97"/>
      <c r="IK1" s="97"/>
      <c r="IL1" s="97"/>
      <c r="IM1" s="97"/>
      <c r="IN1" s="97"/>
      <c r="IO1" s="97"/>
      <c r="IP1" s="97"/>
      <c r="IQ1" s="97"/>
      <c r="IR1" s="97"/>
      <c r="IS1" s="97"/>
      <c r="IT1" s="97"/>
      <c r="IU1" s="97"/>
      <c r="IV1" s="97"/>
      <c r="IW1" s="97"/>
      <c r="IX1" s="97"/>
      <c r="IY1" s="97"/>
      <c r="IZ1" s="97"/>
      <c r="JA1" s="97"/>
      <c r="JB1" s="97"/>
      <c r="JC1" s="97"/>
      <c r="JD1" s="97"/>
      <c r="JE1" s="97"/>
      <c r="JF1" s="97"/>
      <c r="JG1" s="97"/>
      <c r="JH1" s="97"/>
      <c r="JI1" s="97"/>
      <c r="JJ1" s="97"/>
      <c r="JK1" s="97"/>
      <c r="JL1" s="97"/>
      <c r="JM1" s="97"/>
      <c r="JN1" s="97"/>
      <c r="JO1" s="97"/>
      <c r="JP1" s="97"/>
      <c r="JQ1" s="97"/>
      <c r="JR1" s="97"/>
      <c r="JS1" s="97"/>
      <c r="JT1" s="97"/>
      <c r="JU1" s="97"/>
      <c r="JV1" s="97"/>
      <c r="JW1" s="97"/>
      <c r="JX1" s="97"/>
      <c r="JY1" s="97"/>
      <c r="JZ1" s="97"/>
      <c r="KA1" s="97"/>
      <c r="KB1" s="97"/>
      <c r="KC1" s="97"/>
      <c r="KD1" s="97"/>
      <c r="KE1" s="97"/>
      <c r="KF1" s="97"/>
      <c r="KG1" s="97"/>
      <c r="KH1" s="97"/>
      <c r="KI1" s="97"/>
      <c r="KJ1" s="97"/>
      <c r="KK1" s="97"/>
      <c r="KL1" s="97"/>
      <c r="KM1" s="97"/>
      <c r="KN1" s="97"/>
      <c r="KO1" s="97"/>
      <c r="KP1" s="97"/>
      <c r="KQ1" s="97"/>
      <c r="KR1" s="97"/>
      <c r="KS1" s="97"/>
      <c r="KT1" s="97"/>
      <c r="KU1" s="97"/>
      <c r="KV1" s="97"/>
    </row>
    <row r="2" spans="1:308" x14ac:dyDescent="0.3">
      <c r="F2" t="s">
        <v>485</v>
      </c>
      <c r="G2">
        <v>65</v>
      </c>
      <c r="I2" s="101"/>
      <c r="J2" s="100"/>
      <c r="K2" s="100"/>
      <c r="L2" s="100"/>
      <c r="M2" s="100"/>
      <c r="N2" s="100"/>
      <c r="O2" s="100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7"/>
      <c r="FV2" s="97"/>
      <c r="FW2" s="97"/>
      <c r="FX2" s="97"/>
      <c r="FY2" s="97"/>
      <c r="FZ2" s="97"/>
      <c r="GA2" s="97"/>
      <c r="GB2" s="97"/>
      <c r="GC2" s="97"/>
      <c r="GD2" s="97"/>
      <c r="GE2" s="97"/>
      <c r="GF2" s="97"/>
      <c r="GG2" s="97"/>
      <c r="GH2" s="97"/>
      <c r="GI2" s="97"/>
      <c r="GJ2" s="97"/>
      <c r="GK2" s="97"/>
      <c r="GL2" s="97"/>
      <c r="GM2" s="97"/>
      <c r="GN2" s="97"/>
      <c r="GO2" s="97"/>
      <c r="GP2" s="97"/>
      <c r="GQ2" s="97"/>
      <c r="GR2" s="97"/>
      <c r="GS2" s="97"/>
      <c r="GT2" s="97"/>
      <c r="GU2" s="97"/>
      <c r="GV2" s="97"/>
      <c r="GW2" s="97"/>
      <c r="GX2" s="97"/>
      <c r="GY2" s="97"/>
      <c r="GZ2" s="97"/>
      <c r="HA2" s="97"/>
      <c r="HB2" s="97"/>
      <c r="HC2" s="97"/>
      <c r="HD2" s="97"/>
      <c r="HE2" s="97"/>
      <c r="HF2" s="97"/>
      <c r="HG2" s="97"/>
      <c r="HH2" s="97"/>
      <c r="HI2" s="97"/>
      <c r="HJ2" s="97"/>
      <c r="HK2" s="97"/>
      <c r="HL2" s="97"/>
      <c r="HM2" s="97"/>
      <c r="HN2" s="97"/>
      <c r="HO2" s="97"/>
      <c r="HP2" s="97"/>
      <c r="HQ2" s="97"/>
      <c r="HR2" s="97"/>
      <c r="HS2" s="97"/>
      <c r="HT2" s="97"/>
      <c r="HU2" s="97"/>
      <c r="HV2" s="97"/>
      <c r="HW2" s="97"/>
      <c r="HX2" s="97"/>
      <c r="HY2" s="97"/>
      <c r="HZ2" s="97"/>
      <c r="IA2" s="97"/>
      <c r="IB2" s="97"/>
      <c r="IC2" s="97"/>
      <c r="ID2" s="97"/>
      <c r="IE2" s="97"/>
      <c r="IF2" s="97"/>
      <c r="IG2" s="97"/>
      <c r="IH2" s="97"/>
      <c r="II2" s="97"/>
      <c r="IJ2" s="97"/>
      <c r="IK2" s="97"/>
      <c r="IL2" s="97"/>
      <c r="IM2" s="97"/>
      <c r="IN2" s="97"/>
      <c r="IO2" s="97"/>
      <c r="IP2" s="97"/>
      <c r="IQ2" s="97"/>
      <c r="IR2" s="97"/>
      <c r="IS2" s="97"/>
      <c r="IT2" s="97"/>
      <c r="IU2" s="97"/>
      <c r="IV2" s="97"/>
      <c r="IW2" s="97"/>
      <c r="IX2" s="97"/>
      <c r="IY2" s="97"/>
      <c r="IZ2" s="97"/>
      <c r="JA2" s="97"/>
      <c r="JB2" s="97"/>
      <c r="JC2" s="97"/>
      <c r="JD2" s="97"/>
      <c r="JE2" s="97"/>
      <c r="JF2" s="97"/>
      <c r="JG2" s="97"/>
      <c r="JH2" s="97"/>
      <c r="JI2" s="97"/>
      <c r="JJ2" s="97"/>
      <c r="JK2" s="97"/>
      <c r="JL2" s="97"/>
      <c r="JM2" s="97"/>
      <c r="JN2" s="97"/>
      <c r="JO2" s="97"/>
      <c r="JP2" s="97"/>
      <c r="JQ2" s="97"/>
      <c r="JR2" s="97"/>
      <c r="JS2" s="97"/>
      <c r="JT2" s="97"/>
      <c r="JU2" s="97"/>
      <c r="JV2" s="97"/>
      <c r="JW2" s="97"/>
      <c r="JX2" s="97"/>
      <c r="JY2" s="97"/>
      <c r="JZ2" s="97"/>
      <c r="KA2" s="97"/>
      <c r="KB2" s="97"/>
      <c r="KC2" s="97"/>
      <c r="KD2" s="97"/>
      <c r="KE2" s="97"/>
      <c r="KF2" s="97"/>
      <c r="KG2" s="97"/>
      <c r="KH2" s="97"/>
      <c r="KI2" s="97"/>
      <c r="KJ2" s="97"/>
      <c r="KK2" s="97"/>
      <c r="KL2" s="97"/>
      <c r="KM2" s="97"/>
      <c r="KN2" s="97"/>
      <c r="KO2" s="97"/>
      <c r="KP2" s="97"/>
      <c r="KQ2" s="97"/>
      <c r="KR2" s="97"/>
      <c r="KS2" s="97"/>
      <c r="KT2" s="97"/>
      <c r="KU2" s="97"/>
      <c r="KV2" s="97"/>
    </row>
    <row r="3" spans="1:308" x14ac:dyDescent="0.3">
      <c r="F3" t="s">
        <v>486</v>
      </c>
      <c r="G3">
        <v>60</v>
      </c>
      <c r="I3" s="101"/>
      <c r="J3" s="100"/>
      <c r="K3" s="100"/>
      <c r="L3" s="100"/>
      <c r="M3" s="100"/>
      <c r="N3" s="100"/>
      <c r="O3" s="100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  <c r="HB3" s="97"/>
      <c r="HC3" s="97"/>
      <c r="HD3" s="97"/>
      <c r="HE3" s="97"/>
      <c r="HF3" s="97"/>
      <c r="HG3" s="97"/>
      <c r="HH3" s="97"/>
      <c r="HI3" s="97"/>
      <c r="HJ3" s="97"/>
      <c r="HK3" s="97"/>
      <c r="HL3" s="97"/>
      <c r="HM3" s="97"/>
      <c r="HN3" s="97"/>
      <c r="HO3" s="97"/>
      <c r="HP3" s="97"/>
      <c r="HQ3" s="97"/>
      <c r="HR3" s="97"/>
      <c r="HS3" s="97"/>
      <c r="HT3" s="97"/>
      <c r="HU3" s="97"/>
      <c r="HV3" s="97"/>
      <c r="HW3" s="97"/>
      <c r="HX3" s="97"/>
      <c r="HY3" s="97"/>
      <c r="HZ3" s="97"/>
      <c r="IA3" s="97"/>
      <c r="IB3" s="97"/>
      <c r="IC3" s="97"/>
      <c r="ID3" s="97"/>
      <c r="IE3" s="97"/>
      <c r="IF3" s="97"/>
      <c r="IG3" s="97"/>
      <c r="IH3" s="97"/>
      <c r="II3" s="97"/>
      <c r="IJ3" s="97"/>
      <c r="IK3" s="97"/>
      <c r="IL3" s="97"/>
      <c r="IM3" s="97"/>
      <c r="IN3" s="97"/>
      <c r="IO3" s="97"/>
      <c r="IP3" s="97"/>
      <c r="IQ3" s="97"/>
      <c r="IR3" s="97"/>
      <c r="IS3" s="97"/>
      <c r="IT3" s="97"/>
      <c r="IU3" s="97"/>
      <c r="IV3" s="97"/>
      <c r="IW3" s="97"/>
      <c r="IX3" s="97"/>
      <c r="IY3" s="97"/>
      <c r="IZ3" s="97"/>
      <c r="JA3" s="97"/>
      <c r="JB3" s="97"/>
      <c r="JC3" s="97"/>
      <c r="JD3" s="97"/>
      <c r="JE3" s="97"/>
      <c r="JF3" s="97"/>
      <c r="JG3" s="97"/>
      <c r="JH3" s="97"/>
      <c r="JI3" s="97"/>
      <c r="JJ3" s="97"/>
      <c r="JK3" s="97"/>
      <c r="JL3" s="97"/>
      <c r="JM3" s="97"/>
      <c r="JN3" s="97"/>
      <c r="JO3" s="97"/>
      <c r="JP3" s="97"/>
      <c r="JQ3" s="97"/>
      <c r="JR3" s="97"/>
      <c r="JS3" s="97"/>
      <c r="JT3" s="97"/>
      <c r="JU3" s="97"/>
      <c r="JV3" s="97"/>
      <c r="JW3" s="97"/>
      <c r="JX3" s="97"/>
      <c r="JY3" s="97"/>
      <c r="JZ3" s="97"/>
      <c r="KA3" s="97"/>
      <c r="KB3" s="97"/>
      <c r="KC3" s="97"/>
      <c r="KD3" s="97"/>
      <c r="KE3" s="97"/>
      <c r="KF3" s="97"/>
      <c r="KG3" s="97"/>
      <c r="KH3" s="97"/>
      <c r="KI3" s="97"/>
      <c r="KJ3" s="97"/>
      <c r="KK3" s="97"/>
      <c r="KL3" s="97"/>
      <c r="KM3" s="97"/>
      <c r="KN3" s="97"/>
      <c r="KO3" s="97"/>
      <c r="KP3" s="97"/>
      <c r="KQ3" s="97"/>
      <c r="KR3" s="97"/>
      <c r="KS3" s="97"/>
      <c r="KT3" s="97"/>
      <c r="KU3" s="97"/>
      <c r="KV3" s="97"/>
    </row>
    <row r="4" spans="1:308" x14ac:dyDescent="0.3">
      <c r="F4" t="s">
        <v>487</v>
      </c>
      <c r="G4">
        <v>55</v>
      </c>
      <c r="I4" s="101"/>
      <c r="J4" s="100"/>
      <c r="K4" s="100"/>
      <c r="L4" s="100"/>
      <c r="M4" s="100"/>
      <c r="N4" s="100"/>
      <c r="O4" s="100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97"/>
      <c r="GF4" s="97"/>
      <c r="GG4" s="97"/>
      <c r="GH4" s="97"/>
      <c r="GI4" s="97"/>
      <c r="GJ4" s="97"/>
      <c r="GK4" s="97"/>
      <c r="GL4" s="97"/>
      <c r="GM4" s="97"/>
      <c r="GN4" s="97"/>
      <c r="GO4" s="97"/>
      <c r="GP4" s="97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  <c r="HB4" s="97"/>
      <c r="HC4" s="97"/>
      <c r="HD4" s="97"/>
      <c r="HE4" s="97"/>
      <c r="HF4" s="97"/>
      <c r="HG4" s="97"/>
      <c r="HH4" s="97"/>
      <c r="HI4" s="97"/>
      <c r="HJ4" s="97"/>
      <c r="HK4" s="97"/>
      <c r="HL4" s="97"/>
      <c r="HM4" s="97"/>
      <c r="HN4" s="97"/>
      <c r="HO4" s="97"/>
      <c r="HP4" s="97"/>
      <c r="HQ4" s="97"/>
      <c r="HR4" s="97"/>
      <c r="HS4" s="97"/>
      <c r="HT4" s="97"/>
      <c r="HU4" s="97"/>
      <c r="HV4" s="97"/>
      <c r="HW4" s="97"/>
      <c r="HX4" s="97"/>
      <c r="HY4" s="97"/>
      <c r="HZ4" s="97"/>
      <c r="IA4" s="97"/>
      <c r="IB4" s="97"/>
      <c r="IC4" s="97"/>
      <c r="ID4" s="97"/>
      <c r="IE4" s="97"/>
      <c r="IF4" s="97"/>
      <c r="IG4" s="97"/>
      <c r="IH4" s="97"/>
      <c r="II4" s="97"/>
      <c r="IJ4" s="97"/>
      <c r="IK4" s="97"/>
      <c r="IL4" s="97"/>
      <c r="IM4" s="97"/>
      <c r="IN4" s="97"/>
      <c r="IO4" s="97"/>
      <c r="IP4" s="97"/>
      <c r="IQ4" s="97"/>
      <c r="IR4" s="97"/>
      <c r="IS4" s="97"/>
      <c r="IT4" s="97"/>
      <c r="IU4" s="97"/>
      <c r="IV4" s="97"/>
      <c r="IW4" s="97"/>
      <c r="IX4" s="97"/>
      <c r="IY4" s="97"/>
      <c r="IZ4" s="97"/>
      <c r="JA4" s="97"/>
      <c r="JB4" s="97"/>
      <c r="JC4" s="97"/>
      <c r="JD4" s="97"/>
      <c r="JE4" s="97"/>
      <c r="JF4" s="97"/>
      <c r="JG4" s="97"/>
      <c r="JH4" s="97"/>
      <c r="JI4" s="97"/>
      <c r="JJ4" s="97"/>
      <c r="JK4" s="97"/>
      <c r="JL4" s="97"/>
      <c r="JM4" s="97"/>
      <c r="JN4" s="97"/>
      <c r="JO4" s="97"/>
      <c r="JP4" s="97"/>
      <c r="JQ4" s="97"/>
      <c r="JR4" s="97"/>
      <c r="JS4" s="97"/>
      <c r="JT4" s="97"/>
      <c r="JU4" s="97"/>
      <c r="JV4" s="97"/>
      <c r="JW4" s="97"/>
      <c r="JX4" s="97"/>
      <c r="JY4" s="97"/>
      <c r="JZ4" s="97"/>
      <c r="KA4" s="97"/>
      <c r="KB4" s="97"/>
      <c r="KC4" s="97"/>
      <c r="KD4" s="97"/>
      <c r="KE4" s="97"/>
      <c r="KF4" s="97"/>
      <c r="KG4" s="97"/>
      <c r="KH4" s="97"/>
      <c r="KI4" s="97"/>
      <c r="KJ4" s="97"/>
      <c r="KK4" s="97"/>
      <c r="KL4" s="97"/>
      <c r="KM4" s="97"/>
      <c r="KN4" s="97"/>
      <c r="KO4" s="97"/>
      <c r="KP4" s="97"/>
      <c r="KQ4" s="97"/>
      <c r="KR4" s="97"/>
      <c r="KS4" s="97"/>
      <c r="KT4" s="97"/>
      <c r="KU4" s="97"/>
      <c r="KV4" s="97"/>
    </row>
    <row r="5" spans="1:308" x14ac:dyDescent="0.3">
      <c r="F5" t="s">
        <v>488</v>
      </c>
      <c r="G5">
        <v>50</v>
      </c>
      <c r="I5" s="101"/>
      <c r="J5" s="100"/>
      <c r="K5" s="100"/>
      <c r="L5" s="100"/>
      <c r="M5" s="100"/>
      <c r="N5" s="100"/>
      <c r="O5" s="100"/>
      <c r="P5" s="3" t="s">
        <v>166</v>
      </c>
      <c r="Q5" s="3" t="s">
        <v>166</v>
      </c>
      <c r="R5" s="3" t="s">
        <v>166</v>
      </c>
      <c r="S5" s="3" t="s">
        <v>166</v>
      </c>
      <c r="T5" s="3" t="s">
        <v>166</v>
      </c>
      <c r="U5" s="3" t="s">
        <v>166</v>
      </c>
      <c r="V5" s="3" t="s">
        <v>166</v>
      </c>
      <c r="W5" s="4" t="s">
        <v>167</v>
      </c>
      <c r="X5" s="4" t="s">
        <v>167</v>
      </c>
      <c r="Y5" s="4" t="s">
        <v>167</v>
      </c>
      <c r="Z5" s="4" t="s">
        <v>167</v>
      </c>
      <c r="AA5" s="5" t="s">
        <v>168</v>
      </c>
      <c r="AB5" s="5" t="s">
        <v>168</v>
      </c>
      <c r="AC5" s="5" t="s">
        <v>168</v>
      </c>
      <c r="AD5" s="5" t="s">
        <v>168</v>
      </c>
      <c r="AE5" s="5" t="s">
        <v>168</v>
      </c>
      <c r="AF5" s="6" t="s">
        <v>169</v>
      </c>
      <c r="AG5" s="7" t="s">
        <v>170</v>
      </c>
      <c r="AH5" s="7" t="s">
        <v>170</v>
      </c>
      <c r="AI5" s="7" t="s">
        <v>170</v>
      </c>
      <c r="AJ5" s="7" t="s">
        <v>170</v>
      </c>
      <c r="AK5" s="7" t="s">
        <v>170</v>
      </c>
      <c r="AL5" s="7" t="s">
        <v>170</v>
      </c>
      <c r="AM5" s="8" t="s">
        <v>171</v>
      </c>
      <c r="AN5" s="8" t="s">
        <v>171</v>
      </c>
      <c r="AO5" s="8" t="s">
        <v>171</v>
      </c>
      <c r="AP5" s="8" t="s">
        <v>171</v>
      </c>
      <c r="AQ5" s="8" t="s">
        <v>171</v>
      </c>
      <c r="AR5" s="8" t="s">
        <v>171</v>
      </c>
      <c r="AS5" t="s">
        <v>173</v>
      </c>
      <c r="AT5" t="s">
        <v>173</v>
      </c>
      <c r="AU5" t="s">
        <v>173</v>
      </c>
      <c r="AV5" t="s">
        <v>173</v>
      </c>
      <c r="AW5" t="s">
        <v>173</v>
      </c>
      <c r="AX5" t="s">
        <v>173</v>
      </c>
      <c r="AY5" t="s">
        <v>174</v>
      </c>
      <c r="AZ5" t="s">
        <v>174</v>
      </c>
      <c r="BA5" t="s">
        <v>174</v>
      </c>
      <c r="BB5" t="s">
        <v>174</v>
      </c>
      <c r="BC5" t="s">
        <v>175</v>
      </c>
      <c r="BD5" t="s">
        <v>175</v>
      </c>
      <c r="BE5" t="s">
        <v>175</v>
      </c>
      <c r="BF5" t="s">
        <v>176</v>
      </c>
      <c r="BG5" t="s">
        <v>176</v>
      </c>
      <c r="BH5" t="s">
        <v>176</v>
      </c>
      <c r="BI5" t="s">
        <v>176</v>
      </c>
      <c r="BJ5" t="s">
        <v>176</v>
      </c>
      <c r="BK5" t="s">
        <v>177</v>
      </c>
      <c r="BL5" t="s">
        <v>177</v>
      </c>
      <c r="BM5" t="s">
        <v>177</v>
      </c>
      <c r="BN5" t="s">
        <v>177</v>
      </c>
      <c r="BO5" t="s">
        <v>177</v>
      </c>
      <c r="BP5" t="s">
        <v>178</v>
      </c>
      <c r="BQ5" t="s">
        <v>178</v>
      </c>
      <c r="BR5" t="s">
        <v>178</v>
      </c>
      <c r="BS5" t="s">
        <v>179</v>
      </c>
      <c r="BT5" t="s">
        <v>179</v>
      </c>
      <c r="BU5" t="s">
        <v>179</v>
      </c>
      <c r="BV5" t="s">
        <v>179</v>
      </c>
      <c r="BW5" t="s">
        <v>179</v>
      </c>
      <c r="BX5" t="s">
        <v>179</v>
      </c>
      <c r="BY5" t="s">
        <v>180</v>
      </c>
      <c r="BZ5" t="s">
        <v>180</v>
      </c>
      <c r="CA5" t="s">
        <v>180</v>
      </c>
      <c r="CB5" t="s">
        <v>180</v>
      </c>
      <c r="CC5" t="s">
        <v>181</v>
      </c>
      <c r="CD5" t="s">
        <v>181</v>
      </c>
      <c r="CE5" t="s">
        <v>181</v>
      </c>
      <c r="CF5" t="s">
        <v>181</v>
      </c>
      <c r="CG5" t="s">
        <v>181</v>
      </c>
      <c r="CH5" t="s">
        <v>181</v>
      </c>
      <c r="CI5" t="s">
        <v>181</v>
      </c>
      <c r="CJ5" t="s">
        <v>182</v>
      </c>
      <c r="CK5" t="s">
        <v>182</v>
      </c>
      <c r="CL5" t="s">
        <v>182</v>
      </c>
      <c r="CM5" t="s">
        <v>182</v>
      </c>
      <c r="CN5" t="s">
        <v>182</v>
      </c>
      <c r="CO5" t="s">
        <v>183</v>
      </c>
      <c r="CP5" t="s">
        <v>183</v>
      </c>
      <c r="CQ5" t="s">
        <v>183</v>
      </c>
      <c r="CR5" t="s">
        <v>183</v>
      </c>
      <c r="CS5" t="s">
        <v>184</v>
      </c>
      <c r="CT5" t="s">
        <v>184</v>
      </c>
      <c r="CU5" t="s">
        <v>184</v>
      </c>
      <c r="CV5" t="s">
        <v>184</v>
      </c>
      <c r="CW5" t="s">
        <v>184</v>
      </c>
      <c r="CX5" t="s">
        <v>184</v>
      </c>
      <c r="CY5" t="s">
        <v>185</v>
      </c>
      <c r="CZ5" t="s">
        <v>185</v>
      </c>
      <c r="DA5" t="s">
        <v>185</v>
      </c>
      <c r="DB5" t="s">
        <v>185</v>
      </c>
      <c r="DC5" t="s">
        <v>185</v>
      </c>
      <c r="DD5" t="s">
        <v>185</v>
      </c>
      <c r="DE5" t="s">
        <v>185</v>
      </c>
      <c r="DF5" t="s">
        <v>185</v>
      </c>
      <c r="DG5" t="s">
        <v>186</v>
      </c>
      <c r="DH5" t="s">
        <v>186</v>
      </c>
      <c r="DI5" t="s">
        <v>186</v>
      </c>
      <c r="DJ5" t="s">
        <v>187</v>
      </c>
      <c r="DK5" t="s">
        <v>187</v>
      </c>
      <c r="DL5" t="s">
        <v>187</v>
      </c>
      <c r="DM5" t="s">
        <v>188</v>
      </c>
      <c r="DN5" t="s">
        <v>188</v>
      </c>
      <c r="DO5" t="s">
        <v>188</v>
      </c>
      <c r="DP5" t="s">
        <v>188</v>
      </c>
      <c r="DQ5" t="s">
        <v>169</v>
      </c>
      <c r="DR5" t="s">
        <v>169</v>
      </c>
      <c r="DS5" t="s">
        <v>169</v>
      </c>
      <c r="DT5" t="s">
        <v>189</v>
      </c>
      <c r="DU5" t="s">
        <v>189</v>
      </c>
      <c r="DV5" t="s">
        <v>190</v>
      </c>
      <c r="DW5" t="s">
        <v>190</v>
      </c>
      <c r="DX5" t="s">
        <v>190</v>
      </c>
      <c r="DY5" t="s">
        <v>190</v>
      </c>
      <c r="DZ5" t="s">
        <v>190</v>
      </c>
      <c r="EA5" t="s">
        <v>191</v>
      </c>
      <c r="EB5" t="s">
        <v>191</v>
      </c>
      <c r="EC5" t="s">
        <v>191</v>
      </c>
      <c r="ED5" t="s">
        <v>191</v>
      </c>
      <c r="EE5" t="s">
        <v>191</v>
      </c>
      <c r="EF5" t="s">
        <v>192</v>
      </c>
      <c r="EG5" t="s">
        <v>192</v>
      </c>
      <c r="EH5" t="s">
        <v>192</v>
      </c>
      <c r="EI5" t="s">
        <v>192</v>
      </c>
      <c r="EJ5" t="s">
        <v>193</v>
      </c>
      <c r="EK5" t="s">
        <v>193</v>
      </c>
      <c r="EL5" t="s">
        <v>193</v>
      </c>
      <c r="EM5" t="s">
        <v>193</v>
      </c>
      <c r="EN5" t="s">
        <v>193</v>
      </c>
      <c r="EO5" t="s">
        <v>194</v>
      </c>
      <c r="EP5" t="s">
        <v>194</v>
      </c>
      <c r="EQ5" t="s">
        <v>194</v>
      </c>
      <c r="ER5" t="s">
        <v>194</v>
      </c>
      <c r="ES5" t="s">
        <v>194</v>
      </c>
      <c r="ET5" t="s">
        <v>195</v>
      </c>
      <c r="EU5" t="s">
        <v>195</v>
      </c>
      <c r="EV5" t="s">
        <v>195</v>
      </c>
      <c r="EW5" t="s">
        <v>195</v>
      </c>
      <c r="EX5" t="s">
        <v>689</v>
      </c>
      <c r="EY5" t="s">
        <v>689</v>
      </c>
      <c r="EZ5" t="s">
        <v>689</v>
      </c>
      <c r="FA5" t="s">
        <v>690</v>
      </c>
      <c r="FB5" t="s">
        <v>690</v>
      </c>
      <c r="FC5" t="s">
        <v>690</v>
      </c>
      <c r="FD5" t="s">
        <v>690</v>
      </c>
      <c r="FE5" t="s">
        <v>196</v>
      </c>
      <c r="FF5" t="s">
        <v>196</v>
      </c>
      <c r="FG5" t="s">
        <v>196</v>
      </c>
      <c r="FH5" t="s">
        <v>196</v>
      </c>
      <c r="FI5" t="s">
        <v>196</v>
      </c>
      <c r="FJ5" t="s">
        <v>197</v>
      </c>
      <c r="FK5" t="s">
        <v>197</v>
      </c>
      <c r="FL5" t="s">
        <v>197</v>
      </c>
      <c r="FM5" t="s">
        <v>197</v>
      </c>
      <c r="FN5" t="s">
        <v>197</v>
      </c>
      <c r="FO5" t="s">
        <v>198</v>
      </c>
      <c r="FP5" t="s">
        <v>198</v>
      </c>
      <c r="FQ5" t="s">
        <v>198</v>
      </c>
      <c r="FR5" t="s">
        <v>198</v>
      </c>
      <c r="FS5" t="s">
        <v>198</v>
      </c>
      <c r="FT5" t="s">
        <v>198</v>
      </c>
      <c r="FU5" s="97"/>
      <c r="FV5" s="97"/>
      <c r="FW5" s="97"/>
      <c r="FX5" s="97"/>
      <c r="FY5" s="97"/>
      <c r="FZ5" s="97"/>
      <c r="GA5" s="97"/>
      <c r="GB5" s="97"/>
      <c r="GC5" s="97"/>
      <c r="GD5" s="97"/>
      <c r="GE5" s="97"/>
      <c r="GF5" s="97"/>
      <c r="GG5" s="97"/>
      <c r="GH5" s="97"/>
      <c r="GI5" s="97"/>
      <c r="GJ5" s="97"/>
      <c r="GK5" s="97"/>
      <c r="GL5" s="97"/>
      <c r="GM5" s="97"/>
      <c r="GN5" s="97"/>
      <c r="GO5" s="97"/>
      <c r="GP5" s="97"/>
      <c r="GQ5" s="97"/>
      <c r="GR5" s="97"/>
      <c r="GS5" s="97"/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  <c r="HS5" s="97"/>
      <c r="HT5" s="97"/>
      <c r="HU5" s="97"/>
      <c r="HV5" s="97"/>
      <c r="HW5" s="97"/>
      <c r="HX5" s="97"/>
      <c r="HY5" s="97"/>
      <c r="HZ5" s="97"/>
      <c r="IA5" s="97"/>
      <c r="IB5" s="97"/>
      <c r="IC5" s="97"/>
      <c r="ID5" s="97"/>
      <c r="IE5" s="97"/>
      <c r="IF5" s="97"/>
      <c r="IG5" s="97"/>
      <c r="IH5" s="97"/>
      <c r="II5" s="97"/>
      <c r="IJ5" s="97"/>
      <c r="IK5" s="97"/>
      <c r="IL5" s="97"/>
      <c r="IM5" s="97"/>
      <c r="IN5" s="97"/>
      <c r="IO5" s="97"/>
      <c r="IP5" s="97"/>
      <c r="IQ5" s="97"/>
      <c r="IR5" s="97"/>
      <c r="IS5" s="97"/>
      <c r="IT5" s="97"/>
      <c r="IU5" s="97"/>
      <c r="IV5" s="97"/>
      <c r="IW5" s="97"/>
      <c r="IX5" s="97"/>
      <c r="IY5" s="97"/>
      <c r="IZ5" s="97"/>
      <c r="JA5" s="97"/>
      <c r="JB5" s="97"/>
      <c r="JC5" s="97"/>
      <c r="JD5" s="97"/>
      <c r="JE5" s="97"/>
      <c r="JF5" s="97"/>
      <c r="JG5" s="97"/>
      <c r="JH5" s="97"/>
      <c r="JI5" s="97"/>
      <c r="JJ5" s="97"/>
      <c r="JK5" s="97"/>
      <c r="JL5" s="97"/>
      <c r="JM5" s="97"/>
      <c r="JN5" s="97"/>
      <c r="JO5" s="97"/>
      <c r="JP5" s="97"/>
      <c r="JQ5" s="97"/>
      <c r="JR5" s="97"/>
      <c r="JS5" s="97"/>
      <c r="JT5" s="97"/>
      <c r="JU5" s="97"/>
      <c r="JV5" s="97"/>
      <c r="JW5" s="97"/>
      <c r="JX5" s="97"/>
      <c r="JY5" s="97"/>
      <c r="JZ5" s="97"/>
      <c r="KA5" s="97"/>
      <c r="KB5" s="97"/>
      <c r="KC5" s="97"/>
      <c r="KD5" s="97"/>
      <c r="KE5" s="97"/>
      <c r="KF5" s="97"/>
      <c r="KG5" s="97"/>
      <c r="KH5" s="97"/>
      <c r="KI5" s="97"/>
      <c r="KJ5" s="97"/>
      <c r="KK5" s="97"/>
      <c r="KL5" s="97"/>
      <c r="KM5" s="97"/>
      <c r="KN5" s="97"/>
      <c r="KO5" s="97"/>
      <c r="KP5" s="97"/>
      <c r="KQ5" s="97"/>
      <c r="KR5" s="97"/>
      <c r="KS5" s="97"/>
      <c r="KT5" s="97"/>
      <c r="KU5" s="97"/>
      <c r="KV5" s="97"/>
    </row>
    <row r="6" spans="1:308" x14ac:dyDescent="0.3">
      <c r="A6" s="1" t="s">
        <v>359</v>
      </c>
      <c r="B6" s="1" t="s">
        <v>381</v>
      </c>
      <c r="C6" s="1" t="s">
        <v>382</v>
      </c>
      <c r="D6" s="1" t="s">
        <v>342</v>
      </c>
      <c r="E6" s="1" t="s">
        <v>343</v>
      </c>
      <c r="F6" s="1" t="s">
        <v>345</v>
      </c>
      <c r="G6" s="1" t="s">
        <v>344</v>
      </c>
      <c r="H6" s="1" t="s">
        <v>383</v>
      </c>
      <c r="I6" s="1" t="s">
        <v>701</v>
      </c>
      <c r="J6" s="3" t="s">
        <v>166</v>
      </c>
      <c r="K6" s="4" t="s">
        <v>167</v>
      </c>
      <c r="L6" s="5" t="s">
        <v>168</v>
      </c>
      <c r="M6" s="6" t="s">
        <v>169</v>
      </c>
      <c r="N6" s="7" t="s">
        <v>170</v>
      </c>
      <c r="O6" s="8" t="s">
        <v>171</v>
      </c>
      <c r="P6" s="1" t="s">
        <v>173</v>
      </c>
      <c r="Q6" s="1" t="s">
        <v>174</v>
      </c>
      <c r="R6" s="1" t="s">
        <v>175</v>
      </c>
      <c r="S6" s="1" t="s">
        <v>176</v>
      </c>
      <c r="T6" s="1" t="s">
        <v>177</v>
      </c>
      <c r="U6" s="1" t="s">
        <v>178</v>
      </c>
      <c r="V6" s="1" t="s">
        <v>179</v>
      </c>
      <c r="W6" s="1" t="s">
        <v>180</v>
      </c>
      <c r="X6" s="1" t="s">
        <v>181</v>
      </c>
      <c r="Y6" s="1" t="s">
        <v>182</v>
      </c>
      <c r="Z6" s="1" t="s">
        <v>183</v>
      </c>
      <c r="AA6" s="1" t="s">
        <v>184</v>
      </c>
      <c r="AB6" s="1" t="s">
        <v>185</v>
      </c>
      <c r="AC6" s="1" t="s">
        <v>186</v>
      </c>
      <c r="AD6" s="1" t="s">
        <v>187</v>
      </c>
      <c r="AE6" s="1" t="s">
        <v>188</v>
      </c>
      <c r="AF6" s="1" t="s">
        <v>169</v>
      </c>
      <c r="AG6" s="1" t="s">
        <v>662</v>
      </c>
      <c r="AH6" s="1" t="s">
        <v>663</v>
      </c>
      <c r="AI6" s="1" t="s">
        <v>664</v>
      </c>
      <c r="AJ6" s="1" t="s">
        <v>192</v>
      </c>
      <c r="AK6" s="1" t="s">
        <v>193</v>
      </c>
      <c r="AL6" s="1" t="s">
        <v>194</v>
      </c>
      <c r="AM6" s="1" t="s">
        <v>195</v>
      </c>
      <c r="AN6" s="1" t="s">
        <v>689</v>
      </c>
      <c r="AO6" s="1" t="s">
        <v>690</v>
      </c>
      <c r="AP6" s="1" t="s">
        <v>196</v>
      </c>
      <c r="AQ6" s="1" t="s">
        <v>197</v>
      </c>
      <c r="AR6" s="1" t="s">
        <v>198</v>
      </c>
      <c r="AS6" s="1" t="s">
        <v>199</v>
      </c>
      <c r="AT6" s="1" t="s">
        <v>200</v>
      </c>
      <c r="AU6" s="1" t="s">
        <v>201</v>
      </c>
      <c r="AV6" s="1" t="s">
        <v>202</v>
      </c>
      <c r="AW6" s="1" t="s">
        <v>203</v>
      </c>
      <c r="AX6" s="1" t="s">
        <v>204</v>
      </c>
      <c r="AY6" s="1" t="s">
        <v>205</v>
      </c>
      <c r="AZ6" s="1" t="s">
        <v>206</v>
      </c>
      <c r="BA6" s="1" t="s">
        <v>207</v>
      </c>
      <c r="BB6" s="1" t="s">
        <v>208</v>
      </c>
      <c r="BC6" s="1" t="s">
        <v>209</v>
      </c>
      <c r="BD6" s="1" t="s">
        <v>210</v>
      </c>
      <c r="BE6" s="1" t="s">
        <v>211</v>
      </c>
      <c r="BF6" s="1" t="s">
        <v>212</v>
      </c>
      <c r="BG6" s="1" t="s">
        <v>213</v>
      </c>
      <c r="BH6" s="1" t="s">
        <v>214</v>
      </c>
      <c r="BI6" s="1" t="s">
        <v>215</v>
      </c>
      <c r="BJ6" s="1" t="s">
        <v>216</v>
      </c>
      <c r="BK6" s="1" t="s">
        <v>217</v>
      </c>
      <c r="BL6" s="1" t="s">
        <v>218</v>
      </c>
      <c r="BM6" s="1" t="s">
        <v>219</v>
      </c>
      <c r="BN6" s="1" t="s">
        <v>220</v>
      </c>
      <c r="BO6" s="1" t="s">
        <v>221</v>
      </c>
      <c r="BP6" s="1" t="s">
        <v>222</v>
      </c>
      <c r="BQ6" s="1" t="s">
        <v>223</v>
      </c>
      <c r="BR6" s="1" t="s">
        <v>224</v>
      </c>
      <c r="BS6" s="1" t="s">
        <v>225</v>
      </c>
      <c r="BT6" s="1" t="s">
        <v>226</v>
      </c>
      <c r="BU6" s="1" t="s">
        <v>227</v>
      </c>
      <c r="BV6" s="1" t="s">
        <v>228</v>
      </c>
      <c r="BW6" s="1" t="s">
        <v>229</v>
      </c>
      <c r="BX6" s="1" t="s">
        <v>230</v>
      </c>
      <c r="BY6" s="1" t="s">
        <v>231</v>
      </c>
      <c r="BZ6" s="1" t="s">
        <v>232</v>
      </c>
      <c r="CA6" s="1" t="s">
        <v>233</v>
      </c>
      <c r="CB6" s="1" t="s">
        <v>234</v>
      </c>
      <c r="CC6" s="1" t="s">
        <v>235</v>
      </c>
      <c r="CD6" s="1" t="s">
        <v>236</v>
      </c>
      <c r="CE6" s="1" t="s">
        <v>237</v>
      </c>
      <c r="CF6" s="1" t="s">
        <v>238</v>
      </c>
      <c r="CG6" s="1" t="s">
        <v>239</v>
      </c>
      <c r="CH6" s="1" t="s">
        <v>687</v>
      </c>
      <c r="CI6" s="1" t="s">
        <v>688</v>
      </c>
      <c r="CJ6" s="1" t="s">
        <v>240</v>
      </c>
      <c r="CK6" s="1" t="s">
        <v>241</v>
      </c>
      <c r="CL6" s="1" t="s">
        <v>242</v>
      </c>
      <c r="CM6" s="1" t="s">
        <v>243</v>
      </c>
      <c r="CN6" s="1" t="s">
        <v>244</v>
      </c>
      <c r="CO6" s="1" t="s">
        <v>245</v>
      </c>
      <c r="CP6" s="1" t="s">
        <v>246</v>
      </c>
      <c r="CQ6" s="1" t="s">
        <v>247</v>
      </c>
      <c r="CR6" s="1" t="s">
        <v>248</v>
      </c>
      <c r="CS6" s="1" t="s">
        <v>249</v>
      </c>
      <c r="CT6" s="1" t="s">
        <v>250</v>
      </c>
      <c r="CU6" s="1" t="s">
        <v>251</v>
      </c>
      <c r="CV6" s="1" t="s">
        <v>252</v>
      </c>
      <c r="CW6" s="1" t="s">
        <v>253</v>
      </c>
      <c r="CX6" s="1" t="s">
        <v>254</v>
      </c>
      <c r="CY6" s="1" t="s">
        <v>255</v>
      </c>
      <c r="CZ6" s="1" t="s">
        <v>256</v>
      </c>
      <c r="DA6" s="1" t="s">
        <v>257</v>
      </c>
      <c r="DB6" s="1" t="s">
        <v>258</v>
      </c>
      <c r="DC6" s="1" t="s">
        <v>259</v>
      </c>
      <c r="DD6" s="1" t="s">
        <v>260</v>
      </c>
      <c r="DE6" s="1" t="s">
        <v>261</v>
      </c>
      <c r="DF6" s="1" t="s">
        <v>262</v>
      </c>
      <c r="DG6" s="1" t="s">
        <v>263</v>
      </c>
      <c r="DH6" s="1" t="s">
        <v>264</v>
      </c>
      <c r="DI6" s="1" t="s">
        <v>265</v>
      </c>
      <c r="DJ6" s="1" t="s">
        <v>266</v>
      </c>
      <c r="DK6" s="1" t="s">
        <v>267</v>
      </c>
      <c r="DL6" s="1" t="s">
        <v>268</v>
      </c>
      <c r="DM6" s="1" t="s">
        <v>269</v>
      </c>
      <c r="DN6" s="1" t="s">
        <v>270</v>
      </c>
      <c r="DO6" s="1" t="s">
        <v>271</v>
      </c>
      <c r="DP6" s="1" t="s">
        <v>272</v>
      </c>
      <c r="DQ6" s="1" t="s">
        <v>273</v>
      </c>
      <c r="DR6" s="1" t="s">
        <v>274</v>
      </c>
      <c r="DS6" s="1" t="s">
        <v>275</v>
      </c>
      <c r="DT6" s="1" t="s">
        <v>276</v>
      </c>
      <c r="DU6" s="1" t="s">
        <v>277</v>
      </c>
      <c r="DV6" s="1" t="s">
        <v>278</v>
      </c>
      <c r="DW6" s="1" t="s">
        <v>279</v>
      </c>
      <c r="DX6" s="1" t="s">
        <v>280</v>
      </c>
      <c r="DY6" s="1" t="s">
        <v>281</v>
      </c>
      <c r="DZ6" s="1" t="s">
        <v>282</v>
      </c>
      <c r="EA6" s="1" t="s">
        <v>283</v>
      </c>
      <c r="EB6" s="1" t="s">
        <v>284</v>
      </c>
      <c r="EC6" s="1" t="s">
        <v>285</v>
      </c>
      <c r="ED6" s="1" t="s">
        <v>286</v>
      </c>
      <c r="EE6" s="1" t="s">
        <v>287</v>
      </c>
      <c r="EF6" s="1" t="s">
        <v>288</v>
      </c>
      <c r="EG6" s="1" t="s">
        <v>289</v>
      </c>
      <c r="EH6" s="1" t="s">
        <v>290</v>
      </c>
      <c r="EI6" s="1" t="s">
        <v>291</v>
      </c>
      <c r="EJ6" s="1" t="s">
        <v>292</v>
      </c>
      <c r="EK6" s="1" t="s">
        <v>293</v>
      </c>
      <c r="EL6" s="1" t="s">
        <v>294</v>
      </c>
      <c r="EM6" s="1" t="s">
        <v>295</v>
      </c>
      <c r="EN6" s="1" t="s">
        <v>296</v>
      </c>
      <c r="EO6" s="1" t="s">
        <v>297</v>
      </c>
      <c r="EP6" s="1" t="s">
        <v>298</v>
      </c>
      <c r="EQ6" s="1" t="s">
        <v>299</v>
      </c>
      <c r="ER6" s="1" t="s">
        <v>300</v>
      </c>
      <c r="ES6" s="1" t="s">
        <v>301</v>
      </c>
      <c r="ET6" s="1" t="s">
        <v>302</v>
      </c>
      <c r="EU6" s="1" t="s">
        <v>303</v>
      </c>
      <c r="EV6" s="1" t="s">
        <v>304</v>
      </c>
      <c r="EW6" s="1" t="s">
        <v>305</v>
      </c>
      <c r="EX6" s="1" t="s">
        <v>691</v>
      </c>
      <c r="EY6" s="1" t="s">
        <v>692</v>
      </c>
      <c r="EZ6" s="1" t="s">
        <v>693</v>
      </c>
      <c r="FA6" s="1" t="s">
        <v>694</v>
      </c>
      <c r="FB6" s="1" t="s">
        <v>695</v>
      </c>
      <c r="FC6" s="1" t="s">
        <v>696</v>
      </c>
      <c r="FD6" s="1" t="s">
        <v>697</v>
      </c>
      <c r="FE6" s="1" t="s">
        <v>306</v>
      </c>
      <c r="FF6" s="1" t="s">
        <v>307</v>
      </c>
      <c r="FG6" s="1" t="s">
        <v>308</v>
      </c>
      <c r="FH6" s="1" t="s">
        <v>309</v>
      </c>
      <c r="FI6" s="1" t="s">
        <v>310</v>
      </c>
      <c r="FJ6" s="1" t="s">
        <v>311</v>
      </c>
      <c r="FK6" s="1" t="s">
        <v>312</v>
      </c>
      <c r="FL6" s="1" t="s">
        <v>313</v>
      </c>
      <c r="FM6" s="1" t="s">
        <v>314</v>
      </c>
      <c r="FN6" s="1" t="s">
        <v>315</v>
      </c>
      <c r="FO6" s="1" t="s">
        <v>316</v>
      </c>
      <c r="FP6" s="1" t="s">
        <v>317</v>
      </c>
      <c r="FQ6" s="1" t="s">
        <v>318</v>
      </c>
      <c r="FR6" s="1" t="s">
        <v>698</v>
      </c>
      <c r="FS6" s="1" t="s">
        <v>699</v>
      </c>
      <c r="FT6" s="1" t="s">
        <v>700</v>
      </c>
      <c r="FU6" s="1" t="s">
        <v>199</v>
      </c>
      <c r="FV6" s="1" t="s">
        <v>200</v>
      </c>
      <c r="FW6" s="1" t="s">
        <v>201</v>
      </c>
      <c r="FX6" s="1" t="s">
        <v>202</v>
      </c>
      <c r="FY6" s="1" t="s">
        <v>203</v>
      </c>
      <c r="FZ6" s="1" t="s">
        <v>204</v>
      </c>
      <c r="GA6" s="1" t="s">
        <v>205</v>
      </c>
      <c r="GB6" s="1" t="s">
        <v>206</v>
      </c>
      <c r="GC6" s="1" t="s">
        <v>207</v>
      </c>
      <c r="GD6" s="1" t="s">
        <v>208</v>
      </c>
      <c r="GE6" s="1" t="s">
        <v>209</v>
      </c>
      <c r="GF6" s="1" t="s">
        <v>210</v>
      </c>
      <c r="GG6" s="1" t="s">
        <v>211</v>
      </c>
      <c r="GH6" s="1" t="s">
        <v>212</v>
      </c>
      <c r="GI6" s="1" t="s">
        <v>213</v>
      </c>
      <c r="GJ6" s="1" t="s">
        <v>214</v>
      </c>
      <c r="GK6" s="1" t="s">
        <v>215</v>
      </c>
      <c r="GL6" s="1" t="s">
        <v>216</v>
      </c>
      <c r="GM6" s="1" t="s">
        <v>217</v>
      </c>
      <c r="GN6" s="1" t="s">
        <v>218</v>
      </c>
      <c r="GO6" s="1" t="s">
        <v>219</v>
      </c>
      <c r="GP6" s="1" t="s">
        <v>220</v>
      </c>
      <c r="GQ6" s="1" t="s">
        <v>221</v>
      </c>
      <c r="GR6" s="1" t="s">
        <v>222</v>
      </c>
      <c r="GS6" s="1" t="s">
        <v>223</v>
      </c>
      <c r="GT6" s="1" t="s">
        <v>224</v>
      </c>
      <c r="GU6" s="1" t="s">
        <v>225</v>
      </c>
      <c r="GV6" s="1" t="s">
        <v>226</v>
      </c>
      <c r="GW6" s="1" t="s">
        <v>227</v>
      </c>
      <c r="GX6" s="1" t="s">
        <v>228</v>
      </c>
      <c r="GY6" s="1" t="s">
        <v>229</v>
      </c>
      <c r="GZ6" s="1" t="s">
        <v>230</v>
      </c>
      <c r="HA6" s="1" t="s">
        <v>231</v>
      </c>
      <c r="HB6" s="1" t="s">
        <v>232</v>
      </c>
      <c r="HC6" s="1" t="s">
        <v>233</v>
      </c>
      <c r="HD6" s="1" t="s">
        <v>234</v>
      </c>
      <c r="HE6" s="1" t="s">
        <v>235</v>
      </c>
      <c r="HF6" s="1" t="s">
        <v>236</v>
      </c>
      <c r="HG6" s="1" t="s">
        <v>237</v>
      </c>
      <c r="HH6" s="1" t="s">
        <v>238</v>
      </c>
      <c r="HI6" s="1" t="s">
        <v>239</v>
      </c>
      <c r="HJ6" s="1" t="s">
        <v>687</v>
      </c>
      <c r="HK6" s="1" t="s">
        <v>688</v>
      </c>
      <c r="HL6" s="1" t="s">
        <v>240</v>
      </c>
      <c r="HM6" s="1" t="s">
        <v>241</v>
      </c>
      <c r="HN6" s="1" t="s">
        <v>242</v>
      </c>
      <c r="HO6" s="1" t="s">
        <v>243</v>
      </c>
      <c r="HP6" s="1" t="s">
        <v>244</v>
      </c>
      <c r="HQ6" s="1" t="s">
        <v>245</v>
      </c>
      <c r="HR6" s="1" t="s">
        <v>246</v>
      </c>
      <c r="HS6" s="1" t="s">
        <v>247</v>
      </c>
      <c r="HT6" s="1" t="s">
        <v>248</v>
      </c>
      <c r="HU6" s="1" t="s">
        <v>249</v>
      </c>
      <c r="HV6" s="1" t="s">
        <v>250</v>
      </c>
      <c r="HW6" s="1" t="s">
        <v>251</v>
      </c>
      <c r="HX6" s="1" t="s">
        <v>252</v>
      </c>
      <c r="HY6" s="1" t="s">
        <v>253</v>
      </c>
      <c r="HZ6" s="1" t="s">
        <v>254</v>
      </c>
      <c r="IA6" s="1" t="s">
        <v>255</v>
      </c>
      <c r="IB6" s="1" t="s">
        <v>256</v>
      </c>
      <c r="IC6" s="1" t="s">
        <v>257</v>
      </c>
      <c r="ID6" s="1" t="s">
        <v>258</v>
      </c>
      <c r="IE6" s="1" t="s">
        <v>259</v>
      </c>
      <c r="IF6" s="1" t="s">
        <v>260</v>
      </c>
      <c r="IG6" s="1" t="s">
        <v>261</v>
      </c>
      <c r="IH6" s="1" t="s">
        <v>262</v>
      </c>
      <c r="II6" s="1" t="s">
        <v>263</v>
      </c>
      <c r="IJ6" s="1" t="s">
        <v>264</v>
      </c>
      <c r="IK6" s="1" t="s">
        <v>265</v>
      </c>
      <c r="IL6" s="1" t="s">
        <v>266</v>
      </c>
      <c r="IM6" s="1" t="s">
        <v>267</v>
      </c>
      <c r="IN6" s="1" t="s">
        <v>268</v>
      </c>
      <c r="IO6" s="1" t="s">
        <v>269</v>
      </c>
      <c r="IP6" s="1" t="s">
        <v>270</v>
      </c>
      <c r="IQ6" s="1" t="s">
        <v>271</v>
      </c>
      <c r="IR6" s="1" t="s">
        <v>272</v>
      </c>
      <c r="IS6" s="1" t="s">
        <v>273</v>
      </c>
      <c r="IT6" s="1" t="s">
        <v>274</v>
      </c>
      <c r="IU6" s="1" t="s">
        <v>275</v>
      </c>
      <c r="IV6" s="1" t="s">
        <v>276</v>
      </c>
      <c r="IW6" s="1" t="s">
        <v>277</v>
      </c>
      <c r="IX6" s="1" t="s">
        <v>278</v>
      </c>
      <c r="IY6" s="1" t="s">
        <v>279</v>
      </c>
      <c r="IZ6" s="1" t="s">
        <v>280</v>
      </c>
      <c r="JA6" s="1" t="s">
        <v>281</v>
      </c>
      <c r="JB6" s="1" t="s">
        <v>282</v>
      </c>
      <c r="JC6" s="1" t="s">
        <v>283</v>
      </c>
      <c r="JD6" s="1" t="s">
        <v>284</v>
      </c>
      <c r="JE6" s="1" t="s">
        <v>285</v>
      </c>
      <c r="JF6" s="1" t="s">
        <v>286</v>
      </c>
      <c r="JG6" s="1" t="s">
        <v>287</v>
      </c>
      <c r="JH6" s="1" t="s">
        <v>288</v>
      </c>
      <c r="JI6" s="1" t="s">
        <v>289</v>
      </c>
      <c r="JJ6" s="1" t="s">
        <v>290</v>
      </c>
      <c r="JK6" s="1" t="s">
        <v>291</v>
      </c>
      <c r="JL6" s="1" t="s">
        <v>292</v>
      </c>
      <c r="JM6" s="1" t="s">
        <v>293</v>
      </c>
      <c r="JN6" s="1" t="s">
        <v>294</v>
      </c>
      <c r="JO6" s="1" t="s">
        <v>295</v>
      </c>
      <c r="JP6" s="1" t="s">
        <v>296</v>
      </c>
      <c r="JQ6" s="1" t="s">
        <v>297</v>
      </c>
      <c r="JR6" s="1" t="s">
        <v>298</v>
      </c>
      <c r="JS6" s="1" t="s">
        <v>299</v>
      </c>
      <c r="JT6" s="1" t="s">
        <v>300</v>
      </c>
      <c r="JU6" s="1" t="s">
        <v>301</v>
      </c>
      <c r="JV6" s="1" t="s">
        <v>302</v>
      </c>
      <c r="JW6" s="1" t="s">
        <v>303</v>
      </c>
      <c r="JX6" s="1" t="s">
        <v>304</v>
      </c>
      <c r="JY6" s="1" t="s">
        <v>305</v>
      </c>
      <c r="JZ6" s="1" t="s">
        <v>691</v>
      </c>
      <c r="KA6" s="1" t="s">
        <v>692</v>
      </c>
      <c r="KB6" s="1" t="s">
        <v>693</v>
      </c>
      <c r="KC6" s="1" t="s">
        <v>694</v>
      </c>
      <c r="KD6" s="1" t="s">
        <v>695</v>
      </c>
      <c r="KE6" s="1" t="s">
        <v>696</v>
      </c>
      <c r="KF6" s="1" t="s">
        <v>697</v>
      </c>
      <c r="KG6" s="1" t="s">
        <v>306</v>
      </c>
      <c r="KH6" s="1" t="s">
        <v>307</v>
      </c>
      <c r="KI6" s="1" t="s">
        <v>308</v>
      </c>
      <c r="KJ6" s="1" t="s">
        <v>309</v>
      </c>
      <c r="KK6" s="1" t="s">
        <v>310</v>
      </c>
      <c r="KL6" s="1" t="s">
        <v>311</v>
      </c>
      <c r="KM6" s="1" t="s">
        <v>312</v>
      </c>
      <c r="KN6" s="1" t="s">
        <v>313</v>
      </c>
      <c r="KO6" s="1" t="s">
        <v>314</v>
      </c>
      <c r="KP6" s="1" t="s">
        <v>315</v>
      </c>
      <c r="KQ6" s="1" t="s">
        <v>316</v>
      </c>
      <c r="KR6" s="1" t="s">
        <v>317</v>
      </c>
      <c r="KS6" s="1" t="s">
        <v>318</v>
      </c>
      <c r="KT6" s="1" t="s">
        <v>698</v>
      </c>
      <c r="KU6" s="1" t="s">
        <v>699</v>
      </c>
      <c r="KV6" s="1" t="s">
        <v>700</v>
      </c>
    </row>
    <row r="7" spans="1:308" x14ac:dyDescent="0.3">
      <c r="A7" t="s">
        <v>1</v>
      </c>
      <c r="B7" s="2" t="s">
        <v>2</v>
      </c>
      <c r="C7" s="2" t="s">
        <v>3</v>
      </c>
      <c r="D7" s="2" t="s">
        <v>346</v>
      </c>
      <c r="E7" s="2" t="s">
        <v>347</v>
      </c>
      <c r="F7" s="2" t="s">
        <v>357</v>
      </c>
      <c r="G7" s="2" t="s">
        <v>344</v>
      </c>
      <c r="H7" s="17" t="s">
        <v>486</v>
      </c>
      <c r="I7" s="11">
        <v>61.941797735271457</v>
      </c>
      <c r="J7" s="11">
        <v>52.842876598925933</v>
      </c>
      <c r="K7" s="11">
        <v>59.462012687031297</v>
      </c>
      <c r="L7" s="11">
        <v>75.720780256766744</v>
      </c>
      <c r="M7" s="11">
        <v>61.482628331724264</v>
      </c>
      <c r="N7" s="11">
        <v>56.518836532748828</v>
      </c>
      <c r="O7" s="11">
        <v>65.623652004431676</v>
      </c>
      <c r="P7" s="11">
        <v>49.347809441067334</v>
      </c>
      <c r="Q7" s="11">
        <v>49.527080618494708</v>
      </c>
      <c r="R7" s="11">
        <v>45.151515151515156</v>
      </c>
      <c r="S7" s="11">
        <v>81.300511976595345</v>
      </c>
      <c r="T7" s="11">
        <v>34.896381440884859</v>
      </c>
      <c r="U7" s="11">
        <v>71.472571361699337</v>
      </c>
      <c r="V7" s="11">
        <v>38.204266202224751</v>
      </c>
      <c r="W7" s="11">
        <v>18.525396976537671</v>
      </c>
      <c r="X7" s="11">
        <v>61.617191121520626</v>
      </c>
      <c r="Y7" s="11">
        <v>93.92426486143431</v>
      </c>
      <c r="Z7" s="11">
        <v>63.781197788632568</v>
      </c>
      <c r="AA7" s="11">
        <v>81.011899918279326</v>
      </c>
      <c r="AB7" s="11">
        <v>88.14774607719113</v>
      </c>
      <c r="AC7" s="11">
        <v>81.466425267442574</v>
      </c>
      <c r="AD7" s="11">
        <v>52.142751825425826</v>
      </c>
      <c r="AE7" s="11">
        <v>75.83507819549493</v>
      </c>
      <c r="AF7" s="11">
        <v>61.482628331724264</v>
      </c>
      <c r="AG7" s="11">
        <v>47.74301882708</v>
      </c>
      <c r="AH7" s="11">
        <v>27.560557041528181</v>
      </c>
      <c r="AI7" s="11">
        <v>37.926399280480204</v>
      </c>
      <c r="AJ7" s="11">
        <v>73.844383975579092</v>
      </c>
      <c r="AK7" s="11">
        <v>60.189508811789651</v>
      </c>
      <c r="AL7" s="11">
        <v>91.849151260035839</v>
      </c>
      <c r="AM7" s="11">
        <v>75</v>
      </c>
      <c r="AN7" s="11">
        <v>100</v>
      </c>
      <c r="AO7" s="11">
        <v>34.525589743684826</v>
      </c>
      <c r="AP7" s="11">
        <v>45.673871831006934</v>
      </c>
      <c r="AQ7" s="11">
        <v>62.189948985614421</v>
      </c>
      <c r="AR7" s="11">
        <v>76.35250146628384</v>
      </c>
      <c r="AS7" s="11">
        <v>79.726947231151129</v>
      </c>
      <c r="AT7" s="11">
        <v>0</v>
      </c>
      <c r="AU7" s="11">
        <v>39.465812607161517</v>
      </c>
      <c r="AV7" s="11">
        <v>78.129742215501594</v>
      </c>
      <c r="AW7" s="11">
        <v>39.423817942789796</v>
      </c>
      <c r="AX7" s="11">
        <v>59.340536649799944</v>
      </c>
      <c r="AY7" s="11">
        <v>67.118365528202531</v>
      </c>
      <c r="AZ7" s="11">
        <v>60.255464191793649</v>
      </c>
      <c r="BA7" s="11">
        <v>18.437015917689173</v>
      </c>
      <c r="BB7" s="11">
        <v>52.297476836293455</v>
      </c>
      <c r="BC7" s="11">
        <v>40</v>
      </c>
      <c r="BD7" s="11">
        <v>59.090909090909093</v>
      </c>
      <c r="BE7" s="11">
        <v>36.363636363636367</v>
      </c>
      <c r="BF7" s="11">
        <v>33.333333333333329</v>
      </c>
      <c r="BG7" s="11">
        <v>100</v>
      </c>
      <c r="BH7" s="11">
        <v>100</v>
      </c>
      <c r="BI7" s="11">
        <v>94.002559882976783</v>
      </c>
      <c r="BJ7" s="11">
        <v>79.166666666666657</v>
      </c>
      <c r="BK7" s="11">
        <v>57.894736842105267</v>
      </c>
      <c r="BL7" s="11">
        <v>64.81619460189097</v>
      </c>
      <c r="BM7" s="11">
        <v>21.360661875438854</v>
      </c>
      <c r="BN7" s="11">
        <v>18.546079874989214</v>
      </c>
      <c r="BO7" s="11">
        <v>11.864234010000001</v>
      </c>
      <c r="BP7" s="11">
        <v>74.504304478398936</v>
      </c>
      <c r="BQ7" s="11">
        <v>41.578512226364282</v>
      </c>
      <c r="BR7" s="11">
        <v>98.33489738033478</v>
      </c>
      <c r="BS7" s="11">
        <v>2.2587755438365198</v>
      </c>
      <c r="BT7" s="11">
        <v>100</v>
      </c>
      <c r="BU7" s="11">
        <v>20.004821822189566</v>
      </c>
      <c r="BV7" s="11">
        <v>7.2110916394732324E-3</v>
      </c>
      <c r="BW7" s="11">
        <v>100</v>
      </c>
      <c r="BX7" s="11">
        <v>6.9547887556829444</v>
      </c>
      <c r="BY7" s="11">
        <v>43.999807145267823</v>
      </c>
      <c r="BZ7" s="11">
        <v>6.666666666666667</v>
      </c>
      <c r="CA7" s="11">
        <v>0</v>
      </c>
      <c r="CB7" s="11">
        <v>23.435114094216189</v>
      </c>
      <c r="CC7" s="11">
        <v>94.538545613111097</v>
      </c>
      <c r="CD7" s="11">
        <v>53.099898987382069</v>
      </c>
      <c r="CE7" s="11">
        <v>65.122100720592798</v>
      </c>
      <c r="CF7" s="11">
        <v>82.441200514081387</v>
      </c>
      <c r="CG7" s="11">
        <v>80.741499023755367</v>
      </c>
      <c r="CH7" s="11">
        <v>8.5662610983229257</v>
      </c>
      <c r="CI7" s="11">
        <v>46.810831893398777</v>
      </c>
      <c r="CJ7" s="11">
        <v>95.555512818047191</v>
      </c>
      <c r="CK7" s="11">
        <v>93.820797353693479</v>
      </c>
      <c r="CL7" s="11">
        <v>95.816104775275505</v>
      </c>
      <c r="CM7" s="11">
        <v>88.671461815104706</v>
      </c>
      <c r="CN7" s="11">
        <v>95.757447545050681</v>
      </c>
      <c r="CO7" s="11">
        <v>85.84</v>
      </c>
      <c r="CP7" s="11">
        <v>68.45</v>
      </c>
      <c r="CQ7" s="11">
        <v>100</v>
      </c>
      <c r="CR7" s="11">
        <v>0.83479115453025943</v>
      </c>
      <c r="CS7" s="11">
        <v>75.406942338929497</v>
      </c>
      <c r="CT7" s="11">
        <v>91.401418346312965</v>
      </c>
      <c r="CU7" s="11">
        <v>86.931171796842179</v>
      </c>
      <c r="CV7" s="11">
        <v>68.334760074817993</v>
      </c>
      <c r="CW7" s="11">
        <v>66.883052340273593</v>
      </c>
      <c r="CX7" s="11">
        <v>97.114054612499714</v>
      </c>
      <c r="CY7" s="11">
        <v>95.969919327106766</v>
      </c>
      <c r="CZ7" s="11">
        <v>98.580825053867315</v>
      </c>
      <c r="DA7" s="11">
        <v>56.13985882071615</v>
      </c>
      <c r="DB7" s="11">
        <v>97.814482806728307</v>
      </c>
      <c r="DC7" s="11">
        <v>99.03067849523741</v>
      </c>
      <c r="DD7" s="11">
        <v>98.809940707658058</v>
      </c>
      <c r="DE7" s="11">
        <v>60.842317163903139</v>
      </c>
      <c r="DF7" s="11">
        <v>97.993946242311907</v>
      </c>
      <c r="DG7" s="11">
        <v>84.900090389830183</v>
      </c>
      <c r="DH7" s="11">
        <v>59.49918541249756</v>
      </c>
      <c r="DI7" s="11">
        <v>100</v>
      </c>
      <c r="DJ7" s="11">
        <v>79.763255572436876</v>
      </c>
      <c r="DK7" s="11">
        <v>34.128892051464511</v>
      </c>
      <c r="DL7" s="11">
        <v>42.536107852376098</v>
      </c>
      <c r="DM7" s="11">
        <v>79.509075078695332</v>
      </c>
      <c r="DN7" s="11">
        <v>60.869565217391312</v>
      </c>
      <c r="DO7" s="11">
        <v>85.897452302406833</v>
      </c>
      <c r="DP7" s="11">
        <v>77.064220183486242</v>
      </c>
      <c r="DQ7" s="11">
        <v>60.640299211118155</v>
      </c>
      <c r="DR7" s="11">
        <v>72.998246639392178</v>
      </c>
      <c r="DS7" s="11">
        <v>50.809339144662459</v>
      </c>
      <c r="DT7" s="11">
        <v>59.596782152907181</v>
      </c>
      <c r="DU7" s="11">
        <v>35.889255501252819</v>
      </c>
      <c r="DV7" s="11">
        <v>25.92842274427603</v>
      </c>
      <c r="DW7" s="11">
        <v>20.71643124224444</v>
      </c>
      <c r="DX7" s="11">
        <v>39.127454394252325</v>
      </c>
      <c r="DY7" s="11">
        <v>33.747343773511496</v>
      </c>
      <c r="DZ7" s="11">
        <v>18.283133053356611</v>
      </c>
      <c r="EA7" s="11">
        <v>50.09738666808731</v>
      </c>
      <c r="EB7" s="11">
        <v>54.292838631282258</v>
      </c>
      <c r="EC7" s="11">
        <v>33.704704004939494</v>
      </c>
      <c r="ED7" s="11">
        <v>32.702378751208506</v>
      </c>
      <c r="EE7" s="11">
        <v>18.834688346883468</v>
      </c>
      <c r="EF7" s="11">
        <v>38.593571448278432</v>
      </c>
      <c r="EG7" s="11">
        <v>59.845711827852973</v>
      </c>
      <c r="EH7" s="11">
        <v>96.93825262618499</v>
      </c>
      <c r="EI7" s="11">
        <v>100</v>
      </c>
      <c r="EJ7" s="11">
        <v>53.162225224118878</v>
      </c>
      <c r="EK7" s="11">
        <v>39.174751320152282</v>
      </c>
      <c r="EL7" s="11">
        <v>93.560194245125743</v>
      </c>
      <c r="EM7" s="11">
        <v>92.404145828803365</v>
      </c>
      <c r="EN7" s="11">
        <v>22.646227440747989</v>
      </c>
      <c r="EO7" s="11">
        <v>90.51</v>
      </c>
      <c r="EP7" s="11">
        <v>99.79</v>
      </c>
      <c r="EQ7" s="11">
        <v>98.901393354769567</v>
      </c>
      <c r="ER7" s="11">
        <v>96.195326542840021</v>
      </c>
      <c r="ES7" s="11">
        <v>73.849036402569595</v>
      </c>
      <c r="ET7" s="11">
        <v>100</v>
      </c>
      <c r="EU7" s="11">
        <v>100</v>
      </c>
      <c r="EV7" s="11">
        <v>100</v>
      </c>
      <c r="EW7" s="11">
        <v>0</v>
      </c>
      <c r="EX7" s="11">
        <v>100</v>
      </c>
      <c r="EY7" s="11">
        <v>100</v>
      </c>
      <c r="EZ7" s="11">
        <v>100</v>
      </c>
      <c r="FA7" s="11">
        <v>10.200473492917673</v>
      </c>
      <c r="FB7" s="11">
        <v>36.45243116953224</v>
      </c>
      <c r="FC7" s="11">
        <v>86.748484013571442</v>
      </c>
      <c r="FD7" s="11">
        <v>4.7009702987179445</v>
      </c>
      <c r="FE7" s="11">
        <v>44.571620578226437</v>
      </c>
      <c r="FF7" s="11">
        <v>0</v>
      </c>
      <c r="FG7" s="11">
        <v>15.801899464464258</v>
      </c>
      <c r="FH7" s="11">
        <v>67.995839112343958</v>
      </c>
      <c r="FI7" s="11">
        <v>100</v>
      </c>
      <c r="FJ7" s="11">
        <v>83.461028139183767</v>
      </c>
      <c r="FK7" s="11">
        <v>94.40830134321358</v>
      </c>
      <c r="FL7" s="11">
        <v>31.360796464671974</v>
      </c>
      <c r="FM7" s="11">
        <v>44.930943007920554</v>
      </c>
      <c r="FN7" s="11">
        <v>56.788675973082249</v>
      </c>
      <c r="FO7" s="11">
        <v>84.117896114393488</v>
      </c>
      <c r="FP7" s="11">
        <v>67.553869642547966</v>
      </c>
      <c r="FQ7" s="11">
        <v>93.582277533918599</v>
      </c>
      <c r="FR7" s="11">
        <v>92.549443580198428</v>
      </c>
      <c r="FS7" s="11">
        <v>85.042080171239547</v>
      </c>
      <c r="FT7" s="11">
        <v>35.269441755404969</v>
      </c>
      <c r="FU7" s="11">
        <v>14.584930049531568</v>
      </c>
      <c r="FV7" s="11">
        <v>964.03527837197862</v>
      </c>
      <c r="FW7" s="11">
        <v>942.30087280797079</v>
      </c>
      <c r="FX7" s="11">
        <v>203.33108363170476</v>
      </c>
      <c r="FY7" s="11">
        <v>122.39902080783352</v>
      </c>
      <c r="FZ7" s="11">
        <v>199.3273773435981</v>
      </c>
      <c r="GA7" s="11">
        <v>67.118365528202531</v>
      </c>
      <c r="GB7" s="11">
        <v>-5.7183655282025327</v>
      </c>
      <c r="GC7" s="11">
        <v>18.437015917689173</v>
      </c>
      <c r="GD7" s="11">
        <v>6.8729036149340743</v>
      </c>
      <c r="GE7" s="11">
        <v>40</v>
      </c>
      <c r="GF7" s="11">
        <v>59.090909090909093</v>
      </c>
      <c r="GG7" s="11">
        <v>36.363636363636367</v>
      </c>
      <c r="GH7" s="11">
        <v>33.333333333333329</v>
      </c>
      <c r="GI7" s="11">
        <v>100</v>
      </c>
      <c r="GJ7" s="11">
        <v>100</v>
      </c>
      <c r="GK7" s="11">
        <v>5</v>
      </c>
      <c r="GL7" s="11">
        <v>10</v>
      </c>
      <c r="GM7" s="11">
        <v>13.333333333333334</v>
      </c>
      <c r="GN7" s="11">
        <v>64.81619460189097</v>
      </c>
      <c r="GO7" s="11">
        <v>21.360661875438854</v>
      </c>
      <c r="GP7" s="11">
        <v>18.546079874989214</v>
      </c>
      <c r="GQ7" s="11">
        <v>11.864234010000001</v>
      </c>
      <c r="GR7" s="11">
        <v>74.504304478398936</v>
      </c>
      <c r="GS7" s="11">
        <v>58.421487773635718</v>
      </c>
      <c r="GT7" s="11">
        <v>1.665102619665217</v>
      </c>
      <c r="GU7" s="11">
        <v>2.2587755438365198</v>
      </c>
      <c r="GV7" s="11">
        <v>100</v>
      </c>
      <c r="GW7" s="11">
        <v>20.004821822189566</v>
      </c>
      <c r="GX7" s="11">
        <v>7.2110916394732324E-3</v>
      </c>
      <c r="GY7" s="11">
        <v>1</v>
      </c>
      <c r="GZ7" s="11">
        <v>668.90756302521004</v>
      </c>
      <c r="HA7" s="11">
        <v>43.999807145267823</v>
      </c>
      <c r="HB7" s="11">
        <v>6.666666666666667</v>
      </c>
      <c r="HC7" s="11">
        <v>0</v>
      </c>
      <c r="HD7" s="11">
        <v>2310992.7920543849</v>
      </c>
      <c r="HE7" s="11">
        <v>25.325555555555557</v>
      </c>
      <c r="HF7" s="11">
        <v>211.41809523809516</v>
      </c>
      <c r="HG7" s="11">
        <v>172.6349206349206</v>
      </c>
      <c r="HH7" s="11">
        <v>78.672539682539679</v>
      </c>
      <c r="HI7" s="12">
        <v>164.86852146113827</v>
      </c>
      <c r="HJ7" s="12">
        <v>91.433738901677074</v>
      </c>
      <c r="HK7" s="12">
        <v>216.00678834741953</v>
      </c>
      <c r="HL7" s="11">
        <v>95.555512818047191</v>
      </c>
      <c r="HM7" s="11">
        <v>93.820797353693479</v>
      </c>
      <c r="HN7" s="11">
        <v>95.816104775275505</v>
      </c>
      <c r="HO7" s="11">
        <v>88.671461815104706</v>
      </c>
      <c r="HP7" s="11">
        <v>95.757447545050681</v>
      </c>
      <c r="HQ7" s="11">
        <v>85.84</v>
      </c>
      <c r="HR7" s="11">
        <v>68.45</v>
      </c>
      <c r="HS7" s="11">
        <v>100</v>
      </c>
      <c r="HT7" s="11">
        <v>0.83479115453025943</v>
      </c>
      <c r="HU7" s="11">
        <v>75.406942338929497</v>
      </c>
      <c r="HV7" s="11">
        <v>91.401418346312965</v>
      </c>
      <c r="HW7" s="11">
        <v>86.931171796842179</v>
      </c>
      <c r="HX7" s="11">
        <v>68.334760074817993</v>
      </c>
      <c r="HY7" s="11">
        <v>66.883052340273593</v>
      </c>
      <c r="HZ7" s="11">
        <v>97.114054612499714</v>
      </c>
      <c r="IA7" s="11">
        <v>95.969919327106766</v>
      </c>
      <c r="IB7" s="11">
        <v>98.580825053867315</v>
      </c>
      <c r="IC7" s="11">
        <v>56.13985882071615</v>
      </c>
      <c r="ID7" s="11">
        <v>97.814482806728307</v>
      </c>
      <c r="IE7" s="11">
        <v>99.03067849523741</v>
      </c>
      <c r="IF7" s="11">
        <v>98.809940707658058</v>
      </c>
      <c r="IG7" s="11">
        <v>60.842317163903139</v>
      </c>
      <c r="IH7" s="11">
        <v>97.993946242311907</v>
      </c>
      <c r="II7" s="11">
        <v>84.900090389830183</v>
      </c>
      <c r="IJ7" s="11">
        <v>0.5191552342460295</v>
      </c>
      <c r="IK7" s="11">
        <v>27</v>
      </c>
      <c r="IL7" s="11">
        <v>79.763255572436876</v>
      </c>
      <c r="IM7" s="11">
        <v>34.128892051464511</v>
      </c>
      <c r="IN7" s="11">
        <v>42.536107852376098</v>
      </c>
      <c r="IO7" s="11">
        <v>79.509075078695332</v>
      </c>
      <c r="IP7" s="11">
        <v>60.869565217391312</v>
      </c>
      <c r="IQ7" s="11">
        <v>11.733621474067334</v>
      </c>
      <c r="IR7" s="11">
        <v>77.064220183486242</v>
      </c>
      <c r="IS7" s="11">
        <v>80.523963719811775</v>
      </c>
      <c r="IT7" s="11">
        <v>12.273524254821741</v>
      </c>
      <c r="IU7" s="11">
        <v>90.590298071303337</v>
      </c>
      <c r="IV7" s="11">
        <v>8.3977126696271309</v>
      </c>
      <c r="IW7" s="11">
        <v>35.889255501252819</v>
      </c>
      <c r="IX7" s="11">
        <v>145.12323346055453</v>
      </c>
      <c r="IY7" s="11">
        <v>36.916224428125545</v>
      </c>
      <c r="IZ7" s="11">
        <v>51.503887007707782</v>
      </c>
      <c r="JA7" s="11">
        <v>324.6707013171947</v>
      </c>
      <c r="JB7" s="11">
        <v>9.4755877034358047</v>
      </c>
      <c r="JC7" s="11">
        <v>41.759460869133271</v>
      </c>
      <c r="JD7" s="11">
        <v>29.829369054616805</v>
      </c>
      <c r="JE7" s="11">
        <v>10.90349126975585</v>
      </c>
      <c r="JF7" s="11">
        <v>3.3281727338206926</v>
      </c>
      <c r="JG7" s="11">
        <v>5.6504065040650406</v>
      </c>
      <c r="JH7" s="11">
        <v>15.467488789237668</v>
      </c>
      <c r="JI7" s="11">
        <v>13.475842696629213</v>
      </c>
      <c r="JJ7" s="11">
        <v>96.93825262618499</v>
      </c>
      <c r="JK7" s="11">
        <v>120.23558897243107</v>
      </c>
      <c r="JL7" s="11">
        <v>53.162225224118878</v>
      </c>
      <c r="JM7" s="11">
        <v>39.174751320152282</v>
      </c>
      <c r="JN7" s="11">
        <v>93.560194245125743</v>
      </c>
      <c r="JO7" s="11">
        <v>92.404145828803365</v>
      </c>
      <c r="JP7" s="11">
        <v>22.646227440747989</v>
      </c>
      <c r="JQ7" s="11">
        <v>90.51</v>
      </c>
      <c r="JR7" s="11">
        <v>99.79</v>
      </c>
      <c r="JS7" s="11">
        <v>98.901393354769567</v>
      </c>
      <c r="JT7" s="11">
        <v>96.195326542840021</v>
      </c>
      <c r="JU7" s="11">
        <v>73.849036402569595</v>
      </c>
      <c r="JV7" s="11">
        <v>1</v>
      </c>
      <c r="JW7" s="11">
        <v>1</v>
      </c>
      <c r="JX7" s="11">
        <v>1.9507673000000001</v>
      </c>
      <c r="JY7" s="11">
        <v>0.21831510000000001</v>
      </c>
      <c r="JZ7" s="11">
        <v>26.38510985445685</v>
      </c>
      <c r="KA7" s="11">
        <v>6553334.0664252825</v>
      </c>
      <c r="KB7" s="11">
        <v>2011106.4081914267</v>
      </c>
      <c r="KC7" s="11">
        <v>0.81622186316220691</v>
      </c>
      <c r="KD7" s="11">
        <v>279.01386072000059</v>
      </c>
      <c r="KE7" s="11">
        <v>225.56214014999995</v>
      </c>
      <c r="KF7" s="11">
        <v>13.66089386000001</v>
      </c>
      <c r="KG7" s="13">
        <v>0.31211192999448428</v>
      </c>
      <c r="KH7" s="11">
        <v>65.086098181734812</v>
      </c>
      <c r="KI7" s="11">
        <v>-47.051433357444708</v>
      </c>
      <c r="KJ7" s="11">
        <v>71.983356449375862</v>
      </c>
      <c r="KK7" s="11">
        <v>200</v>
      </c>
      <c r="KL7" s="11">
        <v>3.8448876404494388</v>
      </c>
      <c r="KM7" s="11">
        <v>3.8858988764044948</v>
      </c>
      <c r="KN7" s="11">
        <v>83.581666666666678</v>
      </c>
      <c r="KO7" s="11">
        <v>123.85000000000001</v>
      </c>
      <c r="KP7" s="11">
        <v>113.32833333333333</v>
      </c>
      <c r="KQ7" s="11">
        <v>15.882103885606513</v>
      </c>
      <c r="KR7" s="11">
        <v>32.446130357452034</v>
      </c>
      <c r="KS7" s="11">
        <v>93.582277533918599</v>
      </c>
      <c r="KT7" s="11">
        <v>7.9974546466401222</v>
      </c>
      <c r="KU7" s="11">
        <v>85.042080171239547</v>
      </c>
      <c r="KV7" s="11">
        <v>35.269441755404969</v>
      </c>
    </row>
    <row r="8" spans="1:308" x14ac:dyDescent="0.3">
      <c r="A8" t="s">
        <v>1</v>
      </c>
      <c r="B8" s="2" t="s">
        <v>4</v>
      </c>
      <c r="C8" s="2" t="s">
        <v>5</v>
      </c>
      <c r="D8" s="2" t="s">
        <v>346</v>
      </c>
      <c r="E8" s="2" t="s">
        <v>347</v>
      </c>
      <c r="F8" s="2" t="s">
        <v>357</v>
      </c>
      <c r="G8" s="2" t="s">
        <v>344</v>
      </c>
      <c r="H8" s="17" t="s">
        <v>486</v>
      </c>
      <c r="I8" s="11">
        <v>63.860681193077909</v>
      </c>
      <c r="J8" s="11">
        <v>59.53562490426873</v>
      </c>
      <c r="K8" s="11">
        <v>63.218244883893703</v>
      </c>
      <c r="L8" s="11">
        <v>77.986341753375115</v>
      </c>
      <c r="M8" s="11">
        <v>69.27823476054013</v>
      </c>
      <c r="N8" s="11">
        <v>59.808550618119682</v>
      </c>
      <c r="O8" s="11">
        <v>53.337090238270093</v>
      </c>
      <c r="P8" s="11">
        <v>85.564797894997753</v>
      </c>
      <c r="Q8" s="11">
        <v>75.548427343132005</v>
      </c>
      <c r="R8" s="11">
        <v>29.848484848484855</v>
      </c>
      <c r="S8" s="11">
        <v>68.959825702085553</v>
      </c>
      <c r="T8" s="11">
        <v>40.678899997457208</v>
      </c>
      <c r="U8" s="11">
        <v>80.526614974563074</v>
      </c>
      <c r="V8" s="11">
        <v>35.622323569160663</v>
      </c>
      <c r="W8" s="11">
        <v>31.690759153984885</v>
      </c>
      <c r="X8" s="11">
        <v>66.267417318828478</v>
      </c>
      <c r="Y8" s="11">
        <v>96.541284925738353</v>
      </c>
      <c r="Z8" s="11">
        <v>58.373518137023098</v>
      </c>
      <c r="AA8" s="11">
        <v>77.96232019715876</v>
      </c>
      <c r="AB8" s="11">
        <v>88.176689395059441</v>
      </c>
      <c r="AC8" s="11">
        <v>84.380222029042784</v>
      </c>
      <c r="AD8" s="11">
        <v>52.290445569908378</v>
      </c>
      <c r="AE8" s="11">
        <v>87.122031575706131</v>
      </c>
      <c r="AF8" s="11">
        <v>69.27823476054013</v>
      </c>
      <c r="AG8" s="11">
        <v>53.224128776456773</v>
      </c>
      <c r="AH8" s="11">
        <v>4.7354026782456611</v>
      </c>
      <c r="AI8" s="11">
        <v>52.863570253927023</v>
      </c>
      <c r="AJ8" s="11">
        <v>82.794847255969302</v>
      </c>
      <c r="AK8" s="11">
        <v>71.620811577746281</v>
      </c>
      <c r="AL8" s="11">
        <v>93.612543166373001</v>
      </c>
      <c r="AM8" s="11">
        <v>75</v>
      </c>
      <c r="AN8" s="11">
        <v>37.856457726823962</v>
      </c>
      <c r="AO8" s="11">
        <v>8.2779212955561672</v>
      </c>
      <c r="AP8" s="11">
        <v>64.443916921429604</v>
      </c>
      <c r="AQ8" s="11">
        <v>54.940037589001903</v>
      </c>
      <c r="AR8" s="11">
        <v>79.504207896808936</v>
      </c>
      <c r="AS8" s="11">
        <v>94.096996121287617</v>
      </c>
      <c r="AT8" s="11">
        <v>89.868046746854674</v>
      </c>
      <c r="AU8" s="11">
        <v>86.537102788771804</v>
      </c>
      <c r="AV8" s="11">
        <v>81.934933997671351</v>
      </c>
      <c r="AW8" s="11">
        <v>83.18595484587388</v>
      </c>
      <c r="AX8" s="11">
        <v>77.765752869527162</v>
      </c>
      <c r="AY8" s="11">
        <v>71.684082396849874</v>
      </c>
      <c r="AZ8" s="11">
        <v>70.19491077452075</v>
      </c>
      <c r="BA8" s="11">
        <v>72.653845192560297</v>
      </c>
      <c r="BB8" s="11">
        <v>87.660871008597113</v>
      </c>
      <c r="BC8" s="11">
        <v>35</v>
      </c>
      <c r="BD8" s="11">
        <v>36.363636363636367</v>
      </c>
      <c r="BE8" s="11">
        <v>18.181818181818183</v>
      </c>
      <c r="BF8" s="11">
        <v>100</v>
      </c>
      <c r="BG8" s="11">
        <v>75</v>
      </c>
      <c r="BH8" s="11">
        <v>4.9632352941176467</v>
      </c>
      <c r="BI8" s="11">
        <v>94.002559882976783</v>
      </c>
      <c r="BJ8" s="11">
        <v>70.833333333333343</v>
      </c>
      <c r="BK8" s="11">
        <v>21.05263157894737</v>
      </c>
      <c r="BL8" s="11">
        <v>63.85225846916159</v>
      </c>
      <c r="BM8" s="11">
        <v>27.952243497541513</v>
      </c>
      <c r="BN8" s="11">
        <v>46.790467401635517</v>
      </c>
      <c r="BO8" s="11">
        <v>43.74689904000001</v>
      </c>
      <c r="BP8" s="11">
        <v>64.380397135625529</v>
      </c>
      <c r="BQ8" s="11">
        <v>78.638091915044058</v>
      </c>
      <c r="BR8" s="11">
        <v>98.561355873019636</v>
      </c>
      <c r="BS8" s="11">
        <v>5.2118344489829589</v>
      </c>
      <c r="BT8" s="11">
        <v>100</v>
      </c>
      <c r="BU8" s="11">
        <v>100</v>
      </c>
      <c r="BV8" s="11">
        <v>8.5221069659810027</v>
      </c>
      <c r="BW8" s="11">
        <v>0</v>
      </c>
      <c r="BX8" s="11">
        <v>0</v>
      </c>
      <c r="BY8" s="11">
        <v>87.432765575974898</v>
      </c>
      <c r="BZ8" s="11">
        <v>30.434782608695656</v>
      </c>
      <c r="CA8" s="11">
        <v>0</v>
      </c>
      <c r="CB8" s="11">
        <v>8.8954884312689853</v>
      </c>
      <c r="CC8" s="11">
        <v>94.975579343836756</v>
      </c>
      <c r="CD8" s="11">
        <v>54.819183580370193</v>
      </c>
      <c r="CE8" s="11">
        <v>62.1689278644727</v>
      </c>
      <c r="CF8" s="11">
        <v>84.097985198073616</v>
      </c>
      <c r="CG8" s="11">
        <v>79.632111819413012</v>
      </c>
      <c r="CH8" s="11">
        <v>21.615623612960505</v>
      </c>
      <c r="CI8" s="11">
        <v>66.562509812672573</v>
      </c>
      <c r="CJ8" s="11">
        <v>91.720252660331198</v>
      </c>
      <c r="CK8" s="11">
        <v>97.706709156091733</v>
      </c>
      <c r="CL8" s="11">
        <v>98.75946053604963</v>
      </c>
      <c r="CM8" s="11">
        <v>95.618278040175269</v>
      </c>
      <c r="CN8" s="11">
        <v>98.901724236043933</v>
      </c>
      <c r="CO8" s="11">
        <v>6.52</v>
      </c>
      <c r="CP8" s="11">
        <v>80.430000000000007</v>
      </c>
      <c r="CQ8" s="11">
        <v>91.998090125283326</v>
      </c>
      <c r="CR8" s="11">
        <v>54.545982422809061</v>
      </c>
      <c r="CS8" s="11">
        <v>74.938952937925876</v>
      </c>
      <c r="CT8" s="11">
        <v>88.939281845505107</v>
      </c>
      <c r="CU8" s="11">
        <v>84.563125314651458</v>
      </c>
      <c r="CV8" s="11">
        <v>65.026832289343744</v>
      </c>
      <c r="CW8" s="11">
        <v>59.389549868767034</v>
      </c>
      <c r="CX8" s="11">
        <v>94.916178926759386</v>
      </c>
      <c r="CY8" s="11">
        <v>91.30850361939784</v>
      </c>
      <c r="CZ8" s="11">
        <v>97.347103724250331</v>
      </c>
      <c r="DA8" s="11">
        <v>64.888637169589927</v>
      </c>
      <c r="DB8" s="11">
        <v>97.167441246146481</v>
      </c>
      <c r="DC8" s="11">
        <v>98.681510404930336</v>
      </c>
      <c r="DD8" s="11">
        <v>97.324200004631805</v>
      </c>
      <c r="DE8" s="11">
        <v>61.302982884735599</v>
      </c>
      <c r="DF8" s="11">
        <v>97.393136106793236</v>
      </c>
      <c r="DG8" s="11">
        <v>100</v>
      </c>
      <c r="DH8" s="11">
        <v>65.140666087128352</v>
      </c>
      <c r="DI8" s="11">
        <v>88</v>
      </c>
      <c r="DJ8" s="11">
        <v>74.756729073009737</v>
      </c>
      <c r="DK8" s="11">
        <v>40.141125590394353</v>
      </c>
      <c r="DL8" s="11">
        <v>41.97348204632106</v>
      </c>
      <c r="DM8" s="11">
        <v>96.796380090497735</v>
      </c>
      <c r="DN8" s="11">
        <v>83.333333333333343</v>
      </c>
      <c r="DO8" s="11">
        <v>87.108412878993462</v>
      </c>
      <c r="DP8" s="11">
        <v>81.25</v>
      </c>
      <c r="DQ8" s="11">
        <v>53.213853795503198</v>
      </c>
      <c r="DR8" s="11">
        <v>72.67080745341616</v>
      </c>
      <c r="DS8" s="11">
        <v>81.950043032701032</v>
      </c>
      <c r="DT8" s="11">
        <v>64.186816733405692</v>
      </c>
      <c r="DU8" s="11">
        <v>42.261440819507854</v>
      </c>
      <c r="DV8" s="11">
        <v>0.55075482067322601</v>
      </c>
      <c r="DW8" s="11">
        <v>0</v>
      </c>
      <c r="DX8" s="11">
        <v>0</v>
      </c>
      <c r="DY8" s="11">
        <v>3.8312727337111765</v>
      </c>
      <c r="DZ8" s="11">
        <v>19.294985836843903</v>
      </c>
      <c r="EA8" s="11">
        <v>68.362128944877028</v>
      </c>
      <c r="EB8" s="11">
        <v>79.351436003132122</v>
      </c>
      <c r="EC8" s="11">
        <v>44.105328591372754</v>
      </c>
      <c r="ED8" s="11">
        <v>57.98282869799516</v>
      </c>
      <c r="EE8" s="11">
        <v>14.516129032258062</v>
      </c>
      <c r="EF8" s="11">
        <v>69.8827959546648</v>
      </c>
      <c r="EG8" s="11">
        <v>84.432925746366578</v>
      </c>
      <c r="EH8" s="11">
        <v>86.28219484882419</v>
      </c>
      <c r="EI8" s="11">
        <v>90.581472474021666</v>
      </c>
      <c r="EJ8" s="11">
        <v>57.291066282420744</v>
      </c>
      <c r="EK8" s="11">
        <v>64.783861671469751</v>
      </c>
      <c r="EL8" s="11">
        <v>100</v>
      </c>
      <c r="EM8" s="11">
        <v>95.323878880797238</v>
      </c>
      <c r="EN8" s="11">
        <v>40.705251054043693</v>
      </c>
      <c r="EO8" s="11">
        <v>95.02</v>
      </c>
      <c r="EP8" s="11">
        <v>99.77</v>
      </c>
      <c r="EQ8" s="11">
        <v>100</v>
      </c>
      <c r="ER8" s="11">
        <v>95.255474452554751</v>
      </c>
      <c r="ES8" s="11">
        <v>78.017241379310349</v>
      </c>
      <c r="ET8" s="11">
        <v>100</v>
      </c>
      <c r="EU8" s="11">
        <v>100</v>
      </c>
      <c r="EV8" s="11">
        <v>100</v>
      </c>
      <c r="EW8" s="11">
        <v>0</v>
      </c>
      <c r="EX8" s="11">
        <v>50.673405934400492</v>
      </c>
      <c r="EY8" s="11">
        <v>35.5711571459208</v>
      </c>
      <c r="EZ8" s="11">
        <v>27.3248101001506</v>
      </c>
      <c r="FA8" s="11">
        <v>10.497206769391216</v>
      </c>
      <c r="FB8" s="11">
        <v>9.9118951620990714</v>
      </c>
      <c r="FC8" s="11">
        <v>11.24234707204451</v>
      </c>
      <c r="FD8" s="11">
        <v>1.4602361786898745</v>
      </c>
      <c r="FE8" s="11">
        <v>89.928937058537556</v>
      </c>
      <c r="FF8" s="11">
        <v>0</v>
      </c>
      <c r="FG8" s="11">
        <v>32.290647548610437</v>
      </c>
      <c r="FH8" s="11">
        <v>100</v>
      </c>
      <c r="FI8" s="11">
        <v>100</v>
      </c>
      <c r="FJ8" s="11">
        <v>64.949206623802255</v>
      </c>
      <c r="FK8" s="11">
        <v>76.670565875532532</v>
      </c>
      <c r="FL8" s="11">
        <v>31.360796464671974</v>
      </c>
      <c r="FM8" s="11">
        <v>44.930943007920554</v>
      </c>
      <c r="FN8" s="11">
        <v>56.788675973082249</v>
      </c>
      <c r="FO8" s="11">
        <v>85.061128789147546</v>
      </c>
      <c r="FP8" s="11">
        <v>61.774060548945684</v>
      </c>
      <c r="FQ8" s="11">
        <v>96.261186609214462</v>
      </c>
      <c r="FR8" s="11">
        <v>96.718617042177755</v>
      </c>
      <c r="FS8" s="11">
        <v>83.528498028438278</v>
      </c>
      <c r="FT8" s="11">
        <v>53.681756362929868</v>
      </c>
      <c r="FU8" s="11">
        <v>4.2467653803686192</v>
      </c>
      <c r="FV8" s="11">
        <v>97.675603748478252</v>
      </c>
      <c r="FW8" s="11">
        <v>236.4032728405198</v>
      </c>
      <c r="FX8" s="11">
        <v>176.94855751535914</v>
      </c>
      <c r="FY8" s="11">
        <v>33.974123042948953</v>
      </c>
      <c r="FZ8" s="11">
        <v>109.00031142946122</v>
      </c>
      <c r="GA8" s="11">
        <v>71.684082396849874</v>
      </c>
      <c r="GB8" s="11">
        <v>-4.0140823968498722</v>
      </c>
      <c r="GC8" s="11">
        <v>72.653845192560297</v>
      </c>
      <c r="GD8" s="11">
        <v>14.815819471322889</v>
      </c>
      <c r="GE8" s="11">
        <v>35</v>
      </c>
      <c r="GF8" s="11">
        <v>36.363636363636367</v>
      </c>
      <c r="GG8" s="11">
        <v>18.181818181818183</v>
      </c>
      <c r="GH8" s="11">
        <v>100</v>
      </c>
      <c r="GI8" s="11">
        <v>75</v>
      </c>
      <c r="GJ8" s="11">
        <v>4.9632352941176467</v>
      </c>
      <c r="GK8" s="11">
        <v>5</v>
      </c>
      <c r="GL8" s="11">
        <v>14</v>
      </c>
      <c r="GM8" s="11">
        <v>25</v>
      </c>
      <c r="GN8" s="11">
        <v>63.85225846916159</v>
      </c>
      <c r="GO8" s="11">
        <v>27.952243497541513</v>
      </c>
      <c r="GP8" s="11">
        <v>46.790467401635517</v>
      </c>
      <c r="GQ8" s="11">
        <v>43.74689904000001</v>
      </c>
      <c r="GR8" s="11">
        <v>64.380397135625529</v>
      </c>
      <c r="GS8" s="11">
        <v>21.361908084955946</v>
      </c>
      <c r="GT8" s="11">
        <v>1.4386441269803625</v>
      </c>
      <c r="GU8" s="11">
        <v>5.2118344489829589</v>
      </c>
      <c r="GV8" s="11">
        <v>100</v>
      </c>
      <c r="GW8" s="11">
        <v>100</v>
      </c>
      <c r="GX8" s="11">
        <v>8.5221069659810027</v>
      </c>
      <c r="GY8" s="11">
        <v>0</v>
      </c>
      <c r="GZ8" s="11">
        <v>0</v>
      </c>
      <c r="HA8" s="11">
        <v>87.432765575974898</v>
      </c>
      <c r="HB8" s="11">
        <v>30.434782608695656</v>
      </c>
      <c r="HC8" s="11">
        <v>0</v>
      </c>
      <c r="HD8" s="11">
        <v>877205.44324294035</v>
      </c>
      <c r="HE8" s="11">
        <v>23.978095238095236</v>
      </c>
      <c r="HF8" s="11">
        <v>204.2992063492064</v>
      </c>
      <c r="HG8" s="11">
        <v>186.83634920634918</v>
      </c>
      <c r="HH8" s="11">
        <v>73.612222222222215</v>
      </c>
      <c r="HI8" s="12">
        <v>168.08878912984855</v>
      </c>
      <c r="HJ8" s="12">
        <v>78.384376387039495</v>
      </c>
      <c r="HK8" s="12">
        <v>136.85692714231786</v>
      </c>
      <c r="HL8" s="11">
        <v>91.720252660331198</v>
      </c>
      <c r="HM8" s="11">
        <v>97.706709156091733</v>
      </c>
      <c r="HN8" s="11">
        <v>98.75946053604963</v>
      </c>
      <c r="HO8" s="11">
        <v>95.618278040175269</v>
      </c>
      <c r="HP8" s="11">
        <v>98.901724236043933</v>
      </c>
      <c r="HQ8" s="11">
        <v>6.52</v>
      </c>
      <c r="HR8" s="11">
        <v>80.430000000000007</v>
      </c>
      <c r="HS8" s="11">
        <v>91.998090125283326</v>
      </c>
      <c r="HT8" s="11">
        <v>54.545982422809061</v>
      </c>
      <c r="HU8" s="11">
        <v>74.938952937925876</v>
      </c>
      <c r="HV8" s="11">
        <v>88.939281845505107</v>
      </c>
      <c r="HW8" s="11">
        <v>84.563125314651458</v>
      </c>
      <c r="HX8" s="11">
        <v>65.026832289343744</v>
      </c>
      <c r="HY8" s="11">
        <v>59.389549868767034</v>
      </c>
      <c r="HZ8" s="11">
        <v>94.916178926759386</v>
      </c>
      <c r="IA8" s="11">
        <v>91.30850361939784</v>
      </c>
      <c r="IB8" s="11">
        <v>97.347103724250331</v>
      </c>
      <c r="IC8" s="11">
        <v>64.888637169589927</v>
      </c>
      <c r="ID8" s="11">
        <v>97.167441246146481</v>
      </c>
      <c r="IE8" s="11">
        <v>98.681510404930336</v>
      </c>
      <c r="IF8" s="11">
        <v>97.324200004631805</v>
      </c>
      <c r="IG8" s="11">
        <v>61.302982884735599</v>
      </c>
      <c r="IH8" s="11">
        <v>97.393136106793236</v>
      </c>
      <c r="II8" s="11">
        <v>118.55118647925795</v>
      </c>
      <c r="IJ8" s="11">
        <v>3.7345018174575513</v>
      </c>
      <c r="IK8" s="11">
        <v>24</v>
      </c>
      <c r="IL8" s="11">
        <v>74.756729073009737</v>
      </c>
      <c r="IM8" s="11">
        <v>40.141125590394353</v>
      </c>
      <c r="IN8" s="11">
        <v>41.97348204632106</v>
      </c>
      <c r="IO8" s="11">
        <v>96.796380090497735</v>
      </c>
      <c r="IP8" s="11">
        <v>83.333333333333343</v>
      </c>
      <c r="IQ8" s="11">
        <v>10.945945945945946</v>
      </c>
      <c r="IR8" s="11">
        <v>81.25</v>
      </c>
      <c r="IS8" s="11">
        <v>79.716276784971612</v>
      </c>
      <c r="IT8" s="11">
        <v>12.422360248447204</v>
      </c>
      <c r="IU8" s="11">
        <v>48.136645962732921</v>
      </c>
      <c r="IV8" s="11">
        <v>8.6118472330475448</v>
      </c>
      <c r="IW8" s="11">
        <v>42.261440819507854</v>
      </c>
      <c r="IX8" s="11">
        <v>3.0826140567200988</v>
      </c>
      <c r="IY8" s="11">
        <v>0</v>
      </c>
      <c r="IZ8" s="11">
        <v>0</v>
      </c>
      <c r="JA8" s="11">
        <v>36.859256649638894</v>
      </c>
      <c r="JB8" s="11">
        <v>10</v>
      </c>
      <c r="JC8" s="11">
        <v>56.984322705654392</v>
      </c>
      <c r="JD8" s="11">
        <v>43.596970230755687</v>
      </c>
      <c r="JE8" s="11">
        <v>14.268099348247315</v>
      </c>
      <c r="JF8" s="11">
        <v>5.9010040514356179</v>
      </c>
      <c r="JG8" s="11">
        <v>4.354838709677419</v>
      </c>
      <c r="JH8" s="11">
        <v>11.518763796909493</v>
      </c>
      <c r="JI8" s="11">
        <v>10.091133004926109</v>
      </c>
      <c r="JJ8" s="11">
        <v>86.28219484882419</v>
      </c>
      <c r="JK8" s="11">
        <v>90.581472474021666</v>
      </c>
      <c r="JL8" s="11">
        <v>57.291066282420744</v>
      </c>
      <c r="JM8" s="11">
        <v>64.783861671469751</v>
      </c>
      <c r="JN8" s="11">
        <v>100</v>
      </c>
      <c r="JO8" s="11">
        <v>95.323878880797238</v>
      </c>
      <c r="JP8" s="11">
        <v>40.705251054043693</v>
      </c>
      <c r="JQ8" s="11">
        <v>95.02</v>
      </c>
      <c r="JR8" s="11">
        <v>99.77</v>
      </c>
      <c r="JS8" s="11">
        <v>100</v>
      </c>
      <c r="JT8" s="11">
        <v>95.255474452554751</v>
      </c>
      <c r="JU8" s="11">
        <v>78.017241379310349</v>
      </c>
      <c r="JV8" s="11">
        <v>1</v>
      </c>
      <c r="JW8" s="11">
        <v>1</v>
      </c>
      <c r="JX8" s="11">
        <v>1.9507673000000001</v>
      </c>
      <c r="JY8" s="11">
        <v>0.21831510000000001</v>
      </c>
      <c r="JZ8" s="11">
        <v>14.460509284832789</v>
      </c>
      <c r="KA8" s="11">
        <v>598480.3696080884</v>
      </c>
      <c r="KB8" s="11">
        <v>343070.27150709531</v>
      </c>
      <c r="KC8" s="11">
        <v>0.83996587739386241</v>
      </c>
      <c r="KD8" s="11">
        <v>75.867536060000077</v>
      </c>
      <c r="KE8" s="11">
        <v>29.232186530000021</v>
      </c>
      <c r="KF8" s="11">
        <v>4.2434072499999989</v>
      </c>
      <c r="KG8" s="13">
        <v>0.6170714150953599</v>
      </c>
      <c r="KH8" s="11">
        <v>200</v>
      </c>
      <c r="KI8" s="11">
        <v>1.3293355975376777</v>
      </c>
      <c r="KJ8" s="11">
        <v>200</v>
      </c>
      <c r="KK8" s="11">
        <v>200</v>
      </c>
      <c r="KL8" s="11">
        <v>6.3463636363636367</v>
      </c>
      <c r="KM8" s="11">
        <v>7.258636363636362</v>
      </c>
      <c r="KN8" s="11">
        <v>83.581666666666678</v>
      </c>
      <c r="KO8" s="11">
        <v>123.85000000000001</v>
      </c>
      <c r="KP8" s="11">
        <v>113.32833333333333</v>
      </c>
      <c r="KQ8" s="11">
        <v>14.938871210852453</v>
      </c>
      <c r="KR8" s="11">
        <v>38.225939451054309</v>
      </c>
      <c r="KS8" s="11">
        <v>96.261186609214462</v>
      </c>
      <c r="KT8" s="11">
        <v>8.1680295669602518</v>
      </c>
      <c r="KU8" s="11">
        <v>83.528498028438278</v>
      </c>
      <c r="KV8" s="11">
        <v>53.681756362929868</v>
      </c>
    </row>
    <row r="9" spans="1:308" x14ac:dyDescent="0.3">
      <c r="A9" t="s">
        <v>1</v>
      </c>
      <c r="B9" s="2" t="s">
        <v>6</v>
      </c>
      <c r="C9" s="2" t="s">
        <v>7</v>
      </c>
      <c r="D9" s="2" t="s">
        <v>346</v>
      </c>
      <c r="E9" s="2" t="s">
        <v>347</v>
      </c>
      <c r="F9" s="2" t="s">
        <v>357</v>
      </c>
      <c r="G9" s="2" t="s">
        <v>344</v>
      </c>
      <c r="H9" s="17" t="s">
        <v>487</v>
      </c>
      <c r="I9" s="11">
        <v>58.886414867308986</v>
      </c>
      <c r="J9" s="11">
        <v>69.343488781221538</v>
      </c>
      <c r="K9" s="11">
        <v>56.827316909694332</v>
      </c>
      <c r="L9" s="11">
        <v>74.056451633897751</v>
      </c>
      <c r="M9" s="11">
        <v>63.127806763210366</v>
      </c>
      <c r="N9" s="11">
        <v>48.861459166558745</v>
      </c>
      <c r="O9" s="11">
        <v>41.101965949271204</v>
      </c>
      <c r="P9" s="11">
        <v>87.98530721907558</v>
      </c>
      <c r="Q9" s="11">
        <v>70.359564282003859</v>
      </c>
      <c r="R9" s="11">
        <v>42.575757575757578</v>
      </c>
      <c r="S9" s="11">
        <v>83.802212936593861</v>
      </c>
      <c r="T9" s="11">
        <v>79.057932239222652</v>
      </c>
      <c r="U9" s="11">
        <v>70.694198237603572</v>
      </c>
      <c r="V9" s="11">
        <v>50.929448978293692</v>
      </c>
      <c r="W9" s="11">
        <v>4.2463645164858477</v>
      </c>
      <c r="X9" s="11">
        <v>68.292174914030952</v>
      </c>
      <c r="Y9" s="11">
        <v>94.818228208260535</v>
      </c>
      <c r="Z9" s="11">
        <v>59.952500000000001</v>
      </c>
      <c r="AA9" s="11">
        <v>79.786270902848642</v>
      </c>
      <c r="AB9" s="11">
        <v>87.53470082760758</v>
      </c>
      <c r="AC9" s="11">
        <v>65.384145137340795</v>
      </c>
      <c r="AD9" s="11">
        <v>54.98049039467648</v>
      </c>
      <c r="AE9" s="11">
        <v>82.596650907015317</v>
      </c>
      <c r="AF9" s="11">
        <v>63.127806763210366</v>
      </c>
      <c r="AG9" s="11">
        <v>40.630923872132747</v>
      </c>
      <c r="AH9" s="11">
        <v>9.3854994887865182</v>
      </c>
      <c r="AI9" s="11">
        <v>30.915624732268345</v>
      </c>
      <c r="AJ9" s="11">
        <v>62.823374836597282</v>
      </c>
      <c r="AK9" s="11">
        <v>55.944115352263985</v>
      </c>
      <c r="AL9" s="11">
        <v>93.46921671730361</v>
      </c>
      <c r="AM9" s="11">
        <v>65.576069396058344</v>
      </c>
      <c r="AN9" s="11">
        <v>19.037257158422495</v>
      </c>
      <c r="AO9" s="11">
        <v>0.87890413035532455</v>
      </c>
      <c r="AP9" s="11">
        <v>41.5548327334932</v>
      </c>
      <c r="AQ9" s="11">
        <v>43.904492596757443</v>
      </c>
      <c r="AR9" s="11">
        <v>75.660239680540414</v>
      </c>
      <c r="AS9" s="11">
        <v>95.504018889589702</v>
      </c>
      <c r="AT9" s="11">
        <v>81.840049515099722</v>
      </c>
      <c r="AU9" s="11">
        <v>92.029059766774978</v>
      </c>
      <c r="AV9" s="11">
        <v>96.260023722106283</v>
      </c>
      <c r="AW9" s="11">
        <v>71.185828495032311</v>
      </c>
      <c r="AX9" s="11">
        <v>91.092862925850483</v>
      </c>
      <c r="AY9" s="11">
        <v>68.481978795155811</v>
      </c>
      <c r="AZ9" s="11">
        <v>61.80904214768389</v>
      </c>
      <c r="BA9" s="11">
        <v>83.070256262735057</v>
      </c>
      <c r="BB9" s="11">
        <v>68.076979922440657</v>
      </c>
      <c r="BC9" s="11">
        <v>55.000000000000007</v>
      </c>
      <c r="BD9" s="11">
        <v>40.909090909090914</v>
      </c>
      <c r="BE9" s="11">
        <v>31.818181818181817</v>
      </c>
      <c r="BF9" s="11">
        <v>66.666666666666657</v>
      </c>
      <c r="BG9" s="11">
        <v>75</v>
      </c>
      <c r="BH9" s="11">
        <v>83.925811437403397</v>
      </c>
      <c r="BI9" s="11">
        <v>95.50191991223258</v>
      </c>
      <c r="BJ9" s="11">
        <v>97.916666666666657</v>
      </c>
      <c r="BK9" s="11">
        <v>89.473684210526315</v>
      </c>
      <c r="BL9" s="11">
        <v>83.368828850840529</v>
      </c>
      <c r="BM9" s="11">
        <v>60.874536303282092</v>
      </c>
      <c r="BN9" s="11">
        <v>77.489784791464288</v>
      </c>
      <c r="BO9" s="11">
        <v>84.082827040000012</v>
      </c>
      <c r="BP9" s="11">
        <v>85.669664830444987</v>
      </c>
      <c r="BQ9" s="11">
        <v>36.224761156138783</v>
      </c>
      <c r="BR9" s="11">
        <v>90.188168726226962</v>
      </c>
      <c r="BS9" s="11">
        <v>2.5963123709957294</v>
      </c>
      <c r="BT9" s="11">
        <v>100</v>
      </c>
      <c r="BU9" s="11">
        <v>100</v>
      </c>
      <c r="BV9" s="11">
        <v>1.3471000933282851</v>
      </c>
      <c r="BW9" s="11">
        <v>100</v>
      </c>
      <c r="BX9" s="11">
        <v>1.633281405438064</v>
      </c>
      <c r="BY9" s="11">
        <v>10.201618311055478</v>
      </c>
      <c r="BZ9" s="11">
        <v>0</v>
      </c>
      <c r="CA9" s="11">
        <v>6.76</v>
      </c>
      <c r="CB9" s="11">
        <v>2.3839754887913771E-2</v>
      </c>
      <c r="CC9" s="11">
        <v>92.152492801479397</v>
      </c>
      <c r="CD9" s="11">
        <v>51.811307662966712</v>
      </c>
      <c r="CE9" s="11">
        <v>62.939593456406129</v>
      </c>
      <c r="CF9" s="11">
        <v>80.560947381495467</v>
      </c>
      <c r="CG9" s="11">
        <v>85.871790832477274</v>
      </c>
      <c r="CH9" s="11">
        <v>37.623419366014197</v>
      </c>
      <c r="CI9" s="11">
        <v>67.085672897377506</v>
      </c>
      <c r="CJ9" s="11">
        <v>93.389413784038723</v>
      </c>
      <c r="CK9" s="11">
        <v>95.302231362785889</v>
      </c>
      <c r="CL9" s="11">
        <v>95.824892916234987</v>
      </c>
      <c r="CM9" s="11">
        <v>93.554871731432371</v>
      </c>
      <c r="CN9" s="11">
        <v>96.019731246810679</v>
      </c>
      <c r="CO9" s="11">
        <v>93.73</v>
      </c>
      <c r="CP9" s="11">
        <v>46.08</v>
      </c>
      <c r="CQ9" s="11">
        <v>100</v>
      </c>
      <c r="CR9" s="11">
        <v>0</v>
      </c>
      <c r="CS9" s="11">
        <v>74.806401377429466</v>
      </c>
      <c r="CT9" s="11">
        <v>87.64404834646713</v>
      </c>
      <c r="CU9" s="11">
        <v>88.264499663584573</v>
      </c>
      <c r="CV9" s="11">
        <v>67.65433547236394</v>
      </c>
      <c r="CW9" s="11">
        <v>62.324020386513126</v>
      </c>
      <c r="CX9" s="11">
        <v>98.02432017073366</v>
      </c>
      <c r="CY9" s="11">
        <v>96.992592493758963</v>
      </c>
      <c r="CZ9" s="11">
        <v>98.374794162943772</v>
      </c>
      <c r="DA9" s="11">
        <v>53.351787232096648</v>
      </c>
      <c r="DB9" s="11">
        <v>97.496934711563739</v>
      </c>
      <c r="DC9" s="11">
        <v>97.73302022899486</v>
      </c>
      <c r="DD9" s="11">
        <v>98.627748454573094</v>
      </c>
      <c r="DE9" s="11">
        <v>60.088694775041184</v>
      </c>
      <c r="DF9" s="11">
        <v>97.612034561888407</v>
      </c>
      <c r="DG9" s="11">
        <v>80.367718690562711</v>
      </c>
      <c r="DH9" s="11">
        <v>59.784716721459674</v>
      </c>
      <c r="DI9" s="11">
        <v>56.000000000000007</v>
      </c>
      <c r="DJ9" s="11">
        <v>85.357744823640374</v>
      </c>
      <c r="DK9" s="11">
        <v>38.454282577432778</v>
      </c>
      <c r="DL9" s="11">
        <v>41.129443782956287</v>
      </c>
      <c r="DM9" s="11">
        <v>87.892685708854145</v>
      </c>
      <c r="DN9" s="11">
        <v>63.888888888888886</v>
      </c>
      <c r="DO9" s="11">
        <v>88.861439286728512</v>
      </c>
      <c r="DP9" s="11">
        <v>89.743589743589752</v>
      </c>
      <c r="DQ9" s="11">
        <v>49.391805803345022</v>
      </c>
      <c r="DR9" s="11">
        <v>81.911613566289816</v>
      </c>
      <c r="DS9" s="11">
        <v>58.080000919996245</v>
      </c>
      <c r="DT9" s="11">
        <v>49.048897094687099</v>
      </c>
      <c r="DU9" s="11">
        <v>32.212950649578396</v>
      </c>
      <c r="DV9" s="11">
        <v>8.6917926311408387</v>
      </c>
      <c r="DW9" s="11">
        <v>1.1011445731272691</v>
      </c>
      <c r="DX9" s="11">
        <v>13.743463959393548</v>
      </c>
      <c r="DY9" s="11">
        <v>14.402748840747373</v>
      </c>
      <c r="DZ9" s="11">
        <v>8.9883474395235563</v>
      </c>
      <c r="EA9" s="11">
        <v>43.118430679067146</v>
      </c>
      <c r="EB9" s="11">
        <v>38.480247820665554</v>
      </c>
      <c r="EC9" s="11">
        <v>24.077353845161976</v>
      </c>
      <c r="ED9" s="11">
        <v>26.804713039293492</v>
      </c>
      <c r="EE9" s="11">
        <v>22.097378277153556</v>
      </c>
      <c r="EF9" s="11">
        <v>34.630314329140248</v>
      </c>
      <c r="EG9" s="11">
        <v>42.38840957916905</v>
      </c>
      <c r="EH9" s="11">
        <v>74.274775438079814</v>
      </c>
      <c r="EI9" s="11">
        <v>100</v>
      </c>
      <c r="EJ9" s="11">
        <v>32.115085536547433</v>
      </c>
      <c r="EK9" s="11">
        <v>44.634525660964229</v>
      </c>
      <c r="EL9" s="11">
        <v>94.620751744316905</v>
      </c>
      <c r="EM9" s="11">
        <v>94.947107810038261</v>
      </c>
      <c r="EN9" s="11">
        <v>13.403106009453072</v>
      </c>
      <c r="EO9" s="11">
        <v>91.18</v>
      </c>
      <c r="EP9" s="11">
        <v>99.78</v>
      </c>
      <c r="EQ9" s="11">
        <v>99.242424242424249</v>
      </c>
      <c r="ER9" s="11">
        <v>95.965548504079777</v>
      </c>
      <c r="ES9" s="11">
        <v>81.178110840013943</v>
      </c>
      <c r="ET9" s="11">
        <v>88.636366177685787</v>
      </c>
      <c r="EU9" s="11">
        <v>100</v>
      </c>
      <c r="EV9" s="11">
        <v>68.306000016509898</v>
      </c>
      <c r="EW9" s="11">
        <v>5.3619113900377346</v>
      </c>
      <c r="EX9" s="11">
        <v>5.2351610184110298</v>
      </c>
      <c r="EY9" s="11">
        <v>29.20669223408947</v>
      </c>
      <c r="EZ9" s="11">
        <v>22.669918222766992</v>
      </c>
      <c r="FA9" s="11">
        <v>0.52349569793151041</v>
      </c>
      <c r="FB9" s="11">
        <v>2.0749791926539243</v>
      </c>
      <c r="FC9" s="11">
        <v>0.67922031689979379</v>
      </c>
      <c r="FD9" s="11">
        <v>0.23792131393606952</v>
      </c>
      <c r="FE9" s="11">
        <v>7.1767136606708801</v>
      </c>
      <c r="FF9" s="11">
        <v>4.9304863154929413</v>
      </c>
      <c r="FG9" s="11">
        <v>47.02038555034202</v>
      </c>
      <c r="FH9" s="11">
        <v>48.646578140960166</v>
      </c>
      <c r="FI9" s="11">
        <v>100</v>
      </c>
      <c r="FJ9" s="11">
        <v>61.162283809408137</v>
      </c>
      <c r="FK9" s="11">
        <v>78.511929906974302</v>
      </c>
      <c r="FL9" s="11">
        <v>18.816477878803152</v>
      </c>
      <c r="FM9" s="11">
        <v>26.958565804752322</v>
      </c>
      <c r="FN9" s="11">
        <v>34.07320558384933</v>
      </c>
      <c r="FO9" s="11">
        <v>85.050743945154622</v>
      </c>
      <c r="FP9" s="11">
        <v>67.3615635179153</v>
      </c>
      <c r="FQ9" s="11">
        <v>94.037229858796209</v>
      </c>
      <c r="FR9" s="11">
        <v>82.705950976643777</v>
      </c>
      <c r="FS9" s="11">
        <v>87.175362816504304</v>
      </c>
      <c r="FT9" s="11">
        <v>37.630586968228322</v>
      </c>
      <c r="FU9" s="11">
        <v>3.2345187844678405</v>
      </c>
      <c r="FV9" s="11">
        <v>175.06832920932189</v>
      </c>
      <c r="FW9" s="11">
        <v>154.04395711028093</v>
      </c>
      <c r="FX9" s="11">
        <v>77.628450827228178</v>
      </c>
      <c r="FY9" s="11">
        <v>58.221338120421137</v>
      </c>
      <c r="FZ9" s="11">
        <v>43.666003590315853</v>
      </c>
      <c r="GA9" s="11">
        <v>68.481978795155811</v>
      </c>
      <c r="GB9" s="11">
        <v>-5.4519787951558101</v>
      </c>
      <c r="GC9" s="11">
        <v>83.070256262735057</v>
      </c>
      <c r="GD9" s="11">
        <v>10.417112766867135</v>
      </c>
      <c r="GE9" s="11">
        <v>55.000000000000007</v>
      </c>
      <c r="GF9" s="11">
        <v>40.909090909090914</v>
      </c>
      <c r="GG9" s="11">
        <v>31.818181818181817</v>
      </c>
      <c r="GH9" s="11">
        <v>66.666666666666657</v>
      </c>
      <c r="GI9" s="11">
        <v>75</v>
      </c>
      <c r="GJ9" s="11">
        <v>83.925811437403397</v>
      </c>
      <c r="GK9" s="11">
        <v>4</v>
      </c>
      <c r="GL9" s="11">
        <v>1</v>
      </c>
      <c r="GM9" s="11">
        <v>3.3333333333333335</v>
      </c>
      <c r="GN9" s="11">
        <v>83.368828850840529</v>
      </c>
      <c r="GO9" s="11">
        <v>60.874536303282092</v>
      </c>
      <c r="GP9" s="11">
        <v>77.489784791464288</v>
      </c>
      <c r="GQ9" s="11">
        <v>84.082827040000012</v>
      </c>
      <c r="GR9" s="11">
        <v>85.669664830444987</v>
      </c>
      <c r="GS9" s="11">
        <v>63.775238843861217</v>
      </c>
      <c r="GT9" s="11">
        <v>9.8118312737730395</v>
      </c>
      <c r="GU9" s="11">
        <v>2.5963123709957294</v>
      </c>
      <c r="GV9" s="11">
        <v>100</v>
      </c>
      <c r="GW9" s="11">
        <v>100</v>
      </c>
      <c r="GX9" s="11">
        <v>1.3471000933282851</v>
      </c>
      <c r="GY9" s="11">
        <v>1</v>
      </c>
      <c r="GZ9" s="11">
        <v>157.08806162563064</v>
      </c>
      <c r="HA9" s="11">
        <v>10.201618311055478</v>
      </c>
      <c r="HB9" s="11">
        <v>0</v>
      </c>
      <c r="HC9" s="11">
        <v>6.76</v>
      </c>
      <c r="HD9" s="11">
        <v>2350.8953909428228</v>
      </c>
      <c r="HE9" s="11">
        <v>32.682222222222229</v>
      </c>
      <c r="HF9" s="11">
        <v>216.75365079365079</v>
      </c>
      <c r="HG9" s="11">
        <v>183.13031746031746</v>
      </c>
      <c r="HH9" s="11">
        <v>84.415396825396826</v>
      </c>
      <c r="HI9" s="12">
        <v>149.97659483893622</v>
      </c>
      <c r="HJ9" s="12">
        <v>62.376580633985803</v>
      </c>
      <c r="HK9" s="12">
        <v>134.76048319911135</v>
      </c>
      <c r="HL9" s="11">
        <v>93.389413784038723</v>
      </c>
      <c r="HM9" s="11">
        <v>95.302231362785889</v>
      </c>
      <c r="HN9" s="11">
        <v>95.824892916234987</v>
      </c>
      <c r="HO9" s="11">
        <v>93.554871731432371</v>
      </c>
      <c r="HP9" s="11">
        <v>96.019731246810679</v>
      </c>
      <c r="HQ9" s="11">
        <v>93.73</v>
      </c>
      <c r="HR9" s="11">
        <v>46.08</v>
      </c>
      <c r="HS9" s="11">
        <v>100.00013528520151</v>
      </c>
      <c r="HT9" s="11">
        <v>0</v>
      </c>
      <c r="HU9" s="11">
        <v>74.806401377429466</v>
      </c>
      <c r="HV9" s="11">
        <v>87.64404834646713</v>
      </c>
      <c r="HW9" s="11">
        <v>88.264499663584573</v>
      </c>
      <c r="HX9" s="11">
        <v>67.65433547236394</v>
      </c>
      <c r="HY9" s="11">
        <v>62.324020386513126</v>
      </c>
      <c r="HZ9" s="11">
        <v>98.02432017073366</v>
      </c>
      <c r="IA9" s="11">
        <v>96.992592493758963</v>
      </c>
      <c r="IB9" s="11">
        <v>98.374794162943772</v>
      </c>
      <c r="IC9" s="11">
        <v>53.351787232096648</v>
      </c>
      <c r="ID9" s="11">
        <v>97.496934711563739</v>
      </c>
      <c r="IE9" s="11">
        <v>97.73302022899486</v>
      </c>
      <c r="IF9" s="11">
        <v>98.627748454573094</v>
      </c>
      <c r="IG9" s="11">
        <v>60.088694775041184</v>
      </c>
      <c r="IH9" s="11">
        <v>97.612034561888407</v>
      </c>
      <c r="II9" s="11">
        <v>80.367718690562711</v>
      </c>
      <c r="IJ9" s="11">
        <v>0.68189302803122764</v>
      </c>
      <c r="IK9" s="11">
        <v>16</v>
      </c>
      <c r="IL9" s="11">
        <v>85.357744823640374</v>
      </c>
      <c r="IM9" s="11">
        <v>38.454282577432778</v>
      </c>
      <c r="IN9" s="11">
        <v>41.129443782956287</v>
      </c>
      <c r="IO9" s="11">
        <v>87.892685708854145</v>
      </c>
      <c r="IP9" s="11">
        <v>63.888888888888886</v>
      </c>
      <c r="IQ9" s="11">
        <v>9.8056809131935232</v>
      </c>
      <c r="IR9" s="11">
        <v>89.743589743589752</v>
      </c>
      <c r="IS9" s="11">
        <v>79.300597674059759</v>
      </c>
      <c r="IT9" s="11">
        <v>8.2219938335046248</v>
      </c>
      <c r="IU9" s="11">
        <v>80.678314491264132</v>
      </c>
      <c r="IV9" s="11">
        <v>7.9056321150389453</v>
      </c>
      <c r="IW9" s="11">
        <v>32.212950649578396</v>
      </c>
      <c r="IX9" s="11">
        <v>48.648583974443341</v>
      </c>
      <c r="IY9" s="11">
        <v>1.9622153890331302</v>
      </c>
      <c r="IZ9" s="11">
        <v>18.090668708646909</v>
      </c>
      <c r="JA9" s="11">
        <v>138.56351475849198</v>
      </c>
      <c r="JB9" s="11">
        <v>4.658385093167702</v>
      </c>
      <c r="JC9" s="11">
        <v>35.942042857655636</v>
      </c>
      <c r="JD9" s="11">
        <v>21.141674344033788</v>
      </c>
      <c r="JE9" s="11">
        <v>7.7890379162229744</v>
      </c>
      <c r="JF9" s="11">
        <v>2.7279579798753275</v>
      </c>
      <c r="JG9" s="11">
        <v>6.6292134831460672</v>
      </c>
      <c r="JH9" s="11">
        <v>15.967654986522911</v>
      </c>
      <c r="JI9" s="11">
        <v>15.87903893951947</v>
      </c>
      <c r="JJ9" s="11">
        <v>74.274775438079814</v>
      </c>
      <c r="JK9" s="11">
        <v>113.68408565158077</v>
      </c>
      <c r="JL9" s="11">
        <v>32.115085536547433</v>
      </c>
      <c r="JM9" s="11">
        <v>44.634525660964229</v>
      </c>
      <c r="JN9" s="11">
        <v>94.620751744316905</v>
      </c>
      <c r="JO9" s="11">
        <v>94.947107810038261</v>
      </c>
      <c r="JP9" s="11">
        <v>13.403106009453072</v>
      </c>
      <c r="JQ9" s="11">
        <v>91.18</v>
      </c>
      <c r="JR9" s="11">
        <v>99.78</v>
      </c>
      <c r="JS9" s="11">
        <v>99.242424242424249</v>
      </c>
      <c r="JT9" s="11">
        <v>95.965548504079777</v>
      </c>
      <c r="JU9" s="11">
        <v>81.178110840013943</v>
      </c>
      <c r="JV9" s="11">
        <v>0.93902439999999998</v>
      </c>
      <c r="JW9" s="11">
        <v>1</v>
      </c>
      <c r="JX9" s="11">
        <v>1.63125282</v>
      </c>
      <c r="JY9" s="11">
        <v>0.23230629999999999</v>
      </c>
      <c r="JZ9" s="11">
        <v>3.4759089597557886</v>
      </c>
      <c r="KA9" s="11">
        <v>493485.15972162958</v>
      </c>
      <c r="KB9" s="11">
        <v>285988.52381370205</v>
      </c>
      <c r="KC9" s="11">
        <v>4.1889098012923572E-2</v>
      </c>
      <c r="KD9" s="11">
        <v>15.882286500000006</v>
      </c>
      <c r="KE9" s="11">
        <v>1.7660987399999999</v>
      </c>
      <c r="KF9" s="11">
        <v>0.69139297</v>
      </c>
      <c r="KG9" s="13">
        <v>6.0687629707160733E-2</v>
      </c>
      <c r="KH9" s="11">
        <v>-12.896330602066264</v>
      </c>
      <c r="KI9" s="11">
        <v>44.548872180451127</v>
      </c>
      <c r="KJ9" s="11">
        <v>-5.4136874361593463</v>
      </c>
      <c r="KK9" s="11">
        <v>200</v>
      </c>
      <c r="KL9" s="11">
        <v>6.8580851063829771</v>
      </c>
      <c r="KM9" s="11">
        <v>6.9085106382978747</v>
      </c>
      <c r="KN9" s="11">
        <v>85.63966666666667</v>
      </c>
      <c r="KO9" s="11">
        <v>139.71466666666669</v>
      </c>
      <c r="KP9" s="11">
        <v>128.82766666666669</v>
      </c>
      <c r="KQ9" s="11">
        <v>14.949256054845373</v>
      </c>
      <c r="KR9" s="11">
        <v>32.638436482084693</v>
      </c>
      <c r="KS9" s="11">
        <v>94.037229858796209</v>
      </c>
      <c r="KT9" s="11">
        <v>7.5947242297277047</v>
      </c>
      <c r="KU9" s="11">
        <v>87.175362816504304</v>
      </c>
      <c r="KV9" s="11">
        <v>37.630586968228322</v>
      </c>
    </row>
    <row r="10" spans="1:308" x14ac:dyDescent="0.3">
      <c r="A10" t="s">
        <v>1</v>
      </c>
      <c r="B10" s="2" t="s">
        <v>8</v>
      </c>
      <c r="C10" s="2" t="s">
        <v>9</v>
      </c>
      <c r="D10" s="2" t="s">
        <v>346</v>
      </c>
      <c r="E10" s="2" t="s">
        <v>347</v>
      </c>
      <c r="F10" s="2" t="s">
        <v>357</v>
      </c>
      <c r="G10" s="2" t="s">
        <v>355</v>
      </c>
      <c r="H10" s="17" t="s">
        <v>487</v>
      </c>
      <c r="I10" s="11">
        <v>57.234395863050231</v>
      </c>
      <c r="J10" s="11">
        <v>63.915399080568264</v>
      </c>
      <c r="K10" s="11">
        <v>54.346741560119277</v>
      </c>
      <c r="L10" s="11">
        <v>62.999658524683255</v>
      </c>
      <c r="M10" s="11">
        <v>76.529505272864725</v>
      </c>
      <c r="N10" s="11">
        <v>56.644246477958632</v>
      </c>
      <c r="O10" s="11">
        <v>28.970824262107239</v>
      </c>
      <c r="P10" s="11">
        <v>87.051905858389077</v>
      </c>
      <c r="Q10" s="11">
        <v>64.812187165615271</v>
      </c>
      <c r="R10" s="11">
        <v>56.515151515151508</v>
      </c>
      <c r="S10" s="11">
        <v>74.384485280672877</v>
      </c>
      <c r="T10" s="11">
        <v>40.01905884358208</v>
      </c>
      <c r="U10" s="11">
        <v>74.931849647044316</v>
      </c>
      <c r="V10" s="11">
        <v>49.693155253522747</v>
      </c>
      <c r="W10" s="11">
        <v>14.138824188337827</v>
      </c>
      <c r="X10" s="11">
        <v>73.970991251109666</v>
      </c>
      <c r="Y10" s="11">
        <v>87.596626329299596</v>
      </c>
      <c r="Z10" s="11">
        <v>41.680524471730024</v>
      </c>
      <c r="AA10" s="11">
        <v>77.003904956368899</v>
      </c>
      <c r="AB10" s="11">
        <v>81.994471654360595</v>
      </c>
      <c r="AC10" s="11">
        <v>46.863256331211574</v>
      </c>
      <c r="AD10" s="11">
        <v>44.728028358391391</v>
      </c>
      <c r="AE10" s="11">
        <v>64.408631323083782</v>
      </c>
      <c r="AF10" s="11">
        <v>76.529505272864725</v>
      </c>
      <c r="AG10" s="11">
        <v>48.929812743677076</v>
      </c>
      <c r="AH10" s="11">
        <v>18.493034773721554</v>
      </c>
      <c r="AI10" s="11">
        <v>49.810782920850066</v>
      </c>
      <c r="AJ10" s="11">
        <v>83.079007168524129</v>
      </c>
      <c r="AK10" s="11">
        <v>45.349514563106794</v>
      </c>
      <c r="AL10" s="11">
        <v>94.2033266978722</v>
      </c>
      <c r="AM10" s="11">
        <v>41.616981965369874</v>
      </c>
      <c r="AN10" s="11">
        <v>3.1525620065704771</v>
      </c>
      <c r="AO10" s="11">
        <v>0.29656830098528075</v>
      </c>
      <c r="AP10" s="11">
        <v>18.47304171093873</v>
      </c>
      <c r="AQ10" s="11">
        <v>39.088946085061764</v>
      </c>
      <c r="AR10" s="11">
        <v>71.196845503717299</v>
      </c>
      <c r="AS10" s="11">
        <v>96.370757180156659</v>
      </c>
      <c r="AT10" s="11">
        <v>95.395767771957566</v>
      </c>
      <c r="AU10" s="11">
        <v>84.716373295343658</v>
      </c>
      <c r="AV10" s="11">
        <v>71.681051276728226</v>
      </c>
      <c r="AW10" s="11">
        <v>83.20157624987911</v>
      </c>
      <c r="AX10" s="11">
        <v>90.945909376269157</v>
      </c>
      <c r="AY10" s="11">
        <v>71.114667359231703</v>
      </c>
      <c r="AZ10" s="11">
        <v>62.493207078651224</v>
      </c>
      <c r="BA10" s="11">
        <v>65.34144664752337</v>
      </c>
      <c r="BB10" s="11">
        <v>60.2994275770548</v>
      </c>
      <c r="BC10" s="11">
        <v>65</v>
      </c>
      <c r="BD10" s="11">
        <v>40.909090909090914</v>
      </c>
      <c r="BE10" s="11">
        <v>63.636363636363633</v>
      </c>
      <c r="BF10" s="11">
        <v>66.666666666666657</v>
      </c>
      <c r="BG10" s="11">
        <v>25</v>
      </c>
      <c r="BH10" s="11">
        <v>100</v>
      </c>
      <c r="BI10" s="11">
        <v>86.505759736697755</v>
      </c>
      <c r="BJ10" s="11">
        <v>93.75</v>
      </c>
      <c r="BK10" s="11">
        <v>83.15789473684211</v>
      </c>
      <c r="BL10" s="11">
        <v>60.72563425770344</v>
      </c>
      <c r="BM10" s="11">
        <v>12.999272113275836</v>
      </c>
      <c r="BN10" s="11">
        <v>27.341337990089038</v>
      </c>
      <c r="BO10" s="11">
        <v>15.871155120000003</v>
      </c>
      <c r="BP10" s="11">
        <v>85.602731477505174</v>
      </c>
      <c r="BQ10" s="11">
        <v>72.014547678257571</v>
      </c>
      <c r="BR10" s="11">
        <v>67.178269785370219</v>
      </c>
      <c r="BS10" s="11">
        <v>3.5652479654229094</v>
      </c>
      <c r="BT10" s="11">
        <v>91.150169596053033</v>
      </c>
      <c r="BU10" s="11">
        <v>91.150169596053033</v>
      </c>
      <c r="BV10" s="11">
        <v>9.1772767236735699</v>
      </c>
      <c r="BW10" s="11">
        <v>100</v>
      </c>
      <c r="BX10" s="11">
        <v>3.1160676399339033</v>
      </c>
      <c r="BY10" s="11">
        <v>24.96344782598916</v>
      </c>
      <c r="BZ10" s="11">
        <v>4.5454545454545459</v>
      </c>
      <c r="CA10" s="11">
        <v>0</v>
      </c>
      <c r="CB10" s="11">
        <v>27.0463943819076</v>
      </c>
      <c r="CC10" s="11">
        <v>83.504177535879336</v>
      </c>
      <c r="CD10" s="11">
        <v>53.417427455881253</v>
      </c>
      <c r="CE10" s="11">
        <v>52.360567720572007</v>
      </c>
      <c r="CF10" s="11">
        <v>81.910333025154742</v>
      </c>
      <c r="CG10" s="11">
        <v>83.092534938196522</v>
      </c>
      <c r="CH10" s="11">
        <v>66.221426604241259</v>
      </c>
      <c r="CI10" s="11">
        <v>97.290471477842516</v>
      </c>
      <c r="CJ10" s="11">
        <v>90.069673634030067</v>
      </c>
      <c r="CK10" s="11">
        <v>95.790245691235782</v>
      </c>
      <c r="CL10" s="11">
        <v>93.524019068573523</v>
      </c>
      <c r="CM10" s="11">
        <v>94.272093876054271</v>
      </c>
      <c r="CN10" s="11">
        <v>64.327099376604323</v>
      </c>
      <c r="CO10" s="11">
        <v>94.63000000000001</v>
      </c>
      <c r="CP10" s="11">
        <v>59.19</v>
      </c>
      <c r="CQ10" s="11">
        <v>2.9119916072822183</v>
      </c>
      <c r="CR10" s="11">
        <v>9.9901062796378817</v>
      </c>
      <c r="CS10" s="11">
        <v>58.207058701166538</v>
      </c>
      <c r="CT10" s="11">
        <v>77.972108027511055</v>
      </c>
      <c r="CU10" s="11">
        <v>88.275340801016768</v>
      </c>
      <c r="CV10" s="11">
        <v>70.669856500325196</v>
      </c>
      <c r="CW10" s="11">
        <v>69.693237332509142</v>
      </c>
      <c r="CX10" s="11">
        <v>97.20582837568476</v>
      </c>
      <c r="CY10" s="11">
        <v>93.114353284077481</v>
      </c>
      <c r="CZ10" s="11">
        <v>98.512415797321239</v>
      </c>
      <c r="DA10" s="11">
        <v>55.507536892934915</v>
      </c>
      <c r="DB10" s="11">
        <v>96.714003103022179</v>
      </c>
      <c r="DC10" s="11">
        <v>89.715834485424153</v>
      </c>
      <c r="DD10" s="11">
        <v>97.015843465103615</v>
      </c>
      <c r="DE10" s="11">
        <v>29.254106236406052</v>
      </c>
      <c r="DF10" s="11">
        <v>96.121679970595125</v>
      </c>
      <c r="DG10" s="11">
        <v>56.919691969196919</v>
      </c>
      <c r="DH10" s="11">
        <v>47.670077024437809</v>
      </c>
      <c r="DI10" s="11">
        <v>36</v>
      </c>
      <c r="DJ10" s="11">
        <v>83.043637697103051</v>
      </c>
      <c r="DK10" s="11">
        <v>30.876420975430875</v>
      </c>
      <c r="DL10" s="11">
        <v>20.264026402640265</v>
      </c>
      <c r="DM10" s="11">
        <v>51.174089068825914</v>
      </c>
      <c r="DN10" s="11">
        <v>17.80821917808219</v>
      </c>
      <c r="DO10" s="11">
        <v>96.652217045427008</v>
      </c>
      <c r="DP10" s="11">
        <v>92</v>
      </c>
      <c r="DQ10" s="11">
        <v>68.090708352862592</v>
      </c>
      <c r="DR10" s="11">
        <v>87.134502923976626</v>
      </c>
      <c r="DS10" s="11">
        <v>74.363304541754957</v>
      </c>
      <c r="DT10" s="11">
        <v>62.167884298506181</v>
      </c>
      <c r="DU10" s="11">
        <v>35.691741188847978</v>
      </c>
      <c r="DV10" s="11">
        <v>25.754328921836304</v>
      </c>
      <c r="DW10" s="11">
        <v>10.688635527948925</v>
      </c>
      <c r="DX10" s="11">
        <v>23.92885935277312</v>
      </c>
      <c r="DY10" s="11">
        <v>26.677213690795</v>
      </c>
      <c r="DZ10" s="11">
        <v>5.4161363752544291</v>
      </c>
      <c r="EA10" s="11">
        <v>53.790681009625466</v>
      </c>
      <c r="EB10" s="11">
        <v>63.804469458766548</v>
      </c>
      <c r="EC10" s="11">
        <v>46.506371327322249</v>
      </c>
      <c r="ED10" s="11">
        <v>60.442588886967449</v>
      </c>
      <c r="EE10" s="11">
        <v>24.509803921568629</v>
      </c>
      <c r="EF10" s="11">
        <v>95.459523561237887</v>
      </c>
      <c r="EG10" s="11">
        <v>54.540062506860721</v>
      </c>
      <c r="EH10" s="11">
        <v>82.316442605997935</v>
      </c>
      <c r="EI10" s="11">
        <v>100</v>
      </c>
      <c r="EJ10" s="11">
        <v>31.674757281553401</v>
      </c>
      <c r="EK10" s="11">
        <v>35.072815533980581</v>
      </c>
      <c r="EL10" s="11">
        <v>90.28960817717207</v>
      </c>
      <c r="EM10" s="11">
        <v>51.856899488926743</v>
      </c>
      <c r="EN10" s="11">
        <v>17.85349233390119</v>
      </c>
      <c r="EO10" s="11">
        <v>87.63</v>
      </c>
      <c r="EP10" s="11">
        <v>99.8</v>
      </c>
      <c r="EQ10" s="11">
        <v>99.391480730223122</v>
      </c>
      <c r="ER10" s="11">
        <v>95.283018867924525</v>
      </c>
      <c r="ES10" s="11">
        <v>88.912133891213387</v>
      </c>
      <c r="ET10" s="11">
        <v>54.545464710743161</v>
      </c>
      <c r="EU10" s="11">
        <v>66.129028844953339</v>
      </c>
      <c r="EV10" s="11">
        <v>17.39525512982928</v>
      </c>
      <c r="EW10" s="11">
        <v>28.398179175953725</v>
      </c>
      <c r="EX10" s="11">
        <v>3.6728385536988819</v>
      </c>
      <c r="EY10" s="11">
        <v>3.63951935724744</v>
      </c>
      <c r="EZ10" s="11">
        <v>2.1453281087651099</v>
      </c>
      <c r="FA10" s="11">
        <v>0.3736302310120122</v>
      </c>
      <c r="FB10" s="11">
        <v>0</v>
      </c>
      <c r="FC10" s="11">
        <v>0.81264297292911092</v>
      </c>
      <c r="FD10" s="11">
        <v>0</v>
      </c>
      <c r="FE10" s="11">
        <v>3.9963968086019057</v>
      </c>
      <c r="FF10" s="11">
        <v>0</v>
      </c>
      <c r="FG10" s="11">
        <v>2.8208750884845735</v>
      </c>
      <c r="FH10" s="11">
        <v>56.353305785123965</v>
      </c>
      <c r="FI10" s="11">
        <v>29.194630872483216</v>
      </c>
      <c r="FJ10" s="11">
        <v>42.138439581351108</v>
      </c>
      <c r="FK10" s="11">
        <v>18.894908390599657</v>
      </c>
      <c r="FL10" s="11">
        <v>6.4204805201399955</v>
      </c>
      <c r="FM10" s="11">
        <v>59.370132260896668</v>
      </c>
      <c r="FN10" s="11">
        <v>68.620769672321387</v>
      </c>
      <c r="FO10" s="11">
        <v>89.83768525052929</v>
      </c>
      <c r="FP10" s="11">
        <v>70.904436860068259</v>
      </c>
      <c r="FQ10" s="11">
        <v>87.884137931034473</v>
      </c>
      <c r="FR10" s="11">
        <v>59.153247175153766</v>
      </c>
      <c r="FS10" s="11">
        <v>88.364955357142861</v>
      </c>
      <c r="FT10" s="11">
        <v>31.036610448375157</v>
      </c>
      <c r="FU10" s="11">
        <v>2.6109660574412534</v>
      </c>
      <c r="FV10" s="11">
        <v>44.386422976501301</v>
      </c>
      <c r="FW10" s="11">
        <v>263.70757180156659</v>
      </c>
      <c r="FX10" s="11">
        <v>248.04177545691905</v>
      </c>
      <c r="FY10" s="11">
        <v>33.942558746736289</v>
      </c>
      <c r="FZ10" s="11">
        <v>44.386422976501301</v>
      </c>
      <c r="GA10" s="11">
        <v>71.114667359231703</v>
      </c>
      <c r="GB10" s="11">
        <v>-5.3346673592317018</v>
      </c>
      <c r="GC10" s="11">
        <v>65.34144664752337</v>
      </c>
      <c r="GD10" s="11">
        <v>8.6702090746745384</v>
      </c>
      <c r="GE10" s="11">
        <v>65</v>
      </c>
      <c r="GF10" s="11">
        <v>40.909090909090914</v>
      </c>
      <c r="GG10" s="11">
        <v>63.636363636363633</v>
      </c>
      <c r="GH10" s="11">
        <v>66.666666666666657</v>
      </c>
      <c r="GI10" s="11">
        <v>25</v>
      </c>
      <c r="GJ10" s="11">
        <v>100</v>
      </c>
      <c r="GK10" s="11">
        <v>10</v>
      </c>
      <c r="GL10" s="11">
        <v>3</v>
      </c>
      <c r="GM10" s="11">
        <v>5.333333333333333</v>
      </c>
      <c r="GN10" s="11">
        <v>60.725634257703447</v>
      </c>
      <c r="GO10" s="11">
        <v>12.999272113275836</v>
      </c>
      <c r="GP10" s="11">
        <v>27.341337990089038</v>
      </c>
      <c r="GQ10" s="11">
        <v>15.871155120000003</v>
      </c>
      <c r="GR10" s="11">
        <v>85.602731477505174</v>
      </c>
      <c r="GS10" s="11">
        <v>27.985452321742422</v>
      </c>
      <c r="GT10" s="11">
        <v>32.821730214629788</v>
      </c>
      <c r="GU10" s="11">
        <v>3.5652479654229094</v>
      </c>
      <c r="GV10" s="11">
        <v>91.150169596053033</v>
      </c>
      <c r="GW10" s="11">
        <v>91.150169596053033</v>
      </c>
      <c r="GX10" s="11">
        <v>9.1772767236735699</v>
      </c>
      <c r="GY10" s="11">
        <v>1</v>
      </c>
      <c r="GZ10" s="11">
        <v>299.70158468820745</v>
      </c>
      <c r="HA10" s="11">
        <v>24.96344782598916</v>
      </c>
      <c r="HB10" s="11">
        <v>4.5454545454545459</v>
      </c>
      <c r="HC10" s="11">
        <v>0</v>
      </c>
      <c r="HD10" s="11">
        <v>2667109.8001214657</v>
      </c>
      <c r="HE10" s="11">
        <v>59.346666666666657</v>
      </c>
      <c r="HF10" s="11">
        <v>210.10333333333335</v>
      </c>
      <c r="HG10" s="11">
        <v>234.00349206349202</v>
      </c>
      <c r="HH10" s="11">
        <v>80.293968253968274</v>
      </c>
      <c r="HI10" s="12">
        <v>158.04406475781835</v>
      </c>
      <c r="HJ10" s="12">
        <v>33.778573395758741</v>
      </c>
      <c r="HK10" s="12">
        <v>13.722380758255198</v>
      </c>
      <c r="HL10" s="11">
        <v>90.069673634030067</v>
      </c>
      <c r="HM10" s="11">
        <v>95.790245691235782</v>
      </c>
      <c r="HN10" s="11">
        <v>93.524019068573523</v>
      </c>
      <c r="HO10" s="11">
        <v>94.272093876054271</v>
      </c>
      <c r="HP10" s="11">
        <v>64.327099376604323</v>
      </c>
      <c r="HQ10" s="11">
        <v>94.63000000000001</v>
      </c>
      <c r="HR10" s="11">
        <v>59.19</v>
      </c>
      <c r="HS10" s="11">
        <v>2.9119916072822183</v>
      </c>
      <c r="HT10" s="11">
        <v>9.9901062796378817</v>
      </c>
      <c r="HU10" s="11">
        <v>58.207058701166538</v>
      </c>
      <c r="HV10" s="11">
        <v>77.972108027511055</v>
      </c>
      <c r="HW10" s="11">
        <v>88.275340801016768</v>
      </c>
      <c r="HX10" s="11">
        <v>70.669856500325196</v>
      </c>
      <c r="HY10" s="11">
        <v>69.693237332509142</v>
      </c>
      <c r="HZ10" s="11">
        <v>97.20582837568476</v>
      </c>
      <c r="IA10" s="11">
        <v>93.114353284077481</v>
      </c>
      <c r="IB10" s="11">
        <v>98.512415797321239</v>
      </c>
      <c r="IC10" s="11">
        <v>55.507536892934915</v>
      </c>
      <c r="ID10" s="11">
        <v>96.714003103022179</v>
      </c>
      <c r="IE10" s="11">
        <v>89.715834485424153</v>
      </c>
      <c r="IF10" s="11">
        <v>97.015843465103615</v>
      </c>
      <c r="IG10" s="11">
        <v>29.254106236406052</v>
      </c>
      <c r="IH10" s="11">
        <v>96.121679970595125</v>
      </c>
      <c r="II10" s="11">
        <v>56.919691969196919</v>
      </c>
      <c r="IJ10" s="11">
        <v>-6.2228129531174483</v>
      </c>
      <c r="IK10" s="11">
        <v>11</v>
      </c>
      <c r="IL10" s="11">
        <v>83.043637697103051</v>
      </c>
      <c r="IM10" s="11">
        <v>30.876420975430875</v>
      </c>
      <c r="IN10" s="11">
        <v>20.264026402640265</v>
      </c>
      <c r="IO10" s="11">
        <v>51.174089068825914</v>
      </c>
      <c r="IP10" s="11">
        <v>17.80821917808219</v>
      </c>
      <c r="IQ10" s="11">
        <v>4.7381294964028777</v>
      </c>
      <c r="IR10" s="11">
        <v>92</v>
      </c>
      <c r="IS10" s="11">
        <v>81.334256906690655</v>
      </c>
      <c r="IT10" s="11">
        <v>5.8479532163742682</v>
      </c>
      <c r="IU10" s="11">
        <v>58.479532163742689</v>
      </c>
      <c r="IV10" s="11">
        <v>8.5176598782595629</v>
      </c>
      <c r="IW10" s="11">
        <v>35.691741188847978</v>
      </c>
      <c r="IX10" s="11">
        <v>144.14881790558067</v>
      </c>
      <c r="IY10" s="11">
        <v>19.046913214259245</v>
      </c>
      <c r="IZ10" s="11">
        <v>31.497813681168012</v>
      </c>
      <c r="JA10" s="11">
        <v>256.65159712443494</v>
      </c>
      <c r="JB10" s="11">
        <v>2.807017543859649</v>
      </c>
      <c r="JC10" s="11">
        <v>44.838064181427406</v>
      </c>
      <c r="JD10" s="11">
        <v>35.055213814570514</v>
      </c>
      <c r="JE10" s="11">
        <v>15.044838064181427</v>
      </c>
      <c r="JF10" s="11">
        <v>6.1513377306751655</v>
      </c>
      <c r="JG10" s="11">
        <v>7.3529411764705888</v>
      </c>
      <c r="JH10" s="11">
        <v>8.2909604519774014</v>
      </c>
      <c r="JI10" s="11">
        <v>14.206225680933851</v>
      </c>
      <c r="JJ10" s="11">
        <v>82.316442605997935</v>
      </c>
      <c r="JK10" s="11">
        <v>164.60775473399457</v>
      </c>
      <c r="JL10" s="11">
        <v>31.674757281553401</v>
      </c>
      <c r="JM10" s="11">
        <v>35.072815533980581</v>
      </c>
      <c r="JN10" s="11">
        <v>90.28960817717207</v>
      </c>
      <c r="JO10" s="11">
        <v>51.856899488926743</v>
      </c>
      <c r="JP10" s="11">
        <v>17.85349233390119</v>
      </c>
      <c r="JQ10" s="11">
        <v>87.63</v>
      </c>
      <c r="JR10" s="11">
        <v>99.8</v>
      </c>
      <c r="JS10" s="11">
        <v>99.391480730223122</v>
      </c>
      <c r="JT10" s="11">
        <v>95.283018867924525</v>
      </c>
      <c r="JU10" s="11">
        <v>88.912133891213387</v>
      </c>
      <c r="JV10" s="11">
        <v>0.75609760000000004</v>
      </c>
      <c r="JW10" s="11">
        <v>0.74390239999999996</v>
      </c>
      <c r="JX10" s="11">
        <v>1.1180099290000001</v>
      </c>
      <c r="JY10" s="11">
        <v>0.29241640000000002</v>
      </c>
      <c r="JZ10" s="11">
        <v>3.0982207835183053</v>
      </c>
      <c r="KA10" s="11">
        <v>71700.968969452369</v>
      </c>
      <c r="KB10" s="11">
        <v>34300.72842364409</v>
      </c>
      <c r="KC10" s="11">
        <v>2.9897157568429724E-2</v>
      </c>
      <c r="KD10" s="11">
        <v>0</v>
      </c>
      <c r="KE10" s="11">
        <v>2.1130223800000003</v>
      </c>
      <c r="KF10" s="11">
        <v>0</v>
      </c>
      <c r="KG10" s="13">
        <v>3.9304799660643409E-2</v>
      </c>
      <c r="KH10" s="11">
        <v>-20.385879359694687</v>
      </c>
      <c r="KI10" s="11">
        <v>-85.139949109414758</v>
      </c>
      <c r="KJ10" s="11">
        <v>25.413223140495866</v>
      </c>
      <c r="KK10" s="11">
        <v>-83.22147651006712</v>
      </c>
      <c r="KL10" s="11">
        <v>9.4287499999999991</v>
      </c>
      <c r="KM10" s="11">
        <v>18.244374999999998</v>
      </c>
      <c r="KN10" s="11">
        <v>87.673333333333346</v>
      </c>
      <c r="KO10" s="11">
        <v>111.10416666666667</v>
      </c>
      <c r="KP10" s="11">
        <v>105.255</v>
      </c>
      <c r="KQ10" s="11">
        <v>10.162314749470713</v>
      </c>
      <c r="KR10" s="11">
        <v>29.095563139931741</v>
      </c>
      <c r="KS10" s="11">
        <v>87.884137931034473</v>
      </c>
      <c r="KT10" s="11">
        <v>6.6311038356855114</v>
      </c>
      <c r="KU10" s="11">
        <v>88.364955357142861</v>
      </c>
      <c r="KV10" s="11">
        <v>31.036610448375157</v>
      </c>
    </row>
    <row r="11" spans="1:308" x14ac:dyDescent="0.3">
      <c r="A11" t="s">
        <v>1</v>
      </c>
      <c r="B11" s="2" t="s">
        <v>10</v>
      </c>
      <c r="C11" s="2" t="s">
        <v>11</v>
      </c>
      <c r="D11" s="2" t="s">
        <v>346</v>
      </c>
      <c r="E11" s="2" t="s">
        <v>347</v>
      </c>
      <c r="F11" s="2" t="s">
        <v>357</v>
      </c>
      <c r="G11" s="2" t="s">
        <v>355</v>
      </c>
      <c r="H11" s="17" t="s">
        <v>488</v>
      </c>
      <c r="I11" s="11">
        <v>54.583499721910243</v>
      </c>
      <c r="J11" s="11">
        <v>66.364190895992721</v>
      </c>
      <c r="K11" s="11">
        <v>63.698177840535507</v>
      </c>
      <c r="L11" s="11">
        <v>66.009223499473222</v>
      </c>
      <c r="M11" s="11">
        <v>54.203247384481756</v>
      </c>
      <c r="N11" s="11">
        <v>47.549989354395144</v>
      </c>
      <c r="O11" s="11">
        <v>29.676169356583113</v>
      </c>
      <c r="P11" s="11">
        <v>91.990127838689702</v>
      </c>
      <c r="Q11" s="11">
        <v>70.209169226802487</v>
      </c>
      <c r="R11" s="11">
        <v>25</v>
      </c>
      <c r="S11" s="11">
        <v>88.68371731577983</v>
      </c>
      <c r="T11" s="11">
        <v>67.393696657023241</v>
      </c>
      <c r="U11" s="11">
        <v>67.523921977880903</v>
      </c>
      <c r="V11" s="11">
        <v>53.74870325577286</v>
      </c>
      <c r="W11" s="11">
        <v>37.831900075542244</v>
      </c>
      <c r="X11" s="11">
        <v>62.963100731723706</v>
      </c>
      <c r="Y11" s="11">
        <v>90.444242973708072</v>
      </c>
      <c r="Z11" s="11">
        <v>63.553467581168015</v>
      </c>
      <c r="AA11" s="11">
        <v>70.32386516432193</v>
      </c>
      <c r="AB11" s="11">
        <v>81.51077088705803</v>
      </c>
      <c r="AC11" s="11">
        <v>56.922925309397222</v>
      </c>
      <c r="AD11" s="11">
        <v>50.639669587992337</v>
      </c>
      <c r="AE11" s="11">
        <v>70.648886548596607</v>
      </c>
      <c r="AF11" s="11">
        <v>54.203247384481756</v>
      </c>
      <c r="AG11" s="11">
        <v>30.712716769453245</v>
      </c>
      <c r="AH11" s="11">
        <v>0</v>
      </c>
      <c r="AI11" s="11">
        <v>36.47440691995277</v>
      </c>
      <c r="AJ11" s="11">
        <v>80.996237421150795</v>
      </c>
      <c r="AK11" s="11">
        <v>44.295625279692409</v>
      </c>
      <c r="AL11" s="11">
        <v>92.82094973612169</v>
      </c>
      <c r="AM11" s="11">
        <v>37.773382115142525</v>
      </c>
      <c r="AN11" s="11">
        <v>3.5981943219150736</v>
      </c>
      <c r="AO11" s="11">
        <v>10.137560198097759</v>
      </c>
      <c r="AP11" s="11">
        <v>30.040829539689554</v>
      </c>
      <c r="AQ11" s="11">
        <v>28.777627254685608</v>
      </c>
      <c r="AR11" s="11">
        <v>67.729422709968148</v>
      </c>
      <c r="AS11" s="11">
        <v>100</v>
      </c>
      <c r="AT11" s="11">
        <v>94.999861852428495</v>
      </c>
      <c r="AU11" s="11">
        <v>93.372484492621723</v>
      </c>
      <c r="AV11" s="11">
        <v>81.191849428478463</v>
      </c>
      <c r="AW11" s="11">
        <v>86.746628262883405</v>
      </c>
      <c r="AX11" s="11">
        <v>95.629942995726097</v>
      </c>
      <c r="AY11" s="11">
        <v>65.141674131149529</v>
      </c>
      <c r="AZ11" s="11">
        <v>87.58843365782522</v>
      </c>
      <c r="BA11" s="11">
        <v>65.620582045630215</v>
      </c>
      <c r="BB11" s="11">
        <v>62.485987072604999</v>
      </c>
      <c r="BC11" s="11">
        <v>25</v>
      </c>
      <c r="BD11" s="11">
        <v>22.727272727272727</v>
      </c>
      <c r="BE11" s="11">
        <v>27.27272727272727</v>
      </c>
      <c r="BF11" s="11">
        <v>100</v>
      </c>
      <c r="BG11" s="11">
        <v>50</v>
      </c>
      <c r="BH11" s="11">
        <v>100</v>
      </c>
      <c r="BI11" s="11">
        <v>95.50191991223258</v>
      </c>
      <c r="BJ11" s="11">
        <v>97.916666666666657</v>
      </c>
      <c r="BK11" s="11">
        <v>96.84210526315789</v>
      </c>
      <c r="BL11" s="11">
        <v>82.6347908039007</v>
      </c>
      <c r="BM11" s="11">
        <v>36.09316771707104</v>
      </c>
      <c r="BN11" s="11">
        <v>26.756937710986644</v>
      </c>
      <c r="BO11" s="11">
        <v>94.64148179</v>
      </c>
      <c r="BP11" s="11">
        <v>68.739573346154287</v>
      </c>
      <c r="BQ11" s="11">
        <v>82.282491724704457</v>
      </c>
      <c r="BR11" s="11">
        <v>51.549700862783986</v>
      </c>
      <c r="BS11" s="11">
        <v>3.9759939984996251</v>
      </c>
      <c r="BT11" s="11">
        <v>100</v>
      </c>
      <c r="BU11" s="11">
        <v>100</v>
      </c>
      <c r="BV11" s="11">
        <v>15.915267268153288</v>
      </c>
      <c r="BW11" s="11">
        <v>100</v>
      </c>
      <c r="BX11" s="11">
        <v>2.6009582679842382</v>
      </c>
      <c r="BY11" s="11">
        <v>33.057714020057119</v>
      </c>
      <c r="BZ11" s="11">
        <v>12.5</v>
      </c>
      <c r="CA11" s="11">
        <v>45.190000000000005</v>
      </c>
      <c r="CB11" s="11">
        <v>60.57988628211185</v>
      </c>
      <c r="CC11" s="11">
        <v>65.04404573074828</v>
      </c>
      <c r="CD11" s="11">
        <v>31.014937216920295</v>
      </c>
      <c r="CE11" s="11">
        <v>50.156110284266283</v>
      </c>
      <c r="CF11" s="11">
        <v>51.404395260598001</v>
      </c>
      <c r="CG11" s="11">
        <v>73.462360419686362</v>
      </c>
      <c r="CH11" s="11">
        <v>69.754464285714278</v>
      </c>
      <c r="CI11" s="11">
        <v>99.905391924132488</v>
      </c>
      <c r="CJ11" s="11">
        <v>89.921426412813545</v>
      </c>
      <c r="CK11" s="11">
        <v>96.237533998186763</v>
      </c>
      <c r="CL11" s="11">
        <v>97.295255364158351</v>
      </c>
      <c r="CM11" s="11">
        <v>93.321245089150807</v>
      </c>
      <c r="CN11" s="11">
        <v>75.445754004230878</v>
      </c>
      <c r="CO11" s="11">
        <v>96.34</v>
      </c>
      <c r="CP11" s="11">
        <v>96.82</v>
      </c>
      <c r="CQ11" s="11">
        <v>51.519999999999996</v>
      </c>
      <c r="CR11" s="11">
        <v>9.533870324672046</v>
      </c>
      <c r="CS11" s="11">
        <v>35.675183800559921</v>
      </c>
      <c r="CT11" s="11">
        <v>88.996341978207766</v>
      </c>
      <c r="CU11" s="11">
        <v>88.77311521201338</v>
      </c>
      <c r="CV11" s="11">
        <v>33.871500422513904</v>
      </c>
      <c r="CW11" s="11">
        <v>78.006616234097947</v>
      </c>
      <c r="CX11" s="11">
        <v>96.62043333853866</v>
      </c>
      <c r="CY11" s="11">
        <v>100</v>
      </c>
      <c r="CZ11" s="11">
        <v>100</v>
      </c>
      <c r="DA11" s="11">
        <v>27.656156284808496</v>
      </c>
      <c r="DB11" s="11">
        <v>100</v>
      </c>
      <c r="DC11" s="11">
        <v>98.960213975259109</v>
      </c>
      <c r="DD11" s="11">
        <v>98.490710225915848</v>
      </c>
      <c r="DE11" s="11">
        <v>28.847190923419607</v>
      </c>
      <c r="DF11" s="11">
        <v>98.131895687061174</v>
      </c>
      <c r="DG11" s="11">
        <v>71.245089150800851</v>
      </c>
      <c r="DH11" s="11">
        <v>63.523686777390822</v>
      </c>
      <c r="DI11" s="11">
        <v>36</v>
      </c>
      <c r="DJ11" s="11">
        <v>81.625868842550616</v>
      </c>
      <c r="DK11" s="11">
        <v>36.597159262617105</v>
      </c>
      <c r="DL11" s="11">
        <v>33.695980658809312</v>
      </c>
      <c r="DM11" s="11">
        <v>79.354404841963685</v>
      </c>
      <c r="DN11" s="11">
        <v>18.75</v>
      </c>
      <c r="DO11" s="11">
        <v>93.582050443331838</v>
      </c>
      <c r="DP11" s="11">
        <v>90.909090909090907</v>
      </c>
      <c r="DQ11" s="11">
        <v>45.533281505331743</v>
      </c>
      <c r="DR11" s="11">
        <v>78.536585365853654</v>
      </c>
      <c r="DS11" s="11">
        <v>38.539875282259885</v>
      </c>
      <c r="DT11" s="11">
        <v>36.573458520656828</v>
      </c>
      <c r="DU11" s="11">
        <v>24.851975018249657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28.591441490134162</v>
      </c>
      <c r="EB11" s="11">
        <v>28.819950014285041</v>
      </c>
      <c r="EC11" s="11">
        <v>21.697834906810058</v>
      </c>
      <c r="ED11" s="11">
        <v>65.762808188534592</v>
      </c>
      <c r="EE11" s="11">
        <v>37.5</v>
      </c>
      <c r="EF11" s="11">
        <v>87.684383151545859</v>
      </c>
      <c r="EG11" s="11">
        <v>86.254115399649663</v>
      </c>
      <c r="EH11" s="11">
        <v>80.602006688963215</v>
      </c>
      <c r="EI11" s="11">
        <v>69.444444444444443</v>
      </c>
      <c r="EJ11" s="11">
        <v>39.419087136929463</v>
      </c>
      <c r="EK11" s="11">
        <v>23.029045643153527</v>
      </c>
      <c r="EL11" s="11">
        <v>90.23611997447351</v>
      </c>
      <c r="EM11" s="11">
        <v>41.416719846841097</v>
      </c>
      <c r="EN11" s="11">
        <v>27.377153797064452</v>
      </c>
      <c r="EO11" s="11">
        <v>90.86</v>
      </c>
      <c r="EP11" s="11">
        <v>99.46</v>
      </c>
      <c r="EQ11" s="11">
        <v>98.924731182795696</v>
      </c>
      <c r="ER11" s="11">
        <v>97.637795275590548</v>
      </c>
      <c r="ES11" s="11">
        <v>77.222222222222229</v>
      </c>
      <c r="ET11" s="11">
        <v>45.454553925619301</v>
      </c>
      <c r="EU11" s="11">
        <v>56.45161418314251</v>
      </c>
      <c r="EV11" s="11">
        <v>15.242397433584397</v>
      </c>
      <c r="EW11" s="11">
        <v>33.944962918223872</v>
      </c>
      <c r="EX11" s="11">
        <v>7.0416009261526487</v>
      </c>
      <c r="EY11" s="11">
        <v>0.85733438221504454</v>
      </c>
      <c r="EZ11" s="11">
        <v>2.8956476573775278</v>
      </c>
      <c r="FA11" s="11">
        <v>20.831020643516162</v>
      </c>
      <c r="FB11" s="11">
        <v>0</v>
      </c>
      <c r="FC11" s="11">
        <v>0</v>
      </c>
      <c r="FD11" s="11">
        <v>19.719220148874872</v>
      </c>
      <c r="FE11" s="11">
        <v>1.9413623495095653</v>
      </c>
      <c r="FF11" s="11">
        <v>0</v>
      </c>
      <c r="FG11" s="11">
        <v>75.734440918159422</v>
      </c>
      <c r="FH11" s="11">
        <v>31.596971881759188</v>
      </c>
      <c r="FI11" s="11">
        <v>40.931372549019606</v>
      </c>
      <c r="FJ11" s="11">
        <v>38.289224841714528</v>
      </c>
      <c r="FK11" s="11">
        <v>51.83435845037031</v>
      </c>
      <c r="FL11" s="11">
        <v>2.5681922080560158</v>
      </c>
      <c r="FM11" s="11">
        <v>23.748052904358651</v>
      </c>
      <c r="FN11" s="11">
        <v>27.448307868928545</v>
      </c>
      <c r="FO11" s="11">
        <v>89.729509863738059</v>
      </c>
      <c r="FP11" s="11">
        <v>71.448813319164003</v>
      </c>
      <c r="FQ11" s="11">
        <v>82.909930715935332</v>
      </c>
      <c r="FR11" s="11">
        <v>36.453825573785217</v>
      </c>
      <c r="FS11" s="11">
        <v>72.536687631027249</v>
      </c>
      <c r="FT11" s="11">
        <v>53.29776915615907</v>
      </c>
      <c r="FU11" s="11">
        <v>0</v>
      </c>
      <c r="FV11" s="11">
        <v>48.203095709924476</v>
      </c>
      <c r="FW11" s="11">
        <v>133.89748808312356</v>
      </c>
      <c r="FX11" s="11">
        <v>182.10058379304803</v>
      </c>
      <c r="FY11" s="11">
        <v>26.779497616624713</v>
      </c>
      <c r="FZ11" s="11">
        <v>21.42359809329977</v>
      </c>
      <c r="GA11" s="11">
        <v>65.141674131149529</v>
      </c>
      <c r="GB11" s="11">
        <v>-1.0316741311495292</v>
      </c>
      <c r="GC11" s="11">
        <v>65.620582045630215</v>
      </c>
      <c r="GD11" s="11">
        <v>9.1613287337073075</v>
      </c>
      <c r="GE11" s="11">
        <v>25</v>
      </c>
      <c r="GF11" s="11">
        <v>22.727272727272727</v>
      </c>
      <c r="GG11" s="11">
        <v>27.27272727272727</v>
      </c>
      <c r="GH11" s="11">
        <v>100</v>
      </c>
      <c r="GI11" s="11">
        <v>50</v>
      </c>
      <c r="GJ11" s="11">
        <v>100</v>
      </c>
      <c r="GK11" s="11">
        <v>4</v>
      </c>
      <c r="GL11" s="11">
        <v>1</v>
      </c>
      <c r="GM11" s="11">
        <v>1</v>
      </c>
      <c r="GN11" s="11">
        <v>82.6347908039007</v>
      </c>
      <c r="GO11" s="11">
        <v>36.09316771707104</v>
      </c>
      <c r="GP11" s="11">
        <v>26.756937710986644</v>
      </c>
      <c r="GQ11" s="11">
        <v>94.64148179</v>
      </c>
      <c r="GR11" s="11">
        <v>68.739573346154287</v>
      </c>
      <c r="GS11" s="11">
        <v>17.717508275295547</v>
      </c>
      <c r="GT11" s="11">
        <v>48.450299137216014</v>
      </c>
      <c r="GU11" s="11">
        <v>3.9759939984996251</v>
      </c>
      <c r="GV11" s="11">
        <v>100</v>
      </c>
      <c r="GW11" s="11">
        <v>122.8044917938382</v>
      </c>
      <c r="GX11" s="11">
        <v>15.915267268153288</v>
      </c>
      <c r="GY11" s="11">
        <v>1</v>
      </c>
      <c r="GZ11" s="11">
        <v>250.15866299978848</v>
      </c>
      <c r="HA11" s="11">
        <v>33.057714020057119</v>
      </c>
      <c r="HB11" s="11">
        <v>12.5</v>
      </c>
      <c r="HC11" s="11">
        <v>45.190000000000005</v>
      </c>
      <c r="HD11" s="11">
        <v>5973927.8408713555</v>
      </c>
      <c r="HE11" s="11">
        <v>116.26285714285716</v>
      </c>
      <c r="HF11" s="11">
        <v>302.86333333333329</v>
      </c>
      <c r="HG11" s="11">
        <v>244.60444444444443</v>
      </c>
      <c r="HH11" s="11">
        <v>173.46825396825395</v>
      </c>
      <c r="HI11" s="12">
        <v>185.99800142178006</v>
      </c>
      <c r="HJ11" s="12">
        <v>30.245535714285715</v>
      </c>
      <c r="HK11" s="12">
        <v>3.2437474374743744</v>
      </c>
      <c r="HL11" s="11">
        <v>89.921426412813545</v>
      </c>
      <c r="HM11" s="11">
        <v>96.237533998186763</v>
      </c>
      <c r="HN11" s="11">
        <v>97.295255364158351</v>
      </c>
      <c r="HO11" s="11">
        <v>93.321245089150807</v>
      </c>
      <c r="HP11" s="11">
        <v>75.445754004230878</v>
      </c>
      <c r="HQ11" s="11">
        <v>96.34</v>
      </c>
      <c r="HR11" s="11">
        <v>96.82</v>
      </c>
      <c r="HS11" s="11" t="s">
        <v>727</v>
      </c>
      <c r="HT11" s="11">
        <v>9.533870324672046</v>
      </c>
      <c r="HU11" s="11">
        <v>35.675183800559921</v>
      </c>
      <c r="HV11" s="11">
        <v>88.996341978207766</v>
      </c>
      <c r="HW11" s="11">
        <v>88.77311521201338</v>
      </c>
      <c r="HX11" s="11">
        <v>33.871500422513904</v>
      </c>
      <c r="HY11" s="11">
        <v>78.006616234097947</v>
      </c>
      <c r="HZ11" s="11">
        <v>96.62043333853866</v>
      </c>
      <c r="IA11" s="11">
        <v>100</v>
      </c>
      <c r="IB11" s="11">
        <v>100</v>
      </c>
      <c r="IC11" s="11">
        <v>27.656156284808496</v>
      </c>
      <c r="ID11" s="11">
        <v>100</v>
      </c>
      <c r="IE11" s="11">
        <v>98.960213975259109</v>
      </c>
      <c r="IF11" s="11">
        <v>98.490710225915848</v>
      </c>
      <c r="IG11" s="11">
        <v>28.847190923419607</v>
      </c>
      <c r="IH11" s="11">
        <v>98.131895687061174</v>
      </c>
      <c r="II11" s="11">
        <v>71.245089150800851</v>
      </c>
      <c r="IJ11" s="11">
        <v>2.8129088530309638</v>
      </c>
      <c r="IK11" s="11">
        <v>11</v>
      </c>
      <c r="IL11" s="11">
        <v>81.625868842550616</v>
      </c>
      <c r="IM11" s="11">
        <v>36.597159262617105</v>
      </c>
      <c r="IN11" s="11">
        <v>33.695980658809312</v>
      </c>
      <c r="IO11" s="11">
        <v>79.354404841963685</v>
      </c>
      <c r="IP11" s="11">
        <v>18.75</v>
      </c>
      <c r="IQ11" s="11">
        <v>6.7351351351351347</v>
      </c>
      <c r="IR11" s="11">
        <v>90.909090909090907</v>
      </c>
      <c r="IS11" s="11">
        <v>78.880951465294004</v>
      </c>
      <c r="IT11" s="11">
        <v>9.7560975609756095</v>
      </c>
      <c r="IU11" s="11">
        <v>107.3170731707317</v>
      </c>
      <c r="IV11" s="11">
        <v>7.3236272203747266</v>
      </c>
      <c r="IW11" s="11">
        <v>24.851975018249657</v>
      </c>
      <c r="IX11" s="14" t="s">
        <v>727</v>
      </c>
      <c r="IY11" s="14" t="s">
        <v>727</v>
      </c>
      <c r="IZ11" s="14" t="s">
        <v>727</v>
      </c>
      <c r="JA11" s="14" t="s">
        <v>727</v>
      </c>
      <c r="JB11" s="14" t="s">
        <v>727</v>
      </c>
      <c r="JC11" s="11">
        <v>23.832843617368592</v>
      </c>
      <c r="JD11" s="11">
        <v>15.834149526607902</v>
      </c>
      <c r="JE11" s="11">
        <v>7.0192621612797907</v>
      </c>
      <c r="JF11" s="11">
        <v>6.6927848514528243</v>
      </c>
      <c r="JG11" s="11">
        <v>11.25</v>
      </c>
      <c r="JH11" s="11">
        <v>9.2721893491124252</v>
      </c>
      <c r="JI11" s="11">
        <v>9.8404255319148941</v>
      </c>
      <c r="JJ11" s="11">
        <v>80.602006688963215</v>
      </c>
      <c r="JK11" s="11">
        <v>69.444444444444443</v>
      </c>
      <c r="JL11" s="11">
        <v>39.419087136929463</v>
      </c>
      <c r="JM11" s="11">
        <v>23.029045643153527</v>
      </c>
      <c r="JN11" s="11">
        <v>90.23611997447351</v>
      </c>
      <c r="JO11" s="11">
        <v>41.416719846841097</v>
      </c>
      <c r="JP11" s="11">
        <v>27.377153797064452</v>
      </c>
      <c r="JQ11" s="11">
        <v>90.86</v>
      </c>
      <c r="JR11" s="11">
        <v>99.46</v>
      </c>
      <c r="JS11" s="11">
        <v>98.924731182795696</v>
      </c>
      <c r="JT11" s="11">
        <v>97.637795275590548</v>
      </c>
      <c r="JU11" s="11">
        <v>77.222222222222229</v>
      </c>
      <c r="JV11" s="11">
        <v>0.70731710000000003</v>
      </c>
      <c r="JW11" s="11">
        <v>0.67073170000000004</v>
      </c>
      <c r="JX11" s="11">
        <v>1.0963064769999999</v>
      </c>
      <c r="JY11" s="11">
        <v>0.30689</v>
      </c>
      <c r="JZ11" s="11">
        <v>3.912612015397535</v>
      </c>
      <c r="KA11" s="11">
        <v>25802.987058444538</v>
      </c>
      <c r="KB11" s="11">
        <v>43501.70500731247</v>
      </c>
      <c r="KC11" s="11">
        <v>1.6668573760841969</v>
      </c>
      <c r="KD11" s="11">
        <v>0</v>
      </c>
      <c r="KE11" s="11">
        <v>0</v>
      </c>
      <c r="KF11" s="11">
        <v>57.303525939999993</v>
      </c>
      <c r="KG11" s="13">
        <v>2.5487795059381393E-2</v>
      </c>
      <c r="KH11" s="11">
        <v>-26.634358619325489</v>
      </c>
      <c r="KI11" s="11">
        <v>128.80075542965062</v>
      </c>
      <c r="KJ11" s="11">
        <v>-73.612112472963233</v>
      </c>
      <c r="KK11" s="11">
        <v>-36.274509803921568</v>
      </c>
      <c r="KL11" s="11">
        <v>9.9488888888888898</v>
      </c>
      <c r="KM11" s="11">
        <v>11.981111111111112</v>
      </c>
      <c r="KN11" s="11">
        <v>88.305333333333323</v>
      </c>
      <c r="KO11" s="11">
        <v>142.54866666666669</v>
      </c>
      <c r="KP11" s="11">
        <v>133.34800000000001</v>
      </c>
      <c r="KQ11" s="11">
        <v>10.270490136261948</v>
      </c>
      <c r="KR11" s="11">
        <v>28.55118668083599</v>
      </c>
      <c r="KS11" s="11">
        <v>82.909930715935332</v>
      </c>
      <c r="KT11" s="11">
        <v>5.7023940887112872</v>
      </c>
      <c r="KU11" s="11">
        <v>72.536687631027249</v>
      </c>
      <c r="KV11" s="11">
        <v>53.29776915615907</v>
      </c>
    </row>
    <row r="12" spans="1:308" x14ac:dyDescent="0.3">
      <c r="A12" t="s">
        <v>1</v>
      </c>
      <c r="B12" s="2" t="s">
        <v>12</v>
      </c>
      <c r="C12" s="2" t="s">
        <v>13</v>
      </c>
      <c r="D12" s="2" t="s">
        <v>346</v>
      </c>
      <c r="E12" s="2" t="s">
        <v>347</v>
      </c>
      <c r="F12" s="2" t="s">
        <v>357</v>
      </c>
      <c r="G12" s="2" t="s">
        <v>344</v>
      </c>
      <c r="H12" s="17" t="s">
        <v>487</v>
      </c>
      <c r="I12" s="11">
        <v>55.094447652416783</v>
      </c>
      <c r="J12" s="11">
        <v>53.033719091104338</v>
      </c>
      <c r="K12" s="11">
        <v>72.820313515712414</v>
      </c>
      <c r="L12" s="11">
        <v>69.505813345971589</v>
      </c>
      <c r="M12" s="11">
        <v>52.074207560525451</v>
      </c>
      <c r="N12" s="11">
        <v>48.355950961898081</v>
      </c>
      <c r="O12" s="11">
        <v>34.776681439288808</v>
      </c>
      <c r="P12" s="11">
        <v>87.137983935555098</v>
      </c>
      <c r="Q12" s="11">
        <v>60.991269841353926</v>
      </c>
      <c r="R12" s="11">
        <v>15.606060606060607</v>
      </c>
      <c r="S12" s="11">
        <v>60.203200368787975</v>
      </c>
      <c r="T12" s="11">
        <v>41.201138241917668</v>
      </c>
      <c r="U12" s="11">
        <v>57.377366471459347</v>
      </c>
      <c r="V12" s="11">
        <v>48.719014172595728</v>
      </c>
      <c r="W12" s="11">
        <v>23.344776795537932</v>
      </c>
      <c r="X12" s="11">
        <v>73.102857737910895</v>
      </c>
      <c r="Y12" s="11">
        <v>94.833619529400849</v>
      </c>
      <c r="Z12" s="11">
        <v>100</v>
      </c>
      <c r="AA12" s="11">
        <v>79.768599988460721</v>
      </c>
      <c r="AB12" s="11">
        <v>82.684476319671433</v>
      </c>
      <c r="AC12" s="11">
        <v>55.742774516372776</v>
      </c>
      <c r="AD12" s="11">
        <v>52.002598969694155</v>
      </c>
      <c r="AE12" s="11">
        <v>77.330616935658895</v>
      </c>
      <c r="AF12" s="11">
        <v>52.074207560525451</v>
      </c>
      <c r="AG12" s="11">
        <v>37.784675474194707</v>
      </c>
      <c r="AH12" s="11">
        <v>3.2647690351741625</v>
      </c>
      <c r="AI12" s="11">
        <v>28.388102290151039</v>
      </c>
      <c r="AJ12" s="11">
        <v>67.744758187230389</v>
      </c>
      <c r="AK12" s="11">
        <v>61.849821002151849</v>
      </c>
      <c r="AL12" s="11">
        <v>91.103579782486335</v>
      </c>
      <c r="AM12" s="11">
        <v>47.038301080505917</v>
      </c>
      <c r="AN12" s="11">
        <v>2.488499381249889</v>
      </c>
      <c r="AO12" s="11">
        <v>3.3443389146585074E-2</v>
      </c>
      <c r="AP12" s="11">
        <v>62.621027475410145</v>
      </c>
      <c r="AQ12" s="11">
        <v>25.125716183802673</v>
      </c>
      <c r="AR12" s="11">
        <v>71.35310112561767</v>
      </c>
      <c r="AS12" s="11">
        <v>82.630970603854919</v>
      </c>
      <c r="AT12" s="11">
        <v>82.825515861820747</v>
      </c>
      <c r="AU12" s="11">
        <v>94.906064855351929</v>
      </c>
      <c r="AV12" s="11">
        <v>94.164719011150851</v>
      </c>
      <c r="AW12" s="11">
        <v>73.717078735666092</v>
      </c>
      <c r="AX12" s="11">
        <v>94.583554545486066</v>
      </c>
      <c r="AY12" s="11">
        <v>67.526622858058275</v>
      </c>
      <c r="AZ12" s="11">
        <v>63.356608460856954</v>
      </c>
      <c r="BA12" s="11">
        <v>74.22718900303822</v>
      </c>
      <c r="BB12" s="11">
        <v>38.854659043462277</v>
      </c>
      <c r="BC12" s="11">
        <v>15</v>
      </c>
      <c r="BD12" s="11">
        <v>22.727272727272727</v>
      </c>
      <c r="BE12" s="11">
        <v>9.0909090909090917</v>
      </c>
      <c r="BF12" s="11">
        <v>33.333333333333329</v>
      </c>
      <c r="BG12" s="11">
        <v>25</v>
      </c>
      <c r="BH12" s="11">
        <v>84.507042253521121</v>
      </c>
      <c r="BI12" s="11">
        <v>79.008959590418726</v>
      </c>
      <c r="BJ12" s="11">
        <v>79.166666666666657</v>
      </c>
      <c r="BK12" s="11">
        <v>98.421052631578945</v>
      </c>
      <c r="BL12" s="11">
        <v>51.093127848086716</v>
      </c>
      <c r="BM12" s="11">
        <v>22.974607798119997</v>
      </c>
      <c r="BN12" s="11">
        <v>24.249543891802688</v>
      </c>
      <c r="BO12" s="11">
        <v>9.2673590400000005</v>
      </c>
      <c r="BP12" s="11">
        <v>94.159061655225557</v>
      </c>
      <c r="BQ12" s="11">
        <v>6.331485224058099</v>
      </c>
      <c r="BR12" s="11">
        <v>71.641552535094391</v>
      </c>
      <c r="BS12" s="11">
        <v>3.2566741717594083</v>
      </c>
      <c r="BT12" s="11">
        <v>94.01</v>
      </c>
      <c r="BU12" s="11">
        <v>94</v>
      </c>
      <c r="BV12" s="11">
        <v>100</v>
      </c>
      <c r="BW12" s="11">
        <v>0</v>
      </c>
      <c r="BX12" s="11">
        <v>1.047410863814956</v>
      </c>
      <c r="BY12" s="11">
        <v>50.563364359196598</v>
      </c>
      <c r="BZ12" s="11">
        <v>0</v>
      </c>
      <c r="CA12" s="11">
        <v>0</v>
      </c>
      <c r="CB12" s="11">
        <v>42.815742822955123</v>
      </c>
      <c r="CC12" s="11">
        <v>89.793828603906576</v>
      </c>
      <c r="CD12" s="11">
        <v>49.657457970508908</v>
      </c>
      <c r="CE12" s="11">
        <v>60.437933990386149</v>
      </c>
      <c r="CF12" s="11">
        <v>76.547402075346298</v>
      </c>
      <c r="CG12" s="11">
        <v>96.757634472787743</v>
      </c>
      <c r="CH12" s="11">
        <v>50.577435593722228</v>
      </c>
      <c r="CI12" s="11">
        <v>87.948311458718422</v>
      </c>
      <c r="CJ12" s="11">
        <v>91.066041676335459</v>
      </c>
      <c r="CK12" s="11">
        <v>96.820903141968714</v>
      </c>
      <c r="CL12" s="11">
        <v>97.331415046178122</v>
      </c>
      <c r="CM12" s="11">
        <v>95.925186800946776</v>
      </c>
      <c r="CN12" s="11">
        <v>93.02455098157516</v>
      </c>
      <c r="CO12" s="11">
        <v>100</v>
      </c>
      <c r="CP12" s="11">
        <v>100</v>
      </c>
      <c r="CQ12" s="11">
        <v>100</v>
      </c>
      <c r="CR12" s="11">
        <v>100</v>
      </c>
      <c r="CS12" s="11">
        <v>64.396024471641994</v>
      </c>
      <c r="CT12" s="11">
        <v>88.083024928729941</v>
      </c>
      <c r="CU12" s="11">
        <v>89.474382488218666</v>
      </c>
      <c r="CV12" s="11">
        <v>75.381275514550381</v>
      </c>
      <c r="CW12" s="11">
        <v>64.093609976974349</v>
      </c>
      <c r="CX12" s="11">
        <v>97.183282550648968</v>
      </c>
      <c r="CY12" s="11">
        <v>97.554485543324176</v>
      </c>
      <c r="CZ12" s="11">
        <v>97.665544716929048</v>
      </c>
      <c r="DA12" s="11">
        <v>48.378004098289949</v>
      </c>
      <c r="DB12" s="11">
        <v>95.999141971566388</v>
      </c>
      <c r="DC12" s="11">
        <v>92.78198617567584</v>
      </c>
      <c r="DD12" s="11">
        <v>97.681591875883683</v>
      </c>
      <c r="DE12" s="11">
        <v>36.023938841170377</v>
      </c>
      <c r="DF12" s="11">
        <v>95.391117334531998</v>
      </c>
      <c r="DG12" s="11">
        <v>63.085348308349189</v>
      </c>
      <c r="DH12" s="11">
        <v>68.142975240769147</v>
      </c>
      <c r="DI12" s="11">
        <v>36</v>
      </c>
      <c r="DJ12" s="11">
        <v>89.91971040051979</v>
      </c>
      <c r="DK12" s="11">
        <v>33.146145635123219</v>
      </c>
      <c r="DL12" s="11">
        <v>32.941940873439457</v>
      </c>
      <c r="DM12" s="11">
        <v>89.049302691023385</v>
      </c>
      <c r="DN12" s="11">
        <v>36.111111111111107</v>
      </c>
      <c r="DO12" s="11">
        <v>89.425211835237917</v>
      </c>
      <c r="DP12" s="11">
        <v>94.73684210526315</v>
      </c>
      <c r="DQ12" s="11">
        <v>38.738677655067896</v>
      </c>
      <c r="DR12" s="11">
        <v>79.779411764705884</v>
      </c>
      <c r="DS12" s="11">
        <v>37.704533261802581</v>
      </c>
      <c r="DT12" s="11">
        <v>45.982935179559661</v>
      </c>
      <c r="DU12" s="11">
        <v>29.586415768829749</v>
      </c>
      <c r="DV12" s="11">
        <v>4.1744895052804907</v>
      </c>
      <c r="DW12" s="11">
        <v>0.36134846119000213</v>
      </c>
      <c r="DX12" s="11">
        <v>0</v>
      </c>
      <c r="DY12" s="11">
        <v>6.5257383448065269</v>
      </c>
      <c r="DZ12" s="11">
        <v>5.2622688645937918</v>
      </c>
      <c r="EA12" s="11">
        <v>34.099591161658971</v>
      </c>
      <c r="EB12" s="11">
        <v>32.8996698956419</v>
      </c>
      <c r="EC12" s="11">
        <v>20.473304135424367</v>
      </c>
      <c r="ED12" s="11">
        <v>22.14471393479764</v>
      </c>
      <c r="EE12" s="11">
        <v>32.323232323232325</v>
      </c>
      <c r="EF12" s="11">
        <v>51.334298965914925</v>
      </c>
      <c r="EG12" s="11">
        <v>54.137458186516042</v>
      </c>
      <c r="EH12" s="11">
        <v>74.807480748074809</v>
      </c>
      <c r="EI12" s="11">
        <v>90.699794848415777</v>
      </c>
      <c r="EJ12" s="11">
        <v>31.844802342606148</v>
      </c>
      <c r="EK12" s="11">
        <v>81.33235724743777</v>
      </c>
      <c r="EL12" s="11">
        <v>98.924953483564195</v>
      </c>
      <c r="EM12" s="11">
        <v>97.146991937151128</v>
      </c>
      <c r="EN12" s="11">
        <v>0</v>
      </c>
      <c r="EO12" s="11">
        <v>90.2</v>
      </c>
      <c r="EP12" s="11">
        <v>99.64</v>
      </c>
      <c r="EQ12" s="11">
        <v>99.10873440285205</v>
      </c>
      <c r="ER12" s="11">
        <v>95.677799607072686</v>
      </c>
      <c r="ES12" s="11">
        <v>70.891364902506965</v>
      </c>
      <c r="ET12" s="11">
        <v>52.272723037190346</v>
      </c>
      <c r="EU12" s="11">
        <v>83.870971155046647</v>
      </c>
      <c r="EV12" s="11">
        <v>25.175656108429784</v>
      </c>
      <c r="EW12" s="11">
        <v>26.833854021356888</v>
      </c>
      <c r="EX12" s="11">
        <v>0</v>
      </c>
      <c r="EY12" s="11">
        <v>5.1618467220256159</v>
      </c>
      <c r="EZ12" s="11">
        <v>2.3036514217240507</v>
      </c>
      <c r="FA12" s="11">
        <v>3.3206993672664928E-2</v>
      </c>
      <c r="FB12" s="11">
        <v>4.5728531255171843E-3</v>
      </c>
      <c r="FC12" s="11">
        <v>1.0311764758337194E-3</v>
      </c>
      <c r="FD12" s="11">
        <v>9.496253331232446E-2</v>
      </c>
      <c r="FE12" s="11">
        <v>2.3502959764362727</v>
      </c>
      <c r="FF12" s="11">
        <v>85.099419123992675</v>
      </c>
      <c r="FG12" s="11">
        <v>25.655422276621785</v>
      </c>
      <c r="FH12" s="11">
        <v>100</v>
      </c>
      <c r="FI12" s="11">
        <v>100</v>
      </c>
      <c r="FJ12" s="11">
        <v>32.407453775574361</v>
      </c>
      <c r="FK12" s="11">
        <v>66.338850652767405</v>
      </c>
      <c r="FL12" s="11">
        <v>1.2840961040279646</v>
      </c>
      <c r="FM12" s="11">
        <v>11.874026452179343</v>
      </c>
      <c r="FN12" s="11">
        <v>13.724153934464292</v>
      </c>
      <c r="FO12" s="11">
        <v>87.888062964582417</v>
      </c>
      <c r="FP12" s="11">
        <v>67.016897746967061</v>
      </c>
      <c r="FQ12" s="11">
        <v>91.222676545639004</v>
      </c>
      <c r="FR12" s="11">
        <v>59.688414061201733</v>
      </c>
      <c r="FS12" s="11">
        <v>88.329745767642095</v>
      </c>
      <c r="FT12" s="11">
        <v>33.972809667673715</v>
      </c>
      <c r="FU12" s="11">
        <v>12.495704601543219</v>
      </c>
      <c r="FV12" s="11">
        <v>165.56808597044764</v>
      </c>
      <c r="FW12" s="11">
        <v>110.89937833869607</v>
      </c>
      <c r="FX12" s="11">
        <v>92.155821436381245</v>
      </c>
      <c r="FY12" s="11">
        <v>53.106744556558681</v>
      </c>
      <c r="FZ12" s="11">
        <v>26.55337227827934</v>
      </c>
      <c r="GA12" s="11">
        <v>67.526622858058275</v>
      </c>
      <c r="GB12" s="11">
        <v>-5.1866228580582714</v>
      </c>
      <c r="GC12" s="11">
        <v>74.22718900303822</v>
      </c>
      <c r="GD12" s="11">
        <v>3.8535336392757422</v>
      </c>
      <c r="GE12" s="11">
        <v>15</v>
      </c>
      <c r="GF12" s="11">
        <v>22.727272727272727</v>
      </c>
      <c r="GG12" s="11">
        <v>9.0909090909090917</v>
      </c>
      <c r="GH12" s="11">
        <v>33.333333333333329</v>
      </c>
      <c r="GI12" s="11">
        <v>25</v>
      </c>
      <c r="GJ12" s="11">
        <v>84.507042253521121</v>
      </c>
      <c r="GK12" s="11">
        <v>15</v>
      </c>
      <c r="GL12" s="11">
        <v>10</v>
      </c>
      <c r="GM12" s="11">
        <v>0.5</v>
      </c>
      <c r="GN12" s="11">
        <v>51.093127848086716</v>
      </c>
      <c r="GO12" s="11">
        <v>22.974607798119997</v>
      </c>
      <c r="GP12" s="11">
        <v>24.249543891802688</v>
      </c>
      <c r="GQ12" s="11">
        <v>9.2673590400000005</v>
      </c>
      <c r="GR12" s="11">
        <v>94.159061655225557</v>
      </c>
      <c r="GS12" s="11">
        <v>93.668514775941901</v>
      </c>
      <c r="GT12" s="11">
        <v>28.358447464905606</v>
      </c>
      <c r="GU12" s="11">
        <v>3.2566741717594083</v>
      </c>
      <c r="GV12" s="11" t="s">
        <v>727</v>
      </c>
      <c r="GW12" s="11" t="s">
        <v>727</v>
      </c>
      <c r="GX12" s="11">
        <v>125.95851281535415</v>
      </c>
      <c r="GY12" s="11">
        <v>0</v>
      </c>
      <c r="GZ12" s="11">
        <v>100.73937153419593</v>
      </c>
      <c r="HA12" s="11">
        <v>50.563364359196598</v>
      </c>
      <c r="HB12" s="11">
        <v>0</v>
      </c>
      <c r="HC12" s="11">
        <v>0</v>
      </c>
      <c r="HD12" s="11">
        <v>4222163.0606323248</v>
      </c>
      <c r="HE12" s="11">
        <v>39.954444444444455</v>
      </c>
      <c r="HF12" s="11">
        <v>225.67190476190481</v>
      </c>
      <c r="HG12" s="11">
        <v>195.1604761904762</v>
      </c>
      <c r="HH12" s="11">
        <v>96.673968253968212</v>
      </c>
      <c r="HI12" s="12">
        <v>118.37777146661523</v>
      </c>
      <c r="HJ12" s="12">
        <v>49.422564406277765</v>
      </c>
      <c r="HK12" s="12">
        <v>51.158727781106457</v>
      </c>
      <c r="HL12" s="11">
        <v>91.066041676335459</v>
      </c>
      <c r="HM12" s="11">
        <v>96.820903141968714</v>
      </c>
      <c r="HN12" s="11">
        <v>97.331415046178122</v>
      </c>
      <c r="HO12" s="11">
        <v>95.925186800946776</v>
      </c>
      <c r="HP12" s="11">
        <v>93.02455098157516</v>
      </c>
      <c r="HQ12" s="11">
        <v>100</v>
      </c>
      <c r="HR12" s="11">
        <v>100</v>
      </c>
      <c r="HS12" s="11" t="s">
        <v>727</v>
      </c>
      <c r="HT12" s="11">
        <v>169.2245753434149</v>
      </c>
      <c r="HU12" s="11">
        <v>64.396024471641994</v>
      </c>
      <c r="HV12" s="11">
        <v>88.083024928729941</v>
      </c>
      <c r="HW12" s="11">
        <v>89.474382488218666</v>
      </c>
      <c r="HX12" s="11">
        <v>75.381275514550381</v>
      </c>
      <c r="HY12" s="11">
        <v>64.093609976974349</v>
      </c>
      <c r="HZ12" s="11">
        <v>97.183282550648968</v>
      </c>
      <c r="IA12" s="11">
        <v>97.554485543324176</v>
      </c>
      <c r="IB12" s="11">
        <v>97.665544716929048</v>
      </c>
      <c r="IC12" s="11">
        <v>48.378004098289949</v>
      </c>
      <c r="ID12" s="11">
        <v>95.999141971566388</v>
      </c>
      <c r="IE12" s="11">
        <v>92.78198617567584</v>
      </c>
      <c r="IF12" s="11">
        <v>97.681591875883683</v>
      </c>
      <c r="IG12" s="11">
        <v>36.023938841170377</v>
      </c>
      <c r="IH12" s="11">
        <v>95.391117334531998</v>
      </c>
      <c r="II12" s="11">
        <v>63.085348308349189</v>
      </c>
      <c r="IJ12" s="11">
        <v>5.4456597626250876</v>
      </c>
      <c r="IK12" s="11">
        <v>11</v>
      </c>
      <c r="IL12" s="11">
        <v>89.91971040051979</v>
      </c>
      <c r="IM12" s="11">
        <v>33.146145635123219</v>
      </c>
      <c r="IN12" s="11">
        <v>32.941940873439457</v>
      </c>
      <c r="IO12" s="11">
        <v>89.049302691023385</v>
      </c>
      <c r="IP12" s="11">
        <v>36.111111111111107</v>
      </c>
      <c r="IQ12" s="11">
        <v>9.4389721627408996</v>
      </c>
      <c r="IR12" s="11">
        <v>94.73684210526315</v>
      </c>
      <c r="IS12" s="11">
        <v>78.141982490212897</v>
      </c>
      <c r="IT12" s="11">
        <v>9.1911764705882355</v>
      </c>
      <c r="IU12" s="11">
        <v>108.45588235294117</v>
      </c>
      <c r="IV12" s="11">
        <v>7.7625986793108588</v>
      </c>
      <c r="IW12" s="11">
        <v>29.586415768829749</v>
      </c>
      <c r="IX12" s="11">
        <v>23.364915831110295</v>
      </c>
      <c r="IY12" s="11">
        <v>0.64391500321957496</v>
      </c>
      <c r="IZ12" s="11">
        <v>0</v>
      </c>
      <c r="JA12" s="11">
        <v>62.78171281390857</v>
      </c>
      <c r="JB12" s="11">
        <v>2.7272727272727271</v>
      </c>
      <c r="JC12" s="11">
        <v>28.424247999264097</v>
      </c>
      <c r="JD12" s="11">
        <v>18.075614018949498</v>
      </c>
      <c r="JE12" s="11">
        <v>6.6231257474013425</v>
      </c>
      <c r="JF12" s="11">
        <v>2.2537025112685125</v>
      </c>
      <c r="JG12" s="11">
        <v>9.6969696969696972</v>
      </c>
      <c r="JH12" s="11">
        <v>13.859598853868194</v>
      </c>
      <c r="JI12" s="11">
        <v>14.261648745519713</v>
      </c>
      <c r="JJ12" s="11">
        <v>74.807480748074809</v>
      </c>
      <c r="JK12" s="11">
        <v>90.699794848415777</v>
      </c>
      <c r="JL12" s="11">
        <v>31.844802342606148</v>
      </c>
      <c r="JM12" s="11">
        <v>81.33235724743777</v>
      </c>
      <c r="JN12" s="11">
        <v>98.924953483564195</v>
      </c>
      <c r="JO12" s="11">
        <v>97.146991937151128</v>
      </c>
      <c r="JP12" s="11">
        <v>0</v>
      </c>
      <c r="JQ12" s="11">
        <v>90.2</v>
      </c>
      <c r="JR12" s="11">
        <v>99.64</v>
      </c>
      <c r="JS12" s="11">
        <v>99.10873440285205</v>
      </c>
      <c r="JT12" s="11">
        <v>95.677799607072686</v>
      </c>
      <c r="JU12" s="11">
        <v>70.891364902506965</v>
      </c>
      <c r="JV12" s="11">
        <v>0.74390239999999996</v>
      </c>
      <c r="JW12" s="11">
        <v>0.87804879999999996</v>
      </c>
      <c r="JX12" s="11">
        <v>1.1964459350000001</v>
      </c>
      <c r="JY12" s="11">
        <v>0.28833449999999999</v>
      </c>
      <c r="JZ12" s="11">
        <v>2.2103197731357715</v>
      </c>
      <c r="KA12" s="11">
        <v>96814.954731814316</v>
      </c>
      <c r="KB12" s="11">
        <v>36242.206688308761</v>
      </c>
      <c r="KC12" s="11">
        <v>2.6571584411583487E-3</v>
      </c>
      <c r="KD12" s="11">
        <v>3.5001490000000003E-2</v>
      </c>
      <c r="KE12" s="11">
        <v>2.6812499999999996E-3</v>
      </c>
      <c r="KF12" s="11">
        <v>0.27595858000000001</v>
      </c>
      <c r="KG12" s="13">
        <v>2.8237256402892222E-2</v>
      </c>
      <c r="KH12" s="11">
        <v>8.031389265646192</v>
      </c>
      <c r="KI12" s="11">
        <v>-18.13953488372093</v>
      </c>
      <c r="KJ12" s="11">
        <v>200</v>
      </c>
      <c r="KK12" s="11">
        <v>200</v>
      </c>
      <c r="KL12" s="11">
        <v>10.743684210526316</v>
      </c>
      <c r="KM12" s="11">
        <v>9.2231578947368416</v>
      </c>
      <c r="KN12" s="11">
        <v>88.515999999999991</v>
      </c>
      <c r="KO12" s="11">
        <v>153.03016666666667</v>
      </c>
      <c r="KP12" s="11">
        <v>142.71233333333333</v>
      </c>
      <c r="KQ12" s="11">
        <v>12.111937035417577</v>
      </c>
      <c r="KR12" s="11">
        <v>32.983102253032932</v>
      </c>
      <c r="KS12" s="11">
        <v>91.222676545639004</v>
      </c>
      <c r="KT12" s="11">
        <v>6.6529993144364159</v>
      </c>
      <c r="KU12" s="11">
        <v>88.329745767642095</v>
      </c>
      <c r="KV12" s="11">
        <v>33.972809667673715</v>
      </c>
    </row>
    <row r="13" spans="1:308" x14ac:dyDescent="0.3">
      <c r="A13" t="s">
        <v>1</v>
      </c>
      <c r="B13" s="2" t="s">
        <v>14</v>
      </c>
      <c r="C13" s="2" t="s">
        <v>15</v>
      </c>
      <c r="D13" s="2" t="s">
        <v>346</v>
      </c>
      <c r="E13" s="2" t="s">
        <v>347</v>
      </c>
      <c r="F13" s="2" t="s">
        <v>357</v>
      </c>
      <c r="G13" s="2" t="s">
        <v>344</v>
      </c>
      <c r="H13" s="17" t="s">
        <v>487</v>
      </c>
      <c r="I13" s="11">
        <v>59.280141738523632</v>
      </c>
      <c r="J13" s="11">
        <v>52.425016850583589</v>
      </c>
      <c r="K13" s="11">
        <v>59.695153555414358</v>
      </c>
      <c r="L13" s="11">
        <v>70.958375504138473</v>
      </c>
      <c r="M13" s="11">
        <v>79.04510032462936</v>
      </c>
      <c r="N13" s="11">
        <v>61.487644248057599</v>
      </c>
      <c r="O13" s="11">
        <v>32.069559948318407</v>
      </c>
      <c r="P13" s="11">
        <v>87.993501561197306</v>
      </c>
      <c r="Q13" s="11">
        <v>63.955175870298348</v>
      </c>
      <c r="R13" s="11">
        <v>18.939393939393938</v>
      </c>
      <c r="S13" s="11">
        <v>79.556922233005622</v>
      </c>
      <c r="T13" s="11">
        <v>16.421052631578949</v>
      </c>
      <c r="U13" s="11">
        <v>72.054244220453924</v>
      </c>
      <c r="V13" s="11">
        <v>28.054827498157092</v>
      </c>
      <c r="W13" s="11">
        <v>10.78559078140699</v>
      </c>
      <c r="X13" s="11">
        <v>75.134739449832253</v>
      </c>
      <c r="Y13" s="11">
        <v>94.788006312467132</v>
      </c>
      <c r="Z13" s="11">
        <v>58.072277677951071</v>
      </c>
      <c r="AA13" s="11">
        <v>76.766211500895523</v>
      </c>
      <c r="AB13" s="11">
        <v>82.225236138017948</v>
      </c>
      <c r="AC13" s="11">
        <v>63.11080868317665</v>
      </c>
      <c r="AD13" s="11">
        <v>51.800806593021214</v>
      </c>
      <c r="AE13" s="11">
        <v>80.88881460558099</v>
      </c>
      <c r="AF13" s="11">
        <v>79.04510032462936</v>
      </c>
      <c r="AG13" s="11">
        <v>50.804372675269747</v>
      </c>
      <c r="AH13" s="11">
        <v>22.730515554551367</v>
      </c>
      <c r="AI13" s="11">
        <v>39.923133453697126</v>
      </c>
      <c r="AJ13" s="11">
        <v>93.395596137318336</v>
      </c>
      <c r="AK13" s="11">
        <v>68.167304328344045</v>
      </c>
      <c r="AL13" s="11">
        <v>93.904943339165044</v>
      </c>
      <c r="AM13" s="11">
        <v>59.409864651511654</v>
      </c>
      <c r="AN13" s="11">
        <v>4.5622499009830539</v>
      </c>
      <c r="AO13" s="11">
        <v>1.7299859045015367</v>
      </c>
      <c r="AP13" s="11">
        <v>33.719667082626771</v>
      </c>
      <c r="AQ13" s="11">
        <v>19.301795734153671</v>
      </c>
      <c r="AR13" s="11">
        <v>73.693796416133722</v>
      </c>
      <c r="AS13" s="11">
        <v>100</v>
      </c>
      <c r="AT13" s="11">
        <v>90.491527452612047</v>
      </c>
      <c r="AU13" s="11">
        <v>92.695815976241761</v>
      </c>
      <c r="AV13" s="11">
        <v>82.903232607378968</v>
      </c>
      <c r="AW13" s="11">
        <v>69.216130620242453</v>
      </c>
      <c r="AX13" s="11">
        <v>92.65430271070862</v>
      </c>
      <c r="AY13" s="11">
        <v>70.240712100651166</v>
      </c>
      <c r="AZ13" s="11">
        <v>65.607255250925974</v>
      </c>
      <c r="BA13" s="11">
        <v>66.199786073032868</v>
      </c>
      <c r="BB13" s="11">
        <v>53.772950056583369</v>
      </c>
      <c r="BC13" s="11">
        <v>25</v>
      </c>
      <c r="BD13" s="11">
        <v>27.27272727272727</v>
      </c>
      <c r="BE13" s="11">
        <v>4.5454545454545459</v>
      </c>
      <c r="BF13" s="11">
        <v>100</v>
      </c>
      <c r="BG13" s="11">
        <v>25</v>
      </c>
      <c r="BH13" s="11">
        <v>99.615384615384613</v>
      </c>
      <c r="BI13" s="11">
        <v>94.002559882976783</v>
      </c>
      <c r="BJ13" s="11">
        <v>79.166666666666657</v>
      </c>
      <c r="BK13" s="11">
        <v>82.10526315789474</v>
      </c>
      <c r="BL13" s="11">
        <v>0</v>
      </c>
      <c r="BM13" s="11">
        <v>0</v>
      </c>
      <c r="BN13" s="11">
        <v>0</v>
      </c>
      <c r="BO13" s="11">
        <v>0</v>
      </c>
      <c r="BP13" s="11">
        <v>63.961471374931008</v>
      </c>
      <c r="BQ13" s="11">
        <v>67.804726108263239</v>
      </c>
      <c r="BR13" s="11">
        <v>84.396535178167525</v>
      </c>
      <c r="BS13" s="11">
        <v>0.68890878586889437</v>
      </c>
      <c r="BT13" s="11">
        <v>100</v>
      </c>
      <c r="BU13" s="11">
        <v>61.040000000000006</v>
      </c>
      <c r="BV13" s="11">
        <v>5.0852762782494665</v>
      </c>
      <c r="BW13" s="11">
        <v>0</v>
      </c>
      <c r="BX13" s="11">
        <v>1.5147799248241951</v>
      </c>
      <c r="BY13" s="11">
        <v>43.113292124758175</v>
      </c>
      <c r="BZ13" s="11">
        <v>0</v>
      </c>
      <c r="CA13" s="11">
        <v>0</v>
      </c>
      <c r="CB13" s="11">
        <v>2.907100086978303E-2</v>
      </c>
      <c r="CC13" s="11">
        <v>92.674009080458163</v>
      </c>
      <c r="CD13" s="11">
        <v>56.000245343739984</v>
      </c>
      <c r="CE13" s="11">
        <v>59.135909194283443</v>
      </c>
      <c r="CF13" s="11">
        <v>85.957502537406285</v>
      </c>
      <c r="CG13" s="11">
        <v>87.268476976061166</v>
      </c>
      <c r="CH13" s="11">
        <v>50.730180806675939</v>
      </c>
      <c r="CI13" s="11">
        <v>94.176852210200721</v>
      </c>
      <c r="CJ13" s="11">
        <v>93.603366649132042</v>
      </c>
      <c r="CK13" s="11">
        <v>96.223040504997371</v>
      </c>
      <c r="CL13" s="11">
        <v>96.412414518674382</v>
      </c>
      <c r="CM13" s="11">
        <v>94.539715938979484</v>
      </c>
      <c r="CN13" s="11">
        <v>93.161493950552341</v>
      </c>
      <c r="CO13" s="11">
        <v>69.64</v>
      </c>
      <c r="CP13" s="11">
        <v>51.28</v>
      </c>
      <c r="CQ13" s="11">
        <v>100</v>
      </c>
      <c r="CR13" s="11">
        <v>11.369110711804272</v>
      </c>
      <c r="CS13" s="11">
        <v>61.22196312353234</v>
      </c>
      <c r="CT13" s="11">
        <v>84.743534234563029</v>
      </c>
      <c r="CU13" s="11">
        <v>88.83548883357345</v>
      </c>
      <c r="CV13" s="11">
        <v>68.864693262535283</v>
      </c>
      <c r="CW13" s="11">
        <v>59.70764569276821</v>
      </c>
      <c r="CX13" s="11">
        <v>97.223943858400858</v>
      </c>
      <c r="CY13" s="11">
        <v>94.400907921436385</v>
      </c>
      <c r="CZ13" s="11">
        <v>97.164435308735747</v>
      </c>
      <c r="DA13" s="11">
        <v>55.134234056543761</v>
      </c>
      <c r="DB13" s="11">
        <v>97.701874457821617</v>
      </c>
      <c r="DC13" s="11">
        <v>89.710869967781633</v>
      </c>
      <c r="DD13" s="11">
        <v>95.148036778278438</v>
      </c>
      <c r="DE13" s="11">
        <v>31.873164549477462</v>
      </c>
      <c r="DF13" s="11">
        <v>96.668366064068493</v>
      </c>
      <c r="DG13" s="11">
        <v>94.392425039452917</v>
      </c>
      <c r="DH13" s="11">
        <v>46.940001010077026</v>
      </c>
      <c r="DI13" s="11">
        <v>48</v>
      </c>
      <c r="DJ13" s="11">
        <v>90.657548658600746</v>
      </c>
      <c r="DK13" s="11">
        <v>34.729089952656494</v>
      </c>
      <c r="DL13" s="11">
        <v>30.015781167806416</v>
      </c>
      <c r="DM13" s="11">
        <v>76.163610719322989</v>
      </c>
      <c r="DN13" s="11">
        <v>69.230769230769226</v>
      </c>
      <c r="DO13" s="11">
        <v>89.271989583342815</v>
      </c>
      <c r="DP13" s="11">
        <v>88.888888888888886</v>
      </c>
      <c r="DQ13" s="11">
        <v>61.396085537126275</v>
      </c>
      <c r="DR13" s="11">
        <v>100</v>
      </c>
      <c r="DS13" s="11">
        <v>75.739215436761796</v>
      </c>
      <c r="DT13" s="11">
        <v>62.782604783338499</v>
      </c>
      <c r="DU13" s="11">
        <v>38.826140567200987</v>
      </c>
      <c r="DV13" s="11">
        <v>20.245070384272847</v>
      </c>
      <c r="DW13" s="11">
        <v>2.6606019354640313</v>
      </c>
      <c r="DX13" s="11">
        <v>59.070095465805508</v>
      </c>
      <c r="DY13" s="11">
        <v>15.493918640184093</v>
      </c>
      <c r="DZ13" s="11">
        <v>16.18289134703037</v>
      </c>
      <c r="EA13" s="11">
        <v>50.393688551572438</v>
      </c>
      <c r="EB13" s="11">
        <v>59.715464279688305</v>
      </c>
      <c r="EC13" s="11">
        <v>36.63930131095622</v>
      </c>
      <c r="ED13" s="11">
        <v>38.200546459602023</v>
      </c>
      <c r="EE13" s="11">
        <v>14.666666666666666</v>
      </c>
      <c r="EF13" s="11">
        <v>82.436897325774225</v>
      </c>
      <c r="EG13" s="11">
        <v>98.384741084956062</v>
      </c>
      <c r="EH13" s="11">
        <v>95.66326530612244</v>
      </c>
      <c r="EI13" s="11">
        <v>97.097480832420587</v>
      </c>
      <c r="EJ13" s="11">
        <v>52.480417754569189</v>
      </c>
      <c r="EK13" s="11">
        <v>64.882506527415146</v>
      </c>
      <c r="EL13" s="11">
        <v>94.059405940594047</v>
      </c>
      <c r="EM13" s="11">
        <v>81.559405940594047</v>
      </c>
      <c r="EN13" s="11">
        <v>47.854785478547853</v>
      </c>
      <c r="EO13" s="11">
        <v>89.39</v>
      </c>
      <c r="EP13" s="11">
        <v>100</v>
      </c>
      <c r="EQ13" s="11">
        <v>99.678456591639872</v>
      </c>
      <c r="ER13" s="11">
        <v>96.24573378839591</v>
      </c>
      <c r="ES13" s="11">
        <v>84.210526315789465</v>
      </c>
      <c r="ET13" s="11">
        <v>77.272732355371559</v>
      </c>
      <c r="EU13" s="11">
        <v>98.387099760665819</v>
      </c>
      <c r="EV13" s="11">
        <v>50.792664742950201</v>
      </c>
      <c r="EW13" s="11">
        <v>11.186961747059057</v>
      </c>
      <c r="EX13" s="11">
        <v>7.4743735400134304</v>
      </c>
      <c r="EY13" s="11">
        <v>4.2686590751677196</v>
      </c>
      <c r="EZ13" s="11">
        <v>1.9437170877680128</v>
      </c>
      <c r="FA13" s="11">
        <v>2.5538058131109964</v>
      </c>
      <c r="FB13" s="11">
        <v>2.717634004107717E-2</v>
      </c>
      <c r="FC13" s="11">
        <v>4.3031565411207335</v>
      </c>
      <c r="FD13" s="11">
        <v>3.5804923733339732E-2</v>
      </c>
      <c r="FE13" s="11">
        <v>4.4203437330206761</v>
      </c>
      <c r="FF13" s="11">
        <v>46.704577227972436</v>
      </c>
      <c r="FG13" s="11">
        <v>56.984104389086589</v>
      </c>
      <c r="FH13" s="11">
        <v>28.314917127071819</v>
      </c>
      <c r="FI13" s="11">
        <v>32.17439293598234</v>
      </c>
      <c r="FJ13" s="11">
        <v>2.381469054812734</v>
      </c>
      <c r="FK13" s="11">
        <v>14.01306694701411</v>
      </c>
      <c r="FL13" s="11">
        <v>13.828414689896789</v>
      </c>
      <c r="FM13" s="11">
        <v>29.846403655347558</v>
      </c>
      <c r="FN13" s="11">
        <v>36.439624323697174</v>
      </c>
      <c r="FO13" s="11">
        <v>87.167399958097633</v>
      </c>
      <c r="FP13" s="11">
        <v>69.753694581280797</v>
      </c>
      <c r="FQ13" s="11">
        <v>90.167835671342687</v>
      </c>
      <c r="FR13" s="11">
        <v>67.218629008731128</v>
      </c>
      <c r="FS13" s="11">
        <v>88.065745593139582</v>
      </c>
      <c r="FT13" s="11">
        <v>39.789473684210527</v>
      </c>
      <c r="FU13" s="11">
        <v>0</v>
      </c>
      <c r="FV13" s="11">
        <v>91.665029791134685</v>
      </c>
      <c r="FW13" s="11">
        <v>144.04504681464022</v>
      </c>
      <c r="FX13" s="11">
        <v>170.23505532639297</v>
      </c>
      <c r="FY13" s="11">
        <v>62.201270215412812</v>
      </c>
      <c r="FZ13" s="11">
        <v>36.011261703660054</v>
      </c>
      <c r="GA13" s="11">
        <v>70.240712100651166</v>
      </c>
      <c r="GB13" s="11">
        <v>-4.8007121006511682</v>
      </c>
      <c r="GC13" s="11">
        <v>66.199786073032868</v>
      </c>
      <c r="GD13" s="11">
        <v>7.2043073139120537</v>
      </c>
      <c r="GE13" s="11">
        <v>25</v>
      </c>
      <c r="GF13" s="11">
        <v>27.27272727272727</v>
      </c>
      <c r="GG13" s="11">
        <v>4.5454545454545459</v>
      </c>
      <c r="GH13" s="11">
        <v>100</v>
      </c>
      <c r="GI13" s="11">
        <v>25</v>
      </c>
      <c r="GJ13" s="11">
        <v>99.615384615384613</v>
      </c>
      <c r="GK13" s="11">
        <v>5</v>
      </c>
      <c r="GL13" s="11">
        <v>10</v>
      </c>
      <c r="GM13" s="11">
        <v>5.666666666666667</v>
      </c>
      <c r="GN13" s="11">
        <v>0</v>
      </c>
      <c r="GO13" s="11">
        <v>0</v>
      </c>
      <c r="GP13" s="11">
        <v>0</v>
      </c>
      <c r="GQ13" s="11">
        <v>0</v>
      </c>
      <c r="GR13" s="11">
        <v>63.961471374931008</v>
      </c>
      <c r="GS13" s="11">
        <v>32.195273891736761</v>
      </c>
      <c r="GT13" s="11">
        <v>15.603464821832477</v>
      </c>
      <c r="GU13" s="11">
        <v>0.68890878586889437</v>
      </c>
      <c r="GV13" s="11">
        <v>100</v>
      </c>
      <c r="GW13" s="11" t="s">
        <v>727</v>
      </c>
      <c r="GX13" s="11">
        <v>5.0852762782494665</v>
      </c>
      <c r="GY13" s="11">
        <v>0</v>
      </c>
      <c r="GZ13" s="11">
        <v>145.69065770771417</v>
      </c>
      <c r="HA13" s="11">
        <v>43.113292124758175</v>
      </c>
      <c r="HB13" s="11">
        <v>0</v>
      </c>
      <c r="HC13" s="11">
        <v>0</v>
      </c>
      <c r="HD13" s="11">
        <v>2866.7611003633278</v>
      </c>
      <c r="HE13" s="11">
        <v>31.074285714285708</v>
      </c>
      <c r="HF13" s="11">
        <v>199.40888888888892</v>
      </c>
      <c r="HG13" s="11">
        <v>201.42174603174604</v>
      </c>
      <c r="HH13" s="11">
        <v>67.932698412698414</v>
      </c>
      <c r="HI13" s="12">
        <v>145.92237173818842</v>
      </c>
      <c r="HJ13" s="12">
        <v>49.269819193324061</v>
      </c>
      <c r="HK13" s="12">
        <v>26.199423665019996</v>
      </c>
      <c r="HL13" s="11">
        <v>93.603366649132042</v>
      </c>
      <c r="HM13" s="11">
        <v>96.223040504997371</v>
      </c>
      <c r="HN13" s="11">
        <v>96.412414518674382</v>
      </c>
      <c r="HO13" s="11">
        <v>94.539715938979484</v>
      </c>
      <c r="HP13" s="11">
        <v>93.161493950552341</v>
      </c>
      <c r="HQ13" s="11">
        <v>69.64</v>
      </c>
      <c r="HR13" s="11">
        <v>51.28</v>
      </c>
      <c r="HS13" s="11">
        <v>100</v>
      </c>
      <c r="HT13" s="14">
        <v>11.369110711804272</v>
      </c>
      <c r="HU13" s="11">
        <v>61.22196312353234</v>
      </c>
      <c r="HV13" s="11">
        <v>84.743534234563029</v>
      </c>
      <c r="HW13" s="11">
        <v>88.83548883357345</v>
      </c>
      <c r="HX13" s="11">
        <v>68.864693262535283</v>
      </c>
      <c r="HY13" s="11">
        <v>59.70764569276821</v>
      </c>
      <c r="HZ13" s="11">
        <v>97.223943858400858</v>
      </c>
      <c r="IA13" s="11">
        <v>94.400907921436385</v>
      </c>
      <c r="IB13" s="11">
        <v>97.164435308735747</v>
      </c>
      <c r="IC13" s="11">
        <v>55.134234056543761</v>
      </c>
      <c r="ID13" s="11">
        <v>97.701874457821617</v>
      </c>
      <c r="IE13" s="11">
        <v>89.710869967781633</v>
      </c>
      <c r="IF13" s="11">
        <v>95.148036778278438</v>
      </c>
      <c r="IG13" s="11">
        <v>31.873164549477462</v>
      </c>
      <c r="IH13" s="11">
        <v>96.668366064068493</v>
      </c>
      <c r="II13" s="11">
        <v>94.392425039452917</v>
      </c>
      <c r="IJ13" s="11">
        <v>-6.6389177939646205</v>
      </c>
      <c r="IK13" s="11">
        <v>14</v>
      </c>
      <c r="IL13" s="11">
        <v>90.657548658600746</v>
      </c>
      <c r="IM13" s="11">
        <v>34.729089952656494</v>
      </c>
      <c r="IN13" s="11">
        <v>30.015781167806416</v>
      </c>
      <c r="IO13" s="11">
        <v>76.163610719322989</v>
      </c>
      <c r="IP13" s="11">
        <v>69.230769230769226</v>
      </c>
      <c r="IQ13" s="11">
        <v>9.538636363636364</v>
      </c>
      <c r="IR13" s="11">
        <v>88.888888888888886</v>
      </c>
      <c r="IS13" s="11">
        <v>80.606161690292254</v>
      </c>
      <c r="IT13" s="11">
        <v>0</v>
      </c>
      <c r="IU13" s="11">
        <v>56.60377358490566</v>
      </c>
      <c r="IV13" s="11">
        <v>8.5463378545006172</v>
      </c>
      <c r="IW13" s="11">
        <v>38.826140567200987</v>
      </c>
      <c r="IX13" s="11">
        <v>113.31310449459511</v>
      </c>
      <c r="IY13" s="11">
        <v>4.7411340792717622</v>
      </c>
      <c r="IZ13" s="11">
        <v>77.754598900056905</v>
      </c>
      <c r="JA13" s="11">
        <v>149.06125545230421</v>
      </c>
      <c r="JB13" s="11">
        <v>8.387096774193548</v>
      </c>
      <c r="JC13" s="11">
        <v>42.006447942347805</v>
      </c>
      <c r="JD13" s="11">
        <v>32.808647828560595</v>
      </c>
      <c r="JE13" s="11">
        <v>11.852835198179404</v>
      </c>
      <c r="JF13" s="11">
        <v>3.8877299450028446</v>
      </c>
      <c r="JG13" s="11">
        <v>4.4000000000000004</v>
      </c>
      <c r="JH13" s="11">
        <v>9.9344262295081975</v>
      </c>
      <c r="JI13" s="11">
        <v>8.1705069124423968</v>
      </c>
      <c r="JJ13" s="11">
        <v>95.66326530612244</v>
      </c>
      <c r="JK13" s="11">
        <v>97.097480832420587</v>
      </c>
      <c r="JL13" s="11">
        <v>52.480417754569189</v>
      </c>
      <c r="JM13" s="11">
        <v>64.882506527415146</v>
      </c>
      <c r="JN13" s="11">
        <v>94.059405940594047</v>
      </c>
      <c r="JO13" s="11">
        <v>81.559405940594047</v>
      </c>
      <c r="JP13" s="11">
        <v>47.854785478547853</v>
      </c>
      <c r="JQ13" s="11">
        <v>89.39</v>
      </c>
      <c r="JR13" s="11">
        <v>100</v>
      </c>
      <c r="JS13" s="11">
        <v>99.678456591639872</v>
      </c>
      <c r="JT13" s="11">
        <v>96.24573378839591</v>
      </c>
      <c r="JU13" s="11">
        <v>84.210526315789465</v>
      </c>
      <c r="JV13" s="11">
        <v>0.87804879999999996</v>
      </c>
      <c r="JW13" s="11">
        <v>0.98780489999999999</v>
      </c>
      <c r="JX13" s="11">
        <v>1.454696872</v>
      </c>
      <c r="JY13" s="11">
        <v>0.247506</v>
      </c>
      <c r="JZ13" s="11">
        <v>4.0172338863278254</v>
      </c>
      <c r="KA13" s="11">
        <v>82079.949393737537</v>
      </c>
      <c r="KB13" s="11">
        <v>31828.424074604682</v>
      </c>
      <c r="KC13" s="11">
        <v>0.20435052749063162</v>
      </c>
      <c r="KD13" s="11">
        <v>0.20801289000000001</v>
      </c>
      <c r="KE13" s="11">
        <v>11.189004739999985</v>
      </c>
      <c r="KF13" s="11">
        <v>0.10404814999999999</v>
      </c>
      <c r="KG13" s="13">
        <v>4.2155202766765647E-2</v>
      </c>
      <c r="KH13" s="11">
        <v>-1.9914022000252878</v>
      </c>
      <c r="KI13" s="11">
        <v>73.784104389086593</v>
      </c>
      <c r="KJ13" s="11">
        <v>-86.740331491712709</v>
      </c>
      <c r="KK13" s="11">
        <v>-71.302428256070641</v>
      </c>
      <c r="KL13" s="11">
        <v>14.801052631578949</v>
      </c>
      <c r="KM13" s="11">
        <v>19.172631578947371</v>
      </c>
      <c r="KN13" s="11">
        <v>86.457999999999998</v>
      </c>
      <c r="KO13" s="11">
        <v>137.16550000000001</v>
      </c>
      <c r="KP13" s="11">
        <v>127.21300000000001</v>
      </c>
      <c r="KQ13" s="11">
        <v>12.832600041902367</v>
      </c>
      <c r="KR13" s="11">
        <v>30.24630541871921</v>
      </c>
      <c r="KS13" s="11">
        <v>90.167835671342687</v>
      </c>
      <c r="KT13" s="11">
        <v>6.9610857556415926</v>
      </c>
      <c r="KU13" s="11">
        <v>88.065745593139582</v>
      </c>
      <c r="KV13" s="11">
        <v>39.789473684210527</v>
      </c>
    </row>
    <row r="14" spans="1:308" x14ac:dyDescent="0.3">
      <c r="A14" t="s">
        <v>1</v>
      </c>
      <c r="B14" s="2" t="s">
        <v>16</v>
      </c>
      <c r="C14" s="2" t="s">
        <v>17</v>
      </c>
      <c r="D14" s="2" t="s">
        <v>346</v>
      </c>
      <c r="E14" s="2" t="s">
        <v>347</v>
      </c>
      <c r="F14" s="2" t="s">
        <v>357</v>
      </c>
      <c r="G14" s="2" t="s">
        <v>344</v>
      </c>
      <c r="H14" s="17" t="s">
        <v>486</v>
      </c>
      <c r="I14" s="11">
        <v>61.273328279805177</v>
      </c>
      <c r="J14" s="11">
        <v>61.514022246068429</v>
      </c>
      <c r="K14" s="11">
        <v>71.355294750509771</v>
      </c>
      <c r="L14" s="11">
        <v>76.095115368623993</v>
      </c>
      <c r="M14" s="11">
        <v>66.118281238563924</v>
      </c>
      <c r="N14" s="11">
        <v>49.500285503000164</v>
      </c>
      <c r="O14" s="11">
        <v>43.056970572064749</v>
      </c>
      <c r="P14" s="11">
        <v>80.16853239008671</v>
      </c>
      <c r="Q14" s="11">
        <v>67.861792882482291</v>
      </c>
      <c r="R14" s="11">
        <v>37.272727272727273</v>
      </c>
      <c r="S14" s="11">
        <v>77.704801653129238</v>
      </c>
      <c r="T14" s="11">
        <v>55.709713145364368</v>
      </c>
      <c r="U14" s="11">
        <v>67.546467285708289</v>
      </c>
      <c r="V14" s="11">
        <v>44.334121092980808</v>
      </c>
      <c r="W14" s="11">
        <v>56.526392852151417</v>
      </c>
      <c r="X14" s="11">
        <v>66.895020977153209</v>
      </c>
      <c r="Y14" s="11">
        <v>94.697923046940261</v>
      </c>
      <c r="Z14" s="11">
        <v>67.301842125794209</v>
      </c>
      <c r="AA14" s="11">
        <v>80.511461467356341</v>
      </c>
      <c r="AB14" s="11">
        <v>89.118959152503407</v>
      </c>
      <c r="AC14" s="11">
        <v>79.225384568065564</v>
      </c>
      <c r="AD14" s="11">
        <v>54.643911130909295</v>
      </c>
      <c r="AE14" s="11">
        <v>76.975860524285309</v>
      </c>
      <c r="AF14" s="11">
        <v>66.118281238563924</v>
      </c>
      <c r="AG14" s="11">
        <v>42.141175121891798</v>
      </c>
      <c r="AH14" s="11">
        <v>9.5446936584704503</v>
      </c>
      <c r="AI14" s="11">
        <v>38.639458819885732</v>
      </c>
      <c r="AJ14" s="11">
        <v>52.782942780165911</v>
      </c>
      <c r="AK14" s="11">
        <v>61.576728474637619</v>
      </c>
      <c r="AL14" s="11">
        <v>92.316714162949509</v>
      </c>
      <c r="AM14" s="11">
        <v>71.876727522504581</v>
      </c>
      <c r="AN14" s="11">
        <v>21.617340657267775</v>
      </c>
      <c r="AO14" s="11">
        <v>2.2780530792836573</v>
      </c>
      <c r="AP14" s="11">
        <v>27.890543421671008</v>
      </c>
      <c r="AQ14" s="11">
        <v>56.890167709071797</v>
      </c>
      <c r="AR14" s="11">
        <v>77.788991042589643</v>
      </c>
      <c r="AS14" s="11">
        <v>84.077664342272939</v>
      </c>
      <c r="AT14" s="11">
        <v>67.026728751629861</v>
      </c>
      <c r="AU14" s="11">
        <v>90.891191203239686</v>
      </c>
      <c r="AV14" s="11">
        <v>89.592511156772829</v>
      </c>
      <c r="AW14" s="11">
        <v>63.15069633702489</v>
      </c>
      <c r="AX14" s="11">
        <v>86.272402549580079</v>
      </c>
      <c r="AY14" s="11">
        <v>68.93148722042659</v>
      </c>
      <c r="AZ14" s="11">
        <v>56.738034644751721</v>
      </c>
      <c r="BA14" s="11">
        <v>82.378434970706166</v>
      </c>
      <c r="BB14" s="11">
        <v>63.399214694044701</v>
      </c>
      <c r="BC14" s="11">
        <v>30</v>
      </c>
      <c r="BD14" s="11">
        <v>50</v>
      </c>
      <c r="BE14" s="11">
        <v>31.818181818181817</v>
      </c>
      <c r="BF14" s="11">
        <v>100</v>
      </c>
      <c r="BG14" s="11">
        <v>50</v>
      </c>
      <c r="BH14" s="11">
        <v>63.855421686746979</v>
      </c>
      <c r="BI14" s="11">
        <v>95.50191991223258</v>
      </c>
      <c r="BJ14" s="11">
        <v>79.166666666666657</v>
      </c>
      <c r="BK14" s="11">
        <v>83.15789473684211</v>
      </c>
      <c r="BL14" s="11">
        <v>60.484980045877144</v>
      </c>
      <c r="BM14" s="11">
        <v>52.896324639816171</v>
      </c>
      <c r="BN14" s="11">
        <v>18.352500944286348</v>
      </c>
      <c r="BO14" s="11">
        <v>63.656865360000012</v>
      </c>
      <c r="BP14" s="11">
        <v>53.290253882774408</v>
      </c>
      <c r="BQ14" s="11">
        <v>53.023846558584694</v>
      </c>
      <c r="BR14" s="11">
        <v>96.325301415765793</v>
      </c>
      <c r="BS14" s="11">
        <v>0.71152526456459719</v>
      </c>
      <c r="BT14" s="11">
        <v>100</v>
      </c>
      <c r="BU14" s="11">
        <v>44.797342579912005</v>
      </c>
      <c r="BV14" s="11">
        <v>8.1856211168569573</v>
      </c>
      <c r="BW14" s="11">
        <v>100</v>
      </c>
      <c r="BX14" s="11">
        <v>12.310237596551298</v>
      </c>
      <c r="BY14" s="11">
        <v>55.453089623943896</v>
      </c>
      <c r="BZ14" s="11">
        <v>36.363636363636367</v>
      </c>
      <c r="CA14" s="11">
        <v>100</v>
      </c>
      <c r="CB14" s="11">
        <v>34.2888454210254</v>
      </c>
      <c r="CC14" s="11">
        <v>93.430799732085816</v>
      </c>
      <c r="CD14" s="11">
        <v>51.854357822344291</v>
      </c>
      <c r="CE14" s="11">
        <v>65.087706616310001</v>
      </c>
      <c r="CF14" s="11">
        <v>80.670654798932972</v>
      </c>
      <c r="CG14" s="11">
        <v>90.268971332900023</v>
      </c>
      <c r="CH14" s="11">
        <v>16.725043782837119</v>
      </c>
      <c r="CI14" s="11">
        <v>70.227612754662175</v>
      </c>
      <c r="CJ14" s="11">
        <v>95.264212929450423</v>
      </c>
      <c r="CK14" s="11">
        <v>94.82989030569631</v>
      </c>
      <c r="CL14" s="11">
        <v>95.795979731610885</v>
      </c>
      <c r="CM14" s="11">
        <v>91.17434155576592</v>
      </c>
      <c r="CN14" s="11">
        <v>96.425190712177738</v>
      </c>
      <c r="CO14" s="11">
        <v>84.68</v>
      </c>
      <c r="CP14" s="11">
        <v>84.99</v>
      </c>
      <c r="CQ14" s="11">
        <v>99.537368503176822</v>
      </c>
      <c r="CR14" s="11">
        <v>0</v>
      </c>
      <c r="CS14" s="11">
        <v>77.68614268957181</v>
      </c>
      <c r="CT14" s="11">
        <v>86.974499668205013</v>
      </c>
      <c r="CU14" s="11">
        <v>86.162566337789315</v>
      </c>
      <c r="CV14" s="11">
        <v>71.891521392620746</v>
      </c>
      <c r="CW14" s="11">
        <v>63.284463463429574</v>
      </c>
      <c r="CX14" s="11">
        <v>97.06957525252156</v>
      </c>
      <c r="CY14" s="11">
        <v>96.625813132599887</v>
      </c>
      <c r="CZ14" s="11">
        <v>98.160920460134008</v>
      </c>
      <c r="DA14" s="11">
        <v>60.304615692130817</v>
      </c>
      <c r="DB14" s="11">
        <v>97.929648031718003</v>
      </c>
      <c r="DC14" s="11">
        <v>98.677489604652806</v>
      </c>
      <c r="DD14" s="11">
        <v>98.557521003196271</v>
      </c>
      <c r="DE14" s="11">
        <v>64.942800055657642</v>
      </c>
      <c r="DF14" s="11">
        <v>97.752865239937876</v>
      </c>
      <c r="DG14" s="11">
        <v>92.691686619522244</v>
      </c>
      <c r="DH14" s="11">
        <v>64.984467084674449</v>
      </c>
      <c r="DI14" s="11">
        <v>80</v>
      </c>
      <c r="DJ14" s="11">
        <v>86.34667854557604</v>
      </c>
      <c r="DK14" s="11">
        <v>38.635224678434213</v>
      </c>
      <c r="DL14" s="11">
        <v>38.949830168717639</v>
      </c>
      <c r="DM14" s="11">
        <v>69.760923330585328</v>
      </c>
      <c r="DN14" s="11">
        <v>69.230769230769226</v>
      </c>
      <c r="DO14" s="11">
        <v>79.256577121993601</v>
      </c>
      <c r="DP14" s="11">
        <v>89.65517241379311</v>
      </c>
      <c r="DQ14" s="11">
        <v>52.909975629910818</v>
      </c>
      <c r="DR14" s="11">
        <v>85.361216730038009</v>
      </c>
      <c r="DS14" s="11">
        <v>60.083651355742937</v>
      </c>
      <c r="DT14" s="11">
        <v>53.179242488918653</v>
      </c>
      <c r="DU14" s="11">
        <v>31.103107754864944</v>
      </c>
      <c r="DV14" s="11">
        <v>7.6992093051152359</v>
      </c>
      <c r="DW14" s="11">
        <v>0</v>
      </c>
      <c r="DX14" s="11">
        <v>11.403563379836051</v>
      </c>
      <c r="DY14" s="11">
        <v>11.799425903485758</v>
      </c>
      <c r="DZ14" s="11">
        <v>16.821269703915203</v>
      </c>
      <c r="EA14" s="11">
        <v>49.821410567156207</v>
      </c>
      <c r="EB14" s="11">
        <v>50.050655981347148</v>
      </c>
      <c r="EC14" s="11">
        <v>37.636071188625451</v>
      </c>
      <c r="ED14" s="11">
        <v>40.355823028966505</v>
      </c>
      <c r="EE14" s="11">
        <v>15.333333333333336</v>
      </c>
      <c r="EF14" s="11">
        <v>18.10270737248257</v>
      </c>
      <c r="EG14" s="11">
        <v>40.872253275205082</v>
      </c>
      <c r="EH14" s="11">
        <v>62.188766647365377</v>
      </c>
      <c r="EI14" s="11">
        <v>89.968043825610593</v>
      </c>
      <c r="EJ14" s="11">
        <v>42.293744333635544</v>
      </c>
      <c r="EK14" s="11">
        <v>48.368087035358116</v>
      </c>
      <c r="EL14" s="11">
        <v>99.975326918332101</v>
      </c>
      <c r="EM14" s="11">
        <v>96.484085862324207</v>
      </c>
      <c r="EN14" s="11">
        <v>20.762398223538121</v>
      </c>
      <c r="EO14" s="11">
        <v>88.53</v>
      </c>
      <c r="EP14" s="11">
        <v>99.37</v>
      </c>
      <c r="EQ14" s="11">
        <v>98.227320125130348</v>
      </c>
      <c r="ER14" s="11">
        <v>96.608187134502927</v>
      </c>
      <c r="ES14" s="11">
        <v>78.848063555114194</v>
      </c>
      <c r="ET14" s="11">
        <v>97.727276962809654</v>
      </c>
      <c r="EU14" s="11">
        <v>100</v>
      </c>
      <c r="EV14" s="11">
        <v>88.74670101491175</v>
      </c>
      <c r="EW14" s="11">
        <v>1.0329321122969179</v>
      </c>
      <c r="EX14" s="11">
        <v>17.077952438089721</v>
      </c>
      <c r="EY14" s="11">
        <v>26.002538601775804</v>
      </c>
      <c r="EZ14" s="11">
        <v>21.7715309319378</v>
      </c>
      <c r="FA14" s="11">
        <v>1.2599431358831252</v>
      </c>
      <c r="FB14" s="11">
        <v>1.0768995680230462</v>
      </c>
      <c r="FC14" s="11">
        <v>6.4255042227815569</v>
      </c>
      <c r="FD14" s="11">
        <v>0.34986539044690068</v>
      </c>
      <c r="FE14" s="11">
        <v>4.1590408647659354</v>
      </c>
      <c r="FF14" s="11">
        <v>0</v>
      </c>
      <c r="FG14" s="11">
        <v>35.293676243589104</v>
      </c>
      <c r="FH14" s="11">
        <v>100</v>
      </c>
      <c r="FI14" s="11">
        <v>0</v>
      </c>
      <c r="FJ14" s="11">
        <v>58.048668246239188</v>
      </c>
      <c r="FK14" s="11">
        <v>93.321754853445</v>
      </c>
      <c r="FL14" s="11">
        <v>31.360796464671974</v>
      </c>
      <c r="FM14" s="11">
        <v>44.930943007920554</v>
      </c>
      <c r="FN14" s="11">
        <v>56.788675973082249</v>
      </c>
      <c r="FO14" s="11">
        <v>85.567823343848573</v>
      </c>
      <c r="FP14" s="11">
        <v>67.787773461459821</v>
      </c>
      <c r="FQ14" s="11">
        <v>94.76924073804085</v>
      </c>
      <c r="FR14" s="11">
        <v>100</v>
      </c>
      <c r="FS14" s="11">
        <v>86.174518911745196</v>
      </c>
      <c r="FT14" s="11">
        <v>32.434589800443462</v>
      </c>
      <c r="FU14" s="11">
        <v>11.454917739371984</v>
      </c>
      <c r="FV14" s="11">
        <v>317.8739672675726</v>
      </c>
      <c r="FW14" s="11">
        <v>171.10783373186902</v>
      </c>
      <c r="FX14" s="11">
        <v>123.85629805695957</v>
      </c>
      <c r="FY14" s="11">
        <v>74.45696530591789</v>
      </c>
      <c r="FZ14" s="11">
        <v>67.297641718810411</v>
      </c>
      <c r="GA14" s="11">
        <v>68.93148722042659</v>
      </c>
      <c r="GB14" s="11">
        <v>-6.3214872204265902</v>
      </c>
      <c r="GC14" s="11">
        <v>82.378434970706166</v>
      </c>
      <c r="GD14" s="11">
        <v>9.3664473408037594</v>
      </c>
      <c r="GE14" s="11">
        <v>30</v>
      </c>
      <c r="GF14" s="11">
        <v>50</v>
      </c>
      <c r="GG14" s="11">
        <v>31.818181818181817</v>
      </c>
      <c r="GH14" s="11">
        <v>100</v>
      </c>
      <c r="GI14" s="11">
        <v>50</v>
      </c>
      <c r="GJ14" s="11">
        <v>63.855421686746979</v>
      </c>
      <c r="GK14" s="11">
        <v>4</v>
      </c>
      <c r="GL14" s="11">
        <v>10</v>
      </c>
      <c r="GM14" s="11">
        <v>5.333333333333333</v>
      </c>
      <c r="GN14" s="11">
        <v>60.484980045877144</v>
      </c>
      <c r="GO14" s="11">
        <v>52.896324639816171</v>
      </c>
      <c r="GP14" s="11">
        <v>18.352500944286348</v>
      </c>
      <c r="GQ14" s="11">
        <v>63.656865360000019</v>
      </c>
      <c r="GR14" s="11">
        <v>53.290253882774408</v>
      </c>
      <c r="GS14" s="11">
        <v>46.976153441415299</v>
      </c>
      <c r="GT14" s="11">
        <v>3.6746985842342088</v>
      </c>
      <c r="GU14" s="11">
        <v>0.71152526456459719</v>
      </c>
      <c r="GV14" s="11">
        <v>100</v>
      </c>
      <c r="GW14" s="11">
        <v>44.797342579912005</v>
      </c>
      <c r="GX14" s="11">
        <v>8.1856211168569573</v>
      </c>
      <c r="GY14" s="11">
        <v>1</v>
      </c>
      <c r="GZ14" s="11">
        <v>1183.9915373765866</v>
      </c>
      <c r="HA14" s="11">
        <v>55.453089623943896</v>
      </c>
      <c r="HB14" s="11">
        <v>36.363636363636367</v>
      </c>
      <c r="HC14" s="11">
        <v>100</v>
      </c>
      <c r="HD14" s="11">
        <v>3381305.2625766192</v>
      </c>
      <c r="HE14" s="11">
        <v>28.740952380952375</v>
      </c>
      <c r="HF14" s="11">
        <v>216.57539682539687</v>
      </c>
      <c r="HG14" s="11">
        <v>172.80031746031742</v>
      </c>
      <c r="HH14" s="11">
        <v>84.080317460317445</v>
      </c>
      <c r="HI14" s="12">
        <v>137.21270307637644</v>
      </c>
      <c r="HJ14" s="12">
        <v>83.274956217162881</v>
      </c>
      <c r="HK14" s="12">
        <v>122.16995268138801</v>
      </c>
      <c r="HL14" s="11">
        <v>95.264212929450423</v>
      </c>
      <c r="HM14" s="11">
        <v>94.82989030569631</v>
      </c>
      <c r="HN14" s="11">
        <v>95.795979731610885</v>
      </c>
      <c r="HO14" s="11">
        <v>91.17434155576592</v>
      </c>
      <c r="HP14" s="11">
        <v>96.425190712177738</v>
      </c>
      <c r="HQ14" s="11">
        <v>84.68</v>
      </c>
      <c r="HR14" s="11">
        <v>84.99</v>
      </c>
      <c r="HS14" s="11">
        <v>99.537368503176822</v>
      </c>
      <c r="HT14" s="11">
        <v>0</v>
      </c>
      <c r="HU14" s="11">
        <v>77.68614268957181</v>
      </c>
      <c r="HV14" s="11">
        <v>86.974499668205013</v>
      </c>
      <c r="HW14" s="11">
        <v>86.162566337789315</v>
      </c>
      <c r="HX14" s="11">
        <v>71.891521392620746</v>
      </c>
      <c r="HY14" s="11">
        <v>63.284463463429574</v>
      </c>
      <c r="HZ14" s="11">
        <v>97.06957525252156</v>
      </c>
      <c r="IA14" s="11">
        <v>96.625813132599887</v>
      </c>
      <c r="IB14" s="11">
        <v>98.160920460134008</v>
      </c>
      <c r="IC14" s="11">
        <v>60.304615692130817</v>
      </c>
      <c r="ID14" s="11">
        <v>97.929648031718003</v>
      </c>
      <c r="IE14" s="11">
        <v>98.677489604652806</v>
      </c>
      <c r="IF14" s="11">
        <v>98.557521003196271</v>
      </c>
      <c r="IG14" s="11">
        <v>64.942800055657642</v>
      </c>
      <c r="IH14" s="11">
        <v>97.752865239937876</v>
      </c>
      <c r="II14" s="11">
        <v>92.691686619522244</v>
      </c>
      <c r="IJ14" s="11">
        <v>3.6454766203847826</v>
      </c>
      <c r="IK14" s="11">
        <v>22</v>
      </c>
      <c r="IL14" s="11">
        <v>86.34667854557604</v>
      </c>
      <c r="IM14" s="11">
        <v>38.635224678434213</v>
      </c>
      <c r="IN14" s="11">
        <v>38.949830168717639</v>
      </c>
      <c r="IO14" s="11">
        <v>69.760923330585328</v>
      </c>
      <c r="IP14" s="11">
        <v>69.230769230769226</v>
      </c>
      <c r="IQ14" s="11">
        <v>16.053212851405622</v>
      </c>
      <c r="IR14" s="11">
        <v>89.65517241379311</v>
      </c>
      <c r="IS14" s="11">
        <v>79.683227538609941</v>
      </c>
      <c r="IT14" s="11">
        <v>6.6539923954372622</v>
      </c>
      <c r="IU14" s="11">
        <v>77.946768060836504</v>
      </c>
      <c r="IV14" s="11">
        <v>8.0983212314841708</v>
      </c>
      <c r="IW14" s="11">
        <v>31.103107754864944</v>
      </c>
      <c r="IX14" s="11">
        <v>43.093024225493053</v>
      </c>
      <c r="IY14" s="11">
        <v>0</v>
      </c>
      <c r="IZ14" s="11">
        <v>15.010632531376393</v>
      </c>
      <c r="JA14" s="11">
        <v>113.51790851853397</v>
      </c>
      <c r="JB14" s="11">
        <v>8.717948717948719</v>
      </c>
      <c r="JC14" s="11">
        <v>41.529416670141352</v>
      </c>
      <c r="JD14" s="11">
        <v>27.498644873452029</v>
      </c>
      <c r="JE14" s="11">
        <v>12.175290831005295</v>
      </c>
      <c r="JF14" s="11">
        <v>4.1070758453904848</v>
      </c>
      <c r="JG14" s="11">
        <v>4.6000000000000005</v>
      </c>
      <c r="JH14" s="11">
        <v>18.053452115812917</v>
      </c>
      <c r="JI14" s="11">
        <v>16.087755102040816</v>
      </c>
      <c r="JJ14" s="11">
        <v>62.188766647365377</v>
      </c>
      <c r="JK14" s="11">
        <v>89.968043825610593</v>
      </c>
      <c r="JL14" s="11">
        <v>42.293744333635544</v>
      </c>
      <c r="JM14" s="11">
        <v>48.368087035358116</v>
      </c>
      <c r="JN14" s="11">
        <v>99.975326918332101</v>
      </c>
      <c r="JO14" s="11">
        <v>96.484085862324207</v>
      </c>
      <c r="JP14" s="11">
        <v>20.762398223538121</v>
      </c>
      <c r="JQ14" s="11">
        <v>88.53</v>
      </c>
      <c r="JR14" s="11">
        <v>99.37</v>
      </c>
      <c r="JS14" s="11">
        <v>98.227320125130348</v>
      </c>
      <c r="JT14" s="11">
        <v>96.608187134502927</v>
      </c>
      <c r="JU14" s="11">
        <v>78.848063555114194</v>
      </c>
      <c r="JV14" s="11">
        <v>0.98780489999999999</v>
      </c>
      <c r="JW14" s="11">
        <v>1</v>
      </c>
      <c r="JX14" s="11">
        <v>1.8373202129999999</v>
      </c>
      <c r="JY14" s="11">
        <v>0.2210104</v>
      </c>
      <c r="JZ14" s="11">
        <v>6.3388789252318158</v>
      </c>
      <c r="KA14" s="11">
        <v>440625.91895374702</v>
      </c>
      <c r="KB14" s="11">
        <v>274971.83040451229</v>
      </c>
      <c r="KC14" s="11">
        <v>0.10081817619181946</v>
      </c>
      <c r="KD14" s="11">
        <v>8.2427946900000055</v>
      </c>
      <c r="KE14" s="11">
        <v>16.707502159999994</v>
      </c>
      <c r="KF14" s="11">
        <v>1.0166994599999999</v>
      </c>
      <c r="KG14" s="13">
        <v>4.0398335422267027E-2</v>
      </c>
      <c r="KH14" s="11">
        <v>-39.359957448694651</v>
      </c>
      <c r="KI14" s="11">
        <v>10.140728476821192</v>
      </c>
      <c r="KJ14" s="14">
        <v>200</v>
      </c>
      <c r="KK14" s="11">
        <v>-200</v>
      </c>
      <c r="KL14" s="11">
        <v>7.2788235294117651</v>
      </c>
      <c r="KM14" s="11">
        <v>4.0924999999999976</v>
      </c>
      <c r="KN14" s="11">
        <v>83.581666666666678</v>
      </c>
      <c r="KO14" s="11">
        <v>123.85000000000001</v>
      </c>
      <c r="KP14" s="11">
        <v>113.32833333333333</v>
      </c>
      <c r="KQ14" s="11">
        <v>14.43217665615142</v>
      </c>
      <c r="KR14" s="11">
        <v>32.212226538540179</v>
      </c>
      <c r="KS14" s="11">
        <v>94.76924073804085</v>
      </c>
      <c r="KT14" s="11">
        <v>8.302281989334789</v>
      </c>
      <c r="KU14" s="11">
        <v>86.174518911745196</v>
      </c>
      <c r="KV14" s="11">
        <v>32.434589800443462</v>
      </c>
    </row>
    <row r="15" spans="1:308" x14ac:dyDescent="0.3">
      <c r="A15" t="s">
        <v>1</v>
      </c>
      <c r="B15" s="2" t="s">
        <v>18</v>
      </c>
      <c r="C15" s="2" t="s">
        <v>19</v>
      </c>
      <c r="D15" s="2" t="s">
        <v>346</v>
      </c>
      <c r="E15" s="2" t="s">
        <v>347</v>
      </c>
      <c r="F15" s="2" t="s">
        <v>357</v>
      </c>
      <c r="G15" s="2" t="s">
        <v>344</v>
      </c>
      <c r="H15" s="17" t="s">
        <v>485</v>
      </c>
      <c r="I15" s="11">
        <v>65.367854069319947</v>
      </c>
      <c r="J15" s="11">
        <v>68.828098282436173</v>
      </c>
      <c r="K15" s="11">
        <v>62.081923082746314</v>
      </c>
      <c r="L15" s="11">
        <v>75.25362581494484</v>
      </c>
      <c r="M15" s="11">
        <v>78.849761505799663</v>
      </c>
      <c r="N15" s="11">
        <v>55.868819544250812</v>
      </c>
      <c r="O15" s="11">
        <v>51.324896185741842</v>
      </c>
      <c r="P15" s="11">
        <v>81.673971503084431</v>
      </c>
      <c r="Q15" s="11">
        <v>67.11287176728365</v>
      </c>
      <c r="R15" s="11">
        <v>47.121212121212125</v>
      </c>
      <c r="S15" s="11">
        <v>82.633845309928688</v>
      </c>
      <c r="T15" s="11">
        <v>65.992299307179792</v>
      </c>
      <c r="U15" s="11">
        <v>78.671941439477976</v>
      </c>
      <c r="V15" s="11">
        <v>58.590546528886598</v>
      </c>
      <c r="W15" s="11">
        <v>36.859663653074684</v>
      </c>
      <c r="X15" s="11">
        <v>57.760226492177843</v>
      </c>
      <c r="Y15" s="11">
        <v>96.61393367812596</v>
      </c>
      <c r="Z15" s="11">
        <v>57.093868507606771</v>
      </c>
      <c r="AA15" s="11">
        <v>78.838338835549408</v>
      </c>
      <c r="AB15" s="11">
        <v>86.060069102701533</v>
      </c>
      <c r="AC15" s="11">
        <v>80.659923008779685</v>
      </c>
      <c r="AD15" s="11">
        <v>48.95548118852043</v>
      </c>
      <c r="AE15" s="11">
        <v>81.754316939173123</v>
      </c>
      <c r="AF15" s="11">
        <v>78.849761505799663</v>
      </c>
      <c r="AG15" s="11">
        <v>52.02452090442064</v>
      </c>
      <c r="AH15" s="11">
        <v>3.1465123907171728</v>
      </c>
      <c r="AI15" s="11">
        <v>49.787439595501766</v>
      </c>
      <c r="AJ15" s="11">
        <v>70.656058780387838</v>
      </c>
      <c r="AK15" s="11">
        <v>64.259710817537083</v>
      </c>
      <c r="AL15" s="11">
        <v>95.338674776940337</v>
      </c>
      <c r="AM15" s="11">
        <v>75</v>
      </c>
      <c r="AN15" s="11">
        <v>30.459618524881403</v>
      </c>
      <c r="AO15" s="11">
        <v>16.01607480494328</v>
      </c>
      <c r="AP15" s="11">
        <v>55.363082858985237</v>
      </c>
      <c r="AQ15" s="11">
        <v>51.923569479940269</v>
      </c>
      <c r="AR15" s="11">
        <v>79.18703144570091</v>
      </c>
      <c r="AS15" s="11">
        <v>95.454842717938647</v>
      </c>
      <c r="AT15" s="11">
        <v>88.976371979950088</v>
      </c>
      <c r="AU15" s="11">
        <v>78.970212730674731</v>
      </c>
      <c r="AV15" s="11">
        <v>88.591602844714842</v>
      </c>
      <c r="AW15" s="11">
        <v>64.397479030269565</v>
      </c>
      <c r="AX15" s="11">
        <v>73.653319714958769</v>
      </c>
      <c r="AY15" s="11">
        <v>71.96732218043087</v>
      </c>
      <c r="AZ15" s="11">
        <v>69.767773461921706</v>
      </c>
      <c r="BA15" s="11">
        <v>65.927599232405015</v>
      </c>
      <c r="BB15" s="11">
        <v>60.788792194376995</v>
      </c>
      <c r="BC15" s="11">
        <v>55.000000000000007</v>
      </c>
      <c r="BD15" s="11">
        <v>36.363636363636367</v>
      </c>
      <c r="BE15" s="11">
        <v>50</v>
      </c>
      <c r="BF15" s="11">
        <v>100</v>
      </c>
      <c r="BG15" s="11">
        <v>50</v>
      </c>
      <c r="BH15" s="11">
        <v>90</v>
      </c>
      <c r="BI15" s="11">
        <v>94.002559882976783</v>
      </c>
      <c r="BJ15" s="11">
        <v>79.166666666666657</v>
      </c>
      <c r="BK15" s="11">
        <v>83.15789473684211</v>
      </c>
      <c r="BL15" s="11">
        <v>84.289411076787289</v>
      </c>
      <c r="BM15" s="11">
        <v>48.122300448969909</v>
      </c>
      <c r="BN15" s="11">
        <v>30.309063233299703</v>
      </c>
      <c r="BO15" s="11">
        <v>84.082827040000012</v>
      </c>
      <c r="BP15" s="11">
        <v>77.228179176877291</v>
      </c>
      <c r="BQ15" s="11">
        <v>64.657771213702006</v>
      </c>
      <c r="BR15" s="11">
        <v>94.129873927854661</v>
      </c>
      <c r="BS15" s="11">
        <v>4.1944560528605876</v>
      </c>
      <c r="BT15" s="11">
        <v>100</v>
      </c>
      <c r="BU15" s="11">
        <v>100</v>
      </c>
      <c r="BV15" s="11">
        <v>3.2131963261596024</v>
      </c>
      <c r="BW15" s="11">
        <v>100</v>
      </c>
      <c r="BX15" s="11">
        <v>44.135626794299426</v>
      </c>
      <c r="BY15" s="11">
        <v>45.899512093844081</v>
      </c>
      <c r="BZ15" s="11">
        <v>72</v>
      </c>
      <c r="CA15" s="11">
        <v>0</v>
      </c>
      <c r="CB15" s="11">
        <v>29.539142518454643</v>
      </c>
      <c r="CC15" s="11">
        <v>93.934966456670125</v>
      </c>
      <c r="CD15" s="11">
        <v>55.939369428253251</v>
      </c>
      <c r="CE15" s="11">
        <v>60.660736489338994</v>
      </c>
      <c r="CF15" s="11">
        <v>85.54569695911411</v>
      </c>
      <c r="CG15" s="11">
        <v>35.513153750214585</v>
      </c>
      <c r="CH15" s="11">
        <v>34.437805540467139</v>
      </c>
      <c r="CI15" s="11">
        <v>38.289856821186746</v>
      </c>
      <c r="CJ15" s="11">
        <v>92.242166108913906</v>
      </c>
      <c r="CK15" s="11">
        <v>97.490112564648612</v>
      </c>
      <c r="CL15" s="11">
        <v>98.159415880742316</v>
      </c>
      <c r="CM15" s="11">
        <v>96.645877700030425</v>
      </c>
      <c r="CN15" s="11">
        <v>98.532096136294484</v>
      </c>
      <c r="CO15" s="11">
        <v>80.73</v>
      </c>
      <c r="CP15" s="11">
        <v>82.67</v>
      </c>
      <c r="CQ15" s="11">
        <v>64.975474030427065</v>
      </c>
      <c r="CR15" s="11">
        <v>0</v>
      </c>
      <c r="CS15" s="11">
        <v>72.168644313018433</v>
      </c>
      <c r="CT15" s="11">
        <v>83.981320990318267</v>
      </c>
      <c r="CU15" s="11">
        <v>88.01076229559574</v>
      </c>
      <c r="CV15" s="11">
        <v>67.823641823109625</v>
      </c>
      <c r="CW15" s="11">
        <v>64.200792190788206</v>
      </c>
      <c r="CX15" s="11">
        <v>96.844871400466246</v>
      </c>
      <c r="CY15" s="11">
        <v>94.290506028237203</v>
      </c>
      <c r="CZ15" s="11">
        <v>97.930899617916594</v>
      </c>
      <c r="DA15" s="11">
        <v>54.300686441949807</v>
      </c>
      <c r="DB15" s="11">
        <v>96.93207861631285</v>
      </c>
      <c r="DC15" s="11">
        <v>98.406460845338756</v>
      </c>
      <c r="DD15" s="11">
        <v>98.423015826570051</v>
      </c>
      <c r="DE15" s="11">
        <v>50.503259280457449</v>
      </c>
      <c r="DF15" s="11">
        <v>97.693646164829559</v>
      </c>
      <c r="DG15" s="11">
        <v>100</v>
      </c>
      <c r="DH15" s="11">
        <v>65.979769026339056</v>
      </c>
      <c r="DI15" s="11">
        <v>76</v>
      </c>
      <c r="DJ15" s="11">
        <v>68.268938241557649</v>
      </c>
      <c r="DK15" s="11">
        <v>43.557955582598112</v>
      </c>
      <c r="DL15" s="11">
        <v>35.039549741405537</v>
      </c>
      <c r="DM15" s="11">
        <v>85.747763101832135</v>
      </c>
      <c r="DN15" s="11">
        <v>64.705882352941174</v>
      </c>
      <c r="DO15" s="11">
        <v>93.23028896858581</v>
      </c>
      <c r="DP15" s="11">
        <v>83.333333333333343</v>
      </c>
      <c r="DQ15" s="11">
        <v>61.907032057884649</v>
      </c>
      <c r="DR15" s="11">
        <v>86.544342507645254</v>
      </c>
      <c r="DS15" s="11">
        <v>88.097909951869084</v>
      </c>
      <c r="DT15" s="11">
        <v>64.822124412681475</v>
      </c>
      <c r="DU15" s="11">
        <v>39.226917396159806</v>
      </c>
      <c r="DV15" s="11">
        <v>3.6776351974170147</v>
      </c>
      <c r="DW15" s="11">
        <v>0</v>
      </c>
      <c r="DX15" s="11">
        <v>0</v>
      </c>
      <c r="DY15" s="11">
        <v>4.4882656436810464</v>
      </c>
      <c r="DZ15" s="11">
        <v>7.5666611124878047</v>
      </c>
      <c r="EA15" s="11">
        <v>63.993715466467535</v>
      </c>
      <c r="EB15" s="11">
        <v>72.676840859042443</v>
      </c>
      <c r="EC15" s="11">
        <v>38.113553082318319</v>
      </c>
      <c r="ED15" s="11">
        <v>56.266909707891955</v>
      </c>
      <c r="EE15" s="11">
        <v>17.886178861788618</v>
      </c>
      <c r="EF15" s="11">
        <v>60.902797127315353</v>
      </c>
      <c r="EG15" s="11">
        <v>66.845842184303933</v>
      </c>
      <c r="EH15" s="11">
        <v>72.361809045226138</v>
      </c>
      <c r="EI15" s="11">
        <v>82.513786764705884</v>
      </c>
      <c r="EJ15" s="11">
        <v>44.421768707482997</v>
      </c>
      <c r="EK15" s="11">
        <v>57.278911564625844</v>
      </c>
      <c r="EL15" s="11">
        <v>88.860642477467067</v>
      </c>
      <c r="EM15" s="11">
        <v>83.49896001848856</v>
      </c>
      <c r="EN15" s="11">
        <v>47.238271319620985</v>
      </c>
      <c r="EO15" s="11">
        <v>96.48</v>
      </c>
      <c r="EP15" s="11">
        <v>100</v>
      </c>
      <c r="EQ15" s="11">
        <v>99.779735682819378</v>
      </c>
      <c r="ER15" s="11">
        <v>99.568034557235421</v>
      </c>
      <c r="ES15" s="11">
        <v>80.865603644646924</v>
      </c>
      <c r="ET15" s="11">
        <v>100</v>
      </c>
      <c r="EU15" s="11">
        <v>100</v>
      </c>
      <c r="EV15" s="11">
        <v>100</v>
      </c>
      <c r="EW15" s="11">
        <v>0</v>
      </c>
      <c r="EX15" s="11">
        <v>43.586527589129979</v>
      </c>
      <c r="EY15" s="11">
        <v>28.119617165300042</v>
      </c>
      <c r="EZ15" s="11">
        <v>19.672710820214174</v>
      </c>
      <c r="FA15" s="11">
        <v>15.491605718171575</v>
      </c>
      <c r="FB15" s="11">
        <v>2.6998937811630017</v>
      </c>
      <c r="FC15" s="11">
        <v>42.687056540503306</v>
      </c>
      <c r="FD15" s="11">
        <v>3.1857431799352347</v>
      </c>
      <c r="FE15" s="11">
        <v>47.381251966027058</v>
      </c>
      <c r="FF15" s="11">
        <v>0</v>
      </c>
      <c r="FG15" s="11">
        <v>100</v>
      </c>
      <c r="FH15" s="11">
        <v>29.43416232889917</v>
      </c>
      <c r="FI15" s="11">
        <v>100</v>
      </c>
      <c r="FJ15" s="11">
        <v>48.599570074355988</v>
      </c>
      <c r="FK15" s="11">
        <v>77.937861879670621</v>
      </c>
      <c r="FL15" s="11">
        <v>31.360796464671974</v>
      </c>
      <c r="FM15" s="11">
        <v>44.930943007920554</v>
      </c>
      <c r="FN15" s="11">
        <v>56.788675973082249</v>
      </c>
      <c r="FO15" s="11">
        <v>84.715233719827907</v>
      </c>
      <c r="FP15" s="11">
        <v>58.213025344882894</v>
      </c>
      <c r="FQ15" s="11">
        <v>96.673862284682144</v>
      </c>
      <c r="FR15" s="11">
        <v>92.229269188864521</v>
      </c>
      <c r="FS15" s="11">
        <v>87.389720760825568</v>
      </c>
      <c r="FT15" s="11">
        <v>55.901077375122433</v>
      </c>
      <c r="FU15" s="11">
        <v>3.269897325223988</v>
      </c>
      <c r="FV15" s="11">
        <v>106.27166306977961</v>
      </c>
      <c r="FW15" s="11">
        <v>349.87901379896675</v>
      </c>
      <c r="FX15" s="11">
        <v>130.7958930089595</v>
      </c>
      <c r="FY15" s="11">
        <v>71.937741154927735</v>
      </c>
      <c r="FZ15" s="11">
        <v>129.16094434634755</v>
      </c>
      <c r="GA15" s="11">
        <v>71.96732218043087</v>
      </c>
      <c r="GB15" s="11">
        <v>-4.0873221804308741</v>
      </c>
      <c r="GC15" s="11">
        <v>65.927599232405015</v>
      </c>
      <c r="GD15" s="11">
        <v>8.7801244849302762</v>
      </c>
      <c r="GE15" s="11">
        <v>55.000000000000007</v>
      </c>
      <c r="GF15" s="11">
        <v>36.363636363636367</v>
      </c>
      <c r="GG15" s="11">
        <v>50</v>
      </c>
      <c r="GH15" s="11">
        <v>100</v>
      </c>
      <c r="GI15" s="11">
        <v>50</v>
      </c>
      <c r="GJ15" s="11">
        <v>90</v>
      </c>
      <c r="GK15" s="11">
        <v>5</v>
      </c>
      <c r="GL15" s="11">
        <v>10</v>
      </c>
      <c r="GM15" s="11">
        <v>5.333333333333333</v>
      </c>
      <c r="GN15" s="11">
        <v>84.289411076787289</v>
      </c>
      <c r="GO15" s="11">
        <v>48.122300448969909</v>
      </c>
      <c r="GP15" s="11">
        <v>30.309063233299703</v>
      </c>
      <c r="GQ15" s="11">
        <v>84.082827040000012</v>
      </c>
      <c r="GR15" s="11">
        <v>77.228179176877291</v>
      </c>
      <c r="GS15" s="11">
        <v>35.342228786297994</v>
      </c>
      <c r="GT15" s="11">
        <v>5.870126072145335</v>
      </c>
      <c r="GU15" s="11">
        <v>4.1944560528605876</v>
      </c>
      <c r="GV15" s="11" t="s">
        <v>727</v>
      </c>
      <c r="GW15" s="11" t="s">
        <v>727</v>
      </c>
      <c r="GX15" s="11">
        <v>3.2131963261596024</v>
      </c>
      <c r="GY15" s="11">
        <v>1</v>
      </c>
      <c r="GZ15" s="11">
        <v>4244.9390770411592</v>
      </c>
      <c r="HA15" s="11">
        <v>45.899512093844081</v>
      </c>
      <c r="HB15" s="11" t="s">
        <v>727</v>
      </c>
      <c r="HC15" s="11">
        <v>0</v>
      </c>
      <c r="HD15" s="11">
        <v>2912925.6708190595</v>
      </c>
      <c r="HE15" s="11">
        <v>27.18650793650794</v>
      </c>
      <c r="HF15" s="11">
        <v>199.66095238095238</v>
      </c>
      <c r="HG15" s="11">
        <v>194.08904761904759</v>
      </c>
      <c r="HH15" s="11">
        <v>69.190476190476204</v>
      </c>
      <c r="HI15" s="12">
        <v>296.15485451379664</v>
      </c>
      <c r="HJ15" s="12">
        <v>65.562194459532861</v>
      </c>
      <c r="HK15" s="12">
        <v>250.15244407622203</v>
      </c>
      <c r="HL15" s="11">
        <v>92.242166108913906</v>
      </c>
      <c r="HM15" s="11">
        <v>97.490112564648612</v>
      </c>
      <c r="HN15" s="11">
        <v>98.159415880742316</v>
      </c>
      <c r="HO15" s="11">
        <v>96.645877700030425</v>
      </c>
      <c r="HP15" s="11">
        <v>98.532096136294484</v>
      </c>
      <c r="HQ15" s="11">
        <v>80.73</v>
      </c>
      <c r="HR15" s="11">
        <v>82.67</v>
      </c>
      <c r="HS15" s="11">
        <v>64.975474030427065</v>
      </c>
      <c r="HT15" s="11">
        <v>0</v>
      </c>
      <c r="HU15" s="11">
        <v>72.168644313018433</v>
      </c>
      <c r="HV15" s="11">
        <v>83.981320990318267</v>
      </c>
      <c r="HW15" s="11">
        <v>88.01076229559574</v>
      </c>
      <c r="HX15" s="11">
        <v>67.823641823109625</v>
      </c>
      <c r="HY15" s="11">
        <v>64.200792190788206</v>
      </c>
      <c r="HZ15" s="11">
        <v>96.844871400466246</v>
      </c>
      <c r="IA15" s="11">
        <v>94.290506028237203</v>
      </c>
      <c r="IB15" s="11">
        <v>97.930899617916594</v>
      </c>
      <c r="IC15" s="11">
        <v>54.300686441949807</v>
      </c>
      <c r="ID15" s="11">
        <v>96.93207861631285</v>
      </c>
      <c r="IE15" s="11">
        <v>98.406460845338756</v>
      </c>
      <c r="IF15" s="11">
        <v>98.423015826570051</v>
      </c>
      <c r="IG15" s="11">
        <v>50.503259280457449</v>
      </c>
      <c r="IH15" s="11">
        <v>97.693646164829559</v>
      </c>
      <c r="II15" s="11">
        <v>154.09187709157285</v>
      </c>
      <c r="IJ15" s="11">
        <v>4.2127462579085435</v>
      </c>
      <c r="IK15" s="11">
        <v>21</v>
      </c>
      <c r="IL15" s="11">
        <v>68.268938241557649</v>
      </c>
      <c r="IM15" s="11">
        <v>43.557955582598112</v>
      </c>
      <c r="IN15" s="11">
        <v>35.039549741405537</v>
      </c>
      <c r="IO15" s="11">
        <v>85.747763101832135</v>
      </c>
      <c r="IP15" s="11">
        <v>64.705882352941174</v>
      </c>
      <c r="IQ15" s="11">
        <v>6.9639401934916449</v>
      </c>
      <c r="IR15" s="11">
        <v>83.333333333333343</v>
      </c>
      <c r="IS15" s="11">
        <v>80.661731321000218</v>
      </c>
      <c r="IT15" s="11">
        <v>6.1162079510703364</v>
      </c>
      <c r="IU15" s="11">
        <v>39.755351681957187</v>
      </c>
      <c r="IV15" s="11">
        <v>8.6414856442955443</v>
      </c>
      <c r="IW15" s="11">
        <v>39.226917396159806</v>
      </c>
      <c r="IX15" s="11">
        <v>20.583986793231531</v>
      </c>
      <c r="IY15" s="11">
        <v>0</v>
      </c>
      <c r="IZ15" s="11">
        <v>0</v>
      </c>
      <c r="JA15" s="11">
        <v>43.17994222038795</v>
      </c>
      <c r="JB15" s="11">
        <v>3.9215686274509802</v>
      </c>
      <c r="JC15" s="11">
        <v>53.342963268675192</v>
      </c>
      <c r="JD15" s="11">
        <v>39.929839042509286</v>
      </c>
      <c r="JE15" s="11">
        <v>12.329756500206356</v>
      </c>
      <c r="JF15" s="11">
        <v>5.7263722657862157</v>
      </c>
      <c r="JG15" s="11">
        <v>5.3658536585365857</v>
      </c>
      <c r="JH15" s="11">
        <v>12.652046783625732</v>
      </c>
      <c r="JI15" s="11">
        <v>12.512195121951219</v>
      </c>
      <c r="JJ15" s="11">
        <v>72.361809045226138</v>
      </c>
      <c r="JK15" s="11">
        <v>82.513786764705884</v>
      </c>
      <c r="JL15" s="11">
        <v>44.421768707482997</v>
      </c>
      <c r="JM15" s="11">
        <v>57.278911564625844</v>
      </c>
      <c r="JN15" s="11">
        <v>88.860642477467067</v>
      </c>
      <c r="JO15" s="11">
        <v>83.49896001848856</v>
      </c>
      <c r="JP15" s="11">
        <v>47.238271319620985</v>
      </c>
      <c r="JQ15" s="11">
        <v>96.48</v>
      </c>
      <c r="JR15" s="11">
        <v>100</v>
      </c>
      <c r="JS15" s="11">
        <v>99.779735682819378</v>
      </c>
      <c r="JT15" s="11">
        <v>99.568034557235421</v>
      </c>
      <c r="JU15" s="11">
        <v>80.865603644646924</v>
      </c>
      <c r="JV15" s="11">
        <v>1</v>
      </c>
      <c r="JW15" s="11">
        <v>1</v>
      </c>
      <c r="JX15" s="11">
        <v>1.9507673000000001</v>
      </c>
      <c r="JY15" s="11">
        <v>0.21831510000000001</v>
      </c>
      <c r="JZ15" s="11">
        <v>12.747271321545043</v>
      </c>
      <c r="KA15" s="11">
        <v>475551.57432347548</v>
      </c>
      <c r="KB15" s="11">
        <v>249234.53655815849</v>
      </c>
      <c r="KC15" s="11">
        <v>1.239607876187278</v>
      </c>
      <c r="KD15" s="11">
        <v>20.665501950000007</v>
      </c>
      <c r="KE15" s="11">
        <v>110.99426046999999</v>
      </c>
      <c r="KF15" s="11">
        <v>9.2576844099999995</v>
      </c>
      <c r="KG15" s="13">
        <v>0.33100245985461985</v>
      </c>
      <c r="KH15" s="11">
        <v>51.325089676257363</v>
      </c>
      <c r="KI15" s="11">
        <v>200</v>
      </c>
      <c r="KJ15" s="11">
        <v>-82.263350684403321</v>
      </c>
      <c r="KK15" s="11">
        <v>200</v>
      </c>
      <c r="KL15" s="11">
        <v>8.5556666666666672</v>
      </c>
      <c r="KM15" s="11">
        <v>7.0176666666666669</v>
      </c>
      <c r="KN15" s="11">
        <v>83.581666666666678</v>
      </c>
      <c r="KO15" s="11">
        <v>123.85000000000001</v>
      </c>
      <c r="KP15" s="11">
        <v>113.32833333333333</v>
      </c>
      <c r="KQ15" s="11">
        <v>15.284766280172098</v>
      </c>
      <c r="KR15" s="11">
        <v>41.786974655117099</v>
      </c>
      <c r="KS15" s="11">
        <v>96.673862284682144</v>
      </c>
      <c r="KT15" s="11">
        <v>7.9843552345412068</v>
      </c>
      <c r="KU15" s="11">
        <v>87.389720760825568</v>
      </c>
      <c r="KV15" s="11">
        <v>55.901077375122433</v>
      </c>
    </row>
    <row r="16" spans="1:308" x14ac:dyDescent="0.3">
      <c r="A16" t="s">
        <v>1</v>
      </c>
      <c r="B16" s="2" t="s">
        <v>20</v>
      </c>
      <c r="C16" s="2" t="s">
        <v>21</v>
      </c>
      <c r="D16" s="2" t="s">
        <v>346</v>
      </c>
      <c r="E16" s="2" t="s">
        <v>347</v>
      </c>
      <c r="F16" s="2" t="s">
        <v>357</v>
      </c>
      <c r="G16" s="2" t="s">
        <v>344</v>
      </c>
      <c r="H16" s="17" t="s">
        <v>487</v>
      </c>
      <c r="I16" s="11">
        <v>55.452739654739389</v>
      </c>
      <c r="J16" s="11">
        <v>62.559266002299196</v>
      </c>
      <c r="K16" s="11">
        <v>62.814502892390109</v>
      </c>
      <c r="L16" s="11">
        <v>69.325758608398729</v>
      </c>
      <c r="M16" s="11">
        <v>58.174688776918686</v>
      </c>
      <c r="N16" s="11">
        <v>42.609084416944825</v>
      </c>
      <c r="O16" s="11">
        <v>37.233137231484733</v>
      </c>
      <c r="P16" s="11">
        <v>84.133852190715288</v>
      </c>
      <c r="Q16" s="11">
        <v>70.356080585294933</v>
      </c>
      <c r="R16" s="11">
        <v>37.727272727272727</v>
      </c>
      <c r="S16" s="11">
        <v>78.200767964893032</v>
      </c>
      <c r="T16" s="11">
        <v>76.189683523378164</v>
      </c>
      <c r="U16" s="11">
        <v>73.884195392676887</v>
      </c>
      <c r="V16" s="11">
        <v>17.423009631863355</v>
      </c>
      <c r="W16" s="11">
        <v>22.211785048852345</v>
      </c>
      <c r="X16" s="11">
        <v>70.141663008602265</v>
      </c>
      <c r="Y16" s="11">
        <v>94.972063512105819</v>
      </c>
      <c r="Z16" s="11">
        <v>63.932500000000005</v>
      </c>
      <c r="AA16" s="11">
        <v>76.041710111745019</v>
      </c>
      <c r="AB16" s="11">
        <v>86.916522301372311</v>
      </c>
      <c r="AC16" s="11">
        <v>57.245994731124306</v>
      </c>
      <c r="AD16" s="11">
        <v>51.22005113797784</v>
      </c>
      <c r="AE16" s="11">
        <v>75.204514759774113</v>
      </c>
      <c r="AF16" s="11">
        <v>58.174688776918686</v>
      </c>
      <c r="AG16" s="11">
        <v>33.207008029523365</v>
      </c>
      <c r="AH16" s="11">
        <v>4.3347040175472573</v>
      </c>
      <c r="AI16" s="11">
        <v>19.963671307044319</v>
      </c>
      <c r="AJ16" s="11">
        <v>49.188896422845559</v>
      </c>
      <c r="AK16" s="11">
        <v>55.834476435972853</v>
      </c>
      <c r="AL16" s="11">
        <v>93.125750288735588</v>
      </c>
      <c r="AM16" s="11">
        <v>48.192063833453957</v>
      </c>
      <c r="AN16" s="11">
        <v>5.0584842568981196</v>
      </c>
      <c r="AO16" s="11">
        <v>5.0524620529555128E-4</v>
      </c>
      <c r="AP16" s="11">
        <v>35.763567384239366</v>
      </c>
      <c r="AQ16" s="11">
        <v>58.21499338094965</v>
      </c>
      <c r="AR16" s="11">
        <v>76.169209287162019</v>
      </c>
      <c r="AS16" s="11">
        <v>92.750599770522584</v>
      </c>
      <c r="AT16" s="11">
        <v>78.684743074995538</v>
      </c>
      <c r="AU16" s="11">
        <v>89.989826657435685</v>
      </c>
      <c r="AV16" s="11">
        <v>93.766007854564265</v>
      </c>
      <c r="AW16" s="11">
        <v>60.250474214696595</v>
      </c>
      <c r="AX16" s="11">
        <v>89.361461572077033</v>
      </c>
      <c r="AY16" s="11">
        <v>64.108236895688549</v>
      </c>
      <c r="AZ16" s="11">
        <v>61.42262228656881</v>
      </c>
      <c r="BA16" s="11">
        <v>80.041530339135647</v>
      </c>
      <c r="BB16" s="11">
        <v>75.851932819786754</v>
      </c>
      <c r="BC16" s="11">
        <v>45</v>
      </c>
      <c r="BD16" s="11">
        <v>54.54545454545454</v>
      </c>
      <c r="BE16" s="11">
        <v>13.636363636363635</v>
      </c>
      <c r="BF16" s="11">
        <v>100</v>
      </c>
      <c r="BG16" s="11">
        <v>25</v>
      </c>
      <c r="BH16" s="11">
        <v>100</v>
      </c>
      <c r="BI16" s="11">
        <v>91.003839824465175</v>
      </c>
      <c r="BJ16" s="11">
        <v>75</v>
      </c>
      <c r="BK16" s="11">
        <v>82.10526315789474</v>
      </c>
      <c r="BL16" s="11">
        <v>97.090407217551274</v>
      </c>
      <c r="BM16" s="11">
        <v>60.80349050838322</v>
      </c>
      <c r="BN16" s="11">
        <v>48.157102653061571</v>
      </c>
      <c r="BO16" s="11">
        <v>92.792154079999989</v>
      </c>
      <c r="BP16" s="11">
        <v>74.860019790572323</v>
      </c>
      <c r="BQ16" s="11">
        <v>58.627289472497715</v>
      </c>
      <c r="BR16" s="11">
        <v>88.165276914960629</v>
      </c>
      <c r="BS16" s="11">
        <v>0.13707962249102751</v>
      </c>
      <c r="BT16" s="11">
        <v>100</v>
      </c>
      <c r="BU16" s="11">
        <v>2.52</v>
      </c>
      <c r="BV16" s="11">
        <v>1.5111916597104129</v>
      </c>
      <c r="BW16" s="11">
        <v>0</v>
      </c>
      <c r="BX16" s="11">
        <v>0.36978650897869858</v>
      </c>
      <c r="BY16" s="11">
        <v>18.52941176470588</v>
      </c>
      <c r="BZ16" s="11">
        <v>0</v>
      </c>
      <c r="CA16" s="11">
        <v>0</v>
      </c>
      <c r="CB16" s="11">
        <v>70.317728430703497</v>
      </c>
      <c r="CC16" s="11">
        <v>93.931517138734137</v>
      </c>
      <c r="CD16" s="11">
        <v>53.270297881801824</v>
      </c>
      <c r="CE16" s="11">
        <v>62.851660736819412</v>
      </c>
      <c r="CF16" s="11">
        <v>82.412305523984145</v>
      </c>
      <c r="CG16" s="11">
        <v>82.908873576591461</v>
      </c>
      <c r="CH16" s="11">
        <v>37.994542974079124</v>
      </c>
      <c r="CI16" s="11">
        <v>77.622443228205753</v>
      </c>
      <c r="CJ16" s="11">
        <v>95.568041920515171</v>
      </c>
      <c r="CK16" s="11">
        <v>93.304712901291083</v>
      </c>
      <c r="CL16" s="11">
        <v>96.792828056441166</v>
      </c>
      <c r="CM16" s="11">
        <v>92.155686732535742</v>
      </c>
      <c r="CN16" s="11">
        <v>97.039047949745893</v>
      </c>
      <c r="CO16" s="11">
        <v>84.08</v>
      </c>
      <c r="CP16" s="11">
        <v>71.650000000000006</v>
      </c>
      <c r="CQ16" s="11">
        <v>100</v>
      </c>
      <c r="CR16" s="11">
        <v>0</v>
      </c>
      <c r="CS16" s="11">
        <v>67.478731961001245</v>
      </c>
      <c r="CT16" s="11">
        <v>88.54077832841709</v>
      </c>
      <c r="CU16" s="11">
        <v>85.807451657255541</v>
      </c>
      <c r="CV16" s="11">
        <v>59.388611417780311</v>
      </c>
      <c r="CW16" s="11">
        <v>57.783145566418746</v>
      </c>
      <c r="CX16" s="11">
        <v>97.251541739597187</v>
      </c>
      <c r="CY16" s="11">
        <v>95.671631824544875</v>
      </c>
      <c r="CZ16" s="11">
        <v>97.572528294592274</v>
      </c>
      <c r="DA16" s="11">
        <v>56.322530895830894</v>
      </c>
      <c r="DB16" s="11">
        <v>95.737321603819353</v>
      </c>
      <c r="DC16" s="11">
        <v>98.334742112209085</v>
      </c>
      <c r="DD16" s="11">
        <v>98.500006469031391</v>
      </c>
      <c r="DE16" s="11">
        <v>58.140824557228832</v>
      </c>
      <c r="DF16" s="11">
        <v>95.052592653721831</v>
      </c>
      <c r="DG16" s="11">
        <v>50.885444616307332</v>
      </c>
      <c r="DH16" s="11">
        <v>72.852539577065571</v>
      </c>
      <c r="DI16" s="11">
        <v>48</v>
      </c>
      <c r="DJ16" s="11">
        <v>90.309037532750409</v>
      </c>
      <c r="DK16" s="11">
        <v>28.92452413270621</v>
      </c>
      <c r="DL16" s="11">
        <v>34.426591748476909</v>
      </c>
      <c r="DM16" s="11">
        <v>81.520128824476643</v>
      </c>
      <c r="DN16" s="11">
        <v>45</v>
      </c>
      <c r="DO16" s="11">
        <v>88.583644500334103</v>
      </c>
      <c r="DP16" s="11">
        <v>85.714285714285708</v>
      </c>
      <c r="DQ16" s="11">
        <v>45.802863336358271</v>
      </c>
      <c r="DR16" s="11">
        <v>74.84116899618806</v>
      </c>
      <c r="DS16" s="11">
        <v>53.880033998209719</v>
      </c>
      <c r="DT16" s="11">
        <v>40.879846287073114</v>
      </c>
      <c r="DU16" s="11">
        <v>25.534169771973609</v>
      </c>
      <c r="DV16" s="11">
        <v>8.3367398268137141</v>
      </c>
      <c r="DW16" s="11">
        <v>0</v>
      </c>
      <c r="DX16" s="11">
        <v>0</v>
      </c>
      <c r="DY16" s="11">
        <v>4.5844155514263685</v>
      </c>
      <c r="DZ16" s="11">
        <v>8.752364709496204</v>
      </c>
      <c r="EA16" s="11">
        <v>20.913228481616891</v>
      </c>
      <c r="EB16" s="11">
        <v>22.815886795917891</v>
      </c>
      <c r="EC16" s="11">
        <v>10.948818094595193</v>
      </c>
      <c r="ED16" s="11">
        <v>8.4737564964249703</v>
      </c>
      <c r="EE16" s="11">
        <v>36.666666666666664</v>
      </c>
      <c r="EF16" s="11">
        <v>8.1371679305575491</v>
      </c>
      <c r="EG16" s="11">
        <v>38.421882944834948</v>
      </c>
      <c r="EH16" s="11">
        <v>76.962283384301728</v>
      </c>
      <c r="EI16" s="11">
        <v>73.234251431688023</v>
      </c>
      <c r="EJ16" s="11">
        <v>43.463351907415344</v>
      </c>
      <c r="EK16" s="11">
        <v>51.43591941705958</v>
      </c>
      <c r="EL16" s="11">
        <v>89.898989898989896</v>
      </c>
      <c r="EM16" s="11">
        <v>92.379491113668337</v>
      </c>
      <c r="EN16" s="11">
        <v>1.9946298427311087</v>
      </c>
      <c r="EO16" s="11">
        <v>94.84</v>
      </c>
      <c r="EP16" s="11">
        <v>100</v>
      </c>
      <c r="EQ16" s="11">
        <v>99.827882960413078</v>
      </c>
      <c r="ER16" s="11">
        <v>92.671394799054369</v>
      </c>
      <c r="ES16" s="11">
        <v>78.289473684210535</v>
      </c>
      <c r="ET16" s="11">
        <v>52.272723037190346</v>
      </c>
      <c r="EU16" s="11">
        <v>90.322585338189143</v>
      </c>
      <c r="EV16" s="11">
        <v>24.701721742215387</v>
      </c>
      <c r="EW16" s="11">
        <v>25.471225216220937</v>
      </c>
      <c r="EX16" s="11">
        <v>1.33745241804036</v>
      </c>
      <c r="EY16" s="11">
        <v>7.7564258833209108</v>
      </c>
      <c r="EZ16" s="11">
        <v>6.0815744693330895</v>
      </c>
      <c r="FA16" s="11">
        <v>7.0405003912201271E-4</v>
      </c>
      <c r="FB16" s="11">
        <v>1.3169347820601925E-3</v>
      </c>
      <c r="FC16" s="11">
        <v>0</v>
      </c>
      <c r="FD16" s="11">
        <v>0</v>
      </c>
      <c r="FE16" s="11">
        <v>11.090179873602333</v>
      </c>
      <c r="FF16" s="11">
        <v>100</v>
      </c>
      <c r="FG16" s="11">
        <v>5.2782643350439082</v>
      </c>
      <c r="FH16" s="11">
        <v>26.467611336032391</v>
      </c>
      <c r="FI16" s="11">
        <v>35.981781376518214</v>
      </c>
      <c r="FJ16" s="11">
        <v>74.129214007201355</v>
      </c>
      <c r="FK16" s="11">
        <v>83.865337451872136</v>
      </c>
      <c r="FL16" s="11">
        <v>31.360796464671974</v>
      </c>
      <c r="FM16" s="11">
        <v>44.930943007920554</v>
      </c>
      <c r="FN16" s="11">
        <v>56.788675973082249</v>
      </c>
      <c r="FO16" s="11">
        <v>86.198620876149278</v>
      </c>
      <c r="FP16" s="11">
        <v>70.574390942052034</v>
      </c>
      <c r="FQ16" s="11">
        <v>90.076247421724716</v>
      </c>
      <c r="FR16" s="11">
        <v>90.998282211286224</v>
      </c>
      <c r="FS16" s="11">
        <v>85.437772125705919</v>
      </c>
      <c r="FT16" s="11">
        <v>33.729942146053929</v>
      </c>
      <c r="FU16" s="11">
        <v>5.2153958485449046</v>
      </c>
      <c r="FV16" s="11">
        <v>205.48659643266922</v>
      </c>
      <c r="FW16" s="11">
        <v>184.62501303848961</v>
      </c>
      <c r="FX16" s="11">
        <v>94.920204443517264</v>
      </c>
      <c r="FY16" s="11">
        <v>80.317096067591535</v>
      </c>
      <c r="FZ16" s="11">
        <v>52.153958485449046</v>
      </c>
      <c r="GA16" s="11">
        <v>64.108236895688549</v>
      </c>
      <c r="GB16" s="11">
        <v>-5.5182368956885455</v>
      </c>
      <c r="GC16" s="11">
        <v>80.041530339135647</v>
      </c>
      <c r="GD16" s="11">
        <v>12.163432601159883</v>
      </c>
      <c r="GE16" s="11">
        <v>45</v>
      </c>
      <c r="GF16" s="11">
        <v>54.54545454545454</v>
      </c>
      <c r="GG16" s="11">
        <v>13.636363636363635</v>
      </c>
      <c r="GH16" s="11">
        <v>100</v>
      </c>
      <c r="GI16" s="11">
        <v>25</v>
      </c>
      <c r="GJ16" s="11">
        <v>100</v>
      </c>
      <c r="GK16" s="11">
        <v>7</v>
      </c>
      <c r="GL16" s="11">
        <v>12</v>
      </c>
      <c r="GM16" s="11">
        <v>5.666666666666667</v>
      </c>
      <c r="GN16" s="11">
        <v>97.090407217551274</v>
      </c>
      <c r="GO16" s="11">
        <v>60.80349050838322</v>
      </c>
      <c r="GP16" s="11">
        <v>48.157102653061571</v>
      </c>
      <c r="GQ16" s="11">
        <v>92.792154079999989</v>
      </c>
      <c r="GR16" s="11">
        <v>74.860019790572323</v>
      </c>
      <c r="GS16" s="11">
        <v>41.372710527502285</v>
      </c>
      <c r="GT16" s="11">
        <v>11.834723085039377</v>
      </c>
      <c r="GU16" s="11">
        <v>0.13707962249102751</v>
      </c>
      <c r="GV16" s="11">
        <v>100</v>
      </c>
      <c r="GW16" s="11" t="s">
        <v>727</v>
      </c>
      <c r="GX16" s="11">
        <v>1.5111916597104129</v>
      </c>
      <c r="GY16" s="11">
        <v>0</v>
      </c>
      <c r="GZ16" s="11">
        <v>35.565852716723057</v>
      </c>
      <c r="HA16" s="11">
        <v>18.52941176470588</v>
      </c>
      <c r="HB16" s="11">
        <v>0</v>
      </c>
      <c r="HC16" s="11">
        <v>0</v>
      </c>
      <c r="HD16" s="11">
        <v>6934199.8039215682</v>
      </c>
      <c r="HE16" s="11">
        <v>27.197142857142854</v>
      </c>
      <c r="HF16" s="11">
        <v>210.7125396825397</v>
      </c>
      <c r="HG16" s="11">
        <v>183.55317460317463</v>
      </c>
      <c r="HH16" s="11">
        <v>78.760793650793659</v>
      </c>
      <c r="HI16" s="12">
        <v>158.57718677549903</v>
      </c>
      <c r="HJ16" s="12">
        <v>62.005457025920876</v>
      </c>
      <c r="HK16" s="12">
        <v>92.537037037037038</v>
      </c>
      <c r="HL16" s="11">
        <v>95.568041920515171</v>
      </c>
      <c r="HM16" s="11">
        <v>93.304712901291083</v>
      </c>
      <c r="HN16" s="11">
        <v>96.792828056441166</v>
      </c>
      <c r="HO16" s="11">
        <v>92.155686732535742</v>
      </c>
      <c r="HP16" s="11">
        <v>97.039047949745893</v>
      </c>
      <c r="HQ16" s="11">
        <v>84.08</v>
      </c>
      <c r="HR16" s="11">
        <v>71.650000000000006</v>
      </c>
      <c r="HS16" s="11" t="s">
        <v>727</v>
      </c>
      <c r="HT16" s="11">
        <v>0</v>
      </c>
      <c r="HU16" s="11">
        <v>67.478731961001245</v>
      </c>
      <c r="HV16" s="11">
        <v>88.54077832841709</v>
      </c>
      <c r="HW16" s="11">
        <v>85.807451657255541</v>
      </c>
      <c r="HX16" s="11">
        <v>59.388611417780311</v>
      </c>
      <c r="HY16" s="11">
        <v>57.783145566418746</v>
      </c>
      <c r="HZ16" s="11">
        <v>97.251541739597187</v>
      </c>
      <c r="IA16" s="11">
        <v>95.671631824544875</v>
      </c>
      <c r="IB16" s="11">
        <v>97.572528294592274</v>
      </c>
      <c r="IC16" s="11">
        <v>56.322530895830894</v>
      </c>
      <c r="ID16" s="11">
        <v>95.737321603819353</v>
      </c>
      <c r="IE16" s="11">
        <v>98.334742112209085</v>
      </c>
      <c r="IF16" s="11">
        <v>98.500006469031391</v>
      </c>
      <c r="IG16" s="11">
        <v>58.140824557228832</v>
      </c>
      <c r="IH16" s="11">
        <v>95.052592653721831</v>
      </c>
      <c r="II16" s="11">
        <v>50.885444616307332</v>
      </c>
      <c r="IJ16" s="11">
        <v>8.1298631607190774</v>
      </c>
      <c r="IK16" s="11">
        <v>14</v>
      </c>
      <c r="IL16" s="11">
        <v>90.309037532750409</v>
      </c>
      <c r="IM16" s="11">
        <v>28.92452413270621</v>
      </c>
      <c r="IN16" s="11">
        <v>34.426591748476909</v>
      </c>
      <c r="IO16" s="11">
        <v>81.520128824476643</v>
      </c>
      <c r="IP16" s="11">
        <v>45</v>
      </c>
      <c r="IQ16" s="11">
        <v>9.9863739591218774</v>
      </c>
      <c r="IR16" s="11">
        <v>85.714285714285708</v>
      </c>
      <c r="IS16" s="11">
        <v>78.910270703584317</v>
      </c>
      <c r="IT16" s="11">
        <v>11.435832274459974</v>
      </c>
      <c r="IU16" s="11">
        <v>86.404066073697592</v>
      </c>
      <c r="IV16" s="11">
        <v>7.5245290759290278</v>
      </c>
      <c r="IW16" s="11">
        <v>25.534169771973609</v>
      </c>
      <c r="IX16" s="11">
        <v>46.661328076875698</v>
      </c>
      <c r="IY16" s="11">
        <v>0</v>
      </c>
      <c r="IZ16" s="11">
        <v>0</v>
      </c>
      <c r="JA16" s="11">
        <v>44.104964888505606</v>
      </c>
      <c r="JB16" s="11">
        <v>4.536082474226804</v>
      </c>
      <c r="JC16" s="11">
        <v>17.432548971294814</v>
      </c>
      <c r="JD16" s="11">
        <v>12.535419489959345</v>
      </c>
      <c r="JE16" s="11">
        <v>3.5419489959344586</v>
      </c>
      <c r="JF16" s="11">
        <v>0.86238758161882467</v>
      </c>
      <c r="JG16" s="11">
        <v>11</v>
      </c>
      <c r="JH16" s="11">
        <v>19.31111111111111</v>
      </c>
      <c r="JI16" s="11">
        <v>16.425076452599388</v>
      </c>
      <c r="JJ16" s="11">
        <v>76.962283384301728</v>
      </c>
      <c r="JK16" s="11">
        <v>73.234251431688023</v>
      </c>
      <c r="JL16" s="11">
        <v>43.463351907415344</v>
      </c>
      <c r="JM16" s="11">
        <v>51.43591941705958</v>
      </c>
      <c r="JN16" s="11">
        <v>89.898989898989896</v>
      </c>
      <c r="JO16" s="11">
        <v>92.379491113668337</v>
      </c>
      <c r="JP16" s="11">
        <v>1.9946298427311087</v>
      </c>
      <c r="JQ16" s="11">
        <v>94.84</v>
      </c>
      <c r="JR16" s="11">
        <v>100</v>
      </c>
      <c r="JS16" s="11">
        <v>99.827882960413078</v>
      </c>
      <c r="JT16" s="11">
        <v>92.671394799054369</v>
      </c>
      <c r="JU16" s="11">
        <v>78.289473684210535</v>
      </c>
      <c r="JV16" s="11">
        <v>0.74390239999999996</v>
      </c>
      <c r="JW16" s="11">
        <v>0.92682929999999997</v>
      </c>
      <c r="JX16" s="11">
        <v>1.191668094</v>
      </c>
      <c r="JY16" s="11">
        <v>0.2847789</v>
      </c>
      <c r="JZ16" s="11">
        <v>2.5336460876345814</v>
      </c>
      <c r="KA16" s="11">
        <v>139617.98489713346</v>
      </c>
      <c r="KB16" s="11">
        <v>82569.910078464804</v>
      </c>
      <c r="KC16" s="11">
        <v>5.6336701927669218E-5</v>
      </c>
      <c r="KD16" s="11">
        <v>1.008007E-2</v>
      </c>
      <c r="KE16" s="11">
        <v>0</v>
      </c>
      <c r="KF16" s="11">
        <v>0</v>
      </c>
      <c r="KG16" s="13">
        <v>8.6999782494535327E-2</v>
      </c>
      <c r="KH16" s="11">
        <v>11.921115266916015</v>
      </c>
      <c r="KI16" s="11">
        <v>-77.929554435209155</v>
      </c>
      <c r="KJ16" s="11">
        <v>-94.129554655870436</v>
      </c>
      <c r="KK16" s="11">
        <v>-56.072874493927131</v>
      </c>
      <c r="KL16" s="11">
        <v>5.105882352941177</v>
      </c>
      <c r="KM16" s="11">
        <v>5.8905882352941186</v>
      </c>
      <c r="KN16" s="11">
        <v>83.581666666666678</v>
      </c>
      <c r="KO16" s="11">
        <v>123.85000000000001</v>
      </c>
      <c r="KP16" s="11">
        <v>113.32833333333333</v>
      </c>
      <c r="KQ16" s="11">
        <v>13.80137912385073</v>
      </c>
      <c r="KR16" s="11">
        <v>29.425609057947966</v>
      </c>
      <c r="KS16" s="11">
        <v>90.076247421724716</v>
      </c>
      <c r="KT16" s="11">
        <v>7.9339914136231275</v>
      </c>
      <c r="KU16" s="11">
        <v>85.437772125705919</v>
      </c>
      <c r="KV16" s="11">
        <v>33.729942146053929</v>
      </c>
    </row>
    <row r="17" spans="1:308" x14ac:dyDescent="0.3">
      <c r="A17" t="s">
        <v>1</v>
      </c>
      <c r="B17" s="2" t="s">
        <v>22</v>
      </c>
      <c r="C17" s="2" t="s">
        <v>23</v>
      </c>
      <c r="D17" s="2" t="s">
        <v>346</v>
      </c>
      <c r="E17" s="2" t="s">
        <v>347</v>
      </c>
      <c r="F17" s="2" t="s">
        <v>357</v>
      </c>
      <c r="G17" s="2" t="s">
        <v>344</v>
      </c>
      <c r="H17" s="17" t="s">
        <v>487</v>
      </c>
      <c r="I17" s="11">
        <v>58.725384077415185</v>
      </c>
      <c r="J17" s="11">
        <v>54.243450578753176</v>
      </c>
      <c r="K17" s="11">
        <v>60.17692143808884</v>
      </c>
      <c r="L17" s="11">
        <v>74.308137659602565</v>
      </c>
      <c r="M17" s="11">
        <v>70.981617437290552</v>
      </c>
      <c r="N17" s="11">
        <v>53.28304090145965</v>
      </c>
      <c r="O17" s="11">
        <v>39.359136449296358</v>
      </c>
      <c r="P17" s="11">
        <v>89.79732967249673</v>
      </c>
      <c r="Q17" s="11">
        <v>61.902458702314135</v>
      </c>
      <c r="R17" s="11">
        <v>21.666666666666668</v>
      </c>
      <c r="S17" s="11">
        <v>46.234229292375204</v>
      </c>
      <c r="T17" s="11">
        <v>55.077179242238358</v>
      </c>
      <c r="U17" s="11">
        <v>70.011824032567361</v>
      </c>
      <c r="V17" s="11">
        <v>35.014466442613823</v>
      </c>
      <c r="W17" s="11">
        <v>20.089922437453268</v>
      </c>
      <c r="X17" s="11">
        <v>63.42513062429525</v>
      </c>
      <c r="Y17" s="11">
        <v>94.786754064867608</v>
      </c>
      <c r="Z17" s="11">
        <v>62.405878625739227</v>
      </c>
      <c r="AA17" s="11">
        <v>75.220688950705593</v>
      </c>
      <c r="AB17" s="11">
        <v>89.153259717255096</v>
      </c>
      <c r="AC17" s="11">
        <v>68.455080106725504</v>
      </c>
      <c r="AD17" s="11">
        <v>56.928009988365829</v>
      </c>
      <c r="AE17" s="11">
        <v>81.783649534960745</v>
      </c>
      <c r="AF17" s="11">
        <v>70.981617437290552</v>
      </c>
      <c r="AG17" s="11">
        <v>36.912499578415606</v>
      </c>
      <c r="AH17" s="11">
        <v>1.5502310248898534</v>
      </c>
      <c r="AI17" s="11">
        <v>56.111291545314906</v>
      </c>
      <c r="AJ17" s="11">
        <v>66.411801562224994</v>
      </c>
      <c r="AK17" s="11">
        <v>65.389776569742523</v>
      </c>
      <c r="AL17" s="11">
        <v>93.322645128170024</v>
      </c>
      <c r="AM17" s="11">
        <v>58.220115210509192</v>
      </c>
      <c r="AN17" s="11">
        <v>9.8777446324380698</v>
      </c>
      <c r="AO17" s="11">
        <v>5.5047034142480446E-2</v>
      </c>
      <c r="AP17" s="11">
        <v>40.874345849180699</v>
      </c>
      <c r="AQ17" s="11">
        <v>52.725054533867308</v>
      </c>
      <c r="AR17" s="11">
        <v>74.402511435640406</v>
      </c>
      <c r="AS17" s="11">
        <v>100</v>
      </c>
      <c r="AT17" s="11">
        <v>87.662897619345898</v>
      </c>
      <c r="AU17" s="11">
        <v>95.938020692201803</v>
      </c>
      <c r="AV17" s="11">
        <v>94.690700178185253</v>
      </c>
      <c r="AW17" s="11">
        <v>72.622638542510202</v>
      </c>
      <c r="AX17" s="11">
        <v>87.869721002737151</v>
      </c>
      <c r="AY17" s="11">
        <v>72.727945404260993</v>
      </c>
      <c r="AZ17" s="11">
        <v>64.223701247781989</v>
      </c>
      <c r="BA17" s="11">
        <v>73.238949612624552</v>
      </c>
      <c r="BB17" s="11">
        <v>37.419238544588993</v>
      </c>
      <c r="BC17" s="11">
        <v>15</v>
      </c>
      <c r="BD17" s="11">
        <v>27.27272727272727</v>
      </c>
      <c r="BE17" s="11">
        <v>22.727272727272727</v>
      </c>
      <c r="BF17" s="11">
        <v>33.333333333333329</v>
      </c>
      <c r="BG17" s="11">
        <v>50</v>
      </c>
      <c r="BH17" s="11">
        <v>0</v>
      </c>
      <c r="BI17" s="11">
        <v>89.504479795209363</v>
      </c>
      <c r="BJ17" s="11">
        <v>58.333333333333336</v>
      </c>
      <c r="BK17" s="11">
        <v>96.84210526315789</v>
      </c>
      <c r="BL17" s="11">
        <v>56.578958117403019</v>
      </c>
      <c r="BM17" s="11">
        <v>33.396478837615007</v>
      </c>
      <c r="BN17" s="11">
        <v>25.965392983015871</v>
      </c>
      <c r="BO17" s="11">
        <v>62.602961010000016</v>
      </c>
      <c r="BP17" s="11">
        <v>64.058706713407943</v>
      </c>
      <c r="BQ17" s="11">
        <v>56.008136338093486</v>
      </c>
      <c r="BR17" s="11">
        <v>89.968629046200675</v>
      </c>
      <c r="BS17" s="11">
        <v>0.43766463079283291</v>
      </c>
      <c r="BT17" s="11">
        <v>100</v>
      </c>
      <c r="BU17" s="11">
        <v>100</v>
      </c>
      <c r="BV17" s="11">
        <v>6.2202468013273542</v>
      </c>
      <c r="BW17" s="11">
        <v>0</v>
      </c>
      <c r="BX17" s="11">
        <v>3.4288872235627452</v>
      </c>
      <c r="BY17" s="11">
        <v>39.990718719183249</v>
      </c>
      <c r="BZ17" s="11">
        <v>7.1428571428571423</v>
      </c>
      <c r="CA17" s="11">
        <v>0</v>
      </c>
      <c r="CB17" s="11">
        <v>33.226113887772676</v>
      </c>
      <c r="CC17" s="11">
        <v>89.408843536364316</v>
      </c>
      <c r="CD17" s="11">
        <v>48.247804844388817</v>
      </c>
      <c r="CE17" s="11">
        <v>65.218252376807541</v>
      </c>
      <c r="CF17" s="11">
        <v>74.552400492877851</v>
      </c>
      <c r="CG17" s="11">
        <v>49.493504628397375</v>
      </c>
      <c r="CH17" s="11">
        <v>42.398833394094062</v>
      </c>
      <c r="CI17" s="11">
        <v>74.656275097136742</v>
      </c>
      <c r="CJ17" s="11">
        <v>93.419596492721553</v>
      </c>
      <c r="CK17" s="11">
        <v>94.985953860560144</v>
      </c>
      <c r="CL17" s="11">
        <v>96.322465310291989</v>
      </c>
      <c r="CM17" s="11">
        <v>93.002468715416697</v>
      </c>
      <c r="CN17" s="11">
        <v>96.203285945347744</v>
      </c>
      <c r="CO17" s="11">
        <v>62.519999999999996</v>
      </c>
      <c r="CP17" s="11">
        <v>83.08</v>
      </c>
      <c r="CQ17" s="11">
        <v>100</v>
      </c>
      <c r="CR17" s="11">
        <v>4.0235145029569139</v>
      </c>
      <c r="CS17" s="11">
        <v>68.863360224542703</v>
      </c>
      <c r="CT17" s="11">
        <v>79.113972500806781</v>
      </c>
      <c r="CU17" s="11">
        <v>85.196012402782628</v>
      </c>
      <c r="CV17" s="11">
        <v>68.622116509362101</v>
      </c>
      <c r="CW17" s="11">
        <v>53.249241788440038</v>
      </c>
      <c r="CX17" s="11">
        <v>96.279430278299287</v>
      </c>
      <c r="CY17" s="11">
        <v>96.707875151012118</v>
      </c>
      <c r="CZ17" s="11">
        <v>92.823054320208229</v>
      </c>
      <c r="DA17" s="11">
        <v>62.315607791578806</v>
      </c>
      <c r="DB17" s="11">
        <v>97.810829928024972</v>
      </c>
      <c r="DC17" s="11">
        <v>96.128994327615615</v>
      </c>
      <c r="DD17" s="11">
        <v>99.011866106794955</v>
      </c>
      <c r="DE17" s="11">
        <v>70.53294977307138</v>
      </c>
      <c r="DF17" s="11">
        <v>97.894900339734832</v>
      </c>
      <c r="DG17" s="11">
        <v>100</v>
      </c>
      <c r="DH17" s="11">
        <v>57.365240320176504</v>
      </c>
      <c r="DI17" s="11">
        <v>48</v>
      </c>
      <c r="DJ17" s="11">
        <v>88.150165999829738</v>
      </c>
      <c r="DK17" s="11">
        <v>36.196475695922366</v>
      </c>
      <c r="DL17" s="11">
        <v>46.437388269345362</v>
      </c>
      <c r="DM17" s="11">
        <v>90.731657469854895</v>
      </c>
      <c r="DN17" s="11">
        <v>68.75</v>
      </c>
      <c r="DO17" s="11">
        <v>84.319607336654698</v>
      </c>
      <c r="DP17" s="11">
        <v>83.333333333333343</v>
      </c>
      <c r="DQ17" s="11">
        <v>55.286155198623277</v>
      </c>
      <c r="DR17" s="11">
        <v>78.109452736318403</v>
      </c>
      <c r="DS17" s="11">
        <v>79.549244376929991</v>
      </c>
      <c r="DT17" s="11">
        <v>45.560749301217903</v>
      </c>
      <c r="DU17" s="11">
        <v>28.264249855613311</v>
      </c>
      <c r="DV17" s="11">
        <v>4.5593279302414379E-2</v>
      </c>
      <c r="DW17" s="11">
        <v>0</v>
      </c>
      <c r="DX17" s="11">
        <v>0</v>
      </c>
      <c r="DY17" s="11">
        <v>7.7055618451468524</v>
      </c>
      <c r="DZ17" s="11">
        <v>0</v>
      </c>
      <c r="EA17" s="11">
        <v>70.259419227753625</v>
      </c>
      <c r="EB17" s="11">
        <v>63.942403347658129</v>
      </c>
      <c r="EC17" s="11">
        <v>54.561143152268755</v>
      </c>
      <c r="ED17" s="11">
        <v>67.283688077325365</v>
      </c>
      <c r="EE17" s="11">
        <v>24.509803921568629</v>
      </c>
      <c r="EF17" s="11">
        <v>48.107193163618234</v>
      </c>
      <c r="EG17" s="11">
        <v>76.452636426080488</v>
      </c>
      <c r="EH17" s="11">
        <v>70.168281489036204</v>
      </c>
      <c r="EI17" s="11">
        <v>70.919095170165065</v>
      </c>
      <c r="EJ17" s="11">
        <v>70.090215128383065</v>
      </c>
      <c r="EK17" s="11">
        <v>33.795975017349065</v>
      </c>
      <c r="EL17" s="11">
        <v>86.885919835560117</v>
      </c>
      <c r="EM17" s="11">
        <v>98.992805755395679</v>
      </c>
      <c r="EN17" s="11">
        <v>37.183967112024668</v>
      </c>
      <c r="EO17" s="11">
        <v>88.32</v>
      </c>
      <c r="EP17" s="11">
        <v>99.68</v>
      </c>
      <c r="EQ17" s="11">
        <v>99.36</v>
      </c>
      <c r="ER17" s="11">
        <v>97.28601252609603</v>
      </c>
      <c r="ES17" s="11">
        <v>81.967213114754102</v>
      </c>
      <c r="ET17" s="11">
        <v>75.000009318181213</v>
      </c>
      <c r="EU17" s="11">
        <v>96.774199521331639</v>
      </c>
      <c r="EV17" s="11">
        <v>47.381510992440226</v>
      </c>
      <c r="EW17" s="11">
        <v>13.724741010083671</v>
      </c>
      <c r="EX17" s="11">
        <v>9.7546513918210547</v>
      </c>
      <c r="EY17" s="11">
        <v>9.0637441778435264</v>
      </c>
      <c r="EZ17" s="11">
        <v>10.814838327649628</v>
      </c>
      <c r="FA17" s="11">
        <v>5.7345287009437404E-2</v>
      </c>
      <c r="FB17" s="11">
        <v>3.6343600497622447E-2</v>
      </c>
      <c r="FC17" s="11">
        <v>0.10564785948380627</v>
      </c>
      <c r="FD17" s="11">
        <v>2.0851389579055662E-2</v>
      </c>
      <c r="FE17" s="11">
        <v>4.3717292459035137</v>
      </c>
      <c r="FF17" s="11">
        <v>0</v>
      </c>
      <c r="FG17" s="11">
        <v>100</v>
      </c>
      <c r="FH17" s="11">
        <v>0</v>
      </c>
      <c r="FI17" s="11">
        <v>100</v>
      </c>
      <c r="FJ17" s="11">
        <v>44.736727548615399</v>
      </c>
      <c r="FK17" s="11">
        <v>85.808129675046345</v>
      </c>
      <c r="FL17" s="11">
        <v>31.360796464671974</v>
      </c>
      <c r="FM17" s="11">
        <v>44.930943007920554</v>
      </c>
      <c r="FN17" s="11">
        <v>56.788675973082249</v>
      </c>
      <c r="FO17" s="11">
        <v>84.834204438351463</v>
      </c>
      <c r="FP17" s="11">
        <v>63.23705349512904</v>
      </c>
      <c r="FQ17" s="11">
        <v>94.115685947657951</v>
      </c>
      <c r="FR17" s="11">
        <v>81.172507861842362</v>
      </c>
      <c r="FS17" s="11">
        <v>89.107365792759055</v>
      </c>
      <c r="FT17" s="11">
        <v>33.948251078102537</v>
      </c>
      <c r="FU17" s="11">
        <v>0</v>
      </c>
      <c r="FV17" s="11">
        <v>118.93401927837476</v>
      </c>
      <c r="FW17" s="11">
        <v>95.423806165207651</v>
      </c>
      <c r="FX17" s="11">
        <v>88.509037602511441</v>
      </c>
      <c r="FY17" s="11">
        <v>55.318148501569645</v>
      </c>
      <c r="FZ17" s="11">
        <v>59.467009639187381</v>
      </c>
      <c r="GA17" s="11">
        <v>72.727945404260993</v>
      </c>
      <c r="GB17" s="11">
        <v>-5.037945404260995</v>
      </c>
      <c r="GC17" s="11">
        <v>73.238949612624552</v>
      </c>
      <c r="GD17" s="11">
        <v>3.5311261185062648</v>
      </c>
      <c r="GE17" s="11">
        <v>15</v>
      </c>
      <c r="GF17" s="11">
        <v>27.27272727272727</v>
      </c>
      <c r="GG17" s="11">
        <v>22.727272727272727</v>
      </c>
      <c r="GH17" s="11">
        <v>33.333333333333329</v>
      </c>
      <c r="GI17" s="11">
        <v>50</v>
      </c>
      <c r="GJ17" s="11">
        <v>0</v>
      </c>
      <c r="GK17" s="11">
        <v>8</v>
      </c>
      <c r="GL17" s="11">
        <v>20</v>
      </c>
      <c r="GM17" s="11">
        <v>1</v>
      </c>
      <c r="GN17" s="11">
        <v>56.578958117403026</v>
      </c>
      <c r="GO17" s="11">
        <v>33.396478837615007</v>
      </c>
      <c r="GP17" s="11">
        <v>25.965392983015871</v>
      </c>
      <c r="GQ17" s="11">
        <v>62.602961010000008</v>
      </c>
      <c r="GR17" s="11">
        <v>64.058706713407943</v>
      </c>
      <c r="GS17" s="11">
        <v>43.991863661906514</v>
      </c>
      <c r="GT17" s="11">
        <v>10.031370953799323</v>
      </c>
      <c r="GU17" s="11">
        <v>0.43766463079283291</v>
      </c>
      <c r="GV17" s="11">
        <v>100</v>
      </c>
      <c r="GW17" s="14">
        <v>100</v>
      </c>
      <c r="GX17" s="11">
        <v>6.2202468013273542</v>
      </c>
      <c r="GY17" s="11">
        <v>0</v>
      </c>
      <c r="GZ17" s="11">
        <v>329.78839144862098</v>
      </c>
      <c r="HA17" s="11">
        <v>39.990718719183249</v>
      </c>
      <c r="HB17" s="11">
        <v>7.1428571428571423</v>
      </c>
      <c r="HC17" s="11">
        <v>0</v>
      </c>
      <c r="HD17" s="11">
        <v>3276506.757932595</v>
      </c>
      <c r="HE17" s="11">
        <v>41.141428571428577</v>
      </c>
      <c r="HF17" s="11">
        <v>231.50873015873017</v>
      </c>
      <c r="HG17" s="11">
        <v>172.17253968253968</v>
      </c>
      <c r="HH17" s="11">
        <v>102.76730158730157</v>
      </c>
      <c r="HI17" s="12">
        <v>255.57346710098136</v>
      </c>
      <c r="HJ17" s="12">
        <v>57.601166605905938</v>
      </c>
      <c r="HK17" s="12">
        <v>104.42320675105485</v>
      </c>
      <c r="HL17" s="11">
        <v>93.419596492721553</v>
      </c>
      <c r="HM17" s="11">
        <v>94.985953860560144</v>
      </c>
      <c r="HN17" s="11">
        <v>96.322465310291989</v>
      </c>
      <c r="HO17" s="11">
        <v>93.002468715416697</v>
      </c>
      <c r="HP17" s="11">
        <v>96.203285945347744</v>
      </c>
      <c r="HQ17" s="11">
        <v>62.519999999999996</v>
      </c>
      <c r="HR17" s="11">
        <v>83.08</v>
      </c>
      <c r="HS17" s="11">
        <v>100.00461127207012</v>
      </c>
      <c r="HT17" s="11">
        <v>4.0235145029569139</v>
      </c>
      <c r="HU17" s="11">
        <v>68.863360224542703</v>
      </c>
      <c r="HV17" s="11">
        <v>79.113972500806781</v>
      </c>
      <c r="HW17" s="11">
        <v>85.196012402782628</v>
      </c>
      <c r="HX17" s="11">
        <v>68.622116509362101</v>
      </c>
      <c r="HY17" s="11">
        <v>53.249241788440038</v>
      </c>
      <c r="HZ17" s="11">
        <v>96.279430278299287</v>
      </c>
      <c r="IA17" s="11">
        <v>96.707875151012118</v>
      </c>
      <c r="IB17" s="11">
        <v>92.823054320208229</v>
      </c>
      <c r="IC17" s="11">
        <v>62.315607791578806</v>
      </c>
      <c r="ID17" s="11">
        <v>97.810829928024972</v>
      </c>
      <c r="IE17" s="11">
        <v>96.128994327615615</v>
      </c>
      <c r="IF17" s="11">
        <v>99.011866106794955</v>
      </c>
      <c r="IG17" s="11">
        <v>70.53294977307138</v>
      </c>
      <c r="IH17" s="11">
        <v>97.894900339734832</v>
      </c>
      <c r="II17" s="11">
        <v>135.82191197752618</v>
      </c>
      <c r="IJ17" s="11">
        <v>-0.69708097342378783</v>
      </c>
      <c r="IK17" s="11">
        <v>14</v>
      </c>
      <c r="IL17" s="11">
        <v>88.150165999829738</v>
      </c>
      <c r="IM17" s="11">
        <v>36.196475695922366</v>
      </c>
      <c r="IN17" s="11">
        <v>46.437388269345362</v>
      </c>
      <c r="IO17" s="11">
        <v>90.731657469854895</v>
      </c>
      <c r="IP17" s="11">
        <v>68.75</v>
      </c>
      <c r="IQ17" s="11">
        <v>12.759938837920489</v>
      </c>
      <c r="IR17" s="11">
        <v>83.333333333333343</v>
      </c>
      <c r="IS17" s="11">
        <v>79.941656583068792</v>
      </c>
      <c r="IT17" s="11">
        <v>9.9502487562189046</v>
      </c>
      <c r="IU17" s="11">
        <v>51.40961857379768</v>
      </c>
      <c r="IV17" s="11">
        <v>7.7429028388644543</v>
      </c>
      <c r="IW17" s="11">
        <v>28.264249855613311</v>
      </c>
      <c r="IX17" s="11">
        <v>0.2551888397414086</v>
      </c>
      <c r="IY17" s="11">
        <v>0</v>
      </c>
      <c r="IZ17" s="11">
        <v>0</v>
      </c>
      <c r="JA17" s="11">
        <v>74.132357944879217</v>
      </c>
      <c r="JB17" s="11">
        <v>0</v>
      </c>
      <c r="JC17" s="11">
        <v>58.565838720653282</v>
      </c>
      <c r="JD17" s="11">
        <v>35.130996937733926</v>
      </c>
      <c r="JE17" s="11">
        <v>17.650561415447431</v>
      </c>
      <c r="JF17" s="11">
        <v>6.8475671997277985</v>
      </c>
      <c r="JG17" s="11">
        <v>7.3529411764705888</v>
      </c>
      <c r="JH17" s="11">
        <v>14.266862170087977</v>
      </c>
      <c r="JI17" s="11">
        <v>11.189710610932476</v>
      </c>
      <c r="JJ17" s="11">
        <v>70.168281489036204</v>
      </c>
      <c r="JK17" s="11">
        <v>70.919095170165065</v>
      </c>
      <c r="JL17" s="11">
        <v>70.090215128383065</v>
      </c>
      <c r="JM17" s="11">
        <v>33.795975017349065</v>
      </c>
      <c r="JN17" s="11">
        <v>86.885919835560117</v>
      </c>
      <c r="JO17" s="11">
        <v>98.992805755395679</v>
      </c>
      <c r="JP17" s="11">
        <v>37.183967112024668</v>
      </c>
      <c r="JQ17" s="11">
        <v>88.32</v>
      </c>
      <c r="JR17" s="11">
        <v>99.68</v>
      </c>
      <c r="JS17" s="11">
        <v>99.36</v>
      </c>
      <c r="JT17" s="11">
        <v>97.28601252609603</v>
      </c>
      <c r="JU17" s="11">
        <v>81.967213114754102</v>
      </c>
      <c r="JV17" s="11">
        <v>0.86585369999999995</v>
      </c>
      <c r="JW17" s="11">
        <v>0.97560979999999997</v>
      </c>
      <c r="JX17" s="11">
        <v>1.4203082490000001</v>
      </c>
      <c r="JY17" s="11">
        <v>0.25412800000000002</v>
      </c>
      <c r="JZ17" s="11">
        <v>4.5684862702731763</v>
      </c>
      <c r="KA17" s="11">
        <v>161184.9446688251</v>
      </c>
      <c r="KB17" s="11">
        <v>140612.7133150771</v>
      </c>
      <c r="KC17" s="11">
        <v>4.5886572852635588E-3</v>
      </c>
      <c r="KD17" s="11">
        <v>0.27818085000000004</v>
      </c>
      <c r="KE17" s="11">
        <v>0.27470401999999999</v>
      </c>
      <c r="KF17" s="11">
        <v>6.0593580000000008E-2</v>
      </c>
      <c r="KG17" s="13">
        <v>4.1828343725928689E-2</v>
      </c>
      <c r="KH17" s="11">
        <v>-30.6377221573089</v>
      </c>
      <c r="KI17" s="11">
        <v>200</v>
      </c>
      <c r="KJ17" s="11">
        <v>-200</v>
      </c>
      <c r="KK17" s="11">
        <v>200</v>
      </c>
      <c r="KL17" s="11">
        <v>9.0776470588235281</v>
      </c>
      <c r="KM17" s="11">
        <v>5.5211764705882347</v>
      </c>
      <c r="KN17" s="11">
        <v>83.581666666666678</v>
      </c>
      <c r="KO17" s="11">
        <v>123.85000000000001</v>
      </c>
      <c r="KP17" s="11">
        <v>113.32833333333333</v>
      </c>
      <c r="KQ17" s="11">
        <v>15.165795561648531</v>
      </c>
      <c r="KR17" s="11">
        <v>36.76294650487096</v>
      </c>
      <c r="KS17" s="11">
        <v>94.115685947657951</v>
      </c>
      <c r="KT17" s="11">
        <v>7.531985910128375</v>
      </c>
      <c r="KU17" s="11">
        <v>89.107365792759055</v>
      </c>
      <c r="KV17" s="11">
        <v>33.948251078102537</v>
      </c>
    </row>
    <row r="18" spans="1:308" x14ac:dyDescent="0.3">
      <c r="A18" t="s">
        <v>1</v>
      </c>
      <c r="B18" s="2" t="s">
        <v>24</v>
      </c>
      <c r="C18" s="2" t="s">
        <v>25</v>
      </c>
      <c r="D18" s="2" t="s">
        <v>346</v>
      </c>
      <c r="E18" s="2" t="s">
        <v>347</v>
      </c>
      <c r="F18" s="2" t="s">
        <v>357</v>
      </c>
      <c r="G18" s="2" t="s">
        <v>355</v>
      </c>
      <c r="H18" s="17" t="s">
        <v>488</v>
      </c>
      <c r="I18" s="11">
        <v>50.69029707366527</v>
      </c>
      <c r="J18" s="11">
        <v>51.609644564606292</v>
      </c>
      <c r="K18" s="11">
        <v>55.789443016630045</v>
      </c>
      <c r="L18" s="11">
        <v>63.843045292848899</v>
      </c>
      <c r="M18" s="11">
        <v>56.303325367405641</v>
      </c>
      <c r="N18" s="11">
        <v>51.715496074169288</v>
      </c>
      <c r="O18" s="11">
        <v>24.880828126331409</v>
      </c>
      <c r="P18" s="11">
        <v>95.619697128956702</v>
      </c>
      <c r="Q18" s="11">
        <v>65.164705804164981</v>
      </c>
      <c r="R18" s="11">
        <v>26.36363636363636</v>
      </c>
      <c r="S18" s="11">
        <v>28.387045163649656</v>
      </c>
      <c r="T18" s="11">
        <v>40.427792809700556</v>
      </c>
      <c r="U18" s="11">
        <v>54.450225862375099</v>
      </c>
      <c r="V18" s="11">
        <v>50.854408819760671</v>
      </c>
      <c r="W18" s="11">
        <v>15.449324238202699</v>
      </c>
      <c r="X18" s="11">
        <v>71.253308943853042</v>
      </c>
      <c r="Y18" s="11">
        <v>89.778265642151482</v>
      </c>
      <c r="Z18" s="11">
        <v>46.676873242312965</v>
      </c>
      <c r="AA18" s="11">
        <v>67.945513284952071</v>
      </c>
      <c r="AB18" s="11">
        <v>81.534620570148221</v>
      </c>
      <c r="AC18" s="11">
        <v>49.225074757292326</v>
      </c>
      <c r="AD18" s="11">
        <v>49.582875960482987</v>
      </c>
      <c r="AE18" s="11">
        <v>70.92714189136889</v>
      </c>
      <c r="AF18" s="11">
        <v>56.303325367405641</v>
      </c>
      <c r="AG18" s="11">
        <v>31.800902538184673</v>
      </c>
      <c r="AH18" s="11">
        <v>8.1252948768443609</v>
      </c>
      <c r="AI18" s="11">
        <v>30.490539953516723</v>
      </c>
      <c r="AJ18" s="11">
        <v>93.221759903682113</v>
      </c>
      <c r="AK18" s="11">
        <v>54.192878363064821</v>
      </c>
      <c r="AL18" s="11">
        <v>92.461600809723024</v>
      </c>
      <c r="AM18" s="11">
        <v>33.55254149843914</v>
      </c>
      <c r="AN18" s="11">
        <v>1.2392187892539692</v>
      </c>
      <c r="AO18" s="11">
        <v>4.223784369807448</v>
      </c>
      <c r="AP18" s="11">
        <v>23.626443790271203</v>
      </c>
      <c r="AQ18" s="11">
        <v>18.010209460840475</v>
      </c>
      <c r="AR18" s="11">
        <v>68.6327708493762</v>
      </c>
      <c r="AS18" s="11">
        <v>100</v>
      </c>
      <c r="AT18" s="11">
        <v>98.592592233830715</v>
      </c>
      <c r="AU18" s="11">
        <v>97.777419415094386</v>
      </c>
      <c r="AV18" s="11">
        <v>88.539600897493997</v>
      </c>
      <c r="AW18" s="11">
        <v>88.80857022732107</v>
      </c>
      <c r="AX18" s="11">
        <v>100</v>
      </c>
      <c r="AY18" s="11">
        <v>68.961420644819867</v>
      </c>
      <c r="AZ18" s="11">
        <v>54.7555294780434</v>
      </c>
      <c r="BA18" s="11">
        <v>64.465424358592713</v>
      </c>
      <c r="BB18" s="11">
        <v>72.476448735203974</v>
      </c>
      <c r="BC18" s="11">
        <v>20</v>
      </c>
      <c r="BD18" s="11">
        <v>31.818181818181817</v>
      </c>
      <c r="BE18" s="11">
        <v>27.27272727272727</v>
      </c>
      <c r="BF18" s="11">
        <v>0</v>
      </c>
      <c r="BG18" s="11">
        <v>0</v>
      </c>
      <c r="BH18" s="11">
        <v>0</v>
      </c>
      <c r="BI18" s="11">
        <v>56.518559151581641</v>
      </c>
      <c r="BJ18" s="11">
        <v>85.416666666666657</v>
      </c>
      <c r="BK18" s="11">
        <v>98.947368421052644</v>
      </c>
      <c r="BL18" s="11">
        <v>53.599055347659387</v>
      </c>
      <c r="BM18" s="11">
        <v>15.233407627988047</v>
      </c>
      <c r="BN18" s="11">
        <v>24.249543891802688</v>
      </c>
      <c r="BO18" s="11">
        <v>10.109588759999999</v>
      </c>
      <c r="BP18" s="11">
        <v>75.234049033517664</v>
      </c>
      <c r="BQ18" s="11">
        <v>33.105021169829158</v>
      </c>
      <c r="BR18" s="11">
        <v>55.011607383778468</v>
      </c>
      <c r="BS18" s="11">
        <v>6.8415831423391378</v>
      </c>
      <c r="BT18" s="11">
        <v>94.835680751173712</v>
      </c>
      <c r="BU18" s="11">
        <v>94.835680751173712</v>
      </c>
      <c r="BV18" s="11">
        <v>7.9815987754201148</v>
      </c>
      <c r="BW18" s="11">
        <v>100</v>
      </c>
      <c r="BX18" s="11">
        <v>0.63190949845741196</v>
      </c>
      <c r="BY18" s="11">
        <v>17.901922858118102</v>
      </c>
      <c r="BZ18" s="11">
        <v>12.5</v>
      </c>
      <c r="CA18" s="11">
        <v>0</v>
      </c>
      <c r="CB18" s="11">
        <v>31.395374094692695</v>
      </c>
      <c r="CC18" s="11">
        <v>80.022992020749442</v>
      </c>
      <c r="CD18" s="11">
        <v>43.675594239789021</v>
      </c>
      <c r="CE18" s="11">
        <v>53.610407220253308</v>
      </c>
      <c r="CF18" s="11">
        <v>67.777928489057075</v>
      </c>
      <c r="CG18" s="11">
        <v>87.615501331488815</v>
      </c>
      <c r="CH18" s="11">
        <v>66.762304127124253</v>
      </c>
      <c r="CI18" s="11">
        <v>99.308435178509413</v>
      </c>
      <c r="CJ18" s="11">
        <v>90.043907793633366</v>
      </c>
      <c r="CK18" s="11">
        <v>97.080131723380902</v>
      </c>
      <c r="CL18" s="11">
        <v>97.574094401756312</v>
      </c>
      <c r="CM18" s="11">
        <v>95.806805708013172</v>
      </c>
      <c r="CN18" s="11">
        <v>68.386388583973655</v>
      </c>
      <c r="CO18" s="11">
        <v>72.989999999999995</v>
      </c>
      <c r="CP18" s="11">
        <v>66.8</v>
      </c>
      <c r="CQ18" s="11">
        <v>2.7300027300027301</v>
      </c>
      <c r="CR18" s="11">
        <v>44.187490239249144</v>
      </c>
      <c r="CS18" s="11">
        <v>52.051393577076752</v>
      </c>
      <c r="CT18" s="11">
        <v>66.787863590772318</v>
      </c>
      <c r="CU18" s="11">
        <v>89.757048894324257</v>
      </c>
      <c r="CV18" s="11">
        <v>32.614635592491368</v>
      </c>
      <c r="CW18" s="11">
        <v>75.916269368295602</v>
      </c>
      <c r="CX18" s="11">
        <v>90.545868686752158</v>
      </c>
      <c r="CY18" s="11">
        <v>100</v>
      </c>
      <c r="CZ18" s="11">
        <v>99.339685723838173</v>
      </c>
      <c r="DA18" s="11">
        <v>60.877075671458812</v>
      </c>
      <c r="DB18" s="11">
        <v>100</v>
      </c>
      <c r="DC18" s="11">
        <v>84.414911400869272</v>
      </c>
      <c r="DD18" s="11">
        <v>92.283039594975392</v>
      </c>
      <c r="DE18" s="11">
        <v>17.824903281272388</v>
      </c>
      <c r="DF18" s="11">
        <v>97.537348888771575</v>
      </c>
      <c r="DG18" s="11">
        <v>55.521405049396265</v>
      </c>
      <c r="DH18" s="11">
        <v>72.153819222480692</v>
      </c>
      <c r="DI18" s="11">
        <v>20</v>
      </c>
      <c r="DJ18" s="11">
        <v>89.769484083424814</v>
      </c>
      <c r="DK18" s="11">
        <v>30.768386388583973</v>
      </c>
      <c r="DL18" s="11">
        <v>28.210757409440173</v>
      </c>
      <c r="DM18" s="11">
        <v>79.407375826049886</v>
      </c>
      <c r="DN18" s="11">
        <v>14.285714285714285</v>
      </c>
      <c r="DO18" s="11">
        <v>95.187891246814829</v>
      </c>
      <c r="DP18" s="11">
        <v>94.827586206896555</v>
      </c>
      <c r="DQ18" s="11">
        <v>41.180581134412954</v>
      </c>
      <c r="DR18" s="11">
        <v>69.014084507042256</v>
      </c>
      <c r="DS18" s="11">
        <v>58.715310460761714</v>
      </c>
      <c r="DT18" s="11">
        <v>35.616356004618218</v>
      </c>
      <c r="DU18" s="11">
        <v>27.985449071751127</v>
      </c>
      <c r="DV18" s="11">
        <v>11.88812913496163</v>
      </c>
      <c r="DW18" s="11">
        <v>4.3802461642882244</v>
      </c>
      <c r="DX18" s="11">
        <v>0</v>
      </c>
      <c r="DY18" s="11">
        <v>20.163536946527625</v>
      </c>
      <c r="DZ18" s="11">
        <v>4.1945621384443266</v>
      </c>
      <c r="EA18" s="11">
        <v>22.872702139997479</v>
      </c>
      <c r="EB18" s="11">
        <v>25.851900627808831</v>
      </c>
      <c r="EC18" s="11">
        <v>21.359432750115001</v>
      </c>
      <c r="ED18" s="11">
        <v>49.035330916328995</v>
      </c>
      <c r="EE18" s="11">
        <v>33.333333333333329</v>
      </c>
      <c r="EF18" s="11">
        <v>91.932202985644125</v>
      </c>
      <c r="EG18" s="11">
        <v>84.338931383737474</v>
      </c>
      <c r="EH18" s="11">
        <v>96.615905245346866</v>
      </c>
      <c r="EI18" s="11">
        <v>100</v>
      </c>
      <c r="EJ18" s="11">
        <v>13.660245183887914</v>
      </c>
      <c r="EK18" s="11">
        <v>71.453590192644484</v>
      </c>
      <c r="EL18" s="11">
        <v>80.922098569157399</v>
      </c>
      <c r="EM18" s="11">
        <v>74.403815580286164</v>
      </c>
      <c r="EN18" s="11">
        <v>30.524642289348169</v>
      </c>
      <c r="EO18" s="11">
        <v>89.47</v>
      </c>
      <c r="EP18" s="11">
        <v>99.3</v>
      </c>
      <c r="EQ18" s="11">
        <v>99.298245614035082</v>
      </c>
      <c r="ER18" s="11">
        <v>96.715328467153284</v>
      </c>
      <c r="ES18" s="11">
        <v>77.524429967426713</v>
      </c>
      <c r="ET18" s="11">
        <v>31.81817842975229</v>
      </c>
      <c r="EU18" s="11">
        <v>25.80645673256997</v>
      </c>
      <c r="EV18" s="11">
        <v>4.1744335848979635</v>
      </c>
      <c r="EW18" s="11">
        <v>72.411097246536343</v>
      </c>
      <c r="EX18" s="11">
        <v>1.4649317497818772</v>
      </c>
      <c r="EY18" s="11">
        <v>1.168232246706739</v>
      </c>
      <c r="EZ18" s="11">
        <v>1.0844923712732915</v>
      </c>
      <c r="FA18" s="11">
        <v>7.9656116194554034</v>
      </c>
      <c r="FB18" s="11">
        <v>5.7532391806175585E-3</v>
      </c>
      <c r="FC18" s="11">
        <v>0.14282113590600298</v>
      </c>
      <c r="FD18" s="11">
        <v>8.7809514846877672</v>
      </c>
      <c r="FE18" s="11">
        <v>0.73207698247018782</v>
      </c>
      <c r="FF18" s="11">
        <v>14.621787826649493</v>
      </c>
      <c r="FG18" s="11">
        <v>37.778354142236324</v>
      </c>
      <c r="FH18" s="11">
        <v>0</v>
      </c>
      <c r="FI18" s="11">
        <v>65</v>
      </c>
      <c r="FJ18" s="11">
        <v>5.4637718767119567</v>
      </c>
      <c r="FK18" s="11">
        <v>30.822722446147203</v>
      </c>
      <c r="FL18" s="11">
        <v>2.5681922080560158</v>
      </c>
      <c r="FM18" s="11">
        <v>23.748052904358651</v>
      </c>
      <c r="FN18" s="11">
        <v>27.448307868928545</v>
      </c>
      <c r="FO18" s="11">
        <v>91.573693482090434</v>
      </c>
      <c r="FP18" s="11">
        <v>75.215517241379303</v>
      </c>
      <c r="FQ18" s="11">
        <v>90.402784684236707</v>
      </c>
      <c r="FR18" s="11">
        <v>30.319720975415759</v>
      </c>
      <c r="FS18" s="11">
        <v>89.991714995857492</v>
      </c>
      <c r="FT18" s="11">
        <v>34.293193717277489</v>
      </c>
      <c r="FU18" s="11">
        <v>0</v>
      </c>
      <c r="FV18" s="11">
        <v>13.567907376418976</v>
      </c>
      <c r="FW18" s="11">
        <v>67.83953688209489</v>
      </c>
      <c r="FX18" s="11">
        <v>131.1564379720501</v>
      </c>
      <c r="FY18" s="11">
        <v>22.613178960698296</v>
      </c>
      <c r="FZ18" s="11">
        <v>0</v>
      </c>
      <c r="GA18" s="11">
        <v>68.961420644819867</v>
      </c>
      <c r="GB18" s="11">
        <v>-6.6614206448198701</v>
      </c>
      <c r="GC18" s="11">
        <v>64.465424358592713</v>
      </c>
      <c r="GD18" s="11">
        <v>11.405270476568944</v>
      </c>
      <c r="GE18" s="11">
        <v>20</v>
      </c>
      <c r="GF18" s="11">
        <v>31.818181818181817</v>
      </c>
      <c r="GG18" s="11">
        <v>27.27272727272727</v>
      </c>
      <c r="GH18" s="11">
        <v>0</v>
      </c>
      <c r="GI18" s="11">
        <v>0</v>
      </c>
      <c r="GJ18" s="11">
        <v>0</v>
      </c>
      <c r="GK18" s="11">
        <v>30</v>
      </c>
      <c r="GL18" s="11">
        <v>7</v>
      </c>
      <c r="GM18" s="11">
        <v>0.33333333333333331</v>
      </c>
      <c r="GN18" s="11">
        <v>53.59905534765938</v>
      </c>
      <c r="GO18" s="11">
        <v>15.233407627988047</v>
      </c>
      <c r="GP18" s="11">
        <v>24.249543891802688</v>
      </c>
      <c r="GQ18" s="11">
        <v>10.109588759999999</v>
      </c>
      <c r="GR18" s="11">
        <v>75.234049033517664</v>
      </c>
      <c r="GS18" s="11">
        <v>66.894978830170842</v>
      </c>
      <c r="GT18" s="11">
        <v>44.988392616221525</v>
      </c>
      <c r="GU18" s="11">
        <v>6.8415831423391378</v>
      </c>
      <c r="GV18" s="11">
        <v>94.835680751173712</v>
      </c>
      <c r="GW18" s="11">
        <v>94.835680751173712</v>
      </c>
      <c r="GX18" s="11">
        <v>7.9815987754201148</v>
      </c>
      <c r="GY18" s="11">
        <v>1</v>
      </c>
      <c r="GZ18" s="11">
        <v>60.77669035170041</v>
      </c>
      <c r="HA18" s="11">
        <v>17.901922858118102</v>
      </c>
      <c r="HB18" s="11" t="s">
        <v>727</v>
      </c>
      <c r="HC18" s="11">
        <v>0</v>
      </c>
      <c r="HD18" s="11">
        <v>3095973.1173057235</v>
      </c>
      <c r="HE18" s="11">
        <v>70.079841269841268</v>
      </c>
      <c r="HF18" s="11">
        <v>250.44047619047615</v>
      </c>
      <c r="HG18" s="11">
        <v>227.99317460317459</v>
      </c>
      <c r="HH18" s="11">
        <v>123.4585714285714</v>
      </c>
      <c r="HI18" s="12">
        <v>144.91504867941819</v>
      </c>
      <c r="HJ18" s="12">
        <v>33.237695872875747</v>
      </c>
      <c r="HK18" s="12">
        <v>5.6359008410801232</v>
      </c>
      <c r="HL18" s="11">
        <v>90.043907793633366</v>
      </c>
      <c r="HM18" s="11">
        <v>97.080131723380902</v>
      </c>
      <c r="HN18" s="11">
        <v>97.574094401756312</v>
      </c>
      <c r="HO18" s="11">
        <v>95.806805708013172</v>
      </c>
      <c r="HP18" s="11">
        <v>68.386388583973655</v>
      </c>
      <c r="HQ18" s="11" t="s">
        <v>727</v>
      </c>
      <c r="HR18" s="14" t="s">
        <v>727</v>
      </c>
      <c r="HS18" s="11">
        <v>2.7300027300027301</v>
      </c>
      <c r="HT18" s="11">
        <v>44.187490239249144</v>
      </c>
      <c r="HU18" s="11">
        <v>52.051393577076752</v>
      </c>
      <c r="HV18" s="11">
        <v>66.787863590772318</v>
      </c>
      <c r="HW18" s="11">
        <v>89.757048894324257</v>
      </c>
      <c r="HX18" s="11">
        <v>32.614635592491368</v>
      </c>
      <c r="HY18" s="11">
        <v>75.916269368295602</v>
      </c>
      <c r="HZ18" s="11">
        <v>90.545868686752158</v>
      </c>
      <c r="IA18" s="11">
        <v>100</v>
      </c>
      <c r="IB18" s="11">
        <v>99.339685723838173</v>
      </c>
      <c r="IC18" s="11">
        <v>60.877075671458812</v>
      </c>
      <c r="ID18" s="11">
        <v>100</v>
      </c>
      <c r="IE18" s="11">
        <v>84.414911400869272</v>
      </c>
      <c r="IF18" s="11">
        <v>92.283039594975392</v>
      </c>
      <c r="IG18" s="11">
        <v>17.824903281272388</v>
      </c>
      <c r="IH18" s="11">
        <v>97.537348888771575</v>
      </c>
      <c r="II18" s="11">
        <v>55.521405049396265</v>
      </c>
      <c r="IJ18" s="11">
        <v>7.7316293929712456</v>
      </c>
      <c r="IK18" s="11">
        <v>7</v>
      </c>
      <c r="IL18" s="11">
        <v>89.769484083424814</v>
      </c>
      <c r="IM18" s="11">
        <v>30.768386388583973</v>
      </c>
      <c r="IN18" s="11">
        <v>28.210757409440173</v>
      </c>
      <c r="IO18" s="11">
        <v>79.407375826049886</v>
      </c>
      <c r="IP18" s="11">
        <v>14.285714285714285</v>
      </c>
      <c r="IQ18" s="11">
        <v>5.6906077348066297</v>
      </c>
      <c r="IR18" s="11">
        <v>94.827586206896555</v>
      </c>
      <c r="IS18" s="11">
        <v>78.407559549765608</v>
      </c>
      <c r="IT18" s="11">
        <v>14.084507042253522</v>
      </c>
      <c r="IU18" s="11">
        <v>79.812206572769952</v>
      </c>
      <c r="IV18" s="11">
        <v>7.2789764174611138</v>
      </c>
      <c r="IW18" s="11">
        <v>27.985449071751127</v>
      </c>
      <c r="IX18" s="11">
        <v>66.538707613563659</v>
      </c>
      <c r="IY18" s="11">
        <v>7.8055022392834292</v>
      </c>
      <c r="IZ18" s="11">
        <v>0</v>
      </c>
      <c r="JA18" s="11">
        <v>193.98592450415867</v>
      </c>
      <c r="JB18" s="11">
        <v>2.1739130434782608</v>
      </c>
      <c r="JC18" s="11">
        <v>19.06589891234805</v>
      </c>
      <c r="JD18" s="11">
        <v>14.203454894433781</v>
      </c>
      <c r="JE18" s="11">
        <v>6.90978886756238</v>
      </c>
      <c r="JF18" s="11">
        <v>4.9904030710172744</v>
      </c>
      <c r="JG18" s="11">
        <v>10</v>
      </c>
      <c r="JH18" s="11">
        <v>8.7361111111111107</v>
      </c>
      <c r="JI18" s="11">
        <v>10.104072398190045</v>
      </c>
      <c r="JJ18" s="11">
        <v>96.615905245346866</v>
      </c>
      <c r="JK18" s="11">
        <v>165.53002223869532</v>
      </c>
      <c r="JL18" s="11">
        <v>13.660245183887914</v>
      </c>
      <c r="JM18" s="11">
        <v>71.453590192644484</v>
      </c>
      <c r="JN18" s="11">
        <v>80.922098569157399</v>
      </c>
      <c r="JO18" s="11">
        <v>74.403815580286164</v>
      </c>
      <c r="JP18" s="11">
        <v>30.524642289348169</v>
      </c>
      <c r="JQ18" s="11">
        <v>89.47</v>
      </c>
      <c r="JR18" s="11">
        <v>99.3</v>
      </c>
      <c r="JS18" s="11">
        <v>99.298245614035082</v>
      </c>
      <c r="JT18" s="11">
        <v>96.715328467153284</v>
      </c>
      <c r="JU18" s="11">
        <v>77.524429967426713</v>
      </c>
      <c r="JV18" s="11">
        <v>0.63414630000000005</v>
      </c>
      <c r="JW18" s="11">
        <v>0.43902439999999998</v>
      </c>
      <c r="JX18" s="11">
        <v>0.98472779600000004</v>
      </c>
      <c r="JY18" s="11">
        <v>0.40726230000000002</v>
      </c>
      <c r="JZ18" s="11">
        <v>2.5644639484801641</v>
      </c>
      <c r="KA18" s="11">
        <v>30931.900013071001</v>
      </c>
      <c r="KB18" s="11">
        <v>21291.971290991052</v>
      </c>
      <c r="KC18" s="11">
        <v>0.63739260356616156</v>
      </c>
      <c r="KD18" s="11">
        <v>4.4036389999999995E-2</v>
      </c>
      <c r="KE18" s="11">
        <v>0.37136142999999999</v>
      </c>
      <c r="KF18" s="11">
        <v>25.517209979999997</v>
      </c>
      <c r="KG18" s="13">
        <v>1.7357176418562228E-2</v>
      </c>
      <c r="KH18" s="11">
        <v>-10.366462284329103</v>
      </c>
      <c r="KI18" s="11">
        <v>17.431192660550458</v>
      </c>
      <c r="KJ18" s="11">
        <v>-200</v>
      </c>
      <c r="KK18" s="11">
        <v>60</v>
      </c>
      <c r="KL18" s="11">
        <v>14.384545454545453</v>
      </c>
      <c r="KM18" s="11">
        <v>15.976363636363637</v>
      </c>
      <c r="KN18" s="11">
        <v>88.305333333333323</v>
      </c>
      <c r="KO18" s="11">
        <v>142.54866666666669</v>
      </c>
      <c r="KP18" s="11">
        <v>133.34800000000001</v>
      </c>
      <c r="KQ18" s="11">
        <v>8.4263065179095715</v>
      </c>
      <c r="KR18" s="11">
        <v>24.78448275862069</v>
      </c>
      <c r="KS18" s="11">
        <v>90.402784684236707</v>
      </c>
      <c r="KT18" s="11">
        <v>5.4514272213827528</v>
      </c>
      <c r="KU18" s="11">
        <v>89.991714995857492</v>
      </c>
      <c r="KV18" s="11">
        <v>34.293193717277489</v>
      </c>
    </row>
    <row r="19" spans="1:308" x14ac:dyDescent="0.3">
      <c r="A19" t="s">
        <v>1</v>
      </c>
      <c r="B19" s="2" t="s">
        <v>26</v>
      </c>
      <c r="C19" s="2" t="s">
        <v>27</v>
      </c>
      <c r="D19" s="2" t="s">
        <v>346</v>
      </c>
      <c r="E19" s="2" t="s">
        <v>347</v>
      </c>
      <c r="F19" s="2" t="s">
        <v>357</v>
      </c>
      <c r="G19" s="2" t="s">
        <v>344</v>
      </c>
      <c r="H19" s="17" t="s">
        <v>487</v>
      </c>
      <c r="I19" s="11">
        <v>59.637401607914285</v>
      </c>
      <c r="J19" s="11">
        <v>56.47037051758425</v>
      </c>
      <c r="K19" s="11">
        <v>60.055977584255203</v>
      </c>
      <c r="L19" s="11">
        <v>74.334698410367565</v>
      </c>
      <c r="M19" s="11">
        <v>66.318910842554814</v>
      </c>
      <c r="N19" s="11">
        <v>55.855262960193706</v>
      </c>
      <c r="O19" s="11">
        <v>44.789189332530164</v>
      </c>
      <c r="P19" s="11">
        <v>79.883846408005255</v>
      </c>
      <c r="Q19" s="11">
        <v>71.159746297693488</v>
      </c>
      <c r="R19" s="11">
        <v>16.969696969696965</v>
      </c>
      <c r="S19" s="11">
        <v>61.701407935637221</v>
      </c>
      <c r="T19" s="11">
        <v>39.886957238922434</v>
      </c>
      <c r="U19" s="11">
        <v>73.350522106017536</v>
      </c>
      <c r="V19" s="11">
        <v>52.340416667116877</v>
      </c>
      <c r="W19" s="11">
        <v>35.17825094604575</v>
      </c>
      <c r="X19" s="11">
        <v>63.923075798424414</v>
      </c>
      <c r="Y19" s="11">
        <v>95.468380114981386</v>
      </c>
      <c r="Z19" s="11">
        <v>45.654203477569276</v>
      </c>
      <c r="AA19" s="11">
        <v>83.497035887703063</v>
      </c>
      <c r="AB19" s="11">
        <v>88.345955017125135</v>
      </c>
      <c r="AC19" s="11">
        <v>72.097016055497349</v>
      </c>
      <c r="AD19" s="11">
        <v>51.020178108443247</v>
      </c>
      <c r="AE19" s="11">
        <v>76.713306983069032</v>
      </c>
      <c r="AF19" s="11">
        <v>66.318910842554814</v>
      </c>
      <c r="AG19" s="11">
        <v>65.255615063446186</v>
      </c>
      <c r="AH19" s="11">
        <v>10.778065355315922</v>
      </c>
      <c r="AI19" s="11">
        <v>45.913844293419984</v>
      </c>
      <c r="AJ19" s="11">
        <v>56.022613730192276</v>
      </c>
      <c r="AK19" s="11">
        <v>65.285623518424472</v>
      </c>
      <c r="AL19" s="11">
        <v>91.875815800363426</v>
      </c>
      <c r="AM19" s="11">
        <v>67.606597913172934</v>
      </c>
      <c r="AN19" s="11">
        <v>10.211634795767212</v>
      </c>
      <c r="AO19" s="11">
        <v>1.9838693154919262</v>
      </c>
      <c r="AP19" s="11">
        <v>47.834668619746935</v>
      </c>
      <c r="AQ19" s="11">
        <v>59.826438595742033</v>
      </c>
      <c r="AR19" s="11">
        <v>81.27192675525994</v>
      </c>
      <c r="AS19" s="11">
        <v>86.992935011463075</v>
      </c>
      <c r="AT19" s="11">
        <v>75.733251362490677</v>
      </c>
      <c r="AU19" s="11">
        <v>88.807332190619192</v>
      </c>
      <c r="AV19" s="11">
        <v>94.972129190151193</v>
      </c>
      <c r="AW19" s="11">
        <v>50.215181494131564</v>
      </c>
      <c r="AX19" s="11">
        <v>82.582249199175791</v>
      </c>
      <c r="AY19" s="11">
        <v>70.127752352655335</v>
      </c>
      <c r="AZ19" s="11">
        <v>58.975991560463861</v>
      </c>
      <c r="BA19" s="11">
        <v>82.735081993649231</v>
      </c>
      <c r="BB19" s="11">
        <v>72.800159284005531</v>
      </c>
      <c r="BC19" s="11">
        <v>10</v>
      </c>
      <c r="BD19" s="11">
        <v>27.27272727272727</v>
      </c>
      <c r="BE19" s="11">
        <v>13.636363636363635</v>
      </c>
      <c r="BF19" s="11">
        <v>0</v>
      </c>
      <c r="BG19" s="11">
        <v>25</v>
      </c>
      <c r="BH19" s="11">
        <v>100</v>
      </c>
      <c r="BI19" s="11">
        <v>83.507039678186132</v>
      </c>
      <c r="BJ19" s="11">
        <v>100</v>
      </c>
      <c r="BK19" s="11">
        <v>74.73684210526315</v>
      </c>
      <c r="BL19" s="11">
        <v>63.09550410635272</v>
      </c>
      <c r="BM19" s="11">
        <v>22.442901058266774</v>
      </c>
      <c r="BN19" s="11">
        <v>22.873598884729525</v>
      </c>
      <c r="BO19" s="11">
        <v>16.285940040000003</v>
      </c>
      <c r="BP19" s="11">
        <v>61.365577669201478</v>
      </c>
      <c r="BQ19" s="11">
        <v>64.428635597320834</v>
      </c>
      <c r="BR19" s="11">
        <v>94.257353051530288</v>
      </c>
      <c r="BS19" s="11">
        <v>2.520536626961638</v>
      </c>
      <c r="BT19" s="11">
        <v>99.08</v>
      </c>
      <c r="BU19" s="11">
        <v>99.08</v>
      </c>
      <c r="BV19" s="11">
        <v>7.3932873239435395</v>
      </c>
      <c r="BW19" s="11">
        <v>100</v>
      </c>
      <c r="BX19" s="11">
        <v>5.9686760517961028</v>
      </c>
      <c r="BY19" s="11">
        <v>86.125933831376727</v>
      </c>
      <c r="BZ19" s="11">
        <v>20</v>
      </c>
      <c r="CA19" s="11">
        <v>0</v>
      </c>
      <c r="CB19" s="11">
        <v>34.587069952806274</v>
      </c>
      <c r="CC19" s="11">
        <v>94.381730352916719</v>
      </c>
      <c r="CD19" s="11">
        <v>52.565777998416785</v>
      </c>
      <c r="CE19" s="11">
        <v>66.180627141173289</v>
      </c>
      <c r="CF19" s="11">
        <v>81.375463891916112</v>
      </c>
      <c r="CG19" s="11">
        <v>82.245208002184739</v>
      </c>
      <c r="CH19" s="11">
        <v>8.9365504915102747</v>
      </c>
      <c r="CI19" s="11">
        <v>61.776172710853004</v>
      </c>
      <c r="CJ19" s="11">
        <v>96.449103821440644</v>
      </c>
      <c r="CK19" s="11">
        <v>96.362143098700429</v>
      </c>
      <c r="CL19" s="11">
        <v>97.569930914536926</v>
      </c>
      <c r="CM19" s="11">
        <v>90.042997246243786</v>
      </c>
      <c r="CN19" s="11">
        <v>96.917725493985216</v>
      </c>
      <c r="CO19" s="11">
        <v>58.18</v>
      </c>
      <c r="CP19" s="11">
        <v>47.42</v>
      </c>
      <c r="CQ19" s="11">
        <v>68.999875606418698</v>
      </c>
      <c r="CR19" s="11">
        <v>8.016938303858403</v>
      </c>
      <c r="CS19" s="11">
        <v>78.333933281274398</v>
      </c>
      <c r="CT19" s="11">
        <v>91.082408605420767</v>
      </c>
      <c r="CU19" s="11">
        <v>87.559781751133485</v>
      </c>
      <c r="CV19" s="11">
        <v>75.634490478336787</v>
      </c>
      <c r="CW19" s="11">
        <v>70.702657759377743</v>
      </c>
      <c r="CX19" s="11">
        <v>97.668943450675187</v>
      </c>
      <c r="CY19" s="11">
        <v>96.305162081438269</v>
      </c>
      <c r="CZ19" s="11">
        <v>98.677243255715524</v>
      </c>
      <c r="DA19" s="11">
        <v>58.997511875230188</v>
      </c>
      <c r="DB19" s="11">
        <v>98.021033066976926</v>
      </c>
      <c r="DC19" s="11">
        <v>98.703726810808433</v>
      </c>
      <c r="DD19" s="11">
        <v>98.466476725473328</v>
      </c>
      <c r="DE19" s="11">
        <v>59.232079357705224</v>
      </c>
      <c r="DF19" s="11">
        <v>98.364406963653224</v>
      </c>
      <c r="DG19" s="11">
        <v>80.023189526064058</v>
      </c>
      <c r="DH19" s="11">
        <v>56.26785864042796</v>
      </c>
      <c r="DI19" s="11">
        <v>80</v>
      </c>
      <c r="DJ19" s="11">
        <v>71.23049422677424</v>
      </c>
      <c r="DK19" s="11">
        <v>40.446398376733178</v>
      </c>
      <c r="DL19" s="11">
        <v>41.383641721822315</v>
      </c>
      <c r="DM19" s="11">
        <v>74.04803749267721</v>
      </c>
      <c r="DN19" s="11">
        <v>66.666666666666657</v>
      </c>
      <c r="DO19" s="11">
        <v>81.927997457142794</v>
      </c>
      <c r="DP19" s="11">
        <v>84.210526315789465</v>
      </c>
      <c r="DQ19" s="11">
        <v>66.505590590202772</v>
      </c>
      <c r="DR19" s="11">
        <v>79.375</v>
      </c>
      <c r="DS19" s="11">
        <v>53.076141937461685</v>
      </c>
      <c r="DT19" s="11">
        <v>84.072825962102868</v>
      </c>
      <c r="DU19" s="11">
        <v>46.43840416478951</v>
      </c>
      <c r="DV19" s="11">
        <v>13.964269443879077</v>
      </c>
      <c r="DW19" s="11">
        <v>0</v>
      </c>
      <c r="DX19" s="11">
        <v>8.8987243129305309</v>
      </c>
      <c r="DY19" s="11">
        <v>1.7275397119699978</v>
      </c>
      <c r="DZ19" s="11">
        <v>29.299793307800005</v>
      </c>
      <c r="EA19" s="11">
        <v>56.126158639668134</v>
      </c>
      <c r="EB19" s="11">
        <v>68.36195786415928</v>
      </c>
      <c r="EC19" s="11">
        <v>44.432907721541959</v>
      </c>
      <c r="ED19" s="11">
        <v>39.383829425638616</v>
      </c>
      <c r="EE19" s="11">
        <v>21.264367816091958</v>
      </c>
      <c r="EF19" s="11">
        <v>43.230117916389624</v>
      </c>
      <c r="EG19" s="11">
        <v>67.438888461834111</v>
      </c>
      <c r="EH19" s="11">
        <v>62.171209947393592</v>
      </c>
      <c r="EI19" s="11">
        <v>51.250238595151743</v>
      </c>
      <c r="EJ19" s="11">
        <v>61.07165913492576</v>
      </c>
      <c r="EK19" s="11">
        <v>44.803098773402198</v>
      </c>
      <c r="EL19" s="11">
        <v>97.023947919088585</v>
      </c>
      <c r="EM19" s="11">
        <v>94.861660079051376</v>
      </c>
      <c r="EN19" s="11">
        <v>28.667751685654498</v>
      </c>
      <c r="EO19" s="11">
        <v>86.39</v>
      </c>
      <c r="EP19" s="11">
        <v>100</v>
      </c>
      <c r="EQ19" s="11">
        <v>99.738219895287955</v>
      </c>
      <c r="ER19" s="11">
        <v>97.250859106529205</v>
      </c>
      <c r="ES19" s="11">
        <v>76</v>
      </c>
      <c r="ET19" s="11">
        <v>88.636366177685787</v>
      </c>
      <c r="EU19" s="11">
        <v>100</v>
      </c>
      <c r="EV19" s="11">
        <v>76.428114084968243</v>
      </c>
      <c r="EW19" s="11">
        <v>5.3619113900377346</v>
      </c>
      <c r="EX19" s="11">
        <v>8.7945182035647438</v>
      </c>
      <c r="EY19" s="11">
        <v>12.312358604148537</v>
      </c>
      <c r="EZ19" s="11">
        <v>9.528027579588354</v>
      </c>
      <c r="FA19" s="11">
        <v>2.7930697061353009</v>
      </c>
      <c r="FB19" s="11">
        <v>3.5931571412965853</v>
      </c>
      <c r="FC19" s="11">
        <v>1.5333529969457584</v>
      </c>
      <c r="FD19" s="11">
        <v>1.589741759006047E-2</v>
      </c>
      <c r="FE19" s="11">
        <v>0.64485687323057572</v>
      </c>
      <c r="FF19" s="11">
        <v>0</v>
      </c>
      <c r="FG19" s="11">
        <v>38.528486225504118</v>
      </c>
      <c r="FH19" s="11">
        <v>100</v>
      </c>
      <c r="FI19" s="11">
        <v>100</v>
      </c>
      <c r="FJ19" s="11">
        <v>72.919408061218292</v>
      </c>
      <c r="FK19" s="11">
        <v>93.132369471817128</v>
      </c>
      <c r="FL19" s="11">
        <v>31.360796464671974</v>
      </c>
      <c r="FM19" s="11">
        <v>44.930943007920554</v>
      </c>
      <c r="FN19" s="11">
        <v>56.788675973082249</v>
      </c>
      <c r="FO19" s="11">
        <v>86.487284175316049</v>
      </c>
      <c r="FP19" s="11">
        <v>73.298517520215626</v>
      </c>
      <c r="FQ19" s="11">
        <v>96.281357900204725</v>
      </c>
      <c r="FR19" s="11">
        <v>96.405800281106224</v>
      </c>
      <c r="FS19" s="11">
        <v>86.784548422198043</v>
      </c>
      <c r="FT19" s="11">
        <v>48.374052232518956</v>
      </c>
      <c r="FU19" s="11">
        <v>9.3576007111776534</v>
      </c>
      <c r="FV19" s="11">
        <v>233.94001777944135</v>
      </c>
      <c r="FW19" s="11">
        <v>202.35811537921677</v>
      </c>
      <c r="FX19" s="11">
        <v>86.557806578393297</v>
      </c>
      <c r="FY19" s="11">
        <v>100.59420764515978</v>
      </c>
      <c r="FZ19" s="11">
        <v>85.388106489496096</v>
      </c>
      <c r="GA19" s="11">
        <v>70.127752352655335</v>
      </c>
      <c r="GB19" s="11">
        <v>-5.9377523526553375</v>
      </c>
      <c r="GC19" s="11">
        <v>82.735081993649231</v>
      </c>
      <c r="GD19" s="11">
        <v>11.477978589326113</v>
      </c>
      <c r="GE19" s="11">
        <v>10</v>
      </c>
      <c r="GF19" s="11">
        <v>27.27272727272727</v>
      </c>
      <c r="GG19" s="11">
        <v>13.636363636363635</v>
      </c>
      <c r="GH19" s="11">
        <v>0</v>
      </c>
      <c r="GI19" s="11">
        <v>25</v>
      </c>
      <c r="GJ19" s="11">
        <v>100</v>
      </c>
      <c r="GK19" s="11">
        <v>12</v>
      </c>
      <c r="GL19" s="11">
        <v>0</v>
      </c>
      <c r="GM19" s="11">
        <v>8</v>
      </c>
      <c r="GN19" s="11">
        <v>63.095504106352713</v>
      </c>
      <c r="GO19" s="11">
        <v>22.442901058266774</v>
      </c>
      <c r="GP19" s="11">
        <v>22.873598884729525</v>
      </c>
      <c r="GQ19" s="11">
        <v>16.285940040000003</v>
      </c>
      <c r="GR19" s="11">
        <v>61.365577669201478</v>
      </c>
      <c r="GS19" s="11">
        <v>35.571364402679166</v>
      </c>
      <c r="GT19" s="11">
        <v>5.7426469484697185</v>
      </c>
      <c r="GU19" s="11">
        <v>2.520536626961638</v>
      </c>
      <c r="GV19" s="11" t="s">
        <v>727</v>
      </c>
      <c r="GW19" s="11" t="s">
        <v>727</v>
      </c>
      <c r="GX19" s="11">
        <v>7.3932873239435395</v>
      </c>
      <c r="GY19" s="11">
        <v>1</v>
      </c>
      <c r="GZ19" s="11">
        <v>574.06381308583821</v>
      </c>
      <c r="HA19" s="11">
        <v>86.125933831376727</v>
      </c>
      <c r="HB19" s="11">
        <v>20</v>
      </c>
      <c r="HC19" s="11">
        <v>0</v>
      </c>
      <c r="HD19" s="11">
        <v>3410713.8987193168</v>
      </c>
      <c r="HE19" s="11">
        <v>25.809047619047618</v>
      </c>
      <c r="HF19" s="11">
        <v>213.62968253968248</v>
      </c>
      <c r="HG19" s="11">
        <v>167.54460317460314</v>
      </c>
      <c r="HH19" s="11">
        <v>81.927619047619061</v>
      </c>
      <c r="HI19" s="12">
        <v>160.50363840909696</v>
      </c>
      <c r="HJ19" s="12">
        <v>91.063449508489725</v>
      </c>
      <c r="HK19" s="12">
        <v>156.03696434412822</v>
      </c>
      <c r="HL19" s="11">
        <v>96.449103821440644</v>
      </c>
      <c r="HM19" s="11">
        <v>96.362143098700429</v>
      </c>
      <c r="HN19" s="11">
        <v>97.569930914536926</v>
      </c>
      <c r="HO19" s="11">
        <v>90.042997246243786</v>
      </c>
      <c r="HP19" s="11">
        <v>96.917725493985216</v>
      </c>
      <c r="HQ19" s="11">
        <v>58.18</v>
      </c>
      <c r="HR19" s="11">
        <v>47.42</v>
      </c>
      <c r="HS19" s="11">
        <v>68.999875606418698</v>
      </c>
      <c r="HT19" s="11">
        <v>8.016938303858403</v>
      </c>
      <c r="HU19" s="11">
        <v>78.333933281274398</v>
      </c>
      <c r="HV19" s="11">
        <v>91.082408605420767</v>
      </c>
      <c r="HW19" s="11">
        <v>87.559781751133485</v>
      </c>
      <c r="HX19" s="11">
        <v>75.634490478336787</v>
      </c>
      <c r="HY19" s="11">
        <v>70.702657759377743</v>
      </c>
      <c r="HZ19" s="11">
        <v>97.668943450675187</v>
      </c>
      <c r="IA19" s="11">
        <v>96.305162081438269</v>
      </c>
      <c r="IB19" s="11">
        <v>98.677243255715524</v>
      </c>
      <c r="IC19" s="11">
        <v>58.997511875230188</v>
      </c>
      <c r="ID19" s="11">
        <v>98.021033066976926</v>
      </c>
      <c r="IE19" s="11">
        <v>98.703726810808433</v>
      </c>
      <c r="IF19" s="11">
        <v>98.466476725473328</v>
      </c>
      <c r="IG19" s="11">
        <v>59.232079357705224</v>
      </c>
      <c r="IH19" s="11">
        <v>98.364406963653224</v>
      </c>
      <c r="II19" s="11">
        <v>80.023189526064058</v>
      </c>
      <c r="IJ19" s="11">
        <v>-1.3225306803288455</v>
      </c>
      <c r="IK19" s="11">
        <v>22</v>
      </c>
      <c r="IL19" s="11">
        <v>71.23049422677424</v>
      </c>
      <c r="IM19" s="11">
        <v>40.446398376733178</v>
      </c>
      <c r="IN19" s="11">
        <v>41.383641721822315</v>
      </c>
      <c r="IO19" s="11">
        <v>74.04803749267721</v>
      </c>
      <c r="IP19" s="11">
        <v>66.666666666666657</v>
      </c>
      <c r="IQ19" s="11">
        <v>14.315573770491802</v>
      </c>
      <c r="IR19" s="11">
        <v>84.210526315789465</v>
      </c>
      <c r="IS19" s="11">
        <v>81.161862330896497</v>
      </c>
      <c r="IT19" s="11">
        <v>9.375</v>
      </c>
      <c r="IU19" s="11">
        <v>87.5</v>
      </c>
      <c r="IV19" s="11">
        <v>9.5395705060819935</v>
      </c>
      <c r="IW19" s="11">
        <v>46.43840416478951</v>
      </c>
      <c r="IX19" s="11">
        <v>78.159013164714423</v>
      </c>
      <c r="IY19" s="11">
        <v>0</v>
      </c>
      <c r="IZ19" s="11">
        <v>11.713486057841816</v>
      </c>
      <c r="JA19" s="11">
        <v>16.620020040772605</v>
      </c>
      <c r="JB19" s="11">
        <v>15.185185185185187</v>
      </c>
      <c r="JC19" s="11">
        <v>46.784838118931617</v>
      </c>
      <c r="JD19" s="11">
        <v>37.559172108773019</v>
      </c>
      <c r="JE19" s="11">
        <v>14.374071386614146</v>
      </c>
      <c r="JF19" s="11">
        <v>4.0081545212674055</v>
      </c>
      <c r="JG19" s="11">
        <v>6.3793103448275872</v>
      </c>
      <c r="JH19" s="11">
        <v>14.882352941176471</v>
      </c>
      <c r="JI19" s="11">
        <v>12.430555555555555</v>
      </c>
      <c r="JJ19" s="11">
        <v>62.171209947393592</v>
      </c>
      <c r="JK19" s="11">
        <v>51.250238595151743</v>
      </c>
      <c r="JL19" s="11">
        <v>61.07165913492576</v>
      </c>
      <c r="JM19" s="11">
        <v>44.803098773402198</v>
      </c>
      <c r="JN19" s="11">
        <v>97.023947919088585</v>
      </c>
      <c r="JO19" s="11">
        <v>94.861660079051376</v>
      </c>
      <c r="JP19" s="11">
        <v>28.667751685654498</v>
      </c>
      <c r="JQ19" s="11">
        <v>86.39</v>
      </c>
      <c r="JR19" s="11">
        <v>100</v>
      </c>
      <c r="JS19" s="11">
        <v>99.738219895287955</v>
      </c>
      <c r="JT19" s="11">
        <v>97.250859106529205</v>
      </c>
      <c r="JU19" s="11">
        <v>76</v>
      </c>
      <c r="JV19" s="11">
        <v>0.93902439999999998</v>
      </c>
      <c r="JW19" s="11">
        <v>1</v>
      </c>
      <c r="JX19" s="11">
        <v>1.713133714</v>
      </c>
      <c r="JY19" s="11">
        <v>0.23230629999999999</v>
      </c>
      <c r="JZ19" s="11">
        <v>4.3363760875111179</v>
      </c>
      <c r="KA19" s="11">
        <v>214777.65957184852</v>
      </c>
      <c r="KB19" s="11">
        <v>124832.88246511406</v>
      </c>
      <c r="KC19" s="11">
        <v>0.22349595448353887</v>
      </c>
      <c r="KD19" s="11">
        <v>27.502710080000011</v>
      </c>
      <c r="KE19" s="11">
        <v>3.9870020500000001</v>
      </c>
      <c r="KF19" s="11">
        <v>4.619746999999999E-2</v>
      </c>
      <c r="KG19" s="13">
        <v>1.6770752845295934E-2</v>
      </c>
      <c r="KH19" s="11">
        <v>-22.415353974289335</v>
      </c>
      <c r="KI19" s="11">
        <v>19.632206759443342</v>
      </c>
      <c r="KJ19" s="11">
        <v>200</v>
      </c>
      <c r="KK19" s="11">
        <v>200</v>
      </c>
      <c r="KL19" s="11">
        <v>5.2693617021276591</v>
      </c>
      <c r="KM19" s="11">
        <v>4.1285106382978718</v>
      </c>
      <c r="KN19" s="11">
        <v>83.581666666666678</v>
      </c>
      <c r="KO19" s="11">
        <v>123.85000000000001</v>
      </c>
      <c r="KP19" s="11">
        <v>113.32833333333333</v>
      </c>
      <c r="KQ19" s="11">
        <v>13.51271582468395</v>
      </c>
      <c r="KR19" s="11">
        <v>26.701482479784367</v>
      </c>
      <c r="KS19" s="11">
        <v>96.281357900204725</v>
      </c>
      <c r="KT19" s="11">
        <v>8.1552311802821293</v>
      </c>
      <c r="KU19" s="11">
        <v>86.784548422198043</v>
      </c>
      <c r="KV19" s="11">
        <v>48.374052232518956</v>
      </c>
    </row>
    <row r="20" spans="1:308" x14ac:dyDescent="0.3">
      <c r="A20" t="s">
        <v>1</v>
      </c>
      <c r="B20" s="2" t="s">
        <v>28</v>
      </c>
      <c r="C20" s="2" t="s">
        <v>29</v>
      </c>
      <c r="D20" s="2" t="s">
        <v>346</v>
      </c>
      <c r="E20" s="2" t="s">
        <v>347</v>
      </c>
      <c r="F20" s="2" t="s">
        <v>357</v>
      </c>
      <c r="G20" s="2" t="s">
        <v>344</v>
      </c>
      <c r="H20" s="17" t="s">
        <v>486</v>
      </c>
      <c r="I20" s="11">
        <v>63.08217055968354</v>
      </c>
      <c r="J20" s="11">
        <v>61.909139501859919</v>
      </c>
      <c r="K20" s="11">
        <v>64.656750377182036</v>
      </c>
      <c r="L20" s="11">
        <v>77.185219866409852</v>
      </c>
      <c r="M20" s="11">
        <v>68.958317454539753</v>
      </c>
      <c r="N20" s="11">
        <v>62.361784366502427</v>
      </c>
      <c r="O20" s="11">
        <v>43.421811791607318</v>
      </c>
      <c r="P20" s="11">
        <v>83.277675351307138</v>
      </c>
      <c r="Q20" s="11">
        <v>72.676644136789776</v>
      </c>
      <c r="R20" s="11">
        <v>59.393939393939398</v>
      </c>
      <c r="S20" s="11">
        <v>63.301791918083744</v>
      </c>
      <c r="T20" s="11">
        <v>41.035068601248575</v>
      </c>
      <c r="U20" s="11">
        <v>79.351913607736392</v>
      </c>
      <c r="V20" s="11">
        <v>34.326943503914443</v>
      </c>
      <c r="W20" s="11">
        <v>37.300834172597831</v>
      </c>
      <c r="X20" s="11">
        <v>68.286846775264252</v>
      </c>
      <c r="Y20" s="11">
        <v>96.265443515572969</v>
      </c>
      <c r="Z20" s="11">
        <v>56.773877045293105</v>
      </c>
      <c r="AA20" s="11">
        <v>80.158045853860145</v>
      </c>
      <c r="AB20" s="11">
        <v>88.633530599261803</v>
      </c>
      <c r="AC20" s="11">
        <v>76.94044114345273</v>
      </c>
      <c r="AD20" s="11">
        <v>53.478335922665281</v>
      </c>
      <c r="AE20" s="11">
        <v>86.715745812809274</v>
      </c>
      <c r="AF20" s="11">
        <v>68.958317454539753</v>
      </c>
      <c r="AG20" s="11">
        <v>51.667009543555189</v>
      </c>
      <c r="AH20" s="11">
        <v>3.8319551598562711</v>
      </c>
      <c r="AI20" s="11">
        <v>66.247888582508054</v>
      </c>
      <c r="AJ20" s="11">
        <v>83.471559836299207</v>
      </c>
      <c r="AK20" s="11">
        <v>72.569562594020823</v>
      </c>
      <c r="AL20" s="11">
        <v>96.382730482774988</v>
      </c>
      <c r="AM20" s="11">
        <v>72.840391104538824</v>
      </c>
      <c r="AN20" s="11">
        <v>9.49691314782938</v>
      </c>
      <c r="AO20" s="11">
        <v>4.4855647199185746</v>
      </c>
      <c r="AP20" s="11">
        <v>30.289542165918384</v>
      </c>
      <c r="AQ20" s="11">
        <v>66.505951507743205</v>
      </c>
      <c r="AR20" s="11">
        <v>76.912508103695558</v>
      </c>
      <c r="AS20" s="11">
        <v>93.378429878048777</v>
      </c>
      <c r="AT20" s="11">
        <v>84.846260126425051</v>
      </c>
      <c r="AU20" s="11">
        <v>91.606650361505032</v>
      </c>
      <c r="AV20" s="11">
        <v>94.860053924161122</v>
      </c>
      <c r="AW20" s="11">
        <v>65.421865590183671</v>
      </c>
      <c r="AX20" s="11">
        <v>69.552792227519163</v>
      </c>
      <c r="AY20" s="11">
        <v>73.059266484387109</v>
      </c>
      <c r="AZ20" s="11">
        <v>65.440724956384628</v>
      </c>
      <c r="BA20" s="11">
        <v>79.57567674476897</v>
      </c>
      <c r="BB20" s="11">
        <v>72.630908361618395</v>
      </c>
      <c r="BC20" s="11">
        <v>60</v>
      </c>
      <c r="BD20" s="11">
        <v>59.090909090909093</v>
      </c>
      <c r="BE20" s="11">
        <v>59.090909090909093</v>
      </c>
      <c r="BF20" s="11">
        <v>100</v>
      </c>
      <c r="BG20" s="11">
        <v>50</v>
      </c>
      <c r="BH20" s="11">
        <v>0</v>
      </c>
      <c r="BI20" s="11">
        <v>79.008959590418726</v>
      </c>
      <c r="BJ20" s="11">
        <v>87.5</v>
      </c>
      <c r="BK20" s="11">
        <v>85.263157894736835</v>
      </c>
      <c r="BL20" s="11">
        <v>67.876332550536858</v>
      </c>
      <c r="BM20" s="11">
        <v>15.55122438595583</v>
      </c>
      <c r="BN20" s="11">
        <v>27.217269135013357</v>
      </c>
      <c r="BO20" s="11">
        <v>9.2673590400000005</v>
      </c>
      <c r="BP20" s="11">
        <v>72.370166295208847</v>
      </c>
      <c r="BQ20" s="11">
        <v>74.391108253203157</v>
      </c>
      <c r="BR20" s="11">
        <v>91.294466274797159</v>
      </c>
      <c r="BS20" s="11">
        <v>1.8654339885356073</v>
      </c>
      <c r="BT20" s="11">
        <v>98.322286661143337</v>
      </c>
      <c r="BU20" s="11">
        <v>98.322286661143337</v>
      </c>
      <c r="BV20" s="11">
        <v>0.73451867145606786</v>
      </c>
      <c r="BW20" s="11">
        <v>0</v>
      </c>
      <c r="BX20" s="11">
        <v>6.7171350412082775</v>
      </c>
      <c r="BY20" s="11">
        <v>82.492001421969434</v>
      </c>
      <c r="BZ20" s="11">
        <v>22.222222222222221</v>
      </c>
      <c r="CA20" s="11">
        <v>0</v>
      </c>
      <c r="CB20" s="11">
        <v>44.489113046199677</v>
      </c>
      <c r="CC20" s="11">
        <v>92.712208989540329</v>
      </c>
      <c r="CD20" s="11">
        <v>51.240806797554981</v>
      </c>
      <c r="CE20" s="11">
        <v>65.673462638001396</v>
      </c>
      <c r="CF20" s="11">
        <v>79.263531144485881</v>
      </c>
      <c r="CG20" s="11">
        <v>90.220077055923369</v>
      </c>
      <c r="CH20" s="11">
        <v>25.190839694656493</v>
      </c>
      <c r="CI20" s="11">
        <v>73.707001106687258</v>
      </c>
      <c r="CJ20" s="11">
        <v>94.821336095287407</v>
      </c>
      <c r="CK20" s="11">
        <v>97.203521491455206</v>
      </c>
      <c r="CL20" s="11">
        <v>96.508100909965236</v>
      </c>
      <c r="CM20" s="11">
        <v>94.717762817193162</v>
      </c>
      <c r="CN20" s="11">
        <v>98.076496263963904</v>
      </c>
      <c r="CO20" s="11">
        <v>72.58</v>
      </c>
      <c r="CP20" s="11">
        <v>82.75</v>
      </c>
      <c r="CQ20" s="11">
        <v>60.015911019962743</v>
      </c>
      <c r="CR20" s="11">
        <v>11.749597161209694</v>
      </c>
      <c r="CS20" s="11">
        <v>75.963402663981043</v>
      </c>
      <c r="CT20" s="11">
        <v>90.528068677715794</v>
      </c>
      <c r="CU20" s="11">
        <v>87.951725327233859</v>
      </c>
      <c r="CV20" s="11">
        <v>66.334122489086738</v>
      </c>
      <c r="CW20" s="11">
        <v>64.668678266878473</v>
      </c>
      <c r="CX20" s="11">
        <v>95.502277698265033</v>
      </c>
      <c r="CY20" s="11">
        <v>96.196559902476082</v>
      </c>
      <c r="CZ20" s="11">
        <v>98.668319940496346</v>
      </c>
      <c r="DA20" s="11">
        <v>58.822643817876454</v>
      </c>
      <c r="DB20" s="11">
        <v>98.178640787472901</v>
      </c>
      <c r="DC20" s="11">
        <v>97.449284461416099</v>
      </c>
      <c r="DD20" s="11">
        <v>98.452293488497361</v>
      </c>
      <c r="DE20" s="11">
        <v>63.776505759167293</v>
      </c>
      <c r="DF20" s="11">
        <v>97.523996636691848</v>
      </c>
      <c r="DG20" s="11">
        <v>100</v>
      </c>
      <c r="DH20" s="11">
        <v>66.821323430358191</v>
      </c>
      <c r="DI20" s="11">
        <v>64</v>
      </c>
      <c r="DJ20" s="11">
        <v>75.031441887992898</v>
      </c>
      <c r="DK20" s="11">
        <v>49.944514315306648</v>
      </c>
      <c r="DL20" s="11">
        <v>35.45905156469631</v>
      </c>
      <c r="DM20" s="11">
        <v>81.149370317232581</v>
      </c>
      <c r="DN20" s="11">
        <v>84.615384615384613</v>
      </c>
      <c r="DO20" s="11">
        <v>88.241085461477084</v>
      </c>
      <c r="DP20" s="11">
        <v>92.857142857142861</v>
      </c>
      <c r="DQ20" s="11">
        <v>57.495996661941959</v>
      </c>
      <c r="DR20" s="11">
        <v>70.20316027088036</v>
      </c>
      <c r="DS20" s="11">
        <v>79.175795430796938</v>
      </c>
      <c r="DT20" s="11">
        <v>64.313412699467463</v>
      </c>
      <c r="DU20" s="11">
        <v>39.020606387642914</v>
      </c>
      <c r="DV20" s="11">
        <v>4.8633702187700507</v>
      </c>
      <c r="DW20" s="11">
        <v>4.6630517612074867</v>
      </c>
      <c r="DX20" s="11">
        <v>0</v>
      </c>
      <c r="DY20" s="11">
        <v>3.2016918736891853</v>
      </c>
      <c r="DZ20" s="11">
        <v>6.4316619456146338</v>
      </c>
      <c r="EA20" s="11">
        <v>78.946472322577989</v>
      </c>
      <c r="EB20" s="11">
        <v>95.17785725407083</v>
      </c>
      <c r="EC20" s="11">
        <v>67.167573100107617</v>
      </c>
      <c r="ED20" s="11">
        <v>76.01719197707736</v>
      </c>
      <c r="EE20" s="11">
        <v>13.930348258706465</v>
      </c>
      <c r="EF20" s="11">
        <v>75.167326433602028</v>
      </c>
      <c r="EG20" s="11">
        <v>71.195163703235039</v>
      </c>
      <c r="EH20" s="11">
        <v>87.523749208359732</v>
      </c>
      <c r="EI20" s="11">
        <v>100</v>
      </c>
      <c r="EJ20" s="11">
        <v>84.185207456404086</v>
      </c>
      <c r="EK20" s="11">
        <v>64.882742032471441</v>
      </c>
      <c r="EL20" s="11">
        <v>100</v>
      </c>
      <c r="EM20" s="11">
        <v>94.432593856655288</v>
      </c>
      <c r="EN20" s="11">
        <v>19.347269624573379</v>
      </c>
      <c r="EO20" s="11">
        <v>97</v>
      </c>
      <c r="EP20" s="11">
        <v>100</v>
      </c>
      <c r="EQ20" s="11">
        <v>100</v>
      </c>
      <c r="ER20" s="11">
        <v>98.134328358208961</v>
      </c>
      <c r="ES20" s="11">
        <v>86.779324055666009</v>
      </c>
      <c r="ET20" s="11">
        <v>97.727276962809654</v>
      </c>
      <c r="EU20" s="11">
        <v>100</v>
      </c>
      <c r="EV20" s="11">
        <v>92.601355343048724</v>
      </c>
      <c r="EW20" s="11">
        <v>1.0329321122969179</v>
      </c>
      <c r="EX20" s="11">
        <v>11.224485601952582</v>
      </c>
      <c r="EY20" s="11">
        <v>11.80383777562797</v>
      </c>
      <c r="EZ20" s="11">
        <v>5.4624160659075871</v>
      </c>
      <c r="FA20" s="11">
        <v>4.6528337127400707</v>
      </c>
      <c r="FB20" s="11">
        <v>1.62695679273491</v>
      </c>
      <c r="FC20" s="11">
        <v>11.282294404519211</v>
      </c>
      <c r="FD20" s="11">
        <v>0.38017396968010903</v>
      </c>
      <c r="FE20" s="11">
        <v>1.4477108295919245</v>
      </c>
      <c r="FF20" s="11">
        <v>0</v>
      </c>
      <c r="FG20" s="11">
        <v>0</v>
      </c>
      <c r="FH20" s="11">
        <v>50</v>
      </c>
      <c r="FI20" s="11">
        <v>100</v>
      </c>
      <c r="FJ20" s="11">
        <v>76.40272051309158</v>
      </c>
      <c r="FK20" s="11">
        <v>98.527437741670497</v>
      </c>
      <c r="FL20" s="11">
        <v>36.223904099151653</v>
      </c>
      <c r="FM20" s="11">
        <v>55.94475440633645</v>
      </c>
      <c r="FN20" s="11">
        <v>65.430940778465811</v>
      </c>
      <c r="FO20" s="11">
        <v>84.759542510679353</v>
      </c>
      <c r="FP20" s="11">
        <v>62.129742962056298</v>
      </c>
      <c r="FQ20" s="11">
        <v>96.38198375584544</v>
      </c>
      <c r="FR20" s="11">
        <v>84.24867461757502</v>
      </c>
      <c r="FS20" s="11">
        <v>90.305130589130258</v>
      </c>
      <c r="FT20" s="11">
        <v>43.649974186886936</v>
      </c>
      <c r="FU20" s="11">
        <v>4.7637195121951219</v>
      </c>
      <c r="FV20" s="11">
        <v>146.08739837398375</v>
      </c>
      <c r="FW20" s="11">
        <v>160.3785569105691</v>
      </c>
      <c r="FX20" s="11">
        <v>87.33485772357723</v>
      </c>
      <c r="FY20" s="11">
        <v>69.867886178861795</v>
      </c>
      <c r="FZ20" s="11">
        <v>149.26321138211384</v>
      </c>
      <c r="GA20" s="11">
        <v>73.059266484387109</v>
      </c>
      <c r="GB20" s="11">
        <v>-4.8292664843871052</v>
      </c>
      <c r="GC20" s="11">
        <v>79.57567674476897</v>
      </c>
      <c r="GD20" s="11">
        <v>11.439963408187477</v>
      </c>
      <c r="GE20" s="11">
        <v>60</v>
      </c>
      <c r="GF20" s="11">
        <v>59.090909090909093</v>
      </c>
      <c r="GG20" s="11">
        <v>59.090909090909093</v>
      </c>
      <c r="GH20" s="11">
        <v>100</v>
      </c>
      <c r="GI20" s="11">
        <v>50</v>
      </c>
      <c r="GJ20" s="11">
        <v>0</v>
      </c>
      <c r="GK20" s="11">
        <v>15</v>
      </c>
      <c r="GL20" s="11">
        <v>6</v>
      </c>
      <c r="GM20" s="11">
        <v>4.666666666666667</v>
      </c>
      <c r="GN20" s="11">
        <v>67.876332550536858</v>
      </c>
      <c r="GO20" s="11">
        <v>15.551224385955832</v>
      </c>
      <c r="GP20" s="11">
        <v>27.217269135013353</v>
      </c>
      <c r="GQ20" s="11">
        <v>9.2673590400000005</v>
      </c>
      <c r="GR20" s="11">
        <v>72.370166295208847</v>
      </c>
      <c r="GS20" s="11">
        <v>25.608891746796846</v>
      </c>
      <c r="GT20" s="11">
        <v>8.7055337252028444</v>
      </c>
      <c r="GU20" s="11">
        <v>1.8654339885356073</v>
      </c>
      <c r="GV20" s="11">
        <v>98.322286661143337</v>
      </c>
      <c r="GW20" s="11">
        <v>98.322286661143337</v>
      </c>
      <c r="GX20" s="11">
        <v>0.73451867145606786</v>
      </c>
      <c r="GY20" s="11">
        <v>0</v>
      </c>
      <c r="GZ20" s="11">
        <v>646.05016611818803</v>
      </c>
      <c r="HA20" s="11">
        <v>82.492001421969434</v>
      </c>
      <c r="HB20" s="11">
        <v>22.222222222222221</v>
      </c>
      <c r="HC20" s="11">
        <v>0</v>
      </c>
      <c r="HD20" s="11">
        <v>4387178.1106469957</v>
      </c>
      <c r="HE20" s="11">
        <v>30.956507936507929</v>
      </c>
      <c r="HF20" s="11">
        <v>219.11587301587306</v>
      </c>
      <c r="HG20" s="11">
        <v>169.98349206349204</v>
      </c>
      <c r="HH20" s="11">
        <v>88.378095238095227</v>
      </c>
      <c r="HI20" s="12">
        <v>137.35463067272568</v>
      </c>
      <c r="HJ20" s="12">
        <v>74.809160305343511</v>
      </c>
      <c r="HK20" s="12">
        <v>108.22718253968254</v>
      </c>
      <c r="HL20" s="11">
        <v>94.821336095287407</v>
      </c>
      <c r="HM20" s="11">
        <v>97.203521491455206</v>
      </c>
      <c r="HN20" s="11">
        <v>96.508100909965236</v>
      </c>
      <c r="HO20" s="11">
        <v>94.717762817193162</v>
      </c>
      <c r="HP20" s="11">
        <v>98.076496263963904</v>
      </c>
      <c r="HQ20" s="11">
        <v>72.58</v>
      </c>
      <c r="HR20" s="11">
        <v>82.75</v>
      </c>
      <c r="HS20" s="11">
        <v>60.015911019962743</v>
      </c>
      <c r="HT20" s="11">
        <v>11.749597161209694</v>
      </c>
      <c r="HU20" s="11">
        <v>75.963402663981043</v>
      </c>
      <c r="HV20" s="11">
        <v>90.528068677715794</v>
      </c>
      <c r="HW20" s="11">
        <v>87.951725327233859</v>
      </c>
      <c r="HX20" s="11">
        <v>66.334122489086738</v>
      </c>
      <c r="HY20" s="11">
        <v>64.668678266878473</v>
      </c>
      <c r="HZ20" s="11">
        <v>95.502277698265033</v>
      </c>
      <c r="IA20" s="11">
        <v>96.196559902476082</v>
      </c>
      <c r="IB20" s="11">
        <v>98.668319940496346</v>
      </c>
      <c r="IC20" s="11">
        <v>58.822643817876454</v>
      </c>
      <c r="ID20" s="11">
        <v>98.178640787472901</v>
      </c>
      <c r="IE20" s="11">
        <v>97.449284461416099</v>
      </c>
      <c r="IF20" s="11">
        <v>98.452293488497361</v>
      </c>
      <c r="IG20" s="11">
        <v>63.776505759167293</v>
      </c>
      <c r="IH20" s="11">
        <v>97.523996636691848</v>
      </c>
      <c r="II20" s="11">
        <v>111.41525486424501</v>
      </c>
      <c r="IJ20" s="11">
        <v>4.6923879040667362</v>
      </c>
      <c r="IK20" s="11">
        <v>18</v>
      </c>
      <c r="IL20" s="11">
        <v>75.031441887992898</v>
      </c>
      <c r="IM20" s="11">
        <v>49.944514315306648</v>
      </c>
      <c r="IN20" s="11">
        <v>35.45905156469631</v>
      </c>
      <c r="IO20" s="11">
        <v>81.149370317232581</v>
      </c>
      <c r="IP20" s="11">
        <v>84.615384615384613</v>
      </c>
      <c r="IQ20" s="11">
        <v>10.209193245778611</v>
      </c>
      <c r="IR20" s="11">
        <v>92.857142857142861</v>
      </c>
      <c r="IS20" s="11">
        <v>80.181994992375309</v>
      </c>
      <c r="IT20" s="11">
        <v>13.544018058690744</v>
      </c>
      <c r="IU20" s="11">
        <v>51.918735891647856</v>
      </c>
      <c r="IV20" s="11">
        <v>8.6177531955077402</v>
      </c>
      <c r="IW20" s="11">
        <v>39.020606387642914</v>
      </c>
      <c r="IX20" s="11">
        <v>27.220630372492838</v>
      </c>
      <c r="IY20" s="11">
        <v>8.3094555873925504</v>
      </c>
      <c r="IZ20" s="11">
        <v>0</v>
      </c>
      <c r="JA20" s="11">
        <v>30.802292263610315</v>
      </c>
      <c r="JB20" s="11">
        <v>3.333333333333333</v>
      </c>
      <c r="JC20" s="11">
        <v>65.807067812798479</v>
      </c>
      <c r="JD20" s="11">
        <v>52.292263610315189</v>
      </c>
      <c r="JE20" s="11">
        <v>21.728748806112705</v>
      </c>
      <c r="JF20" s="11">
        <v>7.7363896848137532</v>
      </c>
      <c r="JG20" s="11">
        <v>4.1791044776119399</v>
      </c>
      <c r="JH20" s="11">
        <v>10.851851851851851</v>
      </c>
      <c r="JI20" s="11">
        <v>11.913461538461538</v>
      </c>
      <c r="JJ20" s="11">
        <v>87.523749208359732</v>
      </c>
      <c r="JK20" s="11">
        <v>161.1183355006502</v>
      </c>
      <c r="JL20" s="11">
        <v>84.185207456404086</v>
      </c>
      <c r="JM20" s="11">
        <v>64.882742032471441</v>
      </c>
      <c r="JN20" s="11">
        <v>100</v>
      </c>
      <c r="JO20" s="11">
        <v>94.432593856655288</v>
      </c>
      <c r="JP20" s="11">
        <v>19.347269624573379</v>
      </c>
      <c r="JQ20" s="11">
        <v>97</v>
      </c>
      <c r="JR20" s="11">
        <v>100</v>
      </c>
      <c r="JS20" s="11">
        <v>100</v>
      </c>
      <c r="JT20" s="11">
        <v>98.134328358208961</v>
      </c>
      <c r="JU20" s="11">
        <v>86.779324055666009</v>
      </c>
      <c r="JV20" s="11">
        <v>0.98780489999999999</v>
      </c>
      <c r="JW20" s="11">
        <v>1</v>
      </c>
      <c r="JX20" s="11">
        <v>1.8761798670000001</v>
      </c>
      <c r="JY20" s="11">
        <v>0.2210104</v>
      </c>
      <c r="JZ20" s="11">
        <v>4.9238156051159168</v>
      </c>
      <c r="KA20" s="11">
        <v>206388.54094808199</v>
      </c>
      <c r="KB20" s="11">
        <v>74977.329048109299</v>
      </c>
      <c r="KC20" s="11">
        <v>0.37231061917208597</v>
      </c>
      <c r="KD20" s="11">
        <v>12.453037600000002</v>
      </c>
      <c r="KE20" s="11">
        <v>29.336057000000018</v>
      </c>
      <c r="KF20" s="11">
        <v>1.1047753800000002</v>
      </c>
      <c r="KG20" s="13">
        <v>2.2168733769706177E-2</v>
      </c>
      <c r="KH20" s="11">
        <v>-34.005845196568302</v>
      </c>
      <c r="KI20" s="11">
        <v>-93.416872573243921</v>
      </c>
      <c r="KJ20" s="11">
        <v>0</v>
      </c>
      <c r="KK20" s="11">
        <v>200</v>
      </c>
      <c r="KL20" s="11">
        <v>4.7986666666666666</v>
      </c>
      <c r="KM20" s="11">
        <v>3.1026666666666669</v>
      </c>
      <c r="KN20" s="11">
        <v>82.783833333333334</v>
      </c>
      <c r="KO20" s="11">
        <v>114.12783333333334</v>
      </c>
      <c r="KP20" s="11">
        <v>107.4315</v>
      </c>
      <c r="KQ20" s="11">
        <v>15.240457489320654</v>
      </c>
      <c r="KR20" s="11">
        <v>37.870257037943695</v>
      </c>
      <c r="KS20" s="11">
        <v>96.38198375584544</v>
      </c>
      <c r="KT20" s="11">
        <v>7.6578422468904872</v>
      </c>
      <c r="KU20" s="11">
        <v>90.305130589130258</v>
      </c>
      <c r="KV20" s="11">
        <v>43.649974186886936</v>
      </c>
    </row>
    <row r="21" spans="1:308" x14ac:dyDescent="0.3">
      <c r="A21" t="s">
        <v>1</v>
      </c>
      <c r="B21" s="2" t="s">
        <v>30</v>
      </c>
      <c r="C21" s="2" t="s">
        <v>31</v>
      </c>
      <c r="D21" s="2" t="s">
        <v>346</v>
      </c>
      <c r="E21" s="2" t="s">
        <v>347</v>
      </c>
      <c r="F21" s="2" t="s">
        <v>357</v>
      </c>
      <c r="G21" s="2" t="s">
        <v>344</v>
      </c>
      <c r="H21" s="17" t="s">
        <v>485</v>
      </c>
      <c r="I21" s="11">
        <v>69.13267794974324</v>
      </c>
      <c r="J21" s="11">
        <v>65.05470758545394</v>
      </c>
      <c r="K21" s="11">
        <v>61.779439299534985</v>
      </c>
      <c r="L21" s="11">
        <v>80.047428914160832</v>
      </c>
      <c r="M21" s="11">
        <v>89.278943419274583</v>
      </c>
      <c r="N21" s="11">
        <v>70.2011567880662</v>
      </c>
      <c r="O21" s="11">
        <v>48.434391691968905</v>
      </c>
      <c r="P21" s="11">
        <v>64.301808733347045</v>
      </c>
      <c r="Q21" s="11">
        <v>70.310202775825289</v>
      </c>
      <c r="R21" s="11">
        <v>51.515151515151508</v>
      </c>
      <c r="S21" s="11">
        <v>58.901535929786064</v>
      </c>
      <c r="T21" s="11">
        <v>75.920327241723044</v>
      </c>
      <c r="U21" s="11">
        <v>80.382016656643486</v>
      </c>
      <c r="V21" s="11">
        <v>54.051910245701151</v>
      </c>
      <c r="W21" s="11">
        <v>20.709349732692459</v>
      </c>
      <c r="X21" s="11">
        <v>59.671558693258589</v>
      </c>
      <c r="Y21" s="11">
        <v>93.313338332083646</v>
      </c>
      <c r="Z21" s="11">
        <v>73.423510440105261</v>
      </c>
      <c r="AA21" s="11">
        <v>82.817521683752531</v>
      </c>
      <c r="AB21" s="11">
        <v>89.488910748982818</v>
      </c>
      <c r="AC21" s="11">
        <v>77.832451293921778</v>
      </c>
      <c r="AD21" s="11">
        <v>56.399788941653476</v>
      </c>
      <c r="AE21" s="11">
        <v>93.698471902493537</v>
      </c>
      <c r="AF21" s="11">
        <v>89.278943419274583</v>
      </c>
      <c r="AG21" s="11">
        <v>77.003221892129375</v>
      </c>
      <c r="AH21" s="11">
        <v>8.120206142114835</v>
      </c>
      <c r="AI21" s="11">
        <v>79.861592705445275</v>
      </c>
      <c r="AJ21" s="11">
        <v>84.549899482120139</v>
      </c>
      <c r="AK21" s="11">
        <v>76.525499233522424</v>
      </c>
      <c r="AL21" s="11">
        <v>95.146521273065105</v>
      </c>
      <c r="AM21" s="11">
        <v>71.876727522504581</v>
      </c>
      <c r="AN21" s="11">
        <v>30.380456237626998</v>
      </c>
      <c r="AO21" s="11">
        <v>2.706769274680207</v>
      </c>
      <c r="AP21" s="11">
        <v>50.68783806660052</v>
      </c>
      <c r="AQ21" s="11">
        <v>54.24331727869982</v>
      </c>
      <c r="AR21" s="11">
        <v>80.711241771701353</v>
      </c>
      <c r="AS21" s="11">
        <v>97.783447616010193</v>
      </c>
      <c r="AT21" s="11">
        <v>59.142929356886221</v>
      </c>
      <c r="AU21" s="11">
        <v>63.169753020664722</v>
      </c>
      <c r="AV21" s="11">
        <v>77.786797925501077</v>
      </c>
      <c r="AW21" s="11">
        <v>41.599189685619287</v>
      </c>
      <c r="AX21" s="11">
        <v>46.32873479540077</v>
      </c>
      <c r="AY21" s="11">
        <v>73.636082466462767</v>
      </c>
      <c r="AZ21" s="11">
        <v>66.100818622443796</v>
      </c>
      <c r="BA21" s="11">
        <v>78.326495635770272</v>
      </c>
      <c r="BB21" s="11">
        <v>63.177414378624341</v>
      </c>
      <c r="BC21" s="11">
        <v>50</v>
      </c>
      <c r="BD21" s="11">
        <v>50</v>
      </c>
      <c r="BE21" s="11">
        <v>54.54545454545454</v>
      </c>
      <c r="BF21" s="11">
        <v>100</v>
      </c>
      <c r="BG21" s="11">
        <v>75</v>
      </c>
      <c r="BH21" s="11">
        <v>37.5</v>
      </c>
      <c r="BI21" s="11">
        <v>82.007679648930335</v>
      </c>
      <c r="BJ21" s="11">
        <v>0</v>
      </c>
      <c r="BK21" s="11">
        <v>95.789473684210535</v>
      </c>
      <c r="BL21" s="11">
        <v>96.46504265216133</v>
      </c>
      <c r="BM21" s="11">
        <v>70.974606256480342</v>
      </c>
      <c r="BN21" s="11">
        <v>26.580182655763007</v>
      </c>
      <c r="BO21" s="11">
        <v>89.792330960000001</v>
      </c>
      <c r="BP21" s="11">
        <v>80.797511733365397</v>
      </c>
      <c r="BQ21" s="11">
        <v>64.981286679828131</v>
      </c>
      <c r="BR21" s="11">
        <v>95.367251556736932</v>
      </c>
      <c r="BS21" s="11">
        <v>5.9108898250989403</v>
      </c>
      <c r="BT21" s="11">
        <v>100</v>
      </c>
      <c r="BU21" s="11">
        <v>100</v>
      </c>
      <c r="BV21" s="11">
        <v>9.4314579574575195</v>
      </c>
      <c r="BW21" s="11">
        <v>100</v>
      </c>
      <c r="BX21" s="11">
        <v>8.9691136916504508</v>
      </c>
      <c r="BY21" s="11">
        <v>30.940637660736304</v>
      </c>
      <c r="BZ21" s="11">
        <v>20</v>
      </c>
      <c r="CA21" s="11">
        <v>0</v>
      </c>
      <c r="CB21" s="11">
        <v>31.896761270033537</v>
      </c>
      <c r="CC21" s="11">
        <v>93.331387300229139</v>
      </c>
      <c r="CD21" s="11">
        <v>52.507355520329988</v>
      </c>
      <c r="CE21" s="11">
        <v>64.701218548126505</v>
      </c>
      <c r="CF21" s="11">
        <v>81.473426223450801</v>
      </c>
      <c r="CG21" s="11">
        <v>69.556372164380193</v>
      </c>
      <c r="CH21" s="11">
        <v>17.343976777939048</v>
      </c>
      <c r="CI21" s="11">
        <v>38.787174318354481</v>
      </c>
      <c r="CJ21" s="11">
        <v>89.927518120469884</v>
      </c>
      <c r="CK21" s="11">
        <v>93.260018328751144</v>
      </c>
      <c r="CL21" s="11">
        <v>94.942930933933184</v>
      </c>
      <c r="CM21" s="11">
        <v>93.168374573023414</v>
      </c>
      <c r="CN21" s="11">
        <v>95.267849704240604</v>
      </c>
      <c r="CO21" s="11">
        <v>92.91</v>
      </c>
      <c r="CP21" s="11">
        <v>90.18</v>
      </c>
      <c r="CQ21" s="11">
        <v>100</v>
      </c>
      <c r="CR21" s="11">
        <v>10.604041760421017</v>
      </c>
      <c r="CS21" s="11">
        <v>80.007898707740495</v>
      </c>
      <c r="CT21" s="11">
        <v>89.53117239447559</v>
      </c>
      <c r="CU21" s="11">
        <v>85.61616069468225</v>
      </c>
      <c r="CV21" s="11">
        <v>74.098753558751767</v>
      </c>
      <c r="CW21" s="11">
        <v>69.706921086514313</v>
      </c>
      <c r="CX21" s="11">
        <v>97.944223660350829</v>
      </c>
      <c r="CY21" s="11">
        <v>95.459982100324098</v>
      </c>
      <c r="CZ21" s="11">
        <v>97.504890302630656</v>
      </c>
      <c r="DA21" s="11">
        <v>61.20727376907216</v>
      </c>
      <c r="DB21" s="11">
        <v>97.483888936131109</v>
      </c>
      <c r="DC21" s="11">
        <v>98.783827391192958</v>
      </c>
      <c r="DD21" s="11">
        <v>98.714480812767732</v>
      </c>
      <c r="DE21" s="11">
        <v>68.573728796396438</v>
      </c>
      <c r="DF21" s="11">
        <v>98.183213883347378</v>
      </c>
      <c r="DG21" s="11">
        <v>100</v>
      </c>
      <c r="DH21" s="11">
        <v>65.497353881765306</v>
      </c>
      <c r="DI21" s="11">
        <v>68</v>
      </c>
      <c r="DJ21" s="11">
        <v>61.059735066233443</v>
      </c>
      <c r="DK21" s="11">
        <v>53.011747063234196</v>
      </c>
      <c r="DL21" s="11">
        <v>55.127884695492789</v>
      </c>
      <c r="DM21" s="11">
        <v>95.994361564665809</v>
      </c>
      <c r="DN21" s="11">
        <v>100</v>
      </c>
      <c r="DO21" s="11">
        <v>90.564231927661297</v>
      </c>
      <c r="DP21" s="11">
        <v>88.235294117647058</v>
      </c>
      <c r="DQ21" s="11">
        <v>90.133139821819057</v>
      </c>
      <c r="DR21" s="11">
        <v>80.224719101123597</v>
      </c>
      <c r="DS21" s="11">
        <v>97.478971334881066</v>
      </c>
      <c r="DT21" s="11">
        <v>100</v>
      </c>
      <c r="DU21" s="11">
        <v>54.006443784258749</v>
      </c>
      <c r="DV21" s="11">
        <v>0.84388537410203268</v>
      </c>
      <c r="DW21" s="11">
        <v>0</v>
      </c>
      <c r="DX21" s="11">
        <v>0</v>
      </c>
      <c r="DY21" s="11">
        <v>1.1671736627843412</v>
      </c>
      <c r="DZ21" s="11">
        <v>38.589971673687806</v>
      </c>
      <c r="EA21" s="11">
        <v>91.196392096877616</v>
      </c>
      <c r="EB21" s="11">
        <v>100</v>
      </c>
      <c r="EC21" s="11">
        <v>100</v>
      </c>
      <c r="ED21" s="11">
        <v>88.880802199579506</v>
      </c>
      <c r="EE21" s="11">
        <v>19.230769230769226</v>
      </c>
      <c r="EF21" s="11">
        <v>75.840839778721289</v>
      </c>
      <c r="EG21" s="11">
        <v>82.119237191675452</v>
      </c>
      <c r="EH21" s="11">
        <v>80.23952095808383</v>
      </c>
      <c r="EI21" s="11">
        <v>100</v>
      </c>
      <c r="EJ21" s="11">
        <v>72.222222222222214</v>
      </c>
      <c r="EK21" s="11">
        <v>65.114379084967325</v>
      </c>
      <c r="EL21" s="11">
        <v>100</v>
      </c>
      <c r="EM21" s="11">
        <v>93.816853639446904</v>
      </c>
      <c r="EN21" s="11">
        <v>51.474041220975742</v>
      </c>
      <c r="EO21" s="11">
        <v>97.11</v>
      </c>
      <c r="EP21" s="11">
        <v>99.86</v>
      </c>
      <c r="EQ21" s="11">
        <v>100</v>
      </c>
      <c r="ER21" s="11">
        <v>98.263386396526769</v>
      </c>
      <c r="ES21" s="11">
        <v>80.499219968798755</v>
      </c>
      <c r="ET21" s="11">
        <v>97.727276962809654</v>
      </c>
      <c r="EU21" s="11">
        <v>100</v>
      </c>
      <c r="EV21" s="11">
        <v>88.74670101491175</v>
      </c>
      <c r="EW21" s="11">
        <v>1.0329321122969179</v>
      </c>
      <c r="EX21" s="11">
        <v>43.217997031467021</v>
      </c>
      <c r="EY21" s="11">
        <v>38.340289164540863</v>
      </c>
      <c r="EZ21" s="11">
        <v>9.5830825168731</v>
      </c>
      <c r="FA21" s="11">
        <v>3.7201341545550757</v>
      </c>
      <c r="FB21" s="11">
        <v>2.2803403935413322</v>
      </c>
      <c r="FC21" s="11">
        <v>4.5917513716424025</v>
      </c>
      <c r="FD21" s="11">
        <v>0.23485117898201757</v>
      </c>
      <c r="FE21" s="11">
        <v>5.6442849380880205</v>
      </c>
      <c r="FF21" s="11">
        <v>20.878273389368825</v>
      </c>
      <c r="FG21" s="11">
        <v>76.916632005545765</v>
      </c>
      <c r="FH21" s="11">
        <v>50</v>
      </c>
      <c r="FI21" s="11">
        <v>100</v>
      </c>
      <c r="FJ21" s="11">
        <v>46.431605003080477</v>
      </c>
      <c r="FK21" s="11">
        <v>91.704565944743862</v>
      </c>
      <c r="FL21" s="11">
        <v>31.360796464671974</v>
      </c>
      <c r="FM21" s="11">
        <v>44.930943007920554</v>
      </c>
      <c r="FN21" s="11">
        <v>56.788675973082249</v>
      </c>
      <c r="FO21" s="11">
        <v>85.221723966118589</v>
      </c>
      <c r="FP21" s="11">
        <v>63.545468973178856</v>
      </c>
      <c r="FQ21" s="11">
        <v>97.714351346694997</v>
      </c>
      <c r="FR21" s="11">
        <v>95.530923090523416</v>
      </c>
      <c r="FS21" s="11">
        <v>86.351117004998471</v>
      </c>
      <c r="FT21" s="11">
        <v>55.903866248693831</v>
      </c>
      <c r="FU21" s="11">
        <v>1.5946420028703556</v>
      </c>
      <c r="FV21" s="11">
        <v>393.87657470897784</v>
      </c>
      <c r="FW21" s="11">
        <v>586.82825705629079</v>
      </c>
      <c r="FX21" s="11">
        <v>205.70881837027585</v>
      </c>
      <c r="FY21" s="11">
        <v>118.0035082124063</v>
      </c>
      <c r="FZ21" s="11">
        <v>263.11593047360867</v>
      </c>
      <c r="GA21" s="11">
        <v>73.636082466462767</v>
      </c>
      <c r="GB21" s="11">
        <v>-4.7160824664627654</v>
      </c>
      <c r="GC21" s="11">
        <v>78.326495635770272</v>
      </c>
      <c r="GD21" s="11">
        <v>9.316629123872417</v>
      </c>
      <c r="GE21" s="11">
        <v>50</v>
      </c>
      <c r="GF21" s="11">
        <v>50</v>
      </c>
      <c r="GG21" s="11">
        <v>54.54545454545454</v>
      </c>
      <c r="GH21" s="11">
        <v>100</v>
      </c>
      <c r="GI21" s="11">
        <v>75</v>
      </c>
      <c r="GJ21" s="11">
        <v>37.5</v>
      </c>
      <c r="GK21" s="11">
        <v>13</v>
      </c>
      <c r="GL21" s="11">
        <v>48</v>
      </c>
      <c r="GM21" s="11">
        <v>1.3333333333333333</v>
      </c>
      <c r="GN21" s="11">
        <v>96.46504265216133</v>
      </c>
      <c r="GO21" s="11">
        <v>70.974606256480342</v>
      </c>
      <c r="GP21" s="11">
        <v>26.580182655763007</v>
      </c>
      <c r="GQ21" s="11">
        <v>89.792330960000001</v>
      </c>
      <c r="GR21" s="11">
        <v>80.797511733365397</v>
      </c>
      <c r="GS21" s="11">
        <v>35.018713320171869</v>
      </c>
      <c r="GT21" s="11">
        <v>4.6327484432630746</v>
      </c>
      <c r="GU21" s="11">
        <v>5.9108898250989403</v>
      </c>
      <c r="GV21" s="11">
        <v>100</v>
      </c>
      <c r="GW21" s="11">
        <v>100</v>
      </c>
      <c r="GX21" s="11">
        <v>9.4314579574575195</v>
      </c>
      <c r="GY21" s="11">
        <v>1</v>
      </c>
      <c r="GZ21" s="11">
        <v>862.64417119435711</v>
      </c>
      <c r="HA21" s="11">
        <v>30.940637660736304</v>
      </c>
      <c r="HB21" s="11">
        <v>20</v>
      </c>
      <c r="HC21" s="11">
        <v>0</v>
      </c>
      <c r="HD21" s="11">
        <v>3145416.1088603134</v>
      </c>
      <c r="HE21" s="11">
        <v>29.047460317460317</v>
      </c>
      <c r="HF21" s="11">
        <v>213.87158730158728</v>
      </c>
      <c r="HG21" s="11">
        <v>174.65888888888881</v>
      </c>
      <c r="HH21" s="11">
        <v>81.628412698412674</v>
      </c>
      <c r="HI21" s="12">
        <v>197.33608756851984</v>
      </c>
      <c r="HJ21" s="12">
        <v>82.656023222060952</v>
      </c>
      <c r="HK21" s="12">
        <v>248.15956979806847</v>
      </c>
      <c r="HL21" s="11">
        <v>89.927518120469884</v>
      </c>
      <c r="HM21" s="11">
        <v>93.260018328751144</v>
      </c>
      <c r="HN21" s="11">
        <v>94.942930933933184</v>
      </c>
      <c r="HO21" s="11">
        <v>93.168374573023414</v>
      </c>
      <c r="HP21" s="11">
        <v>95.267849704240604</v>
      </c>
      <c r="HQ21" s="11">
        <v>92.91</v>
      </c>
      <c r="HR21" s="11">
        <v>90.18</v>
      </c>
      <c r="HS21" s="11">
        <v>100</v>
      </c>
      <c r="HT21" s="11">
        <v>10.604041760421017</v>
      </c>
      <c r="HU21" s="11">
        <v>80.007898707740495</v>
      </c>
      <c r="HV21" s="11">
        <v>89.53117239447559</v>
      </c>
      <c r="HW21" s="11">
        <v>85.61616069468225</v>
      </c>
      <c r="HX21" s="11">
        <v>74.098753558751767</v>
      </c>
      <c r="HY21" s="11">
        <v>69.706921086514313</v>
      </c>
      <c r="HZ21" s="11">
        <v>97.944223660350829</v>
      </c>
      <c r="IA21" s="11">
        <v>95.459982100324098</v>
      </c>
      <c r="IB21" s="11">
        <v>97.504890302630656</v>
      </c>
      <c r="IC21" s="11">
        <v>61.20727376907216</v>
      </c>
      <c r="ID21" s="11">
        <v>97.483888936131109</v>
      </c>
      <c r="IE21" s="11">
        <v>98.783827391192958</v>
      </c>
      <c r="IF21" s="11">
        <v>98.714480812767732</v>
      </c>
      <c r="IG21" s="11">
        <v>68.573728796396438</v>
      </c>
      <c r="IH21" s="11">
        <v>98.183213883347378</v>
      </c>
      <c r="II21" s="11">
        <v>155.9110222444389</v>
      </c>
      <c r="IJ21" s="11">
        <v>3.9377950569286306</v>
      </c>
      <c r="IK21" s="11">
        <v>19</v>
      </c>
      <c r="IL21" s="11">
        <v>61.059735066233443</v>
      </c>
      <c r="IM21" s="11">
        <v>53.011747063234196</v>
      </c>
      <c r="IN21" s="11">
        <v>55.127884695492789</v>
      </c>
      <c r="IO21" s="11">
        <v>95.994361564665809</v>
      </c>
      <c r="IP21" s="11">
        <v>100</v>
      </c>
      <c r="IQ21" s="11">
        <v>8.6980906921241044</v>
      </c>
      <c r="IR21" s="11">
        <v>88.235294117647058</v>
      </c>
      <c r="IS21" s="11">
        <v>83.731552370837221</v>
      </c>
      <c r="IT21" s="11">
        <v>8.9887640449438209</v>
      </c>
      <c r="IU21" s="11">
        <v>26.966292134831463</v>
      </c>
      <c r="IV21" s="11">
        <v>10.282605966776853</v>
      </c>
      <c r="IW21" s="11">
        <v>54.006443784258749</v>
      </c>
      <c r="IX21" s="11">
        <v>4.7232866945904997</v>
      </c>
      <c r="IY21" s="11">
        <v>0</v>
      </c>
      <c r="IZ21" s="11">
        <v>0</v>
      </c>
      <c r="JA21" s="11">
        <v>11.228945726762321</v>
      </c>
      <c r="JB21" s="11">
        <v>20</v>
      </c>
      <c r="JC21" s="11">
        <v>76.018180197843336</v>
      </c>
      <c r="JD21" s="11">
        <v>54.941627305944216</v>
      </c>
      <c r="JE21" s="11">
        <v>32.350057927100977</v>
      </c>
      <c r="JF21" s="11">
        <v>9.0455396132252037</v>
      </c>
      <c r="JG21" s="11">
        <v>5.7692307692307683</v>
      </c>
      <c r="JH21" s="11">
        <v>10.76685393258427</v>
      </c>
      <c r="JI21" s="11">
        <v>10.409638554216867</v>
      </c>
      <c r="JJ21" s="11">
        <v>80.23952095808383</v>
      </c>
      <c r="JK21" s="11">
        <v>105.46231309124198</v>
      </c>
      <c r="JL21" s="11">
        <v>72.222222222222214</v>
      </c>
      <c r="JM21" s="11">
        <v>65.114379084967325</v>
      </c>
      <c r="JN21" s="11">
        <v>100</v>
      </c>
      <c r="JO21" s="11">
        <v>93.816853639446904</v>
      </c>
      <c r="JP21" s="11">
        <v>51.474041220975742</v>
      </c>
      <c r="JQ21" s="11">
        <v>97.11</v>
      </c>
      <c r="JR21" s="11">
        <v>99.86</v>
      </c>
      <c r="JS21" s="11">
        <v>100</v>
      </c>
      <c r="JT21" s="11">
        <v>98.263386396526769</v>
      </c>
      <c r="JU21" s="11">
        <v>80.499219968798755</v>
      </c>
      <c r="JV21" s="11">
        <v>0.98780489999999999</v>
      </c>
      <c r="JW21" s="11">
        <v>1</v>
      </c>
      <c r="JX21" s="11">
        <v>1.8373202129999999</v>
      </c>
      <c r="JY21" s="11">
        <v>0.2210104</v>
      </c>
      <c r="JZ21" s="11">
        <v>12.658179832844498</v>
      </c>
      <c r="KA21" s="11">
        <v>644163.01560050179</v>
      </c>
      <c r="KB21" s="11">
        <v>125508.00706996951</v>
      </c>
      <c r="KC21" s="11">
        <v>0.29767783161757705</v>
      </c>
      <c r="KD21" s="11">
        <v>17.454160300000012</v>
      </c>
      <c r="KE21" s="11">
        <v>11.939404799999998</v>
      </c>
      <c r="KF21" s="11">
        <v>0.68247124000000026</v>
      </c>
      <c r="KG21" s="13">
        <v>5.0384359794895944E-2</v>
      </c>
      <c r="KH21" s="11">
        <v>-8.7332363871384704</v>
      </c>
      <c r="KI21" s="11">
        <v>132.26950354609929</v>
      </c>
      <c r="KJ21" s="11">
        <v>0</v>
      </c>
      <c r="KK21" s="11">
        <v>200</v>
      </c>
      <c r="KL21" s="11">
        <v>8.8486206896551689</v>
      </c>
      <c r="KM21" s="11">
        <v>4.3999999999999995</v>
      </c>
      <c r="KN21" s="11">
        <v>83.581666666666678</v>
      </c>
      <c r="KO21" s="11">
        <v>123.85000000000001</v>
      </c>
      <c r="KP21" s="11">
        <v>113.32833333333333</v>
      </c>
      <c r="KQ21" s="11">
        <v>14.778276033881415</v>
      </c>
      <c r="KR21" s="11">
        <v>36.454531026821144</v>
      </c>
      <c r="KS21" s="11">
        <v>97.714351346694997</v>
      </c>
      <c r="KT21" s="11">
        <v>8.1194370094627857</v>
      </c>
      <c r="KU21" s="11">
        <v>86.351117004998471</v>
      </c>
      <c r="KV21" s="11">
        <v>55.903866248693831</v>
      </c>
    </row>
    <row r="22" spans="1:308" x14ac:dyDescent="0.3">
      <c r="A22" t="s">
        <v>1</v>
      </c>
      <c r="B22" s="2" t="s">
        <v>32</v>
      </c>
      <c r="C22" s="2" t="s">
        <v>33</v>
      </c>
      <c r="D22" s="2" t="s">
        <v>346</v>
      </c>
      <c r="E22" s="2" t="s">
        <v>347</v>
      </c>
      <c r="F22" s="2" t="s">
        <v>357</v>
      </c>
      <c r="G22" s="2" t="s">
        <v>355</v>
      </c>
      <c r="H22" s="17" t="s">
        <v>489</v>
      </c>
      <c r="I22" s="11">
        <v>49.678654967784773</v>
      </c>
      <c r="J22" s="11">
        <v>46.605087538531734</v>
      </c>
      <c r="K22" s="11">
        <v>55.976867208383226</v>
      </c>
      <c r="L22" s="11">
        <v>57.623870022573364</v>
      </c>
      <c r="M22" s="11">
        <v>66.722362223759788</v>
      </c>
      <c r="N22" s="11">
        <v>45.61048982726269</v>
      </c>
      <c r="O22" s="11">
        <v>25.533252986197784</v>
      </c>
      <c r="P22" s="11">
        <v>62.014811778598506</v>
      </c>
      <c r="Q22" s="11">
        <v>40.297391515929462</v>
      </c>
      <c r="R22" s="11">
        <v>14.090909090909088</v>
      </c>
      <c r="S22" s="11">
        <v>74.384485280672877</v>
      </c>
      <c r="T22" s="11">
        <v>22.679765770752653</v>
      </c>
      <c r="U22" s="11">
        <v>59.267306973321375</v>
      </c>
      <c r="V22" s="11">
        <v>53.500942359538179</v>
      </c>
      <c r="W22" s="11">
        <v>16.122117422564763</v>
      </c>
      <c r="X22" s="11">
        <v>76.607781175584691</v>
      </c>
      <c r="Y22" s="11">
        <v>89.597570235383458</v>
      </c>
      <c r="Z22" s="11">
        <v>41.58</v>
      </c>
      <c r="AA22" s="11">
        <v>78.600777902047923</v>
      </c>
      <c r="AB22" s="11">
        <v>75.211619394480479</v>
      </c>
      <c r="AC22" s="11">
        <v>39.389537394261033</v>
      </c>
      <c r="AD22" s="11">
        <v>36.155403695267019</v>
      </c>
      <c r="AE22" s="11">
        <v>58.7620117268104</v>
      </c>
      <c r="AF22" s="11">
        <v>66.722362223759788</v>
      </c>
      <c r="AG22" s="11">
        <v>28.782098408567471</v>
      </c>
      <c r="AH22" s="11">
        <v>7.2817375347841899</v>
      </c>
      <c r="AI22" s="11">
        <v>19.991665219232885</v>
      </c>
      <c r="AJ22" s="11">
        <v>97.114497655469293</v>
      </c>
      <c r="AK22" s="11">
        <v>26.322389420884633</v>
      </c>
      <c r="AL22" s="11">
        <v>94.170550724637678</v>
      </c>
      <c r="AM22" s="11">
        <v>25.5681854183882</v>
      </c>
      <c r="AN22" s="11">
        <v>1.2022862755935637</v>
      </c>
      <c r="AO22" s="11">
        <v>0</v>
      </c>
      <c r="AP22" s="11">
        <v>14.259857925274559</v>
      </c>
      <c r="AQ22" s="11">
        <v>47.424370945510397</v>
      </c>
      <c r="AR22" s="11">
        <v>64.744817352419986</v>
      </c>
      <c r="AS22" s="11">
        <v>0</v>
      </c>
      <c r="AT22" s="11">
        <v>100</v>
      </c>
      <c r="AU22" s="11">
        <v>88.868631532361348</v>
      </c>
      <c r="AV22" s="11">
        <v>43.123010291406075</v>
      </c>
      <c r="AW22" s="11">
        <v>43.032240873967496</v>
      </c>
      <c r="AX22" s="11">
        <v>97.064987973856176</v>
      </c>
      <c r="AY22" s="11">
        <v>70.50037656838181</v>
      </c>
      <c r="AZ22" s="11">
        <v>32.13330521862909</v>
      </c>
      <c r="BA22" s="11">
        <v>32.093834284522217</v>
      </c>
      <c r="BB22" s="11">
        <v>26.462049992184749</v>
      </c>
      <c r="BC22" s="11">
        <v>15</v>
      </c>
      <c r="BD22" s="11">
        <v>13.636363636363635</v>
      </c>
      <c r="BE22" s="11">
        <v>13.636363636363635</v>
      </c>
      <c r="BF22" s="11">
        <v>100</v>
      </c>
      <c r="BG22" s="11">
        <v>0</v>
      </c>
      <c r="BH22" s="11">
        <v>100</v>
      </c>
      <c r="BI22" s="11">
        <v>86.505759736697755</v>
      </c>
      <c r="BJ22" s="11">
        <v>85.416666666666657</v>
      </c>
      <c r="BK22" s="11">
        <v>49.473684210526322</v>
      </c>
      <c r="BL22" s="11">
        <v>35.297709639102912</v>
      </c>
      <c r="BM22" s="11">
        <v>8.721561362615164</v>
      </c>
      <c r="BN22" s="11">
        <v>19.905873641518866</v>
      </c>
      <c r="BO22" s="11">
        <v>0</v>
      </c>
      <c r="BP22" s="11">
        <v>93.97589661022576</v>
      </c>
      <c r="BQ22" s="11">
        <v>53.489115165165138</v>
      </c>
      <c r="BR22" s="11">
        <v>30.336909144573227</v>
      </c>
      <c r="BS22" s="11">
        <v>1.1712038043225872</v>
      </c>
      <c r="BT22" s="11">
        <v>92.09</v>
      </c>
      <c r="BU22" s="11">
        <v>92.09</v>
      </c>
      <c r="BV22" s="11">
        <v>4.3748830609092586</v>
      </c>
      <c r="BW22" s="11">
        <v>100</v>
      </c>
      <c r="BX22" s="11">
        <v>31.279567291997196</v>
      </c>
      <c r="BY22" s="11">
        <v>19.228931603513544</v>
      </c>
      <c r="BZ22" s="11">
        <v>0</v>
      </c>
      <c r="CA22" s="11">
        <v>0</v>
      </c>
      <c r="CB22" s="11">
        <v>45.259538086745501</v>
      </c>
      <c r="CC22" s="11">
        <v>87.103000237333674</v>
      </c>
      <c r="CD22" s="11">
        <v>60.522582166193551</v>
      </c>
      <c r="CE22" s="11">
        <v>51.916811158213214</v>
      </c>
      <c r="CF22" s="11">
        <v>90.912473645014657</v>
      </c>
      <c r="CG22" s="11">
        <v>74.879512480923083</v>
      </c>
      <c r="CH22" s="11">
        <v>72.02539422486177</v>
      </c>
      <c r="CI22" s="11">
        <v>98.894694316552801</v>
      </c>
      <c r="CJ22" s="11">
        <v>90.850417615793461</v>
      </c>
      <c r="CK22" s="11">
        <v>94.988610478359917</v>
      </c>
      <c r="CL22" s="11">
        <v>94.343204252088071</v>
      </c>
      <c r="CM22" s="11">
        <v>93.81169324221716</v>
      </c>
      <c r="CN22" s="11">
        <v>73.993925588458623</v>
      </c>
      <c r="CO22" s="11">
        <v>66.320000000000007</v>
      </c>
      <c r="CP22" s="11">
        <v>0</v>
      </c>
      <c r="CQ22" s="11">
        <v>100</v>
      </c>
      <c r="CR22" s="11">
        <v>0</v>
      </c>
      <c r="CS22" s="11">
        <v>37.849913376493113</v>
      </c>
      <c r="CT22" s="11">
        <v>90.700673448918167</v>
      </c>
      <c r="CU22" s="11">
        <v>84.218435548388769</v>
      </c>
      <c r="CV22" s="11">
        <v>97.297183500025923</v>
      </c>
      <c r="CW22" s="11">
        <v>61.53846153846154</v>
      </c>
      <c r="CX22" s="11">
        <v>100</v>
      </c>
      <c r="CY22" s="11">
        <v>69.389928025835744</v>
      </c>
      <c r="CZ22" s="11">
        <v>89.422884036725563</v>
      </c>
      <c r="DA22" s="11">
        <v>62.63791374122367</v>
      </c>
      <c r="DB22" s="11">
        <v>94.662559105889088</v>
      </c>
      <c r="DC22" s="11">
        <v>81.171077334567812</v>
      </c>
      <c r="DD22" s="11">
        <v>88.969472520124469</v>
      </c>
      <c r="DE22" s="11">
        <v>34.432464058843195</v>
      </c>
      <c r="DF22" s="11">
        <v>81.006656332634265</v>
      </c>
      <c r="DG22" s="11">
        <v>52.619589977220961</v>
      </c>
      <c r="DH22" s="11">
        <v>61.549022205562146</v>
      </c>
      <c r="DI22" s="11">
        <v>4</v>
      </c>
      <c r="DJ22" s="11">
        <v>77.94229309035687</v>
      </c>
      <c r="DK22" s="11">
        <v>14.236902050113894</v>
      </c>
      <c r="DL22" s="11">
        <v>16.287015945330296</v>
      </c>
      <c r="DM22" s="11">
        <v>33.15669947009841</v>
      </c>
      <c r="DN22" s="11">
        <v>17.647058823529413</v>
      </c>
      <c r="DO22" s="11">
        <v>93.067818025378472</v>
      </c>
      <c r="DP22" s="11">
        <v>91.17647058823529</v>
      </c>
      <c r="DQ22" s="11">
        <v>53.438734551296342</v>
      </c>
      <c r="DR22" s="11">
        <v>100</v>
      </c>
      <c r="DS22" s="11">
        <v>46.728352119983022</v>
      </c>
      <c r="DT22" s="11">
        <v>33.812446933793829</v>
      </c>
      <c r="DU22" s="11">
        <v>23.751749883341112</v>
      </c>
      <c r="DV22" s="11">
        <v>3.4289937879515939</v>
      </c>
      <c r="DW22" s="11">
        <v>12.565275079077212</v>
      </c>
      <c r="DX22" s="11">
        <v>0</v>
      </c>
      <c r="DY22" s="11">
        <v>5.9431794292592235</v>
      </c>
      <c r="DZ22" s="11">
        <v>14.471239377632926</v>
      </c>
      <c r="EA22" s="11">
        <v>20.146322741806291</v>
      </c>
      <c r="EB22" s="11">
        <v>25.471401058392541</v>
      </c>
      <c r="EC22" s="11">
        <v>11.12381493683518</v>
      </c>
      <c r="ED22" s="11">
        <v>43.216787359130414</v>
      </c>
      <c r="EE22" s="11">
        <v>0</v>
      </c>
      <c r="EF22" s="11">
        <v>100</v>
      </c>
      <c r="EG22" s="11">
        <v>88.457990621877173</v>
      </c>
      <c r="EH22" s="11">
        <v>100</v>
      </c>
      <c r="EI22" s="11">
        <v>100</v>
      </c>
      <c r="EJ22" s="11">
        <v>8.3333333333333321</v>
      </c>
      <c r="EK22" s="11">
        <v>18.627450980392158</v>
      </c>
      <c r="EL22" s="11">
        <v>68.438538205980066</v>
      </c>
      <c r="EM22" s="11">
        <v>36.212624584717609</v>
      </c>
      <c r="EN22" s="11">
        <v>0</v>
      </c>
      <c r="EO22" s="11">
        <v>96.36</v>
      </c>
      <c r="EP22" s="11">
        <v>100</v>
      </c>
      <c r="EQ22" s="11">
        <v>100</v>
      </c>
      <c r="ER22" s="11">
        <v>93.333333333333329</v>
      </c>
      <c r="ES22" s="11">
        <v>81.159420289855078</v>
      </c>
      <c r="ET22" s="11">
        <v>2.2727416735528059</v>
      </c>
      <c r="EU22" s="11">
        <v>0</v>
      </c>
      <c r="EV22" s="11">
        <v>0</v>
      </c>
      <c r="EW22" s="11">
        <v>100</v>
      </c>
      <c r="EX22" s="11">
        <v>3.5583539309215899</v>
      </c>
      <c r="EY22" s="11">
        <v>4.8504895859100797E-2</v>
      </c>
      <c r="EZ22" s="11">
        <v>0</v>
      </c>
      <c r="FA22" s="11">
        <v>0</v>
      </c>
      <c r="FB22" s="11">
        <v>0</v>
      </c>
      <c r="FC22" s="11">
        <v>0</v>
      </c>
      <c r="FD22" s="11">
        <v>0</v>
      </c>
      <c r="FE22" s="11">
        <v>0.48221281706654462</v>
      </c>
      <c r="FF22" s="11">
        <v>0</v>
      </c>
      <c r="FG22" s="11">
        <v>34.222873910755538</v>
      </c>
      <c r="FH22" s="11">
        <v>0</v>
      </c>
      <c r="FI22" s="11">
        <v>36.594202898550719</v>
      </c>
      <c r="FJ22" s="11">
        <v>55.085104133629336</v>
      </c>
      <c r="FK22" s="11">
        <v>47.625368140564582</v>
      </c>
      <c r="FL22" s="11">
        <v>6.4204805201399955</v>
      </c>
      <c r="FM22" s="11">
        <v>59.370132260896668</v>
      </c>
      <c r="FN22" s="11">
        <v>68.620769672321387</v>
      </c>
      <c r="FO22" s="11">
        <v>88.977635782747598</v>
      </c>
      <c r="FP22" s="11">
        <v>71.428571428571431</v>
      </c>
      <c r="FQ22" s="11">
        <v>82.800608828006091</v>
      </c>
      <c r="FR22" s="11">
        <v>32.019551728909548</v>
      </c>
      <c r="FS22" s="11">
        <v>87.436084733382032</v>
      </c>
      <c r="FT22" s="11">
        <v>25.806451612903224</v>
      </c>
      <c r="FU22" s="11">
        <v>71.942446043165475</v>
      </c>
      <c r="FV22" s="11">
        <v>0</v>
      </c>
      <c r="FW22" s="11">
        <v>201.43884892086331</v>
      </c>
      <c r="FX22" s="11">
        <v>446.04316546762595</v>
      </c>
      <c r="FY22" s="11">
        <v>115.10791366906474</v>
      </c>
      <c r="FZ22" s="11">
        <v>14.388489208633093</v>
      </c>
      <c r="GA22" s="11">
        <v>70.50037656838181</v>
      </c>
      <c r="GB22" s="11">
        <v>-10.540376568381809</v>
      </c>
      <c r="GC22" s="11">
        <v>32.093834284522217</v>
      </c>
      <c r="GD22" s="11">
        <v>1.0700493827641822</v>
      </c>
      <c r="GE22" s="11">
        <v>15</v>
      </c>
      <c r="GF22" s="11">
        <v>13.636363636363635</v>
      </c>
      <c r="GG22" s="11">
        <v>13.636363636363635</v>
      </c>
      <c r="GH22" s="11">
        <v>100</v>
      </c>
      <c r="GI22" s="11">
        <v>0</v>
      </c>
      <c r="GJ22" s="11">
        <v>100</v>
      </c>
      <c r="GK22" s="11">
        <v>10</v>
      </c>
      <c r="GL22" s="11">
        <v>7</v>
      </c>
      <c r="GM22" s="11">
        <v>16</v>
      </c>
      <c r="GN22" s="11">
        <v>35.297709639102912</v>
      </c>
      <c r="GO22" s="11">
        <v>8.721561362615164</v>
      </c>
      <c r="GP22" s="11">
        <v>19.905873641518866</v>
      </c>
      <c r="GQ22" s="11">
        <v>0</v>
      </c>
      <c r="GR22" s="11">
        <v>93.97589661022576</v>
      </c>
      <c r="GS22" s="11">
        <v>46.510884834834862</v>
      </c>
      <c r="GT22" s="11">
        <v>69.663090855426773</v>
      </c>
      <c r="GU22" s="11">
        <v>1.1712038043225872</v>
      </c>
      <c r="GV22" s="11" t="s">
        <v>727</v>
      </c>
      <c r="GW22" s="11" t="s">
        <v>727</v>
      </c>
      <c r="GX22" s="11">
        <v>4.3748830609092586</v>
      </c>
      <c r="GY22" s="11">
        <v>1</v>
      </c>
      <c r="GZ22" s="11">
        <v>3008.4507042253517</v>
      </c>
      <c r="HA22" s="11">
        <v>19.228931603513544</v>
      </c>
      <c r="HB22" s="11">
        <v>0</v>
      </c>
      <c r="HC22" s="11">
        <v>0</v>
      </c>
      <c r="HD22" s="11">
        <v>4463151.5711713042</v>
      </c>
      <c r="HE22" s="11">
        <v>48.250793650793646</v>
      </c>
      <c r="HF22" s="11">
        <v>180.6836507936508</v>
      </c>
      <c r="HG22" s="11">
        <v>236.13746031746027</v>
      </c>
      <c r="HH22" s="11">
        <v>52.798730158730166</v>
      </c>
      <c r="HI22" s="12">
        <v>181.88437098996698</v>
      </c>
      <c r="HJ22" s="12">
        <v>27.974605775138233</v>
      </c>
      <c r="HK22" s="12">
        <v>7.2938628599316733</v>
      </c>
      <c r="HL22" s="11">
        <v>90.850417615793461</v>
      </c>
      <c r="HM22" s="11">
        <v>94.988610478359917</v>
      </c>
      <c r="HN22" s="11">
        <v>94.343204252088071</v>
      </c>
      <c r="HO22" s="11">
        <v>93.81169324221716</v>
      </c>
      <c r="HP22" s="11">
        <v>73.993925588458623</v>
      </c>
      <c r="HQ22" s="11">
        <v>66.320000000000007</v>
      </c>
      <c r="HR22" s="11">
        <v>0</v>
      </c>
      <c r="HS22" s="11">
        <v>100</v>
      </c>
      <c r="HT22" s="11">
        <v>0</v>
      </c>
      <c r="HU22" s="11">
        <v>37.849913376493113</v>
      </c>
      <c r="HV22" s="11">
        <v>90.700673448918167</v>
      </c>
      <c r="HW22" s="11">
        <v>84.218435548388769</v>
      </c>
      <c r="HX22" s="11">
        <v>97.297183500025923</v>
      </c>
      <c r="HY22" s="11">
        <v>61.53846153846154</v>
      </c>
      <c r="HZ22" s="11">
        <v>100</v>
      </c>
      <c r="IA22" s="11">
        <v>69.389928025835744</v>
      </c>
      <c r="IB22" s="11">
        <v>89.422884036725563</v>
      </c>
      <c r="IC22" s="11">
        <v>62.63791374122367</v>
      </c>
      <c r="ID22" s="11">
        <v>94.662559105889088</v>
      </c>
      <c r="IE22" s="11">
        <v>81.171077334567812</v>
      </c>
      <c r="IF22" s="11">
        <v>88.969472520124469</v>
      </c>
      <c r="IG22" s="11">
        <v>34.432464058843195</v>
      </c>
      <c r="IH22" s="11">
        <v>81.006656332634265</v>
      </c>
      <c r="II22" s="11">
        <v>52.619589977220961</v>
      </c>
      <c r="IJ22" s="11">
        <v>1.6874541452677916</v>
      </c>
      <c r="IK22" s="11">
        <v>3</v>
      </c>
      <c r="IL22" s="11">
        <v>77.94229309035687</v>
      </c>
      <c r="IM22" s="11">
        <v>14.236902050113894</v>
      </c>
      <c r="IN22" s="11">
        <v>16.287015945330296</v>
      </c>
      <c r="IO22" s="11">
        <v>33.15669947009841</v>
      </c>
      <c r="IP22" s="11">
        <v>17.647058823529413</v>
      </c>
      <c r="IQ22" s="11">
        <v>7.0696202531645573</v>
      </c>
      <c r="IR22" s="11">
        <v>91.17647058823529</v>
      </c>
      <c r="IS22" s="11">
        <v>79.74073441418534</v>
      </c>
      <c r="IT22" s="11">
        <v>0</v>
      </c>
      <c r="IU22" s="11">
        <v>96.15384615384616</v>
      </c>
      <c r="IV22" s="11">
        <v>7.1948203453103128</v>
      </c>
      <c r="IW22" s="11">
        <v>23.751749883341112</v>
      </c>
      <c r="IX22" s="11">
        <v>19.192323070771693</v>
      </c>
      <c r="IY22" s="11">
        <v>22.391043582566972</v>
      </c>
      <c r="IZ22" s="11">
        <v>0</v>
      </c>
      <c r="JA22" s="11">
        <v>57.177129148340669</v>
      </c>
      <c r="JB22" s="11">
        <v>7.5</v>
      </c>
      <c r="JC22" s="11">
        <v>16.793282686925231</v>
      </c>
      <c r="JD22" s="11">
        <v>13.994402239104359</v>
      </c>
      <c r="JE22" s="11">
        <v>3.5985605757696919</v>
      </c>
      <c r="JF22" s="11">
        <v>4.3982407037185123</v>
      </c>
      <c r="JG22" s="11">
        <v>0</v>
      </c>
      <c r="JH22" s="11">
        <v>7.7179487179487181</v>
      </c>
      <c r="JI22" s="11">
        <v>9.5370370370370363</v>
      </c>
      <c r="JJ22" s="11">
        <v>115.90909090909092</v>
      </c>
      <c r="JK22" s="11">
        <v>127.47524752475248</v>
      </c>
      <c r="JL22" s="11">
        <v>8.3333333333333321</v>
      </c>
      <c r="JM22" s="11">
        <v>18.627450980392158</v>
      </c>
      <c r="JN22" s="11">
        <v>68.438538205980066</v>
      </c>
      <c r="JO22" s="11">
        <v>36.212624584717609</v>
      </c>
      <c r="JP22" s="11">
        <v>0</v>
      </c>
      <c r="JQ22" s="11">
        <v>96.36</v>
      </c>
      <c r="JR22" s="11">
        <v>100</v>
      </c>
      <c r="JS22" s="11">
        <v>100</v>
      </c>
      <c r="JT22" s="11">
        <v>93.333333333333329</v>
      </c>
      <c r="JU22" s="11">
        <v>81.159420289855078</v>
      </c>
      <c r="JV22" s="11">
        <v>0.47560980000000003</v>
      </c>
      <c r="JW22" s="11">
        <v>0.24390239999999999</v>
      </c>
      <c r="JX22" s="11">
        <v>0.94264437400000001</v>
      </c>
      <c r="JY22" s="11">
        <v>0.47925190000000001</v>
      </c>
      <c r="JZ22" s="11">
        <v>3.0705443662865028</v>
      </c>
      <c r="KA22" s="11">
        <v>12459.646674176021</v>
      </c>
      <c r="KB22" s="11">
        <v>7993.1189130864614</v>
      </c>
      <c r="KC22" s="11">
        <v>0</v>
      </c>
      <c r="KD22" s="11">
        <v>0</v>
      </c>
      <c r="KE22" s="11">
        <v>0</v>
      </c>
      <c r="KF22" s="11">
        <v>0</v>
      </c>
      <c r="KG22" s="13">
        <v>1.5677217083672309E-2</v>
      </c>
      <c r="KH22" s="11">
        <v>72.140394860545285</v>
      </c>
      <c r="KI22" s="11">
        <v>6.9988137603795959</v>
      </c>
      <c r="KJ22" s="11">
        <v>-200</v>
      </c>
      <c r="KK22" s="11">
        <v>-53.623188405797109</v>
      </c>
      <c r="KL22" s="11">
        <v>7.679285714285716</v>
      </c>
      <c r="KM22" s="11">
        <v>12.781428571428572</v>
      </c>
      <c r="KN22" s="11">
        <v>87.673333333333346</v>
      </c>
      <c r="KO22" s="11">
        <v>111.10416666666667</v>
      </c>
      <c r="KP22" s="11">
        <v>105.255</v>
      </c>
      <c r="KQ22" s="11">
        <v>11.022364217252397</v>
      </c>
      <c r="KR22" s="11">
        <v>28.571428571428569</v>
      </c>
      <c r="KS22" s="11">
        <v>82.800608828006091</v>
      </c>
      <c r="KT22" s="11">
        <v>5.5209730193638364</v>
      </c>
      <c r="KU22" s="11">
        <v>87.436084733382032</v>
      </c>
      <c r="KV22" s="11">
        <v>25.806451612903224</v>
      </c>
    </row>
    <row r="23" spans="1:308" x14ac:dyDescent="0.3">
      <c r="A23" t="s">
        <v>1</v>
      </c>
      <c r="B23" s="2" t="s">
        <v>34</v>
      </c>
      <c r="C23" s="2" t="s">
        <v>35</v>
      </c>
      <c r="D23" s="2" t="s">
        <v>346</v>
      </c>
      <c r="E23" s="2" t="s">
        <v>347</v>
      </c>
      <c r="F23" s="2" t="s">
        <v>357</v>
      </c>
      <c r="G23" s="2" t="s">
        <v>355</v>
      </c>
      <c r="H23" s="17" t="s">
        <v>488</v>
      </c>
      <c r="I23" s="11">
        <v>50.924231730124177</v>
      </c>
      <c r="J23" s="11">
        <v>56.672562279447888</v>
      </c>
      <c r="K23" s="11">
        <v>64.682749961130668</v>
      </c>
      <c r="L23" s="11">
        <v>67.702066019259149</v>
      </c>
      <c r="M23" s="11">
        <v>35.768909790353646</v>
      </c>
      <c r="N23" s="11">
        <v>54.083978938955084</v>
      </c>
      <c r="O23" s="11">
        <v>26.635123391598679</v>
      </c>
      <c r="P23" s="11">
        <v>93.134666960318498</v>
      </c>
      <c r="Q23" s="11">
        <v>79.28049675973358</v>
      </c>
      <c r="R23" s="11">
        <v>23.333333333333332</v>
      </c>
      <c r="S23" s="11">
        <v>70.519943578089482</v>
      </c>
      <c r="T23" s="11">
        <v>28.605891584266338</v>
      </c>
      <c r="U23" s="11">
        <v>76.127287500950601</v>
      </c>
      <c r="V23" s="11">
        <v>25.70631623944335</v>
      </c>
      <c r="W23" s="11">
        <v>56.426407740772916</v>
      </c>
      <c r="X23" s="11">
        <v>60.425140169564187</v>
      </c>
      <c r="Y23" s="11">
        <v>85.387429331559701</v>
      </c>
      <c r="Z23" s="11">
        <v>56.492022602625894</v>
      </c>
      <c r="AA23" s="11">
        <v>81.490025971424629</v>
      </c>
      <c r="AB23" s="11">
        <v>79.746879527471307</v>
      </c>
      <c r="AC23" s="11">
        <v>48.255399581381766</v>
      </c>
      <c r="AD23" s="11">
        <v>56.689945682296866</v>
      </c>
      <c r="AE23" s="11">
        <v>72.328079333721192</v>
      </c>
      <c r="AF23" s="11">
        <v>35.768909790353646</v>
      </c>
      <c r="AG23" s="11">
        <v>36.172024909542316</v>
      </c>
      <c r="AH23" s="11">
        <v>14.043650566063837</v>
      </c>
      <c r="AI23" s="11">
        <v>44.861377780964617</v>
      </c>
      <c r="AJ23" s="11">
        <v>89.110194239165196</v>
      </c>
      <c r="AK23" s="11">
        <v>51.438746438746435</v>
      </c>
      <c r="AL23" s="11">
        <v>88.877879699248112</v>
      </c>
      <c r="AM23" s="11">
        <v>31.563088812571365</v>
      </c>
      <c r="AN23" s="11">
        <v>2.8635876056330214</v>
      </c>
      <c r="AO23" s="11">
        <v>2.5553400892304716</v>
      </c>
      <c r="AP23" s="11">
        <v>34.137810766325103</v>
      </c>
      <c r="AQ23" s="11">
        <v>21.716049394455574</v>
      </c>
      <c r="AR23" s="11">
        <v>66.974863681376519</v>
      </c>
      <c r="AS23" s="11">
        <v>100</v>
      </c>
      <c r="AT23" s="11">
        <v>96.111559025644226</v>
      </c>
      <c r="AU23" s="11">
        <v>95.635366544851337</v>
      </c>
      <c r="AV23" s="11">
        <v>69.609912075671289</v>
      </c>
      <c r="AW23" s="11">
        <v>100</v>
      </c>
      <c r="AX23" s="11">
        <v>97.451164115744149</v>
      </c>
      <c r="AY23" s="11">
        <v>66.183505024894401</v>
      </c>
      <c r="AZ23" s="11">
        <v>100</v>
      </c>
      <c r="BA23" s="11">
        <v>60.504004546061488</v>
      </c>
      <c r="BB23" s="11">
        <v>90.434477467978454</v>
      </c>
      <c r="BC23" s="11">
        <v>20</v>
      </c>
      <c r="BD23" s="11">
        <v>31.818181818181817</v>
      </c>
      <c r="BE23" s="11">
        <v>18.181818181818183</v>
      </c>
      <c r="BF23" s="11">
        <v>33.333333333333329</v>
      </c>
      <c r="BG23" s="11">
        <v>50</v>
      </c>
      <c r="BH23" s="11">
        <v>96.428571428571431</v>
      </c>
      <c r="BI23" s="11">
        <v>89.504479795209363</v>
      </c>
      <c r="BJ23" s="11">
        <v>83.333333333333343</v>
      </c>
      <c r="BK23" s="11">
        <v>100</v>
      </c>
      <c r="BL23" s="11">
        <v>27.57517214462883</v>
      </c>
      <c r="BM23" s="11">
        <v>0</v>
      </c>
      <c r="BN23" s="11">
        <v>15.454285776702864</v>
      </c>
      <c r="BO23" s="11">
        <v>0</v>
      </c>
      <c r="BP23" s="11">
        <v>100</v>
      </c>
      <c r="BQ23" s="11">
        <v>92.711867171243014</v>
      </c>
      <c r="BR23" s="11">
        <v>35.669995331608789</v>
      </c>
      <c r="BS23" s="11">
        <v>15.862471713263743</v>
      </c>
      <c r="BT23" s="11">
        <v>63.834126444595519</v>
      </c>
      <c r="BU23" s="11">
        <v>63.834126444595519</v>
      </c>
      <c r="BV23" s="11">
        <v>7.7648017415150576</v>
      </c>
      <c r="BW23" s="11">
        <v>0</v>
      </c>
      <c r="BX23" s="11">
        <v>2.9423710926902791</v>
      </c>
      <c r="BY23" s="11">
        <v>66.544288143453386</v>
      </c>
      <c r="BZ23" s="11">
        <v>25</v>
      </c>
      <c r="CA23" s="11">
        <v>100</v>
      </c>
      <c r="CB23" s="11">
        <v>34.161342819638271</v>
      </c>
      <c r="CC23" s="11">
        <v>66.40575408010551</v>
      </c>
      <c r="CD23" s="11">
        <v>32.046492638729404</v>
      </c>
      <c r="CE23" s="11">
        <v>51.491505943545476</v>
      </c>
      <c r="CF23" s="11">
        <v>52.47558867046147</v>
      </c>
      <c r="CG23" s="11">
        <v>71.750129663830847</v>
      </c>
      <c r="CH23" s="11">
        <v>58.136924803591469</v>
      </c>
      <c r="CI23" s="11">
        <v>90.669585386685142</v>
      </c>
      <c r="CJ23" s="11">
        <v>58.796142334552712</v>
      </c>
      <c r="CK23" s="11">
        <v>97.339541070834727</v>
      </c>
      <c r="CL23" s="11">
        <v>96.242101762554043</v>
      </c>
      <c r="CM23" s="11">
        <v>96.341868972397734</v>
      </c>
      <c r="CN23" s="11">
        <v>78.217492517459263</v>
      </c>
      <c r="CO23" s="11">
        <v>0</v>
      </c>
      <c r="CP23" s="11">
        <v>100</v>
      </c>
      <c r="CQ23" s="11">
        <v>25.968090410503574</v>
      </c>
      <c r="CR23" s="11">
        <v>100</v>
      </c>
      <c r="CS23" s="11">
        <v>47.107393609399615</v>
      </c>
      <c r="CT23" s="11">
        <v>71.292448774896116</v>
      </c>
      <c r="CU23" s="11">
        <v>84.181691912208564</v>
      </c>
      <c r="CV23" s="11">
        <v>98.775013565286017</v>
      </c>
      <c r="CW23" s="11">
        <v>88.031953001862732</v>
      </c>
      <c r="CX23" s="11">
        <v>99.551654964894666</v>
      </c>
      <c r="CY23" s="11">
        <v>84.604090047921531</v>
      </c>
      <c r="CZ23" s="11">
        <v>87.472417251755274</v>
      </c>
      <c r="DA23" s="11">
        <v>43.31828819792711</v>
      </c>
      <c r="DB23" s="11">
        <v>100</v>
      </c>
      <c r="DC23" s="11">
        <v>85.974590437980609</v>
      </c>
      <c r="DD23" s="11">
        <v>100</v>
      </c>
      <c r="DE23" s="11">
        <v>36.605650284185884</v>
      </c>
      <c r="DF23" s="11">
        <v>100</v>
      </c>
      <c r="DG23" s="11">
        <v>63.618224143664783</v>
      </c>
      <c r="DH23" s="11">
        <v>77.147974600480524</v>
      </c>
      <c r="DI23" s="11">
        <v>4</v>
      </c>
      <c r="DJ23" s="11">
        <v>87.429331559694049</v>
      </c>
      <c r="DK23" s="11">
        <v>35.882939807116728</v>
      </c>
      <c r="DL23" s="11">
        <v>46.757565680079814</v>
      </c>
      <c r="DM23" s="11">
        <v>82.009080590238369</v>
      </c>
      <c r="DN23" s="11">
        <v>15.384615384615385</v>
      </c>
      <c r="DO23" s="11">
        <v>99.610929052338719</v>
      </c>
      <c r="DP23" s="11">
        <v>92.307692307692307</v>
      </c>
      <c r="DQ23" s="11">
        <v>56.731231907151447</v>
      </c>
      <c r="DR23" s="11">
        <v>0</v>
      </c>
      <c r="DS23" s="11">
        <v>50.575497463909493</v>
      </c>
      <c r="DT23" s="11">
        <v>44.555187130893081</v>
      </c>
      <c r="DU23" s="11">
        <v>27.788862688191546</v>
      </c>
      <c r="DV23" s="11">
        <v>0.69169517547965342</v>
      </c>
      <c r="DW23" s="11">
        <v>48.88276657038967</v>
      </c>
      <c r="DX23" s="11">
        <v>0</v>
      </c>
      <c r="DY23" s="11">
        <v>20.64379108444987</v>
      </c>
      <c r="DZ23" s="11">
        <v>0</v>
      </c>
      <c r="EA23" s="11">
        <v>39.013513880958214</v>
      </c>
      <c r="EB23" s="11">
        <v>50.030221307890287</v>
      </c>
      <c r="EC23" s="11">
        <v>28.721807879235811</v>
      </c>
      <c r="ED23" s="11">
        <v>87.493726789119748</v>
      </c>
      <c r="EE23" s="11">
        <v>19.047619047619044</v>
      </c>
      <c r="EF23" s="11">
        <v>79.353690252750113</v>
      </c>
      <c r="EG23" s="11">
        <v>99.354293181643484</v>
      </c>
      <c r="EH23" s="11">
        <v>77.732793522267201</v>
      </c>
      <c r="EI23" s="11">
        <v>100</v>
      </c>
      <c r="EJ23" s="11">
        <v>0</v>
      </c>
      <c r="EK23" s="11">
        <v>75</v>
      </c>
      <c r="EL23" s="11">
        <v>90.313390313390315</v>
      </c>
      <c r="EM23" s="11">
        <v>82.621082621082621</v>
      </c>
      <c r="EN23" s="11">
        <v>9.2592592592592595</v>
      </c>
      <c r="EO23" s="11">
        <v>68.75</v>
      </c>
      <c r="EP23" s="11">
        <v>96.88</v>
      </c>
      <c r="EQ23" s="11">
        <v>100</v>
      </c>
      <c r="ER23" s="11">
        <v>89.285714285714292</v>
      </c>
      <c r="ES23" s="11">
        <v>89.473684210526315</v>
      </c>
      <c r="ET23" s="11">
        <v>18.18182157024772</v>
      </c>
      <c r="EU23" s="11">
        <v>41.93548557752333</v>
      </c>
      <c r="EV23" s="11">
        <v>7.896118216043817</v>
      </c>
      <c r="EW23" s="11">
        <v>58.238929886470594</v>
      </c>
      <c r="EX23" s="11">
        <v>7.7088370127761126</v>
      </c>
      <c r="EY23" s="11">
        <v>0.14937304300561477</v>
      </c>
      <c r="EZ23" s="11">
        <v>0.73255276111733647</v>
      </c>
      <c r="FA23" s="11">
        <v>7.274340353091671</v>
      </c>
      <c r="FB23" s="11">
        <v>0</v>
      </c>
      <c r="FC23" s="11">
        <v>0</v>
      </c>
      <c r="FD23" s="11">
        <v>2.9470200038302155</v>
      </c>
      <c r="FE23" s="11">
        <v>0.72457033372415569</v>
      </c>
      <c r="FF23" s="11">
        <v>0</v>
      </c>
      <c r="FG23" s="11">
        <v>34.438167708427699</v>
      </c>
      <c r="FH23" s="11">
        <v>100</v>
      </c>
      <c r="FI23" s="11">
        <v>35.526315789473685</v>
      </c>
      <c r="FJ23" s="11">
        <v>35.666208549177149</v>
      </c>
      <c r="FK23" s="11">
        <v>46.031761932429113</v>
      </c>
      <c r="FL23" s="11">
        <v>1.2840961040279646</v>
      </c>
      <c r="FM23" s="11">
        <v>11.874026452179343</v>
      </c>
      <c r="FN23" s="11">
        <v>13.724153934464292</v>
      </c>
      <c r="FO23" s="11">
        <v>88.424124513618679</v>
      </c>
      <c r="FP23" s="11">
        <v>73.417721518987349</v>
      </c>
      <c r="FQ23" s="11">
        <v>88.638613861386133</v>
      </c>
      <c r="FR23" s="11">
        <v>34.597057686043925</v>
      </c>
      <c r="FS23" s="11">
        <v>72.552255225522558</v>
      </c>
      <c r="FT23" s="11">
        <v>44.219409282700425</v>
      </c>
      <c r="FU23" s="11">
        <v>0</v>
      </c>
      <c r="FV23" s="11">
        <v>37.485942771460699</v>
      </c>
      <c r="FW23" s="11">
        <v>99.962514057228546</v>
      </c>
      <c r="FX23" s="11">
        <v>262.40159940022488</v>
      </c>
      <c r="FY23" s="11">
        <v>0</v>
      </c>
      <c r="FZ23" s="11">
        <v>12.495314257153568</v>
      </c>
      <c r="GA23" s="11">
        <v>66.183505024894401</v>
      </c>
      <c r="GB23" s="11">
        <v>1.0964949751055997</v>
      </c>
      <c r="GC23" s="11">
        <v>60.504004546061481</v>
      </c>
      <c r="GD23" s="11">
        <v>15.43879481747495</v>
      </c>
      <c r="GE23" s="11">
        <v>20</v>
      </c>
      <c r="GF23" s="11">
        <v>31.818181818181817</v>
      </c>
      <c r="GG23" s="11">
        <v>18.181818181818183</v>
      </c>
      <c r="GH23" s="11">
        <v>33.333333333333329</v>
      </c>
      <c r="GI23" s="11">
        <v>50</v>
      </c>
      <c r="GJ23" s="11">
        <v>96.428571428571431</v>
      </c>
      <c r="GK23" s="11">
        <v>8</v>
      </c>
      <c r="GL23" s="11">
        <v>8</v>
      </c>
      <c r="GM23" s="11">
        <v>0</v>
      </c>
      <c r="GN23" s="11">
        <v>27.57517214462883</v>
      </c>
      <c r="GO23" s="11">
        <v>0</v>
      </c>
      <c r="GP23" s="11">
        <v>15.454285776702864</v>
      </c>
      <c r="GQ23" s="11">
        <v>0</v>
      </c>
      <c r="GR23" s="11">
        <v>106.59141888445849</v>
      </c>
      <c r="GS23" s="11">
        <v>7.2881328287569893</v>
      </c>
      <c r="GT23" s="11">
        <v>64.330004668391211</v>
      </c>
      <c r="GU23" s="11">
        <v>15.862471713263743</v>
      </c>
      <c r="GV23" s="11">
        <v>63.834126444595519</v>
      </c>
      <c r="GW23" s="11">
        <v>63.834126444595519</v>
      </c>
      <c r="GX23" s="11">
        <v>7.7648017415150576</v>
      </c>
      <c r="GY23" s="11">
        <v>0</v>
      </c>
      <c r="GZ23" s="11">
        <v>282.99555116164112</v>
      </c>
      <c r="HA23" s="11">
        <v>66.544288143453386</v>
      </c>
      <c r="HB23" s="11">
        <v>25</v>
      </c>
      <c r="HC23" s="11">
        <v>100</v>
      </c>
      <c r="HD23" s="11">
        <v>3368731.9253362189</v>
      </c>
      <c r="HE23" s="11">
        <v>112.06444444444446</v>
      </c>
      <c r="HF23" s="11">
        <v>298.59206349206357</v>
      </c>
      <c r="HG23" s="11">
        <v>238.18269841269839</v>
      </c>
      <c r="HH23" s="11">
        <v>170.19650793650797</v>
      </c>
      <c r="HI23" s="12">
        <v>190.96816992820467</v>
      </c>
      <c r="HJ23" s="12">
        <v>41.863075196408531</v>
      </c>
      <c r="HK23" s="12">
        <v>40.253909740840037</v>
      </c>
      <c r="HL23" s="11">
        <v>58.796142334552712</v>
      </c>
      <c r="HM23" s="11">
        <v>97.339541070834727</v>
      </c>
      <c r="HN23" s="11">
        <v>96.242101762554043</v>
      </c>
      <c r="HO23" s="11">
        <v>96.341868972397734</v>
      </c>
      <c r="HP23" s="11">
        <v>78.217492517459263</v>
      </c>
      <c r="HQ23" s="11" t="s">
        <v>727</v>
      </c>
      <c r="HR23" s="11">
        <v>100</v>
      </c>
      <c r="HS23" s="11">
        <v>25.968090410503574</v>
      </c>
      <c r="HT23" s="11">
        <v>117.64241925085001</v>
      </c>
      <c r="HU23" s="11">
        <v>47.107393609399615</v>
      </c>
      <c r="HV23" s="11">
        <v>71.292448774896116</v>
      </c>
      <c r="HW23" s="11">
        <v>84.181691912208564</v>
      </c>
      <c r="HX23" s="11">
        <v>98.775013565286017</v>
      </c>
      <c r="HY23" s="11">
        <v>88.031953001862732</v>
      </c>
      <c r="HZ23" s="11">
        <v>99.551654964894666</v>
      </c>
      <c r="IA23" s="11">
        <v>84.604090047921531</v>
      </c>
      <c r="IB23" s="11">
        <v>87.472417251755274</v>
      </c>
      <c r="IC23" s="11">
        <v>43.31828819792711</v>
      </c>
      <c r="ID23" s="11">
        <v>100</v>
      </c>
      <c r="IE23" s="11">
        <v>85.974590437980609</v>
      </c>
      <c r="IF23" s="11">
        <v>100</v>
      </c>
      <c r="IG23" s="11">
        <v>36.605650284185884</v>
      </c>
      <c r="IH23" s="11">
        <v>100</v>
      </c>
      <c r="II23" s="11">
        <v>63.618224143664783</v>
      </c>
      <c r="IJ23" s="11">
        <v>10.578034682080926</v>
      </c>
      <c r="IK23" s="11">
        <v>3</v>
      </c>
      <c r="IL23" s="11">
        <v>87.429331559694049</v>
      </c>
      <c r="IM23" s="11">
        <v>35.882939807116728</v>
      </c>
      <c r="IN23" s="11">
        <v>46.757565680079814</v>
      </c>
      <c r="IO23" s="11">
        <v>82.009080590238369</v>
      </c>
      <c r="IP23" s="11">
        <v>15.384615384615385</v>
      </c>
      <c r="IQ23" s="11">
        <v>2.8136200716845878</v>
      </c>
      <c r="IR23" s="11">
        <v>92.307692307692307</v>
      </c>
      <c r="IS23" s="11">
        <v>80.098820544021891</v>
      </c>
      <c r="IT23" s="11">
        <v>45.454545454545453</v>
      </c>
      <c r="IU23" s="11">
        <v>90.909090909090907</v>
      </c>
      <c r="IV23" s="11">
        <v>7.6959912933067294</v>
      </c>
      <c r="IW23" s="11">
        <v>27.788862688191546</v>
      </c>
      <c r="IX23" s="11">
        <v>3.8714672861014323</v>
      </c>
      <c r="IY23" s="11">
        <v>87.108013937282237</v>
      </c>
      <c r="IZ23" s="11">
        <v>0</v>
      </c>
      <c r="JA23" s="11">
        <v>198.60627177700349</v>
      </c>
      <c r="JB23" s="11">
        <v>0</v>
      </c>
      <c r="JC23" s="11">
        <v>32.520325203252035</v>
      </c>
      <c r="JD23" s="11">
        <v>27.487417731320171</v>
      </c>
      <c r="JE23" s="11">
        <v>9.2915214866434379</v>
      </c>
      <c r="JF23" s="11">
        <v>8.9043747580332955</v>
      </c>
      <c r="JG23" s="11">
        <v>5.7142857142857135</v>
      </c>
      <c r="JH23" s="11">
        <v>10.323529411764707</v>
      </c>
      <c r="JI23" s="11">
        <v>8.0370370370370363</v>
      </c>
      <c r="JJ23" s="11">
        <v>77.732793522267201</v>
      </c>
      <c r="JK23" s="11">
        <v>150.43327556325823</v>
      </c>
      <c r="JL23" s="11">
        <v>0</v>
      </c>
      <c r="JM23" s="11">
        <v>75</v>
      </c>
      <c r="JN23" s="11">
        <v>90.313390313390315</v>
      </c>
      <c r="JO23" s="11">
        <v>82.621082621082621</v>
      </c>
      <c r="JP23" s="11">
        <v>9.2592592592592595</v>
      </c>
      <c r="JQ23" s="11">
        <v>68.75</v>
      </c>
      <c r="JR23" s="11">
        <v>96.88</v>
      </c>
      <c r="JS23" s="11">
        <v>100</v>
      </c>
      <c r="JT23" s="11">
        <v>89.285714285714292</v>
      </c>
      <c r="JU23" s="11">
        <v>89.473684210526315</v>
      </c>
      <c r="JV23" s="11">
        <v>0.56097560000000002</v>
      </c>
      <c r="JW23" s="11">
        <v>0.56097560000000002</v>
      </c>
      <c r="JX23" s="11">
        <v>1.0222469519999999</v>
      </c>
      <c r="JY23" s="11">
        <v>0.3702819</v>
      </c>
      <c r="JZ23" s="11">
        <v>4.0739149386855793</v>
      </c>
      <c r="KA23" s="11">
        <v>14123.678517735836</v>
      </c>
      <c r="KB23" s="11">
        <v>16976.22592903324</v>
      </c>
      <c r="KC23" s="11">
        <v>0.58207843394710834</v>
      </c>
      <c r="KD23" s="11">
        <v>0</v>
      </c>
      <c r="KE23" s="11">
        <v>0</v>
      </c>
      <c r="KF23" s="11">
        <v>8.5639612500000002</v>
      </c>
      <c r="KG23" s="13">
        <v>1.7306705537256523E-2</v>
      </c>
      <c r="KH23" s="11">
        <v>-16.353132869204561</v>
      </c>
      <c r="KI23" s="11">
        <v>7.6305220883534144</v>
      </c>
      <c r="KJ23" s="11">
        <v>200</v>
      </c>
      <c r="KK23" s="11">
        <v>-57.894736842105267</v>
      </c>
      <c r="KL23" s="11">
        <v>10.303333333333335</v>
      </c>
      <c r="KM23" s="11">
        <v>13.084444444444442</v>
      </c>
      <c r="KN23" s="11">
        <v>88.515999999999991</v>
      </c>
      <c r="KO23" s="11">
        <v>153.03016666666667</v>
      </c>
      <c r="KP23" s="11">
        <v>142.71233333333333</v>
      </c>
      <c r="KQ23" s="11">
        <v>11.575875486381323</v>
      </c>
      <c r="KR23" s="11">
        <v>26.582278481012654</v>
      </c>
      <c r="KS23" s="11">
        <v>88.638613861386133</v>
      </c>
      <c r="KT23" s="11">
        <v>5.6264274642969401</v>
      </c>
      <c r="KU23" s="11">
        <v>72.552255225522558</v>
      </c>
      <c r="KV23" s="11">
        <v>44.219409282700425</v>
      </c>
    </row>
    <row r="24" spans="1:308" x14ac:dyDescent="0.3">
      <c r="A24" t="s">
        <v>1</v>
      </c>
      <c r="B24" s="2" t="s">
        <v>36</v>
      </c>
      <c r="C24" s="2" t="s">
        <v>37</v>
      </c>
      <c r="D24" s="2" t="s">
        <v>346</v>
      </c>
      <c r="E24" s="2" t="s">
        <v>347</v>
      </c>
      <c r="F24" s="2" t="s">
        <v>357</v>
      </c>
      <c r="G24" s="2" t="s">
        <v>344</v>
      </c>
      <c r="H24" s="17" t="s">
        <v>486</v>
      </c>
      <c r="I24" s="11">
        <v>63.694596058479981</v>
      </c>
      <c r="J24" s="11">
        <v>66.035679847075954</v>
      </c>
      <c r="K24" s="11">
        <v>60.586801797580307</v>
      </c>
      <c r="L24" s="11">
        <v>74.500111935957079</v>
      </c>
      <c r="M24" s="11">
        <v>77.986175175406728</v>
      </c>
      <c r="N24" s="11">
        <v>59.119650478876736</v>
      </c>
      <c r="O24" s="11">
        <v>43.939157115983029</v>
      </c>
      <c r="P24" s="11">
        <v>80.835184236371461</v>
      </c>
      <c r="Q24" s="11">
        <v>64.745719007980114</v>
      </c>
      <c r="R24" s="11">
        <v>46.818181818181813</v>
      </c>
      <c r="S24" s="11">
        <v>93.586917326452564</v>
      </c>
      <c r="T24" s="11">
        <v>43.317823389264191</v>
      </c>
      <c r="U24" s="11">
        <v>76.640948820207143</v>
      </c>
      <c r="V24" s="11">
        <v>56.304984331074365</v>
      </c>
      <c r="W24" s="11">
        <v>24.845404184477164</v>
      </c>
      <c r="X24" s="11">
        <v>59.4035354840479</v>
      </c>
      <c r="Y24" s="11">
        <v>96.716636554519269</v>
      </c>
      <c r="Z24" s="11">
        <v>61.381630967276877</v>
      </c>
      <c r="AA24" s="11">
        <v>77.288462446510081</v>
      </c>
      <c r="AB24" s="11">
        <v>88.331063305359777</v>
      </c>
      <c r="AC24" s="11">
        <v>71.69759356981325</v>
      </c>
      <c r="AD24" s="11">
        <v>53.591483959177687</v>
      </c>
      <c r="AE24" s="11">
        <v>81.591956398924594</v>
      </c>
      <c r="AF24" s="11">
        <v>77.986175175406728</v>
      </c>
      <c r="AG24" s="11">
        <v>56.756151685369076</v>
      </c>
      <c r="AH24" s="11">
        <v>8.7909226203468975</v>
      </c>
      <c r="AI24" s="11">
        <v>59.948819026673434</v>
      </c>
      <c r="AJ24" s="11">
        <v>73.780372117014906</v>
      </c>
      <c r="AK24" s="11">
        <v>61.264623228275696</v>
      </c>
      <c r="AL24" s="11">
        <v>94.177014195580369</v>
      </c>
      <c r="AM24" s="11">
        <v>72.921976938844111</v>
      </c>
      <c r="AN24" s="11">
        <v>18.794357029717613</v>
      </c>
      <c r="AO24" s="11">
        <v>3.7459267056217289</v>
      </c>
      <c r="AP24" s="11">
        <v>34.264449541019516</v>
      </c>
      <c r="AQ24" s="11">
        <v>58.324095416248575</v>
      </c>
      <c r="AR24" s="11">
        <v>75.584137064446622</v>
      </c>
      <c r="AS24" s="11">
        <v>94.796800718715303</v>
      </c>
      <c r="AT24" s="11">
        <v>76.184522109772388</v>
      </c>
      <c r="AU24" s="11">
        <v>88.988374728785274</v>
      </c>
      <c r="AV24" s="11">
        <v>93.958915137886066</v>
      </c>
      <c r="AW24" s="11">
        <v>77.151374325800035</v>
      </c>
      <c r="AX24" s="11">
        <v>53.931118397269749</v>
      </c>
      <c r="AY24" s="11">
        <v>71.81096875193748</v>
      </c>
      <c r="AZ24" s="11">
        <v>59.073874183211274</v>
      </c>
      <c r="BA24" s="11">
        <v>77.047915288063336</v>
      </c>
      <c r="BB24" s="11">
        <v>51.050117808708393</v>
      </c>
      <c r="BC24" s="11">
        <v>45</v>
      </c>
      <c r="BD24" s="11">
        <v>54.54545454545454</v>
      </c>
      <c r="BE24" s="11">
        <v>40.909090909090914</v>
      </c>
      <c r="BF24" s="11">
        <v>100</v>
      </c>
      <c r="BG24" s="11">
        <v>100</v>
      </c>
      <c r="BH24" s="11">
        <v>91.845493562231766</v>
      </c>
      <c r="BI24" s="11">
        <v>86.505759736697755</v>
      </c>
      <c r="BJ24" s="11">
        <v>89.583333333333343</v>
      </c>
      <c r="BK24" s="11">
        <v>95.789473684210535</v>
      </c>
      <c r="BL24" s="11">
        <v>65.805438397720408</v>
      </c>
      <c r="BM24" s="11">
        <v>24.116012335376627</v>
      </c>
      <c r="BN24" s="11">
        <v>11.956562289013355</v>
      </c>
      <c r="BO24" s="11">
        <v>18.921630240000006</v>
      </c>
      <c r="BP24" s="11">
        <v>79.683716093861364</v>
      </c>
      <c r="BQ24" s="11">
        <v>54.0784808813886</v>
      </c>
      <c r="BR24" s="11">
        <v>96.160649485371465</v>
      </c>
      <c r="BS24" s="11">
        <v>0.42561464250418485</v>
      </c>
      <c r="BT24" s="11">
        <v>100</v>
      </c>
      <c r="BU24" s="11">
        <v>100</v>
      </c>
      <c r="BV24" s="11">
        <v>9.5265440139792243</v>
      </c>
      <c r="BW24" s="11">
        <v>100</v>
      </c>
      <c r="BX24" s="11">
        <v>27.877747329962826</v>
      </c>
      <c r="BY24" s="11">
        <v>67.397865292602148</v>
      </c>
      <c r="BZ24" s="11">
        <v>0</v>
      </c>
      <c r="CA24" s="11">
        <v>0</v>
      </c>
      <c r="CB24" s="11">
        <v>31.983751445306506</v>
      </c>
      <c r="CC24" s="11">
        <v>91.440491800662372</v>
      </c>
      <c r="CD24" s="11">
        <v>51.276343304895192</v>
      </c>
      <c r="CE24" s="11">
        <v>63.068389804689673</v>
      </c>
      <c r="CF24" s="11">
        <v>79.422557528833948</v>
      </c>
      <c r="CG24" s="11">
        <v>68.561879068553054</v>
      </c>
      <c r="CH24" s="11">
        <v>19.015509103169251</v>
      </c>
      <c r="CI24" s="11">
        <v>43.039577777531882</v>
      </c>
      <c r="CJ24" s="11">
        <v>97.158064358611256</v>
      </c>
      <c r="CK24" s="11">
        <v>96.381659260706087</v>
      </c>
      <c r="CL24" s="11">
        <v>98.027247424190634</v>
      </c>
      <c r="CM24" s="11">
        <v>94.04267786513013</v>
      </c>
      <c r="CN24" s="11">
        <v>97.97353386395821</v>
      </c>
      <c r="CO24" s="11">
        <v>65.03</v>
      </c>
      <c r="CP24" s="11">
        <v>72.14</v>
      </c>
      <c r="CQ24" s="11">
        <v>100</v>
      </c>
      <c r="CR24" s="11">
        <v>8.3565238691074768</v>
      </c>
      <c r="CS24" s="11">
        <v>73.113176037163299</v>
      </c>
      <c r="CT24" s="11">
        <v>84.035972108667153</v>
      </c>
      <c r="CU24" s="11">
        <v>86.326460598604896</v>
      </c>
      <c r="CV24" s="11">
        <v>66.087450117200646</v>
      </c>
      <c r="CW24" s="11">
        <v>57.85619677215665</v>
      </c>
      <c r="CX24" s="11">
        <v>96.311519045267843</v>
      </c>
      <c r="CY24" s="11">
        <v>96.560398853013623</v>
      </c>
      <c r="CZ24" s="11">
        <v>98.520565427475319</v>
      </c>
      <c r="DA24" s="11">
        <v>57.191439150849313</v>
      </c>
      <c r="DB24" s="11">
        <v>97.474559172378747</v>
      </c>
      <c r="DC24" s="11">
        <v>98.162880642784444</v>
      </c>
      <c r="DD24" s="11">
        <v>97.984614923737382</v>
      </c>
      <c r="DE24" s="11">
        <v>62.473352081976394</v>
      </c>
      <c r="DF24" s="11">
        <v>98.280696190662979</v>
      </c>
      <c r="DG24" s="11">
        <v>88.226964207236676</v>
      </c>
      <c r="DH24" s="11">
        <v>66.865816502203089</v>
      </c>
      <c r="DI24" s="11">
        <v>60</v>
      </c>
      <c r="DJ24" s="11">
        <v>70.574735094487039</v>
      </c>
      <c r="DK24" s="11">
        <v>45.680941452219351</v>
      </c>
      <c r="DL24" s="11">
        <v>44.518775330826699</v>
      </c>
      <c r="DM24" s="11">
        <v>85.109593392630245</v>
      </c>
      <c r="DN24" s="11">
        <v>78.571428571428569</v>
      </c>
      <c r="DO24" s="11">
        <v>92.098568337521883</v>
      </c>
      <c r="DP24" s="11">
        <v>70.588235294117652</v>
      </c>
      <c r="DQ24" s="11">
        <v>73.541046010028182</v>
      </c>
      <c r="DR24" s="11">
        <v>86.885245901639337</v>
      </c>
      <c r="DS24" s="11">
        <v>73.532233614552624</v>
      </c>
      <c r="DT24" s="11">
        <v>72.10032932845219</v>
      </c>
      <c r="DU24" s="11">
        <v>41.411974042285955</v>
      </c>
      <c r="DV24" s="11">
        <v>13.459047356878905</v>
      </c>
      <c r="DW24" s="11">
        <v>0</v>
      </c>
      <c r="DX24" s="11">
        <v>8.1432681416884911</v>
      </c>
      <c r="DY24" s="11">
        <v>9.9347324606437866</v>
      </c>
      <c r="DZ24" s="11">
        <v>12.417565142523305</v>
      </c>
      <c r="EA24" s="11">
        <v>73.762375005165865</v>
      </c>
      <c r="EB24" s="11">
        <v>82.984929717373475</v>
      </c>
      <c r="EC24" s="11">
        <v>54.99427668212433</v>
      </c>
      <c r="ED24" s="11">
        <v>68.753687437623697</v>
      </c>
      <c r="EE24" s="11">
        <v>19.248826291079812</v>
      </c>
      <c r="EF24" s="11">
        <v>46.597676747846279</v>
      </c>
      <c r="EG24" s="11">
        <v>72.566818289679063</v>
      </c>
      <c r="EH24" s="11">
        <v>84.112149532710276</v>
      </c>
      <c r="EI24" s="11">
        <v>91.844843897824035</v>
      </c>
      <c r="EJ24" s="11">
        <v>68.64209052729818</v>
      </c>
      <c r="EK24" s="11">
        <v>31.264582361175925</v>
      </c>
      <c r="EL24" s="11">
        <v>97.390527256479004</v>
      </c>
      <c r="EM24" s="11">
        <v>88.847184986595167</v>
      </c>
      <c r="EN24" s="11">
        <v>20.178731009830205</v>
      </c>
      <c r="EO24" s="11">
        <v>85.79</v>
      </c>
      <c r="EP24" s="11">
        <v>100</v>
      </c>
      <c r="EQ24" s="11">
        <v>98.093587521663778</v>
      </c>
      <c r="ER24" s="11">
        <v>97.236614853195164</v>
      </c>
      <c r="ES24" s="11">
        <v>89.764868603042885</v>
      </c>
      <c r="ET24" s="11">
        <v>97.727276962809654</v>
      </c>
      <c r="EU24" s="11">
        <v>100</v>
      </c>
      <c r="EV24" s="11">
        <v>92.92769868026987</v>
      </c>
      <c r="EW24" s="11">
        <v>1.0329321122969179</v>
      </c>
      <c r="EX24" s="11">
        <v>20.851104956982606</v>
      </c>
      <c r="EY24" s="11">
        <v>21.448077139808959</v>
      </c>
      <c r="EZ24" s="11">
        <v>14.08388899236127</v>
      </c>
      <c r="FA24" s="11">
        <v>4.9430264083557507</v>
      </c>
      <c r="FB24" s="11">
        <v>6.3172147506865048</v>
      </c>
      <c r="FC24" s="11">
        <v>3.3418116938972848</v>
      </c>
      <c r="FD24" s="11">
        <v>0.38165396954737524</v>
      </c>
      <c r="FE24" s="11">
        <v>12.841016328748323</v>
      </c>
      <c r="FF24" s="11">
        <v>0</v>
      </c>
      <c r="FG24" s="11">
        <v>17.85414665320047</v>
      </c>
      <c r="FH24" s="11">
        <v>40.627084723148769</v>
      </c>
      <c r="FI24" s="11">
        <v>100</v>
      </c>
      <c r="FJ24" s="11">
        <v>73.323184268950214</v>
      </c>
      <c r="FK24" s="11">
        <v>85.216877366617908</v>
      </c>
      <c r="FL24" s="11">
        <v>31.360796464671974</v>
      </c>
      <c r="FM24" s="11">
        <v>44.930943007920554</v>
      </c>
      <c r="FN24" s="11">
        <v>56.788675973082249</v>
      </c>
      <c r="FO24" s="11">
        <v>84.422316891649132</v>
      </c>
      <c r="FP24" s="11">
        <v>63.249536369256134</v>
      </c>
      <c r="FQ24" s="11">
        <v>96.003125375646121</v>
      </c>
      <c r="FR24" s="11">
        <v>85.616693380749936</v>
      </c>
      <c r="FS24" s="11">
        <v>78.4580118528458</v>
      </c>
      <c r="FT24" s="11">
        <v>45.755138516532618</v>
      </c>
      <c r="FU24" s="11">
        <v>3.7433088354566215</v>
      </c>
      <c r="FV24" s="11">
        <v>229.58960857467278</v>
      </c>
      <c r="FW24" s="11">
        <v>199.64313789101979</v>
      </c>
      <c r="FX24" s="11">
        <v>93.58272088641553</v>
      </c>
      <c r="FY24" s="11">
        <v>46.167475637298331</v>
      </c>
      <c r="FZ24" s="11">
        <v>225.84629973921616</v>
      </c>
      <c r="GA24" s="11">
        <v>71.81096875193748</v>
      </c>
      <c r="GB24" s="11">
        <v>-5.9209687519374796</v>
      </c>
      <c r="GC24" s="11">
        <v>77.047915288063336</v>
      </c>
      <c r="GD24" s="11">
        <v>6.5927362828465128</v>
      </c>
      <c r="GE24" s="11">
        <v>45</v>
      </c>
      <c r="GF24" s="11">
        <v>54.54545454545454</v>
      </c>
      <c r="GG24" s="11">
        <v>40.909090909090914</v>
      </c>
      <c r="GH24" s="11">
        <v>100</v>
      </c>
      <c r="GI24" s="11">
        <v>100</v>
      </c>
      <c r="GJ24" s="11">
        <v>91.845493562231766</v>
      </c>
      <c r="GK24" s="11">
        <v>10</v>
      </c>
      <c r="GL24" s="11">
        <v>5</v>
      </c>
      <c r="GM24" s="11">
        <v>1.3333333333333333</v>
      </c>
      <c r="GN24" s="11">
        <v>65.805438397720408</v>
      </c>
      <c r="GO24" s="11">
        <v>24.116012335376627</v>
      </c>
      <c r="GP24" s="11">
        <v>11.956562289013355</v>
      </c>
      <c r="GQ24" s="11">
        <v>18.921630240000006</v>
      </c>
      <c r="GR24" s="11">
        <v>79.683716093861364</v>
      </c>
      <c r="GS24" s="11">
        <v>45.921519118611393</v>
      </c>
      <c r="GT24" s="11">
        <v>3.839350514628538</v>
      </c>
      <c r="GU24" s="11">
        <v>0.42561464250418485</v>
      </c>
      <c r="GV24" s="11">
        <v>100</v>
      </c>
      <c r="GW24" s="11">
        <v>100</v>
      </c>
      <c r="GX24" s="11">
        <v>9.5265440139792243</v>
      </c>
      <c r="GY24" s="11">
        <v>1</v>
      </c>
      <c r="GZ24" s="11">
        <v>2681.2656263470985</v>
      </c>
      <c r="HA24" s="11">
        <v>67.397865292602148</v>
      </c>
      <c r="HB24" s="11" t="s">
        <v>727</v>
      </c>
      <c r="HC24" s="11">
        <v>0</v>
      </c>
      <c r="HD24" s="11">
        <v>3153994.4186234819</v>
      </c>
      <c r="HE24" s="11">
        <v>34.877460317460312</v>
      </c>
      <c r="HF24" s="11">
        <v>218.96873015873015</v>
      </c>
      <c r="HG24" s="11">
        <v>182.5109523809524</v>
      </c>
      <c r="HH24" s="11">
        <v>87.892380952380918</v>
      </c>
      <c r="HI24" s="12">
        <v>200.22284698913725</v>
      </c>
      <c r="HJ24" s="12">
        <v>80.984490896830749</v>
      </c>
      <c r="HK24" s="12">
        <v>231.11913683041908</v>
      </c>
      <c r="HL24" s="11">
        <v>97.158064358611256</v>
      </c>
      <c r="HM24" s="11">
        <v>96.381659260706087</v>
      </c>
      <c r="HN24" s="11">
        <v>98.027247424190634</v>
      </c>
      <c r="HO24" s="11">
        <v>94.04267786513013</v>
      </c>
      <c r="HP24" s="11">
        <v>97.97353386395821</v>
      </c>
      <c r="HQ24" s="11">
        <v>65.03</v>
      </c>
      <c r="HR24" s="11">
        <v>72.14</v>
      </c>
      <c r="HS24" s="11">
        <v>100</v>
      </c>
      <c r="HT24" s="11">
        <v>8.3565238691074768</v>
      </c>
      <c r="HU24" s="11">
        <v>73.113176037163299</v>
      </c>
      <c r="HV24" s="11">
        <v>84.035972108667153</v>
      </c>
      <c r="HW24" s="11">
        <v>86.326460598604896</v>
      </c>
      <c r="HX24" s="11">
        <v>66.087450117200646</v>
      </c>
      <c r="HY24" s="11">
        <v>57.85619677215665</v>
      </c>
      <c r="HZ24" s="11">
        <v>96.311519045267843</v>
      </c>
      <c r="IA24" s="11">
        <v>96.560398853013623</v>
      </c>
      <c r="IB24" s="11">
        <v>98.520565427475319</v>
      </c>
      <c r="IC24" s="11">
        <v>57.191439150849313</v>
      </c>
      <c r="ID24" s="11">
        <v>97.474559172378747</v>
      </c>
      <c r="IE24" s="11">
        <v>98.162880642784444</v>
      </c>
      <c r="IF24" s="11">
        <v>97.984614923737382</v>
      </c>
      <c r="IG24" s="11">
        <v>62.473352081976394</v>
      </c>
      <c r="IH24" s="11">
        <v>98.280696190662979</v>
      </c>
      <c r="II24" s="11">
        <v>88.226964207236676</v>
      </c>
      <c r="IJ24" s="11">
        <v>4.7177466094818588</v>
      </c>
      <c r="IK24" s="11">
        <v>17</v>
      </c>
      <c r="IL24" s="11">
        <v>70.574735094487039</v>
      </c>
      <c r="IM24" s="11">
        <v>45.680941452219351</v>
      </c>
      <c r="IN24" s="11">
        <v>44.518775330826699</v>
      </c>
      <c r="IO24" s="11">
        <v>85.109593392630245</v>
      </c>
      <c r="IP24" s="11">
        <v>78.571428571428569</v>
      </c>
      <c r="IQ24" s="11">
        <v>7.7000736919675754</v>
      </c>
      <c r="IR24" s="11">
        <v>70.588235294117652</v>
      </c>
      <c r="IS24" s="11">
        <v>81.927025892362309</v>
      </c>
      <c r="IT24" s="11">
        <v>5.9612518628912072</v>
      </c>
      <c r="IU24" s="11">
        <v>59.612518628912071</v>
      </c>
      <c r="IV24" s="11">
        <v>8.9810288884236975</v>
      </c>
      <c r="IW24" s="11">
        <v>41.411974042285955</v>
      </c>
      <c r="IX24" s="11">
        <v>75.331249069525086</v>
      </c>
      <c r="IY24" s="11">
        <v>0</v>
      </c>
      <c r="IZ24" s="11">
        <v>10.719071013845467</v>
      </c>
      <c r="JA24" s="11">
        <v>95.578383206788743</v>
      </c>
      <c r="JB24" s="11">
        <v>6.435643564356436</v>
      </c>
      <c r="JC24" s="11">
        <v>61.485782343308024</v>
      </c>
      <c r="JD24" s="11">
        <v>45.593270805419081</v>
      </c>
      <c r="JE24" s="11">
        <v>17.790680363257408</v>
      </c>
      <c r="JF24" s="11">
        <v>6.9971713562602345</v>
      </c>
      <c r="JG24" s="11">
        <v>5.774647887323944</v>
      </c>
      <c r="JH24" s="11">
        <v>14.457364341085272</v>
      </c>
      <c r="JI24" s="11">
        <v>11.72463768115942</v>
      </c>
      <c r="JJ24" s="11">
        <v>84.112149532710276</v>
      </c>
      <c r="JK24" s="11">
        <v>91.844843897824035</v>
      </c>
      <c r="JL24" s="11">
        <v>68.64209052729818</v>
      </c>
      <c r="JM24" s="11">
        <v>31.264582361175925</v>
      </c>
      <c r="JN24" s="11">
        <v>97.390527256479004</v>
      </c>
      <c r="JO24" s="11">
        <v>88.847184986595167</v>
      </c>
      <c r="JP24" s="11">
        <v>20.178731009830205</v>
      </c>
      <c r="JQ24" s="11">
        <v>85.79</v>
      </c>
      <c r="JR24" s="11">
        <v>100</v>
      </c>
      <c r="JS24" s="11">
        <v>98.093587521663778</v>
      </c>
      <c r="JT24" s="11">
        <v>97.236614853195164</v>
      </c>
      <c r="JU24" s="11">
        <v>89.764868603042885</v>
      </c>
      <c r="JV24" s="11">
        <v>0.98780489999999999</v>
      </c>
      <c r="JW24" s="11">
        <v>1</v>
      </c>
      <c r="JX24" s="11">
        <v>1.8794698089999999</v>
      </c>
      <c r="JY24" s="11">
        <v>0.2210104</v>
      </c>
      <c r="JZ24" s="11">
        <v>7.2510306261222501</v>
      </c>
      <c r="KA24" s="11">
        <v>365490.51578261086</v>
      </c>
      <c r="KB24" s="11">
        <v>180700.24491739523</v>
      </c>
      <c r="KC24" s="11">
        <v>0.39553126896407348</v>
      </c>
      <c r="KD24" s="11">
        <v>48.353166580000028</v>
      </c>
      <c r="KE24" s="11">
        <v>8.6893299200000005</v>
      </c>
      <c r="KF24" s="11">
        <v>1.1090762200000002</v>
      </c>
      <c r="KG24" s="13">
        <v>9.8771514715266129E-2</v>
      </c>
      <c r="KH24" s="11">
        <v>-77.748705135491619</v>
      </c>
      <c r="KI24" s="11">
        <v>-41.029793838782602</v>
      </c>
      <c r="KJ24" s="11">
        <v>-37.491661107404937</v>
      </c>
      <c r="KK24" s="11">
        <v>200</v>
      </c>
      <c r="KL24" s="11">
        <v>5.2147999999999994</v>
      </c>
      <c r="KM24" s="11">
        <v>5.6336000000000004</v>
      </c>
      <c r="KN24" s="11">
        <v>83.581666666666678</v>
      </c>
      <c r="KO24" s="11">
        <v>123.85000000000001</v>
      </c>
      <c r="KP24" s="11">
        <v>113.32833333333333</v>
      </c>
      <c r="KQ24" s="11">
        <v>15.57768310835087</v>
      </c>
      <c r="KR24" s="11">
        <v>36.750463630743866</v>
      </c>
      <c r="KS24" s="11">
        <v>96.003125375646121</v>
      </c>
      <c r="KT24" s="11">
        <v>7.7138124994244794</v>
      </c>
      <c r="KU24" s="11">
        <v>78.4580118528458</v>
      </c>
      <c r="KV24" s="11">
        <v>45.755138516532618</v>
      </c>
    </row>
    <row r="25" spans="1:308" x14ac:dyDescent="0.3">
      <c r="A25" t="s">
        <v>1</v>
      </c>
      <c r="B25" s="2" t="s">
        <v>38</v>
      </c>
      <c r="C25" s="2" t="s">
        <v>39</v>
      </c>
      <c r="D25" s="2" t="s">
        <v>346</v>
      </c>
      <c r="E25" s="2" t="s">
        <v>348</v>
      </c>
      <c r="F25" s="2" t="s">
        <v>357</v>
      </c>
      <c r="G25" s="2" t="s">
        <v>355</v>
      </c>
      <c r="H25" s="17" t="s">
        <v>487</v>
      </c>
      <c r="I25" s="11">
        <v>58.160516349606816</v>
      </c>
      <c r="J25" s="11">
        <v>56.760725987477542</v>
      </c>
      <c r="K25" s="11">
        <v>55.591822938706329</v>
      </c>
      <c r="L25" s="11">
        <v>70.374835564906476</v>
      </c>
      <c r="M25" s="11">
        <v>68.152015029188291</v>
      </c>
      <c r="N25" s="11">
        <v>56.186959395507493</v>
      </c>
      <c r="O25" s="11">
        <v>41.89673918185477</v>
      </c>
      <c r="P25" s="11">
        <v>80.663200107472832</v>
      </c>
      <c r="Q25" s="11">
        <v>60.871566361292828</v>
      </c>
      <c r="R25" s="11">
        <v>13.939393939393939</v>
      </c>
      <c r="S25" s="11">
        <v>79.012856630148917</v>
      </c>
      <c r="T25" s="11">
        <v>38.712886658077146</v>
      </c>
      <c r="U25" s="11">
        <v>79.577937764656113</v>
      </c>
      <c r="V25" s="11">
        <v>44.547240451301029</v>
      </c>
      <c r="W25" s="11">
        <v>25.659318572764214</v>
      </c>
      <c r="X25" s="11">
        <v>54.560517808005258</v>
      </c>
      <c r="Y25" s="11">
        <v>88.395255264670524</v>
      </c>
      <c r="Z25" s="11">
        <v>53.752200109385342</v>
      </c>
      <c r="AA25" s="11">
        <v>75.046000634630232</v>
      </c>
      <c r="AB25" s="11">
        <v>84.168263248501376</v>
      </c>
      <c r="AC25" s="11">
        <v>71.295248923066524</v>
      </c>
      <c r="AD25" s="11">
        <v>48.658503306567269</v>
      </c>
      <c r="AE25" s="11">
        <v>72.706161711767052</v>
      </c>
      <c r="AF25" s="11">
        <v>68.152015029188291</v>
      </c>
      <c r="AG25" s="11">
        <v>37.785942850291171</v>
      </c>
      <c r="AH25" s="11">
        <v>28.834000020441607</v>
      </c>
      <c r="AI25" s="11">
        <v>34.934713149593414</v>
      </c>
      <c r="AJ25" s="11">
        <v>88.993075703326383</v>
      </c>
      <c r="AK25" s="11">
        <v>51.713781215212919</v>
      </c>
      <c r="AL25" s="11">
        <v>94.860243434179409</v>
      </c>
      <c r="AM25" s="11">
        <v>67.057113457151416</v>
      </c>
      <c r="AN25" s="11">
        <v>12.787688569119432</v>
      </c>
      <c r="AO25" s="11">
        <v>2.8712867672954232</v>
      </c>
      <c r="AP25" s="11">
        <v>53.116643635075981</v>
      </c>
      <c r="AQ25" s="11">
        <v>46.710484456981661</v>
      </c>
      <c r="AR25" s="11">
        <v>68.837218205504712</v>
      </c>
      <c r="AS25" s="11">
        <v>94.177075551397436</v>
      </c>
      <c r="AT25" s="11">
        <v>85.515210997102869</v>
      </c>
      <c r="AU25" s="11">
        <v>80.838155554901206</v>
      </c>
      <c r="AV25" s="11">
        <v>60.328262794423473</v>
      </c>
      <c r="AW25" s="11">
        <v>71.665672388999695</v>
      </c>
      <c r="AX25" s="11">
        <v>91.454823358012305</v>
      </c>
      <c r="AY25" s="11">
        <v>64.54975146237598</v>
      </c>
      <c r="AZ25" s="11">
        <v>61.705391250002783</v>
      </c>
      <c r="BA25" s="11">
        <v>68.629766723093269</v>
      </c>
      <c r="BB25" s="11">
        <v>48.60135600969928</v>
      </c>
      <c r="BC25" s="11">
        <v>10</v>
      </c>
      <c r="BD25" s="11">
        <v>18.181818181818183</v>
      </c>
      <c r="BE25" s="11">
        <v>13.636363636363635</v>
      </c>
      <c r="BF25" s="11">
        <v>33.333333333333329</v>
      </c>
      <c r="BG25" s="11">
        <v>75</v>
      </c>
      <c r="BH25" s="11">
        <v>99.562363238512035</v>
      </c>
      <c r="BI25" s="11">
        <v>95.50191991223258</v>
      </c>
      <c r="BJ25" s="11">
        <v>91.666666666666657</v>
      </c>
      <c r="BK25" s="11">
        <v>76.842105263157904</v>
      </c>
      <c r="BL25" s="11">
        <v>57.113781805851168</v>
      </c>
      <c r="BM25" s="11">
        <v>24.116012335376627</v>
      </c>
      <c r="BN25" s="11">
        <v>15.260706846</v>
      </c>
      <c r="BO25" s="11">
        <v>20.231827040000002</v>
      </c>
      <c r="BP25" s="11">
        <v>88.202222637689445</v>
      </c>
      <c r="BQ25" s="11">
        <v>81.165528609369062</v>
      </c>
      <c r="BR25" s="11">
        <v>69.36606204690986</v>
      </c>
      <c r="BS25" s="11">
        <v>4.3414508671803294</v>
      </c>
      <c r="BT25" s="11">
        <v>69.511108063631383</v>
      </c>
      <c r="BU25" s="11">
        <v>69.511108063631383</v>
      </c>
      <c r="BV25" s="11">
        <v>16.268401449697876</v>
      </c>
      <c r="BW25" s="11">
        <v>100</v>
      </c>
      <c r="BX25" s="11">
        <v>7.6513742636652324</v>
      </c>
      <c r="BY25" s="11">
        <v>34.933387761160795</v>
      </c>
      <c r="BZ25" s="11">
        <v>50.306748466257666</v>
      </c>
      <c r="CA25" s="11">
        <v>0</v>
      </c>
      <c r="CB25" s="11">
        <v>17.397138063638387</v>
      </c>
      <c r="CC25" s="11">
        <v>42.222122689664843</v>
      </c>
      <c r="CD25" s="11">
        <v>26.667982833605215</v>
      </c>
      <c r="CE25" s="11">
        <v>35.527789413019384</v>
      </c>
      <c r="CF25" s="11">
        <v>45.537049249847605</v>
      </c>
      <c r="CG25" s="11">
        <v>85.345649297172585</v>
      </c>
      <c r="CH25" s="11">
        <v>57.089039352441077</v>
      </c>
      <c r="CI25" s="11">
        <v>89.533991820286076</v>
      </c>
      <c r="CJ25" s="11">
        <v>89.9200501646026</v>
      </c>
      <c r="CK25" s="11">
        <v>97.580603020327118</v>
      </c>
      <c r="CL25" s="11">
        <v>97.995157722387688</v>
      </c>
      <c r="CM25" s="11">
        <v>96.565118182926611</v>
      </c>
      <c r="CN25" s="11">
        <v>59.915347233108641</v>
      </c>
      <c r="CO25" s="11">
        <v>90.59</v>
      </c>
      <c r="CP25" s="11">
        <v>92.39</v>
      </c>
      <c r="CQ25" s="11">
        <v>6.0334894211674719</v>
      </c>
      <c r="CR25" s="11">
        <v>25.995311016373861</v>
      </c>
      <c r="CS25" s="11">
        <v>69.582295821811229</v>
      </c>
      <c r="CT25" s="11">
        <v>83.6790106810476</v>
      </c>
      <c r="CU25" s="11">
        <v>83.801998329322998</v>
      </c>
      <c r="CV25" s="11">
        <v>56.310388436100098</v>
      </c>
      <c r="CW25" s="11">
        <v>64.839656918300449</v>
      </c>
      <c r="CX25" s="11">
        <v>92.062653621199004</v>
      </c>
      <c r="CY25" s="11">
        <v>93.43299616807559</v>
      </c>
      <c r="CZ25" s="11">
        <v>95.77183047221682</v>
      </c>
      <c r="DA25" s="11">
        <v>49.636320731846027</v>
      </c>
      <c r="DB25" s="11">
        <v>97.54453885780481</v>
      </c>
      <c r="DC25" s="11">
        <v>93.538619393998019</v>
      </c>
      <c r="DD25" s="11">
        <v>96.934265926085146</v>
      </c>
      <c r="DE25" s="11">
        <v>49.262825926392914</v>
      </c>
      <c r="DF25" s="11">
        <v>97.224708511591587</v>
      </c>
      <c r="DG25" s="11">
        <v>57.205065231401655</v>
      </c>
      <c r="DH25" s="11">
        <v>76.680681537797938</v>
      </c>
      <c r="DI25" s="11">
        <v>80</v>
      </c>
      <c r="DJ25" s="11">
        <v>93.516921844245886</v>
      </c>
      <c r="DK25" s="11">
        <v>28.438800926651687</v>
      </c>
      <c r="DL25" s="11">
        <v>24.019787148804237</v>
      </c>
      <c r="DM25" s="11">
        <v>60.527500225042765</v>
      </c>
      <c r="DN25" s="11">
        <v>40.329218106995881</v>
      </c>
      <c r="DO25" s="11">
        <v>93.567928515029564</v>
      </c>
      <c r="DP25" s="11">
        <v>96.399999999999991</v>
      </c>
      <c r="DQ25" s="11">
        <v>63.356162466735775</v>
      </c>
      <c r="DR25" s="11">
        <v>77.935103244837762</v>
      </c>
      <c r="DS25" s="11">
        <v>63.164779375991351</v>
      </c>
      <c r="DT25" s="11">
        <v>46.472918111515739</v>
      </c>
      <c r="DU25" s="11">
        <v>29.0989675890666</v>
      </c>
      <c r="DV25" s="11">
        <v>26.759902776942408</v>
      </c>
      <c r="DW25" s="11">
        <v>40.669853602843261</v>
      </c>
      <c r="DX25" s="11">
        <v>27.709914802569635</v>
      </c>
      <c r="DY25" s="11">
        <v>28.58683202129194</v>
      </c>
      <c r="DZ25" s="11">
        <v>20.443496898560802</v>
      </c>
      <c r="EA25" s="11">
        <v>42.862078710614796</v>
      </c>
      <c r="EB25" s="11">
        <v>45.630218246535456</v>
      </c>
      <c r="EC25" s="11">
        <v>22.755220806966879</v>
      </c>
      <c r="ED25" s="11">
        <v>45.436629994431961</v>
      </c>
      <c r="EE25" s="11">
        <v>17.989417989417987</v>
      </c>
      <c r="EF25" s="11">
        <v>82.84600563442936</v>
      </c>
      <c r="EG25" s="11">
        <v>73.126297178876172</v>
      </c>
      <c r="EH25" s="11">
        <v>100</v>
      </c>
      <c r="EI25" s="11">
        <v>100</v>
      </c>
      <c r="EJ25" s="11">
        <v>15.335538752362949</v>
      </c>
      <c r="EK25" s="11">
        <v>57.679584120982987</v>
      </c>
      <c r="EL25" s="11">
        <v>95.15916499063735</v>
      </c>
      <c r="EM25" s="11">
        <v>77.439489562382974</v>
      </c>
      <c r="EN25" s="11">
        <v>12.955128649698313</v>
      </c>
      <c r="EO25" s="11">
        <v>89.42</v>
      </c>
      <c r="EP25" s="11">
        <v>99.78</v>
      </c>
      <c r="EQ25" s="11">
        <v>99.203187250996024</v>
      </c>
      <c r="ER25" s="11">
        <v>98.230958230958237</v>
      </c>
      <c r="ES25" s="11">
        <v>87.667071688942883</v>
      </c>
      <c r="ET25" s="11">
        <v>90.909089214876133</v>
      </c>
      <c r="EU25" s="11">
        <v>98.387099760665819</v>
      </c>
      <c r="EV25" s="11">
        <v>73.570353463025995</v>
      </c>
      <c r="EW25" s="11">
        <v>5.3619113900377346</v>
      </c>
      <c r="EX25" s="11">
        <v>5.7571602693746353</v>
      </c>
      <c r="EY25" s="11">
        <v>15.742902283475976</v>
      </c>
      <c r="EZ25" s="11">
        <v>16.863003154507684</v>
      </c>
      <c r="FA25" s="11">
        <v>1.4527571852786003</v>
      </c>
      <c r="FB25" s="11">
        <v>0.24207030573407509</v>
      </c>
      <c r="FC25" s="11">
        <v>5.7081314646598526E-2</v>
      </c>
      <c r="FD25" s="11">
        <v>9.7332382635224182</v>
      </c>
      <c r="FE25" s="11">
        <v>36.388301066659047</v>
      </c>
      <c r="FF25" s="11">
        <v>30.391522281481322</v>
      </c>
      <c r="FG25" s="11">
        <v>54.145706501072908</v>
      </c>
      <c r="FH25" s="11">
        <v>76.279761904761898</v>
      </c>
      <c r="FI25" s="11">
        <v>68.37792642140468</v>
      </c>
      <c r="FJ25" s="11">
        <v>47.479649011523428</v>
      </c>
      <c r="FK25" s="11">
        <v>51.661390820026853</v>
      </c>
      <c r="FL25" s="11">
        <v>6.4204805201399955</v>
      </c>
      <c r="FM25" s="11">
        <v>59.370132260896668</v>
      </c>
      <c r="FN25" s="11">
        <v>68.620769672321387</v>
      </c>
      <c r="FO25" s="11">
        <v>88.695402573793231</v>
      </c>
      <c r="FP25" s="11">
        <v>74.550929839391387</v>
      </c>
      <c r="FQ25" s="11">
        <v>93.386258414519844</v>
      </c>
      <c r="FR25" s="11">
        <v>35.599766372691995</v>
      </c>
      <c r="FS25" s="11">
        <v>78.312784294948528</v>
      </c>
      <c r="FT25" s="11">
        <v>42.478167737683307</v>
      </c>
      <c r="FU25" s="11">
        <v>4.189154279570193</v>
      </c>
      <c r="FV25" s="11">
        <v>139.6384759856731</v>
      </c>
      <c r="FW25" s="11">
        <v>321.86668714697646</v>
      </c>
      <c r="FX25" s="11">
        <v>326.75403380647504</v>
      </c>
      <c r="FY25" s="11">
        <v>57.251775154125973</v>
      </c>
      <c r="FZ25" s="11">
        <v>41.89154279570193</v>
      </c>
      <c r="GA25" s="11">
        <v>64.54975146237598</v>
      </c>
      <c r="GB25" s="11">
        <v>-5.4697514623759815</v>
      </c>
      <c r="GC25" s="11">
        <v>68.629766723093269</v>
      </c>
      <c r="GD25" s="11">
        <v>6.0427237804520999</v>
      </c>
      <c r="GE25" s="11">
        <v>10</v>
      </c>
      <c r="GF25" s="11">
        <v>18.181818181818183</v>
      </c>
      <c r="GG25" s="11">
        <v>13.636363636363635</v>
      </c>
      <c r="GH25" s="11">
        <v>33.333333333333329</v>
      </c>
      <c r="GI25" s="11">
        <v>75</v>
      </c>
      <c r="GJ25" s="11">
        <v>99.562363238512035</v>
      </c>
      <c r="GK25" s="11">
        <v>4</v>
      </c>
      <c r="GL25" s="11">
        <v>4</v>
      </c>
      <c r="GM25" s="11">
        <v>7.333333333333333</v>
      </c>
      <c r="GN25" s="11">
        <v>57.113781805851175</v>
      </c>
      <c r="GO25" s="11">
        <v>24.116012335376627</v>
      </c>
      <c r="GP25" s="11">
        <v>15.260706846</v>
      </c>
      <c r="GQ25" s="11">
        <v>20.231827040000002</v>
      </c>
      <c r="GR25" s="11">
        <v>88.202222637689445</v>
      </c>
      <c r="GS25" s="11">
        <v>18.834471390630934</v>
      </c>
      <c r="GT25" s="11">
        <v>30.633937953090147</v>
      </c>
      <c r="GU25" s="11">
        <v>4.3414508671803294</v>
      </c>
      <c r="GV25" s="11">
        <v>69.511108063631383</v>
      </c>
      <c r="GW25" s="11">
        <v>69.511108063631383</v>
      </c>
      <c r="GX25" s="11">
        <v>16.268401449697876</v>
      </c>
      <c r="GY25" s="11">
        <v>1</v>
      </c>
      <c r="GZ25" s="11">
        <v>735.90475459373454</v>
      </c>
      <c r="HA25" s="11">
        <v>34.933387761160795</v>
      </c>
      <c r="HB25" s="11">
        <v>50.306748466257666</v>
      </c>
      <c r="HC25" s="11">
        <v>0</v>
      </c>
      <c r="HD25" s="11">
        <v>1715573.4982048091</v>
      </c>
      <c r="HE25" s="11">
        <v>186.62730158730162</v>
      </c>
      <c r="HF25" s="11">
        <v>320.86238095238087</v>
      </c>
      <c r="HG25" s="11">
        <v>314.95015873015876</v>
      </c>
      <c r="HH25" s="11">
        <v>191.38888888888889</v>
      </c>
      <c r="HI25" s="12">
        <v>151.50384931661125</v>
      </c>
      <c r="HJ25" s="12">
        <v>42.910960647558923</v>
      </c>
      <c r="HK25" s="12">
        <v>44.804514177245224</v>
      </c>
      <c r="HL25" s="11">
        <v>89.9200501646026</v>
      </c>
      <c r="HM25" s="11">
        <v>97.580603020327118</v>
      </c>
      <c r="HN25" s="11">
        <v>97.995157722387688</v>
      </c>
      <c r="HO25" s="11">
        <v>96.565118182926611</v>
      </c>
      <c r="HP25" s="11">
        <v>59.915347233108641</v>
      </c>
      <c r="HQ25" s="11">
        <v>90.59</v>
      </c>
      <c r="HR25" s="11">
        <v>92.39</v>
      </c>
      <c r="HS25" s="11">
        <v>6.0334894211674719</v>
      </c>
      <c r="HT25" s="11">
        <v>25.995311016373861</v>
      </c>
      <c r="HU25" s="11">
        <v>69.582295821811229</v>
      </c>
      <c r="HV25" s="11">
        <v>83.6790106810476</v>
      </c>
      <c r="HW25" s="11">
        <v>83.801998329322998</v>
      </c>
      <c r="HX25" s="11">
        <v>56.310388436100098</v>
      </c>
      <c r="HY25" s="11">
        <v>64.839656918300449</v>
      </c>
      <c r="HZ25" s="11">
        <v>92.062653621199004</v>
      </c>
      <c r="IA25" s="11">
        <v>93.43299616807559</v>
      </c>
      <c r="IB25" s="11">
        <v>95.77183047221682</v>
      </c>
      <c r="IC25" s="11">
        <v>49.636320731846027</v>
      </c>
      <c r="ID25" s="11">
        <v>97.54453885780481</v>
      </c>
      <c r="IE25" s="11">
        <v>93.538619393998019</v>
      </c>
      <c r="IF25" s="11">
        <v>96.934265926085146</v>
      </c>
      <c r="IG25" s="11">
        <v>49.262825926392914</v>
      </c>
      <c r="IH25" s="11">
        <v>97.224708511591587</v>
      </c>
      <c r="II25" s="11">
        <v>57.205065231401655</v>
      </c>
      <c r="IJ25" s="11">
        <v>10.311702270589816</v>
      </c>
      <c r="IK25" s="11">
        <v>22</v>
      </c>
      <c r="IL25" s="11">
        <v>93.516921844245886</v>
      </c>
      <c r="IM25" s="11">
        <v>28.438800926651687</v>
      </c>
      <c r="IN25" s="11">
        <v>24.019787148804237</v>
      </c>
      <c r="IO25" s="11">
        <v>60.527500225042765</v>
      </c>
      <c r="IP25" s="11">
        <v>40.329218106995881</v>
      </c>
      <c r="IQ25" s="11">
        <v>6.7443208159480763</v>
      </c>
      <c r="IR25" s="11">
        <v>96.399999999999991</v>
      </c>
      <c r="IS25" s="11">
        <v>80.819336155157842</v>
      </c>
      <c r="IT25" s="11">
        <v>10.029498525073747</v>
      </c>
      <c r="IU25" s="11">
        <v>73.746312684365776</v>
      </c>
      <c r="IV25" s="11">
        <v>7.7854573918930354</v>
      </c>
      <c r="IW25" s="11">
        <v>29.0989675890666</v>
      </c>
      <c r="IX25" s="11">
        <v>149.77708657335407</v>
      </c>
      <c r="IY25" s="11">
        <v>72.472783825816478</v>
      </c>
      <c r="IZ25" s="11">
        <v>36.474857439087614</v>
      </c>
      <c r="JA25" s="11">
        <v>275.02332814930014</v>
      </c>
      <c r="JB25" s="11">
        <v>10.595238095238095</v>
      </c>
      <c r="JC25" s="11">
        <v>35.728356661482636</v>
      </c>
      <c r="JD25" s="11">
        <v>25.069984447900467</v>
      </c>
      <c r="JE25" s="11">
        <v>7.3613271124935196</v>
      </c>
      <c r="JF25" s="11">
        <v>4.6241575946086053</v>
      </c>
      <c r="JG25" s="11">
        <v>5.3968253968253963</v>
      </c>
      <c r="JH25" s="11">
        <v>9.8827964359150098</v>
      </c>
      <c r="JI25" s="11">
        <v>11.647619047619047</v>
      </c>
      <c r="JJ25" s="11">
        <v>106.23422513881877</v>
      </c>
      <c r="JK25" s="11">
        <v>154.77747310693945</v>
      </c>
      <c r="JL25" s="11">
        <v>15.335538752362949</v>
      </c>
      <c r="JM25" s="11">
        <v>57.679584120982987</v>
      </c>
      <c r="JN25" s="11">
        <v>95.15916499063735</v>
      </c>
      <c r="JO25" s="11">
        <v>77.439489562382974</v>
      </c>
      <c r="JP25" s="11">
        <v>12.955128649698313</v>
      </c>
      <c r="JQ25" s="11">
        <v>89.42</v>
      </c>
      <c r="JR25" s="11">
        <v>99.78</v>
      </c>
      <c r="JS25" s="11">
        <v>99.203187250996024</v>
      </c>
      <c r="JT25" s="11">
        <v>98.230958230958237</v>
      </c>
      <c r="JU25" s="11">
        <v>87.667071688942883</v>
      </c>
      <c r="JV25" s="11">
        <v>0.9512195</v>
      </c>
      <c r="JW25" s="11">
        <v>0.98780489999999999</v>
      </c>
      <c r="JX25" s="11">
        <v>1.684323974</v>
      </c>
      <c r="JY25" s="11">
        <v>0.23230629999999999</v>
      </c>
      <c r="JZ25" s="11">
        <v>3.6021011829023086</v>
      </c>
      <c r="KA25" s="11">
        <v>271371.67943454999</v>
      </c>
      <c r="KB25" s="11">
        <v>214779.81058583412</v>
      </c>
      <c r="KC25" s="11">
        <v>0.11624677788866175</v>
      </c>
      <c r="KD25" s="11">
        <v>1.85285229</v>
      </c>
      <c r="KE25" s="11">
        <v>0.148422</v>
      </c>
      <c r="KF25" s="11">
        <v>28.284529870000014</v>
      </c>
      <c r="KG25" s="13">
        <v>0.2570914592453642</v>
      </c>
      <c r="KH25" s="11">
        <v>-6.2498478615418316</v>
      </c>
      <c r="KI25" s="11">
        <v>65.455766074891841</v>
      </c>
      <c r="KJ25" s="11">
        <v>105.11904761904762</v>
      </c>
      <c r="KK25" s="11">
        <v>73.511705685618736</v>
      </c>
      <c r="KL25" s="11">
        <v>8.706999999999999</v>
      </c>
      <c r="KM25" s="11">
        <v>12.013999999999999</v>
      </c>
      <c r="KN25" s="11">
        <v>87.673333333333346</v>
      </c>
      <c r="KO25" s="11">
        <v>111.10416666666667</v>
      </c>
      <c r="KP25" s="11">
        <v>105.255</v>
      </c>
      <c r="KQ25" s="11">
        <v>11.304597426206763</v>
      </c>
      <c r="KR25" s="11">
        <v>25.44907016060862</v>
      </c>
      <c r="KS25" s="11">
        <v>93.386258414519844</v>
      </c>
      <c r="KT25" s="11">
        <v>5.6674516519180749</v>
      </c>
      <c r="KU25" s="11">
        <v>78.312784294948528</v>
      </c>
      <c r="KV25" s="11">
        <v>42.478167737683307</v>
      </c>
    </row>
    <row r="26" spans="1:308" x14ac:dyDescent="0.3">
      <c r="A26" t="s">
        <v>1</v>
      </c>
      <c r="B26" s="2" t="s">
        <v>40</v>
      </c>
      <c r="C26" s="2" t="s">
        <v>41</v>
      </c>
      <c r="D26" s="2" t="s">
        <v>346</v>
      </c>
      <c r="E26" s="2" t="s">
        <v>347</v>
      </c>
      <c r="F26" s="2" t="s">
        <v>357</v>
      </c>
      <c r="G26" s="2" t="s">
        <v>355</v>
      </c>
      <c r="H26" s="17" t="s">
        <v>488</v>
      </c>
      <c r="I26" s="11">
        <v>54.157878452838496</v>
      </c>
      <c r="J26" s="11">
        <v>53.53668938390507</v>
      </c>
      <c r="K26" s="11">
        <v>54.188171937626237</v>
      </c>
      <c r="L26" s="11">
        <v>66.917451465951416</v>
      </c>
      <c r="M26" s="11">
        <v>65.148207654503224</v>
      </c>
      <c r="N26" s="11">
        <v>60.778825703686074</v>
      </c>
      <c r="O26" s="11">
        <v>24.377924571358875</v>
      </c>
      <c r="P26" s="11">
        <v>91.580598014216619</v>
      </c>
      <c r="Q26" s="11">
        <v>49.477597366556807</v>
      </c>
      <c r="R26" s="11">
        <v>3.0303030303030307</v>
      </c>
      <c r="S26" s="11">
        <v>77.051791918083751</v>
      </c>
      <c r="T26" s="11">
        <v>30.730800413984404</v>
      </c>
      <c r="U26" s="11">
        <v>64.461791577233058</v>
      </c>
      <c r="V26" s="11">
        <v>58.423943366957793</v>
      </c>
      <c r="W26" s="11">
        <v>22.548259738459837</v>
      </c>
      <c r="X26" s="11">
        <v>64.232100703723091</v>
      </c>
      <c r="Y26" s="11">
        <v>90.020829388373414</v>
      </c>
      <c r="Z26" s="11">
        <v>39.951497919948608</v>
      </c>
      <c r="AA26" s="11">
        <v>82.282306005678052</v>
      </c>
      <c r="AB26" s="11">
        <v>80.562190159022606</v>
      </c>
      <c r="AC26" s="11">
        <v>45.348326064041281</v>
      </c>
      <c r="AD26" s="11">
        <v>49.851669507037805</v>
      </c>
      <c r="AE26" s="11">
        <v>76.542765593977293</v>
      </c>
      <c r="AF26" s="11">
        <v>65.148207654503224</v>
      </c>
      <c r="AG26" s="11">
        <v>28.687073772179211</v>
      </c>
      <c r="AH26" s="11">
        <v>67.380698664258574</v>
      </c>
      <c r="AI26" s="11">
        <v>25.29932116754151</v>
      </c>
      <c r="AJ26" s="11">
        <v>91.451900780771183</v>
      </c>
      <c r="AK26" s="11">
        <v>55.515181552587649</v>
      </c>
      <c r="AL26" s="11">
        <v>96.338778284778272</v>
      </c>
      <c r="AM26" s="11">
        <v>19.755216669934768</v>
      </c>
      <c r="AN26" s="11">
        <v>5.8392166759753108</v>
      </c>
      <c r="AO26" s="11">
        <v>1.4668486740200535E-3</v>
      </c>
      <c r="AP26" s="11">
        <v>34.024582366115361</v>
      </c>
      <c r="AQ26" s="11">
        <v>24.826623655533822</v>
      </c>
      <c r="AR26" s="11">
        <v>61.820441211919977</v>
      </c>
      <c r="AS26" s="11">
        <v>100</v>
      </c>
      <c r="AT26" s="11">
        <v>98.505106734026555</v>
      </c>
      <c r="AU26" s="11">
        <v>89.808324712371473</v>
      </c>
      <c r="AV26" s="11">
        <v>76.278041274102819</v>
      </c>
      <c r="AW26" s="11">
        <v>89.30161246417191</v>
      </c>
      <c r="AX26" s="11">
        <v>95.590502900627001</v>
      </c>
      <c r="AY26" s="11">
        <v>66.654359855576871</v>
      </c>
      <c r="AZ26" s="11">
        <v>77.949905191640411</v>
      </c>
      <c r="BA26" s="11">
        <v>53.306124419009961</v>
      </c>
      <c r="BB26" s="11">
        <v>0</v>
      </c>
      <c r="BC26" s="11">
        <v>0</v>
      </c>
      <c r="BD26" s="11">
        <v>9.0909090909090917</v>
      </c>
      <c r="BE26" s="11">
        <v>0</v>
      </c>
      <c r="BF26" s="11">
        <v>100</v>
      </c>
      <c r="BG26" s="11">
        <v>50</v>
      </c>
      <c r="BH26" s="11">
        <v>66.666666666666657</v>
      </c>
      <c r="BI26" s="11">
        <v>79.008959590418726</v>
      </c>
      <c r="BJ26" s="11">
        <v>89.583333333333343</v>
      </c>
      <c r="BK26" s="11">
        <v>95.789473684210535</v>
      </c>
      <c r="BL26" s="11">
        <v>33.142883569008625</v>
      </c>
      <c r="BM26" s="11">
        <v>0</v>
      </c>
      <c r="BN26" s="11">
        <v>15.454285776702864</v>
      </c>
      <c r="BO26" s="11">
        <v>9.2673590400000005</v>
      </c>
      <c r="BP26" s="11">
        <v>70.282922023037159</v>
      </c>
      <c r="BQ26" s="11">
        <v>72.471180450418558</v>
      </c>
      <c r="BR26" s="11">
        <v>50.631272258243456</v>
      </c>
      <c r="BS26" s="11">
        <v>9.9714016691132166</v>
      </c>
      <c r="BT26" s="11">
        <v>100</v>
      </c>
      <c r="BU26" s="11">
        <v>100</v>
      </c>
      <c r="BV26" s="11">
        <v>36.781254414450046</v>
      </c>
      <c r="BW26" s="11">
        <v>100</v>
      </c>
      <c r="BX26" s="11">
        <v>3.7910041181835172</v>
      </c>
      <c r="BY26" s="11">
        <v>7.311581085257628</v>
      </c>
      <c r="BZ26" s="11">
        <v>41.666666666666671</v>
      </c>
      <c r="CA26" s="11">
        <v>0</v>
      </c>
      <c r="CB26" s="11">
        <v>41.214791201915048</v>
      </c>
      <c r="CC26" s="11">
        <v>68.029404663168933</v>
      </c>
      <c r="CD26" s="11">
        <v>33.321781732241817</v>
      </c>
      <c r="CE26" s="11">
        <v>50.003614351649681</v>
      </c>
      <c r="CF26" s="11">
        <v>54.150770524407697</v>
      </c>
      <c r="CG26" s="11">
        <v>86.370763990296467</v>
      </c>
      <c r="CH26" s="11">
        <v>58.439950474618243</v>
      </c>
      <c r="CI26" s="11">
        <v>99.308419189678858</v>
      </c>
      <c r="CJ26" s="11">
        <v>87.956826358644193</v>
      </c>
      <c r="CK26" s="11">
        <v>96.951334974436662</v>
      </c>
      <c r="CL26" s="11">
        <v>97.803446316985415</v>
      </c>
      <c r="CM26" s="11">
        <v>95.644764249195219</v>
      </c>
      <c r="CN26" s="11">
        <v>71.747775042605568</v>
      </c>
      <c r="CO26" s="11">
        <v>0</v>
      </c>
      <c r="CP26" s="11">
        <v>17.580000000000002</v>
      </c>
      <c r="CQ26" s="11">
        <v>100</v>
      </c>
      <c r="CR26" s="11">
        <v>42.225991679794433</v>
      </c>
      <c r="CS26" s="11">
        <v>61.839442819267546</v>
      </c>
      <c r="CT26" s="11">
        <v>86.288431859044621</v>
      </c>
      <c r="CU26" s="11">
        <v>91.656887438815104</v>
      </c>
      <c r="CV26" s="11">
        <v>74.152963976804429</v>
      </c>
      <c r="CW26" s="11">
        <v>81.25440031044711</v>
      </c>
      <c r="CX26" s="11">
        <v>98.501709629689515</v>
      </c>
      <c r="CY26" s="11">
        <v>98.705077244601071</v>
      </c>
      <c r="CZ26" s="11">
        <v>99.352538622300528</v>
      </c>
      <c r="DA26" s="11">
        <v>34.339537308434572</v>
      </c>
      <c r="DB26" s="11">
        <v>99.338150591684993</v>
      </c>
      <c r="DC26" s="11">
        <v>97.484119023737875</v>
      </c>
      <c r="DD26" s="11">
        <v>95.297002117463492</v>
      </c>
      <c r="DE26" s="11">
        <v>23.169337558128934</v>
      </c>
      <c r="DF26" s="11">
        <v>96.811758805829243</v>
      </c>
      <c r="DG26" s="11">
        <v>49.308843022154896</v>
      </c>
      <c r="DH26" s="11">
        <v>86.736135169968932</v>
      </c>
      <c r="DI26" s="11">
        <v>0</v>
      </c>
      <c r="DJ26" s="11">
        <v>83.77201287634918</v>
      </c>
      <c r="DK26" s="11">
        <v>29.501988259799276</v>
      </c>
      <c r="DL26" s="11">
        <v>36.281007384964973</v>
      </c>
      <c r="DM26" s="11">
        <v>88.841807909604526</v>
      </c>
      <c r="DN26" s="11">
        <v>21.428571428571427</v>
      </c>
      <c r="DO26" s="11">
        <v>99.4721116091618</v>
      </c>
      <c r="DP26" s="11">
        <v>96.428571428571431</v>
      </c>
      <c r="DQ26" s="11">
        <v>82.962031214363648</v>
      </c>
      <c r="DR26" s="11">
        <v>52.857142857142861</v>
      </c>
      <c r="DS26" s="11">
        <v>59.625448892003163</v>
      </c>
      <c r="DT26" s="11">
        <v>34.225620539448443</v>
      </c>
      <c r="DU26" s="11">
        <v>23.148527004909983</v>
      </c>
      <c r="DV26" s="11">
        <v>77.349083124444533</v>
      </c>
      <c r="DW26" s="11">
        <v>45.083170819215425</v>
      </c>
      <c r="DX26" s="11">
        <v>100</v>
      </c>
      <c r="DY26" s="11">
        <v>100</v>
      </c>
      <c r="DZ26" s="11">
        <v>14.471239377632926</v>
      </c>
      <c r="EA26" s="11">
        <v>25.581759845820478</v>
      </c>
      <c r="EB26" s="11">
        <v>27.529612248021142</v>
      </c>
      <c r="EC26" s="11">
        <v>23.760655036718422</v>
      </c>
      <c r="ED26" s="11">
        <v>46.291245373814185</v>
      </c>
      <c r="EE26" s="11">
        <v>3.3333333333333335</v>
      </c>
      <c r="EF26" s="11">
        <v>94.305336958076978</v>
      </c>
      <c r="EG26" s="11">
        <v>94.238684676074172</v>
      </c>
      <c r="EH26" s="11">
        <v>77.263581488933596</v>
      </c>
      <c r="EI26" s="11">
        <v>100</v>
      </c>
      <c r="EJ26" s="11">
        <v>32.03125</v>
      </c>
      <c r="EK26" s="11">
        <v>68.75</v>
      </c>
      <c r="EL26" s="11">
        <v>91.235392320534231</v>
      </c>
      <c r="EM26" s="11">
        <v>67.779632721202006</v>
      </c>
      <c r="EN26" s="11">
        <v>17.779632721202006</v>
      </c>
      <c r="EO26" s="11">
        <v>95.27</v>
      </c>
      <c r="EP26" s="11">
        <v>100</v>
      </c>
      <c r="EQ26" s="11">
        <v>99.324324324324323</v>
      </c>
      <c r="ER26" s="11">
        <v>96.19047619047619</v>
      </c>
      <c r="ES26" s="11">
        <v>90.909090909090907</v>
      </c>
      <c r="ET26" s="11">
        <v>0</v>
      </c>
      <c r="EU26" s="11">
        <v>11.29032812695081</v>
      </c>
      <c r="EV26" s="11">
        <v>0.86630169543430791</v>
      </c>
      <c r="EW26" s="11">
        <v>66.864236857353958</v>
      </c>
      <c r="EX26" s="11">
        <v>13.44685985305348</v>
      </c>
      <c r="EY26" s="11">
        <v>0.4497838473716701</v>
      </c>
      <c r="EZ26" s="11">
        <v>3.6210063275007807</v>
      </c>
      <c r="FA26" s="11">
        <v>3.4397432922604011E-3</v>
      </c>
      <c r="FB26" s="11">
        <v>0</v>
      </c>
      <c r="FC26" s="11">
        <v>0</v>
      </c>
      <c r="FD26" s="11">
        <v>2.4276514038198134E-3</v>
      </c>
      <c r="FE26" s="11">
        <v>0</v>
      </c>
      <c r="FF26" s="11">
        <v>16.766605871332416</v>
      </c>
      <c r="FG26" s="11">
        <v>3.3563059592444002</v>
      </c>
      <c r="FH26" s="11">
        <v>100</v>
      </c>
      <c r="FI26" s="11">
        <v>50</v>
      </c>
      <c r="FJ26" s="11">
        <v>53.134580822497099</v>
      </c>
      <c r="FK26" s="11">
        <v>70.998537455172013</v>
      </c>
      <c r="FL26" s="11">
        <v>0</v>
      </c>
      <c r="FM26" s="11">
        <v>0</v>
      </c>
      <c r="FN26" s="11">
        <v>0</v>
      </c>
      <c r="FO26" s="11">
        <v>90.076530612244895</v>
      </c>
      <c r="FP26" s="11">
        <v>77.515527950310556</v>
      </c>
      <c r="FQ26" s="11">
        <v>81.563880255193851</v>
      </c>
      <c r="FR26" s="11">
        <v>13.253851760563723</v>
      </c>
      <c r="FS26" s="11">
        <v>73.148744365743724</v>
      </c>
      <c r="FT26" s="11">
        <v>35.364112327463118</v>
      </c>
      <c r="FU26" s="11">
        <v>0</v>
      </c>
      <c r="FV26" s="11">
        <v>14.411298457991066</v>
      </c>
      <c r="FW26" s="11">
        <v>187.34687995388384</v>
      </c>
      <c r="FX26" s="11">
        <v>216.16947686986597</v>
      </c>
      <c r="FY26" s="11">
        <v>21.616947686986595</v>
      </c>
      <c r="FZ26" s="11">
        <v>21.616947686986595</v>
      </c>
      <c r="GA26" s="11">
        <v>66.654359855576871</v>
      </c>
      <c r="GB26" s="11">
        <v>-2.6843598555768722</v>
      </c>
      <c r="GC26" s="11">
        <v>53.306124419009961</v>
      </c>
      <c r="GD26" s="11">
        <v>-4.873549680475449</v>
      </c>
      <c r="GE26" s="11">
        <v>0</v>
      </c>
      <c r="GF26" s="11">
        <v>9.0909090909090917</v>
      </c>
      <c r="GG26" s="11">
        <v>0</v>
      </c>
      <c r="GH26" s="11">
        <v>100</v>
      </c>
      <c r="GI26" s="11">
        <v>50</v>
      </c>
      <c r="GJ26" s="11">
        <v>66.666666666666657</v>
      </c>
      <c r="GK26" s="11">
        <v>15</v>
      </c>
      <c r="GL26" s="11">
        <v>5</v>
      </c>
      <c r="GM26" s="11">
        <v>1.3333333333333333</v>
      </c>
      <c r="GN26" s="11">
        <v>33.142883569008625</v>
      </c>
      <c r="GO26" s="11">
        <v>0</v>
      </c>
      <c r="GP26" s="11">
        <v>15.454285776702864</v>
      </c>
      <c r="GQ26" s="11">
        <v>9.2673590400000005</v>
      </c>
      <c r="GR26" s="11">
        <v>70.282922023037159</v>
      </c>
      <c r="GS26" s="11">
        <v>27.528819549581435</v>
      </c>
      <c r="GT26" s="11">
        <v>49.368727741756544</v>
      </c>
      <c r="GU26" s="11">
        <v>9.9714016691132166</v>
      </c>
      <c r="GV26" s="11">
        <v>100</v>
      </c>
      <c r="GW26" s="11">
        <v>100</v>
      </c>
      <c r="GX26" s="11">
        <v>36.781254414450046</v>
      </c>
      <c r="GY26" s="11">
        <v>1</v>
      </c>
      <c r="GZ26" s="11">
        <v>364.61658508902599</v>
      </c>
      <c r="HA26" s="11">
        <v>7.311581085257628</v>
      </c>
      <c r="HB26" s="11">
        <v>41.666666666666671</v>
      </c>
      <c r="HC26" s="11">
        <v>0</v>
      </c>
      <c r="HD26" s="11">
        <v>4064289.3826217488</v>
      </c>
      <c r="HE26" s="11">
        <v>107.05841269841271</v>
      </c>
      <c r="HF26" s="11">
        <v>293.31158730158728</v>
      </c>
      <c r="HG26" s="11">
        <v>245.33777777777777</v>
      </c>
      <c r="HH26" s="11">
        <v>165.08</v>
      </c>
      <c r="HI26" s="12">
        <v>148.52820322112237</v>
      </c>
      <c r="HJ26" s="12">
        <v>41.560049525381757</v>
      </c>
      <c r="HK26" s="12">
        <v>5.6359649122807021</v>
      </c>
      <c r="HL26" s="11">
        <v>87.956826358644193</v>
      </c>
      <c r="HM26" s="11">
        <v>96.951334974436662</v>
      </c>
      <c r="HN26" s="11">
        <v>97.803446316985415</v>
      </c>
      <c r="HO26" s="11">
        <v>95.644764249195219</v>
      </c>
      <c r="HP26" s="11">
        <v>71.747775042605568</v>
      </c>
      <c r="HQ26" s="11" t="s">
        <v>727</v>
      </c>
      <c r="HR26" s="11">
        <v>17.580000000000002</v>
      </c>
      <c r="HS26" s="11">
        <v>100</v>
      </c>
      <c r="HT26" s="11">
        <v>42.225991679794433</v>
      </c>
      <c r="HU26" s="11">
        <v>61.839442819267546</v>
      </c>
      <c r="HV26" s="11">
        <v>86.288431859044621</v>
      </c>
      <c r="HW26" s="11">
        <v>91.656887438815104</v>
      </c>
      <c r="HX26" s="11">
        <v>74.152963976804429</v>
      </c>
      <c r="HY26" s="11">
        <v>81.25440031044711</v>
      </c>
      <c r="HZ26" s="11">
        <v>98.501709629689515</v>
      </c>
      <c r="IA26" s="11">
        <v>98.705077244601071</v>
      </c>
      <c r="IB26" s="11">
        <v>99.352538622300528</v>
      </c>
      <c r="IC26" s="11">
        <v>34.339537308434572</v>
      </c>
      <c r="ID26" s="11">
        <v>99.338150591684993</v>
      </c>
      <c r="IE26" s="11">
        <v>97.484119023737875</v>
      </c>
      <c r="IF26" s="11">
        <v>95.297002117463492</v>
      </c>
      <c r="IG26" s="11">
        <v>23.169337558128934</v>
      </c>
      <c r="IH26" s="11">
        <v>96.811758805829243</v>
      </c>
      <c r="II26" s="11">
        <v>49.308843022154896</v>
      </c>
      <c r="IJ26" s="11">
        <v>16.042780748663102</v>
      </c>
      <c r="IK26" s="11">
        <v>2</v>
      </c>
      <c r="IL26" s="11">
        <v>83.77201287634918</v>
      </c>
      <c r="IM26" s="11">
        <v>29.501988259799276</v>
      </c>
      <c r="IN26" s="11">
        <v>36.281007384964973</v>
      </c>
      <c r="IO26" s="11">
        <v>88.841807909604526</v>
      </c>
      <c r="IP26" s="11">
        <v>21.428571428571427</v>
      </c>
      <c r="IQ26" s="11">
        <v>2.9039145907473309</v>
      </c>
      <c r="IR26" s="11">
        <v>96.428571428571431</v>
      </c>
      <c r="IS26" s="11">
        <v>82.951635411051427</v>
      </c>
      <c r="IT26" s="11">
        <v>21.428571428571427</v>
      </c>
      <c r="IU26" s="11">
        <v>78.571428571428569</v>
      </c>
      <c r="IV26" s="11">
        <v>7.2140957446808507</v>
      </c>
      <c r="IW26" s="11">
        <v>23.148527004909983</v>
      </c>
      <c r="IX26" s="11">
        <v>432.92834118522194</v>
      </c>
      <c r="IY26" s="11">
        <v>80.337217951896861</v>
      </c>
      <c r="IZ26" s="11">
        <v>242.99528886684851</v>
      </c>
      <c r="JA26" s="11">
        <v>962.06298041160437</v>
      </c>
      <c r="JB26" s="11">
        <v>7.5</v>
      </c>
      <c r="JC26" s="11">
        <v>21.324076369947932</v>
      </c>
      <c r="JD26" s="11">
        <v>15.125216960079346</v>
      </c>
      <c r="JE26" s="11">
        <v>7.6865856682370453</v>
      </c>
      <c r="JF26" s="11">
        <v>4.7111331515001247</v>
      </c>
      <c r="JG26" s="11">
        <v>1</v>
      </c>
      <c r="JH26" s="11">
        <v>8.4366197183098599</v>
      </c>
      <c r="JI26" s="11">
        <v>8.7412587412587417</v>
      </c>
      <c r="JJ26" s="11">
        <v>77.263581488933596</v>
      </c>
      <c r="JK26" s="11">
        <v>108.22510822510823</v>
      </c>
      <c r="JL26" s="11">
        <v>32.03125</v>
      </c>
      <c r="JM26" s="11">
        <v>68.75</v>
      </c>
      <c r="JN26" s="11">
        <v>91.235392320534231</v>
      </c>
      <c r="JO26" s="11">
        <v>67.779632721202006</v>
      </c>
      <c r="JP26" s="11">
        <v>17.779632721202006</v>
      </c>
      <c r="JQ26" s="11">
        <v>95.27</v>
      </c>
      <c r="JR26" s="11">
        <v>100</v>
      </c>
      <c r="JS26" s="11">
        <v>99.324324324324323</v>
      </c>
      <c r="JT26" s="11">
        <v>96.19047619047619</v>
      </c>
      <c r="JU26" s="11">
        <v>90.909090909090907</v>
      </c>
      <c r="JV26" s="11">
        <v>0.46341460000000001</v>
      </c>
      <c r="JW26" s="11">
        <v>0.32926830000000001</v>
      </c>
      <c r="JX26" s="11">
        <v>0.95137775999999996</v>
      </c>
      <c r="JY26" s="11">
        <v>0.39278849999999998</v>
      </c>
      <c r="JZ26" s="11">
        <v>5.4610699151408904</v>
      </c>
      <c r="KA26" s="11">
        <v>19079.5853997015</v>
      </c>
      <c r="KB26" s="11">
        <v>52396.592726694536</v>
      </c>
      <c r="KC26" s="11">
        <v>2.7524150528481238E-4</v>
      </c>
      <c r="KD26" s="11">
        <v>0</v>
      </c>
      <c r="KE26" s="11">
        <v>0</v>
      </c>
      <c r="KF26" s="11">
        <v>7.0546899999999997E-3</v>
      </c>
      <c r="KG26" s="13">
        <v>1.2435063803605784E-2</v>
      </c>
      <c r="KH26" s="11">
        <v>-9.8065677013045427</v>
      </c>
      <c r="KI26" s="11">
        <v>-83.568904593639587</v>
      </c>
      <c r="KJ26" s="11">
        <v>200</v>
      </c>
      <c r="KK26" s="11">
        <v>0</v>
      </c>
      <c r="KL26" s="11">
        <v>7.9428571428571422</v>
      </c>
      <c r="KM26" s="11">
        <v>8.3371428571428563</v>
      </c>
      <c r="KN26" s="11">
        <v>88.726666666666645</v>
      </c>
      <c r="KO26" s="11">
        <v>163.51166666666668</v>
      </c>
      <c r="KP26" s="11">
        <v>152.07666666666668</v>
      </c>
      <c r="KQ26" s="11">
        <v>9.9234693877551017</v>
      </c>
      <c r="KR26" s="11">
        <v>22.48447204968944</v>
      </c>
      <c r="KS26" s="11">
        <v>81.563880255193851</v>
      </c>
      <c r="KT26" s="11">
        <v>4.7532050658250586</v>
      </c>
      <c r="KU26" s="11">
        <v>73.148744365743724</v>
      </c>
      <c r="KV26" s="11">
        <v>35.364112327463118</v>
      </c>
    </row>
    <row r="27" spans="1:308" x14ac:dyDescent="0.3">
      <c r="A27" t="s">
        <v>1</v>
      </c>
      <c r="B27" s="2" t="s">
        <v>42</v>
      </c>
      <c r="C27" s="2" t="s">
        <v>43</v>
      </c>
      <c r="D27" s="2" t="s">
        <v>43</v>
      </c>
      <c r="E27" s="2" t="s">
        <v>347</v>
      </c>
      <c r="F27" s="2" t="s">
        <v>357</v>
      </c>
      <c r="G27" s="2" t="s">
        <v>344</v>
      </c>
      <c r="H27" s="17" t="s">
        <v>486</v>
      </c>
      <c r="I27" s="11">
        <v>62.401144026442552</v>
      </c>
      <c r="J27" s="11">
        <v>57.90823718874082</v>
      </c>
      <c r="K27" s="11">
        <v>58.623794067605075</v>
      </c>
      <c r="L27" s="11">
        <v>78.421052054326168</v>
      </c>
      <c r="M27" s="11">
        <v>60.639344788507259</v>
      </c>
      <c r="N27" s="11">
        <v>50.743308673331533</v>
      </c>
      <c r="O27" s="11">
        <v>68.07112738614444</v>
      </c>
      <c r="P27" s="13">
        <v>68.582948928294684</v>
      </c>
      <c r="Q27" s="13">
        <v>65.074022197439547</v>
      </c>
      <c r="R27" s="13">
        <v>48.787878787878789</v>
      </c>
      <c r="S27" s="13">
        <v>78.439627783770788</v>
      </c>
      <c r="T27" s="13">
        <v>42.181082740752679</v>
      </c>
      <c r="U27" s="13">
        <v>67.520941962180544</v>
      </c>
      <c r="V27" s="13">
        <v>34.771157920868731</v>
      </c>
      <c r="W27" s="13">
        <v>26.521605991862199</v>
      </c>
      <c r="X27" s="13">
        <v>60.632663805410672</v>
      </c>
      <c r="Y27" s="13">
        <v>94.663406473199942</v>
      </c>
      <c r="Z27" s="13">
        <v>52.677499999947486</v>
      </c>
      <c r="AA27" s="11">
        <v>79.315834320468568</v>
      </c>
      <c r="AB27" s="11">
        <v>90.697649448293504</v>
      </c>
      <c r="AC27" s="11">
        <v>89.137044769161733</v>
      </c>
      <c r="AD27" s="11">
        <v>52.274628402290716</v>
      </c>
      <c r="AE27" s="11">
        <v>80.680103331416348</v>
      </c>
      <c r="AF27" s="11">
        <v>60.639344788507259</v>
      </c>
      <c r="AG27" s="11">
        <v>28.470200168501584</v>
      </c>
      <c r="AH27" s="11">
        <v>14.941044459208745</v>
      </c>
      <c r="AI27" s="11">
        <v>36.69435625499991</v>
      </c>
      <c r="AJ27" s="11">
        <v>68.722180540942915</v>
      </c>
      <c r="AK27" s="11">
        <v>60.575908225642664</v>
      </c>
      <c r="AL27" s="11">
        <v>95.056162390693359</v>
      </c>
      <c r="AM27" s="11">
        <v>71.876727522504581</v>
      </c>
      <c r="AN27" s="11">
        <v>68.642276756831635</v>
      </c>
      <c r="AO27" s="11">
        <v>93.535365997785874</v>
      </c>
      <c r="AP27" s="11">
        <v>41.522000423441504</v>
      </c>
      <c r="AQ27" s="11">
        <v>59.088916708484817</v>
      </c>
      <c r="AR27" s="11">
        <v>73.761476907818206</v>
      </c>
      <c r="AS27" s="11">
        <v>80.772676829440826</v>
      </c>
      <c r="AT27" s="11">
        <v>74.335479500302995</v>
      </c>
      <c r="AU27" s="11">
        <v>84.419209693926831</v>
      </c>
      <c r="AV27" s="11">
        <v>77.983456681705945</v>
      </c>
      <c r="AW27" s="11">
        <v>6.4917831638780701</v>
      </c>
      <c r="AX27" s="11">
        <v>87.49508770051338</v>
      </c>
      <c r="AY27" s="11">
        <v>68.036247505497926</v>
      </c>
      <c r="AZ27" s="11">
        <v>56.068748126390346</v>
      </c>
      <c r="BA27" s="11">
        <v>78.139758920838233</v>
      </c>
      <c r="BB27" s="11">
        <v>58.051334237031682</v>
      </c>
      <c r="BC27" s="11">
        <v>60</v>
      </c>
      <c r="BD27" s="11">
        <v>40.909090909090914</v>
      </c>
      <c r="BE27" s="11">
        <v>45.454545454545453</v>
      </c>
      <c r="BF27" s="11">
        <v>66.666666666666657</v>
      </c>
      <c r="BG27" s="11">
        <v>50</v>
      </c>
      <c r="BH27" s="11">
        <v>99.442379182156131</v>
      </c>
      <c r="BI27" s="11">
        <v>86.505759736697755</v>
      </c>
      <c r="BJ27" s="11">
        <v>89.583333333333343</v>
      </c>
      <c r="BK27" s="11">
        <v>69.473684210526315</v>
      </c>
      <c r="BL27" s="11">
        <v>60.582557479312406</v>
      </c>
      <c r="BM27" s="11">
        <v>37.45612079649861</v>
      </c>
      <c r="BN27" s="11">
        <v>16.627342097426059</v>
      </c>
      <c r="BO27" s="11">
        <v>26.765709120000004</v>
      </c>
      <c r="BP27" s="11">
        <v>67.094757128679944</v>
      </c>
      <c r="BQ27" s="11">
        <v>38.820558738007385</v>
      </c>
      <c r="BR27" s="11">
        <v>96.647510019854309</v>
      </c>
      <c r="BS27" s="11">
        <v>1.3698660771441538</v>
      </c>
      <c r="BT27" s="11">
        <v>100</v>
      </c>
      <c r="BU27" s="11">
        <v>100</v>
      </c>
      <c r="BV27" s="11">
        <v>2.6522620566267729</v>
      </c>
      <c r="BW27" s="11">
        <v>0</v>
      </c>
      <c r="BX27" s="11">
        <v>4.6048193914414819</v>
      </c>
      <c r="BY27" s="11">
        <v>85.500478647645281</v>
      </c>
      <c r="BZ27" s="11">
        <v>0</v>
      </c>
      <c r="CA27" s="11">
        <v>0</v>
      </c>
      <c r="CB27" s="11">
        <v>20.585945319803511</v>
      </c>
      <c r="CC27" s="11">
        <v>100</v>
      </c>
      <c r="CD27" s="11">
        <v>55.324208335170219</v>
      </c>
      <c r="CE27" s="11">
        <v>59.825309637709935</v>
      </c>
      <c r="CF27" s="11">
        <v>85.1376331781007</v>
      </c>
      <c r="CG27" s="11">
        <v>49.686586757948369</v>
      </c>
      <c r="CH27" s="11">
        <v>32.458642327438682</v>
      </c>
      <c r="CI27" s="11">
        <v>41.996266401506787</v>
      </c>
      <c r="CJ27" s="11">
        <v>88.823113055787914</v>
      </c>
      <c r="CK27" s="11">
        <v>95.888295476481574</v>
      </c>
      <c r="CL27" s="11">
        <v>96.579370696866349</v>
      </c>
      <c r="CM27" s="11">
        <v>95.352937391416262</v>
      </c>
      <c r="CN27" s="11">
        <v>96.673315745447525</v>
      </c>
      <c r="CO27" s="11">
        <v>45.61</v>
      </c>
      <c r="CP27" s="11">
        <v>55.1</v>
      </c>
      <c r="CQ27" s="11">
        <v>100</v>
      </c>
      <c r="CR27" s="11">
        <v>9.9999999997899245</v>
      </c>
      <c r="CS27" s="11">
        <v>69.703641074641979</v>
      </c>
      <c r="CT27" s="11">
        <v>93.793103724117685</v>
      </c>
      <c r="CU27" s="11">
        <v>84.841675528982606</v>
      </c>
      <c r="CV27" s="11">
        <v>65.257096861058812</v>
      </c>
      <c r="CW27" s="11">
        <v>65.807264600204135</v>
      </c>
      <c r="CX27" s="11">
        <v>96.492224133806246</v>
      </c>
      <c r="CY27" s="11">
        <v>97.317031270461669</v>
      </c>
      <c r="CZ27" s="11">
        <v>98.449749827896454</v>
      </c>
      <c r="DA27" s="11">
        <v>68.101789107074694</v>
      </c>
      <c r="DB27" s="11">
        <v>97.877152854207864</v>
      </c>
      <c r="DC27" s="11">
        <v>98.584565690522112</v>
      </c>
      <c r="DD27" s="11">
        <v>98.321146268018438</v>
      </c>
      <c r="DE27" s="11">
        <v>68.734411930824066</v>
      </c>
      <c r="DF27" s="11">
        <v>98.195348637342676</v>
      </c>
      <c r="DG27" s="11">
        <v>100</v>
      </c>
      <c r="DH27" s="11">
        <v>71.411134307485199</v>
      </c>
      <c r="DI27" s="11">
        <v>96</v>
      </c>
      <c r="DJ27" s="11">
        <v>83.977865002252102</v>
      </c>
      <c r="DK27" s="11">
        <v>32.873045492568046</v>
      </c>
      <c r="DL27" s="11">
        <v>39.972974712051993</v>
      </c>
      <c r="DM27" s="11">
        <v>83.086766647482989</v>
      </c>
      <c r="DN27" s="11">
        <v>78.350515463917532</v>
      </c>
      <c r="DO27" s="11">
        <v>81.653501584635251</v>
      </c>
      <c r="DP27" s="11">
        <v>79.629629629629633</v>
      </c>
      <c r="DQ27" s="11">
        <v>55.882299476413309</v>
      </c>
      <c r="DR27" s="11">
        <v>75.952732644017729</v>
      </c>
      <c r="DS27" s="11">
        <v>50.083002245090746</v>
      </c>
      <c r="DT27" s="11">
        <v>30.579604863116149</v>
      </c>
      <c r="DU27" s="11">
        <v>26.360795473887023</v>
      </c>
      <c r="DV27" s="11">
        <v>15.853408333151952</v>
      </c>
      <c r="DW27" s="11">
        <v>5.3076933602374021</v>
      </c>
      <c r="DX27" s="11">
        <v>15.759411447838273</v>
      </c>
      <c r="DY27" s="11">
        <v>24.434664900134901</v>
      </c>
      <c r="DZ27" s="11">
        <v>13.350044254681187</v>
      </c>
      <c r="EA27" s="11">
        <v>49.626209976261336</v>
      </c>
      <c r="EB27" s="11">
        <v>45.656391491209583</v>
      </c>
      <c r="EC27" s="11">
        <v>38.654295279205797</v>
      </c>
      <c r="ED27" s="11">
        <v>30.487265480703801</v>
      </c>
      <c r="EE27" s="11">
        <v>19.047619047619044</v>
      </c>
      <c r="EF27" s="11">
        <v>32.039812993568198</v>
      </c>
      <c r="EG27" s="11">
        <v>50.070940938001428</v>
      </c>
      <c r="EH27" s="11">
        <v>92.777968232202028</v>
      </c>
      <c r="EI27" s="11">
        <v>100</v>
      </c>
      <c r="EJ27" s="11">
        <v>27.538948108234745</v>
      </c>
      <c r="EK27" s="11">
        <v>68.419819608761856</v>
      </c>
      <c r="EL27" s="11">
        <v>99.016599504602752</v>
      </c>
      <c r="EM27" s="11">
        <v>94.062627084180562</v>
      </c>
      <c r="EN27" s="11">
        <v>13.841546822433362</v>
      </c>
      <c r="EO27" s="11">
        <v>92.91</v>
      </c>
      <c r="EP27" s="11">
        <v>99.86</v>
      </c>
      <c r="EQ27" s="11">
        <v>99.340048627995841</v>
      </c>
      <c r="ER27" s="11">
        <v>98.029556650246306</v>
      </c>
      <c r="ES27" s="11">
        <v>85.141206675224652</v>
      </c>
      <c r="ET27" s="11">
        <v>97.727276962809654</v>
      </c>
      <c r="EU27" s="11">
        <v>100</v>
      </c>
      <c r="EV27" s="11">
        <v>88.74670101491175</v>
      </c>
      <c r="EW27" s="11">
        <v>1.0329321122969179</v>
      </c>
      <c r="EX27" s="11">
        <v>39.200021920063634</v>
      </c>
      <c r="EY27" s="11">
        <v>66.726808350431298</v>
      </c>
      <c r="EZ27" s="11">
        <v>100</v>
      </c>
      <c r="FA27" s="11">
        <v>90.860771642786801</v>
      </c>
      <c r="FB27" s="11">
        <v>100</v>
      </c>
      <c r="FC27" s="11">
        <v>83.280692348356666</v>
      </c>
      <c r="FD27" s="11">
        <v>100</v>
      </c>
      <c r="FE27" s="11">
        <v>100</v>
      </c>
      <c r="FF27" s="11">
        <v>0</v>
      </c>
      <c r="FG27" s="11">
        <v>25.04478157144991</v>
      </c>
      <c r="FH27" s="11">
        <v>40.56797536669427</v>
      </c>
      <c r="FI27" s="11">
        <v>41.997245179063363</v>
      </c>
      <c r="FJ27" s="11">
        <v>81.341376552286803</v>
      </c>
      <c r="FK27" s="11">
        <v>80.224211339852531</v>
      </c>
      <c r="FL27" s="11">
        <v>16.396606897952804</v>
      </c>
      <c r="FM27" s="11">
        <v>53.594456559706231</v>
      </c>
      <c r="FN27" s="11">
        <v>63.88793219262574</v>
      </c>
      <c r="FO27" s="11">
        <v>86.512315396475486</v>
      </c>
      <c r="FP27" s="11">
        <v>68.105082013636263</v>
      </c>
      <c r="FQ27" s="11">
        <v>93.276597868676532</v>
      </c>
      <c r="FR27" s="11">
        <v>69.252815619379703</v>
      </c>
      <c r="FS27" s="11">
        <v>89.127270610153715</v>
      </c>
      <c r="FT27" s="11">
        <v>36.29477993858751</v>
      </c>
      <c r="FU27" s="11">
        <v>13.832606597524592</v>
      </c>
      <c r="FV27" s="11">
        <v>247.4150316420876</v>
      </c>
      <c r="FW27" s="11">
        <v>268.1639415383745</v>
      </c>
      <c r="FX27" s="11">
        <v>204.34532473615874</v>
      </c>
      <c r="FY27" s="11">
        <v>188.9408310252791</v>
      </c>
      <c r="FZ27" s="11">
        <v>61.303597420847623</v>
      </c>
      <c r="GA27" s="11">
        <v>68.036247505497926</v>
      </c>
      <c r="GB27" s="11">
        <v>-6.4362475054979242</v>
      </c>
      <c r="GC27" s="11">
        <v>78.139758920838233</v>
      </c>
      <c r="GD27" s="11">
        <v>8.1652683964662032</v>
      </c>
      <c r="GE27" s="11">
        <v>60</v>
      </c>
      <c r="GF27" s="11">
        <v>40.909090909090914</v>
      </c>
      <c r="GG27" s="11">
        <v>45.454545454545453</v>
      </c>
      <c r="GH27" s="11">
        <v>66.666666666666657</v>
      </c>
      <c r="GI27" s="11">
        <v>50</v>
      </c>
      <c r="GJ27" s="11">
        <v>99.442379182156131</v>
      </c>
      <c r="GK27" s="11">
        <v>10</v>
      </c>
      <c r="GL27" s="11">
        <v>5</v>
      </c>
      <c r="GM27" s="11">
        <v>9.6666666666666661</v>
      </c>
      <c r="GN27" s="11">
        <v>60.582557479312399</v>
      </c>
      <c r="GO27" s="11">
        <v>37.45612079649861</v>
      </c>
      <c r="GP27" s="11">
        <v>16.627342097426059</v>
      </c>
      <c r="GQ27" s="11">
        <v>26.765709120000004</v>
      </c>
      <c r="GR27" s="11">
        <v>67.094757128679944</v>
      </c>
      <c r="GS27" s="11">
        <v>61.179441261992615</v>
      </c>
      <c r="GT27" s="11">
        <v>3.3524899801456849</v>
      </c>
      <c r="GU27" s="11">
        <v>1.3698660771441538</v>
      </c>
      <c r="GV27" s="11" t="s">
        <v>727</v>
      </c>
      <c r="GW27" s="11" t="s">
        <v>727</v>
      </c>
      <c r="GX27" s="11">
        <v>2.6522620566267729</v>
      </c>
      <c r="GY27" s="11">
        <v>0</v>
      </c>
      <c r="GZ27" s="11">
        <v>442.88886772922319</v>
      </c>
      <c r="HA27" s="11">
        <v>85.500478647645281</v>
      </c>
      <c r="HB27" s="11">
        <v>0</v>
      </c>
      <c r="HC27" s="11">
        <v>0</v>
      </c>
      <c r="HD27" s="11">
        <v>2030029.4276541595</v>
      </c>
      <c r="HE27" s="11">
        <v>8.4868253968253953</v>
      </c>
      <c r="HF27" s="11">
        <v>202.20809523809521</v>
      </c>
      <c r="HG27" s="11">
        <v>198.10650793650794</v>
      </c>
      <c r="HH27" s="11">
        <v>70.436825396825412</v>
      </c>
      <c r="HI27" s="12">
        <v>255.01299900042545</v>
      </c>
      <c r="HJ27" s="12">
        <v>67.541357672561318</v>
      </c>
      <c r="HK27" s="12">
        <v>235.29994369369371</v>
      </c>
      <c r="HL27" s="11">
        <v>88.823113055787914</v>
      </c>
      <c r="HM27" s="11">
        <v>95.888295476481574</v>
      </c>
      <c r="HN27" s="11">
        <v>96.579370696866349</v>
      </c>
      <c r="HO27" s="11">
        <v>95.352937391416262</v>
      </c>
      <c r="HP27" s="11">
        <v>96.673315745447525</v>
      </c>
      <c r="HQ27" s="11">
        <v>45.61</v>
      </c>
      <c r="HR27" s="11">
        <v>55.1</v>
      </c>
      <c r="HS27" s="11" t="s">
        <v>727</v>
      </c>
      <c r="HT27" s="11">
        <v>9.9999999997899245</v>
      </c>
      <c r="HU27" s="11">
        <v>69.703641074641979</v>
      </c>
      <c r="HV27" s="11">
        <v>93.793103724117685</v>
      </c>
      <c r="HW27" s="11">
        <v>84.841675528982606</v>
      </c>
      <c r="HX27" s="11">
        <v>65.257096861058812</v>
      </c>
      <c r="HY27" s="11">
        <v>65.807264600204135</v>
      </c>
      <c r="HZ27" s="11">
        <v>96.492224133806246</v>
      </c>
      <c r="IA27" s="11">
        <v>97.317031270461669</v>
      </c>
      <c r="IB27" s="11">
        <v>98.449749827896454</v>
      </c>
      <c r="IC27" s="11">
        <v>68.101789107074694</v>
      </c>
      <c r="ID27" s="11">
        <v>97.877152854207864</v>
      </c>
      <c r="IE27" s="11">
        <v>98.584565690522112</v>
      </c>
      <c r="IF27" s="11">
        <v>98.321146268018438</v>
      </c>
      <c r="IG27" s="11">
        <v>68.734411930824066</v>
      </c>
      <c r="IH27" s="11">
        <v>98.195348637342676</v>
      </c>
      <c r="II27" s="11">
        <v>105.26864423138792</v>
      </c>
      <c r="IJ27" s="11">
        <v>7.3083381434643435</v>
      </c>
      <c r="IK27" s="11">
        <v>26</v>
      </c>
      <c r="IL27" s="11">
        <v>83.977865002252102</v>
      </c>
      <c r="IM27" s="11">
        <v>32.873045492568046</v>
      </c>
      <c r="IN27" s="11">
        <v>39.972974712051993</v>
      </c>
      <c r="IO27" s="11">
        <v>83.086766647482989</v>
      </c>
      <c r="IP27" s="11">
        <v>78.350515463917532</v>
      </c>
      <c r="IQ27" s="11">
        <v>14.494121020934902</v>
      </c>
      <c r="IR27" s="11">
        <v>79.629629629629633</v>
      </c>
      <c r="IS27" s="11">
        <v>80.006492169611761</v>
      </c>
      <c r="IT27" s="11">
        <v>10.930576070901035</v>
      </c>
      <c r="IU27" s="11">
        <v>91.580502215657305</v>
      </c>
      <c r="IV27" s="11">
        <v>7.0440016067428735</v>
      </c>
      <c r="IW27" s="11">
        <v>26.360795473887023</v>
      </c>
      <c r="IX27" s="11">
        <v>88.732658417697792</v>
      </c>
      <c r="IY27" s="11">
        <v>9.458192725909262</v>
      </c>
      <c r="IZ27" s="11">
        <v>20.744281964754403</v>
      </c>
      <c r="JA27" s="11">
        <v>235.076865391826</v>
      </c>
      <c r="JB27" s="11">
        <v>6.9189189189189193</v>
      </c>
      <c r="JC27" s="11">
        <v>41.366704161979754</v>
      </c>
      <c r="JD27" s="11">
        <v>25.084364454443197</v>
      </c>
      <c r="JE27" s="11">
        <v>12.504686914135734</v>
      </c>
      <c r="JF27" s="11">
        <v>3.1027371578552683</v>
      </c>
      <c r="JG27" s="11">
        <v>5.7142857142857135</v>
      </c>
      <c r="JH27" s="11">
        <v>16.294578313253012</v>
      </c>
      <c r="JI27" s="11">
        <v>14.821451104100946</v>
      </c>
      <c r="JJ27" s="11">
        <v>92.777968232202028</v>
      </c>
      <c r="JK27" s="11">
        <v>107.28410284513861</v>
      </c>
      <c r="JL27" s="11">
        <v>27.538948108234745</v>
      </c>
      <c r="JM27" s="11">
        <v>68.419819608761856</v>
      </c>
      <c r="JN27" s="11">
        <v>99.016599504602752</v>
      </c>
      <c r="JO27" s="11">
        <v>94.062627084180562</v>
      </c>
      <c r="JP27" s="11">
        <v>13.841546822433362</v>
      </c>
      <c r="JQ27" s="11">
        <v>92.91</v>
      </c>
      <c r="JR27" s="11">
        <v>99.86</v>
      </c>
      <c r="JS27" s="11">
        <v>99.340048627995841</v>
      </c>
      <c r="JT27" s="11">
        <v>98.029556650246306</v>
      </c>
      <c r="JU27" s="11">
        <v>85.141206675224652</v>
      </c>
      <c r="JV27" s="11">
        <v>0.98780489999999999</v>
      </c>
      <c r="JW27" s="11">
        <v>1</v>
      </c>
      <c r="JX27" s="11">
        <v>1.8373202129999999</v>
      </c>
      <c r="JY27" s="11">
        <v>0.2210104</v>
      </c>
      <c r="JZ27" s="11">
        <v>11.686842784143003</v>
      </c>
      <c r="KA27" s="11">
        <v>1112458.2424824976</v>
      </c>
      <c r="KB27" s="11">
        <v>2239232.0417333459</v>
      </c>
      <c r="KC27" s="11">
        <v>7.2705005674612382</v>
      </c>
      <c r="KD27" s="11">
        <v>3762.0150077930057</v>
      </c>
      <c r="KE27" s="11">
        <v>216.54523894999966</v>
      </c>
      <c r="KF27" s="11">
        <v>323.49971850000009</v>
      </c>
      <c r="KG27" s="13">
        <v>0.68478411080521484</v>
      </c>
      <c r="KH27" s="11">
        <v>-21.492218345145673</v>
      </c>
      <c r="KI27" s="11">
        <v>-19.931257743495465</v>
      </c>
      <c r="KJ27" s="11">
        <v>-37.728098533222905</v>
      </c>
      <c r="KK27" s="11">
        <v>-32.011019283746556</v>
      </c>
      <c r="KL27" s="11">
        <v>4.1313131313131306</v>
      </c>
      <c r="KM27" s="11">
        <v>6.582929292929296</v>
      </c>
      <c r="KN27" s="11">
        <v>86.036666666666676</v>
      </c>
      <c r="KO27" s="11">
        <v>116.2025</v>
      </c>
      <c r="KP27" s="11">
        <v>108.48433333333332</v>
      </c>
      <c r="KQ27" s="11">
        <v>13.48768460352451</v>
      </c>
      <c r="KR27" s="11">
        <v>31.894917986363737</v>
      </c>
      <c r="KS27" s="11">
        <v>93.276597868676532</v>
      </c>
      <c r="KT27" s="11">
        <v>7.0443111772250173</v>
      </c>
      <c r="KU27" s="11">
        <v>89.127270610153715</v>
      </c>
      <c r="KV27" s="11">
        <v>36.29477993858751</v>
      </c>
    </row>
    <row r="28" spans="1:308" x14ac:dyDescent="0.3">
      <c r="A28" t="s">
        <v>1</v>
      </c>
      <c r="B28" s="2" t="s">
        <v>44</v>
      </c>
      <c r="C28" s="2" t="s">
        <v>45</v>
      </c>
      <c r="D28" s="2" t="s">
        <v>43</v>
      </c>
      <c r="E28" s="2" t="s">
        <v>347</v>
      </c>
      <c r="F28" s="2" t="s">
        <v>357</v>
      </c>
      <c r="G28" s="2" t="s">
        <v>356</v>
      </c>
      <c r="H28" s="17" t="s">
        <v>487</v>
      </c>
      <c r="I28" s="11">
        <v>58.343032029224226</v>
      </c>
      <c r="J28" s="11">
        <v>54.446926069445389</v>
      </c>
      <c r="K28" s="11">
        <v>62.588204766179473</v>
      </c>
      <c r="L28" s="11">
        <v>68.499514765542855</v>
      </c>
      <c r="M28" s="11">
        <v>64.305434873566938</v>
      </c>
      <c r="N28" s="11">
        <v>58.728859431649425</v>
      </c>
      <c r="O28" s="11">
        <v>41.48925226896133</v>
      </c>
      <c r="P28" s="11">
        <v>75.507921262589875</v>
      </c>
      <c r="Q28" s="11">
        <v>64.199720909145086</v>
      </c>
      <c r="R28" s="11">
        <v>34.242424242424242</v>
      </c>
      <c r="S28" s="11">
        <v>62.324626125743315</v>
      </c>
      <c r="T28" s="11">
        <v>37.4493982777323</v>
      </c>
      <c r="U28" s="11">
        <v>72.998780941836131</v>
      </c>
      <c r="V28" s="11">
        <v>34.405610726646771</v>
      </c>
      <c r="W28" s="11">
        <v>11.995468629527551</v>
      </c>
      <c r="X28" s="11">
        <v>73.554964107294055</v>
      </c>
      <c r="Y28" s="11">
        <v>95.17438881017695</v>
      </c>
      <c r="Z28" s="11">
        <v>69.627997517719336</v>
      </c>
      <c r="AA28" s="11">
        <v>71.677859892289845</v>
      </c>
      <c r="AB28" s="11">
        <v>84.190643829380946</v>
      </c>
      <c r="AC28" s="11">
        <v>63.7200478863939</v>
      </c>
      <c r="AD28" s="11">
        <v>48.469136546790061</v>
      </c>
      <c r="AE28" s="11">
        <v>74.43988567285956</v>
      </c>
      <c r="AF28" s="11">
        <v>64.305434873566938</v>
      </c>
      <c r="AG28" s="11">
        <v>39.499772529098856</v>
      </c>
      <c r="AH28" s="11">
        <v>18.645729253510453</v>
      </c>
      <c r="AI28" s="11">
        <v>57.923526349413862</v>
      </c>
      <c r="AJ28" s="11">
        <v>84.796487505113717</v>
      </c>
      <c r="AK28" s="11">
        <v>59.222803838879273</v>
      </c>
      <c r="AL28" s="11">
        <v>92.2848371138804</v>
      </c>
      <c r="AM28" s="11">
        <v>69.061385702436041</v>
      </c>
      <c r="AN28" s="11">
        <v>10.633476514858506</v>
      </c>
      <c r="AO28" s="11">
        <v>2.6600781085617395</v>
      </c>
      <c r="AP28" s="11">
        <v>34.798382067285594</v>
      </c>
      <c r="AQ28" s="11">
        <v>61.121596261573515</v>
      </c>
      <c r="AR28" s="11">
        <v>70.660594959052588</v>
      </c>
      <c r="AS28" s="11">
        <v>79.481447897006575</v>
      </c>
      <c r="AT28" s="11">
        <v>77.906612084824857</v>
      </c>
      <c r="AU28" s="11">
        <v>84.653297895284382</v>
      </c>
      <c r="AV28" s="11">
        <v>56.662715090862157</v>
      </c>
      <c r="AW28" s="11">
        <v>66.602973319477769</v>
      </c>
      <c r="AX28" s="11">
        <v>87.740481288083515</v>
      </c>
      <c r="AY28" s="11">
        <v>71.54024837027842</v>
      </c>
      <c r="AZ28" s="11">
        <v>49.513530657589932</v>
      </c>
      <c r="BA28" s="11">
        <v>70.890851529052455</v>
      </c>
      <c r="BB28" s="11">
        <v>64.854253079659557</v>
      </c>
      <c r="BC28" s="11">
        <v>30</v>
      </c>
      <c r="BD28" s="11">
        <v>50</v>
      </c>
      <c r="BE28" s="11">
        <v>22.727272727272727</v>
      </c>
      <c r="BF28" s="11">
        <v>100</v>
      </c>
      <c r="BG28" s="11">
        <v>25</v>
      </c>
      <c r="BH28" s="11">
        <v>20.950704225352112</v>
      </c>
      <c r="BI28" s="11">
        <v>86.505759736697755</v>
      </c>
      <c r="BJ28" s="11">
        <v>79.166666666666657</v>
      </c>
      <c r="BK28" s="11">
        <v>92.631578947368425</v>
      </c>
      <c r="BL28" s="11">
        <v>56.155410575321376</v>
      </c>
      <c r="BM28" s="11">
        <v>11.589060273466178</v>
      </c>
      <c r="BN28" s="11">
        <v>7.949311352505509</v>
      </c>
      <c r="BO28" s="11">
        <v>18.921630240000006</v>
      </c>
      <c r="BP28" s="11">
        <v>73.138056904613876</v>
      </c>
      <c r="BQ28" s="11">
        <v>63.620982292030149</v>
      </c>
      <c r="BR28" s="11">
        <v>82.237303628864353</v>
      </c>
      <c r="BS28" s="11">
        <v>0.93350692521741863</v>
      </c>
      <c r="BT28" s="11">
        <v>100</v>
      </c>
      <c r="BU28" s="11">
        <v>100</v>
      </c>
      <c r="BV28" s="11">
        <v>6.5500874663974293E-2</v>
      </c>
      <c r="BW28" s="11">
        <v>0</v>
      </c>
      <c r="BX28" s="11">
        <v>5.4346565599992438</v>
      </c>
      <c r="BY28" s="11">
        <v>30</v>
      </c>
      <c r="BZ28" s="11">
        <v>0</v>
      </c>
      <c r="CA28" s="11">
        <v>0</v>
      </c>
      <c r="CB28" s="11">
        <v>17.9818745181102</v>
      </c>
      <c r="CC28" s="11">
        <v>88.042810668997788</v>
      </c>
      <c r="CD28" s="11">
        <v>62.822986408340142</v>
      </c>
      <c r="CE28" s="11">
        <v>51.308411801072694</v>
      </c>
      <c r="CF28" s="11">
        <v>86.633780426138742</v>
      </c>
      <c r="CG28" s="11">
        <v>83.695541115403373</v>
      </c>
      <c r="CH28" s="11">
        <v>53.410142989404378</v>
      </c>
      <c r="CI28" s="11">
        <v>88.971075341701194</v>
      </c>
      <c r="CJ28" s="11">
        <v>93.654478039369366</v>
      </c>
      <c r="CK28" s="11">
        <v>96.931239260844663</v>
      </c>
      <c r="CL28" s="11">
        <v>97.259819732915318</v>
      </c>
      <c r="CM28" s="11">
        <v>96.608687788261534</v>
      </c>
      <c r="CN28" s="11">
        <v>91.417719229493869</v>
      </c>
      <c r="CO28" s="11">
        <v>78.02</v>
      </c>
      <c r="CP28" s="11">
        <v>98.429999999999993</v>
      </c>
      <c r="CQ28" s="11">
        <v>100</v>
      </c>
      <c r="CR28" s="11">
        <v>2.0619900708773722</v>
      </c>
      <c r="CS28" s="11">
        <v>43.847152066085002</v>
      </c>
      <c r="CT28" s="11">
        <v>86.642478607922101</v>
      </c>
      <c r="CU28" s="11">
        <v>85.891505566464048</v>
      </c>
      <c r="CV28" s="11">
        <v>59.498025984332237</v>
      </c>
      <c r="CW28" s="11">
        <v>58.217660503296941</v>
      </c>
      <c r="CX28" s="11">
        <v>95.970336625638723</v>
      </c>
      <c r="CY28" s="11">
        <v>92.201233298118268</v>
      </c>
      <c r="CZ28" s="11">
        <v>96.770020059871257</v>
      </c>
      <c r="DA28" s="11">
        <v>54.254605858215562</v>
      </c>
      <c r="DB28" s="11">
        <v>98.023520321730743</v>
      </c>
      <c r="DC28" s="11">
        <v>91.637974788182476</v>
      </c>
      <c r="DD28" s="11">
        <v>96.514793141361693</v>
      </c>
      <c r="DE28" s="11">
        <v>47.459052577901772</v>
      </c>
      <c r="DF28" s="11">
        <v>96.663950589665831</v>
      </c>
      <c r="DG28" s="11">
        <v>78.295601844873843</v>
      </c>
      <c r="DH28" s="11">
        <v>64.86454181430787</v>
      </c>
      <c r="DI28" s="11">
        <v>48</v>
      </c>
      <c r="DJ28" s="11">
        <v>82.648539474874156</v>
      </c>
      <c r="DK28" s="11">
        <v>32.442046242426073</v>
      </c>
      <c r="DL28" s="11">
        <v>30.316823923069968</v>
      </c>
      <c r="DM28" s="11">
        <v>77.838650768073904</v>
      </c>
      <c r="DN28" s="11">
        <v>38.775510204081634</v>
      </c>
      <c r="DO28" s="11">
        <v>90.949303287910155</v>
      </c>
      <c r="DP28" s="11">
        <v>90.196078431372555</v>
      </c>
      <c r="DQ28" s="11">
        <v>56.017303445756184</v>
      </c>
      <c r="DR28" s="11">
        <v>78.08764940239044</v>
      </c>
      <c r="DS28" s="11">
        <v>58.811351772554175</v>
      </c>
      <c r="DT28" s="11">
        <v>46.246705885957681</v>
      </c>
      <c r="DU28" s="11">
        <v>32.75283917224003</v>
      </c>
      <c r="DV28" s="11">
        <v>22.3288172755177</v>
      </c>
      <c r="DW28" s="11">
        <v>1.1140825467223998</v>
      </c>
      <c r="DX28" s="11">
        <v>33.764402535630609</v>
      </c>
      <c r="DY28" s="11">
        <v>13.060310763837309</v>
      </c>
      <c r="DZ28" s="11">
        <v>22.961033145844244</v>
      </c>
      <c r="EA28" s="11">
        <v>56.429993456681849</v>
      </c>
      <c r="EB28" s="11">
        <v>59.971080274830868</v>
      </c>
      <c r="EC28" s="11">
        <v>72.553259430388053</v>
      </c>
      <c r="ED28" s="11">
        <v>72.679759490518364</v>
      </c>
      <c r="EE28" s="11">
        <v>27.983539094650205</v>
      </c>
      <c r="EF28" s="11">
        <v>64.663328086993857</v>
      </c>
      <c r="EG28" s="11">
        <v>74.522621933461025</v>
      </c>
      <c r="EH28" s="11">
        <v>100</v>
      </c>
      <c r="EI28" s="11">
        <v>100</v>
      </c>
      <c r="EJ28" s="11">
        <v>44.909502262443439</v>
      </c>
      <c r="EK28" s="11">
        <v>58.861236802413273</v>
      </c>
      <c r="EL28" s="11">
        <v>96.79620633819107</v>
      </c>
      <c r="EM28" s="11">
        <v>92.551468887346758</v>
      </c>
      <c r="EN28" s="11">
        <v>2.9956049040018504</v>
      </c>
      <c r="EO28" s="11">
        <v>90.28</v>
      </c>
      <c r="EP28" s="11">
        <v>99.8</v>
      </c>
      <c r="EQ28" s="11">
        <v>99.705593719332668</v>
      </c>
      <c r="ER28" s="11">
        <v>95.302713987473908</v>
      </c>
      <c r="ES28" s="11">
        <v>76.335877862595424</v>
      </c>
      <c r="ET28" s="11">
        <v>90.909089214876133</v>
      </c>
      <c r="EU28" s="11">
        <v>100</v>
      </c>
      <c r="EV28" s="11">
        <v>81.087378723098311</v>
      </c>
      <c r="EW28" s="11">
        <v>4.2490748717697153</v>
      </c>
      <c r="EX28" s="11">
        <v>7.8534193706656499</v>
      </c>
      <c r="EY28" s="11">
        <v>11.84669293365166</v>
      </c>
      <c r="EZ28" s="11">
        <v>12.200317240258206</v>
      </c>
      <c r="FA28" s="11">
        <v>2.284017983903853</v>
      </c>
      <c r="FB28" s="11">
        <v>1.6576761814089429</v>
      </c>
      <c r="FC28" s="11">
        <v>5.948631239803448E-2</v>
      </c>
      <c r="FD28" s="11">
        <v>6.6391319565361275</v>
      </c>
      <c r="FE28" s="11">
        <v>18.460636563813669</v>
      </c>
      <c r="FF28" s="11">
        <v>8.4261756664833936</v>
      </c>
      <c r="FG28" s="11">
        <v>21.568242757796757</v>
      </c>
      <c r="FH28" s="11">
        <v>32.008244994110719</v>
      </c>
      <c r="FI28" s="11">
        <v>93.528610354223432</v>
      </c>
      <c r="FJ28" s="11">
        <v>71.115985951063664</v>
      </c>
      <c r="FK28" s="11">
        <v>78.341939975557466</v>
      </c>
      <c r="FL28" s="11">
        <v>18.302433077665341</v>
      </c>
      <c r="FM28" s="11">
        <v>64.283704815580549</v>
      </c>
      <c r="FN28" s="11">
        <v>73.563917488000598</v>
      </c>
      <c r="FO28" s="11">
        <v>85.550989914082933</v>
      </c>
      <c r="FP28" s="11">
        <v>70.753076976566305</v>
      </c>
      <c r="FQ28" s="11">
        <v>86.827104307451847</v>
      </c>
      <c r="FR28" s="11">
        <v>64.412781632879827</v>
      </c>
      <c r="FS28" s="11">
        <v>85.781402357946988</v>
      </c>
      <c r="FT28" s="11">
        <v>30.638214565387628</v>
      </c>
      <c r="FU28" s="11">
        <v>14.761548275534842</v>
      </c>
      <c r="FV28" s="11">
        <v>212.98805368985987</v>
      </c>
      <c r="FW28" s="11">
        <v>264.65347265423185</v>
      </c>
      <c r="FX28" s="11">
        <v>352.1683660020455</v>
      </c>
      <c r="FY28" s="11">
        <v>67.481363545302145</v>
      </c>
      <c r="FZ28" s="11">
        <v>60.100589407534713</v>
      </c>
      <c r="GA28" s="11">
        <v>71.54024837027842</v>
      </c>
      <c r="GB28" s="11">
        <v>-7.5602483702784227</v>
      </c>
      <c r="GC28" s="11">
        <v>70.890851529052455</v>
      </c>
      <c r="GD28" s="11">
        <v>9.693261203987916</v>
      </c>
      <c r="GE28" s="11">
        <v>30</v>
      </c>
      <c r="GF28" s="11">
        <v>50</v>
      </c>
      <c r="GG28" s="11">
        <v>22.727272727272727</v>
      </c>
      <c r="GH28" s="11">
        <v>100</v>
      </c>
      <c r="GI28" s="11">
        <v>25</v>
      </c>
      <c r="GJ28" s="11">
        <v>20.950704225352112</v>
      </c>
      <c r="GK28" s="11">
        <v>10</v>
      </c>
      <c r="GL28" s="11">
        <v>10</v>
      </c>
      <c r="GM28" s="11">
        <v>2.3333333333333335</v>
      </c>
      <c r="GN28" s="11">
        <v>56.155410575321369</v>
      </c>
      <c r="GO28" s="11">
        <v>11.589060273466178</v>
      </c>
      <c r="GP28" s="11">
        <v>7.949311352505509</v>
      </c>
      <c r="GQ28" s="11">
        <v>18.921630240000006</v>
      </c>
      <c r="GR28" s="11">
        <v>73.138056904613876</v>
      </c>
      <c r="GS28" s="11">
        <v>36.379017707969851</v>
      </c>
      <c r="GT28" s="11">
        <v>17.762696371135647</v>
      </c>
      <c r="GU28" s="11">
        <v>0.93350692521741863</v>
      </c>
      <c r="GV28" s="11">
        <v>100</v>
      </c>
      <c r="GW28" s="11">
        <v>100</v>
      </c>
      <c r="GX28" s="11">
        <v>6.5500874663974293E-2</v>
      </c>
      <c r="GY28" s="11">
        <v>0</v>
      </c>
      <c r="GZ28" s="11">
        <v>522.70212699955528</v>
      </c>
      <c r="HA28" s="11">
        <v>30</v>
      </c>
      <c r="HB28" s="11">
        <v>0</v>
      </c>
      <c r="HC28" s="11">
        <v>0</v>
      </c>
      <c r="HD28" s="11">
        <v>1773235.7620240964</v>
      </c>
      <c r="HE28" s="11">
        <v>45.353174603174601</v>
      </c>
      <c r="HF28" s="11">
        <v>171.15857142857146</v>
      </c>
      <c r="HG28" s="11">
        <v>239.06317460317459</v>
      </c>
      <c r="HH28" s="11">
        <v>65.867142857142866</v>
      </c>
      <c r="HI28" s="12">
        <v>156.29369185925685</v>
      </c>
      <c r="HJ28" s="12">
        <v>46.589857010595622</v>
      </c>
      <c r="HK28" s="12">
        <v>47.060259807168613</v>
      </c>
      <c r="HL28" s="11">
        <v>93.654478039369366</v>
      </c>
      <c r="HM28" s="11">
        <v>96.931239260844663</v>
      </c>
      <c r="HN28" s="11">
        <v>97.259819732915318</v>
      </c>
      <c r="HO28" s="11">
        <v>96.608687788261534</v>
      </c>
      <c r="HP28" s="11">
        <v>91.417719229493869</v>
      </c>
      <c r="HQ28" s="11">
        <v>78.02</v>
      </c>
      <c r="HR28" s="11">
        <v>98.429999999999993</v>
      </c>
      <c r="HS28" s="11">
        <v>100</v>
      </c>
      <c r="HT28" s="11">
        <v>2.0619900708773722</v>
      </c>
      <c r="HU28" s="11">
        <v>43.847152066085002</v>
      </c>
      <c r="HV28" s="11">
        <v>86.642478607922101</v>
      </c>
      <c r="HW28" s="11">
        <v>85.891505566464048</v>
      </c>
      <c r="HX28" s="11">
        <v>59.498025984332237</v>
      </c>
      <c r="HY28" s="11">
        <v>58.217660503296941</v>
      </c>
      <c r="HZ28" s="11">
        <v>95.970336625638723</v>
      </c>
      <c r="IA28" s="11">
        <v>92.201233298118268</v>
      </c>
      <c r="IB28" s="11">
        <v>96.770020059871257</v>
      </c>
      <c r="IC28" s="11">
        <v>54.254605858215562</v>
      </c>
      <c r="ID28" s="11">
        <v>98.023520321730743</v>
      </c>
      <c r="IE28" s="11">
        <v>91.637974788182476</v>
      </c>
      <c r="IF28" s="11">
        <v>96.514793141361693</v>
      </c>
      <c r="IG28" s="11">
        <v>47.459052577901772</v>
      </c>
      <c r="IH28" s="11">
        <v>96.663950589665831</v>
      </c>
      <c r="II28" s="11">
        <v>78.295601844873843</v>
      </c>
      <c r="IJ28" s="11">
        <v>3.5771255383633753</v>
      </c>
      <c r="IK28" s="11">
        <v>14</v>
      </c>
      <c r="IL28" s="11">
        <v>82.648539474874156</v>
      </c>
      <c r="IM28" s="11">
        <v>32.442046242426073</v>
      </c>
      <c r="IN28" s="11">
        <v>30.316823923069968</v>
      </c>
      <c r="IO28" s="11">
        <v>77.838650768073904</v>
      </c>
      <c r="IP28" s="11">
        <v>38.775510204081634</v>
      </c>
      <c r="IQ28" s="11">
        <v>8.4476190476190478</v>
      </c>
      <c r="IR28" s="11">
        <v>90.196078431372555</v>
      </c>
      <c r="IS28" s="11">
        <v>80.02117496011077</v>
      </c>
      <c r="IT28" s="11">
        <v>9.9601593625498008</v>
      </c>
      <c r="IU28" s="11">
        <v>79.681274900398407</v>
      </c>
      <c r="IV28" s="11">
        <v>7.7749041258313722</v>
      </c>
      <c r="IW28" s="11">
        <v>32.75283917224003</v>
      </c>
      <c r="IX28" s="11">
        <v>124.97598463016331</v>
      </c>
      <c r="IY28" s="11">
        <v>1.9852705731668268</v>
      </c>
      <c r="IZ28" s="11">
        <v>44.444444444444443</v>
      </c>
      <c r="JA28" s="11">
        <v>125.64841498559079</v>
      </c>
      <c r="JB28" s="11">
        <v>11.899999999999999</v>
      </c>
      <c r="JC28" s="11">
        <v>47.038104386807554</v>
      </c>
      <c r="JD28" s="11">
        <v>32.949087415946202</v>
      </c>
      <c r="JE28" s="11">
        <v>23.471021453730387</v>
      </c>
      <c r="JF28" s="11">
        <v>7.3967339097022098</v>
      </c>
      <c r="JG28" s="11">
        <v>8.3950617283950617</v>
      </c>
      <c r="JH28" s="11">
        <v>12.177464788732394</v>
      </c>
      <c r="JI28" s="11">
        <v>11.455399061032864</v>
      </c>
      <c r="JJ28" s="11">
        <v>100.43290043290042</v>
      </c>
      <c r="JK28" s="11">
        <v>114.98586239396795</v>
      </c>
      <c r="JL28" s="11">
        <v>44.909502262443439</v>
      </c>
      <c r="JM28" s="11">
        <v>58.861236802413273</v>
      </c>
      <c r="JN28" s="11">
        <v>96.79620633819107</v>
      </c>
      <c r="JO28" s="11">
        <v>92.551468887346758</v>
      </c>
      <c r="JP28" s="11">
        <v>2.9956049040018504</v>
      </c>
      <c r="JQ28" s="11">
        <v>90.28</v>
      </c>
      <c r="JR28" s="11">
        <v>99.8</v>
      </c>
      <c r="JS28" s="11">
        <v>99.705593719332668</v>
      </c>
      <c r="JT28" s="11">
        <v>95.302713987473908</v>
      </c>
      <c r="JU28" s="11">
        <v>76.335877862595424</v>
      </c>
      <c r="JV28" s="11">
        <v>0.9512195</v>
      </c>
      <c r="JW28" s="11">
        <v>1</v>
      </c>
      <c r="JX28" s="11">
        <v>1.7601048290000001</v>
      </c>
      <c r="JY28" s="11">
        <v>0.22940250000000001</v>
      </c>
      <c r="JZ28" s="11">
        <v>4.1088674201999993</v>
      </c>
      <c r="KA28" s="11">
        <v>207095.52674716309</v>
      </c>
      <c r="KB28" s="11">
        <v>157602.48661320395</v>
      </c>
      <c r="KC28" s="11">
        <v>0.18276263504947832</v>
      </c>
      <c r="KD28" s="11">
        <v>12.68816966</v>
      </c>
      <c r="KE28" s="11">
        <v>0.15467544000000003</v>
      </c>
      <c r="KF28" s="11">
        <v>19.293139759999999</v>
      </c>
      <c r="KG28" s="13">
        <v>0.13655497781083756</v>
      </c>
      <c r="KH28" s="11">
        <v>-11.98379746835443</v>
      </c>
      <c r="KI28" s="11">
        <v>-30.132009204311494</v>
      </c>
      <c r="KJ28" s="11">
        <v>-71.967020023557126</v>
      </c>
      <c r="KK28" s="11">
        <v>174.11444141689373</v>
      </c>
      <c r="KL28" s="11">
        <v>5.5130555555555549</v>
      </c>
      <c r="KM28" s="11">
        <v>6.9408333333333321</v>
      </c>
      <c r="KN28" s="11">
        <v>85.724000000000004</v>
      </c>
      <c r="KO28" s="11">
        <v>106.76683333333334</v>
      </c>
      <c r="KP28" s="11">
        <v>101.88216666666668</v>
      </c>
      <c r="KQ28" s="11">
        <v>14.449010085917072</v>
      </c>
      <c r="KR28" s="11">
        <v>29.246923023433695</v>
      </c>
      <c r="KS28" s="11">
        <v>86.827104307451847</v>
      </c>
      <c r="KT28" s="11">
        <v>6.8462890946412944</v>
      </c>
      <c r="KU28" s="11">
        <v>85.781402357946988</v>
      </c>
      <c r="KV28" s="11">
        <v>30.638214565387628</v>
      </c>
    </row>
    <row r="29" spans="1:308" x14ac:dyDescent="0.3">
      <c r="A29" t="s">
        <v>1</v>
      </c>
      <c r="B29" s="2" t="s">
        <v>46</v>
      </c>
      <c r="C29" s="2" t="s">
        <v>47</v>
      </c>
      <c r="D29" s="2" t="s">
        <v>43</v>
      </c>
      <c r="E29" s="2" t="s">
        <v>347</v>
      </c>
      <c r="F29" s="2" t="s">
        <v>357</v>
      </c>
      <c r="G29" s="2" t="s">
        <v>356</v>
      </c>
      <c r="H29" s="17" t="s">
        <v>486</v>
      </c>
      <c r="I29" s="11">
        <v>61.40766967737008</v>
      </c>
      <c r="J29" s="11">
        <v>57.628521120668687</v>
      </c>
      <c r="K29" s="11">
        <v>66.992872839450342</v>
      </c>
      <c r="L29" s="11">
        <v>72.302127538001315</v>
      </c>
      <c r="M29" s="11">
        <v>67.818212643240926</v>
      </c>
      <c r="N29" s="11">
        <v>56.558347262755156</v>
      </c>
      <c r="O29" s="11">
        <v>47.145936660104041</v>
      </c>
      <c r="P29" s="11">
        <v>78.699293935808114</v>
      </c>
      <c r="Q29" s="11">
        <v>70.089983570504529</v>
      </c>
      <c r="R29" s="11">
        <v>32.727272727272727</v>
      </c>
      <c r="S29" s="11">
        <v>44.661567582837783</v>
      </c>
      <c r="T29" s="11">
        <v>47.931195942329893</v>
      </c>
      <c r="U29" s="11">
        <v>85.223112383455302</v>
      </c>
      <c r="V29" s="11">
        <v>44.067221702472473</v>
      </c>
      <c r="W29" s="11">
        <v>48.760097138957917</v>
      </c>
      <c r="X29" s="11">
        <v>66.925352511790749</v>
      </c>
      <c r="Y29" s="11">
        <v>94.94685850625406</v>
      </c>
      <c r="Z29" s="11">
        <v>57.339183200798615</v>
      </c>
      <c r="AA29" s="11">
        <v>77.022198503047463</v>
      </c>
      <c r="AB29" s="11">
        <v>89.159910938718042</v>
      </c>
      <c r="AC29" s="11">
        <v>61.476086634796154</v>
      </c>
      <c r="AD29" s="11">
        <v>51.947316414816953</v>
      </c>
      <c r="AE29" s="11">
        <v>81.905125198627957</v>
      </c>
      <c r="AF29" s="11">
        <v>67.818212643240926</v>
      </c>
      <c r="AG29" s="11">
        <v>38.110934986177128</v>
      </c>
      <c r="AH29" s="11">
        <v>17.273739121556169</v>
      </c>
      <c r="AI29" s="11">
        <v>45.85016084614611</v>
      </c>
      <c r="AJ29" s="11">
        <v>71.42504296550814</v>
      </c>
      <c r="AK29" s="11">
        <v>71.857522386163978</v>
      </c>
      <c r="AL29" s="11">
        <v>94.832683270979416</v>
      </c>
      <c r="AM29" s="11">
        <v>71.802111115376192</v>
      </c>
      <c r="AN29" s="11">
        <v>12.819582718775431</v>
      </c>
      <c r="AO29" s="11">
        <v>7.8167676829566624</v>
      </c>
      <c r="AP29" s="11">
        <v>60.639219781895214</v>
      </c>
      <c r="AQ29" s="11">
        <v>59.191091764610164</v>
      </c>
      <c r="AR29" s="11">
        <v>70.60684689701057</v>
      </c>
      <c r="AS29" s="11">
        <v>91.188254386854652</v>
      </c>
      <c r="AT29" s="11">
        <v>89.347065952685767</v>
      </c>
      <c r="AU29" s="11">
        <v>92.240216876501023</v>
      </c>
      <c r="AV29" s="11">
        <v>82.769335469768848</v>
      </c>
      <c r="AW29" s="11">
        <v>21.564781004759702</v>
      </c>
      <c r="AX29" s="11">
        <v>95.086109924278688</v>
      </c>
      <c r="AY29" s="11">
        <v>72.312683943303085</v>
      </c>
      <c r="AZ29" s="11">
        <v>69.153299496496089</v>
      </c>
      <c r="BA29" s="11">
        <v>70.536252728291203</v>
      </c>
      <c r="BB29" s="11">
        <v>68.357698113927768</v>
      </c>
      <c r="BC29" s="11">
        <v>30</v>
      </c>
      <c r="BD29" s="11">
        <v>54.54545454545454</v>
      </c>
      <c r="BE29" s="11">
        <v>13.636363636363635</v>
      </c>
      <c r="BF29" s="11">
        <v>33.333333333333329</v>
      </c>
      <c r="BG29" s="11">
        <v>25</v>
      </c>
      <c r="BH29" s="11">
        <v>8.1405312767780647</v>
      </c>
      <c r="BI29" s="11">
        <v>98.500639970744203</v>
      </c>
      <c r="BJ29" s="11">
        <v>58.333333333333336</v>
      </c>
      <c r="BK29" s="11">
        <v>74.73684210526315</v>
      </c>
      <c r="BL29" s="11">
        <v>66.117700915206399</v>
      </c>
      <c r="BM29" s="11">
        <v>28.696848457880204</v>
      </c>
      <c r="BN29" s="11">
        <v>30.309063233299703</v>
      </c>
      <c r="BO29" s="11">
        <v>39.795525000000005</v>
      </c>
      <c r="BP29" s="11">
        <v>81.810997379384091</v>
      </c>
      <c r="BQ29" s="11">
        <v>84.703626199456167</v>
      </c>
      <c r="BR29" s="11">
        <v>89.154713571525662</v>
      </c>
      <c r="BS29" s="11">
        <v>2.4647303379139571</v>
      </c>
      <c r="BT29" s="11">
        <v>100</v>
      </c>
      <c r="BU29" s="11">
        <v>36.889151407757431</v>
      </c>
      <c r="BV29" s="11">
        <v>20.638649338594178</v>
      </c>
      <c r="BW29" s="11">
        <v>100</v>
      </c>
      <c r="BX29" s="11">
        <v>4.4107991305692575</v>
      </c>
      <c r="BY29" s="11">
        <v>54.835527563835043</v>
      </c>
      <c r="BZ29" s="11">
        <v>6.666666666666667</v>
      </c>
      <c r="CA29" s="11">
        <v>100</v>
      </c>
      <c r="CB29" s="11">
        <v>33.538194325329947</v>
      </c>
      <c r="CC29" s="11">
        <v>92.014314154610787</v>
      </c>
      <c r="CD29" s="11">
        <v>56.251684342277521</v>
      </c>
      <c r="CE29" s="11">
        <v>53.963986534147033</v>
      </c>
      <c r="CF29" s="11">
        <v>83.501012623888585</v>
      </c>
      <c r="CG29" s="11">
        <v>57.350462633730736</v>
      </c>
      <c r="CH29" s="11">
        <v>37.928082191780824</v>
      </c>
      <c r="CI29" s="11">
        <v>87.46792510209977</v>
      </c>
      <c r="CJ29" s="11">
        <v>93.077145542621636</v>
      </c>
      <c r="CK29" s="11">
        <v>97.52729376039332</v>
      </c>
      <c r="CL29" s="11">
        <v>96.471694020678186</v>
      </c>
      <c r="CM29" s="11">
        <v>96.392162533439375</v>
      </c>
      <c r="CN29" s="11">
        <v>91.26599667413781</v>
      </c>
      <c r="CO29" s="11">
        <v>30.97</v>
      </c>
      <c r="CP29" s="11">
        <v>74.98</v>
      </c>
      <c r="CQ29" s="11">
        <v>100</v>
      </c>
      <c r="CR29" s="11">
        <v>23.406732803194476</v>
      </c>
      <c r="CS29" s="11">
        <v>68.366448614488291</v>
      </c>
      <c r="CT29" s="11">
        <v>91.681647724872732</v>
      </c>
      <c r="CU29" s="11">
        <v>84.017566668601205</v>
      </c>
      <c r="CV29" s="11">
        <v>56.148880678022508</v>
      </c>
      <c r="CW29" s="11">
        <v>65.448034780019483</v>
      </c>
      <c r="CX29" s="11">
        <v>96.470612552280571</v>
      </c>
      <c r="CY29" s="11">
        <v>94.705201379631518</v>
      </c>
      <c r="CZ29" s="11">
        <v>98.132104999537944</v>
      </c>
      <c r="DA29" s="11">
        <v>61.230307128480717</v>
      </c>
      <c r="DB29" s="11">
        <v>97.99298551657013</v>
      </c>
      <c r="DC29" s="11">
        <v>94.164330338496754</v>
      </c>
      <c r="DD29" s="11">
        <v>95.935499090737594</v>
      </c>
      <c r="DE29" s="11">
        <v>73.770973849995471</v>
      </c>
      <c r="DF29" s="11">
        <v>97.347885206294222</v>
      </c>
      <c r="DG29" s="11">
        <v>77.192538500469951</v>
      </c>
      <c r="DH29" s="11">
        <v>63.235721403918511</v>
      </c>
      <c r="DI29" s="11">
        <v>44</v>
      </c>
      <c r="DJ29" s="11">
        <v>86.964066228038462</v>
      </c>
      <c r="DK29" s="11">
        <v>33.471910924734296</v>
      </c>
      <c r="DL29" s="11">
        <v>35.405972091678109</v>
      </c>
      <c r="DM29" s="11">
        <v>80.767858417184044</v>
      </c>
      <c r="DN29" s="11">
        <v>65.909090909090907</v>
      </c>
      <c r="DO29" s="11">
        <v>85.387995912681333</v>
      </c>
      <c r="DP29" s="11">
        <v>95.555555555555557</v>
      </c>
      <c r="DQ29" s="11">
        <v>59.164047987121634</v>
      </c>
      <c r="DR29" s="11">
        <v>82.945736434108525</v>
      </c>
      <c r="DS29" s="11">
        <v>61.344853508492591</v>
      </c>
      <c r="DT29" s="11">
        <v>43.988622778461604</v>
      </c>
      <c r="DU29" s="11">
        <v>32.233247193892652</v>
      </c>
      <c r="DV29" s="11">
        <v>18.388317000213064</v>
      </c>
      <c r="DW29" s="11">
        <v>4.0088936721312614</v>
      </c>
      <c r="DX29" s="11">
        <v>37.293356796095352</v>
      </c>
      <c r="DY29" s="11">
        <v>9.6202421096675703</v>
      </c>
      <c r="DZ29" s="11">
        <v>17.057886029673597</v>
      </c>
      <c r="EA29" s="11">
        <v>55.554116621722606</v>
      </c>
      <c r="EB29" s="11">
        <v>55.806996392562311</v>
      </c>
      <c r="EC29" s="11">
        <v>54.131883090261908</v>
      </c>
      <c r="ED29" s="11">
        <v>46.899570578291019</v>
      </c>
      <c r="EE29" s="11">
        <v>16.85823754789272</v>
      </c>
      <c r="EF29" s="11">
        <v>59.939128330409865</v>
      </c>
      <c r="EG29" s="11">
        <v>63.607682768294524</v>
      </c>
      <c r="EH29" s="11">
        <v>73.032849503437731</v>
      </c>
      <c r="EI29" s="11">
        <v>89.120511259890449</v>
      </c>
      <c r="EJ29" s="11">
        <v>36.447638603696099</v>
      </c>
      <c r="EK29" s="11">
        <v>92.5564681724846</v>
      </c>
      <c r="EL29" s="11">
        <v>100</v>
      </c>
      <c r="EM29" s="11">
        <v>99.548969072164951</v>
      </c>
      <c r="EN29" s="11">
        <v>30.734536082474229</v>
      </c>
      <c r="EO29" s="11">
        <v>94</v>
      </c>
      <c r="EP29" s="11">
        <v>99.79</v>
      </c>
      <c r="EQ29" s="11">
        <v>99.793174767321617</v>
      </c>
      <c r="ER29" s="11">
        <v>96.973684210526315</v>
      </c>
      <c r="ES29" s="11">
        <v>83.606557377049185</v>
      </c>
      <c r="ET29" s="11">
        <v>95.454553925619294</v>
      </c>
      <c r="EU29" s="11">
        <v>100</v>
      </c>
      <c r="EV29" s="11">
        <v>89.668826259784908</v>
      </c>
      <c r="EW29" s="11">
        <v>2.0850642761005704</v>
      </c>
      <c r="EX29" s="11">
        <v>12.860204449371885</v>
      </c>
      <c r="EY29" s="11">
        <v>9.6881375944513142</v>
      </c>
      <c r="EZ29" s="11">
        <v>15.910406112503098</v>
      </c>
      <c r="FA29" s="11">
        <v>11.65257567577968</v>
      </c>
      <c r="FB29" s="11">
        <v>16.783241751144093</v>
      </c>
      <c r="FC29" s="11">
        <v>0.98327164150803659</v>
      </c>
      <c r="FD29" s="11">
        <v>1.8479816633948418</v>
      </c>
      <c r="FE29" s="11">
        <v>41.821684920929968</v>
      </c>
      <c r="FF29" s="11">
        <v>42.352995662857637</v>
      </c>
      <c r="FG29" s="11">
        <v>19.021418325688437</v>
      </c>
      <c r="FH29" s="11">
        <v>100</v>
      </c>
      <c r="FI29" s="11">
        <v>100</v>
      </c>
      <c r="FJ29" s="11">
        <v>75.940125495171102</v>
      </c>
      <c r="FK29" s="11">
        <v>85.603950874521672</v>
      </c>
      <c r="FL29" s="11">
        <v>6.4204805201399955</v>
      </c>
      <c r="FM29" s="11">
        <v>59.370132260896668</v>
      </c>
      <c r="FN29" s="11">
        <v>68.620769672321387</v>
      </c>
      <c r="FO29" s="11">
        <v>87.049115913555994</v>
      </c>
      <c r="FP29" s="11">
        <v>71.644772220941846</v>
      </c>
      <c r="FQ29" s="11">
        <v>92.192071731949028</v>
      </c>
      <c r="FR29" s="11">
        <v>52.90136002993129</v>
      </c>
      <c r="FS29" s="11">
        <v>84.658819441428136</v>
      </c>
      <c r="FT29" s="11">
        <v>35.194942044257111</v>
      </c>
      <c r="FU29" s="11">
        <v>6.3393853331980932</v>
      </c>
      <c r="FV29" s="11">
        <v>102.69804239780912</v>
      </c>
      <c r="FW29" s="11">
        <v>150.87737093011461</v>
      </c>
      <c r="FX29" s="11">
        <v>171.16340399634851</v>
      </c>
      <c r="FY29" s="11">
        <v>158.48463332995232</v>
      </c>
      <c r="FZ29" s="11">
        <v>24.089664266152752</v>
      </c>
      <c r="GA29" s="11">
        <v>72.312683943303085</v>
      </c>
      <c r="GB29" s="11">
        <v>-4.1926839433030807</v>
      </c>
      <c r="GC29" s="11">
        <v>70.536252728291203</v>
      </c>
      <c r="GD29" s="11">
        <v>10.48016443446091</v>
      </c>
      <c r="GE29" s="11">
        <v>30</v>
      </c>
      <c r="GF29" s="11">
        <v>54.54545454545454</v>
      </c>
      <c r="GG29" s="11">
        <v>13.636363636363635</v>
      </c>
      <c r="GH29" s="11">
        <v>33.333333333333329</v>
      </c>
      <c r="GI29" s="11">
        <v>25</v>
      </c>
      <c r="GJ29" s="11">
        <v>8.1405312767780647</v>
      </c>
      <c r="GK29" s="11">
        <v>2</v>
      </c>
      <c r="GL29" s="11">
        <v>20</v>
      </c>
      <c r="GM29" s="11">
        <v>8</v>
      </c>
      <c r="GN29" s="11">
        <v>66.117700915206399</v>
      </c>
      <c r="GO29" s="11">
        <v>28.696848457880201</v>
      </c>
      <c r="GP29" s="11">
        <v>30.309063233299703</v>
      </c>
      <c r="GQ29" s="11">
        <v>39.795525000000005</v>
      </c>
      <c r="GR29" s="11">
        <v>81.810997379384091</v>
      </c>
      <c r="GS29" s="11">
        <v>15.296373800543828</v>
      </c>
      <c r="GT29" s="11">
        <v>10.845286428474344</v>
      </c>
      <c r="GU29" s="11">
        <v>2.4647303379139571</v>
      </c>
      <c r="GV29" s="11">
        <v>100</v>
      </c>
      <c r="GW29" s="11">
        <v>36.889151407757431</v>
      </c>
      <c r="GX29" s="11">
        <v>20.638649338594178</v>
      </c>
      <c r="GY29" s="11">
        <v>1</v>
      </c>
      <c r="GZ29" s="11">
        <v>424.22811117187888</v>
      </c>
      <c r="HA29" s="11">
        <v>54.835527563835043</v>
      </c>
      <c r="HB29" s="11">
        <v>6.666666666666667</v>
      </c>
      <c r="HC29" s="11">
        <v>100</v>
      </c>
      <c r="HD29" s="11">
        <v>3307281.7581667108</v>
      </c>
      <c r="HE29" s="11">
        <v>33.108253968253962</v>
      </c>
      <c r="HF29" s="11">
        <v>198.36777777777777</v>
      </c>
      <c r="HG29" s="11">
        <v>226.2928571428572</v>
      </c>
      <c r="HH29" s="11">
        <v>75.435555555555553</v>
      </c>
      <c r="HI29" s="12">
        <v>232.76672501854674</v>
      </c>
      <c r="HJ29" s="12">
        <v>62.071917808219176</v>
      </c>
      <c r="HK29" s="12">
        <v>53.083754789272035</v>
      </c>
      <c r="HL29" s="11">
        <v>93.077145542621636</v>
      </c>
      <c r="HM29" s="11">
        <v>97.52729376039332</v>
      </c>
      <c r="HN29" s="11">
        <v>96.471694020678186</v>
      </c>
      <c r="HO29" s="11">
        <v>96.392162533439375</v>
      </c>
      <c r="HP29" s="11">
        <v>91.26599667413781</v>
      </c>
      <c r="HQ29" s="11">
        <v>30.97</v>
      </c>
      <c r="HR29" s="11">
        <v>74.98</v>
      </c>
      <c r="HS29" s="11">
        <v>100</v>
      </c>
      <c r="HT29" s="11">
        <v>23.406732803194476</v>
      </c>
      <c r="HU29" s="11">
        <v>68.366448614488291</v>
      </c>
      <c r="HV29" s="11">
        <v>91.681647724872732</v>
      </c>
      <c r="HW29" s="11">
        <v>84.017566668601205</v>
      </c>
      <c r="HX29" s="11">
        <v>56.148880678022508</v>
      </c>
      <c r="HY29" s="11">
        <v>65.448034780019483</v>
      </c>
      <c r="HZ29" s="11">
        <v>96.470612552280571</v>
      </c>
      <c r="IA29" s="11">
        <v>94.705201379631518</v>
      </c>
      <c r="IB29" s="11">
        <v>98.132104999537944</v>
      </c>
      <c r="IC29" s="11">
        <v>61.230307128480717</v>
      </c>
      <c r="ID29" s="11">
        <v>97.99298551657013</v>
      </c>
      <c r="IE29" s="11">
        <v>94.164330338496754</v>
      </c>
      <c r="IF29" s="11">
        <v>95.935499090737594</v>
      </c>
      <c r="IG29" s="11">
        <v>73.770973849995471</v>
      </c>
      <c r="IH29" s="11">
        <v>97.347885206294222</v>
      </c>
      <c r="II29" s="11">
        <v>77.192538500469951</v>
      </c>
      <c r="IJ29" s="11">
        <v>2.6487837707912703</v>
      </c>
      <c r="IK29" s="11">
        <v>13</v>
      </c>
      <c r="IL29" s="11">
        <v>86.964066228038462</v>
      </c>
      <c r="IM29" s="11">
        <v>33.471910924734296</v>
      </c>
      <c r="IN29" s="11">
        <v>35.405972091678109</v>
      </c>
      <c r="IO29" s="11">
        <v>80.767858417184044</v>
      </c>
      <c r="IP29" s="11">
        <v>65.909090909090907</v>
      </c>
      <c r="IQ29" s="11">
        <v>12.065</v>
      </c>
      <c r="IR29" s="11">
        <v>95.555555555555557</v>
      </c>
      <c r="IS29" s="11">
        <v>80.363409274254721</v>
      </c>
      <c r="IT29" s="11">
        <v>7.7519379844961236</v>
      </c>
      <c r="IU29" s="11">
        <v>76.227390180878558</v>
      </c>
      <c r="IV29" s="11">
        <v>7.6695598997889256</v>
      </c>
      <c r="IW29" s="11">
        <v>32.233247193892652</v>
      </c>
      <c r="IX29" s="11">
        <v>102.92072322670376</v>
      </c>
      <c r="IY29" s="11">
        <v>7.1437602731065875</v>
      </c>
      <c r="IZ29" s="11">
        <v>49.089644708559867</v>
      </c>
      <c r="JA29" s="11">
        <v>92.552787963080036</v>
      </c>
      <c r="JB29" s="11">
        <v>8.8405797101449277</v>
      </c>
      <c r="JC29" s="11">
        <v>46.308003540270576</v>
      </c>
      <c r="JD29" s="11">
        <v>30.661271968643319</v>
      </c>
      <c r="JE29" s="11">
        <v>17.511695536730308</v>
      </c>
      <c r="JF29" s="11">
        <v>4.7730433683145783</v>
      </c>
      <c r="JG29" s="11">
        <v>5.0574712643678161</v>
      </c>
      <c r="JH29" s="11">
        <v>12.77366255144033</v>
      </c>
      <c r="JI29" s="11">
        <v>12.957964601769911</v>
      </c>
      <c r="JJ29" s="11">
        <v>73.032849503437731</v>
      </c>
      <c r="JK29" s="11">
        <v>89.120511259890449</v>
      </c>
      <c r="JL29" s="11">
        <v>36.447638603696099</v>
      </c>
      <c r="JM29" s="11">
        <v>92.5564681724846</v>
      </c>
      <c r="JN29" s="11">
        <v>100</v>
      </c>
      <c r="JO29" s="11">
        <v>99.548969072164951</v>
      </c>
      <c r="JP29" s="11">
        <v>30.734536082474229</v>
      </c>
      <c r="JQ29" s="11">
        <v>94</v>
      </c>
      <c r="JR29" s="11">
        <v>99.79</v>
      </c>
      <c r="JS29" s="11">
        <v>99.793174767321617</v>
      </c>
      <c r="JT29" s="11">
        <v>96.973684210526315</v>
      </c>
      <c r="JU29" s="11">
        <v>83.606557377049185</v>
      </c>
      <c r="JV29" s="11">
        <v>0.97560979999999997</v>
      </c>
      <c r="JW29" s="11">
        <v>1</v>
      </c>
      <c r="JX29" s="11">
        <v>1.8466163689999999</v>
      </c>
      <c r="JY29" s="11">
        <v>0.2237558</v>
      </c>
      <c r="JZ29" s="11">
        <v>5.3192472028001374</v>
      </c>
      <c r="KA29" s="11">
        <v>171485.62488886795</v>
      </c>
      <c r="KB29" s="11">
        <v>203098.35687272623</v>
      </c>
      <c r="KC29" s="11">
        <v>0.93241622904340449</v>
      </c>
      <c r="KD29" s="11">
        <v>128.46213341999999</v>
      </c>
      <c r="KE29" s="11">
        <v>2.5566885500000009</v>
      </c>
      <c r="KF29" s="11">
        <v>5.3701852500000005</v>
      </c>
      <c r="KG29" s="13">
        <v>0.29362276380949404</v>
      </c>
      <c r="KH29" s="11">
        <v>-3.127361938865278</v>
      </c>
      <c r="KI29" s="11">
        <v>-37.604821802935014</v>
      </c>
      <c r="KJ29" s="11">
        <v>200</v>
      </c>
      <c r="KK29" s="11">
        <v>200</v>
      </c>
      <c r="KL29" s="11">
        <v>4.8611764705882354</v>
      </c>
      <c r="KM29" s="11">
        <v>5.56</v>
      </c>
      <c r="KN29" s="11">
        <v>87.673333333333346</v>
      </c>
      <c r="KO29" s="11">
        <v>111.10416666666667</v>
      </c>
      <c r="KP29" s="11">
        <v>105.255</v>
      </c>
      <c r="KQ29" s="11">
        <v>12.95088408644401</v>
      </c>
      <c r="KR29" s="11">
        <v>28.355227779058158</v>
      </c>
      <c r="KS29" s="11">
        <v>92.192071731949028</v>
      </c>
      <c r="KT29" s="11">
        <v>6.3753180878935538</v>
      </c>
      <c r="KU29" s="11">
        <v>84.658819441428136</v>
      </c>
      <c r="KV29" s="11">
        <v>35.194942044257111</v>
      </c>
    </row>
    <row r="30" spans="1:308" x14ac:dyDescent="0.3">
      <c r="A30" t="s">
        <v>1</v>
      </c>
      <c r="B30" s="2" t="s">
        <v>48</v>
      </c>
      <c r="C30" s="2" t="s">
        <v>49</v>
      </c>
      <c r="D30" s="2" t="s">
        <v>43</v>
      </c>
      <c r="E30" s="2" t="s">
        <v>349</v>
      </c>
      <c r="F30" s="2" t="s">
        <v>357</v>
      </c>
      <c r="G30" s="2" t="s">
        <v>355</v>
      </c>
      <c r="H30" s="17" t="s">
        <v>487</v>
      </c>
      <c r="I30" s="11">
        <v>57.109911052904323</v>
      </c>
      <c r="J30" s="11">
        <v>52.714218922201617</v>
      </c>
      <c r="K30" s="11">
        <v>60.25416553896747</v>
      </c>
      <c r="L30" s="11">
        <v>67.174952534392986</v>
      </c>
      <c r="M30" s="11">
        <v>79.013067136725937</v>
      </c>
      <c r="N30" s="11">
        <v>51.387893053719303</v>
      </c>
      <c r="O30" s="11">
        <v>32.115169131418625</v>
      </c>
      <c r="P30" s="11">
        <v>80.463325510659743</v>
      </c>
      <c r="Q30" s="11">
        <v>61.997586704075047</v>
      </c>
      <c r="R30" s="11">
        <v>7.7272727272727275</v>
      </c>
      <c r="S30" s="11">
        <v>58.826234352838853</v>
      </c>
      <c r="T30" s="11">
        <v>45.686731041364382</v>
      </c>
      <c r="U30" s="11">
        <v>63.986856732984052</v>
      </c>
      <c r="V30" s="11">
        <v>50.311525386216566</v>
      </c>
      <c r="W30" s="11">
        <v>14.373698071256653</v>
      </c>
      <c r="X30" s="11">
        <v>76.03392137368941</v>
      </c>
      <c r="Y30" s="11">
        <v>89.771863117870708</v>
      </c>
      <c r="Z30" s="11">
        <v>60.837179593053108</v>
      </c>
      <c r="AA30" s="11">
        <v>82.910457750549639</v>
      </c>
      <c r="AB30" s="11">
        <v>85.938764085539106</v>
      </c>
      <c r="AC30" s="11">
        <v>59.246166361298869</v>
      </c>
      <c r="AD30" s="11">
        <v>36.343472750316856</v>
      </c>
      <c r="AE30" s="11">
        <v>71.435901724260404</v>
      </c>
      <c r="AF30" s="11">
        <v>79.013067136725937</v>
      </c>
      <c r="AG30" s="11">
        <v>38.170301008168131</v>
      </c>
      <c r="AH30" s="11">
        <v>11.474009923121491</v>
      </c>
      <c r="AI30" s="11">
        <v>36.761992432533567</v>
      </c>
      <c r="AJ30" s="11">
        <v>85.496994758273061</v>
      </c>
      <c r="AK30" s="11">
        <v>42.731942714819425</v>
      </c>
      <c r="AL30" s="11">
        <v>93.692117485400189</v>
      </c>
      <c r="AM30" s="11">
        <v>30.087557525327526</v>
      </c>
      <c r="AN30" s="11">
        <v>4.3347732024806716</v>
      </c>
      <c r="AO30" s="11">
        <v>1.7138761410706532E-3</v>
      </c>
      <c r="AP30" s="11">
        <v>44.151751558107406</v>
      </c>
      <c r="AQ30" s="11">
        <v>50.713177486464573</v>
      </c>
      <c r="AR30" s="11">
        <v>63.40204113999053</v>
      </c>
      <c r="AS30" s="11">
        <v>100</v>
      </c>
      <c r="AT30" s="11">
        <v>92.804478098924989</v>
      </c>
      <c r="AU30" s="11">
        <v>91.199676023940867</v>
      </c>
      <c r="AV30" s="11">
        <v>67.436649025361078</v>
      </c>
      <c r="AW30" s="11">
        <v>31.339149915731486</v>
      </c>
      <c r="AX30" s="11">
        <v>100</v>
      </c>
      <c r="AY30" s="11">
        <v>68.373162898145438</v>
      </c>
      <c r="AZ30" s="11">
        <v>34.099948671597836</v>
      </c>
      <c r="BA30" s="11">
        <v>49.27327348814292</v>
      </c>
      <c r="BB30" s="11">
        <v>96.243961758414017</v>
      </c>
      <c r="BC30" s="11">
        <v>5</v>
      </c>
      <c r="BD30" s="11">
        <v>9.0909090909090917</v>
      </c>
      <c r="BE30" s="11">
        <v>9.0909090909090917</v>
      </c>
      <c r="BF30" s="11">
        <v>33.333333333333329</v>
      </c>
      <c r="BG30" s="11">
        <v>50</v>
      </c>
      <c r="BH30" s="11">
        <v>58.445945945945944</v>
      </c>
      <c r="BI30" s="11">
        <v>56.518559151581641</v>
      </c>
      <c r="BJ30" s="11">
        <v>95.833333333333343</v>
      </c>
      <c r="BK30" s="11">
        <v>95.263157894736835</v>
      </c>
      <c r="BL30" s="11">
        <v>46.156348355656071</v>
      </c>
      <c r="BM30" s="11">
        <v>31.346515070428964</v>
      </c>
      <c r="BN30" s="11">
        <v>15.260706846</v>
      </c>
      <c r="BO30" s="11">
        <v>40.406927039999999</v>
      </c>
      <c r="BP30" s="11">
        <v>68.396787896722373</v>
      </c>
      <c r="BQ30" s="11">
        <v>54.49427403192891</v>
      </c>
      <c r="BR30" s="11">
        <v>69.069508270300872</v>
      </c>
      <c r="BS30" s="11">
        <v>2.0130850528434827</v>
      </c>
      <c r="BT30" s="11">
        <v>100</v>
      </c>
      <c r="BU30" s="11">
        <v>89.101407434139304</v>
      </c>
      <c r="BV30" s="11">
        <v>7.722487342567443</v>
      </c>
      <c r="BW30" s="11">
        <v>100</v>
      </c>
      <c r="BX30" s="11">
        <v>3.0321724877491487</v>
      </c>
      <c r="BY30" s="11">
        <v>19.033253823488145</v>
      </c>
      <c r="BZ30" s="11">
        <v>38.461538461538467</v>
      </c>
      <c r="CA30" s="11">
        <v>0</v>
      </c>
      <c r="CB30" s="11">
        <v>0</v>
      </c>
      <c r="CC30" s="11">
        <v>87.128895863032213</v>
      </c>
      <c r="CD30" s="11">
        <v>67.403055679611754</v>
      </c>
      <c r="CE30" s="11">
        <v>51.756558397855301</v>
      </c>
      <c r="CF30" s="11">
        <v>98.727581047588913</v>
      </c>
      <c r="CG30" s="11">
        <v>87.518910354796702</v>
      </c>
      <c r="CH30" s="11">
        <v>43.679163034001746</v>
      </c>
      <c r="CI30" s="11">
        <v>96.023285238939181</v>
      </c>
      <c r="CJ30" s="11">
        <v>87.595057034220531</v>
      </c>
      <c r="CK30" s="11">
        <v>92.965779467680605</v>
      </c>
      <c r="CL30" s="11">
        <v>93.726235741444867</v>
      </c>
      <c r="CM30" s="11">
        <v>91.112167300380236</v>
      </c>
      <c r="CN30" s="11">
        <v>83.460076045627375</v>
      </c>
      <c r="CO30" s="11">
        <v>37.29</v>
      </c>
      <c r="CP30" s="11">
        <v>98.54</v>
      </c>
      <c r="CQ30" s="11">
        <v>100</v>
      </c>
      <c r="CR30" s="11">
        <v>7.51871837221241</v>
      </c>
      <c r="CS30" s="11">
        <v>65.120210910515368</v>
      </c>
      <c r="CT30" s="11">
        <v>78.912805724866899</v>
      </c>
      <c r="CU30" s="11">
        <v>90.608208657780921</v>
      </c>
      <c r="CV30" s="11">
        <v>82.682991537492939</v>
      </c>
      <c r="CW30" s="11">
        <v>81.249865267039894</v>
      </c>
      <c r="CX30" s="11">
        <v>98.888664405601759</v>
      </c>
      <c r="CY30" s="11">
        <v>98.231893535511588</v>
      </c>
      <c r="CZ30" s="11">
        <v>98.540094700118146</v>
      </c>
      <c r="DA30" s="11">
        <v>55.781747030443348</v>
      </c>
      <c r="DB30" s="11">
        <v>98.033203664599711</v>
      </c>
      <c r="DC30" s="11">
        <v>97.842716943668293</v>
      </c>
      <c r="DD30" s="11">
        <v>97.250433765018414</v>
      </c>
      <c r="DE30" s="11">
        <v>43.434837488283407</v>
      </c>
      <c r="DF30" s="11">
        <v>98.39518555667</v>
      </c>
      <c r="DG30" s="11">
        <v>100</v>
      </c>
      <c r="DH30" s="11">
        <v>65.738499083896613</v>
      </c>
      <c r="DI30" s="11">
        <v>12</v>
      </c>
      <c r="DJ30" s="11">
        <v>80.370722433460074</v>
      </c>
      <c r="DK30" s="11">
        <v>11.311787072243346</v>
      </c>
      <c r="DL30" s="11">
        <v>17.34790874524715</v>
      </c>
      <c r="DM30" s="11">
        <v>70.200235571260308</v>
      </c>
      <c r="DN30" s="11">
        <v>23.076923076923077</v>
      </c>
      <c r="DO30" s="11">
        <v>92.466448248858214</v>
      </c>
      <c r="DP30" s="11">
        <v>100</v>
      </c>
      <c r="DQ30" s="11">
        <v>100</v>
      </c>
      <c r="DR30" s="11">
        <v>65.625</v>
      </c>
      <c r="DS30" s="11">
        <v>71.41420141017781</v>
      </c>
      <c r="DT30" s="11">
        <v>47.469550747563609</v>
      </c>
      <c r="DU30" s="11">
        <v>28.871051268772657</v>
      </c>
      <c r="DV30" s="11">
        <v>9.2612456411090012</v>
      </c>
      <c r="DW30" s="11">
        <v>13.817247141684744</v>
      </c>
      <c r="DX30" s="11">
        <v>0</v>
      </c>
      <c r="DY30" s="11">
        <v>14.996570995969805</v>
      </c>
      <c r="DZ30" s="11">
        <v>19.294985836843903</v>
      </c>
      <c r="EA30" s="11">
        <v>36.274984288882308</v>
      </c>
      <c r="EB30" s="11">
        <v>48.746021486164324</v>
      </c>
      <c r="EC30" s="11">
        <v>22.699843516650894</v>
      </c>
      <c r="ED30" s="11">
        <v>59.422446204303647</v>
      </c>
      <c r="EE30" s="11">
        <v>16.666666666666664</v>
      </c>
      <c r="EF30" s="11">
        <v>58.32174369246912</v>
      </c>
      <c r="EG30" s="11">
        <v>87.491371952644997</v>
      </c>
      <c r="EH30" s="11">
        <v>96.174863387978135</v>
      </c>
      <c r="EI30" s="11">
        <v>100</v>
      </c>
      <c r="EJ30" s="11">
        <v>0</v>
      </c>
      <c r="EK30" s="11">
        <v>33.522727272727273</v>
      </c>
      <c r="EL30" s="11">
        <v>90.06849315068493</v>
      </c>
      <c r="EM30" s="11">
        <v>62.671232876712324</v>
      </c>
      <c r="EN30" s="11">
        <v>27.397260273972602</v>
      </c>
      <c r="EO30" s="11">
        <v>85.07</v>
      </c>
      <c r="EP30" s="11">
        <v>100</v>
      </c>
      <c r="EQ30" s="11">
        <v>100</v>
      </c>
      <c r="ER30" s="11">
        <v>94.366197183098592</v>
      </c>
      <c r="ES30" s="11">
        <v>89.024390243902445</v>
      </c>
      <c r="ET30" s="11">
        <v>25.000009318181228</v>
      </c>
      <c r="EU30" s="11">
        <v>32.258070915712466</v>
      </c>
      <c r="EV30" s="11">
        <v>2.6047061645734266</v>
      </c>
      <c r="EW30" s="11">
        <v>60.487443702842988</v>
      </c>
      <c r="EX30" s="11">
        <v>11.802190896899086</v>
      </c>
      <c r="EY30" s="11">
        <v>5.2651833648583141E-2</v>
      </c>
      <c r="EZ30" s="11">
        <v>1.1494768768943455</v>
      </c>
      <c r="FA30" s="11">
        <v>5.0136190513254972E-3</v>
      </c>
      <c r="FB30" s="11">
        <v>0</v>
      </c>
      <c r="FC30" s="11">
        <v>0</v>
      </c>
      <c r="FD30" s="11">
        <v>1.8418855129571159E-3</v>
      </c>
      <c r="FE30" s="11">
        <v>5.2839657982784756</v>
      </c>
      <c r="FF30" s="11">
        <v>0</v>
      </c>
      <c r="FG30" s="11">
        <v>49.195722224816699</v>
      </c>
      <c r="FH30" s="11">
        <v>100</v>
      </c>
      <c r="FI30" s="11">
        <v>66.279069767441854</v>
      </c>
      <c r="FJ30" s="11">
        <v>60.021613748223324</v>
      </c>
      <c r="FK30" s="11">
        <v>59.132891230741514</v>
      </c>
      <c r="FL30" s="11">
        <v>6.4204805201399955</v>
      </c>
      <c r="FM30" s="11">
        <v>59.370132260896668</v>
      </c>
      <c r="FN30" s="11">
        <v>68.620769672321387</v>
      </c>
      <c r="FO30" s="11">
        <v>87.429643527204504</v>
      </c>
      <c r="FP30" s="11">
        <v>66.544117647058826</v>
      </c>
      <c r="FQ30" s="11">
        <v>86.433260393873084</v>
      </c>
      <c r="FR30" s="11">
        <v>31.788032490559363</v>
      </c>
      <c r="FS30" s="11">
        <v>86.060100166944906</v>
      </c>
      <c r="FT30" s="11">
        <v>22.157092614302464</v>
      </c>
      <c r="FU30" s="11">
        <v>0</v>
      </c>
      <c r="FV30" s="11">
        <v>69.367369589345174</v>
      </c>
      <c r="FW30" s="11">
        <v>166.48168701442842</v>
      </c>
      <c r="FX30" s="11">
        <v>277.46947835738069</v>
      </c>
      <c r="FY30" s="11">
        <v>138.73473917869035</v>
      </c>
      <c r="FZ30" s="11">
        <v>0</v>
      </c>
      <c r="GA30" s="11">
        <v>68.373162898145438</v>
      </c>
      <c r="GB30" s="11">
        <v>-10.203162898145436</v>
      </c>
      <c r="GC30" s="11">
        <v>49.27327348814292</v>
      </c>
      <c r="GD30" s="11">
        <v>16.743653866442656</v>
      </c>
      <c r="GE30" s="11">
        <v>5</v>
      </c>
      <c r="GF30" s="11">
        <v>9.0909090909090917</v>
      </c>
      <c r="GG30" s="11">
        <v>9.0909090909090917</v>
      </c>
      <c r="GH30" s="11">
        <v>33.333333333333329</v>
      </c>
      <c r="GI30" s="11">
        <v>50</v>
      </c>
      <c r="GJ30" s="11">
        <v>58.445945945945944</v>
      </c>
      <c r="GK30" s="11">
        <v>30</v>
      </c>
      <c r="GL30" s="11">
        <v>2</v>
      </c>
      <c r="GM30" s="11">
        <v>1.5</v>
      </c>
      <c r="GN30" s="11">
        <v>46.156348355656071</v>
      </c>
      <c r="GO30" s="11">
        <v>31.346515070428968</v>
      </c>
      <c r="GP30" s="11">
        <v>15.260706846</v>
      </c>
      <c r="GQ30" s="11">
        <v>40.406927039999999</v>
      </c>
      <c r="GR30" s="11">
        <v>68.396787896722373</v>
      </c>
      <c r="GS30" s="11">
        <v>45.50572596807109</v>
      </c>
      <c r="GT30" s="11">
        <v>30.930491729699128</v>
      </c>
      <c r="GU30" s="11">
        <v>2.0130850528434827</v>
      </c>
      <c r="GV30" s="11">
        <v>100</v>
      </c>
      <c r="GW30" s="11">
        <v>89.101407434139304</v>
      </c>
      <c r="GX30" s="11">
        <v>7.722487342567443</v>
      </c>
      <c r="GY30" s="11">
        <v>1</v>
      </c>
      <c r="GZ30" s="11">
        <v>291.63259743799404</v>
      </c>
      <c r="HA30" s="11">
        <v>19.033253823488145</v>
      </c>
      <c r="HB30" s="11">
        <v>38.461538461538467</v>
      </c>
      <c r="HC30" s="11">
        <v>0</v>
      </c>
      <c r="HD30" s="11">
        <v>0</v>
      </c>
      <c r="HE30" s="11">
        <v>48.170952380952372</v>
      </c>
      <c r="HF30" s="11">
        <v>152.19428571428568</v>
      </c>
      <c r="HG30" s="11">
        <v>236.90809523809517</v>
      </c>
      <c r="HH30" s="11">
        <v>28.929047619047623</v>
      </c>
      <c r="HI30" s="12">
        <v>145.19542761124038</v>
      </c>
      <c r="HJ30" s="12">
        <v>56.320836965998254</v>
      </c>
      <c r="HK30" s="12">
        <v>18.800309597523221</v>
      </c>
      <c r="HL30" s="11">
        <v>87.595057034220531</v>
      </c>
      <c r="HM30" s="11">
        <v>92.965779467680605</v>
      </c>
      <c r="HN30" s="11">
        <v>93.726235741444867</v>
      </c>
      <c r="HO30" s="11">
        <v>91.112167300380236</v>
      </c>
      <c r="HP30" s="11">
        <v>83.460076045627375</v>
      </c>
      <c r="HQ30" s="11">
        <v>37.29</v>
      </c>
      <c r="HR30" s="11">
        <v>98.54</v>
      </c>
      <c r="HS30" s="11" t="s">
        <v>727</v>
      </c>
      <c r="HT30" s="11">
        <v>7.51871837221241</v>
      </c>
      <c r="HU30" s="11">
        <v>65.120210910515368</v>
      </c>
      <c r="HV30" s="11">
        <v>78.912805724866899</v>
      </c>
      <c r="HW30" s="11">
        <v>90.608208657780921</v>
      </c>
      <c r="HX30" s="11">
        <v>82.682991537492939</v>
      </c>
      <c r="HY30" s="11">
        <v>81.249865267039894</v>
      </c>
      <c r="HZ30" s="11">
        <v>98.888664405601759</v>
      </c>
      <c r="IA30" s="11">
        <v>98.231893535511588</v>
      </c>
      <c r="IB30" s="11">
        <v>98.540094700118146</v>
      </c>
      <c r="IC30" s="11">
        <v>55.781747030443348</v>
      </c>
      <c r="ID30" s="11">
        <v>98.033203664599711</v>
      </c>
      <c r="IE30" s="11">
        <v>97.842716943668293</v>
      </c>
      <c r="IF30" s="11">
        <v>97.250433765018414</v>
      </c>
      <c r="IG30" s="11">
        <v>43.434837488283407</v>
      </c>
      <c r="IH30" s="11">
        <v>98.39518555667</v>
      </c>
      <c r="II30" s="11">
        <v>110.45627376425855</v>
      </c>
      <c r="IJ30" s="11">
        <v>4.0752351097178678</v>
      </c>
      <c r="IK30" s="11">
        <v>5</v>
      </c>
      <c r="IL30" s="11">
        <v>80.370722433460074</v>
      </c>
      <c r="IM30" s="11">
        <v>11.311787072243346</v>
      </c>
      <c r="IN30" s="11">
        <v>17.34790874524715</v>
      </c>
      <c r="IO30" s="11">
        <v>70.200235571260308</v>
      </c>
      <c r="IP30" s="11">
        <v>23.076923076923077</v>
      </c>
      <c r="IQ30" s="11">
        <v>7.4607843137254903</v>
      </c>
      <c r="IR30" s="11">
        <v>100</v>
      </c>
      <c r="IS30" s="11">
        <v>84.80465445505304</v>
      </c>
      <c r="IT30" s="11">
        <v>15.625</v>
      </c>
      <c r="IU30" s="11">
        <v>62.5</v>
      </c>
      <c r="IV30" s="11">
        <v>7.831952356292077</v>
      </c>
      <c r="IW30" s="11">
        <v>28.871051268772657</v>
      </c>
      <c r="IX30" s="11">
        <v>51.83585313174946</v>
      </c>
      <c r="IY30" s="11">
        <v>24.622030237580994</v>
      </c>
      <c r="IZ30" s="11">
        <v>0</v>
      </c>
      <c r="JA30" s="11">
        <v>144.27645788336932</v>
      </c>
      <c r="JB30" s="11">
        <v>10</v>
      </c>
      <c r="JC30" s="11">
        <v>30.23758099352052</v>
      </c>
      <c r="JD30" s="11">
        <v>26.781857451403891</v>
      </c>
      <c r="JE30" s="11">
        <v>7.3434125269978399</v>
      </c>
      <c r="JF30" s="11">
        <v>6.0475161987041037</v>
      </c>
      <c r="JG30" s="11">
        <v>5</v>
      </c>
      <c r="JH30" s="11">
        <v>12.977777777777778</v>
      </c>
      <c r="JI30" s="11">
        <v>9.6701030927835046</v>
      </c>
      <c r="JJ30" s="11">
        <v>96.174863387978135</v>
      </c>
      <c r="JK30" s="11">
        <v>214.64530892448514</v>
      </c>
      <c r="JL30" s="11">
        <v>0</v>
      </c>
      <c r="JM30" s="11">
        <v>33.522727272727273</v>
      </c>
      <c r="JN30" s="11">
        <v>90.06849315068493</v>
      </c>
      <c r="JO30" s="11">
        <v>62.671232876712324</v>
      </c>
      <c r="JP30" s="11">
        <v>27.397260273972602</v>
      </c>
      <c r="JQ30" s="11">
        <v>85.07</v>
      </c>
      <c r="JR30" s="11">
        <v>100</v>
      </c>
      <c r="JS30" s="11">
        <v>100</v>
      </c>
      <c r="JT30" s="11">
        <v>94.366197183098592</v>
      </c>
      <c r="JU30" s="11">
        <v>89.024390243902445</v>
      </c>
      <c r="JV30" s="11">
        <v>0.59756100000000001</v>
      </c>
      <c r="JW30" s="11">
        <v>0.48780489999999999</v>
      </c>
      <c r="JX30" s="11">
        <v>0.96890301400000001</v>
      </c>
      <c r="JY30" s="11">
        <v>0.37614910000000001</v>
      </c>
      <c r="JZ30" s="11">
        <v>5.0634746474579106</v>
      </c>
      <c r="KA30" s="11">
        <v>12528.059118839417</v>
      </c>
      <c r="KB30" s="11">
        <v>22088.859650925606</v>
      </c>
      <c r="KC30" s="11">
        <v>4.0117995366584902E-4</v>
      </c>
      <c r="KD30" s="11">
        <v>0</v>
      </c>
      <c r="KE30" s="11">
        <v>0</v>
      </c>
      <c r="KF30" s="11">
        <v>5.3524699999999998E-3</v>
      </c>
      <c r="KG30" s="13">
        <v>4.7961757492222076E-2</v>
      </c>
      <c r="KH30" s="11">
        <v>61.131751929122601</v>
      </c>
      <c r="KI30" s="11">
        <v>50.931677018633536</v>
      </c>
      <c r="KJ30" s="11">
        <v>200</v>
      </c>
      <c r="KK30" s="11">
        <v>65.116279069767444</v>
      </c>
      <c r="KL30" s="11">
        <v>7.0122222222222232</v>
      </c>
      <c r="KM30" s="11">
        <v>10.59333333333333</v>
      </c>
      <c r="KN30" s="11">
        <v>87.673333333333346</v>
      </c>
      <c r="KO30" s="11">
        <v>111.10416666666667</v>
      </c>
      <c r="KP30" s="11">
        <v>105.255</v>
      </c>
      <c r="KQ30" s="11">
        <v>12.570356472795496</v>
      </c>
      <c r="KR30" s="11">
        <v>33.455882352941174</v>
      </c>
      <c r="KS30" s="11">
        <v>86.433260393873084</v>
      </c>
      <c r="KT30" s="11">
        <v>5.5115007879984832</v>
      </c>
      <c r="KU30" s="11">
        <v>86.060100166944906</v>
      </c>
      <c r="KV30" s="11">
        <v>22.157092614302464</v>
      </c>
    </row>
    <row r="31" spans="1:308" x14ac:dyDescent="0.3">
      <c r="A31" t="s">
        <v>1</v>
      </c>
      <c r="B31" s="2" t="s">
        <v>50</v>
      </c>
      <c r="C31" s="2" t="s">
        <v>51</v>
      </c>
      <c r="D31" s="2" t="s">
        <v>43</v>
      </c>
      <c r="E31" s="2" t="s">
        <v>347</v>
      </c>
      <c r="F31" s="2" t="s">
        <v>357</v>
      </c>
      <c r="G31" s="2" t="s">
        <v>344</v>
      </c>
      <c r="H31" s="17" t="s">
        <v>486</v>
      </c>
      <c r="I31" s="11">
        <v>61.410840823029538</v>
      </c>
      <c r="J31" s="11">
        <v>53.095971350323573</v>
      </c>
      <c r="K31" s="11">
        <v>68.746574823331414</v>
      </c>
      <c r="L31" s="11">
        <v>68.974650167330154</v>
      </c>
      <c r="M31" s="11">
        <v>80.566924100504124</v>
      </c>
      <c r="N31" s="11">
        <v>59.741675254797848</v>
      </c>
      <c r="O31" s="11">
        <v>37.339249241890094</v>
      </c>
      <c r="P31" s="11">
        <v>76.715919592537958</v>
      </c>
      <c r="Q31" s="11">
        <v>67.615140675454597</v>
      </c>
      <c r="R31" s="11">
        <v>12.727272727272727</v>
      </c>
      <c r="S31" s="11">
        <v>46.884485280672884</v>
      </c>
      <c r="T31" s="11">
        <v>37.586255041768773</v>
      </c>
      <c r="U31" s="11">
        <v>76.334969483646816</v>
      </c>
      <c r="V31" s="11">
        <v>53.807756650911308</v>
      </c>
      <c r="W31" s="11">
        <v>42.117777138737424</v>
      </c>
      <c r="X31" s="11">
        <v>69.025821985292467</v>
      </c>
      <c r="Y31" s="11">
        <v>93.789720147173597</v>
      </c>
      <c r="Z31" s="11">
        <v>70.052980022122156</v>
      </c>
      <c r="AA31" s="11">
        <v>74.767489458649962</v>
      </c>
      <c r="AB31" s="11">
        <v>81.078927134990863</v>
      </c>
      <c r="AC31" s="11">
        <v>57.803994555261454</v>
      </c>
      <c r="AD31" s="11">
        <v>57.026052700040886</v>
      </c>
      <c r="AE31" s="11">
        <v>74.196786987707583</v>
      </c>
      <c r="AF31" s="11">
        <v>80.566924100504124</v>
      </c>
      <c r="AG31" s="11">
        <v>42.709941501773955</v>
      </c>
      <c r="AH31" s="11">
        <v>8.3073432190702565</v>
      </c>
      <c r="AI31" s="11">
        <v>63.179753643599113</v>
      </c>
      <c r="AJ31" s="11">
        <v>88.55429271796605</v>
      </c>
      <c r="AK31" s="11">
        <v>60.849703153592998</v>
      </c>
      <c r="AL31" s="11">
        <v>94.849017292784737</v>
      </c>
      <c r="AM31" s="11">
        <v>51.924192361014171</v>
      </c>
      <c r="AN31" s="11">
        <v>4.0650144277870686</v>
      </c>
      <c r="AO31" s="11">
        <v>0.31424450994890685</v>
      </c>
      <c r="AP31" s="11">
        <v>44.338018053475253</v>
      </c>
      <c r="AQ31" s="11">
        <v>51.000773127298459</v>
      </c>
      <c r="AR31" s="11">
        <v>72.393252971816693</v>
      </c>
      <c r="AS31" s="11">
        <v>85.916444324360825</v>
      </c>
      <c r="AT31" s="11">
        <v>96.846986411114599</v>
      </c>
      <c r="AU31" s="11">
        <v>86.98677031359054</v>
      </c>
      <c r="AV31" s="11">
        <v>74.819417499861089</v>
      </c>
      <c r="AW31" s="11">
        <v>28.126520589960759</v>
      </c>
      <c r="AX31" s="11">
        <v>87.599378416339945</v>
      </c>
      <c r="AY31" s="11">
        <v>74.584236529051751</v>
      </c>
      <c r="AZ31" s="11">
        <v>47.507378119716471</v>
      </c>
      <c r="BA31" s="11">
        <v>59.827764588314167</v>
      </c>
      <c r="BB31" s="11">
        <v>88.541183464735994</v>
      </c>
      <c r="BC31" s="11">
        <v>20</v>
      </c>
      <c r="BD31" s="11">
        <v>13.636363636363635</v>
      </c>
      <c r="BE31" s="11">
        <v>4.5454545454545459</v>
      </c>
      <c r="BF31" s="11">
        <v>33.333333333333329</v>
      </c>
      <c r="BG31" s="11">
        <v>25</v>
      </c>
      <c r="BH31" s="11">
        <v>0</v>
      </c>
      <c r="BI31" s="11">
        <v>86.505759736697755</v>
      </c>
      <c r="BJ31" s="11">
        <v>89.583333333333343</v>
      </c>
      <c r="BK31" s="11">
        <v>91.578947368421055</v>
      </c>
      <c r="BL31" s="11">
        <v>40.562557234421412</v>
      </c>
      <c r="BM31" s="11">
        <v>14.992651010365869</v>
      </c>
      <c r="BN31" s="11">
        <v>31.529760555635516</v>
      </c>
      <c r="BO31" s="11">
        <v>9.2673590400000005</v>
      </c>
      <c r="BP31" s="11">
        <v>82.16403738055557</v>
      </c>
      <c r="BQ31" s="11">
        <v>70.655000000000001</v>
      </c>
      <c r="BR31" s="11">
        <v>76.185871070384835</v>
      </c>
      <c r="BS31" s="11">
        <v>6.7197738661184632</v>
      </c>
      <c r="BT31" s="11">
        <v>100</v>
      </c>
      <c r="BU31" s="11">
        <v>100</v>
      </c>
      <c r="BV31" s="11">
        <v>9.0911212752030259</v>
      </c>
      <c r="BW31" s="11">
        <v>100</v>
      </c>
      <c r="BX31" s="11">
        <v>7.0356447641464346</v>
      </c>
      <c r="BY31" s="11">
        <v>70.512820512820511</v>
      </c>
      <c r="BZ31" s="11">
        <v>61.53846153846154</v>
      </c>
      <c r="CA31" s="11">
        <v>0</v>
      </c>
      <c r="CB31" s="11">
        <v>36.419826503667664</v>
      </c>
      <c r="CC31" s="11">
        <v>93.287266920062834</v>
      </c>
      <c r="CD31" s="11">
        <v>60.91413544124498</v>
      </c>
      <c r="CE31" s="11">
        <v>56.459242491308224</v>
      </c>
      <c r="CF31" s="11">
        <v>91.55912897195681</v>
      </c>
      <c r="CG31" s="11">
        <v>63.575056753435121</v>
      </c>
      <c r="CH31" s="11">
        <v>28.643006263048022</v>
      </c>
      <c r="CI31" s="11">
        <v>88.742917055991171</v>
      </c>
      <c r="CJ31" s="11">
        <v>83.91124986063106</v>
      </c>
      <c r="CK31" s="11">
        <v>96.643995986174602</v>
      </c>
      <c r="CL31" s="11">
        <v>97.569405730850718</v>
      </c>
      <c r="CM31" s="11">
        <v>96.945032891069232</v>
      </c>
      <c r="CN31" s="11">
        <v>93.878916267142372</v>
      </c>
      <c r="CO31" s="11">
        <v>70.069999999999993</v>
      </c>
      <c r="CP31" s="11">
        <v>99.89</v>
      </c>
      <c r="CQ31" s="11">
        <v>100</v>
      </c>
      <c r="CR31" s="11">
        <v>10.251920088488657</v>
      </c>
      <c r="CS31" s="11">
        <v>69.511873162741196</v>
      </c>
      <c r="CT31" s="11">
        <v>80.33341671301261</v>
      </c>
      <c r="CU31" s="11">
        <v>85.934440193030653</v>
      </c>
      <c r="CV31" s="11">
        <v>53.673356908225422</v>
      </c>
      <c r="CW31" s="11">
        <v>62.627780970929223</v>
      </c>
      <c r="CX31" s="11">
        <v>96.524068803960745</v>
      </c>
      <c r="CY31" s="11">
        <v>85.00700675933453</v>
      </c>
      <c r="CZ31" s="11">
        <v>94.379673684247692</v>
      </c>
      <c r="DA31" s="11">
        <v>49.510773540468925</v>
      </c>
      <c r="DB31" s="11">
        <v>92.957229007623866</v>
      </c>
      <c r="DC31" s="11">
        <v>86.604136441237529</v>
      </c>
      <c r="DD31" s="11">
        <v>95.893584586558973</v>
      </c>
      <c r="DE31" s="11">
        <v>48.127510862591109</v>
      </c>
      <c r="DF31" s="11">
        <v>96.151502197864218</v>
      </c>
      <c r="DG31" s="11">
        <v>70.732523135243625</v>
      </c>
      <c r="DH31" s="11">
        <v>70.679460530540723</v>
      </c>
      <c r="DI31" s="11">
        <v>32</v>
      </c>
      <c r="DJ31" s="11">
        <v>85.137696510201806</v>
      </c>
      <c r="DK31" s="11">
        <v>43.639201694726282</v>
      </c>
      <c r="DL31" s="11">
        <v>42.301259895194562</v>
      </c>
      <c r="DM31" s="11">
        <v>86.45438046526975</v>
      </c>
      <c r="DN31" s="11">
        <v>24</v>
      </c>
      <c r="DO31" s="11">
        <v>90.178921331714434</v>
      </c>
      <c r="DP31" s="11">
        <v>96.15384615384616</v>
      </c>
      <c r="DQ31" s="11">
        <v>59.510221201192628</v>
      </c>
      <c r="DR31" s="11">
        <v>100</v>
      </c>
      <c r="DS31" s="11">
        <v>82.190551100319752</v>
      </c>
      <c r="DT31" s="11">
        <v>51.331730961493726</v>
      </c>
      <c r="DU31" s="11">
        <v>34.08815204205419</v>
      </c>
      <c r="DV31" s="11">
        <v>5.6212108301186108</v>
      </c>
      <c r="DW31" s="11">
        <v>0</v>
      </c>
      <c r="DX31" s="11">
        <v>0</v>
      </c>
      <c r="DY31" s="11">
        <v>28.335332257901136</v>
      </c>
      <c r="DZ31" s="11">
        <v>7.5801730073315339</v>
      </c>
      <c r="EA31" s="11">
        <v>84.015461454211533</v>
      </c>
      <c r="EB31" s="11">
        <v>82.18762946533819</v>
      </c>
      <c r="EC31" s="11">
        <v>50.728125636190278</v>
      </c>
      <c r="ED31" s="11">
        <v>81.138094297914506</v>
      </c>
      <c r="EE31" s="11">
        <v>17.829457364341085</v>
      </c>
      <c r="EF31" s="11">
        <v>85.01655827821601</v>
      </c>
      <c r="EG31" s="11">
        <v>69.200612593648188</v>
      </c>
      <c r="EH31" s="11">
        <v>100</v>
      </c>
      <c r="EI31" s="11">
        <v>100</v>
      </c>
      <c r="EJ31" s="11">
        <v>34.382566585956411</v>
      </c>
      <c r="EK31" s="11">
        <v>44.309927360774822</v>
      </c>
      <c r="EL31" s="11">
        <v>99.664288711707925</v>
      </c>
      <c r="EM31" s="11">
        <v>91.187578682333196</v>
      </c>
      <c r="EN31" s="11">
        <v>34.704154427192613</v>
      </c>
      <c r="EO31" s="11">
        <v>93.75</v>
      </c>
      <c r="EP31" s="11">
        <v>99.38</v>
      </c>
      <c r="EQ31" s="11">
        <v>100</v>
      </c>
      <c r="ER31" s="11">
        <v>94.961240310077528</v>
      </c>
      <c r="ES31" s="11">
        <v>86.15384615384616</v>
      </c>
      <c r="ET31" s="11">
        <v>75.000009318181213</v>
      </c>
      <c r="EU31" s="11">
        <v>85.483871394380827</v>
      </c>
      <c r="EV31" s="11">
        <v>34.511805557331407</v>
      </c>
      <c r="EW31" s="11">
        <v>12.701083174163236</v>
      </c>
      <c r="EX31" s="11">
        <v>6.2453897919489751</v>
      </c>
      <c r="EY31" s="11">
        <v>2.2109849038379306</v>
      </c>
      <c r="EZ31" s="11">
        <v>3.7386685875742982</v>
      </c>
      <c r="FA31" s="11">
        <v>0.52850079614099343</v>
      </c>
      <c r="FB31" s="11">
        <v>4.701872121113107E-2</v>
      </c>
      <c r="FC31" s="11">
        <v>7.2541750759797796E-2</v>
      </c>
      <c r="FD31" s="11">
        <v>0.60891677168370528</v>
      </c>
      <c r="FE31" s="11">
        <v>9.4680288255311833</v>
      </c>
      <c r="FF31" s="11">
        <v>68.508293154064603</v>
      </c>
      <c r="FG31" s="11">
        <v>56.128804363850804</v>
      </c>
      <c r="FH31" s="11">
        <v>60.550458715596335</v>
      </c>
      <c r="FI31" s="11">
        <v>27.034505208333336</v>
      </c>
      <c r="FJ31" s="11">
        <v>61.333121894492024</v>
      </c>
      <c r="FK31" s="11">
        <v>59.259361288642232</v>
      </c>
      <c r="FL31" s="11">
        <v>6.4204805201399955</v>
      </c>
      <c r="FM31" s="11">
        <v>59.370132260896668</v>
      </c>
      <c r="FN31" s="11">
        <v>68.620769672321387</v>
      </c>
      <c r="FO31" s="11">
        <v>86.477052359405306</v>
      </c>
      <c r="FP31" s="11">
        <v>73.14914742067775</v>
      </c>
      <c r="FQ31" s="11">
        <v>94.258227074902649</v>
      </c>
      <c r="FR31" s="11">
        <v>50.260761945063045</v>
      </c>
      <c r="FS31" s="11">
        <v>87.696903856599675</v>
      </c>
      <c r="FT31" s="11">
        <v>42.517425174251741</v>
      </c>
      <c r="FU31" s="11">
        <v>10.132054442905874</v>
      </c>
      <c r="FV31" s="11">
        <v>30.396163328717616</v>
      </c>
      <c r="FW31" s="11">
        <v>229.65990070586648</v>
      </c>
      <c r="FX31" s="11">
        <v>226.28254922489785</v>
      </c>
      <c r="FY31" s="11">
        <v>145.22611368165084</v>
      </c>
      <c r="FZ31" s="11">
        <v>60.792326657435233</v>
      </c>
      <c r="GA31" s="11">
        <v>74.584236529051751</v>
      </c>
      <c r="GB31" s="11">
        <v>-7.9042365290517438</v>
      </c>
      <c r="GC31" s="11">
        <v>59.827764588314167</v>
      </c>
      <c r="GD31" s="11">
        <v>15.013545055365341</v>
      </c>
      <c r="GE31" s="11">
        <v>20</v>
      </c>
      <c r="GF31" s="11">
        <v>13.636363636363635</v>
      </c>
      <c r="GG31" s="11">
        <v>4.5454545454545459</v>
      </c>
      <c r="GH31" s="11">
        <v>33.333333333333329</v>
      </c>
      <c r="GI31" s="11">
        <v>25</v>
      </c>
      <c r="GJ31" s="11">
        <v>0</v>
      </c>
      <c r="GK31" s="11">
        <v>10</v>
      </c>
      <c r="GL31" s="11">
        <v>5</v>
      </c>
      <c r="GM31" s="11">
        <v>2.6666666666666665</v>
      </c>
      <c r="GN31" s="11">
        <v>40.562557234421412</v>
      </c>
      <c r="GO31" s="11">
        <v>14.992651010365867</v>
      </c>
      <c r="GP31" s="11">
        <v>31.529760555635516</v>
      </c>
      <c r="GQ31" s="11">
        <v>9.2673590400000005</v>
      </c>
      <c r="GR31" s="11">
        <v>82.16403738055557</v>
      </c>
      <c r="GS31" s="11">
        <v>29.344999999999999</v>
      </c>
      <c r="GT31" s="11">
        <v>23.814128929615165</v>
      </c>
      <c r="GU31" s="11">
        <v>6.7197738661184632</v>
      </c>
      <c r="GV31" s="11">
        <v>100</v>
      </c>
      <c r="GW31" s="11">
        <v>100</v>
      </c>
      <c r="GX31" s="11">
        <v>9.0911212752030259</v>
      </c>
      <c r="GY31" s="11">
        <v>1</v>
      </c>
      <c r="GZ31" s="11">
        <v>676.68424718877498</v>
      </c>
      <c r="HA31" s="11">
        <v>70.512820512820511</v>
      </c>
      <c r="HB31" s="11">
        <v>61.53846153846154</v>
      </c>
      <c r="HC31" s="11">
        <v>0</v>
      </c>
      <c r="HD31" s="11">
        <v>3591446.4166666665</v>
      </c>
      <c r="HE31" s="11">
        <v>29.183492063492064</v>
      </c>
      <c r="HF31" s="11">
        <v>179.06238095238089</v>
      </c>
      <c r="HG31" s="11">
        <v>214.29349206349207</v>
      </c>
      <c r="HH31" s="11">
        <v>50.823650793650785</v>
      </c>
      <c r="HI31" s="12">
        <v>214.69831831972363</v>
      </c>
      <c r="HJ31" s="12">
        <v>71.356993736951978</v>
      </c>
      <c r="HK31" s="12">
        <v>47.974546518431829</v>
      </c>
      <c r="HL31" s="11">
        <v>83.91124986063106</v>
      </c>
      <c r="HM31" s="11">
        <v>96.643995986174602</v>
      </c>
      <c r="HN31" s="11">
        <v>97.569405730850718</v>
      </c>
      <c r="HO31" s="11">
        <v>96.945032891069232</v>
      </c>
      <c r="HP31" s="11">
        <v>93.878916267142372</v>
      </c>
      <c r="HQ31" s="11">
        <v>70.069999999999993</v>
      </c>
      <c r="HR31" s="11">
        <v>99.89</v>
      </c>
      <c r="HS31" s="11">
        <v>100</v>
      </c>
      <c r="HT31" s="11">
        <v>10.251920088488657</v>
      </c>
      <c r="HU31" s="11">
        <v>69.511873162741196</v>
      </c>
      <c r="HV31" s="11">
        <v>80.33341671301261</v>
      </c>
      <c r="HW31" s="11">
        <v>85.934440193030653</v>
      </c>
      <c r="HX31" s="11">
        <v>53.673356908225422</v>
      </c>
      <c r="HY31" s="11">
        <v>62.627780970929223</v>
      </c>
      <c r="HZ31" s="11">
        <v>96.524068803960745</v>
      </c>
      <c r="IA31" s="11">
        <v>85.00700675933453</v>
      </c>
      <c r="IB31" s="11">
        <v>94.379673684247692</v>
      </c>
      <c r="IC31" s="11">
        <v>49.510773540468925</v>
      </c>
      <c r="ID31" s="11">
        <v>92.957229007623866</v>
      </c>
      <c r="IE31" s="11">
        <v>86.604136441237529</v>
      </c>
      <c r="IF31" s="11">
        <v>95.893584586558973</v>
      </c>
      <c r="IG31" s="11">
        <v>48.127510862591109</v>
      </c>
      <c r="IH31" s="11">
        <v>96.151502197864218</v>
      </c>
      <c r="II31" s="11">
        <v>70.732523135243625</v>
      </c>
      <c r="IJ31" s="11">
        <v>6.8913226621735459</v>
      </c>
      <c r="IK31" s="11">
        <v>10</v>
      </c>
      <c r="IL31" s="11">
        <v>85.137696510201806</v>
      </c>
      <c r="IM31" s="11">
        <v>43.639201694726282</v>
      </c>
      <c r="IN31" s="11">
        <v>42.301259895194562</v>
      </c>
      <c r="IO31" s="11">
        <v>86.45438046526975</v>
      </c>
      <c r="IP31" s="11">
        <v>24</v>
      </c>
      <c r="IQ31" s="11">
        <v>8.9487179487179489</v>
      </c>
      <c r="IR31" s="11">
        <v>96.15384615384616</v>
      </c>
      <c r="IS31" s="11">
        <v>80.401058454521888</v>
      </c>
      <c r="IT31" s="11">
        <v>0</v>
      </c>
      <c r="IU31" s="11">
        <v>47.808764940239044</v>
      </c>
      <c r="IV31" s="11">
        <v>8.0121310149615859</v>
      </c>
      <c r="IW31" s="11">
        <v>34.08815204205419</v>
      </c>
      <c r="IX31" s="11">
        <v>31.462318386118952</v>
      </c>
      <c r="IY31" s="11">
        <v>0</v>
      </c>
      <c r="IZ31" s="11">
        <v>0</v>
      </c>
      <c r="JA31" s="11">
        <v>272.60374202989442</v>
      </c>
      <c r="JB31" s="11">
        <v>3.9285714285714284</v>
      </c>
      <c r="JC31" s="11">
        <v>70.032403052158472</v>
      </c>
      <c r="JD31" s="11">
        <v>45.155221072436504</v>
      </c>
      <c r="JE31" s="11">
        <v>16.410578028640117</v>
      </c>
      <c r="JF31" s="11">
        <v>8.2575520016724155</v>
      </c>
      <c r="JG31" s="11">
        <v>5.3488372093023253</v>
      </c>
      <c r="JH31" s="11">
        <v>9.6088709677419359</v>
      </c>
      <c r="JI31" s="11">
        <v>12.188034188034187</v>
      </c>
      <c r="JJ31" s="11">
        <v>100.52219321148826</v>
      </c>
      <c r="JK31" s="11">
        <v>152.51336898395721</v>
      </c>
      <c r="JL31" s="11">
        <v>34.382566585956411</v>
      </c>
      <c r="JM31" s="11">
        <v>44.309927360774822</v>
      </c>
      <c r="JN31" s="11">
        <v>99.664288711707925</v>
      </c>
      <c r="JO31" s="11">
        <v>91.187578682333196</v>
      </c>
      <c r="JP31" s="11">
        <v>34.704154427192613</v>
      </c>
      <c r="JQ31" s="11">
        <v>93.75</v>
      </c>
      <c r="JR31" s="11">
        <v>99.38</v>
      </c>
      <c r="JS31" s="11">
        <v>100</v>
      </c>
      <c r="JT31" s="11">
        <v>94.961240310077528</v>
      </c>
      <c r="JU31" s="11">
        <v>86.15384615384616</v>
      </c>
      <c r="JV31" s="11">
        <v>0.86585369999999995</v>
      </c>
      <c r="JW31" s="11">
        <v>0.89024389999999998</v>
      </c>
      <c r="JX31" s="11">
        <v>1.290565798</v>
      </c>
      <c r="JY31" s="11">
        <v>0.25145689999999998</v>
      </c>
      <c r="JZ31" s="11">
        <v>3.7201296450996915</v>
      </c>
      <c r="KA31" s="11">
        <v>48134.294183180231</v>
      </c>
      <c r="KB31" s="11">
        <v>53839.454906841675</v>
      </c>
      <c r="KC31" s="11">
        <v>4.2289596145553443E-2</v>
      </c>
      <c r="KD31" s="11">
        <v>0.35989026000000002</v>
      </c>
      <c r="KE31" s="11">
        <v>0.18862200000000001</v>
      </c>
      <c r="KF31" s="11">
        <v>1.7694958399999996</v>
      </c>
      <c r="KG31" s="13">
        <v>7.6093265381902336E-2</v>
      </c>
      <c r="KH31" s="11">
        <v>3.7003544816609999</v>
      </c>
      <c r="KI31" s="11">
        <v>71.274509803921575</v>
      </c>
      <c r="KJ31" s="11">
        <v>42.201834862385326</v>
      </c>
      <c r="KK31" s="11">
        <v>-91.861979166666657</v>
      </c>
      <c r="KL31" s="11">
        <v>6.835</v>
      </c>
      <c r="KM31" s="11">
        <v>10.569285714285716</v>
      </c>
      <c r="KN31" s="11">
        <v>87.673333333333346</v>
      </c>
      <c r="KO31" s="11">
        <v>111.10416666666667</v>
      </c>
      <c r="KP31" s="11">
        <v>105.255</v>
      </c>
      <c r="KQ31" s="11">
        <v>13.522947640594699</v>
      </c>
      <c r="KR31" s="11">
        <v>26.850852579322254</v>
      </c>
      <c r="KS31" s="11">
        <v>94.258227074902649</v>
      </c>
      <c r="KT31" s="11">
        <v>6.2672823316383921</v>
      </c>
      <c r="KU31" s="11">
        <v>87.696903856599675</v>
      </c>
      <c r="KV31" s="11">
        <v>42.517425174251741</v>
      </c>
    </row>
    <row r="32" spans="1:308" x14ac:dyDescent="0.3">
      <c r="A32" t="s">
        <v>1</v>
      </c>
      <c r="B32" s="2" t="s">
        <v>52</v>
      </c>
      <c r="C32" s="2" t="s">
        <v>53</v>
      </c>
      <c r="D32" s="2" t="s">
        <v>43</v>
      </c>
      <c r="E32" s="2" t="s">
        <v>347</v>
      </c>
      <c r="F32" s="2" t="s">
        <v>357</v>
      </c>
      <c r="G32" s="2" t="s">
        <v>356</v>
      </c>
      <c r="H32" s="17" t="s">
        <v>487</v>
      </c>
      <c r="I32" s="11">
        <v>58.337191681091042</v>
      </c>
      <c r="J32" s="11">
        <v>53.898231387764653</v>
      </c>
      <c r="K32" s="11">
        <v>63.409186114497892</v>
      </c>
      <c r="L32" s="11">
        <v>65.780773741800473</v>
      </c>
      <c r="M32" s="11">
        <v>67.732025795435035</v>
      </c>
      <c r="N32" s="11">
        <v>61.95273272922244</v>
      </c>
      <c r="O32" s="11">
        <v>37.250200317825765</v>
      </c>
      <c r="P32" s="11">
        <v>86.685295116983937</v>
      </c>
      <c r="Q32" s="11">
        <v>65.598713688818506</v>
      </c>
      <c r="R32" s="11">
        <v>1.5151515151515154</v>
      </c>
      <c r="S32" s="11">
        <v>64.801151947339548</v>
      </c>
      <c r="T32" s="11">
        <v>41.151433471403962</v>
      </c>
      <c r="U32" s="11">
        <v>81.043040070067761</v>
      </c>
      <c r="V32" s="11">
        <v>36.492833904587322</v>
      </c>
      <c r="W32" s="11">
        <v>32.184141468368026</v>
      </c>
      <c r="X32" s="11">
        <v>73.463124546753306</v>
      </c>
      <c r="Y32" s="11">
        <v>95.524861878453038</v>
      </c>
      <c r="Z32" s="11">
        <v>52.464616564417184</v>
      </c>
      <c r="AA32" s="11">
        <v>67.597181638027337</v>
      </c>
      <c r="AB32" s="11">
        <v>84.842893854706233</v>
      </c>
      <c r="AC32" s="11">
        <v>49.49177052847034</v>
      </c>
      <c r="AD32" s="11">
        <v>50.562077961939842</v>
      </c>
      <c r="AE32" s="11">
        <v>76.409944725858608</v>
      </c>
      <c r="AF32" s="11">
        <v>67.732025795435035</v>
      </c>
      <c r="AG32" s="11">
        <v>34.421510162501036</v>
      </c>
      <c r="AH32" s="11">
        <v>52.494145190515134</v>
      </c>
      <c r="AI32" s="11">
        <v>46.242794991872429</v>
      </c>
      <c r="AJ32" s="11">
        <v>80.832162767808512</v>
      </c>
      <c r="AK32" s="11">
        <v>61.846976904006986</v>
      </c>
      <c r="AL32" s="11">
        <v>95.878806358630555</v>
      </c>
      <c r="AM32" s="11">
        <v>60.921018521029538</v>
      </c>
      <c r="AN32" s="11">
        <v>4.9119041381941537</v>
      </c>
      <c r="AO32" s="11">
        <v>1.1133477602345487</v>
      </c>
      <c r="AP32" s="11">
        <v>22.303169324399001</v>
      </c>
      <c r="AQ32" s="11">
        <v>64.221779657167275</v>
      </c>
      <c r="AR32" s="11">
        <v>70.02998250593005</v>
      </c>
      <c r="AS32" s="11">
        <v>91.539351147361373</v>
      </c>
      <c r="AT32" s="11">
        <v>93.475663044001834</v>
      </c>
      <c r="AU32" s="11">
        <v>96.21287689348182</v>
      </c>
      <c r="AV32" s="11">
        <v>87.557243294382616</v>
      </c>
      <c r="AW32" s="11">
        <v>53.809846935823359</v>
      </c>
      <c r="AX32" s="11">
        <v>97.516789386852594</v>
      </c>
      <c r="AY32" s="11">
        <v>71.176490150940026</v>
      </c>
      <c r="AZ32" s="11">
        <v>55.834051427607726</v>
      </c>
      <c r="BA32" s="11">
        <v>66.532856486380865</v>
      </c>
      <c r="BB32" s="11">
        <v>68.851456690345401</v>
      </c>
      <c r="BC32" s="11">
        <v>0</v>
      </c>
      <c r="BD32" s="11">
        <v>4.5454545454545459</v>
      </c>
      <c r="BE32" s="11">
        <v>0</v>
      </c>
      <c r="BF32" s="11">
        <v>33.333333333333329</v>
      </c>
      <c r="BG32" s="11">
        <v>25</v>
      </c>
      <c r="BH32" s="11">
        <v>100</v>
      </c>
      <c r="BI32" s="11">
        <v>86.505759736697755</v>
      </c>
      <c r="BJ32" s="11">
        <v>79.166666666666657</v>
      </c>
      <c r="BK32" s="11">
        <v>90.526315789473685</v>
      </c>
      <c r="BL32" s="11">
        <v>62.695958132704042</v>
      </c>
      <c r="BM32" s="11">
        <v>16.050265259828695</v>
      </c>
      <c r="BN32" s="11">
        <v>27.217269135013357</v>
      </c>
      <c r="BO32" s="11">
        <v>9.2673590400000005</v>
      </c>
      <c r="BP32" s="11">
        <v>82.460906893486381</v>
      </c>
      <c r="BQ32" s="11">
        <v>81.02</v>
      </c>
      <c r="BR32" s="11">
        <v>79.64821331671692</v>
      </c>
      <c r="BS32" s="11">
        <v>2.1195172210774214</v>
      </c>
      <c r="BT32" s="11">
        <v>100</v>
      </c>
      <c r="BU32" s="11">
        <v>100</v>
      </c>
      <c r="BV32" s="11">
        <v>16.2</v>
      </c>
      <c r="BW32" s="11">
        <v>0</v>
      </c>
      <c r="BX32" s="11">
        <v>0.6374862064465221</v>
      </c>
      <c r="BY32" s="11">
        <v>68.07849781166172</v>
      </c>
      <c r="BZ32" s="11">
        <v>25</v>
      </c>
      <c r="CA32" s="11">
        <v>4.3499999999999996</v>
      </c>
      <c r="CB32" s="11">
        <v>31.308068061810403</v>
      </c>
      <c r="CC32" s="11">
        <v>91.09288292448619</v>
      </c>
      <c r="CD32" s="11">
        <v>59.745762549428136</v>
      </c>
      <c r="CE32" s="11">
        <v>53.430811902208518</v>
      </c>
      <c r="CF32" s="11">
        <v>82.542592826454936</v>
      </c>
      <c r="CG32" s="11">
        <v>92.81007919094381</v>
      </c>
      <c r="CH32" s="11">
        <v>42.560086416419118</v>
      </c>
      <c r="CI32" s="11">
        <v>92.059656017332443</v>
      </c>
      <c r="CJ32" s="11">
        <v>90.377532228360963</v>
      </c>
      <c r="CK32" s="11">
        <v>97.398710865561696</v>
      </c>
      <c r="CL32" s="11">
        <v>97.795810313075506</v>
      </c>
      <c r="CM32" s="11">
        <v>96.08080110497238</v>
      </c>
      <c r="CN32" s="11">
        <v>95.971454880294658</v>
      </c>
      <c r="CO32" s="11">
        <v>87.91</v>
      </c>
      <c r="CP32" s="11">
        <v>58.930000000000007</v>
      </c>
      <c r="CQ32" s="11">
        <v>56.748466257668717</v>
      </c>
      <c r="CR32" s="11">
        <v>6.2700000000000005</v>
      </c>
      <c r="CS32" s="11">
        <v>49.691662673137351</v>
      </c>
      <c r="CT32" s="11">
        <v>84.348762382788408</v>
      </c>
      <c r="CU32" s="11">
        <v>85.914106648527593</v>
      </c>
      <c r="CV32" s="11">
        <v>39.733743698957866</v>
      </c>
      <c r="CW32" s="11">
        <v>52.342006407274511</v>
      </c>
      <c r="CX32" s="11">
        <v>93.552808017478213</v>
      </c>
      <c r="CY32" s="11">
        <v>92.446794628333564</v>
      </c>
      <c r="CZ32" s="11">
        <v>92.35284043112469</v>
      </c>
      <c r="DA32" s="11">
        <v>53.503484097761181</v>
      </c>
      <c r="DB32" s="11">
        <v>96.746461025970135</v>
      </c>
      <c r="DC32" s="11">
        <v>94.702873513101721</v>
      </c>
      <c r="DD32" s="11">
        <v>94.871807711779809</v>
      </c>
      <c r="DE32" s="11">
        <v>58.05058689956708</v>
      </c>
      <c r="DF32" s="11">
        <v>96.068302530011678</v>
      </c>
      <c r="DG32" s="11">
        <v>55.90469613259669</v>
      </c>
      <c r="DH32" s="11">
        <v>52.570615452814316</v>
      </c>
      <c r="DI32" s="11">
        <v>40</v>
      </c>
      <c r="DJ32" s="11">
        <v>85.88858195211786</v>
      </c>
      <c r="DK32" s="11">
        <v>32.769337016574582</v>
      </c>
      <c r="DL32" s="11">
        <v>33.028314917127069</v>
      </c>
      <c r="DM32" s="11">
        <v>81.168760240305843</v>
      </c>
      <c r="DN32" s="11">
        <v>35.294117647058826</v>
      </c>
      <c r="DO32" s="11">
        <v>89.176901016069749</v>
      </c>
      <c r="DP32" s="11">
        <v>100</v>
      </c>
      <c r="DQ32" s="11">
        <v>73.445322290154209</v>
      </c>
      <c r="DR32" s="11">
        <v>80.91106290672451</v>
      </c>
      <c r="DS32" s="11">
        <v>48.839692189426401</v>
      </c>
      <c r="DT32" s="11">
        <v>39.294183744915486</v>
      </c>
      <c r="DU32" s="11">
        <v>29.548836580086579</v>
      </c>
      <c r="DV32" s="11">
        <v>100</v>
      </c>
      <c r="DW32" s="11">
        <v>5.8589698080541153</v>
      </c>
      <c r="DX32" s="11">
        <v>100</v>
      </c>
      <c r="DY32" s="11">
        <v>34.012104225124276</v>
      </c>
      <c r="DZ32" s="11">
        <v>22.599651919397278</v>
      </c>
      <c r="EA32" s="11">
        <v>53.358691110783681</v>
      </c>
      <c r="EB32" s="11">
        <v>51.736480345125813</v>
      </c>
      <c r="EC32" s="11">
        <v>47.571035975600623</v>
      </c>
      <c r="ED32" s="11">
        <v>58.706497686582168</v>
      </c>
      <c r="EE32" s="11">
        <v>19.841269841269842</v>
      </c>
      <c r="EF32" s="11">
        <v>62.953956394103606</v>
      </c>
      <c r="EG32" s="11">
        <v>68.566576595949641</v>
      </c>
      <c r="EH32" s="11">
        <v>91.808118081180808</v>
      </c>
      <c r="EI32" s="11">
        <v>100</v>
      </c>
      <c r="EJ32" s="11">
        <v>25.530243519245875</v>
      </c>
      <c r="EK32" s="11">
        <v>79.18303220738413</v>
      </c>
      <c r="EL32" s="11">
        <v>100</v>
      </c>
      <c r="EM32" s="11">
        <v>97.676742443167626</v>
      </c>
      <c r="EN32" s="11">
        <v>6.8448663502373215</v>
      </c>
      <c r="EO32" s="11">
        <v>91.43</v>
      </c>
      <c r="EP32" s="11">
        <v>100</v>
      </c>
      <c r="EQ32" s="11">
        <v>99.663865546218489</v>
      </c>
      <c r="ER32" s="11">
        <v>96.958174904942965</v>
      </c>
      <c r="ES32" s="11">
        <v>91.341991341991346</v>
      </c>
      <c r="ET32" s="11">
        <v>81.81817842975228</v>
      </c>
      <c r="EU32" s="11">
        <v>98.387099760665819</v>
      </c>
      <c r="EV32" s="11">
        <v>53.447286348093634</v>
      </c>
      <c r="EW32" s="11">
        <v>10.031509545606447</v>
      </c>
      <c r="EX32" s="11">
        <v>5.2083480576618841</v>
      </c>
      <c r="EY32" s="11">
        <v>4.0605734493183121</v>
      </c>
      <c r="EZ32" s="11">
        <v>5.4667909076022676</v>
      </c>
      <c r="FA32" s="11">
        <v>1.4650107176491776</v>
      </c>
      <c r="FB32" s="11">
        <v>0.46356990901670647</v>
      </c>
      <c r="FC32" s="11">
        <v>0.58344193063333916</v>
      </c>
      <c r="FD32" s="11">
        <v>1.9413684836389715</v>
      </c>
      <c r="FE32" s="11">
        <v>7.1416826331893972</v>
      </c>
      <c r="FF32" s="11">
        <v>34.637797765450564</v>
      </c>
      <c r="FG32" s="11">
        <v>11.808117114445917</v>
      </c>
      <c r="FH32" s="11">
        <v>26.597777005904828</v>
      </c>
      <c r="FI32" s="11">
        <v>31.330472103004293</v>
      </c>
      <c r="FJ32" s="11">
        <v>73.745169209806065</v>
      </c>
      <c r="FK32" s="11">
        <v>84.624190535977064</v>
      </c>
      <c r="FL32" s="11">
        <v>25.771321176410666</v>
      </c>
      <c r="FM32" s="11">
        <v>64.515940222983758</v>
      </c>
      <c r="FN32" s="11">
        <v>72.452277140658779</v>
      </c>
      <c r="FO32" s="11">
        <v>87.559458470545195</v>
      </c>
      <c r="FP32" s="11">
        <v>71.858314884750627</v>
      </c>
      <c r="FQ32" s="11">
        <v>90.398228338672055</v>
      </c>
      <c r="FR32" s="11">
        <v>53.124298893726682</v>
      </c>
      <c r="FS32" s="11">
        <v>84.585701255875961</v>
      </c>
      <c r="FT32" s="11">
        <v>32.653893192009789</v>
      </c>
      <c r="FU32" s="11">
        <v>6.0867977357112419</v>
      </c>
      <c r="FV32" s="11">
        <v>62.896909935682835</v>
      </c>
      <c r="FW32" s="11">
        <v>91.301966035668642</v>
      </c>
      <c r="FX32" s="11">
        <v>137.96741534278814</v>
      </c>
      <c r="FY32" s="11">
        <v>93.330898614239047</v>
      </c>
      <c r="FZ32" s="11">
        <v>12.173595471422484</v>
      </c>
      <c r="GA32" s="11">
        <v>71.176490150940026</v>
      </c>
      <c r="GB32" s="11">
        <v>-6.4764901509400232</v>
      </c>
      <c r="GC32" s="11">
        <v>66.532856486380865</v>
      </c>
      <c r="GD32" s="11">
        <v>10.591066764897484</v>
      </c>
      <c r="GE32" s="11">
        <v>0</v>
      </c>
      <c r="GF32" s="11">
        <v>4.5454545454545459</v>
      </c>
      <c r="GG32" s="11">
        <v>0</v>
      </c>
      <c r="GH32" s="11">
        <v>33.333333333333329</v>
      </c>
      <c r="GI32" s="11">
        <v>25</v>
      </c>
      <c r="GJ32" s="11">
        <v>100</v>
      </c>
      <c r="GK32" s="11">
        <v>10</v>
      </c>
      <c r="GL32" s="11">
        <v>10</v>
      </c>
      <c r="GM32" s="11">
        <v>3</v>
      </c>
      <c r="GN32" s="11">
        <v>62.695958132704042</v>
      </c>
      <c r="GO32" s="11">
        <v>16.050265259828695</v>
      </c>
      <c r="GP32" s="11">
        <v>27.217269135013353</v>
      </c>
      <c r="GQ32" s="11">
        <v>9.2673590400000005</v>
      </c>
      <c r="GR32" s="11">
        <v>82.460906893486381</v>
      </c>
      <c r="GS32" s="11">
        <v>18.98</v>
      </c>
      <c r="GT32" s="11">
        <v>20.35178668328308</v>
      </c>
      <c r="GU32" s="11">
        <v>2.1195172210774214</v>
      </c>
      <c r="GV32" s="11" t="s">
        <v>727</v>
      </c>
      <c r="GW32" s="11" t="s">
        <v>727</v>
      </c>
      <c r="GX32" s="11" t="s">
        <v>727</v>
      </c>
      <c r="GY32" s="11">
        <v>0</v>
      </c>
      <c r="GZ32" s="11">
        <v>61.313054903053718</v>
      </c>
      <c r="HA32" s="11">
        <v>68.07849781166172</v>
      </c>
      <c r="HB32" s="11">
        <v>25</v>
      </c>
      <c r="HC32" s="11">
        <v>4.3499999999999996</v>
      </c>
      <c r="HD32" s="11">
        <v>3087363.660066356</v>
      </c>
      <c r="HE32" s="11">
        <v>35.949206349206349</v>
      </c>
      <c r="HF32" s="11">
        <v>183.90015873015872</v>
      </c>
      <c r="HG32" s="11">
        <v>228.85682539682543</v>
      </c>
      <c r="HH32" s="11">
        <v>78.362857142857152</v>
      </c>
      <c r="HI32" s="12">
        <v>129.83651607337697</v>
      </c>
      <c r="HJ32" s="12">
        <v>57.439913583580882</v>
      </c>
      <c r="HK32" s="12">
        <v>34.683552734681086</v>
      </c>
      <c r="HL32" s="11">
        <v>90.377532228360963</v>
      </c>
      <c r="HM32" s="11">
        <v>97.398710865561696</v>
      </c>
      <c r="HN32" s="11">
        <v>97.795810313075506</v>
      </c>
      <c r="HO32" s="11">
        <v>96.08080110497238</v>
      </c>
      <c r="HP32" s="11">
        <v>95.971454880294658</v>
      </c>
      <c r="HQ32" s="11">
        <v>87.91</v>
      </c>
      <c r="HR32" s="11">
        <v>58.930000000000007</v>
      </c>
      <c r="HS32" s="11">
        <v>56.748466257668717</v>
      </c>
      <c r="HT32" s="11" t="s">
        <v>727</v>
      </c>
      <c r="HU32" s="11">
        <v>49.691662673137351</v>
      </c>
      <c r="HV32" s="11">
        <v>84.348762382788408</v>
      </c>
      <c r="HW32" s="11">
        <v>85.914106648527593</v>
      </c>
      <c r="HX32" s="11">
        <v>39.733743698957866</v>
      </c>
      <c r="HY32" s="11">
        <v>52.342006407274511</v>
      </c>
      <c r="HZ32" s="11">
        <v>93.552808017478213</v>
      </c>
      <c r="IA32" s="11">
        <v>92.446794628333564</v>
      </c>
      <c r="IB32" s="11">
        <v>92.35284043112469</v>
      </c>
      <c r="IC32" s="11">
        <v>53.503484097761181</v>
      </c>
      <c r="ID32" s="11">
        <v>96.746461025970135</v>
      </c>
      <c r="IE32" s="11">
        <v>94.702873513101721</v>
      </c>
      <c r="IF32" s="11">
        <v>94.871807711779809</v>
      </c>
      <c r="IG32" s="11">
        <v>58.05058689956708</v>
      </c>
      <c r="IH32" s="11">
        <v>96.068302530011678</v>
      </c>
      <c r="II32" s="11">
        <v>55.90469613259669</v>
      </c>
      <c r="IJ32" s="11">
        <v>-3.4297643900984194</v>
      </c>
      <c r="IK32" s="11">
        <v>12</v>
      </c>
      <c r="IL32" s="11">
        <v>85.88858195211786</v>
      </c>
      <c r="IM32" s="11">
        <v>32.769337016574582</v>
      </c>
      <c r="IN32" s="11">
        <v>33.028314917127069</v>
      </c>
      <c r="IO32" s="11">
        <v>81.168760240305843</v>
      </c>
      <c r="IP32" s="11">
        <v>35.294117647058826</v>
      </c>
      <c r="IQ32" s="11">
        <v>9.6004872107186365</v>
      </c>
      <c r="IR32" s="11">
        <v>100</v>
      </c>
      <c r="IS32" s="11">
        <v>81.916615151614934</v>
      </c>
      <c r="IT32" s="11">
        <v>8.676789587852495</v>
      </c>
      <c r="IU32" s="11">
        <v>93.275488069414308</v>
      </c>
      <c r="IV32" s="11">
        <v>7.4505546536796539</v>
      </c>
      <c r="IW32" s="11">
        <v>29.548836580086579</v>
      </c>
      <c r="IX32" s="11">
        <v>608.26795413397701</v>
      </c>
      <c r="IY32" s="11">
        <v>10.440555220277609</v>
      </c>
      <c r="IZ32" s="11">
        <v>167.10923355461676</v>
      </c>
      <c r="JA32" s="11">
        <v>327.21786360893179</v>
      </c>
      <c r="JB32" s="11">
        <v>11.712707182320441</v>
      </c>
      <c r="JC32" s="11">
        <v>44.477972238986119</v>
      </c>
      <c r="JD32" s="11">
        <v>28.424864212432109</v>
      </c>
      <c r="JE32" s="11">
        <v>15.389257694628848</v>
      </c>
      <c r="JF32" s="11">
        <v>5.9746529873264933</v>
      </c>
      <c r="JG32" s="11">
        <v>5.9523809523809526</v>
      </c>
      <c r="JH32" s="11">
        <v>12.393188854489164</v>
      </c>
      <c r="JI32" s="11">
        <v>12.275316455696203</v>
      </c>
      <c r="JJ32" s="11">
        <v>91.808118081180808</v>
      </c>
      <c r="JK32" s="11">
        <v>116.10296318467526</v>
      </c>
      <c r="JL32" s="11">
        <v>25.530243519245875</v>
      </c>
      <c r="JM32" s="11">
        <v>79.18303220738413</v>
      </c>
      <c r="JN32" s="11">
        <v>100</v>
      </c>
      <c r="JO32" s="11">
        <v>97.676742443167626</v>
      </c>
      <c r="JP32" s="11">
        <v>6.8448663502373215</v>
      </c>
      <c r="JQ32" s="11">
        <v>91.43</v>
      </c>
      <c r="JR32" s="11">
        <v>100</v>
      </c>
      <c r="JS32" s="11">
        <v>99.663865546218489</v>
      </c>
      <c r="JT32" s="11">
        <v>96.958174904942965</v>
      </c>
      <c r="JU32" s="11">
        <v>91.341991341991346</v>
      </c>
      <c r="JV32" s="11">
        <v>0.90243899999999999</v>
      </c>
      <c r="JW32" s="11">
        <v>0.98780489999999999</v>
      </c>
      <c r="JX32" s="11">
        <v>1.4814587210000001</v>
      </c>
      <c r="JY32" s="11">
        <v>0.24449100000000001</v>
      </c>
      <c r="JZ32" s="11">
        <v>3.4694269827800959</v>
      </c>
      <c r="KA32" s="11">
        <v>78647.140153199653</v>
      </c>
      <c r="KB32" s="11">
        <v>75030.976612089798</v>
      </c>
      <c r="KC32" s="11">
        <v>0.11722728149261458</v>
      </c>
      <c r="KD32" s="11">
        <v>3.5482524999999998</v>
      </c>
      <c r="KE32" s="11">
        <v>1.5170571800000001</v>
      </c>
      <c r="KF32" s="11">
        <v>5.6415648500000009</v>
      </c>
      <c r="KG32" s="13">
        <v>6.0452098927734114E-2</v>
      </c>
      <c r="KH32" s="11">
        <v>-5.1413777759799366</v>
      </c>
      <c r="KI32" s="11">
        <v>-58.769864626250737</v>
      </c>
      <c r="KJ32" s="11">
        <v>-93.60889197638069</v>
      </c>
      <c r="KK32" s="11">
        <v>-74.678111587982826</v>
      </c>
      <c r="KL32" s="11">
        <v>5.1577777777777776</v>
      </c>
      <c r="KM32" s="11">
        <v>5.7462962962962951</v>
      </c>
      <c r="KN32" s="11">
        <v>84.498666666666679</v>
      </c>
      <c r="KO32" s="11">
        <v>106.56183333333334</v>
      </c>
      <c r="KP32" s="11">
        <v>102.64066666666668</v>
      </c>
      <c r="KQ32" s="11">
        <v>12.440541529454812</v>
      </c>
      <c r="KR32" s="11">
        <v>28.141685115249381</v>
      </c>
      <c r="KS32" s="11">
        <v>90.398228338672055</v>
      </c>
      <c r="KT32" s="11">
        <v>6.3844392672531924</v>
      </c>
      <c r="KU32" s="11">
        <v>84.585701255875961</v>
      </c>
      <c r="KV32" s="11">
        <v>32.653893192009789</v>
      </c>
    </row>
    <row r="33" spans="1:308" x14ac:dyDescent="0.3">
      <c r="A33" t="s">
        <v>1</v>
      </c>
      <c r="B33" s="2" t="s">
        <v>54</v>
      </c>
      <c r="C33" s="2" t="s">
        <v>55</v>
      </c>
      <c r="D33" s="2" t="s">
        <v>43</v>
      </c>
      <c r="E33" s="2" t="s">
        <v>347</v>
      </c>
      <c r="F33" s="2" t="s">
        <v>357</v>
      </c>
      <c r="G33" s="2" t="s">
        <v>356</v>
      </c>
      <c r="H33" s="17" t="s">
        <v>486</v>
      </c>
      <c r="I33" s="11">
        <v>60.395634167247657</v>
      </c>
      <c r="J33" s="11">
        <v>68.743235859443459</v>
      </c>
      <c r="K33" s="11">
        <v>65.183888805447097</v>
      </c>
      <c r="L33" s="11">
        <v>71.007829505134353</v>
      </c>
      <c r="M33" s="11">
        <v>60.359145444730053</v>
      </c>
      <c r="N33" s="11">
        <v>58.523149834401032</v>
      </c>
      <c r="O33" s="11">
        <v>38.556555554329911</v>
      </c>
      <c r="P33" s="11">
        <v>88.891561435738083</v>
      </c>
      <c r="Q33" s="11">
        <v>60.821690862234149</v>
      </c>
      <c r="R33" s="11">
        <v>71.666666666666671</v>
      </c>
      <c r="S33" s="11">
        <v>79.801151947339548</v>
      </c>
      <c r="T33" s="11">
        <v>56.829720161284492</v>
      </c>
      <c r="U33" s="11">
        <v>72.418165858487029</v>
      </c>
      <c r="V33" s="11">
        <v>50.773694084354169</v>
      </c>
      <c r="W33" s="11">
        <v>47.714188084250949</v>
      </c>
      <c r="X33" s="11">
        <v>71.873442441992509</v>
      </c>
      <c r="Y33" s="11">
        <v>94.635424695544941</v>
      </c>
      <c r="Z33" s="11">
        <v>46.512500000000003</v>
      </c>
      <c r="AA33" s="11">
        <v>78.984283703518855</v>
      </c>
      <c r="AB33" s="11">
        <v>87.613689990043156</v>
      </c>
      <c r="AC33" s="11">
        <v>55.14893322203136</v>
      </c>
      <c r="AD33" s="11">
        <v>50.010276964184776</v>
      </c>
      <c r="AE33" s="11">
        <v>83.281963645893612</v>
      </c>
      <c r="AF33" s="11">
        <v>60.359145444730053</v>
      </c>
      <c r="AG33" s="11">
        <v>35.611764386146234</v>
      </c>
      <c r="AH33" s="11">
        <v>1.5504944220693389</v>
      </c>
      <c r="AI33" s="11">
        <v>63.085903426675429</v>
      </c>
      <c r="AJ33" s="11">
        <v>85.451861997166773</v>
      </c>
      <c r="AK33" s="11">
        <v>74.002458068247535</v>
      </c>
      <c r="AL33" s="11">
        <v>91.436416706100914</v>
      </c>
      <c r="AM33" s="11">
        <v>67.812506786121517</v>
      </c>
      <c r="AN33" s="11">
        <v>5.4601395031742461</v>
      </c>
      <c r="AO33" s="11">
        <v>1.6562101837760845</v>
      </c>
      <c r="AP33" s="11">
        <v>23.835433559529186</v>
      </c>
      <c r="AQ33" s="11">
        <v>57.154199282168747</v>
      </c>
      <c r="AR33" s="11">
        <v>75.420844011209667</v>
      </c>
      <c r="AS33" s="11">
        <v>96.64015856517851</v>
      </c>
      <c r="AT33" s="11">
        <v>89.970690220115785</v>
      </c>
      <c r="AU33" s="11">
        <v>95.692665649007722</v>
      </c>
      <c r="AV33" s="11">
        <v>80.960649670257794</v>
      </c>
      <c r="AW33" s="11">
        <v>78.467203274435391</v>
      </c>
      <c r="AX33" s="11">
        <v>91.61800123543324</v>
      </c>
      <c r="AY33" s="11">
        <v>74.664739718999726</v>
      </c>
      <c r="AZ33" s="11">
        <v>50.303822467738257</v>
      </c>
      <c r="BA33" s="11">
        <v>61.60219087298011</v>
      </c>
      <c r="BB33" s="11">
        <v>56.716010389218496</v>
      </c>
      <c r="BC33" s="11">
        <v>65</v>
      </c>
      <c r="BD33" s="11">
        <v>72.727272727272734</v>
      </c>
      <c r="BE33" s="11">
        <v>77.272727272727266</v>
      </c>
      <c r="BF33" s="11">
        <v>100</v>
      </c>
      <c r="BG33" s="11">
        <v>75</v>
      </c>
      <c r="BH33" s="11">
        <v>100</v>
      </c>
      <c r="BI33" s="11">
        <v>86.505759736697755</v>
      </c>
      <c r="BJ33" s="11">
        <v>37.5</v>
      </c>
      <c r="BK33" s="11">
        <v>85.263157894736835</v>
      </c>
      <c r="BL33" s="11">
        <v>80.395248273882373</v>
      </c>
      <c r="BM33" s="11">
        <v>22.042588875144936</v>
      </c>
      <c r="BN33" s="11">
        <v>25.069525042658324</v>
      </c>
      <c r="BO33" s="11">
        <v>71.378080720000014</v>
      </c>
      <c r="BP33" s="11">
        <v>62.800573235581027</v>
      </c>
      <c r="BQ33" s="11">
        <v>64.94399153695349</v>
      </c>
      <c r="BR33" s="11">
        <v>89.509932802926571</v>
      </c>
      <c r="BS33" s="11">
        <v>1.1671431157507279</v>
      </c>
      <c r="BT33" s="11">
        <v>100</v>
      </c>
      <c r="BU33" s="11">
        <v>100</v>
      </c>
      <c r="BV33" s="11">
        <v>0</v>
      </c>
      <c r="BW33" s="11">
        <v>100</v>
      </c>
      <c r="BX33" s="11">
        <v>3.4750213903743306</v>
      </c>
      <c r="BY33" s="11">
        <v>26.665550719785735</v>
      </c>
      <c r="BZ33" s="11">
        <v>100</v>
      </c>
      <c r="CA33" s="11">
        <v>16.400000000000002</v>
      </c>
      <c r="CB33" s="11">
        <v>47.791201617218078</v>
      </c>
      <c r="CC33" s="11">
        <v>89.50897672122251</v>
      </c>
      <c r="CD33" s="11">
        <v>61.796721210924701</v>
      </c>
      <c r="CE33" s="11">
        <v>52.277487144295812</v>
      </c>
      <c r="CF33" s="11">
        <v>85.319058376714807</v>
      </c>
      <c r="CG33" s="11">
        <v>90.202868496604623</v>
      </c>
      <c r="CH33" s="11">
        <v>28.205128205128204</v>
      </c>
      <c r="CI33" s="11">
        <v>95.803856939056885</v>
      </c>
      <c r="CJ33" s="11">
        <v>85.486357330044711</v>
      </c>
      <c r="CK33" s="11">
        <v>97.387081856019734</v>
      </c>
      <c r="CL33" s="11">
        <v>97.610605827038682</v>
      </c>
      <c r="CM33" s="11">
        <v>96.616309542161247</v>
      </c>
      <c r="CN33" s="11">
        <v>96.076768922460303</v>
      </c>
      <c r="CO33" s="11">
        <v>64.73</v>
      </c>
      <c r="CP33" s="11">
        <v>21.32</v>
      </c>
      <c r="CQ33" s="11">
        <v>100</v>
      </c>
      <c r="CR33" s="11">
        <v>0</v>
      </c>
      <c r="CS33" s="11">
        <v>72.23582790494325</v>
      </c>
      <c r="CT33" s="11">
        <v>90.899152708301074</v>
      </c>
      <c r="CU33" s="11">
        <v>85.989689671276764</v>
      </c>
      <c r="CV33" s="11">
        <v>76.680513650357184</v>
      </c>
      <c r="CW33" s="11">
        <v>49.068616359158348</v>
      </c>
      <c r="CX33" s="11">
        <v>99.031901927076532</v>
      </c>
      <c r="CY33" s="11">
        <v>94.797052000714757</v>
      </c>
      <c r="CZ33" s="11">
        <v>98.135200775396996</v>
      </c>
      <c r="DA33" s="11">
        <v>52.421162585652034</v>
      </c>
      <c r="DB33" s="11">
        <v>97.964431468352316</v>
      </c>
      <c r="DC33" s="11">
        <v>97.624378680376765</v>
      </c>
      <c r="DD33" s="11">
        <v>98.599713970326363</v>
      </c>
      <c r="DE33" s="11">
        <v>64.404785019650504</v>
      </c>
      <c r="DF33" s="11">
        <v>96.962795419875519</v>
      </c>
      <c r="DG33" s="11">
        <v>64.906736550023126</v>
      </c>
      <c r="DH33" s="11">
        <v>68.540063116070968</v>
      </c>
      <c r="DI33" s="11">
        <v>32</v>
      </c>
      <c r="DJ33" s="11">
        <v>75.173423770618157</v>
      </c>
      <c r="DK33" s="11">
        <v>35.979651610914139</v>
      </c>
      <c r="DL33" s="11">
        <v>38.877755511022045</v>
      </c>
      <c r="DM33" s="11">
        <v>94.309471222554237</v>
      </c>
      <c r="DN33" s="11">
        <v>62.5</v>
      </c>
      <c r="DO33" s="11">
        <v>87.429494472131324</v>
      </c>
      <c r="DP33" s="11">
        <v>88.888888888888886</v>
      </c>
      <c r="DQ33" s="11">
        <v>61.045923339386675</v>
      </c>
      <c r="DR33" s="11">
        <v>55.619596541786741</v>
      </c>
      <c r="DS33" s="11">
        <v>64.411916453016744</v>
      </c>
      <c r="DT33" s="11">
        <v>37.783727992734221</v>
      </c>
      <c r="DU33" s="11">
        <v>33.439800779558247</v>
      </c>
      <c r="DV33" s="11">
        <v>1.1392584184080914</v>
      </c>
      <c r="DW33" s="11">
        <v>4.0776353304924147</v>
      </c>
      <c r="DX33" s="11">
        <v>0</v>
      </c>
      <c r="DY33" s="11">
        <v>2.5355783614461882</v>
      </c>
      <c r="DZ33" s="11">
        <v>0</v>
      </c>
      <c r="EA33" s="11">
        <v>92.507761096837228</v>
      </c>
      <c r="EB33" s="11">
        <v>75.573781030076063</v>
      </c>
      <c r="EC33" s="11">
        <v>77.010307446350225</v>
      </c>
      <c r="ED33" s="11">
        <v>53.912546787166789</v>
      </c>
      <c r="EE33" s="11">
        <v>16.425120772946862</v>
      </c>
      <c r="EF33" s="11">
        <v>67.928602088996996</v>
      </c>
      <c r="EG33" s="11">
        <v>85.536405098212924</v>
      </c>
      <c r="EH33" s="11">
        <v>88.342440801457187</v>
      </c>
      <c r="EI33" s="11">
        <v>100</v>
      </c>
      <c r="EJ33" s="11">
        <v>63.076923076923073</v>
      </c>
      <c r="EK33" s="11">
        <v>86.634615384615387</v>
      </c>
      <c r="EL33" s="11">
        <v>99.934619156587118</v>
      </c>
      <c r="EM33" s="11">
        <v>89.212160836874801</v>
      </c>
      <c r="EN33" s="11">
        <v>31.153971886237329</v>
      </c>
      <c r="EO33" s="11">
        <v>83.7</v>
      </c>
      <c r="EP33" s="11">
        <v>99.82</v>
      </c>
      <c r="EQ33" s="11">
        <v>98.53479853479854</v>
      </c>
      <c r="ER33" s="11">
        <v>98.903508771929822</v>
      </c>
      <c r="ES33" s="11">
        <v>76.223776223776213</v>
      </c>
      <c r="ET33" s="11">
        <v>88.636366177685787</v>
      </c>
      <c r="EU33" s="11">
        <v>98.387099760665819</v>
      </c>
      <c r="EV33" s="11">
        <v>77.730505456236401</v>
      </c>
      <c r="EW33" s="11">
        <v>6.496055749898054</v>
      </c>
      <c r="EX33" s="11">
        <v>7.222872986567082</v>
      </c>
      <c r="EY33" s="11">
        <v>3.991987304740805</v>
      </c>
      <c r="EZ33" s="11">
        <v>5.1655582182148514</v>
      </c>
      <c r="FA33" s="11">
        <v>2.3006065172938928</v>
      </c>
      <c r="FB33" s="11">
        <v>0.35635491803751135</v>
      </c>
      <c r="FC33" s="11">
        <v>0.41775550966600711</v>
      </c>
      <c r="FD33" s="11">
        <v>3.5501237901069267</v>
      </c>
      <c r="FE33" s="11">
        <v>5.1266836340758966</v>
      </c>
      <c r="FF33" s="11">
        <v>0</v>
      </c>
      <c r="FG33" s="11">
        <v>9.1870999118879269</v>
      </c>
      <c r="FH33" s="11">
        <v>55.718085106382972</v>
      </c>
      <c r="FI33" s="11">
        <v>49.145299145299148</v>
      </c>
      <c r="FJ33" s="11">
        <v>73.839729358283108</v>
      </c>
      <c r="FK33" s="11">
        <v>77.519884599202612</v>
      </c>
      <c r="FL33" s="11">
        <v>6.4204805201399955</v>
      </c>
      <c r="FM33" s="11">
        <v>59.370132260896668</v>
      </c>
      <c r="FN33" s="11">
        <v>68.620769672321387</v>
      </c>
      <c r="FO33" s="11">
        <v>86.382723455308934</v>
      </c>
      <c r="FP33" s="11">
        <v>67.057986481679109</v>
      </c>
      <c r="FQ33" s="11">
        <v>92.94689906769355</v>
      </c>
      <c r="FR33" s="11">
        <v>63.791298000848393</v>
      </c>
      <c r="FS33" s="11">
        <v>93.563469956227621</v>
      </c>
      <c r="FT33" s="11">
        <v>48.78268710550045</v>
      </c>
      <c r="FU33" s="11">
        <v>2.4171521113823693</v>
      </c>
      <c r="FV33" s="11">
        <v>96.686084455294775</v>
      </c>
      <c r="FW33" s="11">
        <v>99.10323656667714</v>
      </c>
      <c r="FX33" s="11">
        <v>183.70356046506006</v>
      </c>
      <c r="FY33" s="11">
        <v>43.508738004882645</v>
      </c>
      <c r="FZ33" s="11">
        <v>41.09158589350028</v>
      </c>
      <c r="GA33" s="11">
        <v>74.664739718999726</v>
      </c>
      <c r="GB33" s="11">
        <v>-7.4247397189997315</v>
      </c>
      <c r="GC33" s="11">
        <v>61.602190872980117</v>
      </c>
      <c r="GD33" s="11">
        <v>7.8653434256749009</v>
      </c>
      <c r="GE33" s="11">
        <v>65</v>
      </c>
      <c r="GF33" s="11">
        <v>72.727272727272734</v>
      </c>
      <c r="GG33" s="11">
        <v>77.272727272727266</v>
      </c>
      <c r="GH33" s="11">
        <v>100</v>
      </c>
      <c r="GI33" s="11">
        <v>75</v>
      </c>
      <c r="GJ33" s="11">
        <v>100</v>
      </c>
      <c r="GK33" s="11">
        <v>10</v>
      </c>
      <c r="GL33" s="11">
        <v>30</v>
      </c>
      <c r="GM33" s="11">
        <v>4.666666666666667</v>
      </c>
      <c r="GN33" s="11">
        <v>80.395248273882373</v>
      </c>
      <c r="GO33" s="11">
        <v>22.042588875144936</v>
      </c>
      <c r="GP33" s="11">
        <v>25.069525042658324</v>
      </c>
      <c r="GQ33" s="11">
        <v>71.378080720000014</v>
      </c>
      <c r="GR33" s="11">
        <v>62.800573235581027</v>
      </c>
      <c r="GS33" s="11">
        <v>35.056008463046517</v>
      </c>
      <c r="GT33" s="11">
        <v>10.490067197073429</v>
      </c>
      <c r="GU33" s="11">
        <v>1.1671431157507279</v>
      </c>
      <c r="GV33" s="11">
        <v>100</v>
      </c>
      <c r="GW33" s="11">
        <v>100</v>
      </c>
      <c r="GX33" s="11">
        <v>0</v>
      </c>
      <c r="GY33" s="11">
        <v>1</v>
      </c>
      <c r="GZ33" s="11">
        <v>334.2255489494753</v>
      </c>
      <c r="HA33" s="11">
        <v>26.665550719785735</v>
      </c>
      <c r="HB33" s="11">
        <v>100</v>
      </c>
      <c r="HC33" s="11">
        <v>16.400000000000002</v>
      </c>
      <c r="HD33" s="11">
        <v>4712804.9821727481</v>
      </c>
      <c r="HE33" s="11">
        <v>40.83269841269842</v>
      </c>
      <c r="HF33" s="11">
        <v>175.40793650793648</v>
      </c>
      <c r="HG33" s="11">
        <v>234.40301587301587</v>
      </c>
      <c r="HH33" s="11">
        <v>69.882698412698417</v>
      </c>
      <c r="HI33" s="12">
        <v>137.40458272461734</v>
      </c>
      <c r="HJ33" s="12">
        <v>71.794871794871796</v>
      </c>
      <c r="HK33" s="12">
        <v>19.679613095238096</v>
      </c>
      <c r="HL33" s="11">
        <v>85.486357330044711</v>
      </c>
      <c r="HM33" s="11">
        <v>97.387081856019734</v>
      </c>
      <c r="HN33" s="11">
        <v>97.610605827038682</v>
      </c>
      <c r="HO33" s="11">
        <v>96.616309542161247</v>
      </c>
      <c r="HP33" s="11">
        <v>96.076768922460303</v>
      </c>
      <c r="HQ33" s="11">
        <v>64.73</v>
      </c>
      <c r="HR33" s="11">
        <v>21.32</v>
      </c>
      <c r="HS33" s="11">
        <v>100</v>
      </c>
      <c r="HT33" s="11">
        <v>0</v>
      </c>
      <c r="HU33" s="11">
        <v>72.23582790494325</v>
      </c>
      <c r="HV33" s="11">
        <v>90.899152708301074</v>
      </c>
      <c r="HW33" s="11">
        <v>85.989689671276764</v>
      </c>
      <c r="HX33" s="11">
        <v>76.680513650357184</v>
      </c>
      <c r="HY33" s="11">
        <v>49.068616359158348</v>
      </c>
      <c r="HZ33" s="11">
        <v>99.031901927076532</v>
      </c>
      <c r="IA33" s="11">
        <v>94.797052000714757</v>
      </c>
      <c r="IB33" s="11">
        <v>98.135200775396996</v>
      </c>
      <c r="IC33" s="11">
        <v>52.421162585652034</v>
      </c>
      <c r="ID33" s="11">
        <v>97.964431468352316</v>
      </c>
      <c r="IE33" s="11">
        <v>97.624378680376765</v>
      </c>
      <c r="IF33" s="11">
        <v>98.599713970326363</v>
      </c>
      <c r="IG33" s="11">
        <v>64.404785019650504</v>
      </c>
      <c r="IH33" s="11">
        <v>96.962795419875519</v>
      </c>
      <c r="II33" s="11">
        <v>64.906736550023126</v>
      </c>
      <c r="IJ33" s="11">
        <v>5.6719789183084446</v>
      </c>
      <c r="IK33" s="11">
        <v>10</v>
      </c>
      <c r="IL33" s="11">
        <v>75.173423770618157</v>
      </c>
      <c r="IM33" s="11">
        <v>35.979651610914139</v>
      </c>
      <c r="IN33" s="11">
        <v>38.877755511022045</v>
      </c>
      <c r="IO33" s="11">
        <v>94.309471222554237</v>
      </c>
      <c r="IP33" s="11">
        <v>62.5</v>
      </c>
      <c r="IQ33" s="11">
        <v>10.737096774193548</v>
      </c>
      <c r="IR33" s="11">
        <v>88.888888888888886</v>
      </c>
      <c r="IS33" s="11">
        <v>80.568078675288263</v>
      </c>
      <c r="IT33" s="11">
        <v>20.172910662824208</v>
      </c>
      <c r="IU33" s="11">
        <v>72.046109510086453</v>
      </c>
      <c r="IV33" s="11">
        <v>7.3800887830229538</v>
      </c>
      <c r="IW33" s="11">
        <v>33.439800779558247</v>
      </c>
      <c r="IX33" s="11">
        <v>6.3765107140209096</v>
      </c>
      <c r="IY33" s="11">
        <v>7.2662563950470824</v>
      </c>
      <c r="IZ33" s="11">
        <v>0</v>
      </c>
      <c r="JA33" s="11">
        <v>24.393860754800919</v>
      </c>
      <c r="JB33" s="11">
        <v>0</v>
      </c>
      <c r="JC33" s="11">
        <v>77.111292355601691</v>
      </c>
      <c r="JD33" s="11">
        <v>41.521465114554758</v>
      </c>
      <c r="JE33" s="11">
        <v>24.912879068732856</v>
      </c>
      <c r="JF33" s="11">
        <v>5.4867650329947359</v>
      </c>
      <c r="JG33" s="11">
        <v>4.9275362318840585</v>
      </c>
      <c r="JH33" s="11">
        <v>11.765384615384615</v>
      </c>
      <c r="JI33" s="11">
        <v>9.9392265193370157</v>
      </c>
      <c r="JJ33" s="11">
        <v>88.342440801457187</v>
      </c>
      <c r="JK33" s="11">
        <v>132.27941176470588</v>
      </c>
      <c r="JL33" s="11">
        <v>63.076923076923073</v>
      </c>
      <c r="JM33" s="11">
        <v>86.634615384615387</v>
      </c>
      <c r="JN33" s="11">
        <v>99.934619156587118</v>
      </c>
      <c r="JO33" s="11">
        <v>89.212160836874801</v>
      </c>
      <c r="JP33" s="11">
        <v>31.153971886237329</v>
      </c>
      <c r="JQ33" s="11">
        <v>83.7</v>
      </c>
      <c r="JR33" s="11">
        <v>99.82</v>
      </c>
      <c r="JS33" s="11">
        <v>98.53479853479854</v>
      </c>
      <c r="JT33" s="11">
        <v>98.903508771929822</v>
      </c>
      <c r="JU33" s="11">
        <v>76.223776223776213</v>
      </c>
      <c r="JV33" s="11">
        <v>0.93902439999999998</v>
      </c>
      <c r="JW33" s="11">
        <v>0.98780489999999999</v>
      </c>
      <c r="JX33" s="11">
        <v>1.72626342</v>
      </c>
      <c r="JY33" s="11">
        <v>0.23526569999999999</v>
      </c>
      <c r="JZ33" s="11">
        <v>3.9564341554788101</v>
      </c>
      <c r="KA33" s="11">
        <v>77515.667712864335</v>
      </c>
      <c r="KB33" s="11">
        <v>71337.037241304759</v>
      </c>
      <c r="KC33" s="11">
        <v>0.18409001692446167</v>
      </c>
      <c r="KD33" s="11">
        <v>2.7276085100000005</v>
      </c>
      <c r="KE33" s="11">
        <v>1.08624177</v>
      </c>
      <c r="KF33" s="11">
        <v>10.316564709999996</v>
      </c>
      <c r="KG33" s="13">
        <v>4.6904272360102528E-2</v>
      </c>
      <c r="KH33" s="11">
        <v>-25.515664106326053</v>
      </c>
      <c r="KI33" s="11">
        <v>-66.460371331603113</v>
      </c>
      <c r="KJ33" s="11">
        <v>22.872340425531913</v>
      </c>
      <c r="KK33" s="11">
        <v>-3.4188034188034191</v>
      </c>
      <c r="KL33" s="11">
        <v>5.1450000000000005</v>
      </c>
      <c r="KM33" s="11">
        <v>7.0971428571428561</v>
      </c>
      <c r="KN33" s="11">
        <v>87.673333333333346</v>
      </c>
      <c r="KO33" s="11">
        <v>111.10416666666667</v>
      </c>
      <c r="KP33" s="11">
        <v>105.255</v>
      </c>
      <c r="KQ33" s="11">
        <v>13.617276544691062</v>
      </c>
      <c r="KR33" s="11">
        <v>32.942013518320884</v>
      </c>
      <c r="KS33" s="11">
        <v>92.94689906769355</v>
      </c>
      <c r="KT33" s="11">
        <v>6.8208621072585967</v>
      </c>
      <c r="KU33" s="11">
        <v>93.563469956227621</v>
      </c>
      <c r="KV33" s="11">
        <v>48.78268710550045</v>
      </c>
    </row>
    <row r="34" spans="1:308" x14ac:dyDescent="0.3">
      <c r="A34" t="s">
        <v>1</v>
      </c>
      <c r="B34" s="2" t="s">
        <v>56</v>
      </c>
      <c r="C34" s="2" t="s">
        <v>57</v>
      </c>
      <c r="D34" s="2" t="s">
        <v>43</v>
      </c>
      <c r="E34" s="2" t="s">
        <v>347</v>
      </c>
      <c r="F34" s="2" t="s">
        <v>357</v>
      </c>
      <c r="G34" s="2" t="s">
        <v>344</v>
      </c>
      <c r="H34" s="17" t="s">
        <v>487</v>
      </c>
      <c r="I34" s="11">
        <v>58.308559568640597</v>
      </c>
      <c r="J34" s="11">
        <v>53.297488105230961</v>
      </c>
      <c r="K34" s="11">
        <v>68.287968204202187</v>
      </c>
      <c r="L34" s="11">
        <v>71.650048643767192</v>
      </c>
      <c r="M34" s="11">
        <v>67.625004336631079</v>
      </c>
      <c r="N34" s="11">
        <v>50.660242077126036</v>
      </c>
      <c r="O34" s="11">
        <v>38.330606044886103</v>
      </c>
      <c r="P34" s="11">
        <v>80.148967901362539</v>
      </c>
      <c r="Q34" s="11">
        <v>64.949105941499866</v>
      </c>
      <c r="R34" s="11">
        <v>0</v>
      </c>
      <c r="S34" s="11">
        <v>61.051151947339555</v>
      </c>
      <c r="T34" s="11">
        <v>42.873012975496437</v>
      </c>
      <c r="U34" s="11">
        <v>73.755138172551412</v>
      </c>
      <c r="V34" s="11">
        <v>50.305039798366927</v>
      </c>
      <c r="W34" s="11">
        <v>39.844252903900774</v>
      </c>
      <c r="X34" s="11">
        <v>73.791718101739136</v>
      </c>
      <c r="Y34" s="11">
        <v>97.308401811168864</v>
      </c>
      <c r="Z34" s="11">
        <v>62.207499999999996</v>
      </c>
      <c r="AA34" s="11">
        <v>77.359118237414108</v>
      </c>
      <c r="AB34" s="11">
        <v>85.868019008941317</v>
      </c>
      <c r="AC34" s="11">
        <v>61.616940473527571</v>
      </c>
      <c r="AD34" s="11">
        <v>48.893174576555424</v>
      </c>
      <c r="AE34" s="11">
        <v>84.51299092239752</v>
      </c>
      <c r="AF34" s="11">
        <v>67.625004336631079</v>
      </c>
      <c r="AG34" s="11">
        <v>26.73577387003802</v>
      </c>
      <c r="AH34" s="11">
        <v>1.4648923606174744</v>
      </c>
      <c r="AI34" s="11">
        <v>39.766683176837432</v>
      </c>
      <c r="AJ34" s="11">
        <v>77.171663096254349</v>
      </c>
      <c r="AK34" s="11">
        <v>64.197016901240232</v>
      </c>
      <c r="AL34" s="11">
        <v>94.6254230577687</v>
      </c>
      <c r="AM34" s="11">
        <v>55.28656266591458</v>
      </c>
      <c r="AN34" s="11">
        <v>5.2683763034761943</v>
      </c>
      <c r="AO34" s="11">
        <v>0.84924094650680959</v>
      </c>
      <c r="AP34" s="11">
        <v>37.520838038495455</v>
      </c>
      <c r="AQ34" s="11">
        <v>59.875817496444952</v>
      </c>
      <c r="AR34" s="11">
        <v>71.182800818478611</v>
      </c>
      <c r="AS34" s="11">
        <v>79.837539889759213</v>
      </c>
      <c r="AT34" s="11">
        <v>90.972093670505018</v>
      </c>
      <c r="AU34" s="11">
        <v>96.110693192205559</v>
      </c>
      <c r="AV34" s="11">
        <v>87.372034488946298</v>
      </c>
      <c r="AW34" s="11">
        <v>32.519152456779373</v>
      </c>
      <c r="AX34" s="11">
        <v>94.082293709979837</v>
      </c>
      <c r="AY34" s="11">
        <v>74.551627875403966</v>
      </c>
      <c r="AZ34" s="11">
        <v>55.687447224981845</v>
      </c>
      <c r="BA34" s="11">
        <v>66.238689054350601</v>
      </c>
      <c r="BB34" s="11">
        <v>63.318659611263037</v>
      </c>
      <c r="BC34" s="11">
        <v>0</v>
      </c>
      <c r="BD34" s="11">
        <v>0</v>
      </c>
      <c r="BE34" s="11">
        <v>0</v>
      </c>
      <c r="BF34" s="11">
        <v>33.333333333333329</v>
      </c>
      <c r="BG34" s="11">
        <v>0</v>
      </c>
      <c r="BH34" s="11">
        <v>100</v>
      </c>
      <c r="BI34" s="11">
        <v>86.505759736697755</v>
      </c>
      <c r="BJ34" s="11">
        <v>85.416666666666657</v>
      </c>
      <c r="BK34" s="11">
        <v>92.631578947368425</v>
      </c>
      <c r="BL34" s="11">
        <v>59.120191098229654</v>
      </c>
      <c r="BM34" s="11">
        <v>31.984278705884105</v>
      </c>
      <c r="BN34" s="11">
        <v>15.260706846</v>
      </c>
      <c r="BO34" s="11">
        <v>15.368309280000004</v>
      </c>
      <c r="BP34" s="11">
        <v>52.579851953814568</v>
      </c>
      <c r="BQ34" s="11">
        <v>82.143530846050595</v>
      </c>
      <c r="BR34" s="11">
        <v>86.542031717789044</v>
      </c>
      <c r="BS34" s="11">
        <v>5.2636185030776312</v>
      </c>
      <c r="BT34" s="11">
        <v>100</v>
      </c>
      <c r="BU34" s="11">
        <v>95.625747309685138</v>
      </c>
      <c r="BV34" s="11">
        <v>0</v>
      </c>
      <c r="BW34" s="11">
        <v>100</v>
      </c>
      <c r="BX34" s="11">
        <v>0.94087297743882647</v>
      </c>
      <c r="BY34" s="11">
        <v>66.576517765550676</v>
      </c>
      <c r="BZ34" s="11">
        <v>22.222222222222221</v>
      </c>
      <c r="CA34" s="11">
        <v>0</v>
      </c>
      <c r="CB34" s="11">
        <v>70.57827162783019</v>
      </c>
      <c r="CC34" s="11">
        <v>93.515797103911467</v>
      </c>
      <c r="CD34" s="11">
        <v>52.225440229089713</v>
      </c>
      <c r="CE34" s="11">
        <v>54.935306406248507</v>
      </c>
      <c r="CF34" s="11">
        <v>80.897137473112338</v>
      </c>
      <c r="CG34" s="11">
        <v>98.309528544475441</v>
      </c>
      <c r="CH34" s="11">
        <v>42.732376793512159</v>
      </c>
      <c r="CI34" s="11">
        <v>93.926440161824402</v>
      </c>
      <c r="CJ34" s="11">
        <v>96.780144222706681</v>
      </c>
      <c r="CK34" s="11">
        <v>97.635418413550227</v>
      </c>
      <c r="CL34" s="11">
        <v>97.987590139191681</v>
      </c>
      <c r="CM34" s="11">
        <v>96.704678852926378</v>
      </c>
      <c r="CN34" s="11">
        <v>97.434177427469393</v>
      </c>
      <c r="CO34" s="11">
        <v>56.3</v>
      </c>
      <c r="CP34" s="11">
        <v>92.53</v>
      </c>
      <c r="CQ34" s="11">
        <v>100</v>
      </c>
      <c r="CR34" s="11">
        <v>0</v>
      </c>
      <c r="CS34" s="11">
        <v>65.77755597104678</v>
      </c>
      <c r="CT34" s="11">
        <v>91.381620173879298</v>
      </c>
      <c r="CU34" s="11">
        <v>88.190554296963029</v>
      </c>
      <c r="CV34" s="11">
        <v>58.094007217870235</v>
      </c>
      <c r="CW34" s="11">
        <v>62.903223037598899</v>
      </c>
      <c r="CX34" s="11">
        <v>97.807748727126381</v>
      </c>
      <c r="CY34" s="11">
        <v>94.074785157181651</v>
      </c>
      <c r="CZ34" s="11">
        <v>98.002065206291292</v>
      </c>
      <c r="DA34" s="11">
        <v>57.424250710333304</v>
      </c>
      <c r="DB34" s="11">
        <v>98.262786294901204</v>
      </c>
      <c r="DC34" s="11">
        <v>94.990857933420543</v>
      </c>
      <c r="DD34" s="11">
        <v>94.786043660981733</v>
      </c>
      <c r="DE34" s="11">
        <v>51.191616253981095</v>
      </c>
      <c r="DF34" s="11">
        <v>98.211746854439625</v>
      </c>
      <c r="DG34" s="11">
        <v>47.115545866174749</v>
      </c>
      <c r="DH34" s="11">
        <v>97.735275554407963</v>
      </c>
      <c r="DI34" s="11">
        <v>40</v>
      </c>
      <c r="DJ34" s="11">
        <v>86.02213650846889</v>
      </c>
      <c r="DK34" s="11">
        <v>29.280563474761028</v>
      </c>
      <c r="DL34" s="11">
        <v>31.376823746436354</v>
      </c>
      <c r="DM34" s="11">
        <v>87.932564330079856</v>
      </c>
      <c r="DN34" s="11">
        <v>75</v>
      </c>
      <c r="DO34" s="11">
        <v>84.643208883319758</v>
      </c>
      <c r="DP34" s="11">
        <v>90.476190476190482</v>
      </c>
      <c r="DQ34" s="11">
        <v>53.801741995101274</v>
      </c>
      <c r="DR34" s="11">
        <v>77.889447236180914</v>
      </c>
      <c r="DS34" s="11">
        <v>71.183823778611028</v>
      </c>
      <c r="DT34" s="11">
        <v>28.540540677070286</v>
      </c>
      <c r="DU34" s="11">
        <v>24.931007063005755</v>
      </c>
      <c r="DV34" s="11">
        <v>2.0465443879864322</v>
      </c>
      <c r="DW34" s="11">
        <v>0</v>
      </c>
      <c r="DX34" s="11">
        <v>0</v>
      </c>
      <c r="DY34" s="11">
        <v>3.0079190813545988</v>
      </c>
      <c r="DZ34" s="11">
        <v>2.2699983337463414</v>
      </c>
      <c r="EA34" s="11">
        <v>38.848871543505197</v>
      </c>
      <c r="EB34" s="11">
        <v>41.854303359030503</v>
      </c>
      <c r="EC34" s="11">
        <v>45.791382874556348</v>
      </c>
      <c r="ED34" s="11">
        <v>44.005524773761785</v>
      </c>
      <c r="EE34" s="11">
        <v>28.333333333333332</v>
      </c>
      <c r="EF34" s="11">
        <v>53.051734358072899</v>
      </c>
      <c r="EG34" s="11">
        <v>60.856592903791771</v>
      </c>
      <c r="EH34" s="11">
        <v>94.778325123152712</v>
      </c>
      <c r="EI34" s="11">
        <v>100</v>
      </c>
      <c r="EJ34" s="11">
        <v>25.190114068441066</v>
      </c>
      <c r="EK34" s="11">
        <v>84.50570342205323</v>
      </c>
      <c r="EL34" s="11">
        <v>99.967277486911001</v>
      </c>
      <c r="EM34" s="11">
        <v>96.073298429319379</v>
      </c>
      <c r="EN34" s="11">
        <v>15.248691099476439</v>
      </c>
      <c r="EO34" s="11">
        <v>91.96</v>
      </c>
      <c r="EP34" s="11">
        <v>100</v>
      </c>
      <c r="EQ34" s="11">
        <v>99.702380952380949</v>
      </c>
      <c r="ER34" s="11">
        <v>97.785977859778598</v>
      </c>
      <c r="ES34" s="11">
        <v>83.67875647668393</v>
      </c>
      <c r="ET34" s="11">
        <v>68.18182157024772</v>
      </c>
      <c r="EU34" s="11">
        <v>95.161286056191685</v>
      </c>
      <c r="EV34" s="11">
        <v>41.187357145769354</v>
      </c>
      <c r="EW34" s="11">
        <v>16.615785891449576</v>
      </c>
      <c r="EX34" s="11">
        <v>7.5998706155016986</v>
      </c>
      <c r="EY34" s="11">
        <v>2.1388122106823335</v>
      </c>
      <c r="EZ34" s="11">
        <v>6.0664460842445518</v>
      </c>
      <c r="FA34" s="11">
        <v>1.2972793669829499</v>
      </c>
      <c r="FB34" s="11">
        <v>0.13751254668431395</v>
      </c>
      <c r="FC34" s="11">
        <v>0.26300198224667953</v>
      </c>
      <c r="FD34" s="11">
        <v>1.6991698901132952</v>
      </c>
      <c r="FE34" s="11">
        <v>5.2857530955989596</v>
      </c>
      <c r="FF34" s="11">
        <v>0</v>
      </c>
      <c r="FG34" s="11">
        <v>57.355025318398035</v>
      </c>
      <c r="FH34" s="11">
        <v>71.367521367521363</v>
      </c>
      <c r="FI34" s="11">
        <v>53.595890410958901</v>
      </c>
      <c r="FJ34" s="11">
        <v>81.229205922775066</v>
      </c>
      <c r="FK34" s="11">
        <v>83.738499106091652</v>
      </c>
      <c r="FL34" s="11">
        <v>6.4204805201399955</v>
      </c>
      <c r="FM34" s="11">
        <v>59.370132260896668</v>
      </c>
      <c r="FN34" s="11">
        <v>68.620769672321387</v>
      </c>
      <c r="FO34" s="11">
        <v>88.231625835189305</v>
      </c>
      <c r="FP34" s="11">
        <v>73.633111905978538</v>
      </c>
      <c r="FQ34" s="11">
        <v>92.433048433048441</v>
      </c>
      <c r="FR34" s="11">
        <v>54.850571312917062</v>
      </c>
      <c r="FS34" s="11">
        <v>83.194349063082512</v>
      </c>
      <c r="FT34" s="11">
        <v>34.754098360655739</v>
      </c>
      <c r="FU34" s="11">
        <v>14.505366985784741</v>
      </c>
      <c r="FV34" s="11">
        <v>87.032201914708438</v>
      </c>
      <c r="FW34" s="11">
        <v>92.834348709022336</v>
      </c>
      <c r="FX34" s="11">
        <v>139.25152306353351</v>
      </c>
      <c r="FY34" s="11">
        <v>136.35044966637656</v>
      </c>
      <c r="FZ34" s="11">
        <v>29.010733971569483</v>
      </c>
      <c r="GA34" s="11">
        <v>74.551627875403966</v>
      </c>
      <c r="GB34" s="11">
        <v>-6.5016278754039689</v>
      </c>
      <c r="GC34" s="11">
        <v>66.238689054350601</v>
      </c>
      <c r="GD34" s="11">
        <v>9.3483539914713489</v>
      </c>
      <c r="GE34" s="11">
        <v>0</v>
      </c>
      <c r="GF34" s="11">
        <v>0</v>
      </c>
      <c r="GG34" s="11">
        <v>0</v>
      </c>
      <c r="GH34" s="11">
        <v>33.333333333333329</v>
      </c>
      <c r="GI34" s="11">
        <v>0</v>
      </c>
      <c r="GJ34" s="11">
        <v>100</v>
      </c>
      <c r="GK34" s="11">
        <v>10</v>
      </c>
      <c r="GL34" s="11">
        <v>7</v>
      </c>
      <c r="GM34" s="11">
        <v>2.3333333333333335</v>
      </c>
      <c r="GN34" s="11">
        <v>59.120191098229654</v>
      </c>
      <c r="GO34" s="11">
        <v>31.984278705884108</v>
      </c>
      <c r="GP34" s="11">
        <v>15.260706846</v>
      </c>
      <c r="GQ34" s="11">
        <v>15.368309280000002</v>
      </c>
      <c r="GR34" s="11">
        <v>52.579851953814568</v>
      </c>
      <c r="GS34" s="11">
        <v>17.856469153949405</v>
      </c>
      <c r="GT34" s="11">
        <v>13.457968282210953</v>
      </c>
      <c r="GU34" s="11">
        <v>5.2636185030776312</v>
      </c>
      <c r="GV34" s="11">
        <v>100</v>
      </c>
      <c r="GW34" s="11">
        <v>95.625747309685138</v>
      </c>
      <c r="GX34" s="11">
        <v>0</v>
      </c>
      <c r="GY34" s="11">
        <v>1</v>
      </c>
      <c r="GZ34" s="11">
        <v>90.492619195746855</v>
      </c>
      <c r="HA34" s="11">
        <v>66.576517765550676</v>
      </c>
      <c r="HB34" s="11">
        <v>22.222222222222221</v>
      </c>
      <c r="HC34" s="11">
        <v>0</v>
      </c>
      <c r="HD34" s="11">
        <v>6959892.5933041126</v>
      </c>
      <c r="HE34" s="11">
        <v>28.478888888888889</v>
      </c>
      <c r="HF34" s="11">
        <v>215.03888888888889</v>
      </c>
      <c r="HG34" s="11">
        <v>221.62190476190474</v>
      </c>
      <c r="HH34" s="11">
        <v>83.388571428571439</v>
      </c>
      <c r="HI34" s="12">
        <v>113.8730193974028</v>
      </c>
      <c r="HJ34" s="12">
        <v>57.267623206487841</v>
      </c>
      <c r="HK34" s="12">
        <v>27.20288671023965</v>
      </c>
      <c r="HL34" s="11">
        <v>96.780144222706681</v>
      </c>
      <c r="HM34" s="11">
        <v>97.635418413550227</v>
      </c>
      <c r="HN34" s="11">
        <v>97.987590139191681</v>
      </c>
      <c r="HO34" s="11">
        <v>96.704678852926378</v>
      </c>
      <c r="HP34" s="11">
        <v>97.434177427469393</v>
      </c>
      <c r="HQ34" s="11">
        <v>56.3</v>
      </c>
      <c r="HR34" s="11">
        <v>92.53</v>
      </c>
      <c r="HS34" s="11">
        <v>100</v>
      </c>
      <c r="HT34" s="11">
        <v>0</v>
      </c>
      <c r="HU34" s="11">
        <v>65.77755597104678</v>
      </c>
      <c r="HV34" s="11">
        <v>91.381620173879298</v>
      </c>
      <c r="HW34" s="11">
        <v>88.190554296963029</v>
      </c>
      <c r="HX34" s="11">
        <v>58.094007217870235</v>
      </c>
      <c r="HY34" s="11">
        <v>62.903223037598899</v>
      </c>
      <c r="HZ34" s="11">
        <v>97.807748727126381</v>
      </c>
      <c r="IA34" s="11">
        <v>94.074785157181651</v>
      </c>
      <c r="IB34" s="11">
        <v>98.002065206291292</v>
      </c>
      <c r="IC34" s="11">
        <v>57.424250710333304</v>
      </c>
      <c r="ID34" s="11">
        <v>98.262786294901204</v>
      </c>
      <c r="IE34" s="11">
        <v>94.990857933420543</v>
      </c>
      <c r="IF34" s="11">
        <v>94.786043660981733</v>
      </c>
      <c r="IG34" s="11">
        <v>51.191616253981095</v>
      </c>
      <c r="IH34" s="11">
        <v>98.211746854439625</v>
      </c>
      <c r="II34" s="11">
        <v>47.115545866174749</v>
      </c>
      <c r="IJ34" s="11">
        <v>22.311710927296474</v>
      </c>
      <c r="IK34" s="11">
        <v>12</v>
      </c>
      <c r="IL34" s="11">
        <v>86.02213650846889</v>
      </c>
      <c r="IM34" s="11">
        <v>29.280563474761028</v>
      </c>
      <c r="IN34" s="11">
        <v>31.376823746436354</v>
      </c>
      <c r="IO34" s="11">
        <v>87.932564330079856</v>
      </c>
      <c r="IP34" s="11">
        <v>75</v>
      </c>
      <c r="IQ34" s="11">
        <v>12.549450549450549</v>
      </c>
      <c r="IR34" s="11">
        <v>90.476190476190482</v>
      </c>
      <c r="IS34" s="11">
        <v>79.780214455201261</v>
      </c>
      <c r="IT34" s="11">
        <v>10.050251256281408</v>
      </c>
      <c r="IU34" s="11">
        <v>62.814070351758787</v>
      </c>
      <c r="IV34" s="11">
        <v>6.94887506431545</v>
      </c>
      <c r="IW34" s="11">
        <v>24.931007063005755</v>
      </c>
      <c r="IX34" s="11">
        <v>11.454655068469554</v>
      </c>
      <c r="IY34" s="11">
        <v>0</v>
      </c>
      <c r="IZ34" s="11">
        <v>0</v>
      </c>
      <c r="JA34" s="11">
        <v>28.938075962449403</v>
      </c>
      <c r="JB34" s="11">
        <v>1.1764705882352942</v>
      </c>
      <c r="JC34" s="11">
        <v>32.38308500559814</v>
      </c>
      <c r="JD34" s="11">
        <v>22.99543536301783</v>
      </c>
      <c r="JE34" s="11">
        <v>14.813538885539575</v>
      </c>
      <c r="JF34" s="11">
        <v>4.4785117560933596</v>
      </c>
      <c r="JG34" s="11">
        <v>8.5</v>
      </c>
      <c r="JH34" s="11">
        <v>13.642857142857142</v>
      </c>
      <c r="JI34" s="11">
        <v>13.336683417085426</v>
      </c>
      <c r="JJ34" s="11">
        <v>94.778325123152712</v>
      </c>
      <c r="JK34" s="11">
        <v>105.94810379241517</v>
      </c>
      <c r="JL34" s="11">
        <v>25.190114068441066</v>
      </c>
      <c r="JM34" s="11">
        <v>84.50570342205323</v>
      </c>
      <c r="JN34" s="11">
        <v>99.967277486911001</v>
      </c>
      <c r="JO34" s="11">
        <v>96.073298429319379</v>
      </c>
      <c r="JP34" s="11">
        <v>15.248691099476439</v>
      </c>
      <c r="JQ34" s="11">
        <v>91.96</v>
      </c>
      <c r="JR34" s="11">
        <v>100</v>
      </c>
      <c r="JS34" s="11">
        <v>99.702380952380949</v>
      </c>
      <c r="JT34" s="11">
        <v>97.785977859778598</v>
      </c>
      <c r="JU34" s="11">
        <v>83.67875647668393</v>
      </c>
      <c r="JV34" s="11">
        <v>0.82926829999999996</v>
      </c>
      <c r="JW34" s="11">
        <v>0.96341460000000001</v>
      </c>
      <c r="JX34" s="11">
        <v>1.3578635640000001</v>
      </c>
      <c r="JY34" s="11">
        <v>0.26167180000000001</v>
      </c>
      <c r="JZ34" s="11">
        <v>4.0475725408853114</v>
      </c>
      <c r="KA34" s="11">
        <v>46943.654094670041</v>
      </c>
      <c r="KB34" s="11">
        <v>82384.394564167233</v>
      </c>
      <c r="KC34" s="11">
        <v>0.10380574810531079</v>
      </c>
      <c r="KD34" s="11">
        <v>1.0525472599999999</v>
      </c>
      <c r="KE34" s="11">
        <v>0.68385391000000006</v>
      </c>
      <c r="KF34" s="11">
        <v>4.9377422200000005</v>
      </c>
      <c r="KG34" s="13">
        <v>4.7973774368723437E-2</v>
      </c>
      <c r="KH34" s="11">
        <v>-22.941299570995081</v>
      </c>
      <c r="KI34" s="11">
        <v>74.872448979591837</v>
      </c>
      <c r="KJ34" s="11">
        <v>85.470085470085465</v>
      </c>
      <c r="KK34" s="11">
        <v>14.383561643835616</v>
      </c>
      <c r="KL34" s="11">
        <v>4.1464705882352941</v>
      </c>
      <c r="KM34" s="11">
        <v>5.9147058823529415</v>
      </c>
      <c r="KN34" s="11">
        <v>87.673333333333346</v>
      </c>
      <c r="KO34" s="11">
        <v>111.10416666666667</v>
      </c>
      <c r="KP34" s="11">
        <v>105.255</v>
      </c>
      <c r="KQ34" s="11">
        <v>11.768374164810691</v>
      </c>
      <c r="KR34" s="11">
        <v>26.366888094021462</v>
      </c>
      <c r="KS34" s="11">
        <v>92.433048433048441</v>
      </c>
      <c r="KT34" s="11">
        <v>6.4550668827840756</v>
      </c>
      <c r="KU34" s="11">
        <v>83.194349063082512</v>
      </c>
      <c r="KV34" s="11">
        <v>34.754098360655739</v>
      </c>
    </row>
    <row r="35" spans="1:308" x14ac:dyDescent="0.3">
      <c r="A35" t="s">
        <v>1</v>
      </c>
      <c r="B35" s="2" t="s">
        <v>58</v>
      </c>
      <c r="C35" s="2" t="s">
        <v>59</v>
      </c>
      <c r="D35" s="2" t="s">
        <v>43</v>
      </c>
      <c r="E35" s="2" t="s">
        <v>349</v>
      </c>
      <c r="F35" s="2" t="s">
        <v>357</v>
      </c>
      <c r="G35" s="2" t="s">
        <v>355</v>
      </c>
      <c r="H35" s="17" t="s">
        <v>488</v>
      </c>
      <c r="I35" s="11">
        <v>54.062492542150615</v>
      </c>
      <c r="J35" s="11">
        <v>57.734969680245435</v>
      </c>
      <c r="K35" s="11">
        <v>56.89057544282096</v>
      </c>
      <c r="L35" s="11">
        <v>66.176335758284452</v>
      </c>
      <c r="M35" s="11">
        <v>58.430225414397228</v>
      </c>
      <c r="N35" s="11">
        <v>50.340574254705473</v>
      </c>
      <c r="O35" s="11">
        <v>34.802274702450156</v>
      </c>
      <c r="P35" s="11">
        <v>60.2547665564691</v>
      </c>
      <c r="Q35" s="11">
        <v>60.18476047273861</v>
      </c>
      <c r="R35" s="11">
        <v>46.515151515151508</v>
      </c>
      <c r="S35" s="11">
        <v>77.766838221849341</v>
      </c>
      <c r="T35" s="11">
        <v>47.64892895102254</v>
      </c>
      <c r="U35" s="11">
        <v>72.089127618505799</v>
      </c>
      <c r="V35" s="11">
        <v>39.685214425981165</v>
      </c>
      <c r="W35" s="11">
        <v>22.721203387058434</v>
      </c>
      <c r="X35" s="11">
        <v>62.194160017562247</v>
      </c>
      <c r="Y35" s="11">
        <v>96.004917025199759</v>
      </c>
      <c r="Z35" s="11">
        <v>46.642021341463412</v>
      </c>
      <c r="AA35" s="11">
        <v>71.601230874703134</v>
      </c>
      <c r="AB35" s="11">
        <v>85.561976944128574</v>
      </c>
      <c r="AC35" s="11">
        <v>66.530940577300242</v>
      </c>
      <c r="AD35" s="11">
        <v>39.254251178037286</v>
      </c>
      <c r="AE35" s="11">
        <v>67.933279217253045</v>
      </c>
      <c r="AF35" s="11">
        <v>58.430225414397228</v>
      </c>
      <c r="AG35" s="11">
        <v>41.48839965154226</v>
      </c>
      <c r="AH35" s="11">
        <v>30.846836856006178</v>
      </c>
      <c r="AI35" s="11">
        <v>34.711870855326246</v>
      </c>
      <c r="AJ35" s="11">
        <v>59.119413532298324</v>
      </c>
      <c r="AK35" s="11">
        <v>45.926672298594575</v>
      </c>
      <c r="AL35" s="11">
        <v>89.950252334465205</v>
      </c>
      <c r="AM35" s="11">
        <v>47.937371390789188</v>
      </c>
      <c r="AN35" s="11">
        <v>3.6530107465625172</v>
      </c>
      <c r="AO35" s="11">
        <v>13.110227340189262</v>
      </c>
      <c r="AP35" s="11">
        <v>28.042983615238292</v>
      </c>
      <c r="AQ35" s="11">
        <v>44.043622988943859</v>
      </c>
      <c r="AR35" s="11">
        <v>72.026432132977803</v>
      </c>
      <c r="AS35" s="11">
        <v>88.469992949276261</v>
      </c>
      <c r="AT35" s="11">
        <v>76.337831674653259</v>
      </c>
      <c r="AU35" s="11">
        <v>70.772603648051458</v>
      </c>
      <c r="AV35" s="11">
        <v>29.092556137913544</v>
      </c>
      <c r="AW35" s="11">
        <v>28.158271082662438</v>
      </c>
      <c r="AX35" s="11">
        <v>68.697343846257667</v>
      </c>
      <c r="AY35" s="11">
        <v>64.665770025035314</v>
      </c>
      <c r="AZ35" s="11">
        <v>25.919888470444874</v>
      </c>
      <c r="BA35" s="11">
        <v>66.135870765077271</v>
      </c>
      <c r="BB35" s="11">
        <v>84.017512630396965</v>
      </c>
      <c r="BC35" s="11">
        <v>35</v>
      </c>
      <c r="BD35" s="11">
        <v>63.636363636363633</v>
      </c>
      <c r="BE35" s="11">
        <v>40.909090909090914</v>
      </c>
      <c r="BF35" s="11">
        <v>100</v>
      </c>
      <c r="BG35" s="11">
        <v>75</v>
      </c>
      <c r="BH35" s="11">
        <v>35.661764705882355</v>
      </c>
      <c r="BI35" s="11">
        <v>86.505759736697755</v>
      </c>
      <c r="BJ35" s="11">
        <v>91.666666666666657</v>
      </c>
      <c r="BK35" s="11">
        <v>87.368421052631589</v>
      </c>
      <c r="BL35" s="11">
        <v>70.121951052227942</v>
      </c>
      <c r="BM35" s="11">
        <v>42.239858665966786</v>
      </c>
      <c r="BN35" s="11">
        <v>18.352500944286348</v>
      </c>
      <c r="BO35" s="11">
        <v>20.161913040000005</v>
      </c>
      <c r="BP35" s="11">
        <v>63.932580120903118</v>
      </c>
      <c r="BQ35" s="11">
        <v>69.330660442815869</v>
      </c>
      <c r="BR35" s="11">
        <v>83.004142291798416</v>
      </c>
      <c r="BS35" s="11">
        <v>2.7934910785293843</v>
      </c>
      <c r="BT35" s="11">
        <v>84.45</v>
      </c>
      <c r="BU35" s="11">
        <v>44.17</v>
      </c>
      <c r="BV35" s="11">
        <v>4.7790682354081442</v>
      </c>
      <c r="BW35" s="11">
        <v>100</v>
      </c>
      <c r="BX35" s="11">
        <v>1.9187272419494583</v>
      </c>
      <c r="BY35" s="11">
        <v>40.841180163214055</v>
      </c>
      <c r="BZ35" s="11">
        <v>50</v>
      </c>
      <c r="CA35" s="11">
        <v>0</v>
      </c>
      <c r="CB35" s="11">
        <v>4.3633385019681323E-2</v>
      </c>
      <c r="CC35" s="11">
        <v>87.696231439966681</v>
      </c>
      <c r="CD35" s="11">
        <v>66.884076999599387</v>
      </c>
      <c r="CE35" s="11">
        <v>52.350005231732744</v>
      </c>
      <c r="CF35" s="11">
        <v>99.373976527497788</v>
      </c>
      <c r="CG35" s="11">
        <v>18.877874437710879</v>
      </c>
      <c r="CH35" s="11">
        <v>38.482023968042611</v>
      </c>
      <c r="CI35" s="11">
        <v>71.694931518385644</v>
      </c>
      <c r="CJ35" s="11">
        <v>96.299938537185</v>
      </c>
      <c r="CK35" s="11">
        <v>97.012907191149353</v>
      </c>
      <c r="CL35" s="11">
        <v>97.443146896127843</v>
      </c>
      <c r="CM35" s="11">
        <v>95.992624462200368</v>
      </c>
      <c r="CN35" s="11">
        <v>93.275968039336192</v>
      </c>
      <c r="CO35" s="11">
        <v>60.760000000000005</v>
      </c>
      <c r="CP35" s="11">
        <v>88.52</v>
      </c>
      <c r="CQ35" s="11">
        <v>37.288085365853654</v>
      </c>
      <c r="CR35" s="11">
        <v>0</v>
      </c>
      <c r="CS35" s="11">
        <v>54.109140875423655</v>
      </c>
      <c r="CT35" s="11">
        <v>77.494481979981074</v>
      </c>
      <c r="CU35" s="11">
        <v>82.738931857552387</v>
      </c>
      <c r="CV35" s="11">
        <v>68.432625189640447</v>
      </c>
      <c r="CW35" s="11">
        <v>52.331061580969326</v>
      </c>
      <c r="CX35" s="11">
        <v>94.501143764651928</v>
      </c>
      <c r="CY35" s="11">
        <v>92.019669364241324</v>
      </c>
      <c r="CZ35" s="11">
        <v>97.06905036095354</v>
      </c>
      <c r="DA35" s="11">
        <v>53.756384324471327</v>
      </c>
      <c r="DB35" s="11">
        <v>97.02231276820811</v>
      </c>
      <c r="DC35" s="11">
        <v>93.857301879131398</v>
      </c>
      <c r="DD35" s="11">
        <v>95.710311090495324</v>
      </c>
      <c r="DE35" s="11">
        <v>59.930377117793633</v>
      </c>
      <c r="DF35" s="11">
        <v>95.130408647733972</v>
      </c>
      <c r="DG35" s="11">
        <v>74.800245851259987</v>
      </c>
      <c r="DH35" s="11">
        <v>76.79257588064074</v>
      </c>
      <c r="DI35" s="11">
        <v>48</v>
      </c>
      <c r="DJ35" s="11">
        <v>79.545175169022741</v>
      </c>
      <c r="DK35" s="11">
        <v>15.390288875230485</v>
      </c>
      <c r="DL35" s="11">
        <v>22.827289489858636</v>
      </c>
      <c r="DM35" s="11">
        <v>69.034852546916895</v>
      </c>
      <c r="DN35" s="11">
        <v>31.578947368421051</v>
      </c>
      <c r="DO35" s="11">
        <v>81.119316953674257</v>
      </c>
      <c r="DP35" s="11">
        <v>90</v>
      </c>
      <c r="DQ35" s="11">
        <v>54.22400940900566</v>
      </c>
      <c r="DR35" s="11">
        <v>72.950819672131146</v>
      </c>
      <c r="DS35" s="11">
        <v>48.115847162054862</v>
      </c>
      <c r="DT35" s="11">
        <v>52.044446154006977</v>
      </c>
      <c r="DU35" s="11">
        <v>30.932353149077542</v>
      </c>
      <c r="DV35" s="11">
        <v>42.95867751675955</v>
      </c>
      <c r="DW35" s="11">
        <v>33.443639617144797</v>
      </c>
      <c r="DX35" s="11">
        <v>24.055344064192997</v>
      </c>
      <c r="DY35" s="11">
        <v>37.020351170990168</v>
      </c>
      <c r="DZ35" s="11">
        <v>16.75617191094339</v>
      </c>
      <c r="EA35" s="11">
        <v>33.354068631397148</v>
      </c>
      <c r="EB35" s="11">
        <v>47.792915821474011</v>
      </c>
      <c r="EC35" s="11">
        <v>23.873223629832058</v>
      </c>
      <c r="ED35" s="11">
        <v>50.59042824521007</v>
      </c>
      <c r="EE35" s="11">
        <v>17.948717948717945</v>
      </c>
      <c r="EF35" s="11">
        <v>29.384906440279167</v>
      </c>
      <c r="EG35" s="11">
        <v>7.6545454417231218</v>
      </c>
      <c r="EH35" s="11">
        <v>99.438202247191015</v>
      </c>
      <c r="EI35" s="11">
        <v>100</v>
      </c>
      <c r="EJ35" s="11">
        <v>2.0689655172413794</v>
      </c>
      <c r="EK35" s="11">
        <v>31.172413793103448</v>
      </c>
      <c r="EL35" s="11">
        <v>90.645879732739417</v>
      </c>
      <c r="EM35" s="11">
        <v>72.917594654788417</v>
      </c>
      <c r="EN35" s="11">
        <v>32.828507795100222</v>
      </c>
      <c r="EO35" s="11">
        <v>69.92</v>
      </c>
      <c r="EP35" s="11">
        <v>98.44</v>
      </c>
      <c r="EQ35" s="11">
        <v>97.265625</v>
      </c>
      <c r="ER35" s="11">
        <v>95.967741935483872</v>
      </c>
      <c r="ES35" s="11">
        <v>88.157894736842096</v>
      </c>
      <c r="ET35" s="11">
        <v>68.18182157024772</v>
      </c>
      <c r="EU35" s="11">
        <v>74.19354326743003</v>
      </c>
      <c r="EV35" s="11">
        <v>28.189182456902088</v>
      </c>
      <c r="EW35" s="11">
        <v>21.184938268576918</v>
      </c>
      <c r="EX35" s="11">
        <v>6.3370409486905697</v>
      </c>
      <c r="EY35" s="11">
        <v>1.7205764627162137</v>
      </c>
      <c r="EZ35" s="11">
        <v>2.9014148282807692</v>
      </c>
      <c r="FA35" s="11">
        <v>33.934153472349244</v>
      </c>
      <c r="FB35" s="11">
        <v>14.474651154851614</v>
      </c>
      <c r="FC35" s="11">
        <v>0.81532317413512101</v>
      </c>
      <c r="FD35" s="11">
        <v>3.2167815594210678</v>
      </c>
      <c r="FE35" s="11">
        <v>8.956861791872802</v>
      </c>
      <c r="FF35" s="11">
        <v>37.09248931610194</v>
      </c>
      <c r="FG35" s="11">
        <v>20.43218792747939</v>
      </c>
      <c r="FH35" s="11">
        <v>37.55437113275746</v>
      </c>
      <c r="FI35" s="11">
        <v>36.179007907979873</v>
      </c>
      <c r="FJ35" s="11">
        <v>44.526905592557355</v>
      </c>
      <c r="FK35" s="11">
        <v>41.279826898803897</v>
      </c>
      <c r="FL35" s="11">
        <v>6.4204805201399955</v>
      </c>
      <c r="FM35" s="11">
        <v>59.370132260896668</v>
      </c>
      <c r="FN35" s="11">
        <v>68.620769672321387</v>
      </c>
      <c r="FO35" s="11">
        <v>85.367636310480918</v>
      </c>
      <c r="FP35" s="11">
        <v>69.067266816704176</v>
      </c>
      <c r="FQ35" s="11">
        <v>88.421706710853357</v>
      </c>
      <c r="FR35" s="11">
        <v>64.07470086027233</v>
      </c>
      <c r="FS35" s="11">
        <v>87.509104151493077</v>
      </c>
      <c r="FT35" s="11">
        <v>37.718177948063001</v>
      </c>
      <c r="FU35" s="11">
        <v>8.2949691012400972</v>
      </c>
      <c r="FV35" s="11">
        <v>228.11165028410267</v>
      </c>
      <c r="FW35" s="11">
        <v>472.81323877068559</v>
      </c>
      <c r="FX35" s="11">
        <v>543.32047613122643</v>
      </c>
      <c r="FY35" s="11">
        <v>145.1619592717017</v>
      </c>
      <c r="FZ35" s="11">
        <v>153.4569283729418</v>
      </c>
      <c r="GA35" s="11">
        <v>64.665770025035314</v>
      </c>
      <c r="GB35" s="11">
        <v>-11.605770025035312</v>
      </c>
      <c r="GC35" s="11">
        <v>66.135870765077271</v>
      </c>
      <c r="GD35" s="11">
        <v>13.997490526660172</v>
      </c>
      <c r="GE35" s="11">
        <v>35</v>
      </c>
      <c r="GF35" s="11">
        <v>63.636363636363633</v>
      </c>
      <c r="GG35" s="11">
        <v>40.909090909090914</v>
      </c>
      <c r="GH35" s="11">
        <v>100</v>
      </c>
      <c r="GI35" s="11">
        <v>75</v>
      </c>
      <c r="GJ35" s="11">
        <v>35.661764705882355</v>
      </c>
      <c r="GK35" s="11">
        <v>10</v>
      </c>
      <c r="GL35" s="11">
        <v>4</v>
      </c>
      <c r="GM35" s="11">
        <v>4</v>
      </c>
      <c r="GN35" s="11">
        <v>70.121951052227942</v>
      </c>
      <c r="GO35" s="11">
        <v>42.239858665966786</v>
      </c>
      <c r="GP35" s="11">
        <v>18.352500944286348</v>
      </c>
      <c r="GQ35" s="11">
        <v>20.161913040000005</v>
      </c>
      <c r="GR35" s="11">
        <v>63.932580120903118</v>
      </c>
      <c r="GS35" s="11">
        <v>30.669339557184134</v>
      </c>
      <c r="GT35" s="11">
        <v>16.99585770820158</v>
      </c>
      <c r="GU35" s="11">
        <v>2.7934910785293843</v>
      </c>
      <c r="GV35" s="11" t="s">
        <v>727</v>
      </c>
      <c r="GW35" s="11" t="s">
        <v>727</v>
      </c>
      <c r="GX35" s="11">
        <v>4.7790682354081442</v>
      </c>
      <c r="GY35" s="11">
        <v>1</v>
      </c>
      <c r="GZ35" s="11">
        <v>184.54207720885157</v>
      </c>
      <c r="HA35" s="11">
        <v>40.841180163214055</v>
      </c>
      <c r="HB35" s="11">
        <v>50</v>
      </c>
      <c r="HC35" s="11">
        <v>0</v>
      </c>
      <c r="HD35" s="11">
        <v>4302.79271814187</v>
      </c>
      <c r="HE35" s="11">
        <v>46.421746031746032</v>
      </c>
      <c r="HF35" s="11">
        <v>154.34317460317462</v>
      </c>
      <c r="HG35" s="11">
        <v>234.05428571428578</v>
      </c>
      <c r="HH35" s="11">
        <v>26.954761904761909</v>
      </c>
      <c r="HI35" s="12">
        <v>344.44282098784362</v>
      </c>
      <c r="HJ35" s="12">
        <v>61.517976031957389</v>
      </c>
      <c r="HK35" s="12">
        <v>116.29004329004329</v>
      </c>
      <c r="HL35" s="11">
        <v>96.299938537185</v>
      </c>
      <c r="HM35" s="11">
        <v>97.012907191149353</v>
      </c>
      <c r="HN35" s="11">
        <v>97.443146896127843</v>
      </c>
      <c r="HO35" s="11">
        <v>95.992624462200368</v>
      </c>
      <c r="HP35" s="11">
        <v>93.275968039336192</v>
      </c>
      <c r="HQ35" s="11">
        <v>60.760000000000005</v>
      </c>
      <c r="HR35" s="11">
        <v>88.52</v>
      </c>
      <c r="HS35" s="11">
        <v>37.288085365853654</v>
      </c>
      <c r="HT35" s="11">
        <v>0</v>
      </c>
      <c r="HU35" s="11">
        <v>54.109140875423655</v>
      </c>
      <c r="HV35" s="11">
        <v>77.494481979981074</v>
      </c>
      <c r="HW35" s="11">
        <v>82.738931857552387</v>
      </c>
      <c r="HX35" s="11">
        <v>68.432625189640447</v>
      </c>
      <c r="HY35" s="11">
        <v>52.331061580969326</v>
      </c>
      <c r="HZ35" s="11">
        <v>94.501143764651928</v>
      </c>
      <c r="IA35" s="11">
        <v>92.019669364241324</v>
      </c>
      <c r="IB35" s="11">
        <v>97.06905036095354</v>
      </c>
      <c r="IC35" s="11">
        <v>53.756384324471327</v>
      </c>
      <c r="ID35" s="11">
        <v>97.02231276820811</v>
      </c>
      <c r="IE35" s="11">
        <v>93.857301879131398</v>
      </c>
      <c r="IF35" s="11">
        <v>95.710311090495324</v>
      </c>
      <c r="IG35" s="11">
        <v>59.930377117793633</v>
      </c>
      <c r="IH35" s="11">
        <v>95.130408647733972</v>
      </c>
      <c r="II35" s="11">
        <v>74.800245851259987</v>
      </c>
      <c r="IJ35" s="11">
        <v>10.375476147288227</v>
      </c>
      <c r="IK35" s="11">
        <v>14</v>
      </c>
      <c r="IL35" s="11">
        <v>79.545175169022741</v>
      </c>
      <c r="IM35" s="11">
        <v>15.390288875230485</v>
      </c>
      <c r="IN35" s="11">
        <v>22.827289489858636</v>
      </c>
      <c r="IO35" s="11">
        <v>69.034852546916895</v>
      </c>
      <c r="IP35" s="11">
        <v>31.578947368421051</v>
      </c>
      <c r="IQ35" s="11">
        <v>14.841584158415841</v>
      </c>
      <c r="IR35" s="11">
        <v>90</v>
      </c>
      <c r="IS35" s="11">
        <v>79.826139504687546</v>
      </c>
      <c r="IT35" s="11">
        <v>12.295081967213115</v>
      </c>
      <c r="IU35" s="11">
        <v>94.26229508196721</v>
      </c>
      <c r="IV35" s="11">
        <v>8.0453806460733723</v>
      </c>
      <c r="IW35" s="11">
        <v>30.932353149077542</v>
      </c>
      <c r="IX35" s="11">
        <v>240.44278542927017</v>
      </c>
      <c r="IY35" s="11">
        <v>59.595829579096403</v>
      </c>
      <c r="IZ35" s="11">
        <v>31.664306860599815</v>
      </c>
      <c r="JA35" s="11">
        <v>356.1590938344703</v>
      </c>
      <c r="JB35" s="11">
        <v>8.6842105263157894</v>
      </c>
      <c r="JC35" s="11">
        <v>27.802806023941308</v>
      </c>
      <c r="JD35" s="11">
        <v>26.258205689277897</v>
      </c>
      <c r="JE35" s="11">
        <v>7.7230016733170288</v>
      </c>
      <c r="JF35" s="11">
        <v>5.1486677822113531</v>
      </c>
      <c r="JG35" s="11">
        <v>5.3846153846153841</v>
      </c>
      <c r="JH35" s="11">
        <v>16.62962962962963</v>
      </c>
      <c r="JI35" s="11">
        <v>20.660550458715598</v>
      </c>
      <c r="JJ35" s="11">
        <v>99.438202247191015</v>
      </c>
      <c r="JK35" s="11">
        <v>131.61893629456458</v>
      </c>
      <c r="JL35" s="11">
        <v>2.0689655172413794</v>
      </c>
      <c r="JM35" s="11">
        <v>31.172413793103448</v>
      </c>
      <c r="JN35" s="11">
        <v>90.645879732739417</v>
      </c>
      <c r="JO35" s="11">
        <v>72.917594654788417</v>
      </c>
      <c r="JP35" s="11">
        <v>32.828507795100222</v>
      </c>
      <c r="JQ35" s="11">
        <v>69.92</v>
      </c>
      <c r="JR35" s="11">
        <v>98.44</v>
      </c>
      <c r="JS35" s="11">
        <v>97.265625</v>
      </c>
      <c r="JT35" s="11">
        <v>95.967741935483872</v>
      </c>
      <c r="JU35" s="11">
        <v>88.157894736842096</v>
      </c>
      <c r="JV35" s="11">
        <v>0.82926829999999996</v>
      </c>
      <c r="JW35" s="11">
        <v>0.80487799999999998</v>
      </c>
      <c r="JX35" s="11">
        <v>1.2268259850000001</v>
      </c>
      <c r="JY35" s="11">
        <v>0.27359440000000002</v>
      </c>
      <c r="JZ35" s="11">
        <v>3.7422861198490747</v>
      </c>
      <c r="KA35" s="11">
        <v>40043.977413588727</v>
      </c>
      <c r="KB35" s="11">
        <v>43572.42634801707</v>
      </c>
      <c r="KC35" s="11">
        <v>2.7153443407567432</v>
      </c>
      <c r="KD35" s="11">
        <v>110.79174067999998</v>
      </c>
      <c r="KE35" s="11">
        <v>2.1199914</v>
      </c>
      <c r="KF35" s="11">
        <v>9.3478811099999994</v>
      </c>
      <c r="KG35" s="13">
        <v>7.2656438702513815E-2</v>
      </c>
      <c r="KH35" s="11">
        <v>-4.5005921831819977</v>
      </c>
      <c r="KI35" s="11">
        <v>-33.465385758145985</v>
      </c>
      <c r="KJ35" s="11">
        <v>-49.782515468970161</v>
      </c>
      <c r="KK35" s="11">
        <v>-55.283968368080515</v>
      </c>
      <c r="KL35" s="11">
        <v>9.1059999999999999</v>
      </c>
      <c r="KM35" s="11">
        <v>13.988000000000005</v>
      </c>
      <c r="KN35" s="11">
        <v>87.673333333333346</v>
      </c>
      <c r="KO35" s="11">
        <v>111.10416666666667</v>
      </c>
      <c r="KP35" s="11">
        <v>105.255</v>
      </c>
      <c r="KQ35" s="11">
        <v>14.632363689519076</v>
      </c>
      <c r="KR35" s="11">
        <v>30.932733183295824</v>
      </c>
      <c r="KS35" s="11">
        <v>88.421706710853357</v>
      </c>
      <c r="KT35" s="11">
        <v>6.8324570722092233</v>
      </c>
      <c r="KU35" s="11">
        <v>87.509104151493077</v>
      </c>
      <c r="KV35" s="11">
        <v>37.718177948063001</v>
      </c>
    </row>
    <row r="36" spans="1:308" x14ac:dyDescent="0.3">
      <c r="A36" t="s">
        <v>1</v>
      </c>
      <c r="B36" s="2" t="s">
        <v>60</v>
      </c>
      <c r="C36" s="2" t="s">
        <v>61</v>
      </c>
      <c r="D36" s="2" t="s">
        <v>43</v>
      </c>
      <c r="E36" s="2" t="s">
        <v>350</v>
      </c>
      <c r="F36" s="2" t="s">
        <v>358</v>
      </c>
      <c r="G36" s="2" t="s">
        <v>355</v>
      </c>
      <c r="H36" s="17" t="s">
        <v>486</v>
      </c>
      <c r="I36" s="11">
        <v>60.245106712685377</v>
      </c>
      <c r="J36" s="11">
        <v>66.537158114691906</v>
      </c>
      <c r="K36" s="11">
        <v>70.881238606012744</v>
      </c>
      <c r="L36" s="11">
        <v>66.760982850293999</v>
      </c>
      <c r="M36" s="11">
        <v>53.647386339216574</v>
      </c>
      <c r="N36" s="11">
        <v>50.617924984001206</v>
      </c>
      <c r="O36" s="11">
        <v>53.025949381895806</v>
      </c>
      <c r="P36" s="11">
        <v>82.052849589455491</v>
      </c>
      <c r="Q36" s="11">
        <v>59.008001936641492</v>
      </c>
      <c r="R36" s="11">
        <v>60.606060606060602</v>
      </c>
      <c r="S36" s="11">
        <v>93.983589321631001</v>
      </c>
      <c r="T36" s="11">
        <v>49.840208532060608</v>
      </c>
      <c r="U36" s="11">
        <v>82.832894932947681</v>
      </c>
      <c r="V36" s="11">
        <v>37.436501884046415</v>
      </c>
      <c r="W36" s="11">
        <v>50.938972149352765</v>
      </c>
      <c r="X36" s="11">
        <v>70.548072157250346</v>
      </c>
      <c r="Y36" s="11">
        <v>89.48424936667034</v>
      </c>
      <c r="Z36" s="11">
        <v>72.553660750777482</v>
      </c>
      <c r="AA36" s="11">
        <v>73.4005451534005</v>
      </c>
      <c r="AB36" s="11">
        <v>84.78735528672604</v>
      </c>
      <c r="AC36" s="11">
        <v>58.678550832083118</v>
      </c>
      <c r="AD36" s="11">
        <v>48.35793222454749</v>
      </c>
      <c r="AE36" s="11">
        <v>68.580530754712782</v>
      </c>
      <c r="AF36" s="11">
        <v>53.647386339216574</v>
      </c>
      <c r="AG36" s="11">
        <v>26.380500706018687</v>
      </c>
      <c r="AH36" s="11">
        <v>26.445428709077341</v>
      </c>
      <c r="AI36" s="11">
        <v>32.988122953778365</v>
      </c>
      <c r="AJ36" s="11">
        <v>77.628504584438957</v>
      </c>
      <c r="AK36" s="11">
        <v>47.852577382602405</v>
      </c>
      <c r="AL36" s="11">
        <v>92.412415568091518</v>
      </c>
      <c r="AM36" s="11">
        <v>70.370662615612588</v>
      </c>
      <c r="AN36" s="11">
        <v>25.316296613311518</v>
      </c>
      <c r="AO36" s="11">
        <v>47.057917500329957</v>
      </c>
      <c r="AP36" s="11">
        <v>54.556074183494573</v>
      </c>
      <c r="AQ36" s="11">
        <v>56.71533241885237</v>
      </c>
      <c r="AR36" s="11">
        <v>64.139412959773836</v>
      </c>
      <c r="AS36" s="11">
        <v>88.36820083682008</v>
      </c>
      <c r="AT36" s="11">
        <v>86.621989339805509</v>
      </c>
      <c r="AU36" s="11">
        <v>84.937017076980041</v>
      </c>
      <c r="AV36" s="11">
        <v>75.791586828657302</v>
      </c>
      <c r="AW36" s="11">
        <v>66.137273133335157</v>
      </c>
      <c r="AX36" s="11">
        <v>90.461030321134871</v>
      </c>
      <c r="AY36" s="11">
        <v>69.875490029232992</v>
      </c>
      <c r="AZ36" s="11">
        <v>55.839884176932287</v>
      </c>
      <c r="BA36" s="11">
        <v>66.437712439109958</v>
      </c>
      <c r="BB36" s="11">
        <v>43.878921101290743</v>
      </c>
      <c r="BC36" s="11">
        <v>50</v>
      </c>
      <c r="BD36" s="11">
        <v>54.54545454545454</v>
      </c>
      <c r="BE36" s="11">
        <v>77.272727272727266</v>
      </c>
      <c r="BF36" s="11">
        <v>100</v>
      </c>
      <c r="BG36" s="11">
        <v>75</v>
      </c>
      <c r="BH36" s="11">
        <v>100</v>
      </c>
      <c r="BI36" s="11">
        <v>97.001279941488392</v>
      </c>
      <c r="BJ36" s="11">
        <v>97.916666666666657</v>
      </c>
      <c r="BK36" s="11">
        <v>92.631578947368425</v>
      </c>
      <c r="BL36" s="11">
        <v>67.878477246238134</v>
      </c>
      <c r="BM36" s="11">
        <v>44.854378180696507</v>
      </c>
      <c r="BN36" s="11">
        <v>15.260706846</v>
      </c>
      <c r="BO36" s="11">
        <v>28.575901440000006</v>
      </c>
      <c r="BP36" s="11">
        <v>81.557875191868106</v>
      </c>
      <c r="BQ36" s="11">
        <v>89.667012279651047</v>
      </c>
      <c r="BR36" s="11">
        <v>77.273797327323891</v>
      </c>
      <c r="BS36" s="11">
        <v>9.4928422362977347</v>
      </c>
      <c r="BT36" s="11">
        <v>52.248365431659472</v>
      </c>
      <c r="BU36" s="11">
        <v>50.522617088466838</v>
      </c>
      <c r="BV36" s="11">
        <v>4.1803418753800976</v>
      </c>
      <c r="BW36" s="11">
        <v>100</v>
      </c>
      <c r="BX36" s="11">
        <v>8.1748446724743626</v>
      </c>
      <c r="BY36" s="11">
        <v>67.219419873122646</v>
      </c>
      <c r="BZ36" s="11">
        <v>36.518771331058019</v>
      </c>
      <c r="CA36" s="11">
        <v>100</v>
      </c>
      <c r="CB36" s="11">
        <v>1.7697393230365704E-2</v>
      </c>
      <c r="CC36" s="11">
        <v>69.878187594502322</v>
      </c>
      <c r="CD36" s="11">
        <v>53.803920516295221</v>
      </c>
      <c r="CE36" s="11">
        <v>57.681157411120786</v>
      </c>
      <c r="CF36" s="11">
        <v>64.366708605977848</v>
      </c>
      <c r="CG36" s="11">
        <v>91.455933446104623</v>
      </c>
      <c r="CH36" s="11">
        <v>64.547113299135873</v>
      </c>
      <c r="CI36" s="11">
        <v>92.103484227615752</v>
      </c>
      <c r="CJ36" s="11">
        <v>91.341282079524177</v>
      </c>
      <c r="CK36" s="11">
        <v>95.592851635642688</v>
      </c>
      <c r="CL36" s="11">
        <v>96.402412159929511</v>
      </c>
      <c r="CM36" s="11">
        <v>94.284888203546643</v>
      </c>
      <c r="CN36" s="11">
        <v>69.799812754708668</v>
      </c>
      <c r="CO36" s="11">
        <v>85.009999999999991</v>
      </c>
      <c r="CP36" s="11">
        <v>92.29</v>
      </c>
      <c r="CQ36" s="11">
        <v>100</v>
      </c>
      <c r="CR36" s="11">
        <v>12.91464300310993</v>
      </c>
      <c r="CS36" s="11">
        <v>59.747255654333962</v>
      </c>
      <c r="CT36" s="11">
        <v>75.542881304203746</v>
      </c>
      <c r="CU36" s="11">
        <v>85.815145119375728</v>
      </c>
      <c r="CV36" s="11">
        <v>60.443237836663776</v>
      </c>
      <c r="CW36" s="11">
        <v>65.246744492068544</v>
      </c>
      <c r="CX36" s="11">
        <v>93.608006513757161</v>
      </c>
      <c r="CY36" s="11">
        <v>97.605814357020066</v>
      </c>
      <c r="CZ36" s="11">
        <v>96.193452294953332</v>
      </c>
      <c r="DA36" s="11">
        <v>55.50435240530657</v>
      </c>
      <c r="DB36" s="11">
        <v>98.335677576433071</v>
      </c>
      <c r="DC36" s="11">
        <v>95.567550635100048</v>
      </c>
      <c r="DD36" s="11">
        <v>96.396755495255675</v>
      </c>
      <c r="DE36" s="11">
        <v>41.221595914677835</v>
      </c>
      <c r="DF36" s="11">
        <v>97.473643615061718</v>
      </c>
      <c r="DG36" s="11">
        <v>53.592080625619566</v>
      </c>
      <c r="DH36" s="11">
        <v>74.443571870629796</v>
      </c>
      <c r="DI36" s="11">
        <v>48</v>
      </c>
      <c r="DJ36" s="11">
        <v>89.808899658552704</v>
      </c>
      <c r="DK36" s="11">
        <v>22.074292322943055</v>
      </c>
      <c r="DL36" s="11">
        <v>33.190604692146714</v>
      </c>
      <c r="DM36" s="11">
        <v>64.824120603015075</v>
      </c>
      <c r="DN36" s="11">
        <v>21.804511278195488</v>
      </c>
      <c r="DO36" s="11">
        <v>94.88773574195713</v>
      </c>
      <c r="DP36" s="11">
        <v>92.805755395683448</v>
      </c>
      <c r="DQ36" s="11">
        <v>50.918953378439809</v>
      </c>
      <c r="DR36" s="11">
        <v>78.610010803024849</v>
      </c>
      <c r="DS36" s="11">
        <v>31.413194836185042</v>
      </c>
      <c r="DT36" s="11">
        <v>29.37023900595187</v>
      </c>
      <c r="DU36" s="11">
        <v>23.390762406085503</v>
      </c>
      <c r="DV36" s="11">
        <v>34.152289580942494</v>
      </c>
      <c r="DW36" s="11">
        <v>19.62494489669735</v>
      </c>
      <c r="DX36" s="11">
        <v>24.662049103807853</v>
      </c>
      <c r="DY36" s="11">
        <v>34.986352025735599</v>
      </c>
      <c r="DZ36" s="11">
        <v>18.801507938203393</v>
      </c>
      <c r="EA36" s="11">
        <v>23.046742198710923</v>
      </c>
      <c r="EB36" s="11">
        <v>34.491139787314722</v>
      </c>
      <c r="EC36" s="11">
        <v>22.140394935021394</v>
      </c>
      <c r="ED36" s="11">
        <v>58.410485995992943</v>
      </c>
      <c r="EE36" s="11">
        <v>26.851851851851848</v>
      </c>
      <c r="EF36" s="11">
        <v>44.317089101236647</v>
      </c>
      <c r="EG36" s="11">
        <v>67.937533056605432</v>
      </c>
      <c r="EH36" s="11">
        <v>98.259396179913736</v>
      </c>
      <c r="EI36" s="11">
        <v>100</v>
      </c>
      <c r="EJ36" s="11">
        <v>19.922057677318783</v>
      </c>
      <c r="EK36" s="11">
        <v>45.502727981293845</v>
      </c>
      <c r="EL36" s="11">
        <v>91.300424149444993</v>
      </c>
      <c r="EM36" s="11">
        <v>69.916975002256109</v>
      </c>
      <c r="EN36" s="11">
        <v>12.620702102698312</v>
      </c>
      <c r="EO36" s="11">
        <v>89.23</v>
      </c>
      <c r="EP36" s="11">
        <v>99.64</v>
      </c>
      <c r="EQ36" s="11">
        <v>99.601275917065394</v>
      </c>
      <c r="ER36" s="11">
        <v>94.516272848863125</v>
      </c>
      <c r="ES36" s="11">
        <v>79.074529074529082</v>
      </c>
      <c r="ET36" s="11">
        <v>95.454553925619294</v>
      </c>
      <c r="EU36" s="11">
        <v>100</v>
      </c>
      <c r="EV36" s="11">
        <v>83.943032260730476</v>
      </c>
      <c r="EW36" s="11">
        <v>2.0850642761005704</v>
      </c>
      <c r="EX36" s="11">
        <v>10.854970621290237</v>
      </c>
      <c r="EY36" s="11">
        <v>21.673342505529266</v>
      </c>
      <c r="EZ36" s="11">
        <v>43.420576713115047</v>
      </c>
      <c r="FA36" s="11">
        <v>23.568518370564156</v>
      </c>
      <c r="FB36" s="11">
        <v>9.4692946077372636E-2</v>
      </c>
      <c r="FC36" s="11">
        <v>64.568458684678291</v>
      </c>
      <c r="FD36" s="11">
        <v>100</v>
      </c>
      <c r="FE36" s="11">
        <v>49.252194801109567</v>
      </c>
      <c r="FF36" s="11">
        <v>66.189665651515014</v>
      </c>
      <c r="FG36" s="11">
        <v>5.936155894211165</v>
      </c>
      <c r="FH36" s="11">
        <v>100</v>
      </c>
      <c r="FI36" s="11">
        <v>51.402354570637122</v>
      </c>
      <c r="FJ36" s="11">
        <v>61.935840058263146</v>
      </c>
      <c r="FK36" s="11">
        <v>56.931060044477377</v>
      </c>
      <c r="FL36" s="11">
        <v>15.246609437699869</v>
      </c>
      <c r="FM36" s="11">
        <v>68.732806555458012</v>
      </c>
      <c r="FN36" s="11">
        <v>80.730345998363461</v>
      </c>
      <c r="FO36" s="11">
        <v>83.421997606064636</v>
      </c>
      <c r="FP36" s="11">
        <v>70.951571547924289</v>
      </c>
      <c r="FQ36" s="11">
        <v>88.567186340014842</v>
      </c>
      <c r="FR36" s="11">
        <v>29.624240802722845</v>
      </c>
      <c r="FS36" s="11">
        <v>79.074046966813739</v>
      </c>
      <c r="FT36" s="11">
        <v>33.197434495102669</v>
      </c>
      <c r="FU36" s="11">
        <v>8.3682008368200851</v>
      </c>
      <c r="FV36" s="11">
        <v>128.96874230863892</v>
      </c>
      <c r="FW36" s="11">
        <v>260.39872015751911</v>
      </c>
      <c r="FX36" s="11">
        <v>219.54221018951515</v>
      </c>
      <c r="FY36" s="11">
        <v>68.422348018705392</v>
      </c>
      <c r="FZ36" s="11">
        <v>46.763475264582823</v>
      </c>
      <c r="GA36" s="11">
        <v>69.875490029232992</v>
      </c>
      <c r="GB36" s="11">
        <v>-6.4754900292329935</v>
      </c>
      <c r="GC36" s="11">
        <v>66.437712439109958</v>
      </c>
      <c r="GD36" s="11">
        <v>4.982025168435392</v>
      </c>
      <c r="GE36" s="11">
        <v>50</v>
      </c>
      <c r="GF36" s="11">
        <v>54.54545454545454</v>
      </c>
      <c r="GG36" s="11">
        <v>77.272727272727266</v>
      </c>
      <c r="GH36" s="11">
        <v>100</v>
      </c>
      <c r="GI36" s="11">
        <v>75</v>
      </c>
      <c r="GJ36" s="11">
        <v>100</v>
      </c>
      <c r="GK36" s="11">
        <v>3</v>
      </c>
      <c r="GL36" s="11">
        <v>1</v>
      </c>
      <c r="GM36" s="11">
        <v>2.3333333333333335</v>
      </c>
      <c r="GN36" s="11">
        <v>67.878477246238134</v>
      </c>
      <c r="GO36" s="11">
        <v>44.854378180696507</v>
      </c>
      <c r="GP36" s="11">
        <v>15.260706846</v>
      </c>
      <c r="GQ36" s="11">
        <v>28.575901440000006</v>
      </c>
      <c r="GR36" s="11">
        <v>81.557875191868106</v>
      </c>
      <c r="GS36" s="11">
        <v>10.332987720348957</v>
      </c>
      <c r="GT36" s="11">
        <v>22.726202672676106</v>
      </c>
      <c r="GU36" s="11">
        <v>9.4928422362977347</v>
      </c>
      <c r="GV36" s="11">
        <v>52.248365431659472</v>
      </c>
      <c r="GW36" s="11">
        <v>50.522617088466838</v>
      </c>
      <c r="GX36" s="11">
        <v>4.1803418753800976</v>
      </c>
      <c r="GY36" s="11">
        <v>1</v>
      </c>
      <c r="GZ36" s="11">
        <v>786.25183597506418</v>
      </c>
      <c r="HA36" s="11">
        <v>67.219419873122646</v>
      </c>
      <c r="HB36" s="11">
        <v>36.518771331058019</v>
      </c>
      <c r="HC36" s="11">
        <v>100</v>
      </c>
      <c r="HD36" s="11">
        <v>1745.182380128502</v>
      </c>
      <c r="HE36" s="11">
        <v>101.35825396825392</v>
      </c>
      <c r="HF36" s="11">
        <v>208.5030158730159</v>
      </c>
      <c r="HG36" s="11">
        <v>208.4174603174603</v>
      </c>
      <c r="HH36" s="11">
        <v>133.87746031746028</v>
      </c>
      <c r="HI36" s="12">
        <v>133.76725526322755</v>
      </c>
      <c r="HJ36" s="12">
        <v>35.45288670086412</v>
      </c>
      <c r="HK36" s="12">
        <v>34.507922250275129</v>
      </c>
      <c r="HL36" s="11">
        <v>91.341282079524177</v>
      </c>
      <c r="HM36" s="11">
        <v>95.592851635642688</v>
      </c>
      <c r="HN36" s="11">
        <v>96.402412159929511</v>
      </c>
      <c r="HO36" s="11">
        <v>94.284888203546643</v>
      </c>
      <c r="HP36" s="11">
        <v>69.799812754708668</v>
      </c>
      <c r="HQ36" s="11">
        <v>85.009999999999991</v>
      </c>
      <c r="HR36" s="11">
        <v>92.29</v>
      </c>
      <c r="HS36" s="11">
        <v>100</v>
      </c>
      <c r="HT36" s="11">
        <v>12.91464300310993</v>
      </c>
      <c r="HU36" s="11">
        <v>59.747255654333962</v>
      </c>
      <c r="HV36" s="11">
        <v>75.542881304203746</v>
      </c>
      <c r="HW36" s="11">
        <v>85.815145119375728</v>
      </c>
      <c r="HX36" s="11">
        <v>60.443237836663776</v>
      </c>
      <c r="HY36" s="11">
        <v>65.246744492068544</v>
      </c>
      <c r="HZ36" s="11">
        <v>93.608006513757161</v>
      </c>
      <c r="IA36" s="11">
        <v>97.605814357020066</v>
      </c>
      <c r="IB36" s="11">
        <v>96.193452294953332</v>
      </c>
      <c r="IC36" s="11">
        <v>55.50435240530657</v>
      </c>
      <c r="ID36" s="11">
        <v>98.335677576433071</v>
      </c>
      <c r="IE36" s="11">
        <v>95.567550635100048</v>
      </c>
      <c r="IF36" s="11">
        <v>96.396755495255675</v>
      </c>
      <c r="IG36" s="11">
        <v>41.221595914677835</v>
      </c>
      <c r="IH36" s="11">
        <v>97.473643615061718</v>
      </c>
      <c r="II36" s="11">
        <v>53.592080625619566</v>
      </c>
      <c r="IJ36" s="11">
        <v>9.0366676937729338</v>
      </c>
      <c r="IK36" s="11">
        <v>14</v>
      </c>
      <c r="IL36" s="11">
        <v>89.808899658552704</v>
      </c>
      <c r="IM36" s="11">
        <v>22.074292322943055</v>
      </c>
      <c r="IN36" s="11">
        <v>33.190604692146714</v>
      </c>
      <c r="IO36" s="11">
        <v>64.824120603015075</v>
      </c>
      <c r="IP36" s="11">
        <v>21.804511278195488</v>
      </c>
      <c r="IQ36" s="11">
        <v>5.8858454249333727</v>
      </c>
      <c r="IR36" s="11">
        <v>92.805755395683448</v>
      </c>
      <c r="IS36" s="11">
        <v>79.466687515827587</v>
      </c>
      <c r="IT36" s="11">
        <v>9.7227223622614343</v>
      </c>
      <c r="IU36" s="11">
        <v>117.0327691753691</v>
      </c>
      <c r="IV36" s="11">
        <v>6.9875821995907597</v>
      </c>
      <c r="IW36" s="11">
        <v>23.390762406085503</v>
      </c>
      <c r="IX36" s="11">
        <v>191.1528033521335</v>
      </c>
      <c r="IY36" s="11">
        <v>34.97121978802685</v>
      </c>
      <c r="IZ36" s="11">
        <v>32.462919197923767</v>
      </c>
      <c r="JA36" s="11">
        <v>336.59074103608759</v>
      </c>
      <c r="JB36" s="11">
        <v>9.7442455242966748</v>
      </c>
      <c r="JC36" s="11">
        <v>19.21097272766815</v>
      </c>
      <c r="JD36" s="11">
        <v>18.949993475518696</v>
      </c>
      <c r="JE36" s="11">
        <v>7.1624305867683518</v>
      </c>
      <c r="JF36" s="11">
        <v>5.9445274100708998</v>
      </c>
      <c r="JG36" s="11">
        <v>8.0555555555555554</v>
      </c>
      <c r="JH36" s="11">
        <v>14.74517631403859</v>
      </c>
      <c r="JI36" s="11">
        <v>12.361911454673226</v>
      </c>
      <c r="JJ36" s="11">
        <v>98.259396179913736</v>
      </c>
      <c r="JK36" s="11">
        <v>106.60566026301437</v>
      </c>
      <c r="JL36" s="11">
        <v>19.922057677318783</v>
      </c>
      <c r="JM36" s="11">
        <v>45.502727981293845</v>
      </c>
      <c r="JN36" s="11">
        <v>91.300424149444993</v>
      </c>
      <c r="JO36" s="11">
        <v>69.916975002256109</v>
      </c>
      <c r="JP36" s="11">
        <v>12.620702102698312</v>
      </c>
      <c r="JQ36" s="11">
        <v>89.23</v>
      </c>
      <c r="JR36" s="11">
        <v>99.64</v>
      </c>
      <c r="JS36" s="11">
        <v>99.601275917065394</v>
      </c>
      <c r="JT36" s="11">
        <v>94.516272848863125</v>
      </c>
      <c r="JU36" s="11">
        <v>79.074529074529082</v>
      </c>
      <c r="JV36" s="11">
        <v>0.97560979999999997</v>
      </c>
      <c r="JW36" s="11">
        <v>1</v>
      </c>
      <c r="JX36" s="11">
        <v>1.788893327</v>
      </c>
      <c r="JY36" s="11">
        <v>0.2237558</v>
      </c>
      <c r="JZ36" s="11">
        <v>4.8344861342217609</v>
      </c>
      <c r="KA36" s="11">
        <v>369206.74089840741</v>
      </c>
      <c r="KB36" s="11">
        <v>540448.53784169338</v>
      </c>
      <c r="KC36" s="11">
        <v>1.8859065699010131</v>
      </c>
      <c r="KD36" s="11">
        <v>0.72479786999999996</v>
      </c>
      <c r="KE36" s="11">
        <v>167.8899624900001</v>
      </c>
      <c r="KF36" s="11">
        <v>548.08802786000001</v>
      </c>
      <c r="KG36" s="13">
        <v>0.34358172617624194</v>
      </c>
      <c r="KH36" s="11">
        <v>3.0950877636065162</v>
      </c>
      <c r="KI36" s="11">
        <v>-75.999189597377239</v>
      </c>
      <c r="KJ36" s="11">
        <v>200</v>
      </c>
      <c r="KK36" s="11">
        <v>5.609418282548476</v>
      </c>
      <c r="KL36" s="11">
        <v>6.7535555555555549</v>
      </c>
      <c r="KM36" s="11">
        <v>11.012000000000002</v>
      </c>
      <c r="KN36" s="11">
        <v>86.225333333333339</v>
      </c>
      <c r="KO36" s="11">
        <v>102.8395</v>
      </c>
      <c r="KP36" s="11">
        <v>96.992333333333335</v>
      </c>
      <c r="KQ36" s="11">
        <v>16.578002393935364</v>
      </c>
      <c r="KR36" s="11">
        <v>29.048428452075708</v>
      </c>
      <c r="KS36" s="11">
        <v>88.567186340014842</v>
      </c>
      <c r="KT36" s="11">
        <v>5.4229727864394288</v>
      </c>
      <c r="KU36" s="11">
        <v>79.074046966813739</v>
      </c>
      <c r="KV36" s="11">
        <v>33.197434495102669</v>
      </c>
    </row>
    <row r="37" spans="1:308" x14ac:dyDescent="0.3">
      <c r="A37" t="s">
        <v>1</v>
      </c>
      <c r="B37" s="2" t="s">
        <v>62</v>
      </c>
      <c r="C37" s="2" t="s">
        <v>63</v>
      </c>
      <c r="D37" s="2" t="s">
        <v>43</v>
      </c>
      <c r="E37" s="2" t="s">
        <v>347</v>
      </c>
      <c r="F37" s="2" t="s">
        <v>357</v>
      </c>
      <c r="G37" s="2" t="s">
        <v>355</v>
      </c>
      <c r="H37" s="17" t="s">
        <v>487</v>
      </c>
      <c r="I37" s="11">
        <v>56.557151286481719</v>
      </c>
      <c r="J37" s="11">
        <v>52.869015671739632</v>
      </c>
      <c r="K37" s="11">
        <v>55.503757935716521</v>
      </c>
      <c r="L37" s="11">
        <v>66.203147379708781</v>
      </c>
      <c r="M37" s="11">
        <v>70.37392487968792</v>
      </c>
      <c r="N37" s="11">
        <v>57.264474651684814</v>
      </c>
      <c r="O37" s="11">
        <v>37.12858720035269</v>
      </c>
      <c r="P37" s="11">
        <v>90.445285389835178</v>
      </c>
      <c r="Q37" s="11">
        <v>55.867082619919877</v>
      </c>
      <c r="R37" s="11">
        <v>9.545454545454545</v>
      </c>
      <c r="S37" s="11">
        <v>66.467818614006205</v>
      </c>
      <c r="T37" s="11">
        <v>41.330819392383141</v>
      </c>
      <c r="U37" s="11">
        <v>70.334888077231042</v>
      </c>
      <c r="V37" s="11">
        <v>36.091761063347477</v>
      </c>
      <c r="W37" s="11">
        <v>27.284432835197016</v>
      </c>
      <c r="X37" s="11">
        <v>70.155635868886876</v>
      </c>
      <c r="Y37" s="11">
        <v>97.010066395373741</v>
      </c>
      <c r="Z37" s="11">
        <v>27.564896643408449</v>
      </c>
      <c r="AA37" s="11">
        <v>71.385717269084907</v>
      </c>
      <c r="AB37" s="11">
        <v>82.942833376176424</v>
      </c>
      <c r="AC37" s="11">
        <v>58.644106518169487</v>
      </c>
      <c r="AD37" s="11">
        <v>49.653744556293283</v>
      </c>
      <c r="AE37" s="11">
        <v>68.389335178819792</v>
      </c>
      <c r="AF37" s="11">
        <v>70.37392487968792</v>
      </c>
      <c r="AG37" s="11">
        <v>26.359886157582146</v>
      </c>
      <c r="AH37" s="11">
        <v>2.7510061531732708</v>
      </c>
      <c r="AI37" s="11">
        <v>49.973473116105502</v>
      </c>
      <c r="AJ37" s="11">
        <v>93.308234601868207</v>
      </c>
      <c r="AK37" s="11">
        <v>74.003735442759847</v>
      </c>
      <c r="AL37" s="11">
        <v>97.190512438619891</v>
      </c>
      <c r="AM37" s="11">
        <v>54.40910672851092</v>
      </c>
      <c r="AN37" s="11">
        <v>7.8778661915315071</v>
      </c>
      <c r="AO37" s="11">
        <v>1.0493896532046148E-2</v>
      </c>
      <c r="AP37" s="11">
        <v>23.860679468277059</v>
      </c>
      <c r="AQ37" s="11">
        <v>67.407376823526448</v>
      </c>
      <c r="AR37" s="11">
        <v>69.20600009373814</v>
      </c>
      <c r="AS37" s="11">
        <v>90.406515287459456</v>
      </c>
      <c r="AT37" s="11">
        <v>93.556658199095338</v>
      </c>
      <c r="AU37" s="11">
        <v>100</v>
      </c>
      <c r="AV37" s="11">
        <v>98.497395345948263</v>
      </c>
      <c r="AW37" s="11">
        <v>65.842542107294662</v>
      </c>
      <c r="AX37" s="11">
        <v>94.368601399213333</v>
      </c>
      <c r="AY37" s="11">
        <v>81.362255980009266</v>
      </c>
      <c r="AZ37" s="11">
        <v>65.190008518784396</v>
      </c>
      <c r="BA37" s="11">
        <v>52.726128885665787</v>
      </c>
      <c r="BB37" s="11">
        <v>24.189937095220078</v>
      </c>
      <c r="BC37" s="11">
        <v>15</v>
      </c>
      <c r="BD37" s="11">
        <v>0</v>
      </c>
      <c r="BE37" s="11">
        <v>13.636363636363635</v>
      </c>
      <c r="BF37" s="11">
        <v>66.666666666666657</v>
      </c>
      <c r="BG37" s="11">
        <v>0</v>
      </c>
      <c r="BH37" s="11">
        <v>100</v>
      </c>
      <c r="BI37" s="11">
        <v>86.505759736697755</v>
      </c>
      <c r="BJ37" s="11">
        <v>79.166666666666657</v>
      </c>
      <c r="BK37" s="11">
        <v>95.263157894736835</v>
      </c>
      <c r="BL37" s="11">
        <v>58.870748942879182</v>
      </c>
      <c r="BM37" s="11">
        <v>12.943767850999999</v>
      </c>
      <c r="BN37" s="11">
        <v>30.309063233299703</v>
      </c>
      <c r="BO37" s="11">
        <v>9.2673590400000005</v>
      </c>
      <c r="BP37" s="11">
        <v>52.077309104141001</v>
      </c>
      <c r="BQ37" s="11">
        <v>78.695783258610021</v>
      </c>
      <c r="BR37" s="11">
        <v>80.23157186894214</v>
      </c>
      <c r="BS37" s="11">
        <v>2.6458845786734999</v>
      </c>
      <c r="BT37" s="11">
        <v>100</v>
      </c>
      <c r="BU37" s="11">
        <v>100</v>
      </c>
      <c r="BV37" s="11">
        <v>10.031947854864935</v>
      </c>
      <c r="BW37" s="11">
        <v>0</v>
      </c>
      <c r="BX37" s="11">
        <v>3.8727339465464321</v>
      </c>
      <c r="BY37" s="11">
        <v>43.21215356986847</v>
      </c>
      <c r="BZ37" s="11">
        <v>0</v>
      </c>
      <c r="CA37" s="11">
        <v>27.27</v>
      </c>
      <c r="CB37" s="11">
        <v>38.655577770919599</v>
      </c>
      <c r="CC37" s="11">
        <v>83.739348943813695</v>
      </c>
      <c r="CD37" s="11">
        <v>54.937791944674984</v>
      </c>
      <c r="CE37" s="11">
        <v>49.842701435739315</v>
      </c>
      <c r="CF37" s="11">
        <v>74.918057238065103</v>
      </c>
      <c r="CG37" s="11">
        <v>81.455758066613711</v>
      </c>
      <c r="CH37" s="11">
        <v>71.067157313707455</v>
      </c>
      <c r="CI37" s="11">
        <v>75.128636139593823</v>
      </c>
      <c r="CJ37" s="11">
        <v>95.652173913043484</v>
      </c>
      <c r="CK37" s="11">
        <v>98.179481687727559</v>
      </c>
      <c r="CL37" s="11">
        <v>98.350824587706143</v>
      </c>
      <c r="CM37" s="11">
        <v>98.093810237738282</v>
      </c>
      <c r="CN37" s="11">
        <v>94.774041550653237</v>
      </c>
      <c r="CO37" s="11">
        <v>68.47</v>
      </c>
      <c r="CP37" s="11">
        <v>33.31</v>
      </c>
      <c r="CQ37" s="11">
        <v>0.92604669362201641</v>
      </c>
      <c r="CR37" s="11">
        <v>7.5535398800117806</v>
      </c>
      <c r="CS37" s="11">
        <v>51.816532228408406</v>
      </c>
      <c r="CT37" s="11">
        <v>83.524242103002777</v>
      </c>
      <c r="CU37" s="11">
        <v>86.619056982210111</v>
      </c>
      <c r="CV37" s="11">
        <v>44.688498677371214</v>
      </c>
      <c r="CW37" s="11">
        <v>64.363629089722252</v>
      </c>
      <c r="CX37" s="11">
        <v>97.302344533794709</v>
      </c>
      <c r="CY37" s="11">
        <v>96.521072433891547</v>
      </c>
      <c r="CZ37" s="11">
        <v>82.481372689497064</v>
      </c>
      <c r="DA37" s="11">
        <v>48.006501066621688</v>
      </c>
      <c r="DB37" s="11">
        <v>97.940670109919225</v>
      </c>
      <c r="DC37" s="11">
        <v>94.105925037415147</v>
      </c>
      <c r="DD37" s="11">
        <v>98.19639760178768</v>
      </c>
      <c r="DE37" s="11">
        <v>48.056431635918585</v>
      </c>
      <c r="DF37" s="11">
        <v>98.234296434360544</v>
      </c>
      <c r="DG37" s="11">
        <v>63.932319554508467</v>
      </c>
      <c r="DH37" s="11">
        <v>100</v>
      </c>
      <c r="DI37" s="11">
        <v>12</v>
      </c>
      <c r="DJ37" s="11">
        <v>77.254230027843221</v>
      </c>
      <c r="DK37" s="11">
        <v>35.489398158063821</v>
      </c>
      <c r="DL37" s="11">
        <v>36.2176054829728</v>
      </c>
      <c r="DM37" s="11">
        <v>70.264834059671472</v>
      </c>
      <c r="DN37" s="11">
        <v>31.578947368421051</v>
      </c>
      <c r="DO37" s="11">
        <v>81.713559287186627</v>
      </c>
      <c r="DP37" s="11">
        <v>90</v>
      </c>
      <c r="DQ37" s="11">
        <v>69.194089750005446</v>
      </c>
      <c r="DR37" s="11">
        <v>88.108108108108112</v>
      </c>
      <c r="DS37" s="11">
        <v>53.819576780950172</v>
      </c>
      <c r="DT37" s="11">
        <v>25.346426810828369</v>
      </c>
      <c r="DU37" s="11">
        <v>27.373345504335923</v>
      </c>
      <c r="DV37" s="11">
        <v>3.2386380149799612</v>
      </c>
      <c r="DW37" s="11">
        <v>0</v>
      </c>
      <c r="DX37" s="11">
        <v>0</v>
      </c>
      <c r="DY37" s="11">
        <v>6.6573955835176131</v>
      </c>
      <c r="DZ37" s="11">
        <v>3.8589971673687806</v>
      </c>
      <c r="EA37" s="11">
        <v>46.633524975834185</v>
      </c>
      <c r="EB37" s="11">
        <v>59.02080173542452</v>
      </c>
      <c r="EC37" s="11">
        <v>40.468680210509369</v>
      </c>
      <c r="ED37" s="11">
        <v>87.077691992092781</v>
      </c>
      <c r="EE37" s="11">
        <v>16.666666666666664</v>
      </c>
      <c r="EF37" s="11">
        <v>81.196945849972039</v>
      </c>
      <c r="EG37" s="11">
        <v>95.565404322206646</v>
      </c>
      <c r="EH37" s="11">
        <v>96.470588235294116</v>
      </c>
      <c r="EI37" s="11">
        <v>100</v>
      </c>
      <c r="EJ37" s="11">
        <v>55.609756097560982</v>
      </c>
      <c r="EK37" s="11">
        <v>64.634146341463421</v>
      </c>
      <c r="EL37" s="11">
        <v>97.072072072072075</v>
      </c>
      <c r="EM37" s="11">
        <v>95.495495495495504</v>
      </c>
      <c r="EN37" s="11">
        <v>57.207207207207212</v>
      </c>
      <c r="EO37" s="11">
        <v>97.24</v>
      </c>
      <c r="EP37" s="11">
        <v>100</v>
      </c>
      <c r="EQ37" s="11">
        <v>100</v>
      </c>
      <c r="ER37" s="11">
        <v>98.136645962732914</v>
      </c>
      <c r="ES37" s="11">
        <v>90.575916230366488</v>
      </c>
      <c r="ET37" s="11">
        <v>70.454544607438066</v>
      </c>
      <c r="EU37" s="11">
        <v>95.161286056191685</v>
      </c>
      <c r="EV37" s="11">
        <v>37.781631106363719</v>
      </c>
      <c r="EW37" s="11">
        <v>14.238965144050214</v>
      </c>
      <c r="EX37" s="11">
        <v>18.329801968638311</v>
      </c>
      <c r="EY37" s="11">
        <v>1.3659038839136413</v>
      </c>
      <c r="EZ37" s="11">
        <v>3.9378927220425695</v>
      </c>
      <c r="FA37" s="11">
        <v>2.370340481948385E-2</v>
      </c>
      <c r="FB37" s="11">
        <v>5.2258953839018677E-4</v>
      </c>
      <c r="FC37" s="11">
        <v>1.5234806047057677E-2</v>
      </c>
      <c r="FD37" s="11">
        <v>2.5147857232528737E-3</v>
      </c>
      <c r="FE37" s="11">
        <v>0.49651119563041551</v>
      </c>
      <c r="FF37" s="11">
        <v>0</v>
      </c>
      <c r="FG37" s="11">
        <v>18.806886145754881</v>
      </c>
      <c r="FH37" s="11">
        <v>0</v>
      </c>
      <c r="FI37" s="11">
        <v>100</v>
      </c>
      <c r="FJ37" s="11">
        <v>68.069210980723838</v>
      </c>
      <c r="FK37" s="11">
        <v>63.735900466812268</v>
      </c>
      <c r="FL37" s="11">
        <v>54.797582160816759</v>
      </c>
      <c r="FM37" s="11">
        <v>72.234652166114415</v>
      </c>
      <c r="FN37" s="11">
        <v>78.199538343164903</v>
      </c>
      <c r="FO37" s="11">
        <v>87.375160051216383</v>
      </c>
      <c r="FP37" s="11">
        <v>75.505406676069583</v>
      </c>
      <c r="FQ37" s="11">
        <v>91.803278688524586</v>
      </c>
      <c r="FR37" s="11">
        <v>31.205732535804557</v>
      </c>
      <c r="FS37" s="11">
        <v>90.344018764659893</v>
      </c>
      <c r="FT37" s="11">
        <v>39.002403846153847</v>
      </c>
      <c r="FU37" s="11">
        <v>6.9017875629788108</v>
      </c>
      <c r="FV37" s="11">
        <v>62.116088066809311</v>
      </c>
      <c r="FW37" s="11">
        <v>34.508937814894061</v>
      </c>
      <c r="FX37" s="11">
        <v>62.116088066809311</v>
      </c>
      <c r="FY37" s="11">
        <v>69.017875629788122</v>
      </c>
      <c r="FZ37" s="11">
        <v>27.607150251915243</v>
      </c>
      <c r="GA37" s="11">
        <v>81.362255980009266</v>
      </c>
      <c r="GB37" s="11">
        <v>-4.8722559800092711</v>
      </c>
      <c r="GC37" s="11">
        <v>52.726128885665787</v>
      </c>
      <c r="GD37" s="11">
        <v>0.5597137099813736</v>
      </c>
      <c r="GE37" s="11">
        <v>15</v>
      </c>
      <c r="GF37" s="11">
        <v>0</v>
      </c>
      <c r="GG37" s="11">
        <v>13.636363636363635</v>
      </c>
      <c r="GH37" s="11">
        <v>66.666666666666657</v>
      </c>
      <c r="GI37" s="11">
        <v>0</v>
      </c>
      <c r="GJ37" s="11">
        <v>100</v>
      </c>
      <c r="GK37" s="11">
        <v>10</v>
      </c>
      <c r="GL37" s="11">
        <v>10</v>
      </c>
      <c r="GM37" s="11">
        <v>1.5</v>
      </c>
      <c r="GN37" s="11">
        <v>58.870748942879182</v>
      </c>
      <c r="GO37" s="11">
        <v>12.943767850999999</v>
      </c>
      <c r="GP37" s="11">
        <v>30.309063233299703</v>
      </c>
      <c r="GQ37" s="11">
        <v>9.2673590400000005</v>
      </c>
      <c r="GR37" s="11">
        <v>52.077309104141001</v>
      </c>
      <c r="GS37" s="11">
        <v>21.304216741389983</v>
      </c>
      <c r="GT37" s="11">
        <v>19.768428131057856</v>
      </c>
      <c r="GU37" s="11">
        <v>2.6458845786734999</v>
      </c>
      <c r="GV37" s="11">
        <v>109.22482492151656</v>
      </c>
      <c r="GW37" s="11">
        <v>109.22482492151656</v>
      </c>
      <c r="GX37" s="11">
        <v>10.031947854864935</v>
      </c>
      <c r="GY37" s="11">
        <v>0</v>
      </c>
      <c r="GZ37" s="11">
        <v>372.47731274549642</v>
      </c>
      <c r="HA37" s="11">
        <v>43.21215356986847</v>
      </c>
      <c r="HB37" s="11">
        <v>0</v>
      </c>
      <c r="HC37" s="11">
        <v>27.27</v>
      </c>
      <c r="HD37" s="11">
        <v>3811919.2098723482</v>
      </c>
      <c r="HE37" s="11">
        <v>58.62158730158729</v>
      </c>
      <c r="HF37" s="11">
        <v>203.80809523809526</v>
      </c>
      <c r="HG37" s="11">
        <v>246.11158730158726</v>
      </c>
      <c r="HH37" s="11">
        <v>101.6504761904762</v>
      </c>
      <c r="HI37" s="12">
        <v>162.7952099123863</v>
      </c>
      <c r="HJ37" s="12">
        <v>28.932842686292549</v>
      </c>
      <c r="HK37" s="12">
        <v>102.5303391626921</v>
      </c>
      <c r="HL37" s="11">
        <v>95.652173913043484</v>
      </c>
      <c r="HM37" s="11">
        <v>98.179481687727559</v>
      </c>
      <c r="HN37" s="11">
        <v>98.350824587706143</v>
      </c>
      <c r="HO37" s="11">
        <v>98.093810237738282</v>
      </c>
      <c r="HP37" s="11">
        <v>94.774041550653237</v>
      </c>
      <c r="HQ37" s="11">
        <v>68.47</v>
      </c>
      <c r="HR37" s="11">
        <v>33.31</v>
      </c>
      <c r="HS37" s="11">
        <v>0.92604669362201641</v>
      </c>
      <c r="HT37" s="11">
        <v>7.5535398800117806</v>
      </c>
      <c r="HU37" s="11">
        <v>51.816532228408406</v>
      </c>
      <c r="HV37" s="11">
        <v>83.524242103002777</v>
      </c>
      <c r="HW37" s="11">
        <v>86.619056982210111</v>
      </c>
      <c r="HX37" s="11">
        <v>44.688498677371214</v>
      </c>
      <c r="HY37" s="11">
        <v>64.363629089722252</v>
      </c>
      <c r="HZ37" s="11">
        <v>97.302344533794709</v>
      </c>
      <c r="IA37" s="11">
        <v>96.521072433891547</v>
      </c>
      <c r="IB37" s="11">
        <v>82.481372689497064</v>
      </c>
      <c r="IC37" s="11">
        <v>48.006501066621688</v>
      </c>
      <c r="ID37" s="11">
        <v>97.940670109919225</v>
      </c>
      <c r="IE37" s="11">
        <v>94.105925037415147</v>
      </c>
      <c r="IF37" s="11">
        <v>98.19639760178768</v>
      </c>
      <c r="IG37" s="11">
        <v>48.056431635918585</v>
      </c>
      <c r="IH37" s="11">
        <v>98.234296434360544</v>
      </c>
      <c r="II37" s="11">
        <v>63.932319554508467</v>
      </c>
      <c r="IJ37" s="11">
        <v>23.602484472049689</v>
      </c>
      <c r="IK37" s="11">
        <v>5</v>
      </c>
      <c r="IL37" s="11">
        <v>77.254230027843221</v>
      </c>
      <c r="IM37" s="11">
        <v>35.489398158063821</v>
      </c>
      <c r="IN37" s="11">
        <v>36.2176054829728</v>
      </c>
      <c r="IO37" s="11">
        <v>70.264834059671472</v>
      </c>
      <c r="IP37" s="11">
        <v>31.578947368421051</v>
      </c>
      <c r="IQ37" s="11">
        <v>14.455056179775282</v>
      </c>
      <c r="IR37" s="11">
        <v>90</v>
      </c>
      <c r="IS37" s="11">
        <v>81.454258696072174</v>
      </c>
      <c r="IT37" s="11">
        <v>5.4054054054054053</v>
      </c>
      <c r="IU37" s="11">
        <v>86.486486486486484</v>
      </c>
      <c r="IV37" s="11">
        <v>6.7998630762209036</v>
      </c>
      <c r="IW37" s="11">
        <v>27.373345504335923</v>
      </c>
      <c r="IX37" s="11">
        <v>18.126888217522659</v>
      </c>
      <c r="IY37" s="11">
        <v>0</v>
      </c>
      <c r="IZ37" s="11">
        <v>0</v>
      </c>
      <c r="JA37" s="11">
        <v>64.048338368580062</v>
      </c>
      <c r="JB37" s="11">
        <v>2</v>
      </c>
      <c r="JC37" s="11">
        <v>38.87210473313192</v>
      </c>
      <c r="JD37" s="11">
        <v>32.426988922457198</v>
      </c>
      <c r="JE37" s="11">
        <v>13.091641490433032</v>
      </c>
      <c r="JF37" s="11">
        <v>8.8620342396777438</v>
      </c>
      <c r="JG37" s="11">
        <v>5</v>
      </c>
      <c r="JH37" s="11">
        <v>10.090909090909092</v>
      </c>
      <c r="JI37" s="11">
        <v>8.5586206896551715</v>
      </c>
      <c r="JJ37" s="11">
        <v>96.470588235294116</v>
      </c>
      <c r="JK37" s="11">
        <v>118.64244741873804</v>
      </c>
      <c r="JL37" s="11">
        <v>55.609756097560982</v>
      </c>
      <c r="JM37" s="11">
        <v>64.634146341463421</v>
      </c>
      <c r="JN37" s="11">
        <v>97.072072072072075</v>
      </c>
      <c r="JO37" s="11">
        <v>95.495495495495504</v>
      </c>
      <c r="JP37" s="11">
        <v>57.207207207207212</v>
      </c>
      <c r="JQ37" s="11">
        <v>97.24</v>
      </c>
      <c r="JR37" s="11">
        <v>100</v>
      </c>
      <c r="JS37" s="11">
        <v>100</v>
      </c>
      <c r="JT37" s="11">
        <v>98.136645962732914</v>
      </c>
      <c r="JU37" s="11">
        <v>90.575916230366488</v>
      </c>
      <c r="JV37" s="11">
        <v>0.84146339999999997</v>
      </c>
      <c r="JW37" s="11">
        <v>0.96341460000000001</v>
      </c>
      <c r="JX37" s="11">
        <v>1.3235296590000001</v>
      </c>
      <c r="JY37" s="11">
        <v>0.25546980000000002</v>
      </c>
      <c r="JZ37" s="11">
        <v>6.6415109213759411</v>
      </c>
      <c r="KA37" s="11">
        <v>34192.908648464145</v>
      </c>
      <c r="KB37" s="11">
        <v>56282.489477291128</v>
      </c>
      <c r="KC37" s="11">
        <v>1.8966999187322226E-3</v>
      </c>
      <c r="KD37" s="11">
        <v>4.0000000000000001E-3</v>
      </c>
      <c r="KE37" s="11">
        <v>3.961332E-2</v>
      </c>
      <c r="KF37" s="11">
        <v>7.3079000000000009E-3</v>
      </c>
      <c r="KG37" s="13">
        <v>1.5773352095683178E-2</v>
      </c>
      <c r="KH37" s="11">
        <v>-39.422558014031303</v>
      </c>
      <c r="KI37" s="11">
        <v>-38.234295415959252</v>
      </c>
      <c r="KJ37" s="11">
        <v>-200</v>
      </c>
      <c r="KK37" s="11">
        <v>200</v>
      </c>
      <c r="KL37" s="11">
        <v>5.9247619047619029</v>
      </c>
      <c r="KM37" s="11">
        <v>9.7180952380952359</v>
      </c>
      <c r="KN37" s="11">
        <v>79.736666666666665</v>
      </c>
      <c r="KO37" s="11">
        <v>99.748333333333335</v>
      </c>
      <c r="KP37" s="11">
        <v>98.71916666666668</v>
      </c>
      <c r="KQ37" s="11">
        <v>12.624839948783611</v>
      </c>
      <c r="KR37" s="11">
        <v>24.49459332393042</v>
      </c>
      <c r="KS37" s="11">
        <v>91.803278688524586</v>
      </c>
      <c r="KT37" s="11">
        <v>5.4876769367506242</v>
      </c>
      <c r="KU37" s="11">
        <v>90.344018764659893</v>
      </c>
      <c r="KV37" s="11">
        <v>39.002403846153847</v>
      </c>
    </row>
    <row r="38" spans="1:308" x14ac:dyDescent="0.3">
      <c r="A38" t="s">
        <v>1</v>
      </c>
      <c r="B38" s="2" t="s">
        <v>64</v>
      </c>
      <c r="C38" s="2" t="s">
        <v>65</v>
      </c>
      <c r="D38" s="2" t="s">
        <v>43</v>
      </c>
      <c r="E38" s="2" t="s">
        <v>347</v>
      </c>
      <c r="F38" s="2" t="s">
        <v>357</v>
      </c>
      <c r="G38" s="2" t="s">
        <v>356</v>
      </c>
      <c r="H38" s="17" t="s">
        <v>487</v>
      </c>
      <c r="I38" s="11">
        <v>58.438604598479287</v>
      </c>
      <c r="J38" s="11">
        <v>52.471654026504098</v>
      </c>
      <c r="K38" s="11">
        <v>65.92161379802387</v>
      </c>
      <c r="L38" s="11">
        <v>63.952310876728689</v>
      </c>
      <c r="M38" s="11">
        <v>70.722587656660792</v>
      </c>
      <c r="N38" s="11">
        <v>58.813844407822394</v>
      </c>
      <c r="O38" s="11">
        <v>38.74961682513586</v>
      </c>
      <c r="P38" s="11">
        <v>87.688680530948503</v>
      </c>
      <c r="Q38" s="11">
        <v>53.244058026436306</v>
      </c>
      <c r="R38" s="11">
        <v>37.272727272727273</v>
      </c>
      <c r="S38" s="11">
        <v>66.186560658115638</v>
      </c>
      <c r="T38" s="11">
        <v>38.943440233856315</v>
      </c>
      <c r="U38" s="11">
        <v>77.224539012160889</v>
      </c>
      <c r="V38" s="11">
        <v>6.7415724512837256</v>
      </c>
      <c r="W38" s="11">
        <v>32.888228599504671</v>
      </c>
      <c r="X38" s="11">
        <v>73.401287379658541</v>
      </c>
      <c r="Y38" s="11">
        <v>96.73059595829578</v>
      </c>
      <c r="Z38" s="11">
        <v>60.666343254636509</v>
      </c>
      <c r="AA38" s="11">
        <v>76.964396666215549</v>
      </c>
      <c r="AB38" s="11">
        <v>86.07561473132877</v>
      </c>
      <c r="AC38" s="11">
        <v>24.375290217897447</v>
      </c>
      <c r="AD38" s="11">
        <v>50.152314755223756</v>
      </c>
      <c r="AE38" s="11">
        <v>82.193938012977895</v>
      </c>
      <c r="AF38" s="11">
        <v>70.722587656660792</v>
      </c>
      <c r="AG38" s="11">
        <v>31.278258301235418</v>
      </c>
      <c r="AH38" s="11">
        <v>35.832121432655121</v>
      </c>
      <c r="AI38" s="11">
        <v>34.049839809581954</v>
      </c>
      <c r="AJ38" s="11">
        <v>82.392309621279765</v>
      </c>
      <c r="AK38" s="11">
        <v>77.227010715382804</v>
      </c>
      <c r="AL38" s="11">
        <v>92.103526566799303</v>
      </c>
      <c r="AM38" s="11">
        <v>48.830352405742964</v>
      </c>
      <c r="AN38" s="11">
        <v>4.1874353891053175</v>
      </c>
      <c r="AO38" s="11">
        <v>4.2973477999086098</v>
      </c>
      <c r="AP38" s="11">
        <v>37.117718836244329</v>
      </c>
      <c r="AQ38" s="11">
        <v>67.513712583493913</v>
      </c>
      <c r="AR38" s="11">
        <v>70.551133936319999</v>
      </c>
      <c r="AS38" s="11">
        <v>87.585960525140663</v>
      </c>
      <c r="AT38" s="11">
        <v>95.367926956957334</v>
      </c>
      <c r="AU38" s="11">
        <v>98.132358509742872</v>
      </c>
      <c r="AV38" s="11">
        <v>80.405837723092546</v>
      </c>
      <c r="AW38" s="11">
        <v>64.639999470757701</v>
      </c>
      <c r="AX38" s="11">
        <v>100</v>
      </c>
      <c r="AY38" s="11">
        <v>69.535567209504549</v>
      </c>
      <c r="AZ38" s="11">
        <v>52.456851134416617</v>
      </c>
      <c r="BA38" s="11">
        <v>54.588603397614989</v>
      </c>
      <c r="BB38" s="11">
        <v>36.395210364209035</v>
      </c>
      <c r="BC38" s="11">
        <v>30</v>
      </c>
      <c r="BD38" s="11">
        <v>45.454545454545453</v>
      </c>
      <c r="BE38" s="11">
        <v>36.363636363636367</v>
      </c>
      <c r="BF38" s="11">
        <v>66.666666666666657</v>
      </c>
      <c r="BG38" s="11">
        <v>50</v>
      </c>
      <c r="BH38" s="11">
        <v>66.507177033492823</v>
      </c>
      <c r="BI38" s="11">
        <v>79.008959590418726</v>
      </c>
      <c r="BJ38" s="11">
        <v>68.75</v>
      </c>
      <c r="BK38" s="11">
        <v>86.31578947368422</v>
      </c>
      <c r="BL38" s="11">
        <v>59.364856682708513</v>
      </c>
      <c r="BM38" s="11">
        <v>12.551926837875477</v>
      </c>
      <c r="BN38" s="11">
        <v>27.217269135013357</v>
      </c>
      <c r="BO38" s="11">
        <v>9.2673590400000005</v>
      </c>
      <c r="BP38" s="11">
        <v>68.192481198716777</v>
      </c>
      <c r="BQ38" s="11">
        <v>83.065041609415402</v>
      </c>
      <c r="BR38" s="11">
        <v>80.416094228350488</v>
      </c>
      <c r="BS38" s="11">
        <v>3.5245976418127647</v>
      </c>
      <c r="BT38" s="11">
        <v>8.7779948895235229</v>
      </c>
      <c r="BU38" s="11">
        <v>8.7779948895235229</v>
      </c>
      <c r="BV38" s="11">
        <v>10.128685428605092</v>
      </c>
      <c r="BW38" s="11">
        <v>0</v>
      </c>
      <c r="BX38" s="11">
        <v>9.2401618582374532</v>
      </c>
      <c r="BY38" s="11">
        <v>48.170212765957451</v>
      </c>
      <c r="BZ38" s="11">
        <v>0</v>
      </c>
      <c r="CA38" s="11">
        <v>6.8199999999999994</v>
      </c>
      <c r="CB38" s="11">
        <v>76.56270163206122</v>
      </c>
      <c r="CC38" s="11">
        <v>90.057212343615902</v>
      </c>
      <c r="CD38" s="11">
        <v>58.348913299739124</v>
      </c>
      <c r="CE38" s="11">
        <v>52.846376191622049</v>
      </c>
      <c r="CF38" s="11">
        <v>81.007624431649575</v>
      </c>
      <c r="CG38" s="11">
        <v>97.902380995370947</v>
      </c>
      <c r="CH38" s="11">
        <v>37.102234258632357</v>
      </c>
      <c r="CI38" s="11">
        <v>96.544270136979804</v>
      </c>
      <c r="CJ38" s="11">
        <v>95.456300682198474</v>
      </c>
      <c r="CK38" s="11">
        <v>97.502896125627487</v>
      </c>
      <c r="CL38" s="11">
        <v>97.837559531471229</v>
      </c>
      <c r="CM38" s="11">
        <v>95.829579096408807</v>
      </c>
      <c r="CN38" s="11">
        <v>97.026644355772945</v>
      </c>
      <c r="CO38" s="11">
        <v>58.879999999999995</v>
      </c>
      <c r="CP38" s="11">
        <v>73.8</v>
      </c>
      <c r="CQ38" s="11">
        <v>100</v>
      </c>
      <c r="CR38" s="11">
        <v>9.9853730185460208</v>
      </c>
      <c r="CS38" s="11">
        <v>68.928008706904947</v>
      </c>
      <c r="CT38" s="11">
        <v>80.313310188145962</v>
      </c>
      <c r="CU38" s="11">
        <v>90.13150056865598</v>
      </c>
      <c r="CV38" s="11">
        <v>58.179937745627022</v>
      </c>
      <c r="CW38" s="11">
        <v>65.72376407913552</v>
      </c>
      <c r="CX38" s="11">
        <v>98.509858708823856</v>
      </c>
      <c r="CY38" s="11">
        <v>96.243888770135527</v>
      </c>
      <c r="CZ38" s="11">
        <v>96.219224613731896</v>
      </c>
      <c r="DA38" s="11">
        <v>50.573872459422397</v>
      </c>
      <c r="DB38" s="11">
        <v>98.059259299638029</v>
      </c>
      <c r="DC38" s="11">
        <v>97.21707233295615</v>
      </c>
      <c r="DD38" s="11">
        <v>97.739238471967155</v>
      </c>
      <c r="DE38" s="11">
        <v>55.507060656807582</v>
      </c>
      <c r="DF38" s="11">
        <v>97.045301245971444</v>
      </c>
      <c r="DG38" s="11">
        <v>25.563135538679365</v>
      </c>
      <c r="DH38" s="11">
        <v>35.562735115012984</v>
      </c>
      <c r="DI38" s="11">
        <v>12</v>
      </c>
      <c r="DJ38" s="11">
        <v>92.766121765993049</v>
      </c>
      <c r="DK38" s="11">
        <v>24.752220362981078</v>
      </c>
      <c r="DL38" s="11">
        <v>32.938602136697135</v>
      </c>
      <c r="DM38" s="11">
        <v>81.004969630038644</v>
      </c>
      <c r="DN38" s="11">
        <v>64.705882352941174</v>
      </c>
      <c r="DO38" s="11">
        <v>94.176011180042877</v>
      </c>
      <c r="DP38" s="11">
        <v>88.888888888888886</v>
      </c>
      <c r="DQ38" s="11">
        <v>49.377896460339372</v>
      </c>
      <c r="DR38" s="11">
        <v>100</v>
      </c>
      <c r="DS38" s="11">
        <v>62.789866509642998</v>
      </c>
      <c r="DT38" s="11">
        <v>35.116679375220436</v>
      </c>
      <c r="DU38" s="11">
        <v>27.439837227250401</v>
      </c>
      <c r="DV38" s="11">
        <v>48.972716653850604</v>
      </c>
      <c r="DW38" s="11">
        <v>5.3742575199789604</v>
      </c>
      <c r="DX38" s="11">
        <v>65.774384517610955</v>
      </c>
      <c r="DY38" s="11">
        <v>38.701290427594223</v>
      </c>
      <c r="DZ38" s="11">
        <v>20.337958044240871</v>
      </c>
      <c r="EA38" s="11">
        <v>35.708952623667265</v>
      </c>
      <c r="EB38" s="11">
        <v>38.630596770931305</v>
      </c>
      <c r="EC38" s="11">
        <v>41.205126312835993</v>
      </c>
      <c r="ED38" s="11">
        <v>34.334152970104824</v>
      </c>
      <c r="EE38" s="11">
        <v>20.370370370370374</v>
      </c>
      <c r="EF38" s="11">
        <v>78.379852012345935</v>
      </c>
      <c r="EG38" s="11">
        <v>78.625254631409021</v>
      </c>
      <c r="EH38" s="11">
        <v>78.311258278145687</v>
      </c>
      <c r="EI38" s="11">
        <v>94.252873563218387</v>
      </c>
      <c r="EJ38" s="11">
        <v>47.357293868921772</v>
      </c>
      <c r="EK38" s="11">
        <v>70.401691331923885</v>
      </c>
      <c r="EL38" s="11">
        <v>100</v>
      </c>
      <c r="EM38" s="11">
        <v>97.89173789173789</v>
      </c>
      <c r="EN38" s="11">
        <v>70.484330484330485</v>
      </c>
      <c r="EO38" s="11">
        <v>90.51</v>
      </c>
      <c r="EP38" s="11">
        <v>100</v>
      </c>
      <c r="EQ38" s="11">
        <v>98.734177215189874</v>
      </c>
      <c r="ER38" s="11">
        <v>98.692810457516345</v>
      </c>
      <c r="ES38" s="11">
        <v>72.58064516129032</v>
      </c>
      <c r="ET38" s="11">
        <v>54.545464710743161</v>
      </c>
      <c r="EU38" s="11">
        <v>83.870971155046647</v>
      </c>
      <c r="EV38" s="11">
        <v>25.484376892347342</v>
      </c>
      <c r="EW38" s="11">
        <v>31.4205968648347</v>
      </c>
      <c r="EX38" s="11">
        <v>7.8204147507125743</v>
      </c>
      <c r="EY38" s="11">
        <v>1.8971440603131176</v>
      </c>
      <c r="EZ38" s="11">
        <v>2.8447473562902603</v>
      </c>
      <c r="FA38" s="11">
        <v>8.0647388242013758</v>
      </c>
      <c r="FB38" s="11">
        <v>4.9259240242652845E-2</v>
      </c>
      <c r="FC38" s="11">
        <v>5.7964213233291859E-3</v>
      </c>
      <c r="FD38" s="11">
        <v>9.0695967138670817</v>
      </c>
      <c r="FE38" s="11">
        <v>2.5644141954302384</v>
      </c>
      <c r="FF38" s="11">
        <v>0</v>
      </c>
      <c r="FG38" s="11">
        <v>32.190846652458092</v>
      </c>
      <c r="FH38" s="11">
        <v>100</v>
      </c>
      <c r="FI38" s="11">
        <v>50.833333333333329</v>
      </c>
      <c r="FJ38" s="11">
        <v>71.27180463051063</v>
      </c>
      <c r="FK38" s="11">
        <v>67.654468775669656</v>
      </c>
      <c r="FL38" s="11">
        <v>47.328694062071349</v>
      </c>
      <c r="FM38" s="11">
        <v>72.002416758711192</v>
      </c>
      <c r="FN38" s="11">
        <v>79.311178690506694</v>
      </c>
      <c r="FO38" s="11">
        <v>86.390618213406697</v>
      </c>
      <c r="FP38" s="11">
        <v>68.568696206566784</v>
      </c>
      <c r="FQ38" s="11">
        <v>88.464516129032262</v>
      </c>
      <c r="FR38" s="11">
        <v>68.147314931013753</v>
      </c>
      <c r="FS38" s="11">
        <v>78.803619302949059</v>
      </c>
      <c r="FT38" s="11">
        <v>32.932038834951456</v>
      </c>
      <c r="FU38" s="11">
        <v>8.9309636509779402</v>
      </c>
      <c r="FV38" s="11">
        <v>44.654818254889705</v>
      </c>
      <c r="FW38" s="11">
        <v>62.516745556845585</v>
      </c>
      <c r="FX38" s="11">
        <v>187.55023667053675</v>
      </c>
      <c r="FY38" s="11">
        <v>71.447709207823522</v>
      </c>
      <c r="FZ38" s="11">
        <v>0</v>
      </c>
      <c r="GA38" s="11">
        <v>69.535567209504549</v>
      </c>
      <c r="GB38" s="11">
        <v>-7.0555672095045523</v>
      </c>
      <c r="GC38" s="11">
        <v>54.588603397614989</v>
      </c>
      <c r="GD38" s="11">
        <v>3.3011207736658292</v>
      </c>
      <c r="GE38" s="11">
        <v>30</v>
      </c>
      <c r="GF38" s="11">
        <v>45.454545454545453</v>
      </c>
      <c r="GG38" s="11">
        <v>36.363636363636367</v>
      </c>
      <c r="GH38" s="11">
        <v>66.666666666666657</v>
      </c>
      <c r="GI38" s="11">
        <v>50</v>
      </c>
      <c r="GJ38" s="11">
        <v>66.507177033492823</v>
      </c>
      <c r="GK38" s="11">
        <v>15</v>
      </c>
      <c r="GL38" s="11">
        <v>15</v>
      </c>
      <c r="GM38" s="11">
        <v>4.333333333333333</v>
      </c>
      <c r="GN38" s="11">
        <v>59.364856682708513</v>
      </c>
      <c r="GO38" s="11">
        <v>12.551926837875476</v>
      </c>
      <c r="GP38" s="11">
        <v>27.217269135013353</v>
      </c>
      <c r="GQ38" s="11">
        <v>9.2673590400000005</v>
      </c>
      <c r="GR38" s="11">
        <v>68.192481198716777</v>
      </c>
      <c r="GS38" s="11">
        <v>16.934958390584605</v>
      </c>
      <c r="GT38" s="11">
        <v>19.583905771649512</v>
      </c>
      <c r="GU38" s="11">
        <v>3.5245976418127647</v>
      </c>
      <c r="GV38" s="11">
        <v>8.7779948895235229</v>
      </c>
      <c r="GW38" s="11">
        <v>8.7779948895235229</v>
      </c>
      <c r="GX38" s="11">
        <v>10.128685428605092</v>
      </c>
      <c r="GY38" s="11">
        <v>0</v>
      </c>
      <c r="GZ38" s="11">
        <v>888.71342720533414</v>
      </c>
      <c r="HA38" s="11">
        <v>48.170212765957451</v>
      </c>
      <c r="HB38" s="11">
        <v>0</v>
      </c>
      <c r="HC38" s="11">
        <v>6.8199999999999994</v>
      </c>
      <c r="HD38" s="11">
        <v>7550031.5851063831</v>
      </c>
      <c r="HE38" s="11">
        <v>39.142380952380947</v>
      </c>
      <c r="HF38" s="11">
        <v>189.68396825396826</v>
      </c>
      <c r="HG38" s="11">
        <v>231.66730158730152</v>
      </c>
      <c r="HH38" s="11">
        <v>83.051111111111126</v>
      </c>
      <c r="HI38" s="12">
        <v>115.05486472935165</v>
      </c>
      <c r="HJ38" s="12">
        <v>62.897765741367643</v>
      </c>
      <c r="HK38" s="12">
        <v>16.712594187298169</v>
      </c>
      <c r="HL38" s="11">
        <v>95.456300682198474</v>
      </c>
      <c r="HM38" s="11">
        <v>97.502896125627487</v>
      </c>
      <c r="HN38" s="11">
        <v>97.837559531471229</v>
      </c>
      <c r="HO38" s="11">
        <v>95.829579096408807</v>
      </c>
      <c r="HP38" s="11">
        <v>97.026644355772945</v>
      </c>
      <c r="HQ38" s="11">
        <v>58.879999999999995</v>
      </c>
      <c r="HR38" s="11">
        <v>73.8</v>
      </c>
      <c r="HS38" s="11">
        <v>100</v>
      </c>
      <c r="HT38" s="11">
        <v>9.9853730185460208</v>
      </c>
      <c r="HU38" s="11">
        <v>68.928008706904947</v>
      </c>
      <c r="HV38" s="11">
        <v>80.313310188145962</v>
      </c>
      <c r="HW38" s="11">
        <v>90.13150056865598</v>
      </c>
      <c r="HX38" s="11">
        <v>58.179937745627022</v>
      </c>
      <c r="HY38" s="11">
        <v>65.72376407913552</v>
      </c>
      <c r="HZ38" s="11">
        <v>98.509858708823856</v>
      </c>
      <c r="IA38" s="11">
        <v>96.243888770135527</v>
      </c>
      <c r="IB38" s="11">
        <v>96.219224613731896</v>
      </c>
      <c r="IC38" s="11">
        <v>50.573872459422397</v>
      </c>
      <c r="ID38" s="11">
        <v>98.059259299638029</v>
      </c>
      <c r="IE38" s="11">
        <v>97.21707233295615</v>
      </c>
      <c r="IF38" s="11">
        <v>97.739238471967155</v>
      </c>
      <c r="IG38" s="11">
        <v>55.507060656807582</v>
      </c>
      <c r="IH38" s="11">
        <v>97.045301245971444</v>
      </c>
      <c r="II38" s="11">
        <v>25.563135538679365</v>
      </c>
      <c r="IJ38" s="11">
        <v>-13.123359580052494</v>
      </c>
      <c r="IK38" s="11">
        <v>5</v>
      </c>
      <c r="IL38" s="11">
        <v>92.766121765993049</v>
      </c>
      <c r="IM38" s="11">
        <v>24.752220362981078</v>
      </c>
      <c r="IN38" s="11">
        <v>32.938602136697135</v>
      </c>
      <c r="IO38" s="11">
        <v>81.004969630038644</v>
      </c>
      <c r="IP38" s="11">
        <v>64.705882352941174</v>
      </c>
      <c r="IQ38" s="11">
        <v>6.348790322580645</v>
      </c>
      <c r="IR38" s="11">
        <v>88.888888888888886</v>
      </c>
      <c r="IS38" s="11">
        <v>79.299084918765786</v>
      </c>
      <c r="IT38" s="11">
        <v>0</v>
      </c>
      <c r="IU38" s="11">
        <v>74.257425742574256</v>
      </c>
      <c r="IV38" s="11">
        <v>7.2556654739353119</v>
      </c>
      <c r="IW38" s="11">
        <v>27.439837227250401</v>
      </c>
      <c r="IX38" s="11">
        <v>274.10379189853762</v>
      </c>
      <c r="IY38" s="11">
        <v>9.5768085932444666</v>
      </c>
      <c r="IZ38" s="11">
        <v>86.579526336223637</v>
      </c>
      <c r="JA38" s="11">
        <v>372.33078814546394</v>
      </c>
      <c r="JB38" s="11">
        <v>10.54054054054054</v>
      </c>
      <c r="JC38" s="11">
        <v>29.765756438462535</v>
      </c>
      <c r="JD38" s="11">
        <v>21.2242785039472</v>
      </c>
      <c r="JE38" s="11">
        <v>13.329882231137571</v>
      </c>
      <c r="JF38" s="11">
        <v>3.4942409732108191</v>
      </c>
      <c r="JG38" s="11">
        <v>6.1111111111111116</v>
      </c>
      <c r="JH38" s="11">
        <v>10.446428571428571</v>
      </c>
      <c r="JI38" s="11">
        <v>10.890625</v>
      </c>
      <c r="JJ38" s="11">
        <v>78.311258278145687</v>
      </c>
      <c r="JK38" s="11">
        <v>94.252873563218387</v>
      </c>
      <c r="JL38" s="11">
        <v>47.357293868921772</v>
      </c>
      <c r="JM38" s="11">
        <v>70.401691331923885</v>
      </c>
      <c r="JN38" s="11">
        <v>100</v>
      </c>
      <c r="JO38" s="11">
        <v>97.89173789173789</v>
      </c>
      <c r="JP38" s="11">
        <v>70.484330484330485</v>
      </c>
      <c r="JQ38" s="11">
        <v>90.51</v>
      </c>
      <c r="JR38" s="11">
        <v>100</v>
      </c>
      <c r="JS38" s="11">
        <v>98.734177215189874</v>
      </c>
      <c r="JT38" s="11">
        <v>98.692810457516345</v>
      </c>
      <c r="JU38" s="11">
        <v>72.58064516129032</v>
      </c>
      <c r="JV38" s="11">
        <v>0.75609760000000004</v>
      </c>
      <c r="JW38" s="11">
        <v>0.87804879999999996</v>
      </c>
      <c r="JX38" s="11">
        <v>1.1995582199999999</v>
      </c>
      <c r="JY38" s="11">
        <v>0.30030299999999999</v>
      </c>
      <c r="JZ38" s="11">
        <v>4.1008886226092054</v>
      </c>
      <c r="KA38" s="11">
        <v>42956.830611093486</v>
      </c>
      <c r="KB38" s="11">
        <v>42877.527642785964</v>
      </c>
      <c r="KC38" s="11">
        <v>0.6453245678817392</v>
      </c>
      <c r="KD38" s="11">
        <v>0.37703961999999991</v>
      </c>
      <c r="KE38" s="11">
        <v>1.5071770000000002E-2</v>
      </c>
      <c r="KF38" s="11">
        <v>26.356005290000013</v>
      </c>
      <c r="KG38" s="13">
        <v>2.9676878207754973E-2</v>
      </c>
      <c r="KH38" s="11">
        <v>-45.500410653525755</v>
      </c>
      <c r="KI38" s="11">
        <v>1.0365029292474088</v>
      </c>
      <c r="KJ38" s="11">
        <v>200</v>
      </c>
      <c r="KK38" s="11">
        <v>3.3333333333333335</v>
      </c>
      <c r="KL38" s="11">
        <v>5.492</v>
      </c>
      <c r="KM38" s="11">
        <v>8.9730000000000008</v>
      </c>
      <c r="KN38" s="11">
        <v>80.962000000000003</v>
      </c>
      <c r="KO38" s="11">
        <v>99.953333333333347</v>
      </c>
      <c r="KP38" s="11">
        <v>97.960666666666697</v>
      </c>
      <c r="KQ38" s="11">
        <v>13.60938178659331</v>
      </c>
      <c r="KR38" s="11">
        <v>31.431303793433219</v>
      </c>
      <c r="KS38" s="11">
        <v>88.464516129032262</v>
      </c>
      <c r="KT38" s="11">
        <v>6.9990814228020994</v>
      </c>
      <c r="KU38" s="11">
        <v>78.803619302949059</v>
      </c>
      <c r="KV38" s="11">
        <v>32.932038834951456</v>
      </c>
    </row>
    <row r="39" spans="1:308" x14ac:dyDescent="0.3">
      <c r="A39" t="s">
        <v>1</v>
      </c>
      <c r="B39" s="2" t="s">
        <v>66</v>
      </c>
      <c r="C39" s="2" t="s">
        <v>67</v>
      </c>
      <c r="D39" s="2" t="s">
        <v>43</v>
      </c>
      <c r="E39" s="2" t="s">
        <v>350</v>
      </c>
      <c r="F39" s="2" t="s">
        <v>358</v>
      </c>
      <c r="G39" s="2" t="s">
        <v>355</v>
      </c>
      <c r="H39" s="17" t="s">
        <v>489</v>
      </c>
      <c r="I39" s="11">
        <v>48.744224049035346</v>
      </c>
      <c r="J39" s="11">
        <v>52.454528916651483</v>
      </c>
      <c r="K39" s="11">
        <v>54.241475076647134</v>
      </c>
      <c r="L39" s="11">
        <v>56.026827878585735</v>
      </c>
      <c r="M39" s="11">
        <v>53.296391480969525</v>
      </c>
      <c r="N39" s="11">
        <v>42.971195175671845</v>
      </c>
      <c r="O39" s="11">
        <v>33.474925765686379</v>
      </c>
      <c r="P39" s="11">
        <v>78.483656560891021</v>
      </c>
      <c r="Q39" s="11">
        <v>49.808690390979727</v>
      </c>
      <c r="R39" s="11">
        <v>29.848484848484855</v>
      </c>
      <c r="S39" s="11">
        <v>67.443737498670345</v>
      </c>
      <c r="T39" s="11">
        <v>34.132367144301249</v>
      </c>
      <c r="U39" s="11">
        <v>67.736591450189039</v>
      </c>
      <c r="V39" s="11">
        <v>39.72817452304411</v>
      </c>
      <c r="W39" s="11">
        <v>9.899442537073547</v>
      </c>
      <c r="X39" s="11">
        <v>64.620266437252283</v>
      </c>
      <c r="Y39" s="11">
        <v>79.527900441589708</v>
      </c>
      <c r="Z39" s="11">
        <v>62.91829089067302</v>
      </c>
      <c r="AA39" s="11">
        <v>68.589756989019932</v>
      </c>
      <c r="AB39" s="11">
        <v>79.335923015384409</v>
      </c>
      <c r="AC39" s="11">
        <v>34.410333902871251</v>
      </c>
      <c r="AD39" s="11">
        <v>41.073196841964403</v>
      </c>
      <c r="AE39" s="11">
        <v>56.724928643688678</v>
      </c>
      <c r="AF39" s="11">
        <v>53.296391480969525</v>
      </c>
      <c r="AG39" s="11">
        <v>16.51191606081186</v>
      </c>
      <c r="AH39" s="11">
        <v>21.455487530524014</v>
      </c>
      <c r="AI39" s="11">
        <v>19.620776052844157</v>
      </c>
      <c r="AJ39" s="11">
        <v>77.203144317653212</v>
      </c>
      <c r="AK39" s="11">
        <v>32.971085831949473</v>
      </c>
      <c r="AL39" s="11">
        <v>90.064761260248332</v>
      </c>
      <c r="AM39" s="11">
        <v>42.192590462774682</v>
      </c>
      <c r="AN39" s="11">
        <v>4.1396550813907371</v>
      </c>
      <c r="AO39" s="11">
        <v>4.7555560957112064</v>
      </c>
      <c r="AP39" s="11">
        <v>52.96877647173666</v>
      </c>
      <c r="AQ39" s="11">
        <v>39.463344687820872</v>
      </c>
      <c r="AR39" s="11">
        <v>57.329631794684133</v>
      </c>
      <c r="AS39" s="11">
        <v>94.923765178489916</v>
      </c>
      <c r="AT39" s="11">
        <v>88.635371818581504</v>
      </c>
      <c r="AU39" s="11">
        <v>80.384019243547712</v>
      </c>
      <c r="AV39" s="11">
        <v>64.001365787389204</v>
      </c>
      <c r="AW39" s="11">
        <v>46.682119899503256</v>
      </c>
      <c r="AX39" s="11">
        <v>96.275297437834467</v>
      </c>
      <c r="AY39" s="11">
        <v>58.160650166317588</v>
      </c>
      <c r="AZ39" s="11">
        <v>34.639486580123211</v>
      </c>
      <c r="BA39" s="11">
        <v>63.163791789457754</v>
      </c>
      <c r="BB39" s="11">
        <v>43.270833028020341</v>
      </c>
      <c r="BC39" s="11">
        <v>35</v>
      </c>
      <c r="BD39" s="11">
        <v>18.181818181818183</v>
      </c>
      <c r="BE39" s="11">
        <v>36.363636363636367</v>
      </c>
      <c r="BF39" s="11">
        <v>33.333333333333329</v>
      </c>
      <c r="BG39" s="11">
        <v>50</v>
      </c>
      <c r="BH39" s="11">
        <v>88.212927756653997</v>
      </c>
      <c r="BI39" s="11">
        <v>86.505759736697755</v>
      </c>
      <c r="BJ39" s="11">
        <v>79.166666666666657</v>
      </c>
      <c r="BK39" s="11">
        <v>92.631578947368425</v>
      </c>
      <c r="BL39" s="11">
        <v>51.102931726402424</v>
      </c>
      <c r="BM39" s="11">
        <v>9.8158871277354205</v>
      </c>
      <c r="BN39" s="11">
        <v>0</v>
      </c>
      <c r="BO39" s="11">
        <v>17.11143792</v>
      </c>
      <c r="BP39" s="11">
        <v>74.027547952211464</v>
      </c>
      <c r="BQ39" s="11">
        <v>63.884228652013043</v>
      </c>
      <c r="BR39" s="11">
        <v>65.297997746342588</v>
      </c>
      <c r="BS39" s="11">
        <v>2.6946107784431139</v>
      </c>
      <c r="BT39" s="11">
        <v>64.023293654192003</v>
      </c>
      <c r="BU39" s="11">
        <v>64.023293654192003</v>
      </c>
      <c r="BV39" s="11">
        <v>2.8135776408217716</v>
      </c>
      <c r="BW39" s="11">
        <v>100</v>
      </c>
      <c r="BX39" s="11">
        <v>4.8142714106157998</v>
      </c>
      <c r="BY39" s="11">
        <v>6.8738107809246776</v>
      </c>
      <c r="BZ39" s="11">
        <v>4.6875</v>
      </c>
      <c r="CA39" s="11">
        <v>0</v>
      </c>
      <c r="CB39" s="11">
        <v>28.03645936736951</v>
      </c>
      <c r="CC39" s="11">
        <v>32.700100339114279</v>
      </c>
      <c r="CD39" s="11">
        <v>78.452456025009738</v>
      </c>
      <c r="CE39" s="11">
        <v>40.609996933577449</v>
      </c>
      <c r="CF39" s="11">
        <v>58.561102250327281</v>
      </c>
      <c r="CG39" s="11">
        <v>73.088943154526973</v>
      </c>
      <c r="CH39" s="11">
        <v>71.306140160555429</v>
      </c>
      <c r="CI39" s="11">
        <v>97.62312619765477</v>
      </c>
      <c r="CJ39" s="11">
        <v>92.645523885989562</v>
      </c>
      <c r="CK39" s="11">
        <v>91.682055399437985</v>
      </c>
      <c r="CL39" s="11">
        <v>93.938177438779604</v>
      </c>
      <c r="CM39" s="11">
        <v>89.144921718185472</v>
      </c>
      <c r="CN39" s="11">
        <v>30.228823765556001</v>
      </c>
      <c r="CO39" s="11">
        <v>62.4</v>
      </c>
      <c r="CP39" s="11">
        <v>79.600000000000009</v>
      </c>
      <c r="CQ39" s="11">
        <v>100</v>
      </c>
      <c r="CR39" s="11">
        <v>9.6731635626920855</v>
      </c>
      <c r="CS39" s="11">
        <v>50.701568886092083</v>
      </c>
      <c r="CT39" s="11">
        <v>71.631194813950046</v>
      </c>
      <c r="CU39" s="11">
        <v>87.752096653494974</v>
      </c>
      <c r="CV39" s="11">
        <v>55.134334348057919</v>
      </c>
      <c r="CW39" s="11">
        <v>49.970084925641387</v>
      </c>
      <c r="CX39" s="11">
        <v>96.349262306883205</v>
      </c>
      <c r="CY39" s="11">
        <v>98.071210740284641</v>
      </c>
      <c r="CZ39" s="11">
        <v>97.387897903722205</v>
      </c>
      <c r="DA39" s="11">
        <v>28.264209792082372</v>
      </c>
      <c r="DB39" s="11">
        <v>94.706688407236911</v>
      </c>
      <c r="DC39" s="11">
        <v>95.559551392905462</v>
      </c>
      <c r="DD39" s="11">
        <v>95.014232684379891</v>
      </c>
      <c r="DE39" s="11">
        <v>30.028530060656923</v>
      </c>
      <c r="DF39" s="11">
        <v>95.655063141806878</v>
      </c>
      <c r="DG39" s="11">
        <v>13.761541549578482</v>
      </c>
      <c r="DH39" s="11">
        <v>57.469460159035265</v>
      </c>
      <c r="DI39" s="11">
        <v>32</v>
      </c>
      <c r="DJ39" s="11">
        <v>91.3970293054998</v>
      </c>
      <c r="DK39" s="11">
        <v>12.569249297470893</v>
      </c>
      <c r="DL39" s="11">
        <v>19.253311922922521</v>
      </c>
      <c r="DM39" s="11">
        <v>30.24983119513842</v>
      </c>
      <c r="DN39" s="11">
        <v>19.53125</v>
      </c>
      <c r="DO39" s="11">
        <v>90.162111640485861</v>
      </c>
      <c r="DP39" s="11">
        <v>86.956521739130437</v>
      </c>
      <c r="DQ39" s="11">
        <v>58.545662327462708</v>
      </c>
      <c r="DR39" s="11">
        <v>76.626826029216474</v>
      </c>
      <c r="DS39" s="11">
        <v>24.71668608622938</v>
      </c>
      <c r="DT39" s="11">
        <v>15.122442884729598</v>
      </c>
      <c r="DU39" s="11">
        <v>17.901389236894122</v>
      </c>
      <c r="DV39" s="11">
        <v>20.569967874749366</v>
      </c>
      <c r="DW39" s="11">
        <v>18.191171940407642</v>
      </c>
      <c r="DX39" s="11">
        <v>17.674816578535104</v>
      </c>
      <c r="DY39" s="11">
        <v>26.284226557490253</v>
      </c>
      <c r="DZ39" s="11">
        <v>24.557254701437696</v>
      </c>
      <c r="EA39" s="11">
        <v>12.341057112224163</v>
      </c>
      <c r="EB39" s="11">
        <v>24.493154751510492</v>
      </c>
      <c r="EC39" s="11">
        <v>6.8405400239893499</v>
      </c>
      <c r="ED39" s="11">
        <v>25.857699805068222</v>
      </c>
      <c r="EE39" s="11">
        <v>28.571428571428569</v>
      </c>
      <c r="EF39" s="11">
        <v>38.474485880409468</v>
      </c>
      <c r="EG39" s="11">
        <v>82.641462176720253</v>
      </c>
      <c r="EH39" s="11">
        <v>100</v>
      </c>
      <c r="EI39" s="11">
        <v>87.696629213483149</v>
      </c>
      <c r="EJ39" s="11">
        <v>2.0459081836327346</v>
      </c>
      <c r="EK39" s="11">
        <v>38.223552894211579</v>
      </c>
      <c r="EL39" s="11">
        <v>71.815718157181578</v>
      </c>
      <c r="EM39" s="11">
        <v>52.770249924721469</v>
      </c>
      <c r="EN39" s="11">
        <v>0</v>
      </c>
      <c r="EO39" s="11">
        <v>86.66</v>
      </c>
      <c r="EP39" s="11">
        <v>98.82</v>
      </c>
      <c r="EQ39" s="11">
        <v>98.937426210153475</v>
      </c>
      <c r="ER39" s="11">
        <v>94.959349593495929</v>
      </c>
      <c r="ES39" s="11">
        <v>70.947030497592294</v>
      </c>
      <c r="ET39" s="11">
        <v>56.818187747933514</v>
      </c>
      <c r="EU39" s="11">
        <v>67.741942310093307</v>
      </c>
      <c r="EV39" s="11">
        <v>15.773844131385223</v>
      </c>
      <c r="EW39" s="11">
        <v>28.436387661686663</v>
      </c>
      <c r="EX39" s="11">
        <v>2.8354452144232893</v>
      </c>
      <c r="EY39" s="11">
        <v>3.3779896330792161</v>
      </c>
      <c r="EZ39" s="11">
        <v>6.2055303966697064</v>
      </c>
      <c r="FA39" s="11">
        <v>4.9892972489465492</v>
      </c>
      <c r="FB39" s="11">
        <v>0</v>
      </c>
      <c r="FC39" s="11">
        <v>1.4640248439755152E-2</v>
      </c>
      <c r="FD39" s="11">
        <v>14.018286885458522</v>
      </c>
      <c r="FE39" s="11">
        <v>9.2081557951328321</v>
      </c>
      <c r="FF39" s="11">
        <v>49.614646802500943</v>
      </c>
      <c r="FG39" s="11">
        <v>52.37017572766981</v>
      </c>
      <c r="FH39" s="11">
        <v>53.650904033379696</v>
      </c>
      <c r="FI39" s="11">
        <v>100</v>
      </c>
      <c r="FJ39" s="11">
        <v>28.878192571034127</v>
      </c>
      <c r="FK39" s="11">
        <v>34.027148414712173</v>
      </c>
      <c r="FL39" s="11">
        <v>6.4204805201399955</v>
      </c>
      <c r="FM39" s="11">
        <v>59.370132260896668</v>
      </c>
      <c r="FN39" s="11">
        <v>68.620769672321387</v>
      </c>
      <c r="FO39" s="11">
        <v>84.699580810433162</v>
      </c>
      <c r="FP39" s="11">
        <v>72.992437882607135</v>
      </c>
      <c r="FQ39" s="11">
        <v>76.393688955672417</v>
      </c>
      <c r="FR39" s="11">
        <v>22.143507113445494</v>
      </c>
      <c r="FS39" s="11">
        <v>74.214093247325877</v>
      </c>
      <c r="FT39" s="11">
        <v>13.534482758620689</v>
      </c>
      <c r="FU39" s="11">
        <v>3.6519674974892724</v>
      </c>
      <c r="FV39" s="11">
        <v>109.55902492467817</v>
      </c>
      <c r="FW39" s="11">
        <v>328.67707477403451</v>
      </c>
      <c r="FX39" s="11">
        <v>301.28731854286497</v>
      </c>
      <c r="FY39" s="11">
        <v>107.73304117593355</v>
      </c>
      <c r="FZ39" s="11">
        <v>18.259837487446362</v>
      </c>
      <c r="GA39" s="11">
        <v>58.160650166317581</v>
      </c>
      <c r="GB39" s="11">
        <v>-10.110650166317583</v>
      </c>
      <c r="GC39" s="11">
        <v>63.163791789457761</v>
      </c>
      <c r="GD39" s="11">
        <v>4.8454434711094265</v>
      </c>
      <c r="GE39" s="11">
        <v>35</v>
      </c>
      <c r="GF39" s="11">
        <v>18.181818181818183</v>
      </c>
      <c r="GG39" s="11">
        <v>36.363636363636367</v>
      </c>
      <c r="GH39" s="11">
        <v>33.333333333333329</v>
      </c>
      <c r="GI39" s="11">
        <v>50</v>
      </c>
      <c r="GJ39" s="11">
        <v>88.212927756653997</v>
      </c>
      <c r="GK39" s="11">
        <v>10</v>
      </c>
      <c r="GL39" s="11">
        <v>10</v>
      </c>
      <c r="GM39" s="11">
        <v>2.3333333333333335</v>
      </c>
      <c r="GN39" s="11">
        <v>51.102931726402424</v>
      </c>
      <c r="GO39" s="11">
        <v>9.8158871277354205</v>
      </c>
      <c r="GP39" s="11">
        <v>0</v>
      </c>
      <c r="GQ39" s="11">
        <v>17.11143792</v>
      </c>
      <c r="GR39" s="11">
        <v>74.027547952211464</v>
      </c>
      <c r="GS39" s="11">
        <v>36.115771347986957</v>
      </c>
      <c r="GT39" s="11">
        <v>34.702002253657405</v>
      </c>
      <c r="GU39" s="11">
        <v>2.6946107784431139</v>
      </c>
      <c r="GV39" s="11">
        <v>64.023293654192003</v>
      </c>
      <c r="GW39" s="11">
        <v>64.023293654192003</v>
      </c>
      <c r="GX39" s="11">
        <v>2.8135776408217716</v>
      </c>
      <c r="GY39" s="11">
        <v>1</v>
      </c>
      <c r="GZ39" s="11">
        <v>463.03384188133094</v>
      </c>
      <c r="HA39" s="11">
        <v>6.8738107809246776</v>
      </c>
      <c r="HB39" s="11">
        <v>4.6875</v>
      </c>
      <c r="HC39" s="11">
        <v>0</v>
      </c>
      <c r="HD39" s="11">
        <v>2764742.4822526178</v>
      </c>
      <c r="HE39" s="11">
        <v>215.98555555555552</v>
      </c>
      <c r="HF39" s="11">
        <v>106.44301587301585</v>
      </c>
      <c r="HG39" s="11">
        <v>290.51047619047625</v>
      </c>
      <c r="HH39" s="11">
        <v>151.60952380952384</v>
      </c>
      <c r="HI39" s="12">
        <v>187.08193635561031</v>
      </c>
      <c r="HJ39" s="12">
        <v>28.693859839444563</v>
      </c>
      <c r="HK39" s="12">
        <v>12.389350976685572</v>
      </c>
      <c r="HL39" s="11">
        <v>92.645523885989562</v>
      </c>
      <c r="HM39" s="11">
        <v>91.682055399437985</v>
      </c>
      <c r="HN39" s="11">
        <v>93.938177438779604</v>
      </c>
      <c r="HO39" s="11">
        <v>89.144921718185472</v>
      </c>
      <c r="HP39" s="11">
        <v>30.228823765556001</v>
      </c>
      <c r="HQ39" s="11">
        <v>62.4</v>
      </c>
      <c r="HR39" s="11">
        <v>79.600000000000009</v>
      </c>
      <c r="HS39" s="11">
        <v>100</v>
      </c>
      <c r="HT39" s="11">
        <v>9.6731635626920855</v>
      </c>
      <c r="HU39" s="11">
        <v>50.701568886092083</v>
      </c>
      <c r="HV39" s="11">
        <v>71.631194813950046</v>
      </c>
      <c r="HW39" s="11">
        <v>87.752096653494974</v>
      </c>
      <c r="HX39" s="11">
        <v>55.134334348057919</v>
      </c>
      <c r="HY39" s="11">
        <v>49.970084925641387</v>
      </c>
      <c r="HZ39" s="11">
        <v>96.349262306883205</v>
      </c>
      <c r="IA39" s="11">
        <v>98.071210740284641</v>
      </c>
      <c r="IB39" s="11">
        <v>97.387897903722205</v>
      </c>
      <c r="IC39" s="11">
        <v>28.264209792082372</v>
      </c>
      <c r="ID39" s="11">
        <v>94.706688407236911</v>
      </c>
      <c r="IE39" s="11">
        <v>95.559551392905462</v>
      </c>
      <c r="IF39" s="11">
        <v>95.014232684379891</v>
      </c>
      <c r="IG39" s="11">
        <v>30.028530060656923</v>
      </c>
      <c r="IH39" s="11">
        <v>95.655063141806878</v>
      </c>
      <c r="II39" s="11">
        <v>13.761541549578482</v>
      </c>
      <c r="IJ39" s="11">
        <v>-0.6376811594202898</v>
      </c>
      <c r="IK39" s="11">
        <v>10</v>
      </c>
      <c r="IL39" s="11">
        <v>91.3970293054998</v>
      </c>
      <c r="IM39" s="11">
        <v>12.569249297470893</v>
      </c>
      <c r="IN39" s="11">
        <v>19.253311922922521</v>
      </c>
      <c r="IO39" s="11">
        <v>30.24983119513842</v>
      </c>
      <c r="IP39" s="11">
        <v>19.53125</v>
      </c>
      <c r="IQ39" s="11">
        <v>8.9596518987341778</v>
      </c>
      <c r="IR39" s="11">
        <v>86.956521739130437</v>
      </c>
      <c r="IS39" s="11">
        <v>80.296154754757566</v>
      </c>
      <c r="IT39" s="11">
        <v>10.624169986719787</v>
      </c>
      <c r="IU39" s="11">
        <v>126.16201859229747</v>
      </c>
      <c r="IV39" s="11">
        <v>6.3228931763133716</v>
      </c>
      <c r="IW39" s="11">
        <v>17.901389236894122</v>
      </c>
      <c r="IX39" s="11">
        <v>115.13157894736842</v>
      </c>
      <c r="IY39" s="11">
        <v>32.41626794258373</v>
      </c>
      <c r="IZ39" s="11">
        <v>23.26555023923445</v>
      </c>
      <c r="JA39" s="11">
        <v>252.87081339712918</v>
      </c>
      <c r="JB39" s="11">
        <v>12.727272727272727</v>
      </c>
      <c r="JC39" s="11">
        <v>10.28708133971292</v>
      </c>
      <c r="JD39" s="11">
        <v>13.456937799043063</v>
      </c>
      <c r="JE39" s="11">
        <v>2.2129186602870816</v>
      </c>
      <c r="JF39" s="11">
        <v>2.6315789473684208</v>
      </c>
      <c r="JG39" s="11">
        <v>8.5714285714285712</v>
      </c>
      <c r="JH39" s="11">
        <v>15.482517482517483</v>
      </c>
      <c r="JI39" s="11">
        <v>10.33774834437086</v>
      </c>
      <c r="JJ39" s="11">
        <v>110.29168959823885</v>
      </c>
      <c r="JK39" s="11">
        <v>87.696629213483149</v>
      </c>
      <c r="JL39" s="11">
        <v>2.0459081836327346</v>
      </c>
      <c r="JM39" s="11">
        <v>38.223552894211579</v>
      </c>
      <c r="JN39" s="11">
        <v>71.815718157181578</v>
      </c>
      <c r="JO39" s="11">
        <v>52.770249924721469</v>
      </c>
      <c r="JP39" s="11">
        <v>0</v>
      </c>
      <c r="JQ39" s="11">
        <v>86.66</v>
      </c>
      <c r="JR39" s="11">
        <v>98.82</v>
      </c>
      <c r="JS39" s="11">
        <v>98.937426210153475</v>
      </c>
      <c r="JT39" s="11">
        <v>94.959349593495929</v>
      </c>
      <c r="JU39" s="11">
        <v>70.947030497592294</v>
      </c>
      <c r="JV39" s="11">
        <v>0.76829270000000005</v>
      </c>
      <c r="JW39" s="11">
        <v>0.75609760000000004</v>
      </c>
      <c r="JX39" s="11">
        <v>1.101664113</v>
      </c>
      <c r="JY39" s="11">
        <v>0.2925161</v>
      </c>
      <c r="JZ39" s="11">
        <v>2.8957827015934661</v>
      </c>
      <c r="KA39" s="11">
        <v>67386.487129895948</v>
      </c>
      <c r="KB39" s="11">
        <v>84089.949889423064</v>
      </c>
      <c r="KC39" s="11">
        <v>0.39923377078845701</v>
      </c>
      <c r="KD39" s="11">
        <v>0</v>
      </c>
      <c r="KE39" s="11">
        <v>3.8067360000000001E-2</v>
      </c>
      <c r="KF39" s="11">
        <v>40.736766469999992</v>
      </c>
      <c r="KG39" s="13">
        <v>7.4346011538604817E-2</v>
      </c>
      <c r="KH39" s="11">
        <v>-1.2317423328201074</v>
      </c>
      <c r="KI39" s="11">
        <v>60.246059207996929</v>
      </c>
      <c r="KJ39" s="11">
        <v>14.603616133518777</v>
      </c>
      <c r="KK39" s="11">
        <v>200</v>
      </c>
      <c r="KL39" s="11">
        <v>11.220588235294118</v>
      </c>
      <c r="KM39" s="11">
        <v>15.367058823529415</v>
      </c>
      <c r="KN39" s="11">
        <v>87.673333333333346</v>
      </c>
      <c r="KO39" s="11">
        <v>111.10416666666667</v>
      </c>
      <c r="KP39" s="11">
        <v>105.255</v>
      </c>
      <c r="KQ39" s="11">
        <v>15.300419189566838</v>
      </c>
      <c r="KR39" s="11">
        <v>27.007562117392869</v>
      </c>
      <c r="KS39" s="11">
        <v>76.393688955672417</v>
      </c>
      <c r="KT39" s="11">
        <v>5.1169107900698183</v>
      </c>
      <c r="KU39" s="11">
        <v>74.214093247325877</v>
      </c>
      <c r="KV39" s="11">
        <v>13.534482758620689</v>
      </c>
    </row>
    <row r="40" spans="1:308" x14ac:dyDescent="0.3">
      <c r="A40" t="s">
        <v>1</v>
      </c>
      <c r="B40" s="2" t="s">
        <v>68</v>
      </c>
      <c r="C40" s="2" t="s">
        <v>69</v>
      </c>
      <c r="D40" s="2" t="s">
        <v>43</v>
      </c>
      <c r="E40" s="2" t="s">
        <v>350</v>
      </c>
      <c r="F40" s="2" t="s">
        <v>358</v>
      </c>
      <c r="G40" s="2" t="s">
        <v>355</v>
      </c>
      <c r="H40" s="17" t="s">
        <v>489</v>
      </c>
      <c r="I40" s="11">
        <v>46.317099967038651</v>
      </c>
      <c r="J40" s="11">
        <v>55.047892660577226</v>
      </c>
      <c r="K40" s="11">
        <v>47.00623411929157</v>
      </c>
      <c r="L40" s="11">
        <v>53.032561890670308</v>
      </c>
      <c r="M40" s="11">
        <v>51.815242260665876</v>
      </c>
      <c r="N40" s="11">
        <v>35.860866785942456</v>
      </c>
      <c r="O40" s="11">
        <v>35.139802085084462</v>
      </c>
      <c r="P40" s="11">
        <v>79.606114765642459</v>
      </c>
      <c r="Q40" s="11">
        <v>36.379288082217428</v>
      </c>
      <c r="R40" s="11">
        <v>17.121212121212121</v>
      </c>
      <c r="S40" s="11">
        <v>72.899191163025833</v>
      </c>
      <c r="T40" s="11">
        <v>81.505125970279849</v>
      </c>
      <c r="U40" s="11">
        <v>63.151104254290708</v>
      </c>
      <c r="V40" s="11">
        <v>34.673212267372172</v>
      </c>
      <c r="W40" s="11">
        <v>14.496880522053079</v>
      </c>
      <c r="X40" s="11">
        <v>63.354892147713038</v>
      </c>
      <c r="Y40" s="11">
        <v>72.021440453453266</v>
      </c>
      <c r="Z40" s="11">
        <v>38.151723353946885</v>
      </c>
      <c r="AA40" s="11">
        <v>69.219895507072962</v>
      </c>
      <c r="AB40" s="11">
        <v>81.681291291961372</v>
      </c>
      <c r="AC40" s="11">
        <v>23.801953753731507</v>
      </c>
      <c r="AD40" s="11">
        <v>35.688908056599509</v>
      </c>
      <c r="AE40" s="11">
        <v>54.770760843986196</v>
      </c>
      <c r="AF40" s="11">
        <v>51.815242260665876</v>
      </c>
      <c r="AG40" s="11">
        <v>7.208316511909568</v>
      </c>
      <c r="AH40" s="11">
        <v>2.1447914886588002</v>
      </c>
      <c r="AI40" s="11">
        <v>24.048633654225306</v>
      </c>
      <c r="AJ40" s="11">
        <v>66.626214398449747</v>
      </c>
      <c r="AK40" s="11">
        <v>25.453998379318218</v>
      </c>
      <c r="AL40" s="11">
        <v>89.683246283093069</v>
      </c>
      <c r="AM40" s="11">
        <v>34.141876872175132</v>
      </c>
      <c r="AN40" s="11">
        <v>3.5030708270928614</v>
      </c>
      <c r="AO40" s="11">
        <v>13.630595894723912</v>
      </c>
      <c r="AP40" s="11">
        <v>61.261206710743387</v>
      </c>
      <c r="AQ40" s="11">
        <v>42.546065820122138</v>
      </c>
      <c r="AR40" s="11">
        <v>55.755996385649361</v>
      </c>
      <c r="AS40" s="11">
        <v>83.856450161145148</v>
      </c>
      <c r="AT40" s="11">
        <v>86.145554393335615</v>
      </c>
      <c r="AU40" s="11">
        <v>85.843894124722155</v>
      </c>
      <c r="AV40" s="11">
        <v>56.365510863660141</v>
      </c>
      <c r="AW40" s="11">
        <v>68.386623608597418</v>
      </c>
      <c r="AX40" s="11">
        <v>97.038655442394315</v>
      </c>
      <c r="AY40" s="11">
        <v>59.382799722930613</v>
      </c>
      <c r="AZ40" s="11">
        <v>15.381219850650114</v>
      </c>
      <c r="BA40" s="11">
        <v>58.079082473921503</v>
      </c>
      <c r="BB40" s="11">
        <v>12.674050281367514</v>
      </c>
      <c r="BC40" s="11">
        <v>15</v>
      </c>
      <c r="BD40" s="11">
        <v>13.636363636363635</v>
      </c>
      <c r="BE40" s="11">
        <v>22.727272727272727</v>
      </c>
      <c r="BF40" s="11">
        <v>100</v>
      </c>
      <c r="BG40" s="11">
        <v>0</v>
      </c>
      <c r="BH40" s="11">
        <v>98.82352941176471</v>
      </c>
      <c r="BI40" s="11">
        <v>86.505759736697755</v>
      </c>
      <c r="BJ40" s="11">
        <v>79.166666666666657</v>
      </c>
      <c r="BK40" s="11">
        <v>92.631578947368425</v>
      </c>
      <c r="BL40" s="11">
        <v>94.173957068277005</v>
      </c>
      <c r="BM40" s="11">
        <v>44.871613599307672</v>
      </c>
      <c r="BN40" s="11">
        <v>79.452353196446126</v>
      </c>
      <c r="BO40" s="11">
        <v>96.39612704000001</v>
      </c>
      <c r="BP40" s="11">
        <v>65.89134565159867</v>
      </c>
      <c r="BQ40" s="11">
        <v>98.18981290831411</v>
      </c>
      <c r="BR40" s="11">
        <v>25.372154202959337</v>
      </c>
      <c r="BS40" s="11">
        <v>8.0718481909735171</v>
      </c>
      <c r="BT40" s="11">
        <v>43.774633326872134</v>
      </c>
      <c r="BU40" s="11">
        <v>51.237319894036318</v>
      </c>
      <c r="BV40" s="11">
        <v>0</v>
      </c>
      <c r="BW40" s="11">
        <v>100</v>
      </c>
      <c r="BX40" s="11">
        <v>4.9554721923510501</v>
      </c>
      <c r="BY40" s="11">
        <v>52.005374007191683</v>
      </c>
      <c r="BZ40" s="11">
        <v>5.9602649006622519</v>
      </c>
      <c r="CA40" s="11">
        <v>0</v>
      </c>
      <c r="CB40" s="11">
        <v>2.1883180358382451E-2</v>
      </c>
      <c r="CC40" s="11">
        <v>36.719533899330351</v>
      </c>
      <c r="CD40" s="11">
        <v>56.363545753732389</v>
      </c>
      <c r="CE40" s="11">
        <v>46.564963102255781</v>
      </c>
      <c r="CF40" s="11">
        <v>33.05410171140452</v>
      </c>
      <c r="CG40" s="11">
        <v>86.559260048195881</v>
      </c>
      <c r="CH40" s="11">
        <v>85.917262710226169</v>
      </c>
      <c r="CI40" s="11">
        <v>98.305577808846195</v>
      </c>
      <c r="CJ40" s="11">
        <v>82.662805742098456</v>
      </c>
      <c r="CK40" s="11">
        <v>83.771794713819233</v>
      </c>
      <c r="CL40" s="11">
        <v>89.292095373051566</v>
      </c>
      <c r="CM40" s="11">
        <v>77.684677469040722</v>
      </c>
      <c r="CN40" s="11">
        <v>26.695828969256365</v>
      </c>
      <c r="CO40" s="11">
        <v>78.86999999999999</v>
      </c>
      <c r="CP40" s="11">
        <v>17.28</v>
      </c>
      <c r="CQ40" s="11">
        <v>56.456893415787555</v>
      </c>
      <c r="CR40" s="11">
        <v>0</v>
      </c>
      <c r="CS40" s="11">
        <v>47.113016560803167</v>
      </c>
      <c r="CT40" s="11">
        <v>69.130733249130103</v>
      </c>
      <c r="CU40" s="11">
        <v>85.619803541296562</v>
      </c>
      <c r="CV40" s="11">
        <v>53.874240439525764</v>
      </c>
      <c r="CW40" s="11">
        <v>60.952143564324366</v>
      </c>
      <c r="CX40" s="11">
        <v>98.629435687357841</v>
      </c>
      <c r="CY40" s="11">
        <v>99.105790014420151</v>
      </c>
      <c r="CZ40" s="11">
        <v>99.662818241959911</v>
      </c>
      <c r="DA40" s="11">
        <v>37.856463028419931</v>
      </c>
      <c r="DB40" s="11">
        <v>99.483232305612489</v>
      </c>
      <c r="DC40" s="11">
        <v>96.19713199819904</v>
      </c>
      <c r="DD40" s="11">
        <v>97.525893339261344</v>
      </c>
      <c r="DE40" s="11">
        <v>25.048862887682656</v>
      </c>
      <c r="DF40" s="11">
        <v>98.570138520135558</v>
      </c>
      <c r="DG40" s="11">
        <v>7.4856755591152737</v>
      </c>
      <c r="DH40" s="11">
        <v>51.920185702079245</v>
      </c>
      <c r="DI40" s="11">
        <v>12</v>
      </c>
      <c r="DJ40" s="11">
        <v>84.381738648265667</v>
      </c>
      <c r="DK40" s="11">
        <v>7.5472860575442056</v>
      </c>
      <c r="DL40" s="11">
        <v>15.137699463988664</v>
      </c>
      <c r="DM40" s="11">
        <v>15.234186383389666</v>
      </c>
      <c r="DN40" s="11">
        <v>35.443037974683541</v>
      </c>
      <c r="DO40" s="11">
        <v>90.905819017871593</v>
      </c>
      <c r="DP40" s="11">
        <v>77.5</v>
      </c>
      <c r="DQ40" s="11">
        <v>67.168639748249817</v>
      </c>
      <c r="DR40" s="11">
        <v>88.27708703374779</v>
      </c>
      <c r="DS40" s="11">
        <v>0</v>
      </c>
      <c r="DT40" s="11">
        <v>0</v>
      </c>
      <c r="DU40" s="11">
        <v>14.416633023819136</v>
      </c>
      <c r="DV40" s="11">
        <v>0</v>
      </c>
      <c r="DW40" s="11">
        <v>4.6062238690486392</v>
      </c>
      <c r="DX40" s="11">
        <v>0</v>
      </c>
      <c r="DY40" s="11">
        <v>6.1177335742453627</v>
      </c>
      <c r="DZ40" s="11">
        <v>0</v>
      </c>
      <c r="EA40" s="11">
        <v>6.7139197006219469</v>
      </c>
      <c r="EB40" s="11">
        <v>21.560901045942</v>
      </c>
      <c r="EC40" s="11">
        <v>6.0549273419511085</v>
      </c>
      <c r="ED40" s="11">
        <v>19.246753515944821</v>
      </c>
      <c r="EE40" s="11">
        <v>66.666666666666657</v>
      </c>
      <c r="EF40" s="11">
        <v>23.736900621488026</v>
      </c>
      <c r="EG40" s="11">
        <v>74.133772772695821</v>
      </c>
      <c r="EH40" s="11">
        <v>95.416348357524825</v>
      </c>
      <c r="EI40" s="11">
        <v>73.217835842090324</v>
      </c>
      <c r="EJ40" s="11">
        <v>6.8855084067253793</v>
      </c>
      <c r="EK40" s="11">
        <v>24.01921537229784</v>
      </c>
      <c r="EL40" s="11">
        <v>71.415750504823876</v>
      </c>
      <c r="EM40" s="11">
        <v>24.949517612744</v>
      </c>
      <c r="EN40" s="11">
        <v>0</v>
      </c>
      <c r="EO40" s="11">
        <v>87.32</v>
      </c>
      <c r="EP40" s="11">
        <v>99.14</v>
      </c>
      <c r="EQ40" s="11">
        <v>99.135446685878961</v>
      </c>
      <c r="ER40" s="11">
        <v>88.617886178861795</v>
      </c>
      <c r="ES40" s="11">
        <v>74.20289855072464</v>
      </c>
      <c r="ET40" s="11">
        <v>47.727276962809654</v>
      </c>
      <c r="EU40" s="11">
        <v>45.161299281997458</v>
      </c>
      <c r="EV40" s="11">
        <v>4.8259982731510611</v>
      </c>
      <c r="EW40" s="11">
        <v>38.852932970742344</v>
      </c>
      <c r="EX40" s="11">
        <v>4.0768936208298552</v>
      </c>
      <c r="EY40" s="11">
        <v>1.718149124028689</v>
      </c>
      <c r="EZ40" s="11">
        <v>4.7141697364200406</v>
      </c>
      <c r="FA40" s="11">
        <v>19.476504056649389</v>
      </c>
      <c r="FB40" s="11">
        <v>0</v>
      </c>
      <c r="FC40" s="11">
        <v>1.6939176830991576E-3</v>
      </c>
      <c r="FD40" s="11">
        <v>35.044185604563161</v>
      </c>
      <c r="FE40" s="11">
        <v>2.4450227344219164</v>
      </c>
      <c r="FF40" s="11">
        <v>62.091510534723206</v>
      </c>
      <c r="FG40" s="11">
        <v>47.13599243116866</v>
      </c>
      <c r="FH40" s="11">
        <v>100</v>
      </c>
      <c r="FI40" s="11">
        <v>94.633507853403145</v>
      </c>
      <c r="FJ40" s="11">
        <v>33.524589376159305</v>
      </c>
      <c r="FK40" s="11">
        <v>37.21976238655261</v>
      </c>
      <c r="FL40" s="11">
        <v>8.6270127495299214</v>
      </c>
      <c r="FM40" s="11">
        <v>61.710800834536997</v>
      </c>
      <c r="FN40" s="11">
        <v>71.648163753831881</v>
      </c>
      <c r="FO40" s="11">
        <v>85.690295209474982</v>
      </c>
      <c r="FP40" s="11">
        <v>73.636542626501281</v>
      </c>
      <c r="FQ40" s="11">
        <v>72.674733610258258</v>
      </c>
      <c r="FR40" s="11">
        <v>13.147719565981127</v>
      </c>
      <c r="FS40" s="11">
        <v>68.487746563060369</v>
      </c>
      <c r="FT40" s="11">
        <v>20.898940738620098</v>
      </c>
      <c r="FU40" s="11">
        <v>11.614064632269679</v>
      </c>
      <c r="FV40" s="11">
        <v>133.56174327110131</v>
      </c>
      <c r="FW40" s="11">
        <v>246.79887343573066</v>
      </c>
      <c r="FX40" s="11">
        <v>354.22897128422517</v>
      </c>
      <c r="FY40" s="11">
        <v>63.877355477483235</v>
      </c>
      <c r="FZ40" s="11">
        <v>14.517580790337098</v>
      </c>
      <c r="GA40" s="11">
        <v>59.382799722930613</v>
      </c>
      <c r="GB40" s="11">
        <v>-13.412799722930615</v>
      </c>
      <c r="GC40" s="11">
        <v>58.079082473921503</v>
      </c>
      <c r="GD40" s="11">
        <v>-2.0268513558167172</v>
      </c>
      <c r="GE40" s="11">
        <v>15</v>
      </c>
      <c r="GF40" s="11">
        <v>13.636363636363635</v>
      </c>
      <c r="GG40" s="11">
        <v>22.727272727272727</v>
      </c>
      <c r="GH40" s="11">
        <v>100</v>
      </c>
      <c r="GI40" s="11">
        <v>0</v>
      </c>
      <c r="GJ40" s="11">
        <v>98.82352941176471</v>
      </c>
      <c r="GK40" s="11">
        <v>10</v>
      </c>
      <c r="GL40" s="11">
        <v>10</v>
      </c>
      <c r="GM40" s="11">
        <v>2.3333333333333335</v>
      </c>
      <c r="GN40" s="11">
        <v>94.173957068277005</v>
      </c>
      <c r="GO40" s="11">
        <v>44.871613599307672</v>
      </c>
      <c r="GP40" s="11">
        <v>79.452353196446126</v>
      </c>
      <c r="GQ40" s="11">
        <v>96.39612704000001</v>
      </c>
      <c r="GR40" s="11">
        <v>65.89134565159867</v>
      </c>
      <c r="GS40" s="11">
        <v>1.8101870916858898</v>
      </c>
      <c r="GT40" s="11">
        <v>74.627845797040663</v>
      </c>
      <c r="GU40" s="11">
        <v>8.0718481909735171</v>
      </c>
      <c r="GV40" s="11">
        <v>43.774633326872134</v>
      </c>
      <c r="GW40" s="11">
        <v>51.237319894036318</v>
      </c>
      <c r="GX40" s="11">
        <v>0</v>
      </c>
      <c r="GY40" s="11">
        <v>1</v>
      </c>
      <c r="GZ40" s="11">
        <v>476.61445146211844</v>
      </c>
      <c r="HA40" s="11">
        <v>52.005374007191683</v>
      </c>
      <c r="HB40" s="11">
        <v>5.9602649006622519</v>
      </c>
      <c r="HC40" s="11">
        <v>0</v>
      </c>
      <c r="HD40" s="11">
        <v>2157.9528852359686</v>
      </c>
      <c r="HE40" s="11">
        <v>203.59285714285716</v>
      </c>
      <c r="HF40" s="11">
        <v>197.90460317460318</v>
      </c>
      <c r="HG40" s="11">
        <v>261.87380952380954</v>
      </c>
      <c r="HH40" s="11">
        <v>229.51555555555561</v>
      </c>
      <c r="HI40" s="12">
        <v>147.98104731508985</v>
      </c>
      <c r="HJ40" s="12">
        <v>14.082737289773824</v>
      </c>
      <c r="HK40" s="12">
        <v>9.654598490048043</v>
      </c>
      <c r="HL40" s="11">
        <v>82.662805742098456</v>
      </c>
      <c r="HM40" s="11">
        <v>83.771794713819233</v>
      </c>
      <c r="HN40" s="11">
        <v>89.292095373051566</v>
      </c>
      <c r="HO40" s="11">
        <v>77.684677469040722</v>
      </c>
      <c r="HP40" s="11">
        <v>26.695828969256365</v>
      </c>
      <c r="HQ40" s="11">
        <v>78.86999999999999</v>
      </c>
      <c r="HR40" s="11">
        <v>17.28</v>
      </c>
      <c r="HS40" s="11">
        <v>56.456893415787555</v>
      </c>
      <c r="HT40" s="11">
        <v>0</v>
      </c>
      <c r="HU40" s="11">
        <v>47.113016560803167</v>
      </c>
      <c r="HV40" s="11">
        <v>69.130733249130103</v>
      </c>
      <c r="HW40" s="11">
        <v>85.619803541296562</v>
      </c>
      <c r="HX40" s="11">
        <v>53.874240439525764</v>
      </c>
      <c r="HY40" s="11">
        <v>60.952143564324366</v>
      </c>
      <c r="HZ40" s="11">
        <v>98.629435687357841</v>
      </c>
      <c r="IA40" s="11">
        <v>99.105790014420151</v>
      </c>
      <c r="IB40" s="11">
        <v>99.662818241959911</v>
      </c>
      <c r="IC40" s="11">
        <v>37.856463028419931</v>
      </c>
      <c r="ID40" s="11">
        <v>99.483232305612489</v>
      </c>
      <c r="IE40" s="11">
        <v>96.19713199819904</v>
      </c>
      <c r="IF40" s="11">
        <v>97.525893339261344</v>
      </c>
      <c r="IG40" s="11">
        <v>25.048862887682656</v>
      </c>
      <c r="IH40" s="11">
        <v>98.570138520135558</v>
      </c>
      <c r="II40" s="11">
        <v>7.4856755591152737</v>
      </c>
      <c r="IJ40" s="11">
        <v>-3.800475059382423</v>
      </c>
      <c r="IK40" s="11">
        <v>5</v>
      </c>
      <c r="IL40" s="11">
        <v>84.381738648265667</v>
      </c>
      <c r="IM40" s="11">
        <v>7.5472860575442056</v>
      </c>
      <c r="IN40" s="11">
        <v>15.137699463988664</v>
      </c>
      <c r="IO40" s="11">
        <v>15.234186383389666</v>
      </c>
      <c r="IP40" s="11">
        <v>35.443037974683541</v>
      </c>
      <c r="IQ40" s="11">
        <v>8.475903614457831</v>
      </c>
      <c r="IR40" s="11">
        <v>77.5</v>
      </c>
      <c r="IS40" s="11">
        <v>81.233974372679683</v>
      </c>
      <c r="IT40" s="11">
        <v>5.3285968028419184</v>
      </c>
      <c r="IU40" s="11">
        <v>159.85790408525756</v>
      </c>
      <c r="IV40" s="11">
        <v>5.6174000807428337</v>
      </c>
      <c r="IW40" s="11">
        <v>14.416633023819136</v>
      </c>
      <c r="IX40" s="11">
        <v>0</v>
      </c>
      <c r="IY40" s="11">
        <v>8.2081895345583433</v>
      </c>
      <c r="IZ40" s="11">
        <v>0</v>
      </c>
      <c r="JA40" s="11">
        <v>58.856449958026303</v>
      </c>
      <c r="JB40" s="11">
        <v>0</v>
      </c>
      <c r="JC40" s="11">
        <v>5.596492864471597</v>
      </c>
      <c r="JD40" s="11">
        <v>11.845909896464882</v>
      </c>
      <c r="JE40" s="11">
        <v>1.9587725025650591</v>
      </c>
      <c r="JF40" s="11">
        <v>1.9587725025650591</v>
      </c>
      <c r="JG40" s="11">
        <v>20</v>
      </c>
      <c r="JH40" s="11">
        <v>17.342412451361866</v>
      </c>
      <c r="JI40" s="11">
        <v>11.508928571428571</v>
      </c>
      <c r="JJ40" s="11">
        <v>95.416348357524825</v>
      </c>
      <c r="JK40" s="11">
        <v>73.217835842090324</v>
      </c>
      <c r="JL40" s="11">
        <v>6.8855084067253793</v>
      </c>
      <c r="JM40" s="11">
        <v>24.01921537229784</v>
      </c>
      <c r="JN40" s="11">
        <v>71.415750504823876</v>
      </c>
      <c r="JO40" s="11">
        <v>24.949517612744</v>
      </c>
      <c r="JP40" s="11">
        <v>0</v>
      </c>
      <c r="JQ40" s="11">
        <v>87.32</v>
      </c>
      <c r="JR40" s="11">
        <v>99.14</v>
      </c>
      <c r="JS40" s="11">
        <v>99.135446685878961</v>
      </c>
      <c r="JT40" s="11">
        <v>88.617886178861795</v>
      </c>
      <c r="JU40" s="11">
        <v>74.20289855072464</v>
      </c>
      <c r="JV40" s="11">
        <v>0.71951220000000005</v>
      </c>
      <c r="JW40" s="11">
        <v>0.58536589999999999</v>
      </c>
      <c r="JX40" s="11">
        <v>0.99129636899999996</v>
      </c>
      <c r="JY40" s="11">
        <v>0.3196967</v>
      </c>
      <c r="JZ40" s="11">
        <v>3.195900247810159</v>
      </c>
      <c r="KA40" s="11">
        <v>40003.933366132609</v>
      </c>
      <c r="KB40" s="11">
        <v>65801.775819937946</v>
      </c>
      <c r="KC40" s="11">
        <v>1.5584716180128548</v>
      </c>
      <c r="KD40" s="11">
        <v>0</v>
      </c>
      <c r="KE40" s="11">
        <v>4.4044999999999996E-3</v>
      </c>
      <c r="KF40" s="11">
        <v>101.83746536000002</v>
      </c>
      <c r="KG40" s="13">
        <v>2.8874150857464222E-2</v>
      </c>
      <c r="KH40" s="11">
        <v>2.0252837977296179</v>
      </c>
      <c r="KI40" s="11">
        <v>44.888082274652149</v>
      </c>
      <c r="KJ40" s="11">
        <v>200</v>
      </c>
      <c r="KK40" s="11">
        <v>178.53403141361258</v>
      </c>
      <c r="KL40" s="11">
        <v>10.592727272727274</v>
      </c>
      <c r="KM40" s="11">
        <v>14.759999999999998</v>
      </c>
      <c r="KN40" s="11">
        <v>87.311333333333351</v>
      </c>
      <c r="KO40" s="11">
        <v>109.03800000000001</v>
      </c>
      <c r="KP40" s="11">
        <v>103.18933333333334</v>
      </c>
      <c r="KQ40" s="11">
        <v>14.309704790525013</v>
      </c>
      <c r="KR40" s="11">
        <v>26.363457373498722</v>
      </c>
      <c r="KS40" s="11">
        <v>72.674733610258258</v>
      </c>
      <c r="KT40" s="11">
        <v>4.7488628404896485</v>
      </c>
      <c r="KU40" s="11">
        <v>68.487746563060369</v>
      </c>
      <c r="KV40" s="11">
        <v>20.898940738620098</v>
      </c>
    </row>
    <row r="41" spans="1:308" x14ac:dyDescent="0.3">
      <c r="A41" t="s">
        <v>1</v>
      </c>
      <c r="B41" s="2" t="s">
        <v>70</v>
      </c>
      <c r="C41" s="2" t="s">
        <v>71</v>
      </c>
      <c r="D41" s="2" t="s">
        <v>43</v>
      </c>
      <c r="E41" s="2" t="s">
        <v>350</v>
      </c>
      <c r="F41" s="2" t="s">
        <v>357</v>
      </c>
      <c r="G41" s="2" t="s">
        <v>355</v>
      </c>
      <c r="H41" s="17" t="s">
        <v>489</v>
      </c>
      <c r="I41" s="11">
        <v>46.563253869603635</v>
      </c>
      <c r="J41" s="11">
        <v>47.723488389664567</v>
      </c>
      <c r="K41" s="11">
        <v>55.026373748710519</v>
      </c>
      <c r="L41" s="11">
        <v>53.388964736009392</v>
      </c>
      <c r="M41" s="11">
        <v>56.829270039987932</v>
      </c>
      <c r="N41" s="11">
        <v>39.946415285864759</v>
      </c>
      <c r="O41" s="11">
        <v>26.465011017384612</v>
      </c>
      <c r="P41" s="11">
        <v>87.595414938788124</v>
      </c>
      <c r="Q41" s="11">
        <v>55.384444046919604</v>
      </c>
      <c r="R41" s="11">
        <v>3.1818181818181821</v>
      </c>
      <c r="S41" s="11">
        <v>67.468458584750408</v>
      </c>
      <c r="T41" s="11">
        <v>63.539489952446822</v>
      </c>
      <c r="U41" s="11">
        <v>55.918322777367599</v>
      </c>
      <c r="V41" s="11">
        <v>0.97647024556116691</v>
      </c>
      <c r="W41" s="11">
        <v>19.122388136052081</v>
      </c>
      <c r="X41" s="11">
        <v>67.789438331056019</v>
      </c>
      <c r="Y41" s="11">
        <v>84.228668527733959</v>
      </c>
      <c r="Z41" s="11">
        <v>48.965000000000003</v>
      </c>
      <c r="AA41" s="11">
        <v>58.892748266377396</v>
      </c>
      <c r="AB41" s="11">
        <v>79.390246135150065</v>
      </c>
      <c r="AC41" s="11">
        <v>32.636773682644993</v>
      </c>
      <c r="AD41" s="11">
        <v>37.836306995185502</v>
      </c>
      <c r="AE41" s="11">
        <v>58.188748600689024</v>
      </c>
      <c r="AF41" s="11">
        <v>56.829270039987932</v>
      </c>
      <c r="AG41" s="11">
        <v>15.300700965337461</v>
      </c>
      <c r="AH41" s="11">
        <v>22.678831833892431</v>
      </c>
      <c r="AI41" s="11">
        <v>17.045240813570768</v>
      </c>
      <c r="AJ41" s="11">
        <v>76.033884583077665</v>
      </c>
      <c r="AK41" s="11">
        <v>16.458343846192662</v>
      </c>
      <c r="AL41" s="11">
        <v>92.161489673117586</v>
      </c>
      <c r="AM41" s="11">
        <v>35.057129131389189</v>
      </c>
      <c r="AN41" s="11">
        <v>1.6532043335306739</v>
      </c>
      <c r="AO41" s="11">
        <v>0.59057011629173073</v>
      </c>
      <c r="AP41" s="11">
        <v>39.181350866153814</v>
      </c>
      <c r="AQ41" s="11">
        <v>29.160589246250186</v>
      </c>
      <c r="AR41" s="11">
        <v>53.147222410692088</v>
      </c>
      <c r="AS41" s="11">
        <v>100</v>
      </c>
      <c r="AT41" s="11">
        <v>92.004318315064438</v>
      </c>
      <c r="AU41" s="11">
        <v>80.027837620862428</v>
      </c>
      <c r="AV41" s="11">
        <v>81.515572553335687</v>
      </c>
      <c r="AW41" s="11">
        <v>72.024761143466179</v>
      </c>
      <c r="AX41" s="11">
        <v>100</v>
      </c>
      <c r="AY41" s="11">
        <v>62.737881983580998</v>
      </c>
      <c r="AZ41" s="11">
        <v>50.69373942320864</v>
      </c>
      <c r="BA41" s="11">
        <v>58.035593738452192</v>
      </c>
      <c r="BB41" s="11">
        <v>50.070561042436587</v>
      </c>
      <c r="BC41" s="11">
        <v>5</v>
      </c>
      <c r="BD41" s="11">
        <v>0</v>
      </c>
      <c r="BE41" s="11">
        <v>4.5454545454545459</v>
      </c>
      <c r="BF41" s="11">
        <v>66.666666666666657</v>
      </c>
      <c r="BG41" s="11">
        <v>0</v>
      </c>
      <c r="BH41" s="11">
        <v>100</v>
      </c>
      <c r="BI41" s="11">
        <v>79.008959590418726</v>
      </c>
      <c r="BJ41" s="11">
        <v>91.666666666666657</v>
      </c>
      <c r="BK41" s="11">
        <v>94.73684210526315</v>
      </c>
      <c r="BL41" s="11">
        <v>88.963572519590343</v>
      </c>
      <c r="BM41" s="11">
        <v>42.981830117575377</v>
      </c>
      <c r="BN41" s="11">
        <v>22.997667739805213</v>
      </c>
      <c r="BO41" s="11">
        <v>68.017537279999999</v>
      </c>
      <c r="BP41" s="11">
        <v>93.284189754759836</v>
      </c>
      <c r="BQ41" s="11">
        <v>45.51</v>
      </c>
      <c r="BR41" s="11">
        <v>28.960778577342992</v>
      </c>
      <c r="BS41" s="11">
        <v>2.9353171100743913</v>
      </c>
      <c r="BT41" s="11">
        <v>0</v>
      </c>
      <c r="BU41" s="11">
        <v>0</v>
      </c>
      <c r="BV41" s="11">
        <v>0</v>
      </c>
      <c r="BW41" s="11">
        <v>0</v>
      </c>
      <c r="BX41" s="11">
        <v>2.9235043632926097</v>
      </c>
      <c r="BY41" s="11">
        <v>38.374291115311912</v>
      </c>
      <c r="BZ41" s="11">
        <v>7.3863636363636367</v>
      </c>
      <c r="CA41" s="11">
        <v>0</v>
      </c>
      <c r="CB41" s="11">
        <v>30.728897792532777</v>
      </c>
      <c r="CC41" s="11">
        <v>43.899006030128476</v>
      </c>
      <c r="CD41" s="11">
        <v>74.494448139508592</v>
      </c>
      <c r="CE41" s="11">
        <v>50.271340435946932</v>
      </c>
      <c r="CF41" s="11">
        <v>52.99590636983821</v>
      </c>
      <c r="CG41" s="11">
        <v>83.244408733870628</v>
      </c>
      <c r="CH41" s="11">
        <v>72.442963342732625</v>
      </c>
      <c r="CI41" s="11">
        <v>97.177995265366647</v>
      </c>
      <c r="CJ41" s="11">
        <v>95.751911639762113</v>
      </c>
      <c r="CK41" s="11">
        <v>95.909697778856668</v>
      </c>
      <c r="CL41" s="11">
        <v>94.380385969171016</v>
      </c>
      <c r="CM41" s="11">
        <v>93.28802039082413</v>
      </c>
      <c r="CN41" s="11">
        <v>41.813326860055831</v>
      </c>
      <c r="CO41" s="11">
        <v>100</v>
      </c>
      <c r="CP41" s="11">
        <v>95.86</v>
      </c>
      <c r="CQ41" s="11">
        <v>0</v>
      </c>
      <c r="CR41" s="11">
        <v>0</v>
      </c>
      <c r="CS41" s="11">
        <v>23.879450852557671</v>
      </c>
      <c r="CT41" s="11">
        <v>59.02176225646636</v>
      </c>
      <c r="CU41" s="11">
        <v>89.586768811285069</v>
      </c>
      <c r="CV41" s="11">
        <v>30.479755915353689</v>
      </c>
      <c r="CW41" s="11">
        <v>54.345488273723653</v>
      </c>
      <c r="CX41" s="11">
        <v>96.043263488877912</v>
      </c>
      <c r="CY41" s="11">
        <v>98.384394375538548</v>
      </c>
      <c r="CZ41" s="11">
        <v>96.5432900007211</v>
      </c>
      <c r="DA41" s="11">
        <v>52.848548551787289</v>
      </c>
      <c r="DB41" s="11">
        <v>98.525809988103831</v>
      </c>
      <c r="DC41" s="11">
        <v>79.524287147155761</v>
      </c>
      <c r="DD41" s="11">
        <v>92.980130868796863</v>
      </c>
      <c r="DE41" s="11">
        <v>22.31217461909538</v>
      </c>
      <c r="DF41" s="11">
        <v>94.003333530001768</v>
      </c>
      <c r="DG41" s="11">
        <v>20.536472872921472</v>
      </c>
      <c r="DH41" s="11">
        <v>65.373848175013521</v>
      </c>
      <c r="DI41" s="11">
        <v>12</v>
      </c>
      <c r="DJ41" s="11">
        <v>85.981308411214954</v>
      </c>
      <c r="DK41" s="11">
        <v>10.474572156815148</v>
      </c>
      <c r="DL41" s="11">
        <v>17.0530404175264</v>
      </c>
      <c r="DM41" s="11">
        <v>37.243816254416963</v>
      </c>
      <c r="DN41" s="11">
        <v>40.384615384615387</v>
      </c>
      <c r="DO41" s="11">
        <v>95.477439956706206</v>
      </c>
      <c r="DP41" s="11">
        <v>59.649122807017541</v>
      </c>
      <c r="DQ41" s="11">
        <v>54.038956307137077</v>
      </c>
      <c r="DR41" s="11">
        <v>79.146919431279613</v>
      </c>
      <c r="DS41" s="11">
        <v>37.301934381547106</v>
      </c>
      <c r="DT41" s="11">
        <v>13.708408992054604</v>
      </c>
      <c r="DU41" s="11">
        <v>16.892992938620317</v>
      </c>
      <c r="DV41" s="11">
        <v>2.5203951308526089</v>
      </c>
      <c r="DW41" s="11">
        <v>0</v>
      </c>
      <c r="DX41" s="11">
        <v>0</v>
      </c>
      <c r="DY41" s="11">
        <v>10.873764038609545</v>
      </c>
      <c r="DZ41" s="11">
        <v>100</v>
      </c>
      <c r="EA41" s="11">
        <v>5.5143922972490858</v>
      </c>
      <c r="EB41" s="11">
        <v>14.424738819156246</v>
      </c>
      <c r="EC41" s="11">
        <v>3.9197141518500613</v>
      </c>
      <c r="ED41" s="11">
        <v>28.03402546626512</v>
      </c>
      <c r="EE41" s="11">
        <v>33.333333333333329</v>
      </c>
      <c r="EF41" s="11">
        <v>46.369890780750708</v>
      </c>
      <c r="EG41" s="11">
        <v>66.875847738166385</v>
      </c>
      <c r="EH41" s="11">
        <v>96.661367249602549</v>
      </c>
      <c r="EI41" s="11">
        <v>94.228432563791003</v>
      </c>
      <c r="EJ41" s="11">
        <v>7.5657894736842106</v>
      </c>
      <c r="EK41" s="11">
        <v>14.802631578947366</v>
      </c>
      <c r="EL41" s="11">
        <v>44.870565675934806</v>
      </c>
      <c r="EM41" s="11">
        <v>15.052732502396932</v>
      </c>
      <c r="EN41" s="11">
        <v>0</v>
      </c>
      <c r="EO41" s="11">
        <v>96.43</v>
      </c>
      <c r="EP41" s="11">
        <v>98.57</v>
      </c>
      <c r="EQ41" s="11">
        <v>100</v>
      </c>
      <c r="ER41" s="11">
        <v>97.2027972027972</v>
      </c>
      <c r="ES41" s="11">
        <v>68.604651162790702</v>
      </c>
      <c r="ET41" s="11">
        <v>52.272723037190346</v>
      </c>
      <c r="EU41" s="11">
        <v>53.225813704474135</v>
      </c>
      <c r="EV41" s="11">
        <v>7.6083166072150137</v>
      </c>
      <c r="EW41" s="11">
        <v>27.121663176677263</v>
      </c>
      <c r="EX41" s="11">
        <v>2.5464440065252592</v>
      </c>
      <c r="EY41" s="11">
        <v>0.81714138580502282</v>
      </c>
      <c r="EZ41" s="11">
        <v>1.5960276082617397</v>
      </c>
      <c r="FA41" s="11">
        <v>1.1862512989728984</v>
      </c>
      <c r="FB41" s="11">
        <v>4.1456675332555096E-3</v>
      </c>
      <c r="FC41" s="11">
        <v>0</v>
      </c>
      <c r="FD41" s="11">
        <v>1.1718834986607691</v>
      </c>
      <c r="FE41" s="11">
        <v>2.0450255940976301</v>
      </c>
      <c r="FF41" s="11">
        <v>26.827034657760812</v>
      </c>
      <c r="FG41" s="11">
        <v>81.877919498574897</v>
      </c>
      <c r="FH41" s="11">
        <v>31.115107913669064</v>
      </c>
      <c r="FI41" s="11">
        <v>54.041666666666664</v>
      </c>
      <c r="FJ41" s="11">
        <v>6.3262501321492817</v>
      </c>
      <c r="FK41" s="11">
        <v>5.0653136457435863</v>
      </c>
      <c r="FL41" s="11">
        <v>6.4204805201399955</v>
      </c>
      <c r="FM41" s="11">
        <v>59.370132260896668</v>
      </c>
      <c r="FN41" s="11">
        <v>68.620769672321387</v>
      </c>
      <c r="FO41" s="11">
        <v>86.358099878197322</v>
      </c>
      <c r="FP41" s="11">
        <v>70.357686453576861</v>
      </c>
      <c r="FQ41" s="11">
        <v>72.864039519479064</v>
      </c>
      <c r="FR41" s="11">
        <v>0</v>
      </c>
      <c r="FS41" s="11">
        <v>72.863027806385176</v>
      </c>
      <c r="FT41" s="11">
        <v>16.440480806514152</v>
      </c>
      <c r="FU41" s="11">
        <v>0</v>
      </c>
      <c r="FV41" s="11">
        <v>77.081192189105849</v>
      </c>
      <c r="FW41" s="11">
        <v>334.01849948612539</v>
      </c>
      <c r="FX41" s="11">
        <v>179.85611510791367</v>
      </c>
      <c r="FY41" s="11">
        <v>56.52620760534429</v>
      </c>
      <c r="FZ41" s="11">
        <v>0</v>
      </c>
      <c r="GA41" s="11">
        <v>62.737881983581005</v>
      </c>
      <c r="GB41" s="11">
        <v>-7.3578819835810023</v>
      </c>
      <c r="GC41" s="11">
        <v>58.035593738452192</v>
      </c>
      <c r="GD41" s="11">
        <v>6.3727195917691901</v>
      </c>
      <c r="GE41" s="11">
        <v>5</v>
      </c>
      <c r="GF41" s="11">
        <v>0</v>
      </c>
      <c r="GG41" s="11">
        <v>4.5454545454545459</v>
      </c>
      <c r="GH41" s="11">
        <v>66.666666666666657</v>
      </c>
      <c r="GI41" s="11">
        <v>0</v>
      </c>
      <c r="GJ41" s="11">
        <v>100</v>
      </c>
      <c r="GK41" s="11">
        <v>15</v>
      </c>
      <c r="GL41" s="11" t="s">
        <v>727</v>
      </c>
      <c r="GM41" s="11">
        <v>1.6666666666666667</v>
      </c>
      <c r="GN41" s="11">
        <v>88.963572519590343</v>
      </c>
      <c r="GO41" s="11">
        <v>42.981830117575377</v>
      </c>
      <c r="GP41" s="11">
        <v>22.997667739805213</v>
      </c>
      <c r="GQ41" s="11">
        <v>68.017537279999999</v>
      </c>
      <c r="GR41" s="11">
        <v>93.284189754759836</v>
      </c>
      <c r="GS41" s="11">
        <v>54.49</v>
      </c>
      <c r="GT41" s="11">
        <v>71.039221422657008</v>
      </c>
      <c r="GU41" s="11">
        <v>2.9353171100743913</v>
      </c>
      <c r="GV41" s="11">
        <v>0</v>
      </c>
      <c r="GW41" s="11">
        <v>0</v>
      </c>
      <c r="GX41" s="11">
        <v>0</v>
      </c>
      <c r="GY41" s="11">
        <v>0</v>
      </c>
      <c r="GZ41" s="11">
        <v>281.18096003213498</v>
      </c>
      <c r="HA41" s="11">
        <v>38.374291115311912</v>
      </c>
      <c r="HB41" s="11">
        <v>7.3863636363636367</v>
      </c>
      <c r="HC41" s="11">
        <v>0</v>
      </c>
      <c r="HD41" s="11">
        <v>3030250.2911153119</v>
      </c>
      <c r="HE41" s="11">
        <v>181.45714285714288</v>
      </c>
      <c r="HF41" s="11">
        <v>122.83158730158728</v>
      </c>
      <c r="HG41" s="11">
        <v>244.05031746031742</v>
      </c>
      <c r="HH41" s="11">
        <v>168.60730158730158</v>
      </c>
      <c r="HI41" s="12">
        <v>157.60321392411552</v>
      </c>
      <c r="HJ41" s="12">
        <v>27.557036657267371</v>
      </c>
      <c r="HK41" s="12">
        <v>14.173100775193799</v>
      </c>
      <c r="HL41" s="11">
        <v>95.751911639762113</v>
      </c>
      <c r="HM41" s="11">
        <v>95.909697778856668</v>
      </c>
      <c r="HN41" s="11">
        <v>94.380385969171016</v>
      </c>
      <c r="HO41" s="11">
        <v>93.28802039082413</v>
      </c>
      <c r="HP41" s="11">
        <v>41.813326860055831</v>
      </c>
      <c r="HQ41" s="11">
        <v>102.78</v>
      </c>
      <c r="HR41" s="11" t="s">
        <v>727</v>
      </c>
      <c r="HS41" s="14" t="s">
        <v>727</v>
      </c>
      <c r="HT41" s="14" t="s">
        <v>727</v>
      </c>
      <c r="HU41" s="11">
        <v>23.879450852557671</v>
      </c>
      <c r="HV41" s="11">
        <v>59.02176225646636</v>
      </c>
      <c r="HW41" s="11">
        <v>89.586768811285069</v>
      </c>
      <c r="HX41" s="11">
        <v>30.479755915353689</v>
      </c>
      <c r="HY41" s="11">
        <v>54.345488273723653</v>
      </c>
      <c r="HZ41" s="11">
        <v>96.043263488877912</v>
      </c>
      <c r="IA41" s="11">
        <v>98.384394375538548</v>
      </c>
      <c r="IB41" s="11">
        <v>96.5432900007211</v>
      </c>
      <c r="IC41" s="11">
        <v>52.848548551787289</v>
      </c>
      <c r="ID41" s="11">
        <v>98.525809988103831</v>
      </c>
      <c r="IE41" s="11">
        <v>79.524287147155761</v>
      </c>
      <c r="IF41" s="11">
        <v>92.980130868796863</v>
      </c>
      <c r="IG41" s="11">
        <v>22.31217461909538</v>
      </c>
      <c r="IH41" s="11">
        <v>94.003333530001768</v>
      </c>
      <c r="II41" s="11">
        <v>20.536472872921472</v>
      </c>
      <c r="IJ41" s="11">
        <v>3.867403314917127</v>
      </c>
      <c r="IK41" s="11">
        <v>5</v>
      </c>
      <c r="IL41" s="11">
        <v>85.981308411214954</v>
      </c>
      <c r="IM41" s="11">
        <v>10.474572156815148</v>
      </c>
      <c r="IN41" s="11">
        <v>17.0530404175264</v>
      </c>
      <c r="IO41" s="11">
        <v>37.243816254416963</v>
      </c>
      <c r="IP41" s="11">
        <v>40.384615384615387</v>
      </c>
      <c r="IQ41" s="11">
        <v>5.5022692889561267</v>
      </c>
      <c r="IR41" s="11">
        <v>59.649122807017541</v>
      </c>
      <c r="IS41" s="11">
        <v>79.80601345995602</v>
      </c>
      <c r="IT41" s="11">
        <v>9.4786729857819907</v>
      </c>
      <c r="IU41" s="11">
        <v>109.00473933649289</v>
      </c>
      <c r="IV41" s="11">
        <v>6.2569255839217819</v>
      </c>
      <c r="IW41" s="11">
        <v>16.892992938620317</v>
      </c>
      <c r="IX41" s="11">
        <v>14.106831510540497</v>
      </c>
      <c r="IY41" s="11">
        <v>0</v>
      </c>
      <c r="IZ41" s="11">
        <v>0</v>
      </c>
      <c r="JA41" s="11">
        <v>104.61245839277224</v>
      </c>
      <c r="JB41" s="11">
        <v>60</v>
      </c>
      <c r="JC41" s="11">
        <v>4.5966080202884765</v>
      </c>
      <c r="JD41" s="11">
        <v>7.9251862418766841</v>
      </c>
      <c r="JE41" s="11">
        <v>1.2680297987002696</v>
      </c>
      <c r="JF41" s="11">
        <v>2.8530670470756063</v>
      </c>
      <c r="JG41" s="11">
        <v>10</v>
      </c>
      <c r="JH41" s="11">
        <v>14.486111111111111</v>
      </c>
      <c r="JI41" s="11">
        <v>12.508064516129032</v>
      </c>
      <c r="JJ41" s="11">
        <v>96.661367249602549</v>
      </c>
      <c r="JK41" s="11">
        <v>94.228432563791003</v>
      </c>
      <c r="JL41" s="11">
        <v>7.5657894736842106</v>
      </c>
      <c r="JM41" s="11">
        <v>14.802631578947366</v>
      </c>
      <c r="JN41" s="11">
        <v>44.870565675934806</v>
      </c>
      <c r="JO41" s="11">
        <v>15.052732502396932</v>
      </c>
      <c r="JP41" s="11">
        <v>0</v>
      </c>
      <c r="JQ41" s="11">
        <v>96.43</v>
      </c>
      <c r="JR41" s="11">
        <v>98.57</v>
      </c>
      <c r="JS41" s="11">
        <v>100</v>
      </c>
      <c r="JT41" s="11">
        <v>97.2027972027972</v>
      </c>
      <c r="JU41" s="11">
        <v>68.604651162790702</v>
      </c>
      <c r="JV41" s="11">
        <v>0.74390239999999996</v>
      </c>
      <c r="JW41" s="11">
        <v>0.64634150000000001</v>
      </c>
      <c r="JX41" s="11">
        <v>1.0193455579999999</v>
      </c>
      <c r="JY41" s="11">
        <v>0.2890855</v>
      </c>
      <c r="JZ41" s="11">
        <v>2.825917266251635</v>
      </c>
      <c r="KA41" s="11">
        <v>25139.919203959093</v>
      </c>
      <c r="KB41" s="11">
        <v>27564.796977001806</v>
      </c>
      <c r="KC41" s="11">
        <v>9.4921500075316342E-2</v>
      </c>
      <c r="KD41" s="11">
        <v>3.173173E-2</v>
      </c>
      <c r="KE41" s="11">
        <v>0</v>
      </c>
      <c r="KF41" s="11">
        <v>3.4054620799999999</v>
      </c>
      <c r="KG41" s="13">
        <v>2.6184773896460192E-2</v>
      </c>
      <c r="KH41" s="11">
        <v>-7.180340458210674</v>
      </c>
      <c r="KI41" s="11">
        <v>146.82675814751286</v>
      </c>
      <c r="KJ41" s="11">
        <v>-75.539568345323744</v>
      </c>
      <c r="KK41" s="11">
        <v>16.166666666666664</v>
      </c>
      <c r="KL41" s="11">
        <v>14.268000000000001</v>
      </c>
      <c r="KM41" s="11">
        <v>20.874000000000002</v>
      </c>
      <c r="KN41" s="11">
        <v>87.673333333333346</v>
      </c>
      <c r="KO41" s="11">
        <v>111.10416666666667</v>
      </c>
      <c r="KP41" s="11">
        <v>105.255</v>
      </c>
      <c r="KQ41" s="11">
        <v>13.64190012180268</v>
      </c>
      <c r="KR41" s="11">
        <v>29.642313546423139</v>
      </c>
      <c r="KS41" s="11">
        <v>72.864039519479064</v>
      </c>
      <c r="KT41" s="11">
        <v>4.2109453760783868</v>
      </c>
      <c r="KU41" s="11">
        <v>72.863027806385176</v>
      </c>
      <c r="KV41" s="11">
        <v>16.440480806514152</v>
      </c>
    </row>
    <row r="42" spans="1:308" x14ac:dyDescent="0.3">
      <c r="A42" t="s">
        <v>1</v>
      </c>
      <c r="B42" s="2" t="s">
        <v>72</v>
      </c>
      <c r="C42" s="2" t="s">
        <v>73</v>
      </c>
      <c r="D42" s="2" t="s">
        <v>43</v>
      </c>
      <c r="E42" s="2" t="s">
        <v>350</v>
      </c>
      <c r="F42" s="2" t="s">
        <v>357</v>
      </c>
      <c r="G42" s="2" t="s">
        <v>355</v>
      </c>
      <c r="H42" s="17" t="s">
        <v>489</v>
      </c>
      <c r="I42" s="11">
        <v>47.496545925709192</v>
      </c>
      <c r="J42" s="11">
        <v>53.482724470019427</v>
      </c>
      <c r="K42" s="11">
        <v>56.921719344200056</v>
      </c>
      <c r="L42" s="11">
        <v>45.122588257484288</v>
      </c>
      <c r="M42" s="11">
        <v>52.567740054478548</v>
      </c>
      <c r="N42" s="11">
        <v>34.545325440803026</v>
      </c>
      <c r="O42" s="11">
        <v>42.3391779872698</v>
      </c>
      <c r="P42" s="11">
        <v>80.611198313645744</v>
      </c>
      <c r="Q42" s="11">
        <v>56.809696363063914</v>
      </c>
      <c r="R42" s="11">
        <v>15.606060606060607</v>
      </c>
      <c r="S42" s="11">
        <v>80.211659497069604</v>
      </c>
      <c r="T42" s="11">
        <v>49.459491181548017</v>
      </c>
      <c r="U42" s="11">
        <v>67.505964383746786</v>
      </c>
      <c r="V42" s="11">
        <v>24.17500094500134</v>
      </c>
      <c r="W42" s="11">
        <v>47.532009235125827</v>
      </c>
      <c r="X42" s="11">
        <v>67.921721541897384</v>
      </c>
      <c r="Y42" s="11">
        <v>84.860646599777027</v>
      </c>
      <c r="Z42" s="11">
        <v>27.372500000000002</v>
      </c>
      <c r="AA42" s="11">
        <v>39.732363757940483</v>
      </c>
      <c r="AB42" s="11">
        <v>73.73132415348249</v>
      </c>
      <c r="AC42" s="11">
        <v>17.019695280564846</v>
      </c>
      <c r="AD42" s="11">
        <v>48.693174780131301</v>
      </c>
      <c r="AE42" s="11">
        <v>46.436383315302344</v>
      </c>
      <c r="AF42" s="11">
        <v>52.567740054478548</v>
      </c>
      <c r="AG42" s="11">
        <v>15.948692438746836</v>
      </c>
      <c r="AH42" s="11">
        <v>0</v>
      </c>
      <c r="AI42" s="11">
        <v>0</v>
      </c>
      <c r="AJ42" s="11">
        <v>61.789513704961962</v>
      </c>
      <c r="AK42" s="11">
        <v>36.436462680154101</v>
      </c>
      <c r="AL42" s="11">
        <v>93.097283820955241</v>
      </c>
      <c r="AM42" s="11">
        <v>54.114076787114598</v>
      </c>
      <c r="AN42" s="11">
        <v>4.123199402505989</v>
      </c>
      <c r="AO42" s="11">
        <v>19.875394881440002</v>
      </c>
      <c r="AP42" s="11">
        <v>54.148788927335637</v>
      </c>
      <c r="AQ42" s="11">
        <v>57.83918386614836</v>
      </c>
      <c r="AR42" s="11">
        <v>63.934424059074239</v>
      </c>
      <c r="AS42" s="11">
        <v>74.195544554455452</v>
      </c>
      <c r="AT42" s="11">
        <v>87.162049043824581</v>
      </c>
      <c r="AU42" s="11">
        <v>98.174739314825842</v>
      </c>
      <c r="AV42" s="11">
        <v>96.746231786225891</v>
      </c>
      <c r="AW42" s="11">
        <v>38.749083241657488</v>
      </c>
      <c r="AX42" s="11">
        <v>88.639541940885167</v>
      </c>
      <c r="AY42" s="11">
        <v>72.312683943303085</v>
      </c>
      <c r="AZ42" s="11">
        <v>69.153299496496089</v>
      </c>
      <c r="BA42" s="11">
        <v>64.074818364507664</v>
      </c>
      <c r="BB42" s="11">
        <v>21.697983647948803</v>
      </c>
      <c r="BC42" s="11">
        <v>15</v>
      </c>
      <c r="BD42" s="11">
        <v>18.181818181818183</v>
      </c>
      <c r="BE42" s="11">
        <v>13.636363636363635</v>
      </c>
      <c r="BF42" s="11">
        <v>100</v>
      </c>
      <c r="BG42" s="11">
        <v>25</v>
      </c>
      <c r="BH42" s="11">
        <v>89.473684210526315</v>
      </c>
      <c r="BI42" s="11">
        <v>97.001279941488392</v>
      </c>
      <c r="BJ42" s="11">
        <v>89.583333333333343</v>
      </c>
      <c r="BK42" s="11">
        <v>100</v>
      </c>
      <c r="BL42" s="11">
        <v>64.150831153537155</v>
      </c>
      <c r="BM42" s="11">
        <v>26.961172721976993</v>
      </c>
      <c r="BN42" s="11">
        <v>24.187549746892611</v>
      </c>
      <c r="BO42" s="11">
        <v>31.997902285333335</v>
      </c>
      <c r="BP42" s="11">
        <v>52.372401734132367</v>
      </c>
      <c r="BQ42" s="11">
        <v>100</v>
      </c>
      <c r="BR42" s="11">
        <v>50.145491417107976</v>
      </c>
      <c r="BS42" s="11">
        <v>43.933681411624988</v>
      </c>
      <c r="BT42" s="11">
        <v>0</v>
      </c>
      <c r="BU42" s="11">
        <v>0</v>
      </c>
      <c r="BV42" s="11">
        <v>0</v>
      </c>
      <c r="BW42" s="11">
        <v>100</v>
      </c>
      <c r="BX42" s="11">
        <v>1.1163242583830215</v>
      </c>
      <c r="BY42" s="11">
        <v>14.929377816027944</v>
      </c>
      <c r="BZ42" s="11">
        <v>25.641025641025639</v>
      </c>
      <c r="CA42" s="11">
        <v>100</v>
      </c>
      <c r="CB42" s="11">
        <v>49.557633483449706</v>
      </c>
      <c r="CC42" s="11">
        <v>73.95965739520895</v>
      </c>
      <c r="CD42" s="11">
        <v>50.694610296386742</v>
      </c>
      <c r="CE42" s="11">
        <v>62.737915935131795</v>
      </c>
      <c r="CF42" s="11">
        <v>56.450312829843341</v>
      </c>
      <c r="CG42" s="11">
        <v>80.339022210415152</v>
      </c>
      <c r="CH42" s="11">
        <v>53.987433542774291</v>
      </c>
      <c r="CI42" s="11">
        <v>97.283098583521479</v>
      </c>
      <c r="CJ42" s="11">
        <v>95.540691192865097</v>
      </c>
      <c r="CK42" s="11">
        <v>94.685990338164245</v>
      </c>
      <c r="CL42" s="11">
        <v>96.060943887030845</v>
      </c>
      <c r="CM42" s="11">
        <v>93.199554069119287</v>
      </c>
      <c r="CN42" s="11">
        <v>44.816053511705682</v>
      </c>
      <c r="CO42" s="11">
        <v>12.740000000000002</v>
      </c>
      <c r="CP42" s="11">
        <v>96.75</v>
      </c>
      <c r="CQ42" s="11">
        <v>0</v>
      </c>
      <c r="CR42" s="11">
        <v>0</v>
      </c>
      <c r="CS42" s="11">
        <v>0</v>
      </c>
      <c r="CT42" s="11">
        <v>65.471414242728173</v>
      </c>
      <c r="CU42" s="11">
        <v>72.92276830491474</v>
      </c>
      <c r="CV42" s="11">
        <v>0</v>
      </c>
      <c r="CW42" s="11">
        <v>0</v>
      </c>
      <c r="CX42" s="11">
        <v>100</v>
      </c>
      <c r="CY42" s="11">
        <v>100</v>
      </c>
      <c r="CZ42" s="11">
        <v>100</v>
      </c>
      <c r="DA42" s="11">
        <v>37.349879903923139</v>
      </c>
      <c r="DB42" s="11">
        <v>74.699759807846277</v>
      </c>
      <c r="DC42" s="11">
        <v>77.800953516090601</v>
      </c>
      <c r="DD42" s="11">
        <v>100</v>
      </c>
      <c r="DE42" s="11">
        <v>0</v>
      </c>
      <c r="DF42" s="11">
        <v>100</v>
      </c>
      <c r="DG42" s="11">
        <v>51.059085841694539</v>
      </c>
      <c r="DH42" s="11">
        <v>0</v>
      </c>
      <c r="DI42" s="11">
        <v>0</v>
      </c>
      <c r="DJ42" s="11">
        <v>93.348197696023789</v>
      </c>
      <c r="DK42" s="11">
        <v>15.942028985507244</v>
      </c>
      <c r="DL42" s="11">
        <v>36.789297658862871</v>
      </c>
      <c r="DM42" s="11">
        <v>23.711340206185564</v>
      </c>
      <c r="DN42" s="11">
        <v>42.857142857142854</v>
      </c>
      <c r="DO42" s="11">
        <v>81.081812102642843</v>
      </c>
      <c r="DP42" s="11">
        <v>38.095238095238095</v>
      </c>
      <c r="DQ42" s="11">
        <v>63.233664176324666</v>
      </c>
      <c r="DR42" s="11">
        <v>90.308370044052865</v>
      </c>
      <c r="DS42" s="11">
        <v>4.1611859430581077</v>
      </c>
      <c r="DT42" s="11">
        <v>15.394984068800216</v>
      </c>
      <c r="DU42" s="11">
        <v>16.502400808693455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19.205445291580645</v>
      </c>
      <c r="EG42" s="11">
        <v>64.326767858937899</v>
      </c>
      <c r="EH42" s="11">
        <v>92.187095230582855</v>
      </c>
      <c r="EI42" s="11">
        <v>71.438746438746435</v>
      </c>
      <c r="EJ42" s="11">
        <v>13.50293542074364</v>
      </c>
      <c r="EK42" s="11">
        <v>34.442270058708417</v>
      </c>
      <c r="EL42" s="11">
        <v>89.207868155236582</v>
      </c>
      <c r="EM42" s="11">
        <v>45.029239766081872</v>
      </c>
      <c r="EN42" s="11">
        <v>0</v>
      </c>
      <c r="EO42" s="11">
        <v>80.62</v>
      </c>
      <c r="EP42" s="11">
        <v>100</v>
      </c>
      <c r="EQ42" s="11">
        <v>99.19</v>
      </c>
      <c r="ER42" s="11">
        <v>99.224806201550393</v>
      </c>
      <c r="ES42" s="11">
        <v>86.451612903225808</v>
      </c>
      <c r="ET42" s="11">
        <v>71.212125165289009</v>
      </c>
      <c r="EU42" s="11">
        <v>81.935485577523337</v>
      </c>
      <c r="EV42" s="11">
        <v>44.839396559859637</v>
      </c>
      <c r="EW42" s="11">
        <v>18.46929984578642</v>
      </c>
      <c r="EX42" s="11">
        <v>9.4136476952047516</v>
      </c>
      <c r="EY42" s="11">
        <v>0</v>
      </c>
      <c r="EZ42" s="11">
        <v>2.9559505123132155</v>
      </c>
      <c r="FA42" s="11">
        <v>42.961025666807956</v>
      </c>
      <c r="FB42" s="11">
        <v>2.9659451668688909E-3</v>
      </c>
      <c r="FC42" s="11">
        <v>3.066600509105021</v>
      </c>
      <c r="FD42" s="11">
        <v>33.470987404680152</v>
      </c>
      <c r="FE42" s="11">
        <v>3.2439446366782012</v>
      </c>
      <c r="FF42" s="11">
        <v>0</v>
      </c>
      <c r="FG42" s="11">
        <v>100</v>
      </c>
      <c r="FH42" s="11">
        <v>100</v>
      </c>
      <c r="FI42" s="11">
        <v>67.5</v>
      </c>
      <c r="FJ42" s="11">
        <v>67.078267611093494</v>
      </c>
      <c r="FK42" s="11">
        <v>57.407889728126946</v>
      </c>
      <c r="FL42" s="11">
        <v>15.246609437699869</v>
      </c>
      <c r="FM42" s="11">
        <v>68.732806555458012</v>
      </c>
      <c r="FN42" s="11">
        <v>80.730345998363461</v>
      </c>
      <c r="FO42" s="11">
        <v>88.945795988049511</v>
      </c>
      <c r="FP42" s="11">
        <v>76.670716889428917</v>
      </c>
      <c r="FQ42" s="11">
        <v>83.384615384615373</v>
      </c>
      <c r="FR42" s="11">
        <v>38.432329120559878</v>
      </c>
      <c r="FS42" s="11">
        <v>82.634338138925287</v>
      </c>
      <c r="FT42" s="11">
        <v>13.53874883286648</v>
      </c>
      <c r="FU42" s="11">
        <v>18.564356435643564</v>
      </c>
      <c r="FV42" s="11">
        <v>123.76237623762377</v>
      </c>
      <c r="FW42" s="11">
        <v>61.881188118811885</v>
      </c>
      <c r="FX42" s="11">
        <v>74.257425742574256</v>
      </c>
      <c r="FY42" s="11">
        <v>123.76237623762377</v>
      </c>
      <c r="FZ42" s="11">
        <v>55.693069306930688</v>
      </c>
      <c r="GA42" s="11">
        <v>72.312683943303085</v>
      </c>
      <c r="GB42" s="11">
        <v>-4.1926839433030807</v>
      </c>
      <c r="GC42" s="11">
        <v>64.074818364507664</v>
      </c>
      <c r="GD42" s="11">
        <v>0</v>
      </c>
      <c r="GE42" s="11">
        <v>15</v>
      </c>
      <c r="GF42" s="11">
        <v>18.181818181818183</v>
      </c>
      <c r="GG42" s="11">
        <v>13.636363636363635</v>
      </c>
      <c r="GH42" s="11">
        <v>100</v>
      </c>
      <c r="GI42" s="11">
        <v>25</v>
      </c>
      <c r="GJ42" s="11">
        <v>89.473684210526315</v>
      </c>
      <c r="GK42" s="11">
        <v>3</v>
      </c>
      <c r="GL42" s="11">
        <v>5</v>
      </c>
      <c r="GM42" s="11">
        <v>0</v>
      </c>
      <c r="GN42" s="14">
        <v>64.150831153537155</v>
      </c>
      <c r="GO42" s="14">
        <v>26.961172721976993</v>
      </c>
      <c r="GP42" s="14">
        <v>24.187549746892611</v>
      </c>
      <c r="GQ42" s="14">
        <v>31.997902285333335</v>
      </c>
      <c r="GR42" s="11">
        <v>52.372401734132367</v>
      </c>
      <c r="GS42" s="11">
        <v>0</v>
      </c>
      <c r="GT42" s="11">
        <v>49.854508582892016</v>
      </c>
      <c r="GU42" s="14">
        <v>100</v>
      </c>
      <c r="GV42" s="14" t="s">
        <v>727</v>
      </c>
      <c r="GW42" s="14" t="s">
        <v>727</v>
      </c>
      <c r="GX42" s="14" t="s">
        <v>727</v>
      </c>
      <c r="GY42" s="11">
        <v>1</v>
      </c>
      <c r="GZ42" s="14">
        <v>107.36742199549177</v>
      </c>
      <c r="HA42" s="11">
        <v>14.929377816027944</v>
      </c>
      <c r="HB42" s="11" t="s">
        <v>727</v>
      </c>
      <c r="HC42" s="11">
        <v>100</v>
      </c>
      <c r="HD42" s="11">
        <v>4886997.0639396543</v>
      </c>
      <c r="HE42" s="11">
        <v>88.774285714285682</v>
      </c>
      <c r="HF42" s="11">
        <v>221.3774603174603</v>
      </c>
      <c r="HG42" s="11">
        <v>184.10015873015877</v>
      </c>
      <c r="HH42" s="11">
        <v>158.05650793650793</v>
      </c>
      <c r="HI42" s="12">
        <v>166.0368088402715</v>
      </c>
      <c r="HJ42" s="12">
        <v>46.012566457225709</v>
      </c>
      <c r="HK42" s="12">
        <v>13.751925770308123</v>
      </c>
      <c r="HL42" s="11">
        <v>95.540691192865097</v>
      </c>
      <c r="HM42" s="11">
        <v>94.685990338164245</v>
      </c>
      <c r="HN42" s="11">
        <v>96.060943887030845</v>
      </c>
      <c r="HO42" s="11">
        <v>93.199554069119287</v>
      </c>
      <c r="HP42" s="11">
        <v>44.816053511705682</v>
      </c>
      <c r="HQ42" s="11">
        <v>12.740000000000002</v>
      </c>
      <c r="HR42" s="11">
        <v>96.75</v>
      </c>
      <c r="HS42" s="14" t="s">
        <v>727</v>
      </c>
      <c r="HT42" s="14" t="s">
        <v>727</v>
      </c>
      <c r="HU42" s="11">
        <v>0</v>
      </c>
      <c r="HV42" s="11">
        <v>65.471414242728173</v>
      </c>
      <c r="HW42" s="11">
        <v>72.92276830491474</v>
      </c>
      <c r="HX42" s="11">
        <v>0</v>
      </c>
      <c r="HY42" s="14" t="s">
        <v>727</v>
      </c>
      <c r="HZ42" s="11">
        <v>100</v>
      </c>
      <c r="IA42" s="11">
        <v>100</v>
      </c>
      <c r="IB42" s="11">
        <v>100</v>
      </c>
      <c r="IC42" s="11">
        <v>37.349879903923139</v>
      </c>
      <c r="ID42" s="11">
        <v>74.699759807846277</v>
      </c>
      <c r="IE42" s="11">
        <v>77.800953516090601</v>
      </c>
      <c r="IF42" s="11">
        <v>100</v>
      </c>
      <c r="IG42" s="11">
        <v>0</v>
      </c>
      <c r="IH42" s="11">
        <v>100</v>
      </c>
      <c r="II42" s="11">
        <v>51.059085841694539</v>
      </c>
      <c r="IJ42" s="11">
        <v>62.989323843416365</v>
      </c>
      <c r="IK42" s="11">
        <v>2</v>
      </c>
      <c r="IL42" s="11">
        <v>93.348197696023789</v>
      </c>
      <c r="IM42" s="11">
        <v>15.942028985507244</v>
      </c>
      <c r="IN42" s="11">
        <v>36.789297658862871</v>
      </c>
      <c r="IO42" s="11">
        <v>23.711340206185564</v>
      </c>
      <c r="IP42" s="11">
        <v>42.857142857142854</v>
      </c>
      <c r="IQ42" s="11">
        <v>14.865979381443299</v>
      </c>
      <c r="IR42" s="11">
        <v>38.095238095238095</v>
      </c>
      <c r="IS42" s="11">
        <v>80.806013459956006</v>
      </c>
      <c r="IT42" s="11">
        <v>4.4052863436123353</v>
      </c>
      <c r="IU42" s="11">
        <v>154.18502202643171</v>
      </c>
      <c r="IV42" s="11">
        <v>6.3356077836745008</v>
      </c>
      <c r="IW42" s="11">
        <v>16.502400808693455</v>
      </c>
      <c r="IX42" s="14" t="s">
        <v>727</v>
      </c>
      <c r="IY42" s="14" t="s">
        <v>727</v>
      </c>
      <c r="IZ42" s="14" t="s">
        <v>727</v>
      </c>
      <c r="JA42" s="14" t="s">
        <v>727</v>
      </c>
      <c r="JB42" s="14" t="s">
        <v>727</v>
      </c>
      <c r="JC42" s="14" t="s">
        <v>727</v>
      </c>
      <c r="JD42" s="14" t="s">
        <v>727</v>
      </c>
      <c r="JE42" s="14" t="s">
        <v>727</v>
      </c>
      <c r="JF42" s="14" t="s">
        <v>727</v>
      </c>
      <c r="JG42" s="14" t="s">
        <v>727</v>
      </c>
      <c r="JH42" s="11">
        <v>17.914285714285715</v>
      </c>
      <c r="JI42" s="11">
        <v>12.858974358974359</v>
      </c>
      <c r="JJ42" s="14">
        <v>92.187095230582855</v>
      </c>
      <c r="JK42" s="14">
        <v>71.438746438746435</v>
      </c>
      <c r="JL42" s="11">
        <v>13.50293542074364</v>
      </c>
      <c r="JM42" s="11">
        <v>34.442270058708417</v>
      </c>
      <c r="JN42" s="11">
        <v>89.207868155236582</v>
      </c>
      <c r="JO42" s="11">
        <v>45.029239766081872</v>
      </c>
      <c r="JP42" s="11">
        <v>0</v>
      </c>
      <c r="JQ42" s="11">
        <v>80.62</v>
      </c>
      <c r="JR42" s="11">
        <v>100</v>
      </c>
      <c r="JS42" s="11">
        <v>99.19</v>
      </c>
      <c r="JT42" s="11">
        <v>99.224806201550393</v>
      </c>
      <c r="JU42" s="11">
        <v>86.451612903225808</v>
      </c>
      <c r="JV42" s="14">
        <v>0.8455284666666667</v>
      </c>
      <c r="JW42" s="14">
        <v>0.86341464000000012</v>
      </c>
      <c r="JX42" s="14">
        <v>1.3946806106000003</v>
      </c>
      <c r="JY42" s="14">
        <v>0.26650830000000003</v>
      </c>
      <c r="JZ42" s="14">
        <v>4.4860493424466403</v>
      </c>
      <c r="KA42" s="14">
        <v>11659.456588788042</v>
      </c>
      <c r="KB42" s="14">
        <v>44241.183483140136</v>
      </c>
      <c r="KC42" s="14">
        <v>3.4376569320500652</v>
      </c>
      <c r="KD42" s="14">
        <v>2.2701909999999999E-2</v>
      </c>
      <c r="KE42" s="14">
        <v>7.97372982</v>
      </c>
      <c r="KF42" s="14">
        <v>97.265793499999987</v>
      </c>
      <c r="KG42" s="13">
        <v>3.4245694653571475E-2</v>
      </c>
      <c r="KH42" s="11">
        <v>-51.285277727844694</v>
      </c>
      <c r="KI42" s="11">
        <v>200</v>
      </c>
      <c r="KJ42" s="11">
        <v>200</v>
      </c>
      <c r="KK42" s="11">
        <v>70</v>
      </c>
      <c r="KL42" s="11">
        <v>6.0586666666666664</v>
      </c>
      <c r="KM42" s="11">
        <v>10.921333333333333</v>
      </c>
      <c r="KN42" s="11">
        <v>86.225333333333339</v>
      </c>
      <c r="KO42" s="11">
        <v>102.8395</v>
      </c>
      <c r="KP42" s="11">
        <v>96.992333333333335</v>
      </c>
      <c r="KQ42" s="11">
        <v>11.054204011950491</v>
      </c>
      <c r="KR42" s="11">
        <v>23.32928311057108</v>
      </c>
      <c r="KS42" s="11">
        <v>83.384615384615373</v>
      </c>
      <c r="KT42" s="11">
        <v>5.7833413287150552</v>
      </c>
      <c r="KU42" s="11">
        <v>82.634338138925287</v>
      </c>
      <c r="KV42" s="11">
        <v>13.53874883286648</v>
      </c>
    </row>
    <row r="43" spans="1:308" x14ac:dyDescent="0.3">
      <c r="A43" t="s">
        <v>1</v>
      </c>
      <c r="B43" s="2" t="s">
        <v>74</v>
      </c>
      <c r="C43" s="2" t="s">
        <v>75</v>
      </c>
      <c r="D43" s="2" t="s">
        <v>75</v>
      </c>
      <c r="E43" s="2" t="s">
        <v>347</v>
      </c>
      <c r="F43" s="2" t="s">
        <v>357</v>
      </c>
      <c r="G43" s="2" t="s">
        <v>344</v>
      </c>
      <c r="H43" s="17" t="s">
        <v>485</v>
      </c>
      <c r="I43" s="11">
        <v>67.088359268190501</v>
      </c>
      <c r="J43" s="11">
        <v>67.627663329569614</v>
      </c>
      <c r="K43" s="11">
        <v>69.418913076863362</v>
      </c>
      <c r="L43" s="11">
        <v>76.255362763270341</v>
      </c>
      <c r="M43" s="11">
        <v>65.89643585523747</v>
      </c>
      <c r="N43" s="11">
        <v>61.747230708688484</v>
      </c>
      <c r="O43" s="11">
        <v>61.584549875513765</v>
      </c>
      <c r="P43" s="11">
        <v>77.733955859207612</v>
      </c>
      <c r="Q43" s="11">
        <v>73.43096499960771</v>
      </c>
      <c r="R43" s="11">
        <v>65.757575757575751</v>
      </c>
      <c r="S43" s="11">
        <v>80.799442076452721</v>
      </c>
      <c r="T43" s="11">
        <v>48.906878345734611</v>
      </c>
      <c r="U43" s="11">
        <v>77.05453000084222</v>
      </c>
      <c r="V43" s="11">
        <v>49.71029626756674</v>
      </c>
      <c r="W43" s="11">
        <v>45.258699794699801</v>
      </c>
      <c r="X43" s="11">
        <v>68.993944578294887</v>
      </c>
      <c r="Y43" s="11">
        <v>94.995888304909016</v>
      </c>
      <c r="Z43" s="11">
        <v>68.427119629549765</v>
      </c>
      <c r="AA43" s="11">
        <v>80.562429224777247</v>
      </c>
      <c r="AB43" s="11">
        <v>87.223019894099636</v>
      </c>
      <c r="AC43" s="11">
        <v>73.251110402739286</v>
      </c>
      <c r="AD43" s="11">
        <v>56.83316052295995</v>
      </c>
      <c r="AE43" s="11">
        <v>83.407093771775578</v>
      </c>
      <c r="AF43" s="11">
        <v>65.89643585523747</v>
      </c>
      <c r="AG43" s="11">
        <v>48.400708541492428</v>
      </c>
      <c r="AH43" s="11">
        <v>30.68940430913235</v>
      </c>
      <c r="AI43" s="11">
        <v>57.668415898776274</v>
      </c>
      <c r="AJ43" s="11">
        <v>78.004825513185352</v>
      </c>
      <c r="AK43" s="11">
        <v>60.74351955540201</v>
      </c>
      <c r="AL43" s="11">
        <v>94.976510434142511</v>
      </c>
      <c r="AM43" s="11">
        <v>71.876727522504581</v>
      </c>
      <c r="AN43" s="11">
        <v>37.747390978867692</v>
      </c>
      <c r="AO43" s="11">
        <v>52.494979540862978</v>
      </c>
      <c r="AP43" s="11">
        <v>39.726942191159893</v>
      </c>
      <c r="AQ43" s="11">
        <v>94.248626766782351</v>
      </c>
      <c r="AR43" s="11">
        <v>73.412632252905084</v>
      </c>
      <c r="AS43" s="11">
        <v>87.378476215843193</v>
      </c>
      <c r="AT43" s="11">
        <v>67.096348951917008</v>
      </c>
      <c r="AU43" s="11">
        <v>84.90323288548845</v>
      </c>
      <c r="AV43" s="11">
        <v>75.500892026376107</v>
      </c>
      <c r="AW43" s="11">
        <v>63.749412026891839</v>
      </c>
      <c r="AX43" s="11">
        <v>87.77537304872908</v>
      </c>
      <c r="AY43" s="11">
        <v>75.098147653895751</v>
      </c>
      <c r="AZ43" s="11">
        <v>42.585655084589803</v>
      </c>
      <c r="BA43" s="11">
        <v>76.040057259945286</v>
      </c>
      <c r="BB43" s="11">
        <v>100</v>
      </c>
      <c r="BC43" s="11">
        <v>70</v>
      </c>
      <c r="BD43" s="11">
        <v>54.54545454545454</v>
      </c>
      <c r="BE43" s="11">
        <v>72.727272727272734</v>
      </c>
      <c r="BF43" s="11">
        <v>66.666666666666657</v>
      </c>
      <c r="BG43" s="11">
        <v>75</v>
      </c>
      <c r="BH43" s="11">
        <v>78.744650499286735</v>
      </c>
      <c r="BI43" s="11">
        <v>94.002559882976783</v>
      </c>
      <c r="BJ43" s="11">
        <v>89.583333333333343</v>
      </c>
      <c r="BK43" s="11">
        <v>70.526315789473699</v>
      </c>
      <c r="BL43" s="11">
        <v>79.231295214592947</v>
      </c>
      <c r="BM43" s="11">
        <v>42.865409017175331</v>
      </c>
      <c r="BN43" s="11">
        <v>15.944991537431093</v>
      </c>
      <c r="BO43" s="11">
        <v>35.966380170000001</v>
      </c>
      <c r="BP43" s="11">
        <v>66.484747745018737</v>
      </c>
      <c r="BQ43" s="11">
        <v>70.761021729820015</v>
      </c>
      <c r="BR43" s="11">
        <v>93.917820527687894</v>
      </c>
      <c r="BS43" s="11">
        <v>0.22773678510177162</v>
      </c>
      <c r="BT43" s="11">
        <v>100</v>
      </c>
      <c r="BU43" s="11">
        <v>2.8566595479246399</v>
      </c>
      <c r="BV43" s="11">
        <v>55.467021919145751</v>
      </c>
      <c r="BW43" s="11">
        <v>100</v>
      </c>
      <c r="BX43" s="11">
        <v>39.710359353228299</v>
      </c>
      <c r="BY43" s="11">
        <v>64.443365574933722</v>
      </c>
      <c r="BZ43" s="11">
        <v>80</v>
      </c>
      <c r="CA43" s="11">
        <v>14.71</v>
      </c>
      <c r="CB43" s="11">
        <v>21.881433603865478</v>
      </c>
      <c r="CC43" s="11">
        <v>84.318319533487468</v>
      </c>
      <c r="CD43" s="11">
        <v>45.076161980537321</v>
      </c>
      <c r="CE43" s="11">
        <v>63.487060456055247</v>
      </c>
      <c r="CF43" s="11">
        <v>70.378321689587779</v>
      </c>
      <c r="CG43" s="11">
        <v>70.705363656451524</v>
      </c>
      <c r="CH43" s="11">
        <v>69.309496048710969</v>
      </c>
      <c r="CI43" s="11">
        <v>79.682888683233855</v>
      </c>
      <c r="CJ43" s="11">
        <v>88.03139189817297</v>
      </c>
      <c r="CK43" s="11">
        <v>97.91554935821803</v>
      </c>
      <c r="CL43" s="11">
        <v>95.645178590582432</v>
      </c>
      <c r="CM43" s="11">
        <v>96.372769852336518</v>
      </c>
      <c r="CN43" s="11">
        <v>97.014551825235088</v>
      </c>
      <c r="CO43" s="11">
        <v>72.98</v>
      </c>
      <c r="CP43" s="11">
        <v>77.81</v>
      </c>
      <c r="CQ43" s="11">
        <v>100</v>
      </c>
      <c r="CR43" s="11">
        <v>22.918478518199063</v>
      </c>
      <c r="CS43" s="11">
        <v>68.380501553406674</v>
      </c>
      <c r="CT43" s="11">
        <v>89.867390869113507</v>
      </c>
      <c r="CU43" s="11">
        <v>87.802287687770473</v>
      </c>
      <c r="CV43" s="11">
        <v>69.47391456961202</v>
      </c>
      <c r="CW43" s="11">
        <v>69.926599666232818</v>
      </c>
      <c r="CX43" s="11">
        <v>97.923881002528006</v>
      </c>
      <c r="CY43" s="11">
        <v>96.641347897144499</v>
      </c>
      <c r="CZ43" s="11">
        <v>98.279851960485757</v>
      </c>
      <c r="DA43" s="11">
        <v>54.287523409036289</v>
      </c>
      <c r="DB43" s="11">
        <v>97.50306313352317</v>
      </c>
      <c r="DC43" s="11">
        <v>98.433560954195372</v>
      </c>
      <c r="DD43" s="11">
        <v>97.390585671275716</v>
      </c>
      <c r="DE43" s="11">
        <v>57.005802759768009</v>
      </c>
      <c r="DF43" s="11">
        <v>98.242423367368289</v>
      </c>
      <c r="DG43" s="11">
        <v>78.683542493474917</v>
      </c>
      <c r="DH43" s="11">
        <v>65.069788714742955</v>
      </c>
      <c r="DI43" s="11">
        <v>76</v>
      </c>
      <c r="DJ43" s="11">
        <v>90.435839679645326</v>
      </c>
      <c r="DK43" s="11">
        <v>45.546855447102146</v>
      </c>
      <c r="DL43" s="11">
        <v>34.516786442132364</v>
      </c>
      <c r="DM43" s="11">
        <v>94.932604443015251</v>
      </c>
      <c r="DN43" s="11">
        <v>63.235294117647058</v>
      </c>
      <c r="DO43" s="11">
        <v>88.618371263282086</v>
      </c>
      <c r="DP43" s="11">
        <v>86.842105263157904</v>
      </c>
      <c r="DQ43" s="11">
        <v>51.027627456332915</v>
      </c>
      <c r="DR43" s="11">
        <v>75.839793281653755</v>
      </c>
      <c r="DS43" s="11">
        <v>70.821886827725749</v>
      </c>
      <c r="DT43" s="11">
        <v>60.492273860478463</v>
      </c>
      <c r="DU43" s="11">
        <v>36.309143222506393</v>
      </c>
      <c r="DV43" s="11">
        <v>34.657733309205121</v>
      </c>
      <c r="DW43" s="11">
        <v>9.1636425014186553</v>
      </c>
      <c r="DX43" s="11">
        <v>61.450186842297406</v>
      </c>
      <c r="DY43" s="11">
        <v>32.45796283111698</v>
      </c>
      <c r="DZ43" s="11">
        <v>15.717496061623606</v>
      </c>
      <c r="EA43" s="11">
        <v>77.491552309636134</v>
      </c>
      <c r="EB43" s="11">
        <v>60.49600705693932</v>
      </c>
      <c r="EC43" s="11">
        <v>43.210287255305325</v>
      </c>
      <c r="ED43" s="11">
        <v>83.868370803035077</v>
      </c>
      <c r="EE43" s="11">
        <v>23.275862068965516</v>
      </c>
      <c r="EF43" s="11">
        <v>53.884013307152678</v>
      </c>
      <c r="EG43" s="11">
        <v>58.691616979246589</v>
      </c>
      <c r="EH43" s="11">
        <v>99.443671766342149</v>
      </c>
      <c r="EI43" s="11">
        <v>100</v>
      </c>
      <c r="EJ43" s="11">
        <v>30.026223776223777</v>
      </c>
      <c r="EK43" s="11">
        <v>72.355769230769226</v>
      </c>
      <c r="EL43" s="11">
        <v>82.68483816013628</v>
      </c>
      <c r="EM43" s="11">
        <v>95.870528109028967</v>
      </c>
      <c r="EN43" s="11">
        <v>22.780238500851787</v>
      </c>
      <c r="EO43" s="11">
        <v>94.3</v>
      </c>
      <c r="EP43" s="11">
        <v>99.96</v>
      </c>
      <c r="EQ43" s="11">
        <v>99.728366317423351</v>
      </c>
      <c r="ER43" s="11">
        <v>99.024390243902445</v>
      </c>
      <c r="ES43" s="11">
        <v>81.869795609386827</v>
      </c>
      <c r="ET43" s="11">
        <v>97.727276962809654</v>
      </c>
      <c r="EU43" s="11">
        <v>100</v>
      </c>
      <c r="EV43" s="11">
        <v>88.74670101491175</v>
      </c>
      <c r="EW43" s="11">
        <v>1.0329321122969179</v>
      </c>
      <c r="EX43" s="11">
        <v>26.027024143418902</v>
      </c>
      <c r="EY43" s="11">
        <v>33.57029165746642</v>
      </c>
      <c r="EZ43" s="11">
        <v>53.644857135717757</v>
      </c>
      <c r="FA43" s="11">
        <v>63.414009997203117</v>
      </c>
      <c r="FB43" s="11">
        <v>100</v>
      </c>
      <c r="FC43" s="11">
        <v>29.166106104945698</v>
      </c>
      <c r="FD43" s="11">
        <v>17.399802061303092</v>
      </c>
      <c r="FE43" s="11">
        <v>64.259415482284325</v>
      </c>
      <c r="FF43" s="11">
        <v>0</v>
      </c>
      <c r="FG43" s="11">
        <v>12.9064272447898</v>
      </c>
      <c r="FH43" s="11">
        <v>75.710836100211282</v>
      </c>
      <c r="FI43" s="11">
        <v>45.75803212851406</v>
      </c>
      <c r="FJ43" s="11">
        <v>89.860403027677947</v>
      </c>
      <c r="FK43" s="11">
        <v>99.302861606060219</v>
      </c>
      <c r="FL43" s="11">
        <v>100</v>
      </c>
      <c r="FM43" s="11">
        <v>89.961010884854659</v>
      </c>
      <c r="FN43" s="11">
        <v>92.118858315318946</v>
      </c>
      <c r="FO43" s="11">
        <v>88.321714883234577</v>
      </c>
      <c r="FP43" s="11">
        <v>69.549607053097702</v>
      </c>
      <c r="FQ43" s="11">
        <v>92.600673370841264</v>
      </c>
      <c r="FR43" s="11">
        <v>63.988446426348567</v>
      </c>
      <c r="FS43" s="11">
        <v>83.772968408686239</v>
      </c>
      <c r="FT43" s="11">
        <v>42.242383375222218</v>
      </c>
      <c r="FU43" s="11">
        <v>9.0802329382423093</v>
      </c>
      <c r="FV43" s="11">
        <v>317.20280397593132</v>
      </c>
      <c r="FW43" s="11">
        <v>260.90535975882904</v>
      </c>
      <c r="FX43" s="11">
        <v>221.55768369311232</v>
      </c>
      <c r="FY43" s="11">
        <v>73.247212368487951</v>
      </c>
      <c r="FZ43" s="11">
        <v>59.92953739239924</v>
      </c>
      <c r="GA43" s="11">
        <v>75.098147653895751</v>
      </c>
      <c r="GB43" s="11">
        <v>-8.7481476538957565</v>
      </c>
      <c r="GC43" s="11">
        <v>76.040057259945286</v>
      </c>
      <c r="GD43" s="11">
        <v>17.58729165643912</v>
      </c>
      <c r="GE43" s="11">
        <v>70</v>
      </c>
      <c r="GF43" s="11">
        <v>54.54545454545454</v>
      </c>
      <c r="GG43" s="11">
        <v>72.727272727272734</v>
      </c>
      <c r="GH43" s="11">
        <v>66.666666666666657</v>
      </c>
      <c r="GI43" s="11">
        <v>75</v>
      </c>
      <c r="GJ43" s="11">
        <v>78.744650499286735</v>
      </c>
      <c r="GK43" s="11">
        <v>5</v>
      </c>
      <c r="GL43" s="11">
        <v>5</v>
      </c>
      <c r="GM43" s="11">
        <v>9.3333333333333339</v>
      </c>
      <c r="GN43" s="11">
        <v>79.231295214592947</v>
      </c>
      <c r="GO43" s="11">
        <v>42.865409017175331</v>
      </c>
      <c r="GP43" s="11">
        <v>15.944991537431093</v>
      </c>
      <c r="GQ43" s="11">
        <v>35.966380170000001</v>
      </c>
      <c r="GR43" s="11">
        <v>66.484747745018737</v>
      </c>
      <c r="GS43" s="11">
        <v>29.238978270179988</v>
      </c>
      <c r="GT43" s="11">
        <v>6.0821794723121059</v>
      </c>
      <c r="GU43" s="11">
        <v>0.22773678510177162</v>
      </c>
      <c r="GV43" s="11">
        <v>100</v>
      </c>
      <c r="GW43" s="11">
        <v>2.8566595479246399</v>
      </c>
      <c r="GX43" s="11">
        <v>55.467021919145751</v>
      </c>
      <c r="GY43" s="11">
        <v>1</v>
      </c>
      <c r="GZ43" s="11">
        <v>3819.3194121271213</v>
      </c>
      <c r="HA43" s="11">
        <v>64.443365574933722</v>
      </c>
      <c r="HB43" s="11">
        <v>80</v>
      </c>
      <c r="HC43" s="11">
        <v>14.71</v>
      </c>
      <c r="HD43" s="11">
        <v>2157780.6335847932</v>
      </c>
      <c r="HE43" s="11">
        <v>56.836507936507928</v>
      </c>
      <c r="HF43" s="11">
        <v>244.64126984126992</v>
      </c>
      <c r="HG43" s="11">
        <v>180.49761904761911</v>
      </c>
      <c r="HH43" s="11">
        <v>115.5161904761905</v>
      </c>
      <c r="HI43" s="12">
        <v>194.00085876918115</v>
      </c>
      <c r="HJ43" s="12">
        <v>30.690503951289028</v>
      </c>
      <c r="HK43" s="12">
        <v>84.280322217532017</v>
      </c>
      <c r="HL43" s="11">
        <v>88.03139189817297</v>
      </c>
      <c r="HM43" s="11">
        <v>97.91554935821803</v>
      </c>
      <c r="HN43" s="11">
        <v>95.645178590582432</v>
      </c>
      <c r="HO43" s="11">
        <v>96.372769852336518</v>
      </c>
      <c r="HP43" s="11">
        <v>97.014551825235088</v>
      </c>
      <c r="HQ43" s="11">
        <v>72.98</v>
      </c>
      <c r="HR43" s="11">
        <v>77.81</v>
      </c>
      <c r="HS43" s="11">
        <v>100</v>
      </c>
      <c r="HT43" s="11">
        <v>22.918478518199063</v>
      </c>
      <c r="HU43" s="11">
        <v>68.380501553406674</v>
      </c>
      <c r="HV43" s="11">
        <v>89.867390869113507</v>
      </c>
      <c r="HW43" s="11">
        <v>87.802287687770473</v>
      </c>
      <c r="HX43" s="11">
        <v>69.47391456961202</v>
      </c>
      <c r="HY43" s="11">
        <v>69.926599666232818</v>
      </c>
      <c r="HZ43" s="11">
        <v>97.923881002528006</v>
      </c>
      <c r="IA43" s="11">
        <v>96.641347897144499</v>
      </c>
      <c r="IB43" s="11">
        <v>98.279851960485757</v>
      </c>
      <c r="IC43" s="11">
        <v>54.287523409036289</v>
      </c>
      <c r="ID43" s="11">
        <v>97.50306313352317</v>
      </c>
      <c r="IE43" s="11">
        <v>98.433560954195372</v>
      </c>
      <c r="IF43" s="11">
        <v>97.390585671275716</v>
      </c>
      <c r="IG43" s="11">
        <v>57.005802759768009</v>
      </c>
      <c r="IH43" s="11">
        <v>98.242423367368289</v>
      </c>
      <c r="II43" s="11">
        <v>78.683542493474917</v>
      </c>
      <c r="IJ43" s="11">
        <v>3.6941054516326628</v>
      </c>
      <c r="IK43" s="11">
        <v>21</v>
      </c>
      <c r="IL43" s="11">
        <v>90.435839679645326</v>
      </c>
      <c r="IM43" s="11">
        <v>45.546855447102146</v>
      </c>
      <c r="IN43" s="11">
        <v>34.516786442132364</v>
      </c>
      <c r="IO43" s="11">
        <v>94.932604443015251</v>
      </c>
      <c r="IP43" s="11">
        <v>63.235294117647058</v>
      </c>
      <c r="IQ43" s="11">
        <v>9.9637857577601956</v>
      </c>
      <c r="IR43" s="11">
        <v>86.842105263157904</v>
      </c>
      <c r="IS43" s="11">
        <v>79.478506714375186</v>
      </c>
      <c r="IT43" s="11">
        <v>10.981912144702841</v>
      </c>
      <c r="IU43" s="11">
        <v>63.307493540051674</v>
      </c>
      <c r="IV43" s="11">
        <v>8.4394892014776932</v>
      </c>
      <c r="IW43" s="11">
        <v>36.309143222506393</v>
      </c>
      <c r="IX43" s="11">
        <v>193.98180798929457</v>
      </c>
      <c r="IY43" s="11">
        <v>16.329409211739812</v>
      </c>
      <c r="IZ43" s="11">
        <v>80.887538653501878</v>
      </c>
      <c r="JA43" s="11">
        <v>312.26604459393479</v>
      </c>
      <c r="JB43" s="11">
        <v>8.1458966565349549</v>
      </c>
      <c r="JC43" s="11">
        <v>64.594296461057155</v>
      </c>
      <c r="JD43" s="11">
        <v>33.237490732201309</v>
      </c>
      <c r="JE43" s="11">
        <v>13.978552957558003</v>
      </c>
      <c r="JF43" s="11">
        <v>8.5354165536447315</v>
      </c>
      <c r="JG43" s="11">
        <v>6.9827586206896548</v>
      </c>
      <c r="JH43" s="11">
        <v>13.537822878228782</v>
      </c>
      <c r="JI43" s="11">
        <v>13.634716981132076</v>
      </c>
      <c r="JJ43" s="11">
        <v>99.443671766342149</v>
      </c>
      <c r="JK43" s="11">
        <v>168.99906454630496</v>
      </c>
      <c r="JL43" s="11">
        <v>30.026223776223777</v>
      </c>
      <c r="JM43" s="11">
        <v>72.355769230769226</v>
      </c>
      <c r="JN43" s="11">
        <v>82.68483816013628</v>
      </c>
      <c r="JO43" s="11">
        <v>95.870528109028967</v>
      </c>
      <c r="JP43" s="11">
        <v>22.780238500851787</v>
      </c>
      <c r="JQ43" s="11">
        <v>94.3</v>
      </c>
      <c r="JR43" s="11">
        <v>99.96</v>
      </c>
      <c r="JS43" s="11">
        <v>99.728366317423351</v>
      </c>
      <c r="JT43" s="11">
        <v>99.024390243902445</v>
      </c>
      <c r="JU43" s="11">
        <v>81.869795609386827</v>
      </c>
      <c r="JV43" s="11">
        <v>0.98780489999999999</v>
      </c>
      <c r="JW43" s="11">
        <v>1</v>
      </c>
      <c r="JX43" s="11">
        <v>1.8373202129999999</v>
      </c>
      <c r="JY43" s="11">
        <v>0.2210104</v>
      </c>
      <c r="JZ43" s="11">
        <v>8.5022982242220468</v>
      </c>
      <c r="KA43" s="11">
        <v>565471.8928822123</v>
      </c>
      <c r="KB43" s="11">
        <v>665826.27180477418</v>
      </c>
      <c r="KC43" s="11">
        <v>5.0742645845255652</v>
      </c>
      <c r="KD43" s="11">
        <v>1415.5439295479989</v>
      </c>
      <c r="KE43" s="11">
        <v>75.837282780000038</v>
      </c>
      <c r="KF43" s="11">
        <v>50.563359060000018</v>
      </c>
      <c r="KG43" s="13">
        <v>0.44448263140754879</v>
      </c>
      <c r="KH43" s="11">
        <v>-36.965578847942126</v>
      </c>
      <c r="KI43" s="11">
        <v>-55.547237390640589</v>
      </c>
      <c r="KJ43" s="11">
        <v>102.84334440084515</v>
      </c>
      <c r="KK43" s="11">
        <v>-16.967871485943775</v>
      </c>
      <c r="KL43" s="11">
        <v>2.9801492537313456</v>
      </c>
      <c r="KM43" s="11">
        <v>2.9552238805970155</v>
      </c>
      <c r="KN43" s="11">
        <v>72.32083333333334</v>
      </c>
      <c r="KO43" s="11">
        <v>84.100833333333341</v>
      </c>
      <c r="KP43" s="11">
        <v>89.221666666666678</v>
      </c>
      <c r="KQ43" s="11">
        <v>11.678285116765423</v>
      </c>
      <c r="KR43" s="11">
        <v>30.450392946902298</v>
      </c>
      <c r="KS43" s="11">
        <v>92.600673370841264</v>
      </c>
      <c r="KT43" s="11">
        <v>6.8289281129735437</v>
      </c>
      <c r="KU43" s="11">
        <v>83.772968408686239</v>
      </c>
      <c r="KV43" s="11">
        <v>42.242383375222218</v>
      </c>
    </row>
    <row r="44" spans="1:308" x14ac:dyDescent="0.3">
      <c r="A44" t="s">
        <v>1</v>
      </c>
      <c r="B44" s="2" t="s">
        <v>76</v>
      </c>
      <c r="C44" s="2" t="s">
        <v>77</v>
      </c>
      <c r="D44" s="2" t="s">
        <v>75</v>
      </c>
      <c r="E44" s="2" t="s">
        <v>347</v>
      </c>
      <c r="F44" s="2" t="s">
        <v>357</v>
      </c>
      <c r="G44" s="2" t="s">
        <v>344</v>
      </c>
      <c r="H44" s="17" t="s">
        <v>487</v>
      </c>
      <c r="I44" s="11">
        <v>58.609329085659112</v>
      </c>
      <c r="J44" s="11">
        <v>63.024820660091208</v>
      </c>
      <c r="K44" s="11">
        <v>63.904034451033453</v>
      </c>
      <c r="L44" s="11">
        <v>65.702102067203128</v>
      </c>
      <c r="M44" s="11">
        <v>60.478487976178229</v>
      </c>
      <c r="N44" s="11">
        <v>53.677559088045037</v>
      </c>
      <c r="O44" s="11">
        <v>44.868970271403583</v>
      </c>
      <c r="P44" s="11">
        <v>90.004166999951522</v>
      </c>
      <c r="Q44" s="11">
        <v>59.480767995093501</v>
      </c>
      <c r="R44" s="11">
        <v>29.545454545454547</v>
      </c>
      <c r="S44" s="11">
        <v>66.760035786119175</v>
      </c>
      <c r="T44" s="11">
        <v>61.770419229412028</v>
      </c>
      <c r="U44" s="11">
        <v>80.093023505190757</v>
      </c>
      <c r="V44" s="11">
        <v>53.519876559416851</v>
      </c>
      <c r="W44" s="11">
        <v>33.228565393007948</v>
      </c>
      <c r="X44" s="11">
        <v>68.022126009201259</v>
      </c>
      <c r="Y44" s="11">
        <v>96.571730887928751</v>
      </c>
      <c r="Z44" s="11">
        <v>57.793715513995828</v>
      </c>
      <c r="AA44" s="11">
        <v>78.206684973190022</v>
      </c>
      <c r="AB44" s="11">
        <v>86.954902170876949</v>
      </c>
      <c r="AC44" s="11">
        <v>46.066126596122366</v>
      </c>
      <c r="AD44" s="11">
        <v>59.046821267965782</v>
      </c>
      <c r="AE44" s="11">
        <v>58.235975327860558</v>
      </c>
      <c r="AF44" s="11">
        <v>60.478487976178229</v>
      </c>
      <c r="AG44" s="11">
        <v>35.868279577592972</v>
      </c>
      <c r="AH44" s="11">
        <v>13.70191208305773</v>
      </c>
      <c r="AI44" s="11">
        <v>39.412901156556174</v>
      </c>
      <c r="AJ44" s="11">
        <v>73.353301317418087</v>
      </c>
      <c r="AK44" s="11">
        <v>64.912727676846103</v>
      </c>
      <c r="AL44" s="11">
        <v>94.816232716799163</v>
      </c>
      <c r="AM44" s="11">
        <v>61.531858238534504</v>
      </c>
      <c r="AN44" s="11">
        <v>10.010012415454371</v>
      </c>
      <c r="AO44" s="11">
        <v>7.2977437083791674</v>
      </c>
      <c r="AP44" s="11">
        <v>24.318864619205989</v>
      </c>
      <c r="AQ44" s="11">
        <v>94.481961427956151</v>
      </c>
      <c r="AR44" s="11">
        <v>71.573381218891313</v>
      </c>
      <c r="AS44" s="11">
        <v>93.420222166119672</v>
      </c>
      <c r="AT44" s="11">
        <v>87.888052834327809</v>
      </c>
      <c r="AU44" s="11">
        <v>94.409814167478061</v>
      </c>
      <c r="AV44" s="11">
        <v>83.560523931688053</v>
      </c>
      <c r="AW44" s="11">
        <v>87.505493375223239</v>
      </c>
      <c r="AX44" s="11">
        <v>93.240895524872343</v>
      </c>
      <c r="AY44" s="11">
        <v>72.368446534011426</v>
      </c>
      <c r="AZ44" s="11">
        <v>43.866960699298602</v>
      </c>
      <c r="BA44" s="11">
        <v>68.171756726710441</v>
      </c>
      <c r="BB44" s="11">
        <v>53.51590802035355</v>
      </c>
      <c r="BC44" s="11">
        <v>25</v>
      </c>
      <c r="BD44" s="11">
        <v>36.363636363636367</v>
      </c>
      <c r="BE44" s="11">
        <v>27.27272727272727</v>
      </c>
      <c r="BF44" s="11">
        <v>33.333333333333329</v>
      </c>
      <c r="BG44" s="11">
        <v>25</v>
      </c>
      <c r="BH44" s="11">
        <v>87.714285714285708</v>
      </c>
      <c r="BI44" s="11">
        <v>94.002559882976783</v>
      </c>
      <c r="BJ44" s="11">
        <v>93.75</v>
      </c>
      <c r="BK44" s="11">
        <v>83.15789473684211</v>
      </c>
      <c r="BL44" s="11">
        <v>80.330746321292253</v>
      </c>
      <c r="BM44" s="11">
        <v>46.14256241562606</v>
      </c>
      <c r="BN44" s="11">
        <v>30.309063233299703</v>
      </c>
      <c r="BO44" s="11">
        <v>68.91182944000002</v>
      </c>
      <c r="BP44" s="11">
        <v>82.915224453780297</v>
      </c>
      <c r="BQ44" s="11">
        <v>69.580394447462169</v>
      </c>
      <c r="BR44" s="11">
        <v>87.783451614329806</v>
      </c>
      <c r="BS44" s="11">
        <v>0.49825931588351235</v>
      </c>
      <c r="BT44" s="11">
        <v>100</v>
      </c>
      <c r="BU44" s="11">
        <v>17.25</v>
      </c>
      <c r="BV44" s="11">
        <v>3.3710000406176013</v>
      </c>
      <c r="BW44" s="11">
        <v>100</v>
      </c>
      <c r="BX44" s="11">
        <v>100</v>
      </c>
      <c r="BY44" s="11">
        <v>47.785768357305074</v>
      </c>
      <c r="BZ44" s="11">
        <v>64.285714285714292</v>
      </c>
      <c r="CA44" s="11">
        <v>0</v>
      </c>
      <c r="CB44" s="11">
        <v>20.842778929012418</v>
      </c>
      <c r="CC44" s="11">
        <v>79.975164910860869</v>
      </c>
      <c r="CD44" s="11">
        <v>41.903215728067124</v>
      </c>
      <c r="CE44" s="11">
        <v>66.210565195477017</v>
      </c>
      <c r="CF44" s="11">
        <v>65.18902052739594</v>
      </c>
      <c r="CG44" s="11">
        <v>85.447009666022055</v>
      </c>
      <c r="CH44" s="11">
        <v>48.846745258841615</v>
      </c>
      <c r="CI44" s="11">
        <v>88.583160777744169</v>
      </c>
      <c r="CJ44" s="11">
        <v>90.988448990388861</v>
      </c>
      <c r="CK44" s="11">
        <v>97.857331804955479</v>
      </c>
      <c r="CL44" s="11">
        <v>98.342297857331801</v>
      </c>
      <c r="CM44" s="11">
        <v>97.636892690238952</v>
      </c>
      <c r="CN44" s="11">
        <v>98.03368309672868</v>
      </c>
      <c r="CO44" s="11">
        <v>44.019999999999996</v>
      </c>
      <c r="CP44" s="11">
        <v>85.289999999999992</v>
      </c>
      <c r="CQ44" s="11">
        <v>100</v>
      </c>
      <c r="CR44" s="11">
        <v>1.8648620559833073</v>
      </c>
      <c r="CS44" s="11">
        <v>68.130822937562812</v>
      </c>
      <c r="CT44" s="11">
        <v>87.722769254836962</v>
      </c>
      <c r="CU44" s="11">
        <v>86.654152359986853</v>
      </c>
      <c r="CV44" s="11">
        <v>63.691974666548525</v>
      </c>
      <c r="CW44" s="11">
        <v>66.497988502741549</v>
      </c>
      <c r="CX44" s="11">
        <v>96.542402117463439</v>
      </c>
      <c r="CY44" s="11">
        <v>96.13840334307784</v>
      </c>
      <c r="CZ44" s="11">
        <v>95.990698249741342</v>
      </c>
      <c r="DA44" s="11">
        <v>55.354422898309998</v>
      </c>
      <c r="DB44" s="11">
        <v>97.626558676284276</v>
      </c>
      <c r="DC44" s="11">
        <v>95.277330139808953</v>
      </c>
      <c r="DD44" s="11">
        <v>96.02244098010182</v>
      </c>
      <c r="DE44" s="11">
        <v>61.821018833991225</v>
      </c>
      <c r="DF44" s="11">
        <v>97.408344245700064</v>
      </c>
      <c r="DG44" s="11">
        <v>55.630014989859802</v>
      </c>
      <c r="DH44" s="11">
        <v>46.568364798507297</v>
      </c>
      <c r="DI44" s="11">
        <v>36</v>
      </c>
      <c r="DJ44" s="11">
        <v>94.559562648796401</v>
      </c>
      <c r="DK44" s="11">
        <v>40.772418657966668</v>
      </c>
      <c r="DL44" s="11">
        <v>41.808482497134293</v>
      </c>
      <c r="DM44" s="11">
        <v>8.3903849079567916</v>
      </c>
      <c r="DN44" s="11">
        <v>37.837837837837839</v>
      </c>
      <c r="DO44" s="11">
        <v>89.347257513016018</v>
      </c>
      <c r="DP44" s="11">
        <v>97.368421052631575</v>
      </c>
      <c r="DQ44" s="11">
        <v>49.998126116199373</v>
      </c>
      <c r="DR44" s="11">
        <v>86.271450858034314</v>
      </c>
      <c r="DS44" s="11">
        <v>45.165886954300987</v>
      </c>
      <c r="DT44" s="11">
        <v>43.54121118869557</v>
      </c>
      <c r="DU44" s="11">
        <v>28.195347966490381</v>
      </c>
      <c r="DV44" s="11">
        <v>13.674283566999712</v>
      </c>
      <c r="DW44" s="11">
        <v>0.98582489452277644</v>
      </c>
      <c r="DX44" s="11">
        <v>19.694031200751212</v>
      </c>
      <c r="DY44" s="11">
        <v>15.609754754495073</v>
      </c>
      <c r="DZ44" s="11">
        <v>18.545665998519869</v>
      </c>
      <c r="EA44" s="11">
        <v>51.604642957295376</v>
      </c>
      <c r="EB44" s="11">
        <v>42.171465652367019</v>
      </c>
      <c r="EC44" s="11">
        <v>32.288510400750454</v>
      </c>
      <c r="ED44" s="11">
        <v>54.116769889251124</v>
      </c>
      <c r="EE44" s="11">
        <v>16.883116883116884</v>
      </c>
      <c r="EF44" s="11">
        <v>54.676677570349199</v>
      </c>
      <c r="EG44" s="11">
        <v>50.10506218208176</v>
      </c>
      <c r="EH44" s="11">
        <v>88.631465517241381</v>
      </c>
      <c r="EI44" s="11">
        <v>100</v>
      </c>
      <c r="EJ44" s="11">
        <v>30.411124546553808</v>
      </c>
      <c r="EK44" s="11">
        <v>84.824667472793223</v>
      </c>
      <c r="EL44" s="11">
        <v>99.125514403292186</v>
      </c>
      <c r="EM44" s="11">
        <v>97.273662551440339</v>
      </c>
      <c r="EN44" s="11">
        <v>12.928669410150892</v>
      </c>
      <c r="EO44" s="11">
        <v>95.9</v>
      </c>
      <c r="EP44" s="11">
        <v>100</v>
      </c>
      <c r="EQ44" s="11">
        <v>100</v>
      </c>
      <c r="ER44" s="11">
        <v>96.519721577726216</v>
      </c>
      <c r="ES44" s="11">
        <v>81.661442006269596</v>
      </c>
      <c r="ET44" s="11">
        <v>84.09090146694264</v>
      </c>
      <c r="EU44" s="11">
        <v>93.548385816857504</v>
      </c>
      <c r="EV44" s="11">
        <v>57.30118392327882</v>
      </c>
      <c r="EW44" s="11">
        <v>11.186961747059057</v>
      </c>
      <c r="EX44" s="11">
        <v>10.843362312342867</v>
      </c>
      <c r="EY44" s="11">
        <v>5.7886830670085541</v>
      </c>
      <c r="EZ44" s="11">
        <v>13.397991867011694</v>
      </c>
      <c r="FA44" s="11">
        <v>6.6195605096506736</v>
      </c>
      <c r="FB44" s="11">
        <v>0.23590345914387706</v>
      </c>
      <c r="FC44" s="11">
        <v>15.99594276167787</v>
      </c>
      <c r="FD44" s="11">
        <v>6.3395681030442521</v>
      </c>
      <c r="FE44" s="11">
        <v>6.3381137578998565</v>
      </c>
      <c r="FF44" s="11">
        <v>0</v>
      </c>
      <c r="FG44" s="11">
        <v>41.116451093270214</v>
      </c>
      <c r="FH44" s="11">
        <v>25.021168501270115</v>
      </c>
      <c r="FI44" s="11">
        <v>49.118589743589745</v>
      </c>
      <c r="FJ44" s="11">
        <v>92.352191034993112</v>
      </c>
      <c r="FK44" s="11">
        <v>97.977746904614023</v>
      </c>
      <c r="FL44" s="11">
        <v>100</v>
      </c>
      <c r="FM44" s="11">
        <v>89.961010884854659</v>
      </c>
      <c r="FN44" s="11">
        <v>92.118858315318946</v>
      </c>
      <c r="FO44" s="11">
        <v>88.358424883584249</v>
      </c>
      <c r="FP44" s="11">
        <v>73.398915880345314</v>
      </c>
      <c r="FQ44" s="11">
        <v>91.719489689480866</v>
      </c>
      <c r="FR44" s="11">
        <v>48.687411980967212</v>
      </c>
      <c r="FS44" s="11">
        <v>84.521125379864714</v>
      </c>
      <c r="FT44" s="11">
        <v>42.754919499105547</v>
      </c>
      <c r="FU44" s="11">
        <v>4.7336531178995198</v>
      </c>
      <c r="FV44" s="11">
        <v>116.76344357485485</v>
      </c>
      <c r="FW44" s="11">
        <v>118.341327947488</v>
      </c>
      <c r="FX44" s="11">
        <v>165.67785912648321</v>
      </c>
      <c r="FY44" s="11">
        <v>25.246149962130776</v>
      </c>
      <c r="FZ44" s="11">
        <v>33.135571825296644</v>
      </c>
      <c r="GA44" s="11">
        <v>72.368446534011426</v>
      </c>
      <c r="GB44" s="11">
        <v>-8.5284465340114224</v>
      </c>
      <c r="GC44" s="11">
        <v>68.171756726710441</v>
      </c>
      <c r="GD44" s="11">
        <v>7.1465735099853021</v>
      </c>
      <c r="GE44" s="11">
        <v>25</v>
      </c>
      <c r="GF44" s="11">
        <v>36.363636363636367</v>
      </c>
      <c r="GG44" s="11">
        <v>27.27272727272727</v>
      </c>
      <c r="GH44" s="11">
        <v>33.333333333333329</v>
      </c>
      <c r="GI44" s="11">
        <v>25</v>
      </c>
      <c r="GJ44" s="11">
        <v>87.714285714285708</v>
      </c>
      <c r="GK44" s="11">
        <v>5</v>
      </c>
      <c r="GL44" s="11">
        <v>3</v>
      </c>
      <c r="GM44" s="11">
        <v>5.333333333333333</v>
      </c>
      <c r="GN44" s="11">
        <v>80.330746321292253</v>
      </c>
      <c r="GO44" s="11">
        <v>46.14256241562606</v>
      </c>
      <c r="GP44" s="11">
        <v>30.309063233299703</v>
      </c>
      <c r="GQ44" s="11">
        <v>68.91182944000002</v>
      </c>
      <c r="GR44" s="11">
        <v>82.915224453780297</v>
      </c>
      <c r="GS44" s="11">
        <v>30.419605552537831</v>
      </c>
      <c r="GT44" s="11">
        <v>12.216548385670201</v>
      </c>
      <c r="GU44" s="11">
        <v>0.49825931588351235</v>
      </c>
      <c r="GV44" s="11">
        <v>100</v>
      </c>
      <c r="GW44" s="11" t="s">
        <v>727</v>
      </c>
      <c r="GX44" s="11">
        <v>3.3710000406176013</v>
      </c>
      <c r="GY44" s="11">
        <v>1</v>
      </c>
      <c r="GZ44" s="11">
        <v>35524.589908557005</v>
      </c>
      <c r="HA44" s="11" t="s">
        <v>727</v>
      </c>
      <c r="HB44" s="11" t="s">
        <v>727</v>
      </c>
      <c r="HC44" s="11">
        <v>0</v>
      </c>
      <c r="HD44" s="11">
        <v>2055356.4056775172</v>
      </c>
      <c r="HE44" s="11">
        <v>70.227301587301596</v>
      </c>
      <c r="HF44" s="11">
        <v>257.77920634920639</v>
      </c>
      <c r="HG44" s="11">
        <v>167.40063492063484</v>
      </c>
      <c r="HH44" s="11">
        <v>131.36587301587304</v>
      </c>
      <c r="HI44" s="12">
        <v>151.20962605766536</v>
      </c>
      <c r="HJ44" s="12">
        <v>51.153254741158385</v>
      </c>
      <c r="HK44" s="12">
        <v>48.614729458917836</v>
      </c>
      <c r="HL44" s="11">
        <v>90.988448990388861</v>
      </c>
      <c r="HM44" s="11">
        <v>97.857331804955479</v>
      </c>
      <c r="HN44" s="11">
        <v>98.342297857331801</v>
      </c>
      <c r="HO44" s="11">
        <v>97.636892690238952</v>
      </c>
      <c r="HP44" s="11">
        <v>98.03368309672868</v>
      </c>
      <c r="HQ44" s="11">
        <v>44.019999999999996</v>
      </c>
      <c r="HR44" s="11">
        <v>85.289999999999992</v>
      </c>
      <c r="HS44" s="11">
        <v>100</v>
      </c>
      <c r="HT44" s="11">
        <v>1.8648620559833073</v>
      </c>
      <c r="HU44" s="11">
        <v>68.130822937562812</v>
      </c>
      <c r="HV44" s="11">
        <v>87.722769254836962</v>
      </c>
      <c r="HW44" s="11">
        <v>86.654152359986853</v>
      </c>
      <c r="HX44" s="11">
        <v>63.691974666548525</v>
      </c>
      <c r="HY44" s="11">
        <v>66.497988502741549</v>
      </c>
      <c r="HZ44" s="11">
        <v>96.542402117463439</v>
      </c>
      <c r="IA44" s="11">
        <v>96.13840334307784</v>
      </c>
      <c r="IB44" s="11">
        <v>95.990698249741342</v>
      </c>
      <c r="IC44" s="11">
        <v>55.354422898309998</v>
      </c>
      <c r="ID44" s="11">
        <v>97.626558676284276</v>
      </c>
      <c r="IE44" s="11">
        <v>95.277330139808953</v>
      </c>
      <c r="IF44" s="11">
        <v>96.02244098010182</v>
      </c>
      <c r="IG44" s="11">
        <v>61.821018833991225</v>
      </c>
      <c r="IH44" s="11">
        <v>97.408344245700064</v>
      </c>
      <c r="II44" s="11">
        <v>55.630014989859802</v>
      </c>
      <c r="IJ44" s="11">
        <v>-6.8507308430533005</v>
      </c>
      <c r="IK44" s="11">
        <v>11</v>
      </c>
      <c r="IL44" s="11">
        <v>94.559562648796401</v>
      </c>
      <c r="IM44" s="11">
        <v>40.772418657966668</v>
      </c>
      <c r="IN44" s="11">
        <v>41.808482497134293</v>
      </c>
      <c r="IO44" s="11">
        <v>8.3903849079567916</v>
      </c>
      <c r="IP44" s="11">
        <v>37.837837837837839</v>
      </c>
      <c r="IQ44" s="11">
        <v>9.4896779521056978</v>
      </c>
      <c r="IR44" s="11">
        <v>97.368421052631575</v>
      </c>
      <c r="IS44" s="11">
        <v>79.366539987995168</v>
      </c>
      <c r="IT44" s="11">
        <v>6.2402496099843994</v>
      </c>
      <c r="IU44" s="11">
        <v>98.283931357254289</v>
      </c>
      <c r="IV44" s="11">
        <v>7.6486872279683622</v>
      </c>
      <c r="IW44" s="11">
        <v>28.195347966490381</v>
      </c>
      <c r="IX44" s="11">
        <v>76.535941506029815</v>
      </c>
      <c r="IY44" s="11">
        <v>1.7567182603741336</v>
      </c>
      <c r="IZ44" s="11">
        <v>25.92346405849397</v>
      </c>
      <c r="JA44" s="11">
        <v>150.17567182603742</v>
      </c>
      <c r="JB44" s="11">
        <v>9.6116504854368934</v>
      </c>
      <c r="JC44" s="11">
        <v>43.015857943215266</v>
      </c>
      <c r="JD44" s="11">
        <v>23.169689488177763</v>
      </c>
      <c r="JE44" s="11">
        <v>10.445351818440795</v>
      </c>
      <c r="JF44" s="11">
        <v>5.5075491406324186</v>
      </c>
      <c r="JG44" s="11">
        <v>5.0649350649350646</v>
      </c>
      <c r="JH44" s="11">
        <v>13.43778801843318</v>
      </c>
      <c r="JI44" s="11">
        <v>14.816753926701571</v>
      </c>
      <c r="JJ44" s="11">
        <v>88.631465517241381</v>
      </c>
      <c r="JK44" s="11">
        <v>125.47107071602748</v>
      </c>
      <c r="JL44" s="11">
        <v>30.411124546553808</v>
      </c>
      <c r="JM44" s="11">
        <v>84.824667472793223</v>
      </c>
      <c r="JN44" s="11">
        <v>99.125514403292186</v>
      </c>
      <c r="JO44" s="11">
        <v>97.273662551440339</v>
      </c>
      <c r="JP44" s="11">
        <v>12.928669410150892</v>
      </c>
      <c r="JQ44" s="11">
        <v>95.9</v>
      </c>
      <c r="JR44" s="11">
        <v>100</v>
      </c>
      <c r="JS44" s="11">
        <v>100</v>
      </c>
      <c r="JT44" s="11">
        <v>96.519721577726216</v>
      </c>
      <c r="JU44" s="11">
        <v>81.661442006269596</v>
      </c>
      <c r="JV44" s="11">
        <v>0.91463410000000001</v>
      </c>
      <c r="JW44" s="11">
        <v>0.9512195</v>
      </c>
      <c r="JX44" s="11">
        <v>1.520310746</v>
      </c>
      <c r="JY44" s="11">
        <v>0.247506</v>
      </c>
      <c r="JZ44" s="11">
        <v>4.831679849901743</v>
      </c>
      <c r="KA44" s="11">
        <v>107155.93618393871</v>
      </c>
      <c r="KB44" s="11">
        <v>172289.26402156512</v>
      </c>
      <c r="KC44" s="11">
        <v>0.52968423634975748</v>
      </c>
      <c r="KD44" s="11">
        <v>1.80565007</v>
      </c>
      <c r="KE44" s="11">
        <v>41.592416559999961</v>
      </c>
      <c r="KF44" s="11">
        <v>18.422615219999997</v>
      </c>
      <c r="KG44" s="13">
        <v>5.5049311252723332E-2</v>
      </c>
      <c r="KH44" s="11">
        <v>-25.219476208041314</v>
      </c>
      <c r="KI44" s="11">
        <v>27.225732337736936</v>
      </c>
      <c r="KJ44" s="11">
        <v>-99.915325994919556</v>
      </c>
      <c r="KK44" s="11">
        <v>-3.5256410256410255</v>
      </c>
      <c r="KL44" s="11">
        <v>2.6434375000000006</v>
      </c>
      <c r="KM44" s="11">
        <v>3.2071875000000003</v>
      </c>
      <c r="KN44" s="11">
        <v>72.32083333333334</v>
      </c>
      <c r="KO44" s="11">
        <v>84.100833333333341</v>
      </c>
      <c r="KP44" s="11">
        <v>89.221666666666678</v>
      </c>
      <c r="KQ44" s="11">
        <v>11.641575116415751</v>
      </c>
      <c r="KR44" s="11">
        <v>26.60108411965469</v>
      </c>
      <c r="KS44" s="11">
        <v>91.719489689480866</v>
      </c>
      <c r="KT44" s="11">
        <v>6.2029112885026825</v>
      </c>
      <c r="KU44" s="11">
        <v>84.521125379864714</v>
      </c>
      <c r="KV44" s="11">
        <v>42.754919499105547</v>
      </c>
    </row>
    <row r="45" spans="1:308" x14ac:dyDescent="0.3">
      <c r="A45" t="s">
        <v>1</v>
      </c>
      <c r="B45" s="2" t="s">
        <v>78</v>
      </c>
      <c r="C45" s="2" t="s">
        <v>79</v>
      </c>
      <c r="D45" s="2" t="s">
        <v>75</v>
      </c>
      <c r="E45" s="2" t="s">
        <v>347</v>
      </c>
      <c r="F45" s="2" t="s">
        <v>357</v>
      </c>
      <c r="G45" s="2" t="s">
        <v>344</v>
      </c>
      <c r="H45" s="17" t="s">
        <v>486</v>
      </c>
      <c r="I45" s="11">
        <v>60.639871834138098</v>
      </c>
      <c r="J45" s="11">
        <v>63.230945597849463</v>
      </c>
      <c r="K45" s="11">
        <v>64.380452217113259</v>
      </c>
      <c r="L45" s="11">
        <v>72.21244117900531</v>
      </c>
      <c r="M45" s="11">
        <v>66.300978995690755</v>
      </c>
      <c r="N45" s="11">
        <v>52.583726823472368</v>
      </c>
      <c r="O45" s="11">
        <v>45.130686191697443</v>
      </c>
      <c r="P45" s="11">
        <v>86.974941399870389</v>
      </c>
      <c r="Q45" s="11">
        <v>70.067296980322766</v>
      </c>
      <c r="R45" s="11">
        <v>38.939393939393938</v>
      </c>
      <c r="S45" s="11">
        <v>73.380774056857419</v>
      </c>
      <c r="T45" s="11">
        <v>39.403579570021932</v>
      </c>
      <c r="U45" s="11">
        <v>79.592768071017062</v>
      </c>
      <c r="V45" s="11">
        <v>54.257865167462711</v>
      </c>
      <c r="W45" s="11">
        <v>60.664436501725255</v>
      </c>
      <c r="X45" s="11">
        <v>68.805571833436815</v>
      </c>
      <c r="Y45" s="11">
        <v>95.0062678062678</v>
      </c>
      <c r="Z45" s="11">
        <v>33.045532727023136</v>
      </c>
      <c r="AA45" s="11">
        <v>78.014673559627894</v>
      </c>
      <c r="AB45" s="11">
        <v>87.167482746523632</v>
      </c>
      <c r="AC45" s="11">
        <v>62.244920164788432</v>
      </c>
      <c r="AD45" s="11">
        <v>53.138651471984808</v>
      </c>
      <c r="AE45" s="11">
        <v>80.496477952101785</v>
      </c>
      <c r="AF45" s="11">
        <v>66.300978995690755</v>
      </c>
      <c r="AG45" s="11">
        <v>48.175497417763296</v>
      </c>
      <c r="AH45" s="11">
        <v>5.1547031792282558</v>
      </c>
      <c r="AI45" s="11">
        <v>41.680462274864716</v>
      </c>
      <c r="AJ45" s="11">
        <v>66.326138872397379</v>
      </c>
      <c r="AK45" s="11">
        <v>60.310252779396684</v>
      </c>
      <c r="AL45" s="11">
        <v>93.855306417183854</v>
      </c>
      <c r="AM45" s="11">
        <v>66.69463256520902</v>
      </c>
      <c r="AN45" s="11">
        <v>18.764047542787814</v>
      </c>
      <c r="AO45" s="11">
        <v>11.408815574526738</v>
      </c>
      <c r="AP45" s="11">
        <v>36.517970390310026</v>
      </c>
      <c r="AQ45" s="11">
        <v>60.871255160592192</v>
      </c>
      <c r="AR45" s="11">
        <v>76.527395916758863</v>
      </c>
      <c r="AS45" s="11">
        <v>82.867154415713614</v>
      </c>
      <c r="AT45" s="11">
        <v>80.547593289826708</v>
      </c>
      <c r="AU45" s="11">
        <v>92.379417351046712</v>
      </c>
      <c r="AV45" s="11">
        <v>96.40894007563746</v>
      </c>
      <c r="AW45" s="11">
        <v>76.470950758476192</v>
      </c>
      <c r="AX45" s="11">
        <v>93.175592508521689</v>
      </c>
      <c r="AY45" s="11">
        <v>70.225455980130789</v>
      </c>
      <c r="AZ45" s="11">
        <v>67.037598639388932</v>
      </c>
      <c r="BA45" s="11">
        <v>77.751376031981621</v>
      </c>
      <c r="BB45" s="11">
        <v>65.254757269789692</v>
      </c>
      <c r="BC45" s="11">
        <v>35</v>
      </c>
      <c r="BD45" s="11">
        <v>40.909090909090914</v>
      </c>
      <c r="BE45" s="11">
        <v>40.909090909090914</v>
      </c>
      <c r="BF45" s="11">
        <v>100</v>
      </c>
      <c r="BG45" s="11">
        <v>50</v>
      </c>
      <c r="BH45" s="11">
        <v>43.734643734643733</v>
      </c>
      <c r="BI45" s="11">
        <v>94.002559882976783</v>
      </c>
      <c r="BJ45" s="11">
        <v>79.166666666666657</v>
      </c>
      <c r="BK45" s="11">
        <v>89.473684210526315</v>
      </c>
      <c r="BL45" s="11">
        <v>50.758299220714356</v>
      </c>
      <c r="BM45" s="11">
        <v>29.444576428779957</v>
      </c>
      <c r="BN45" s="11">
        <v>27.341337990089038</v>
      </c>
      <c r="BO45" s="11">
        <v>0</v>
      </c>
      <c r="BP45" s="11">
        <v>68.598143621340029</v>
      </c>
      <c r="BQ45" s="11">
        <v>75.960000000000008</v>
      </c>
      <c r="BR45" s="11">
        <v>94.220160591711164</v>
      </c>
      <c r="BS45" s="11">
        <v>3.4123187653121176</v>
      </c>
      <c r="BT45" s="11">
        <v>100</v>
      </c>
      <c r="BU45" s="11">
        <v>100</v>
      </c>
      <c r="BV45" s="11">
        <v>9.1215803347987343</v>
      </c>
      <c r="BW45" s="11">
        <v>100</v>
      </c>
      <c r="BX45" s="11">
        <v>13.013291904665412</v>
      </c>
      <c r="BY45" s="11">
        <v>87.849080599862219</v>
      </c>
      <c r="BZ45" s="11">
        <v>37.5</v>
      </c>
      <c r="CA45" s="11">
        <v>100</v>
      </c>
      <c r="CB45" s="11">
        <v>17.308665407038795</v>
      </c>
      <c r="CC45" s="11">
        <v>88.731850538479705</v>
      </c>
      <c r="CD45" s="11">
        <v>48.994991537557716</v>
      </c>
      <c r="CE45" s="11">
        <v>61.870207476987815</v>
      </c>
      <c r="CF45" s="11">
        <v>75.538935739309011</v>
      </c>
      <c r="CG45" s="11">
        <v>85.218248245131505</v>
      </c>
      <c r="CH45" s="11">
        <v>37.732409770324459</v>
      </c>
      <c r="CI45" s="11">
        <v>83.55235952626748</v>
      </c>
      <c r="CJ45" s="11">
        <v>86.757834757834758</v>
      </c>
      <c r="CK45" s="11">
        <v>97.156695156695164</v>
      </c>
      <c r="CL45" s="11">
        <v>96.991452991452988</v>
      </c>
      <c r="CM45" s="11">
        <v>96.339031339031337</v>
      </c>
      <c r="CN45" s="11">
        <v>97.786324786324784</v>
      </c>
      <c r="CO45" s="11">
        <v>53.66</v>
      </c>
      <c r="CP45" s="11">
        <v>65.19</v>
      </c>
      <c r="CQ45" s="11">
        <v>9.3033982906764923</v>
      </c>
      <c r="CR45" s="11">
        <v>4.0287326174160576</v>
      </c>
      <c r="CS45" s="11">
        <v>71.208240793082595</v>
      </c>
      <c r="CT45" s="11">
        <v>87.516634783663051</v>
      </c>
      <c r="CU45" s="11">
        <v>87.515102022022973</v>
      </c>
      <c r="CV45" s="11">
        <v>64.62850826328085</v>
      </c>
      <c r="CW45" s="11">
        <v>59.916393993694129</v>
      </c>
      <c r="CX45" s="11">
        <v>97.303161502023698</v>
      </c>
      <c r="CY45" s="11">
        <v>90.968556792173942</v>
      </c>
      <c r="CZ45" s="11">
        <v>97.581831655095556</v>
      </c>
      <c r="DA45" s="11">
        <v>55.544163909636609</v>
      </c>
      <c r="DB45" s="11">
        <v>96.946066262074737</v>
      </c>
      <c r="DC45" s="11">
        <v>96.491818742633512</v>
      </c>
      <c r="DD45" s="11">
        <v>97.951862131589436</v>
      </c>
      <c r="DE45" s="11">
        <v>64.553850218734055</v>
      </c>
      <c r="DF45" s="11">
        <v>97.301712260251122</v>
      </c>
      <c r="DG45" s="11">
        <v>75.438746438746435</v>
      </c>
      <c r="DH45" s="11">
        <v>67.296014055618869</v>
      </c>
      <c r="DI45" s="11">
        <v>44</v>
      </c>
      <c r="DJ45" s="11">
        <v>81.247863247863251</v>
      </c>
      <c r="DK45" s="11">
        <v>40.327635327635328</v>
      </c>
      <c r="DL45" s="11">
        <v>37.840455840455839</v>
      </c>
      <c r="DM45" s="11">
        <v>80.989597085071551</v>
      </c>
      <c r="DN45" s="11">
        <v>62.962962962962962</v>
      </c>
      <c r="DO45" s="11">
        <v>88.747637474658347</v>
      </c>
      <c r="DP45" s="11">
        <v>89.285714285714292</v>
      </c>
      <c r="DQ45" s="11">
        <v>61.524675862369996</v>
      </c>
      <c r="DR45" s="11">
        <v>70.957095709570964</v>
      </c>
      <c r="DS45" s="11">
        <v>66.421165415131327</v>
      </c>
      <c r="DT45" s="11">
        <v>60.156879872022948</v>
      </c>
      <c r="DU45" s="11">
        <v>36.194114963503651</v>
      </c>
      <c r="DV45" s="11">
        <v>2.9064113740981634</v>
      </c>
      <c r="DW45" s="11">
        <v>0</v>
      </c>
      <c r="DX45" s="11">
        <v>0</v>
      </c>
      <c r="DY45" s="11">
        <v>5.0563483649564338</v>
      </c>
      <c r="DZ45" s="11">
        <v>17.810756157086683</v>
      </c>
      <c r="EA45" s="11">
        <v>56.35001912082015</v>
      </c>
      <c r="EB45" s="11">
        <v>53.980770978242688</v>
      </c>
      <c r="EC45" s="11">
        <v>36.380192955624011</v>
      </c>
      <c r="ED45" s="11">
        <v>43.172809801118198</v>
      </c>
      <c r="EE45" s="11">
        <v>18.518518518518519</v>
      </c>
      <c r="EF45" s="11">
        <v>38.537197909640319</v>
      </c>
      <c r="EG45" s="11">
        <v>56.361699909314112</v>
      </c>
      <c r="EH45" s="11">
        <v>89.018464528668602</v>
      </c>
      <c r="EI45" s="11">
        <v>81.387193141966492</v>
      </c>
      <c r="EJ45" s="11">
        <v>38.672142368240934</v>
      </c>
      <c r="EK45" s="11">
        <v>71.32101300479124</v>
      </c>
      <c r="EL45" s="11">
        <v>86.942250487229458</v>
      </c>
      <c r="EM45" s="11">
        <v>92.101754026053953</v>
      </c>
      <c r="EN45" s="11">
        <v>12.514104010667761</v>
      </c>
      <c r="EO45" s="11">
        <v>89.38</v>
      </c>
      <c r="EP45" s="11">
        <v>99.53</v>
      </c>
      <c r="EQ45" s="11">
        <v>98.28125</v>
      </c>
      <c r="ER45" s="11">
        <v>98.497495826377289</v>
      </c>
      <c r="ES45" s="11">
        <v>83.587786259541986</v>
      </c>
      <c r="ET45" s="11">
        <v>88.636366177685787</v>
      </c>
      <c r="EU45" s="11">
        <v>100</v>
      </c>
      <c r="EV45" s="11">
        <v>72.780252693112558</v>
      </c>
      <c r="EW45" s="11">
        <v>5.3619113900377346</v>
      </c>
      <c r="EX45" s="11">
        <v>15.807197641048226</v>
      </c>
      <c r="EY45" s="11">
        <v>24.240238134409996</v>
      </c>
      <c r="EZ45" s="11">
        <v>16.244706852905217</v>
      </c>
      <c r="FA45" s="11">
        <v>7.8504965355575846</v>
      </c>
      <c r="FB45" s="11">
        <v>5.2287663758560861</v>
      </c>
      <c r="FC45" s="11">
        <v>8.4516517174816084</v>
      </c>
      <c r="FD45" s="11">
        <v>24.104347669211666</v>
      </c>
      <c r="FE45" s="11">
        <v>17.833652663787927</v>
      </c>
      <c r="FF45" s="11">
        <v>8.8180342781686605</v>
      </c>
      <c r="FG45" s="11">
        <v>29.335600907029473</v>
      </c>
      <c r="FH45" s="11">
        <v>26.602564102564102</v>
      </c>
      <c r="FI45" s="11">
        <v>100</v>
      </c>
      <c r="FJ45" s="11">
        <v>81.919250824440965</v>
      </c>
      <c r="FK45" s="11">
        <v>89.356609532845212</v>
      </c>
      <c r="FL45" s="11">
        <v>31.360796464671974</v>
      </c>
      <c r="FM45" s="11">
        <v>44.930943007920554</v>
      </c>
      <c r="FN45" s="11">
        <v>56.788675973082249</v>
      </c>
      <c r="FO45" s="11">
        <v>86.322542226071889</v>
      </c>
      <c r="FP45" s="11">
        <v>68.790767686904161</v>
      </c>
      <c r="FQ45" s="11">
        <v>94.000942260377954</v>
      </c>
      <c r="FR45" s="11">
        <v>79.916536154066833</v>
      </c>
      <c r="FS45" s="11">
        <v>83.994161279752149</v>
      </c>
      <c r="FT45" s="11">
        <v>46.139425893380199</v>
      </c>
      <c r="FU45" s="11">
        <v>12.325788190134087</v>
      </c>
      <c r="FV45" s="11">
        <v>187.52806317846859</v>
      </c>
      <c r="FW45" s="11">
        <v>148.78987172376148</v>
      </c>
      <c r="FX45" s="11">
        <v>76.595969467261824</v>
      </c>
      <c r="FY45" s="11">
        <v>47.54232587623148</v>
      </c>
      <c r="FZ45" s="11">
        <v>33.45571080179252</v>
      </c>
      <c r="GA45" s="11">
        <v>70.225455980130789</v>
      </c>
      <c r="GB45" s="11">
        <v>-4.5554559801307875</v>
      </c>
      <c r="GC45" s="11">
        <v>77.751376031981621</v>
      </c>
      <c r="GD45" s="11">
        <v>9.7832178146807394</v>
      </c>
      <c r="GE45" s="11">
        <v>35</v>
      </c>
      <c r="GF45" s="11">
        <v>40.909090909090914</v>
      </c>
      <c r="GG45" s="11">
        <v>40.909090909090914</v>
      </c>
      <c r="GH45" s="11">
        <v>100</v>
      </c>
      <c r="GI45" s="11">
        <v>50</v>
      </c>
      <c r="GJ45" s="11">
        <v>43.734643734643733</v>
      </c>
      <c r="GK45" s="11">
        <v>5</v>
      </c>
      <c r="GL45" s="11">
        <v>10</v>
      </c>
      <c r="GM45" s="11">
        <v>3.3333333333333335</v>
      </c>
      <c r="GN45" s="11">
        <v>50.758299220714349</v>
      </c>
      <c r="GO45" s="11">
        <v>29.444576428779957</v>
      </c>
      <c r="GP45" s="11">
        <v>27.341337990089038</v>
      </c>
      <c r="GQ45" s="11">
        <v>0</v>
      </c>
      <c r="GR45" s="11">
        <v>68.598143621340029</v>
      </c>
      <c r="GS45" s="11">
        <v>24.04</v>
      </c>
      <c r="GT45" s="11">
        <v>5.7798394082888382</v>
      </c>
      <c r="GU45" s="11">
        <v>3.4123187653121176</v>
      </c>
      <c r="GV45" s="14">
        <v>100</v>
      </c>
      <c r="GW45" s="14">
        <v>100</v>
      </c>
      <c r="GX45" s="11">
        <v>9.1215803347987343</v>
      </c>
      <c r="GY45" s="11">
        <v>1</v>
      </c>
      <c r="GZ45" s="11">
        <v>1251.6108944031691</v>
      </c>
      <c r="HA45" s="11">
        <v>87.849080599862219</v>
      </c>
      <c r="HB45" s="11">
        <v>37.5</v>
      </c>
      <c r="HC45" s="11">
        <v>100</v>
      </c>
      <c r="HD45" s="11">
        <v>1706848.9974034233</v>
      </c>
      <c r="HE45" s="11">
        <v>43.228730158730166</v>
      </c>
      <c r="HF45" s="11">
        <v>228.41492063492066</v>
      </c>
      <c r="HG45" s="11">
        <v>188.27285714285711</v>
      </c>
      <c r="HH45" s="11">
        <v>99.754126984126927</v>
      </c>
      <c r="HI45" s="12">
        <v>151.87366202694511</v>
      </c>
      <c r="HJ45" s="12">
        <v>62.267590229675541</v>
      </c>
      <c r="HK45" s="12">
        <v>68.774395003903209</v>
      </c>
      <c r="HL45" s="11">
        <v>86.757834757834758</v>
      </c>
      <c r="HM45" s="11">
        <v>97.156695156695164</v>
      </c>
      <c r="HN45" s="11">
        <v>96.991452991452988</v>
      </c>
      <c r="HO45" s="11">
        <v>96.339031339031337</v>
      </c>
      <c r="HP45" s="11">
        <v>97.786324786324784</v>
      </c>
      <c r="HQ45" s="11">
        <v>53.66</v>
      </c>
      <c r="HR45" s="11">
        <v>65.19</v>
      </c>
      <c r="HS45" s="11">
        <v>9.3033982906764923</v>
      </c>
      <c r="HT45" s="11">
        <v>4.0287326174160576</v>
      </c>
      <c r="HU45" s="11">
        <v>71.208240793082595</v>
      </c>
      <c r="HV45" s="11">
        <v>87.516634783663051</v>
      </c>
      <c r="HW45" s="11">
        <v>87.515102022022973</v>
      </c>
      <c r="HX45" s="11">
        <v>64.62850826328085</v>
      </c>
      <c r="HY45" s="11">
        <v>59.916393993694129</v>
      </c>
      <c r="HZ45" s="11">
        <v>97.303161502023698</v>
      </c>
      <c r="IA45" s="11">
        <v>90.968556792173942</v>
      </c>
      <c r="IB45" s="11">
        <v>97.581831655095556</v>
      </c>
      <c r="IC45" s="11">
        <v>55.544163909636609</v>
      </c>
      <c r="ID45" s="11">
        <v>96.946066262074737</v>
      </c>
      <c r="IE45" s="11">
        <v>96.491818742633512</v>
      </c>
      <c r="IF45" s="11">
        <v>97.951862131589436</v>
      </c>
      <c r="IG45" s="11">
        <v>64.553850218734055</v>
      </c>
      <c r="IH45" s="11">
        <v>97.301712260251122</v>
      </c>
      <c r="II45" s="11">
        <v>75.438746438746435</v>
      </c>
      <c r="IJ45" s="11">
        <v>4.962936536250842</v>
      </c>
      <c r="IK45" s="11">
        <v>13</v>
      </c>
      <c r="IL45" s="11">
        <v>81.247863247863251</v>
      </c>
      <c r="IM45" s="11">
        <v>40.327635327635328</v>
      </c>
      <c r="IN45" s="11">
        <v>37.840455840455839</v>
      </c>
      <c r="IO45" s="11">
        <v>80.989597085071551</v>
      </c>
      <c r="IP45" s="11">
        <v>62.962962962962962</v>
      </c>
      <c r="IQ45" s="11">
        <v>9.8797038864898212</v>
      </c>
      <c r="IR45" s="11">
        <v>89.285714285714292</v>
      </c>
      <c r="IS45" s="11">
        <v>80.620146944318066</v>
      </c>
      <c r="IT45" s="11">
        <v>13.201320132013201</v>
      </c>
      <c r="IU45" s="11">
        <v>69.306930693069319</v>
      </c>
      <c r="IV45" s="11">
        <v>8.4238423813868621</v>
      </c>
      <c r="IW45" s="11">
        <v>36.194114963503651</v>
      </c>
      <c r="IX45" s="11">
        <v>16.267391986609478</v>
      </c>
      <c r="IY45" s="11">
        <v>0</v>
      </c>
      <c r="IZ45" s="11">
        <v>0</v>
      </c>
      <c r="JA45" s="11">
        <v>48.645255779893297</v>
      </c>
      <c r="JB45" s="11">
        <v>9.2307692307692317</v>
      </c>
      <c r="JC45" s="11">
        <v>46.971440527251808</v>
      </c>
      <c r="JD45" s="11">
        <v>29.657914007741393</v>
      </c>
      <c r="JE45" s="11">
        <v>11.769013495135475</v>
      </c>
      <c r="JF45" s="11">
        <v>4.3937650381839104</v>
      </c>
      <c r="JG45" s="11">
        <v>5.5555555555555554</v>
      </c>
      <c r="JH45" s="11">
        <v>15.474603174603175</v>
      </c>
      <c r="JI45" s="11">
        <v>13.955456570155903</v>
      </c>
      <c r="JJ45" s="11">
        <v>89.018464528668602</v>
      </c>
      <c r="JK45" s="11">
        <v>81.387193141966492</v>
      </c>
      <c r="JL45" s="11">
        <v>38.672142368240934</v>
      </c>
      <c r="JM45" s="11">
        <v>71.32101300479124</v>
      </c>
      <c r="JN45" s="11">
        <v>86.942250487229458</v>
      </c>
      <c r="JO45" s="11">
        <v>92.101754026053953</v>
      </c>
      <c r="JP45" s="11">
        <v>12.514104010667761</v>
      </c>
      <c r="JQ45" s="11">
        <v>89.38</v>
      </c>
      <c r="JR45" s="11">
        <v>99.53</v>
      </c>
      <c r="JS45" s="11">
        <v>98.28125</v>
      </c>
      <c r="JT45" s="11">
        <v>98.497495826377289</v>
      </c>
      <c r="JU45" s="11">
        <v>83.587786259541986</v>
      </c>
      <c r="JV45" s="11">
        <v>0.93902439999999998</v>
      </c>
      <c r="JW45" s="11">
        <v>1</v>
      </c>
      <c r="JX45" s="11">
        <v>1.6763587870000001</v>
      </c>
      <c r="JY45" s="11">
        <v>0.23230629999999999</v>
      </c>
      <c r="JZ45" s="11">
        <v>6.0316766205987173</v>
      </c>
      <c r="KA45" s="11">
        <v>411553.0730794447</v>
      </c>
      <c r="KB45" s="11">
        <v>207197.80128948335</v>
      </c>
      <c r="KC45" s="11">
        <v>0.62818132054852616</v>
      </c>
      <c r="KD45" s="11">
        <v>40.021975120000008</v>
      </c>
      <c r="KE45" s="11">
        <v>21.975861260000006</v>
      </c>
      <c r="KF45" s="11">
        <v>70.046589140000066</v>
      </c>
      <c r="KG45" s="13">
        <v>0.13233945753416099</v>
      </c>
      <c r="KH45" s="11">
        <v>-11.881504635385216</v>
      </c>
      <c r="KI45" s="11">
        <v>-7.3412698412698418</v>
      </c>
      <c r="KJ45" s="11">
        <v>-93.589743589743591</v>
      </c>
      <c r="KK45" s="11">
        <v>200</v>
      </c>
      <c r="KL45" s="11">
        <v>4.0532258064516125</v>
      </c>
      <c r="KM45" s="11">
        <v>4.8464516129032269</v>
      </c>
      <c r="KN45" s="11">
        <v>83.581666666666678</v>
      </c>
      <c r="KO45" s="11">
        <v>123.85000000000001</v>
      </c>
      <c r="KP45" s="11">
        <v>113.32833333333333</v>
      </c>
      <c r="KQ45" s="11">
        <v>13.677457773928106</v>
      </c>
      <c r="KR45" s="11">
        <v>31.209232313095836</v>
      </c>
      <c r="KS45" s="11">
        <v>94.000942260377954</v>
      </c>
      <c r="KT45" s="11">
        <v>7.4805998797960127</v>
      </c>
      <c r="KU45" s="11">
        <v>83.994161279752149</v>
      </c>
      <c r="KV45" s="11">
        <v>46.139425893380199</v>
      </c>
    </row>
    <row r="46" spans="1:308" x14ac:dyDescent="0.3">
      <c r="A46" t="s">
        <v>1</v>
      </c>
      <c r="B46" s="2" t="s">
        <v>80</v>
      </c>
      <c r="C46" s="2" t="s">
        <v>81</v>
      </c>
      <c r="D46" s="2" t="s">
        <v>75</v>
      </c>
      <c r="E46" s="2" t="s">
        <v>347</v>
      </c>
      <c r="F46" s="2" t="s">
        <v>357</v>
      </c>
      <c r="G46" s="2" t="s">
        <v>355</v>
      </c>
      <c r="H46" s="17" t="s">
        <v>488</v>
      </c>
      <c r="I46" s="11">
        <v>51.947232120253226</v>
      </c>
      <c r="J46" s="11">
        <v>57.023805756742554</v>
      </c>
      <c r="K46" s="11">
        <v>62.335582290581286</v>
      </c>
      <c r="L46" s="11">
        <v>64.965138128256541</v>
      </c>
      <c r="M46" s="11">
        <v>42.417491675294791</v>
      </c>
      <c r="N46" s="11">
        <v>55.80112099242411</v>
      </c>
      <c r="O46" s="11">
        <v>29.140253878220022</v>
      </c>
      <c r="P46" s="11">
        <v>83.04900303352845</v>
      </c>
      <c r="Q46" s="11">
        <v>52.149326871865782</v>
      </c>
      <c r="R46" s="11">
        <v>21.818181818181817</v>
      </c>
      <c r="S46" s="11">
        <v>78.207762557077629</v>
      </c>
      <c r="T46" s="11">
        <v>58.71567647093768</v>
      </c>
      <c r="U46" s="11">
        <v>70.281444604643525</v>
      </c>
      <c r="V46" s="11">
        <v>34.945244940963001</v>
      </c>
      <c r="W46" s="11">
        <v>16.818232662192393</v>
      </c>
      <c r="X46" s="11">
        <v>69.299071166336688</v>
      </c>
      <c r="Y46" s="11">
        <v>95.125567322239036</v>
      </c>
      <c r="Z46" s="11">
        <v>68.099458011557047</v>
      </c>
      <c r="AA46" s="11">
        <v>78.683768484654109</v>
      </c>
      <c r="AB46" s="11">
        <v>89.097659772433261</v>
      </c>
      <c r="AC46" s="11">
        <v>36.433647820554427</v>
      </c>
      <c r="AD46" s="11">
        <v>50.998487140695914</v>
      </c>
      <c r="AE46" s="11">
        <v>69.612127422944951</v>
      </c>
      <c r="AF46" s="11">
        <v>42.417491675294791</v>
      </c>
      <c r="AG46" s="11">
        <v>31.230862543929163</v>
      </c>
      <c r="AH46" s="11">
        <v>0</v>
      </c>
      <c r="AI46" s="11">
        <v>44.422927920104982</v>
      </c>
      <c r="AJ46" s="11">
        <v>92.698289570652975</v>
      </c>
      <c r="AK46" s="11">
        <v>72.975929870474857</v>
      </c>
      <c r="AL46" s="11">
        <v>93.478716049382712</v>
      </c>
      <c r="AM46" s="11">
        <v>23.926513974987053</v>
      </c>
      <c r="AN46" s="11">
        <v>6.8008020613438598</v>
      </c>
      <c r="AO46" s="11">
        <v>0.27736372601861864</v>
      </c>
      <c r="AP46" s="11">
        <v>18.728999755587104</v>
      </c>
      <c r="AQ46" s="11">
        <v>64.11998469202247</v>
      </c>
      <c r="AR46" s="11">
        <v>60.987859059361035</v>
      </c>
      <c r="AS46" s="11">
        <v>91.493268053855559</v>
      </c>
      <c r="AT46" s="11">
        <v>92.382082468110355</v>
      </c>
      <c r="AU46" s="11">
        <v>90.058275429516556</v>
      </c>
      <c r="AV46" s="11">
        <v>37.723996689386077</v>
      </c>
      <c r="AW46" s="11">
        <v>87.884763588557959</v>
      </c>
      <c r="AX46" s="11">
        <v>98.751631971744217</v>
      </c>
      <c r="AY46" s="11">
        <v>71.591770230679131</v>
      </c>
      <c r="AZ46" s="11">
        <v>43.264372816530859</v>
      </c>
      <c r="BA46" s="11">
        <v>52.443261340932246</v>
      </c>
      <c r="BB46" s="11">
        <v>41.297903099320862</v>
      </c>
      <c r="BC46" s="11">
        <v>20</v>
      </c>
      <c r="BD46" s="11">
        <v>18.181818181818183</v>
      </c>
      <c r="BE46" s="11">
        <v>27.27272727272727</v>
      </c>
      <c r="BF46" s="11">
        <v>100</v>
      </c>
      <c r="BG46" s="11">
        <v>25</v>
      </c>
      <c r="BH46" s="11">
        <v>95.205479452054803</v>
      </c>
      <c r="BI46" s="11">
        <v>100</v>
      </c>
      <c r="BJ46" s="11">
        <v>70.833333333333343</v>
      </c>
      <c r="BK46" s="11">
        <v>93.684210526315795</v>
      </c>
      <c r="BL46" s="11">
        <v>50.165446277318814</v>
      </c>
      <c r="BM46" s="11">
        <v>41.396354619251127</v>
      </c>
      <c r="BN46" s="11">
        <v>24.249543891802688</v>
      </c>
      <c r="BO46" s="11">
        <v>84.082827040000012</v>
      </c>
      <c r="BP46" s="11">
        <v>83.248324211672397</v>
      </c>
      <c r="BQ46" s="11">
        <v>66.681808909398029</v>
      </c>
      <c r="BR46" s="11">
        <v>60.914200692860163</v>
      </c>
      <c r="BS46" s="11">
        <v>3.8170713974116621</v>
      </c>
      <c r="BT46" s="11">
        <v>90.199674001629987</v>
      </c>
      <c r="BU46" s="11">
        <v>90.199674001629987</v>
      </c>
      <c r="BV46" s="11">
        <v>24.274339818942554</v>
      </c>
      <c r="BW46" s="11">
        <v>0</v>
      </c>
      <c r="BX46" s="11">
        <v>1.1807104261637753</v>
      </c>
      <c r="BY46" s="11">
        <v>62.272930648769574</v>
      </c>
      <c r="BZ46" s="11">
        <v>5</v>
      </c>
      <c r="CA46" s="11">
        <v>0</v>
      </c>
      <c r="CB46" s="11">
        <v>0</v>
      </c>
      <c r="CC46" s="11">
        <v>69.849151545011267</v>
      </c>
      <c r="CD46" s="11">
        <v>34.742053642108644</v>
      </c>
      <c r="CE46" s="11">
        <v>73.03848805894134</v>
      </c>
      <c r="CF46" s="11">
        <v>55.889718840313087</v>
      </c>
      <c r="CG46" s="11">
        <v>95.942032732437212</v>
      </c>
      <c r="CH46" s="11">
        <v>63.062730627306273</v>
      </c>
      <c r="CI46" s="11">
        <v>92.569322718238922</v>
      </c>
      <c r="CJ46" s="11">
        <v>89.561270801815425</v>
      </c>
      <c r="CK46" s="11">
        <v>97.125567322239036</v>
      </c>
      <c r="CL46" s="11">
        <v>97.806354009077154</v>
      </c>
      <c r="CM46" s="11">
        <v>97.2465960665658</v>
      </c>
      <c r="CN46" s="11">
        <v>93.888048411497721</v>
      </c>
      <c r="CO46" s="11">
        <v>0</v>
      </c>
      <c r="CP46" s="11">
        <v>93.34</v>
      </c>
      <c r="CQ46" s="11">
        <v>100</v>
      </c>
      <c r="CR46" s="11">
        <v>79.057832046228199</v>
      </c>
      <c r="CS46" s="11">
        <v>70.580393307735918</v>
      </c>
      <c r="CT46" s="11">
        <v>68.377088049325991</v>
      </c>
      <c r="CU46" s="11">
        <v>88.094579911637112</v>
      </c>
      <c r="CV46" s="11">
        <v>72.61826767125099</v>
      </c>
      <c r="CW46" s="11">
        <v>75.403845980794216</v>
      </c>
      <c r="CX46" s="11">
        <v>97.028435987180444</v>
      </c>
      <c r="CY46" s="11">
        <v>97.599601047702194</v>
      </c>
      <c r="CZ46" s="11">
        <v>98.469962656357453</v>
      </c>
      <c r="DA46" s="11">
        <v>63.397379599613892</v>
      </c>
      <c r="DB46" s="11">
        <v>99.010006539072776</v>
      </c>
      <c r="DC46" s="11">
        <v>95.044700039397128</v>
      </c>
      <c r="DD46" s="11">
        <v>98.120249267727274</v>
      </c>
      <c r="DE46" s="11">
        <v>63.284000047291777</v>
      </c>
      <c r="DF46" s="11">
        <v>97.855378982303634</v>
      </c>
      <c r="DG46" s="11">
        <v>50.559757942511354</v>
      </c>
      <c r="DH46" s="11">
        <v>46.741185519151927</v>
      </c>
      <c r="DI46" s="11">
        <v>12</v>
      </c>
      <c r="DJ46" s="11">
        <v>91.936459909228446</v>
      </c>
      <c r="DK46" s="11">
        <v>27.760968229954614</v>
      </c>
      <c r="DL46" s="11">
        <v>33.29803328290469</v>
      </c>
      <c r="DM46" s="11">
        <v>87.436737124144088</v>
      </c>
      <c r="DN46" s="11">
        <v>22.727272727272727</v>
      </c>
      <c r="DO46" s="11">
        <v>84.95116650702964</v>
      </c>
      <c r="DP46" s="11">
        <v>83.333333333333343</v>
      </c>
      <c r="DQ46" s="11">
        <v>48.236774639714575</v>
      </c>
      <c r="DR46" s="11">
        <v>53.926701570680621</v>
      </c>
      <c r="DS46" s="11">
        <v>25.088998815489173</v>
      </c>
      <c r="DT46" s="11">
        <v>37.306472748139967</v>
      </c>
      <c r="DU46" s="11">
        <v>25.155252339718359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31.849527924941551</v>
      </c>
      <c r="EB46" s="11">
        <v>35.984169109606334</v>
      </c>
      <c r="EC46" s="11">
        <v>38.996303218072782</v>
      </c>
      <c r="ED46" s="11">
        <v>62.903686966951888</v>
      </c>
      <c r="EE46" s="11">
        <v>52.380952380952387</v>
      </c>
      <c r="EF46" s="11">
        <v>87.468491649104777</v>
      </c>
      <c r="EG46" s="11">
        <v>83.324666633507121</v>
      </c>
      <c r="EH46" s="11">
        <v>100</v>
      </c>
      <c r="EI46" s="11">
        <v>100</v>
      </c>
      <c r="EJ46" s="11">
        <v>33.400809716599191</v>
      </c>
      <c r="EK46" s="11">
        <v>78.744939271255063</v>
      </c>
      <c r="EL46" s="11">
        <v>96.719319562575947</v>
      </c>
      <c r="EM46" s="11">
        <v>74.908869987849329</v>
      </c>
      <c r="EN46" s="11">
        <v>81.105710814094778</v>
      </c>
      <c r="EO46" s="11">
        <v>95.48</v>
      </c>
      <c r="EP46" s="11">
        <v>100</v>
      </c>
      <c r="EQ46" s="11">
        <v>100</v>
      </c>
      <c r="ER46" s="11">
        <v>95.061728395061735</v>
      </c>
      <c r="ES46" s="11">
        <v>76.851851851851848</v>
      </c>
      <c r="ET46" s="11">
        <v>15.909098533057364</v>
      </c>
      <c r="EU46" s="11">
        <v>12.903228366284985</v>
      </c>
      <c r="EV46" s="11">
        <v>1.5239536373761635</v>
      </c>
      <c r="EW46" s="11">
        <v>65.369775363229706</v>
      </c>
      <c r="EX46" s="11">
        <v>14.925744531740797</v>
      </c>
      <c r="EY46" s="11">
        <v>0.68198926538049265</v>
      </c>
      <c r="EZ46" s="11">
        <v>4.7946723869102907</v>
      </c>
      <c r="FA46" s="11">
        <v>0.6095872771541474</v>
      </c>
      <c r="FB46" s="11">
        <v>1.3090867936674179E-6</v>
      </c>
      <c r="FC46" s="11">
        <v>0</v>
      </c>
      <c r="FD46" s="11">
        <v>0.49986631783353358</v>
      </c>
      <c r="FE46" s="11">
        <v>0.59945952129028557</v>
      </c>
      <c r="FF46" s="11">
        <v>0</v>
      </c>
      <c r="FG46" s="11">
        <v>23.391641407182874</v>
      </c>
      <c r="FH46" s="11">
        <v>37.395833333333336</v>
      </c>
      <c r="FI46" s="11">
        <v>32.258064516129032</v>
      </c>
      <c r="FJ46" s="11">
        <v>85.58637683280881</v>
      </c>
      <c r="FK46" s="11">
        <v>71.068466824582472</v>
      </c>
      <c r="FL46" s="11">
        <v>25.136384416111962</v>
      </c>
      <c r="FM46" s="11">
        <v>65.488307985688266</v>
      </c>
      <c r="FN46" s="11">
        <v>73.320387400920879</v>
      </c>
      <c r="FO46" s="11">
        <v>88.720262510254301</v>
      </c>
      <c r="FP46" s="11">
        <v>71.975712283979448</v>
      </c>
      <c r="FQ46" s="11">
        <v>85.825148538862621</v>
      </c>
      <c r="FR46" s="11">
        <v>19.177273103388547</v>
      </c>
      <c r="FS46" s="11">
        <v>80.359051079290438</v>
      </c>
      <c r="FT46" s="11">
        <v>19.869706840390879</v>
      </c>
      <c r="FU46" s="11">
        <v>6.119951040391677</v>
      </c>
      <c r="FV46" s="11">
        <v>73.439412484700114</v>
      </c>
      <c r="FW46" s="11">
        <v>183.5985312117503</v>
      </c>
      <c r="FX46" s="11">
        <v>483.47613219094245</v>
      </c>
      <c r="FY46" s="11">
        <v>24.479804161566708</v>
      </c>
      <c r="FZ46" s="11">
        <v>6.119951040391677</v>
      </c>
      <c r="GA46" s="11">
        <v>71.591770230679131</v>
      </c>
      <c r="GB46" s="11">
        <v>-8.6317702306791304</v>
      </c>
      <c r="GC46" s="11">
        <v>52.443261340932246</v>
      </c>
      <c r="GD46" s="11">
        <v>4.4023068101357339</v>
      </c>
      <c r="GE46" s="11">
        <v>20</v>
      </c>
      <c r="GF46" s="11">
        <v>18.181818181818183</v>
      </c>
      <c r="GG46" s="11">
        <v>27.27272727272727</v>
      </c>
      <c r="GH46" s="11">
        <v>100</v>
      </c>
      <c r="GI46" s="11">
        <v>25</v>
      </c>
      <c r="GJ46" s="11">
        <v>95.205479452054803</v>
      </c>
      <c r="GK46" s="11">
        <v>1</v>
      </c>
      <c r="GL46" s="11">
        <v>14</v>
      </c>
      <c r="GM46" s="11">
        <v>2</v>
      </c>
      <c r="GN46" s="11">
        <v>50.165446277318814</v>
      </c>
      <c r="GO46" s="11">
        <v>41.396354619251127</v>
      </c>
      <c r="GP46" s="11">
        <v>24.249543891802688</v>
      </c>
      <c r="GQ46" s="11">
        <v>84.082827040000012</v>
      </c>
      <c r="GR46" s="11">
        <v>83.248324211672397</v>
      </c>
      <c r="GS46" s="11">
        <v>33.318191090601971</v>
      </c>
      <c r="GT46" s="11">
        <v>39.08579930713983</v>
      </c>
      <c r="GU46" s="11">
        <v>3.8170713974116621</v>
      </c>
      <c r="GV46" s="11">
        <v>90.199674001629987</v>
      </c>
      <c r="GW46" s="11">
        <v>90.199674001629987</v>
      </c>
      <c r="GX46" s="11">
        <v>24.274339818942554</v>
      </c>
      <c r="GY46" s="11">
        <v>0</v>
      </c>
      <c r="GZ46" s="11">
        <v>113.56004640087919</v>
      </c>
      <c r="HA46" s="11">
        <v>62.272930648769574</v>
      </c>
      <c r="HB46" s="11">
        <v>5</v>
      </c>
      <c r="HC46" s="11">
        <v>0</v>
      </c>
      <c r="HD46" s="11">
        <v>0</v>
      </c>
      <c r="HE46" s="11">
        <v>101.4477777777778</v>
      </c>
      <c r="HF46" s="11">
        <v>287.4307936507937</v>
      </c>
      <c r="HG46" s="11">
        <v>134.56603174603171</v>
      </c>
      <c r="HH46" s="11">
        <v>159.76873015873016</v>
      </c>
      <c r="HI46" s="12">
        <v>120.74525497887697</v>
      </c>
      <c r="HJ46" s="12">
        <v>36.937269372693727</v>
      </c>
      <c r="HK46" s="12">
        <v>32.641192141192143</v>
      </c>
      <c r="HL46" s="11">
        <v>89.561270801815425</v>
      </c>
      <c r="HM46" s="11">
        <v>97.125567322239036</v>
      </c>
      <c r="HN46" s="11">
        <v>97.806354009077154</v>
      </c>
      <c r="HO46" s="11">
        <v>97.2465960665658</v>
      </c>
      <c r="HP46" s="11">
        <v>93.888048411497721</v>
      </c>
      <c r="HQ46" s="11">
        <v>0</v>
      </c>
      <c r="HR46" s="11">
        <v>93.34</v>
      </c>
      <c r="HS46" s="11">
        <v>100</v>
      </c>
      <c r="HT46" s="11">
        <v>79.057832046228199</v>
      </c>
      <c r="HU46" s="11">
        <v>70.580393307735918</v>
      </c>
      <c r="HV46" s="11">
        <v>68.377088049325991</v>
      </c>
      <c r="HW46" s="11">
        <v>88.094579911637112</v>
      </c>
      <c r="HX46" s="11">
        <v>72.61826767125099</v>
      </c>
      <c r="HY46" s="11">
        <v>75.403845980794216</v>
      </c>
      <c r="HZ46" s="11">
        <v>97.028435987180444</v>
      </c>
      <c r="IA46" s="11">
        <v>97.599601047702194</v>
      </c>
      <c r="IB46" s="11">
        <v>98.469962656357453</v>
      </c>
      <c r="IC46" s="11">
        <v>63.397379599613892</v>
      </c>
      <c r="ID46" s="11">
        <v>99.010006539072776</v>
      </c>
      <c r="IE46" s="11">
        <v>95.044700039397128</v>
      </c>
      <c r="IF46" s="11">
        <v>98.120249267727274</v>
      </c>
      <c r="IG46" s="11">
        <v>63.284000047291777</v>
      </c>
      <c r="IH46" s="11">
        <v>97.855378982303634</v>
      </c>
      <c r="II46" s="11">
        <v>50.559757942511354</v>
      </c>
      <c r="IJ46" s="11">
        <v>-6.7522321428571423</v>
      </c>
      <c r="IK46" s="11">
        <v>5</v>
      </c>
      <c r="IL46" s="11">
        <v>91.936459909228446</v>
      </c>
      <c r="IM46" s="11">
        <v>27.760968229954614</v>
      </c>
      <c r="IN46" s="11">
        <v>33.29803328290469</v>
      </c>
      <c r="IO46" s="11">
        <v>87.436737124144088</v>
      </c>
      <c r="IP46" s="11">
        <v>22.727272727272727</v>
      </c>
      <c r="IQ46" s="11">
        <v>12.349137931034482</v>
      </c>
      <c r="IR46" s="11">
        <v>83.333333333333343</v>
      </c>
      <c r="IS46" s="11">
        <v>79.174978548355824</v>
      </c>
      <c r="IT46" s="11">
        <v>20.942408376963353</v>
      </c>
      <c r="IU46" s="11">
        <v>125.6544502617801</v>
      </c>
      <c r="IV46" s="11">
        <v>7.3578238432607366</v>
      </c>
      <c r="IW46" s="11">
        <v>25.155252339718359</v>
      </c>
      <c r="IX46" s="14" t="s">
        <v>727</v>
      </c>
      <c r="IY46" s="14" t="s">
        <v>727</v>
      </c>
      <c r="IZ46" s="14" t="s">
        <v>727</v>
      </c>
      <c r="JA46" s="14" t="s">
        <v>727</v>
      </c>
      <c r="JB46" s="14" t="s">
        <v>727</v>
      </c>
      <c r="JC46" s="11">
        <v>26.548672566371682</v>
      </c>
      <c r="JD46" s="11">
        <v>19.770288081340617</v>
      </c>
      <c r="JE46" s="11">
        <v>12.615326680474487</v>
      </c>
      <c r="JF46" s="11">
        <v>6.4018075691960084</v>
      </c>
      <c r="JG46" s="11">
        <v>15.714285714285714</v>
      </c>
      <c r="JH46" s="11">
        <v>9.2994350282485883</v>
      </c>
      <c r="JI46" s="11">
        <v>10.243697478991596</v>
      </c>
      <c r="JJ46" s="11">
        <v>108.81057268722468</v>
      </c>
      <c r="JK46" s="11">
        <v>113.18477251624883</v>
      </c>
      <c r="JL46" s="11">
        <v>33.400809716599191</v>
      </c>
      <c r="JM46" s="11">
        <v>78.744939271255063</v>
      </c>
      <c r="JN46" s="11">
        <v>96.719319562575947</v>
      </c>
      <c r="JO46" s="11">
        <v>74.908869987849329</v>
      </c>
      <c r="JP46" s="11">
        <v>81.105710814094778</v>
      </c>
      <c r="JQ46" s="11">
        <v>95.48</v>
      </c>
      <c r="JR46" s="11">
        <v>100</v>
      </c>
      <c r="JS46" s="11">
        <v>100</v>
      </c>
      <c r="JT46" s="11">
        <v>95.061728395061735</v>
      </c>
      <c r="JU46" s="11">
        <v>76.851851851851848</v>
      </c>
      <c r="JV46" s="11">
        <v>0.5487805</v>
      </c>
      <c r="JW46" s="11">
        <v>0.34146339999999997</v>
      </c>
      <c r="JX46" s="11">
        <v>0.95800770000000002</v>
      </c>
      <c r="JY46" s="11">
        <v>0.38888889999999998</v>
      </c>
      <c r="JZ46" s="11">
        <v>5.8185871817583692</v>
      </c>
      <c r="KA46" s="11">
        <v>22910.301247515628</v>
      </c>
      <c r="KB46" s="11">
        <v>66788.959218602991</v>
      </c>
      <c r="KC46" s="11">
        <v>4.8777977165883162E-2</v>
      </c>
      <c r="KD46" s="11">
        <v>1.0020000000000001E-5</v>
      </c>
      <c r="KE46" s="11">
        <v>0</v>
      </c>
      <c r="KF46" s="11">
        <v>1.4525981400000005</v>
      </c>
      <c r="KG46" s="13">
        <v>1.6465524182161427E-2</v>
      </c>
      <c r="KH46" s="11">
        <v>-14.423407917383821</v>
      </c>
      <c r="KI46" s="11">
        <v>-24.781849912739965</v>
      </c>
      <c r="KJ46" s="11">
        <v>-50.416666666666664</v>
      </c>
      <c r="KK46" s="11">
        <v>-70.967741935483872</v>
      </c>
      <c r="KL46" s="11">
        <v>3.557692307692307</v>
      </c>
      <c r="KM46" s="11">
        <v>8.323846153846155</v>
      </c>
      <c r="KN46" s="11">
        <v>84.602833333333351</v>
      </c>
      <c r="KO46" s="11">
        <v>105.70350000000001</v>
      </c>
      <c r="KP46" s="11">
        <v>102.04833333333335</v>
      </c>
      <c r="KQ46" s="11">
        <v>11.279737489745694</v>
      </c>
      <c r="KR46" s="11">
        <v>28.024287716020552</v>
      </c>
      <c r="KS46" s="11">
        <v>85.825148538862621</v>
      </c>
      <c r="KT46" s="11">
        <v>4.9955521719814948</v>
      </c>
      <c r="KU46" s="11">
        <v>80.359051079290438</v>
      </c>
      <c r="KV46" s="11">
        <v>19.869706840390879</v>
      </c>
    </row>
    <row r="47" spans="1:308" x14ac:dyDescent="0.3">
      <c r="A47" t="s">
        <v>1</v>
      </c>
      <c r="B47" s="2" t="s">
        <v>82</v>
      </c>
      <c r="C47" s="2" t="s">
        <v>83</v>
      </c>
      <c r="D47" s="2" t="s">
        <v>75</v>
      </c>
      <c r="E47" s="2" t="s">
        <v>347</v>
      </c>
      <c r="F47" s="2" t="s">
        <v>357</v>
      </c>
      <c r="G47" s="2" t="s">
        <v>355</v>
      </c>
      <c r="H47" s="17" t="s">
        <v>487</v>
      </c>
      <c r="I47" s="11">
        <v>55.006657475274871</v>
      </c>
      <c r="J47" s="11">
        <v>58.856375166737614</v>
      </c>
      <c r="K47" s="11">
        <v>60.104303328375778</v>
      </c>
      <c r="L47" s="11">
        <v>64.720485288250671</v>
      </c>
      <c r="M47" s="11">
        <v>54.213064326124275</v>
      </c>
      <c r="N47" s="11">
        <v>55.717640991393544</v>
      </c>
      <c r="O47" s="11">
        <v>36.428075750767334</v>
      </c>
      <c r="P47" s="11">
        <v>78.852909432307783</v>
      </c>
      <c r="Q47" s="11">
        <v>62.894197471761409</v>
      </c>
      <c r="R47" s="11">
        <v>57.727272727272727</v>
      </c>
      <c r="S47" s="11">
        <v>68.383845309928688</v>
      </c>
      <c r="T47" s="11">
        <v>35.728015538701932</v>
      </c>
      <c r="U47" s="11">
        <v>69.593389738303244</v>
      </c>
      <c r="V47" s="11">
        <v>38.814995948887564</v>
      </c>
      <c r="W47" s="11">
        <v>18.622806693906217</v>
      </c>
      <c r="X47" s="11">
        <v>67.66394757384154</v>
      </c>
      <c r="Y47" s="11">
        <v>84.311428477409578</v>
      </c>
      <c r="Z47" s="11">
        <v>69.819030568345809</v>
      </c>
      <c r="AA47" s="11">
        <v>76.515857757506922</v>
      </c>
      <c r="AB47" s="11">
        <v>84.766216507395228</v>
      </c>
      <c r="AC47" s="11">
        <v>47.499853823584374</v>
      </c>
      <c r="AD47" s="11">
        <v>50.154112782037352</v>
      </c>
      <c r="AE47" s="11">
        <v>64.666385570729489</v>
      </c>
      <c r="AF47" s="11">
        <v>54.213064326124275</v>
      </c>
      <c r="AG47" s="11">
        <v>37.15756927735535</v>
      </c>
      <c r="AH47" s="11">
        <v>15.691714528729211</v>
      </c>
      <c r="AI47" s="11">
        <v>51.784101145104238</v>
      </c>
      <c r="AJ47" s="11">
        <v>86.123300840601786</v>
      </c>
      <c r="AK47" s="11">
        <v>51.48069999539274</v>
      </c>
      <c r="AL47" s="11">
        <v>92.068460161177924</v>
      </c>
      <c r="AM47" s="11">
        <v>59.685439644366589</v>
      </c>
      <c r="AN47" s="11">
        <v>9.3518594515701228</v>
      </c>
      <c r="AO47" s="11">
        <v>4.2451428962688098</v>
      </c>
      <c r="AP47" s="11">
        <v>32.675124450132749</v>
      </c>
      <c r="AQ47" s="11">
        <v>50.18704019001698</v>
      </c>
      <c r="AR47" s="11">
        <v>62.423847872248757</v>
      </c>
      <c r="AS47" s="11">
        <v>92.446678440429295</v>
      </c>
      <c r="AT47" s="11">
        <v>87.599107936586108</v>
      </c>
      <c r="AU47" s="11">
        <v>74.309018392171666</v>
      </c>
      <c r="AV47" s="11">
        <v>40.640914232527273</v>
      </c>
      <c r="AW47" s="11">
        <v>85.880918957267284</v>
      </c>
      <c r="AX47" s="11">
        <v>92.240818634865022</v>
      </c>
      <c r="AY47" s="11">
        <v>67.694066086071601</v>
      </c>
      <c r="AZ47" s="11">
        <v>58.414286060442741</v>
      </c>
      <c r="BA47" s="11">
        <v>70.887724554505397</v>
      </c>
      <c r="BB47" s="11">
        <v>54.58071318602591</v>
      </c>
      <c r="BC47" s="11">
        <v>55.000000000000007</v>
      </c>
      <c r="BD47" s="11">
        <v>59.090909090909093</v>
      </c>
      <c r="BE47" s="11">
        <v>59.090909090909093</v>
      </c>
      <c r="BF47" s="11">
        <v>33.333333333333329</v>
      </c>
      <c r="BG47" s="11">
        <v>25</v>
      </c>
      <c r="BH47" s="11">
        <v>100</v>
      </c>
      <c r="BI47" s="11">
        <v>94.002559882976783</v>
      </c>
      <c r="BJ47" s="11">
        <v>89.583333333333343</v>
      </c>
      <c r="BK47" s="11">
        <v>75.789473684210535</v>
      </c>
      <c r="BL47" s="11">
        <v>56.170752839944157</v>
      </c>
      <c r="BM47" s="11">
        <v>13.162948237552289</v>
      </c>
      <c r="BN47" s="11">
        <v>24.249543891802688</v>
      </c>
      <c r="BO47" s="11">
        <v>9.2673590400000005</v>
      </c>
      <c r="BP47" s="11">
        <v>69.518202274435097</v>
      </c>
      <c r="BQ47" s="11">
        <v>66.192531492425303</v>
      </c>
      <c r="BR47" s="11">
        <v>73.069435448049333</v>
      </c>
      <c r="BS47" s="11">
        <v>2.4249368677482863</v>
      </c>
      <c r="BT47" s="11">
        <v>53.443894034029725</v>
      </c>
      <c r="BU47" s="11">
        <v>53.443894034029725</v>
      </c>
      <c r="BV47" s="11">
        <v>22.567906727860588</v>
      </c>
      <c r="BW47" s="11">
        <v>100</v>
      </c>
      <c r="BX47" s="11">
        <v>1.0093440296570242</v>
      </c>
      <c r="BY47" s="11">
        <v>26.667154031727463</v>
      </c>
      <c r="BZ47" s="11">
        <v>20</v>
      </c>
      <c r="CA47" s="11">
        <v>0</v>
      </c>
      <c r="CB47" s="11">
        <v>27.8240727438974</v>
      </c>
      <c r="CC47" s="11">
        <v>64.239891310447334</v>
      </c>
      <c r="CD47" s="11">
        <v>30.484458049095608</v>
      </c>
      <c r="CE47" s="11">
        <v>76.526386912548205</v>
      </c>
      <c r="CF47" s="11">
        <v>50.431320090489137</v>
      </c>
      <c r="CG47" s="11">
        <v>89.505704784054814</v>
      </c>
      <c r="CH47" s="11">
        <v>68.312318137730358</v>
      </c>
      <c r="CI47" s="11">
        <v>94.147553732525282</v>
      </c>
      <c r="CJ47" s="11">
        <v>77.041034584882681</v>
      </c>
      <c r="CK47" s="11">
        <v>90.246470762446933</v>
      </c>
      <c r="CL47" s="11">
        <v>89.486327289479746</v>
      </c>
      <c r="CM47" s="11">
        <v>88.670242521965179</v>
      </c>
      <c r="CN47" s="11">
        <v>76.113067228273394</v>
      </c>
      <c r="CO47" s="11">
        <v>99.45</v>
      </c>
      <c r="CP47" s="11">
        <v>72.709999999999994</v>
      </c>
      <c r="CQ47" s="11">
        <v>100</v>
      </c>
      <c r="CR47" s="11">
        <v>7.1161222733832794</v>
      </c>
      <c r="CS47" s="11">
        <v>63.732046432594714</v>
      </c>
      <c r="CT47" s="11">
        <v>80.488721892639404</v>
      </c>
      <c r="CU47" s="11">
        <v>85.381873756320914</v>
      </c>
      <c r="CV47" s="11">
        <v>64.856467605164852</v>
      </c>
      <c r="CW47" s="11">
        <v>68.008308061149563</v>
      </c>
      <c r="CX47" s="11">
        <v>96.627728797172011</v>
      </c>
      <c r="CY47" s="11">
        <v>95.35257850503298</v>
      </c>
      <c r="CZ47" s="11">
        <v>98.055589730131189</v>
      </c>
      <c r="DA47" s="11">
        <v>51.701988297989885</v>
      </c>
      <c r="DB47" s="11">
        <v>98.420803414846716</v>
      </c>
      <c r="DC47" s="11">
        <v>93.786020879081832</v>
      </c>
      <c r="DD47" s="11">
        <v>96.177137887962388</v>
      </c>
      <c r="DE47" s="11">
        <v>47.198735016190781</v>
      </c>
      <c r="DF47" s="11">
        <v>97.436878327925982</v>
      </c>
      <c r="DG47" s="11">
        <v>44.529270459705813</v>
      </c>
      <c r="DH47" s="11">
        <v>49.970291011047316</v>
      </c>
      <c r="DI47" s="11">
        <v>48</v>
      </c>
      <c r="DJ47" s="11">
        <v>89.374444700384998</v>
      </c>
      <c r="DK47" s="11">
        <v>28.780150712428838</v>
      </c>
      <c r="DL47" s="11">
        <v>32.307742933298236</v>
      </c>
      <c r="DM47" s="11">
        <v>61.338005734310286</v>
      </c>
      <c r="DN47" s="11">
        <v>22.516556291390728</v>
      </c>
      <c r="DO47" s="11">
        <v>94.065638642310134</v>
      </c>
      <c r="DP47" s="11">
        <v>80.745341614906835</v>
      </c>
      <c r="DQ47" s="11">
        <v>62.216587269295921</v>
      </c>
      <c r="DR47" s="11">
        <v>70.796460176991147</v>
      </c>
      <c r="DS47" s="11">
        <v>29.626145532085751</v>
      </c>
      <c r="DT47" s="11">
        <v>44.63778189776221</v>
      </c>
      <c r="DU47" s="11">
        <v>29.677356656948493</v>
      </c>
      <c r="DV47" s="11">
        <v>20.157473071273433</v>
      </c>
      <c r="DW47" s="11">
        <v>8.5190597869790619</v>
      </c>
      <c r="DX47" s="11">
        <v>10.986889574248544</v>
      </c>
      <c r="DY47" s="11">
        <v>19.500164374301114</v>
      </c>
      <c r="DZ47" s="11">
        <v>19.294985836843903</v>
      </c>
      <c r="EA47" s="11">
        <v>38.417315897666235</v>
      </c>
      <c r="EB47" s="11">
        <v>55.179727928846454</v>
      </c>
      <c r="EC47" s="11">
        <v>45.399387171430526</v>
      </c>
      <c r="ED47" s="11">
        <v>91.352646156149405</v>
      </c>
      <c r="EE47" s="11">
        <v>28.571428571428569</v>
      </c>
      <c r="EF47" s="11">
        <v>92.129872601466673</v>
      </c>
      <c r="EG47" s="11">
        <v>57.078087950945211</v>
      </c>
      <c r="EH47" s="11">
        <v>95.285242809995282</v>
      </c>
      <c r="EI47" s="11">
        <v>100</v>
      </c>
      <c r="EJ47" s="11">
        <v>25.492125984251967</v>
      </c>
      <c r="EK47" s="11">
        <v>53.937007874015755</v>
      </c>
      <c r="EL47" s="11">
        <v>77.681805516857054</v>
      </c>
      <c r="EM47" s="11">
        <v>61.618835330175536</v>
      </c>
      <c r="EN47" s="11">
        <v>38.673725271663415</v>
      </c>
      <c r="EO47" s="11">
        <v>88.66</v>
      </c>
      <c r="EP47" s="11">
        <v>99.51</v>
      </c>
      <c r="EQ47" s="11">
        <v>99.211045364891518</v>
      </c>
      <c r="ER47" s="11">
        <v>98.429833169774284</v>
      </c>
      <c r="ES47" s="11">
        <v>74.531422271223818</v>
      </c>
      <c r="ET47" s="11">
        <v>81.81817842975228</v>
      </c>
      <c r="EU47" s="11">
        <v>95.161286056191685</v>
      </c>
      <c r="EV47" s="11">
        <v>52.355035322349174</v>
      </c>
      <c r="EW47" s="11">
        <v>9.4072587691732217</v>
      </c>
      <c r="EX47" s="11">
        <v>8.6004342765177348</v>
      </c>
      <c r="EY47" s="11">
        <v>8.7537231454337476</v>
      </c>
      <c r="EZ47" s="11">
        <v>10.701420932758886</v>
      </c>
      <c r="FA47" s="11">
        <v>4.3431141197725571</v>
      </c>
      <c r="FB47" s="11">
        <v>2.5340877978950291</v>
      </c>
      <c r="FC47" s="11">
        <v>7.6795964582902911</v>
      </c>
      <c r="FD47" s="11">
        <v>2.4237732091173605</v>
      </c>
      <c r="FE47" s="11">
        <v>6.2730561354342438</v>
      </c>
      <c r="FF47" s="11">
        <v>0</v>
      </c>
      <c r="FG47" s="11">
        <v>84.336865632137716</v>
      </c>
      <c r="FH47" s="11">
        <v>0</v>
      </c>
      <c r="FI47" s="11">
        <v>72.765700483091791</v>
      </c>
      <c r="FJ47" s="11">
        <v>66.220722928620148</v>
      </c>
      <c r="FK47" s="11">
        <v>50.303095568106684</v>
      </c>
      <c r="FL47" s="11">
        <v>6.4204805201399955</v>
      </c>
      <c r="FM47" s="11">
        <v>59.370132260896668</v>
      </c>
      <c r="FN47" s="11">
        <v>68.620769672321387</v>
      </c>
      <c r="FO47" s="11">
        <v>88.088604067985514</v>
      </c>
      <c r="FP47" s="11">
        <v>70.664914010296854</v>
      </c>
      <c r="FQ47" s="11">
        <v>80.748190307785819</v>
      </c>
      <c r="FR47" s="11">
        <v>33.41960012793681</v>
      </c>
      <c r="FS47" s="11">
        <v>82.092828768555307</v>
      </c>
      <c r="FT47" s="11">
        <v>19.528949950932287</v>
      </c>
      <c r="FU47" s="11">
        <v>5.4340442874609423</v>
      </c>
      <c r="FV47" s="11">
        <v>119.54897432414073</v>
      </c>
      <c r="FW47" s="11">
        <v>419.77992120635781</v>
      </c>
      <c r="FX47" s="11">
        <v>463.25227550604535</v>
      </c>
      <c r="FY47" s="11">
        <v>28.528732509169949</v>
      </c>
      <c r="FZ47" s="11">
        <v>38.038310012226596</v>
      </c>
      <c r="GA47" s="11">
        <v>67.694066086071601</v>
      </c>
      <c r="GB47" s="11">
        <v>-6.0340660860716042</v>
      </c>
      <c r="GC47" s="11">
        <v>70.887724554505397</v>
      </c>
      <c r="GD47" s="11">
        <v>7.3857377087942382</v>
      </c>
      <c r="GE47" s="11">
        <v>55.000000000000007</v>
      </c>
      <c r="GF47" s="11">
        <v>59.090909090909093</v>
      </c>
      <c r="GG47" s="11">
        <v>59.090909090909093</v>
      </c>
      <c r="GH47" s="11">
        <v>33.333333333333329</v>
      </c>
      <c r="GI47" s="11">
        <v>25</v>
      </c>
      <c r="GJ47" s="11">
        <v>100</v>
      </c>
      <c r="GK47" s="11">
        <v>5</v>
      </c>
      <c r="GL47" s="11">
        <v>5</v>
      </c>
      <c r="GM47" s="11">
        <v>7.666666666666667</v>
      </c>
      <c r="GN47" s="11">
        <v>56.170752839944157</v>
      </c>
      <c r="GO47" s="11">
        <v>13.162948237552289</v>
      </c>
      <c r="GP47" s="11">
        <v>24.249543891802688</v>
      </c>
      <c r="GQ47" s="11">
        <v>9.2673590400000005</v>
      </c>
      <c r="GR47" s="11">
        <v>69.518202274435097</v>
      </c>
      <c r="GS47" s="11">
        <v>33.807468507574704</v>
      </c>
      <c r="GT47" s="11">
        <v>26.930564551950663</v>
      </c>
      <c r="GU47" s="11">
        <v>2.4249368677482863</v>
      </c>
      <c r="GV47" s="11">
        <v>53.443894034029725</v>
      </c>
      <c r="GW47" s="11">
        <v>53.443894034029725</v>
      </c>
      <c r="GX47" s="11">
        <v>22.567906727860588</v>
      </c>
      <c r="GY47" s="11">
        <v>1</v>
      </c>
      <c r="GZ47" s="11">
        <v>97.078125425482668</v>
      </c>
      <c r="HA47" s="11">
        <v>26.667154031727463</v>
      </c>
      <c r="HB47" s="11">
        <v>20</v>
      </c>
      <c r="HC47" s="11">
        <v>0</v>
      </c>
      <c r="HD47" s="11">
        <v>2743798.5280649168</v>
      </c>
      <c r="HE47" s="11">
        <v>118.74222222222227</v>
      </c>
      <c r="HF47" s="11">
        <v>305.05984126984117</v>
      </c>
      <c r="HG47" s="11">
        <v>117.79317460317458</v>
      </c>
      <c r="HH47" s="11">
        <v>176.44031746031746</v>
      </c>
      <c r="HI47" s="12">
        <v>139.42827089637069</v>
      </c>
      <c r="HJ47" s="12">
        <v>31.687681862269638</v>
      </c>
      <c r="HK47" s="12">
        <v>26.316829915314763</v>
      </c>
      <c r="HL47" s="11">
        <v>77.041034584882681</v>
      </c>
      <c r="HM47" s="11">
        <v>90.246470762446933</v>
      </c>
      <c r="HN47" s="11">
        <v>89.486327289479746</v>
      </c>
      <c r="HO47" s="11">
        <v>88.670242521965179</v>
      </c>
      <c r="HP47" s="11">
        <v>76.113067228273394</v>
      </c>
      <c r="HQ47" s="11">
        <v>99.45</v>
      </c>
      <c r="HR47" s="11">
        <v>72.709999999999994</v>
      </c>
      <c r="HS47" s="11" t="s">
        <v>727</v>
      </c>
      <c r="HT47" s="11">
        <v>7.1161222733832794</v>
      </c>
      <c r="HU47" s="11">
        <v>63.732046432594714</v>
      </c>
      <c r="HV47" s="11">
        <v>80.488721892639404</v>
      </c>
      <c r="HW47" s="11">
        <v>85.381873756320914</v>
      </c>
      <c r="HX47" s="11">
        <v>64.856467605164852</v>
      </c>
      <c r="HY47" s="11">
        <v>68.008308061149563</v>
      </c>
      <c r="HZ47" s="11">
        <v>96.627728797172011</v>
      </c>
      <c r="IA47" s="11">
        <v>95.35257850503298</v>
      </c>
      <c r="IB47" s="11">
        <v>98.055589730131189</v>
      </c>
      <c r="IC47" s="11">
        <v>51.701988297989885</v>
      </c>
      <c r="ID47" s="11">
        <v>98.420803414846716</v>
      </c>
      <c r="IE47" s="11">
        <v>93.786020879081832</v>
      </c>
      <c r="IF47" s="11">
        <v>96.177137887962388</v>
      </c>
      <c r="IG47" s="11">
        <v>47.198735016190781</v>
      </c>
      <c r="IH47" s="11">
        <v>97.436878327925982</v>
      </c>
      <c r="II47" s="11">
        <v>44.529270459705813</v>
      </c>
      <c r="IJ47" s="11">
        <v>-4.9118122408825799</v>
      </c>
      <c r="IK47" s="11">
        <v>14</v>
      </c>
      <c r="IL47" s="11">
        <v>89.374444700384998</v>
      </c>
      <c r="IM47" s="11">
        <v>28.780150712428838</v>
      </c>
      <c r="IN47" s="11">
        <v>32.307742933298236</v>
      </c>
      <c r="IO47" s="11">
        <v>61.338005734310286</v>
      </c>
      <c r="IP47" s="11">
        <v>22.516556291390728</v>
      </c>
      <c r="IQ47" s="11">
        <v>6.4205827067669174</v>
      </c>
      <c r="IR47" s="11">
        <v>80.745341614906835</v>
      </c>
      <c r="IS47" s="11">
        <v>80.695397992722178</v>
      </c>
      <c r="IT47" s="11">
        <v>13.274336283185841</v>
      </c>
      <c r="IU47" s="11">
        <v>119.46902654867257</v>
      </c>
      <c r="IV47" s="11">
        <v>7.699844509232264</v>
      </c>
      <c r="IW47" s="11">
        <v>29.677356656948493</v>
      </c>
      <c r="IX47" s="11">
        <v>112.82281607904783</v>
      </c>
      <c r="IY47" s="11">
        <v>15.180777004266787</v>
      </c>
      <c r="IZ47" s="11">
        <v>14.462160341342916</v>
      </c>
      <c r="JA47" s="11">
        <v>187.6038625645632</v>
      </c>
      <c r="JB47" s="11">
        <v>10</v>
      </c>
      <c r="JC47" s="11">
        <v>32.023355041545031</v>
      </c>
      <c r="JD47" s="11">
        <v>30.316640467100832</v>
      </c>
      <c r="JE47" s="11">
        <v>14.686728048506625</v>
      </c>
      <c r="JF47" s="11">
        <v>9.2971030765775868</v>
      </c>
      <c r="JG47" s="11">
        <v>8.5714285714285712</v>
      </c>
      <c r="JH47" s="11">
        <v>8.7111650485436893</v>
      </c>
      <c r="JI47" s="11">
        <v>13.856837606837606</v>
      </c>
      <c r="JJ47" s="11">
        <v>95.285242809995282</v>
      </c>
      <c r="JK47" s="11">
        <v>127.40667976424362</v>
      </c>
      <c r="JL47" s="11">
        <v>25.492125984251967</v>
      </c>
      <c r="JM47" s="11">
        <v>53.937007874015755</v>
      </c>
      <c r="JN47" s="11">
        <v>77.681805516857054</v>
      </c>
      <c r="JO47" s="11">
        <v>61.618835330175536</v>
      </c>
      <c r="JP47" s="11">
        <v>38.673725271663415</v>
      </c>
      <c r="JQ47" s="11">
        <v>88.66</v>
      </c>
      <c r="JR47" s="11">
        <v>99.51</v>
      </c>
      <c r="JS47" s="11">
        <v>99.211045364891518</v>
      </c>
      <c r="JT47" s="11">
        <v>98.429833169774284</v>
      </c>
      <c r="JU47" s="11">
        <v>74.531422271223818</v>
      </c>
      <c r="JV47" s="11">
        <v>0.90243899999999999</v>
      </c>
      <c r="JW47" s="11">
        <v>0.96341460000000001</v>
      </c>
      <c r="JX47" s="11">
        <v>1.470447488</v>
      </c>
      <c r="JY47" s="11">
        <v>0.2428621</v>
      </c>
      <c r="JZ47" s="11">
        <v>4.289456705565919</v>
      </c>
      <c r="KA47" s="11">
        <v>156070.49690015713</v>
      </c>
      <c r="KB47" s="11">
        <v>139221.90483021186</v>
      </c>
      <c r="KC47" s="11">
        <v>0.34752746538953783</v>
      </c>
      <c r="KD47" s="11">
        <v>19.396391329999993</v>
      </c>
      <c r="KE47" s="11">
        <v>19.968374459999993</v>
      </c>
      <c r="KF47" s="11">
        <v>7.0434200700000016</v>
      </c>
      <c r="KG47" s="13">
        <v>5.4611896948073883E-2</v>
      </c>
      <c r="KH47" s="11">
        <v>-21.504265828468792</v>
      </c>
      <c r="KI47" s="11">
        <v>154.04172099087356</v>
      </c>
      <c r="KJ47" s="11">
        <v>-200</v>
      </c>
      <c r="KK47" s="11">
        <v>91.062801932367151</v>
      </c>
      <c r="KL47" s="11">
        <v>6.1745454545454574</v>
      </c>
      <c r="KM47" s="11">
        <v>12.272272727272728</v>
      </c>
      <c r="KN47" s="11">
        <v>87.673333333333346</v>
      </c>
      <c r="KO47" s="11">
        <v>111.10416666666667</v>
      </c>
      <c r="KP47" s="11">
        <v>105.255</v>
      </c>
      <c r="KQ47" s="11">
        <v>11.911395932014489</v>
      </c>
      <c r="KR47" s="11">
        <v>29.335085989703142</v>
      </c>
      <c r="KS47" s="11">
        <v>80.748190307785819</v>
      </c>
      <c r="KT47" s="11">
        <v>5.578253712116549</v>
      </c>
      <c r="KU47" s="11">
        <v>82.092828768555307</v>
      </c>
      <c r="KV47" s="11">
        <v>19.528949950932287</v>
      </c>
    </row>
    <row r="48" spans="1:308" x14ac:dyDescent="0.3">
      <c r="A48" t="s">
        <v>1</v>
      </c>
      <c r="B48" s="2" t="s">
        <v>84</v>
      </c>
      <c r="C48" s="2" t="s">
        <v>85</v>
      </c>
      <c r="D48" s="2" t="s">
        <v>75</v>
      </c>
      <c r="E48" s="2" t="s">
        <v>347</v>
      </c>
      <c r="F48" s="2" t="s">
        <v>357</v>
      </c>
      <c r="G48" s="2" t="s">
        <v>344</v>
      </c>
      <c r="H48" s="17" t="s">
        <v>488</v>
      </c>
      <c r="I48" s="11">
        <v>53.835210058342717</v>
      </c>
      <c r="J48" s="11">
        <v>50.493106334714092</v>
      </c>
      <c r="K48" s="11">
        <v>69.701422454632478</v>
      </c>
      <c r="L48" s="11">
        <v>60.592106452438962</v>
      </c>
      <c r="M48" s="11">
        <v>55.882506079069799</v>
      </c>
      <c r="N48" s="11">
        <v>51.011479725907691</v>
      </c>
      <c r="O48" s="11">
        <v>35.330639303293282</v>
      </c>
      <c r="P48" s="11">
        <v>89.571123115231956</v>
      </c>
      <c r="Q48" s="11">
        <v>59.208507106406287</v>
      </c>
      <c r="R48" s="11">
        <v>1.5151515151515154</v>
      </c>
      <c r="S48" s="11">
        <v>34.551791918083744</v>
      </c>
      <c r="T48" s="11">
        <v>43.356282129513815</v>
      </c>
      <c r="U48" s="11">
        <v>71.9315563310996</v>
      </c>
      <c r="V48" s="11">
        <v>53.317332227511777</v>
      </c>
      <c r="W48" s="11">
        <v>52.610302432973199</v>
      </c>
      <c r="X48" s="11">
        <v>67.505014930178035</v>
      </c>
      <c r="Y48" s="11">
        <v>90.506478209658425</v>
      </c>
      <c r="Z48" s="11">
        <v>68.183894245720268</v>
      </c>
      <c r="AA48" s="11">
        <v>68.725234863267033</v>
      </c>
      <c r="AB48" s="11">
        <v>84.601090206854451</v>
      </c>
      <c r="AC48" s="11">
        <v>21.056084832991843</v>
      </c>
      <c r="AD48" s="11">
        <v>53.193299306373511</v>
      </c>
      <c r="AE48" s="11">
        <v>75.384823052707972</v>
      </c>
      <c r="AF48" s="11">
        <v>55.882506079069799</v>
      </c>
      <c r="AG48" s="11">
        <v>26.840474450701947</v>
      </c>
      <c r="AH48" s="11">
        <v>13.650997840912151</v>
      </c>
      <c r="AI48" s="11">
        <v>38.284520926674155</v>
      </c>
      <c r="AJ48" s="11">
        <v>77.525620256030564</v>
      </c>
      <c r="AK48" s="11">
        <v>55.295378080778349</v>
      </c>
      <c r="AL48" s="11">
        <v>94.471886800348983</v>
      </c>
      <c r="AM48" s="11">
        <v>28.089176178363285</v>
      </c>
      <c r="AN48" s="11">
        <v>1.7283900407661612</v>
      </c>
      <c r="AO48" s="11">
        <v>1.3969614197278546</v>
      </c>
      <c r="AP48" s="11">
        <v>18.925415972504734</v>
      </c>
      <c r="AQ48" s="11">
        <v>94.680253686968385</v>
      </c>
      <c r="AR48" s="11">
        <v>67.163638521429291</v>
      </c>
      <c r="AS48" s="11">
        <v>100</v>
      </c>
      <c r="AT48" s="11">
        <v>89.310251838114397</v>
      </c>
      <c r="AU48" s="11">
        <v>93.711320833293826</v>
      </c>
      <c r="AV48" s="11">
        <v>85.161269346836846</v>
      </c>
      <c r="AW48" s="11">
        <v>74.499167465804078</v>
      </c>
      <c r="AX48" s="11">
        <v>94.744729207342658</v>
      </c>
      <c r="AY48" s="11">
        <v>70.827572859215579</v>
      </c>
      <c r="AZ48" s="11">
        <v>57.344067306481648</v>
      </c>
      <c r="BA48" s="11">
        <v>61.502450130049837</v>
      </c>
      <c r="BB48" s="11">
        <v>47.159938129878086</v>
      </c>
      <c r="BC48" s="11">
        <v>0</v>
      </c>
      <c r="BD48" s="11">
        <v>4.5454545454545459</v>
      </c>
      <c r="BE48" s="11">
        <v>0</v>
      </c>
      <c r="BF48" s="11">
        <v>0</v>
      </c>
      <c r="BG48" s="11">
        <v>25</v>
      </c>
      <c r="BH48" s="11">
        <v>0</v>
      </c>
      <c r="BI48" s="11">
        <v>79.008959590418726</v>
      </c>
      <c r="BJ48" s="11">
        <v>68.75</v>
      </c>
      <c r="BK48" s="11">
        <v>98.421052631578945</v>
      </c>
      <c r="BL48" s="11">
        <v>70.033720927204456</v>
      </c>
      <c r="BM48" s="11">
        <v>9.499133207266782</v>
      </c>
      <c r="BN48" s="11">
        <v>19.905873641518866</v>
      </c>
      <c r="BO48" s="11">
        <v>18.921630240000006</v>
      </c>
      <c r="BP48" s="11">
        <v>43.446229241909023</v>
      </c>
      <c r="BQ48" s="11">
        <v>96.028063135906095</v>
      </c>
      <c r="BR48" s="11">
        <v>76.320376615483696</v>
      </c>
      <c r="BS48" s="11">
        <v>17.474176094441709</v>
      </c>
      <c r="BT48" s="11">
        <v>100</v>
      </c>
      <c r="BU48" s="11">
        <v>100</v>
      </c>
      <c r="BV48" s="11">
        <v>100</v>
      </c>
      <c r="BW48" s="11">
        <v>0</v>
      </c>
      <c r="BX48" s="11">
        <v>2.4298172706289765</v>
      </c>
      <c r="BY48" s="11">
        <v>19.11882510013351</v>
      </c>
      <c r="BZ48" s="11">
        <v>42.857142857142854</v>
      </c>
      <c r="CA48" s="11">
        <v>100</v>
      </c>
      <c r="CB48" s="11">
        <v>48.46524177461643</v>
      </c>
      <c r="CC48" s="11">
        <v>76.353381078071422</v>
      </c>
      <c r="CD48" s="11">
        <v>39.5583045980867</v>
      </c>
      <c r="CE48" s="11">
        <v>67.875543514318281</v>
      </c>
      <c r="CF48" s="11">
        <v>62.183941557284058</v>
      </c>
      <c r="CG48" s="11">
        <v>92.345883563407583</v>
      </c>
      <c r="CH48" s="11">
        <v>40.70193818753274</v>
      </c>
      <c r="CI48" s="11">
        <v>93.516112012545449</v>
      </c>
      <c r="CJ48" s="11">
        <v>59.285433843737735</v>
      </c>
      <c r="CK48" s="11">
        <v>98.429524931291709</v>
      </c>
      <c r="CL48" s="11">
        <v>98.939929328621915</v>
      </c>
      <c r="CM48" s="11">
        <v>97.624656458578713</v>
      </c>
      <c r="CN48" s="11">
        <v>98.252846486062026</v>
      </c>
      <c r="CO48" s="11">
        <v>0</v>
      </c>
      <c r="CP48" s="11">
        <v>91.208699999999993</v>
      </c>
      <c r="CQ48" s="11">
        <v>81.526876982881092</v>
      </c>
      <c r="CR48" s="11">
        <v>100</v>
      </c>
      <c r="CS48" s="11">
        <v>41.308976116726988</v>
      </c>
      <c r="CT48" s="11">
        <v>72.469798283740104</v>
      </c>
      <c r="CU48" s="11">
        <v>87.231760542768626</v>
      </c>
      <c r="CV48" s="11">
        <v>56.322444330864819</v>
      </c>
      <c r="CW48" s="11">
        <v>58.922749199058742</v>
      </c>
      <c r="CX48" s="11">
        <v>96.095680706442963</v>
      </c>
      <c r="CY48" s="11">
        <v>92.335362569189044</v>
      </c>
      <c r="CZ48" s="11">
        <v>95.958129016679663</v>
      </c>
      <c r="DA48" s="11">
        <v>54.441005072020474</v>
      </c>
      <c r="DB48" s="11">
        <v>97.048434908656375</v>
      </c>
      <c r="DC48" s="11">
        <v>93.786365746536688</v>
      </c>
      <c r="DD48" s="11">
        <v>95.156176339908299</v>
      </c>
      <c r="DE48" s="11">
        <v>52.024645364665425</v>
      </c>
      <c r="DF48" s="11">
        <v>96.058602637179831</v>
      </c>
      <c r="DG48" s="11">
        <v>19.493521790341578</v>
      </c>
      <c r="DH48" s="11">
        <v>19.674732708633954</v>
      </c>
      <c r="DI48" s="11">
        <v>24</v>
      </c>
      <c r="DJ48" s="11">
        <v>95.740086376128772</v>
      </c>
      <c r="DK48" s="11">
        <v>32.253631723596385</v>
      </c>
      <c r="DL48" s="11">
        <v>31.586179819395365</v>
      </c>
      <c r="DM48" s="11">
        <v>73.870705977819853</v>
      </c>
      <c r="DN48" s="11">
        <v>33.333333333333329</v>
      </c>
      <c r="DO48" s="11">
        <v>94.335252899678707</v>
      </c>
      <c r="DP48" s="11">
        <v>100</v>
      </c>
      <c r="DQ48" s="11">
        <v>52.01737042339127</v>
      </c>
      <c r="DR48" s="11">
        <v>86.746987951807228</v>
      </c>
      <c r="DS48" s="11">
        <v>28.883159862010888</v>
      </c>
      <c r="DT48" s="11">
        <v>30.754839488523107</v>
      </c>
      <c r="DU48" s="11">
        <v>22.926109412880784</v>
      </c>
      <c r="DV48" s="11">
        <v>2.0659015354726638</v>
      </c>
      <c r="DW48" s="11">
        <v>46.764513352339442</v>
      </c>
      <c r="DX48" s="11">
        <v>0</v>
      </c>
      <c r="DY48" s="11">
        <v>12.992912371134018</v>
      </c>
      <c r="DZ48" s="11">
        <v>6.4316619456146338</v>
      </c>
      <c r="EA48" s="11">
        <v>29.89597168658954</v>
      </c>
      <c r="EB48" s="11">
        <v>18.868800697459935</v>
      </c>
      <c r="EC48" s="11">
        <v>17.255416276729889</v>
      </c>
      <c r="ED48" s="11">
        <v>92.06908263925807</v>
      </c>
      <c r="EE48" s="11">
        <v>33.333333333333329</v>
      </c>
      <c r="EF48" s="11">
        <v>46.576792101874368</v>
      </c>
      <c r="EG48" s="11">
        <v>67.481732878291851</v>
      </c>
      <c r="EH48" s="11">
        <v>96.043956043956044</v>
      </c>
      <c r="EI48" s="11">
        <v>100</v>
      </c>
      <c r="EJ48" s="11">
        <v>0</v>
      </c>
      <c r="EK48" s="11">
        <v>73.226544622425621</v>
      </c>
      <c r="EL48" s="11">
        <v>100</v>
      </c>
      <c r="EM48" s="11">
        <v>92.807745504840938</v>
      </c>
      <c r="EN48" s="11">
        <v>10.442600276625173</v>
      </c>
      <c r="EO48" s="11">
        <v>88.32</v>
      </c>
      <c r="EP48" s="11">
        <v>99.49</v>
      </c>
      <c r="EQ48" s="11">
        <v>99.492385786802032</v>
      </c>
      <c r="ER48" s="11">
        <v>97.2027972027972</v>
      </c>
      <c r="ES48" s="11">
        <v>87.854251012145738</v>
      </c>
      <c r="ET48" s="11">
        <v>20.454544607438073</v>
      </c>
      <c r="EU48" s="11">
        <v>27.419356971904158</v>
      </c>
      <c r="EV48" s="11">
        <v>5.2327471818649984</v>
      </c>
      <c r="EW48" s="11">
        <v>59.250055952245908</v>
      </c>
      <c r="EX48" s="11">
        <v>3.2905952541698835</v>
      </c>
      <c r="EY48" s="11">
        <v>0.32282938094328245</v>
      </c>
      <c r="EZ48" s="11">
        <v>1.5717454871853176</v>
      </c>
      <c r="FA48" s="11">
        <v>3.1275702733667385</v>
      </c>
      <c r="FB48" s="11">
        <v>0</v>
      </c>
      <c r="FC48" s="11">
        <v>1.2527952895210595E-2</v>
      </c>
      <c r="FD48" s="11">
        <v>2.4477474526494691</v>
      </c>
      <c r="FE48" s="11">
        <v>0.60982584574909238</v>
      </c>
      <c r="FF48" s="11">
        <v>0</v>
      </c>
      <c r="FG48" s="11">
        <v>20.138076534620133</v>
      </c>
      <c r="FH48" s="11">
        <v>33.953804347826086</v>
      </c>
      <c r="FI48" s="11">
        <v>39.92537313432836</v>
      </c>
      <c r="FJ48" s="11">
        <v>100</v>
      </c>
      <c r="FK48" s="11">
        <v>91.32139923466832</v>
      </c>
      <c r="FL48" s="11">
        <v>100</v>
      </c>
      <c r="FM48" s="11">
        <v>89.961010884854659</v>
      </c>
      <c r="FN48" s="11">
        <v>92.118858315318946</v>
      </c>
      <c r="FO48" s="11">
        <v>89.877300613496928</v>
      </c>
      <c r="FP48" s="11">
        <v>78.87067395264117</v>
      </c>
      <c r="FQ48" s="11">
        <v>91.740550629958008</v>
      </c>
      <c r="FR48" s="11">
        <v>33.89801274437648</v>
      </c>
      <c r="FS48" s="11">
        <v>75.862068965517238</v>
      </c>
      <c r="FT48" s="11">
        <v>32.733224222585925</v>
      </c>
      <c r="FU48" s="11">
        <v>0</v>
      </c>
      <c r="FV48" s="11">
        <v>103.05294344969728</v>
      </c>
      <c r="FW48" s="11">
        <v>128.81617931212159</v>
      </c>
      <c r="FX48" s="11">
        <v>154.57941517454591</v>
      </c>
      <c r="FY48" s="11">
        <v>51.526471724848641</v>
      </c>
      <c r="FZ48" s="11">
        <v>25.76323586242432</v>
      </c>
      <c r="GA48" s="11">
        <v>70.827572859215579</v>
      </c>
      <c r="GB48" s="11">
        <v>-6.2175728592155792</v>
      </c>
      <c r="GC48" s="11">
        <v>61.502450130049837</v>
      </c>
      <c r="GD48" s="11">
        <v>5.7189691974635437</v>
      </c>
      <c r="GE48" s="11">
        <v>0</v>
      </c>
      <c r="GF48" s="11">
        <v>4.5454545454545459</v>
      </c>
      <c r="GG48" s="11">
        <v>0</v>
      </c>
      <c r="GH48" s="11">
        <v>0</v>
      </c>
      <c r="GI48" s="11">
        <v>25</v>
      </c>
      <c r="GJ48" s="11">
        <v>0</v>
      </c>
      <c r="GK48" s="11">
        <v>15</v>
      </c>
      <c r="GL48" s="11">
        <v>15</v>
      </c>
      <c r="GM48" s="11">
        <v>0.5</v>
      </c>
      <c r="GN48" s="11">
        <v>70.033720927204456</v>
      </c>
      <c r="GO48" s="11">
        <v>9.499133207266782</v>
      </c>
      <c r="GP48" s="11">
        <v>19.905873641518866</v>
      </c>
      <c r="GQ48" s="11">
        <v>18.921630240000006</v>
      </c>
      <c r="GR48" s="11">
        <v>43.446229241909023</v>
      </c>
      <c r="GS48" s="11">
        <v>3.9719368640938999</v>
      </c>
      <c r="GT48" s="11">
        <v>23.679623384516308</v>
      </c>
      <c r="GU48" s="11">
        <v>17.474176094441709</v>
      </c>
      <c r="GV48" s="11">
        <v>100</v>
      </c>
      <c r="GW48" s="11">
        <v>100</v>
      </c>
      <c r="GX48" s="11">
        <v>125.56507864251745</v>
      </c>
      <c r="GY48" s="11">
        <v>0</v>
      </c>
      <c r="GZ48" s="11">
        <v>233.6984207845135</v>
      </c>
      <c r="HA48" s="11">
        <v>19.11882510013351</v>
      </c>
      <c r="HB48" s="11">
        <v>42.857142857142854</v>
      </c>
      <c r="HC48" s="11">
        <v>100</v>
      </c>
      <c r="HD48" s="11">
        <v>4779273.698264352</v>
      </c>
      <c r="HE48" s="11">
        <v>81.393968253968282</v>
      </c>
      <c r="HF48" s="11">
        <v>267.48857142857145</v>
      </c>
      <c r="HG48" s="11">
        <v>159.39396825396821</v>
      </c>
      <c r="HH48" s="11">
        <v>140.54428571428571</v>
      </c>
      <c r="HI48" s="12">
        <v>131.18395740446547</v>
      </c>
      <c r="HJ48" s="12">
        <v>59.29806181246726</v>
      </c>
      <c r="HK48" s="12">
        <v>28.847173144876326</v>
      </c>
      <c r="HL48" s="11">
        <v>59.285433843737735</v>
      </c>
      <c r="HM48" s="11">
        <v>98.429524931291709</v>
      </c>
      <c r="HN48" s="11">
        <v>98.939929328621915</v>
      </c>
      <c r="HO48" s="11">
        <v>97.624656458578713</v>
      </c>
      <c r="HP48" s="11">
        <v>98.252846486062026</v>
      </c>
      <c r="HQ48" s="11">
        <v>0</v>
      </c>
      <c r="HR48" s="11" t="s">
        <v>727</v>
      </c>
      <c r="HS48" s="11">
        <v>81.526876982881092</v>
      </c>
      <c r="HT48" s="11">
        <v>128.12368323222213</v>
      </c>
      <c r="HU48" s="11">
        <v>41.308976116726988</v>
      </c>
      <c r="HV48" s="11">
        <v>72.469798283740104</v>
      </c>
      <c r="HW48" s="11">
        <v>87.231760542768626</v>
      </c>
      <c r="HX48" s="11">
        <v>56.322444330864819</v>
      </c>
      <c r="HY48" s="11">
        <v>58.922749199058742</v>
      </c>
      <c r="HZ48" s="11">
        <v>96.095680706442963</v>
      </c>
      <c r="IA48" s="11">
        <v>92.335362569189044</v>
      </c>
      <c r="IB48" s="11">
        <v>95.958129016679663</v>
      </c>
      <c r="IC48" s="11">
        <v>54.441005072020474</v>
      </c>
      <c r="ID48" s="11">
        <v>97.048434908656375</v>
      </c>
      <c r="IE48" s="11">
        <v>93.786365746536688</v>
      </c>
      <c r="IF48" s="11">
        <v>95.156176339908299</v>
      </c>
      <c r="IG48" s="11">
        <v>52.024645364665425</v>
      </c>
      <c r="IH48" s="11">
        <v>96.058602637179831</v>
      </c>
      <c r="II48" s="11">
        <v>19.493521790341578</v>
      </c>
      <c r="IJ48" s="11">
        <v>-22.178683385579937</v>
      </c>
      <c r="IK48" s="11">
        <v>8</v>
      </c>
      <c r="IL48" s="11">
        <v>95.740086376128772</v>
      </c>
      <c r="IM48" s="11">
        <v>32.253631723596385</v>
      </c>
      <c r="IN48" s="11">
        <v>31.586179819395365</v>
      </c>
      <c r="IO48" s="11">
        <v>73.870705977819853</v>
      </c>
      <c r="IP48" s="11">
        <v>33.333333333333329</v>
      </c>
      <c r="IQ48" s="11">
        <v>6.245210727969349</v>
      </c>
      <c r="IR48" s="11">
        <v>100</v>
      </c>
      <c r="IS48" s="11">
        <v>79.586149391134398</v>
      </c>
      <c r="IT48" s="11">
        <v>6.024096385542169</v>
      </c>
      <c r="IU48" s="11">
        <v>120.48192771084338</v>
      </c>
      <c r="IV48" s="11">
        <v>7.0521766628017284</v>
      </c>
      <c r="IW48" s="11">
        <v>22.926109412880784</v>
      </c>
      <c r="IX48" s="11">
        <v>11.562998405103668</v>
      </c>
      <c r="IY48" s="11">
        <v>83.333333333333329</v>
      </c>
      <c r="IZ48" s="11">
        <v>0</v>
      </c>
      <c r="JA48" s="11">
        <v>125</v>
      </c>
      <c r="JB48" s="11">
        <v>3.333333333333333</v>
      </c>
      <c r="JC48" s="11">
        <v>24.920255183413079</v>
      </c>
      <c r="JD48" s="11">
        <v>10.36682615629984</v>
      </c>
      <c r="JE48" s="11">
        <v>5.5821371610845292</v>
      </c>
      <c r="JF48" s="11">
        <v>9.3700159489633172</v>
      </c>
      <c r="JG48" s="11">
        <v>10</v>
      </c>
      <c r="JH48" s="11">
        <v>14.46</v>
      </c>
      <c r="JI48" s="11">
        <v>12.424657534246576</v>
      </c>
      <c r="JJ48" s="11">
        <v>96.043956043956044</v>
      </c>
      <c r="JK48" s="11">
        <v>164.31159420289856</v>
      </c>
      <c r="JL48" s="11">
        <v>0</v>
      </c>
      <c r="JM48" s="11">
        <v>73.226544622425621</v>
      </c>
      <c r="JN48" s="11">
        <v>100</v>
      </c>
      <c r="JO48" s="11">
        <v>92.807745504840938</v>
      </c>
      <c r="JP48" s="11">
        <v>10.442600276625173</v>
      </c>
      <c r="JQ48" s="11">
        <v>88.32</v>
      </c>
      <c r="JR48" s="11">
        <v>99.49</v>
      </c>
      <c r="JS48" s="11">
        <v>99.492385786802032</v>
      </c>
      <c r="JT48" s="11">
        <v>97.2027972027972</v>
      </c>
      <c r="JU48" s="11">
        <v>87.854251012145738</v>
      </c>
      <c r="JV48" s="11">
        <v>0.57317070000000003</v>
      </c>
      <c r="JW48" s="11">
        <v>0.4512195</v>
      </c>
      <c r="JX48" s="11">
        <v>0.99539689799999997</v>
      </c>
      <c r="JY48" s="11">
        <v>0.37292029999999998</v>
      </c>
      <c r="JZ48" s="11">
        <v>3.0058142682572546</v>
      </c>
      <c r="KA48" s="11">
        <v>16985.204955574511</v>
      </c>
      <c r="KB48" s="11">
        <v>27267.031541142998</v>
      </c>
      <c r="KC48" s="11">
        <v>0.25026203317626083</v>
      </c>
      <c r="KD48" s="11">
        <v>0</v>
      </c>
      <c r="KE48" s="11">
        <v>3.2575E-2</v>
      </c>
      <c r="KF48" s="11">
        <v>7.1130885800000003</v>
      </c>
      <c r="KG48" s="13">
        <v>1.6535222065869309E-2</v>
      </c>
      <c r="KH48" s="11">
        <v>-19.73067029807838</v>
      </c>
      <c r="KI48" s="11">
        <v>-34.328358208955223</v>
      </c>
      <c r="KJ48" s="11">
        <v>-64.184782608695656</v>
      </c>
      <c r="KK48" s="11">
        <v>-40.298507462686565</v>
      </c>
      <c r="KL48" s="11">
        <v>1.6099999999999999</v>
      </c>
      <c r="KM48" s="11">
        <v>4.4728571428571433</v>
      </c>
      <c r="KN48" s="11">
        <v>72.32083333333334</v>
      </c>
      <c r="KO48" s="11">
        <v>84.100833333333341</v>
      </c>
      <c r="KP48" s="11">
        <v>89.221666666666678</v>
      </c>
      <c r="KQ48" s="11">
        <v>10.122699386503067</v>
      </c>
      <c r="KR48" s="11">
        <v>21.129326047358834</v>
      </c>
      <c r="KS48" s="11">
        <v>91.740550629958008</v>
      </c>
      <c r="KT48" s="11">
        <v>5.5978271826553829</v>
      </c>
      <c r="KU48" s="11">
        <v>75.862068965517238</v>
      </c>
      <c r="KV48" s="11">
        <v>32.733224222585925</v>
      </c>
    </row>
    <row r="49" spans="1:308" x14ac:dyDescent="0.3">
      <c r="A49" t="s">
        <v>1</v>
      </c>
      <c r="B49" s="2" t="s">
        <v>86</v>
      </c>
      <c r="C49" s="2" t="s">
        <v>87</v>
      </c>
      <c r="D49" s="2" t="s">
        <v>75</v>
      </c>
      <c r="E49" s="2" t="s">
        <v>347</v>
      </c>
      <c r="F49" s="2" t="s">
        <v>357</v>
      </c>
      <c r="G49" s="2" t="s">
        <v>344</v>
      </c>
      <c r="H49" s="17" t="s">
        <v>487</v>
      </c>
      <c r="I49" s="11">
        <v>57.702537212642767</v>
      </c>
      <c r="J49" s="11">
        <v>56.869865900881507</v>
      </c>
      <c r="K49" s="11">
        <v>63.243602851075821</v>
      </c>
      <c r="L49" s="11">
        <v>72.141527451271628</v>
      </c>
      <c r="M49" s="11">
        <v>58.626277898993486</v>
      </c>
      <c r="N49" s="11">
        <v>52.09619381004277</v>
      </c>
      <c r="O49" s="11">
        <v>43.237755363591369</v>
      </c>
      <c r="P49" s="11">
        <v>87.841245785379158</v>
      </c>
      <c r="Q49" s="11">
        <v>66.00698278230395</v>
      </c>
      <c r="R49" s="11">
        <v>25</v>
      </c>
      <c r="S49" s="11">
        <v>63.633921988451036</v>
      </c>
      <c r="T49" s="11">
        <v>44.682778645068723</v>
      </c>
      <c r="U49" s="11">
        <v>75.822479692808614</v>
      </c>
      <c r="V49" s="11">
        <v>35.101652412159069</v>
      </c>
      <c r="W49" s="11">
        <v>21.77057734640422</v>
      </c>
      <c r="X49" s="11">
        <v>67.325932052368799</v>
      </c>
      <c r="Y49" s="11">
        <v>96.38224813735016</v>
      </c>
      <c r="Z49" s="11">
        <v>67.495653868180099</v>
      </c>
      <c r="AA49" s="11">
        <v>84.31029758015724</v>
      </c>
      <c r="AB49" s="11">
        <v>87.748406945765907</v>
      </c>
      <c r="AC49" s="11">
        <v>48.709575866622373</v>
      </c>
      <c r="AD49" s="11">
        <v>57.259475218658899</v>
      </c>
      <c r="AE49" s="11">
        <v>82.679881645153699</v>
      </c>
      <c r="AF49" s="11">
        <v>58.626277898993486</v>
      </c>
      <c r="AG49" s="11">
        <v>41.039482484624408</v>
      </c>
      <c r="AH49" s="11">
        <v>6.9206591244612738</v>
      </c>
      <c r="AI49" s="11">
        <v>43.324026231697516</v>
      </c>
      <c r="AJ49" s="11">
        <v>64.274756627639476</v>
      </c>
      <c r="AK49" s="11">
        <v>63.956372897081792</v>
      </c>
      <c r="AL49" s="11">
        <v>93.061865494752197</v>
      </c>
      <c r="AM49" s="11">
        <v>59.58333663792942</v>
      </c>
      <c r="AN49" s="11">
        <v>2.6612126954957938</v>
      </c>
      <c r="AO49" s="11">
        <v>2.6611939486298155</v>
      </c>
      <c r="AP49" s="11">
        <v>27.333406870138379</v>
      </c>
      <c r="AQ49" s="11">
        <v>95.952217981416823</v>
      </c>
      <c r="AR49" s="11">
        <v>71.235164047937999</v>
      </c>
      <c r="AS49" s="11">
        <v>91.708093060250548</v>
      </c>
      <c r="AT49" s="11">
        <v>87.417838005011461</v>
      </c>
      <c r="AU49" s="11">
        <v>94.610546209939315</v>
      </c>
      <c r="AV49" s="11">
        <v>83.652126390927819</v>
      </c>
      <c r="AW49" s="11">
        <v>77.365539132291957</v>
      </c>
      <c r="AX49" s="11">
        <v>92.293331913853848</v>
      </c>
      <c r="AY49" s="11">
        <v>72.882128761756661</v>
      </c>
      <c r="AZ49" s="11">
        <v>56.501011569384339</v>
      </c>
      <c r="BA49" s="11">
        <v>72.732426393490925</v>
      </c>
      <c r="BB49" s="11">
        <v>61.912364404583897</v>
      </c>
      <c r="BC49" s="11">
        <v>25</v>
      </c>
      <c r="BD49" s="11">
        <v>13.636363636363635</v>
      </c>
      <c r="BE49" s="11">
        <v>36.363636363636367</v>
      </c>
      <c r="BF49" s="11">
        <v>100</v>
      </c>
      <c r="BG49" s="11">
        <v>25</v>
      </c>
      <c r="BH49" s="11">
        <v>75.161290322580641</v>
      </c>
      <c r="BI49" s="11">
        <v>80.508319619674523</v>
      </c>
      <c r="BJ49" s="11">
        <v>37.5</v>
      </c>
      <c r="BK49" s="11">
        <v>92.631578947368425</v>
      </c>
      <c r="BL49" s="11">
        <v>53.387755738169929</v>
      </c>
      <c r="BM49" s="11">
        <v>0</v>
      </c>
      <c r="BN49" s="11">
        <v>22.997667739805213</v>
      </c>
      <c r="BO49" s="11">
        <v>54.396890800000023</v>
      </c>
      <c r="BP49" s="11">
        <v>70.291357043464629</v>
      </c>
      <c r="BQ49" s="11">
        <v>74.688537756173503</v>
      </c>
      <c r="BR49" s="11">
        <v>82.487544278787723</v>
      </c>
      <c r="BS49" s="11">
        <v>0.24824080019594472</v>
      </c>
      <c r="BT49" s="11">
        <v>100</v>
      </c>
      <c r="BU49" s="11">
        <v>0</v>
      </c>
      <c r="BV49" s="11">
        <v>0</v>
      </c>
      <c r="BW49" s="11">
        <v>100</v>
      </c>
      <c r="BX49" s="11">
        <v>10.361673672758451</v>
      </c>
      <c r="BY49" s="11">
        <v>6.6504628432538651</v>
      </c>
      <c r="BZ49" s="11">
        <v>0</v>
      </c>
      <c r="CA49" s="11">
        <v>6.67</v>
      </c>
      <c r="CB49" s="11">
        <v>73.761846542363017</v>
      </c>
      <c r="CC49" s="11">
        <v>83.645908465398449</v>
      </c>
      <c r="CD49" s="11">
        <v>44.55200808100944</v>
      </c>
      <c r="CE49" s="11">
        <v>64.487724242463244</v>
      </c>
      <c r="CF49" s="11">
        <v>69.668211717126383</v>
      </c>
      <c r="CG49" s="11">
        <v>79.917886185511293</v>
      </c>
      <c r="CH49" s="11">
        <v>49.512743628185909</v>
      </c>
      <c r="CI49" s="11">
        <v>79.497042046886918</v>
      </c>
      <c r="CJ49" s="11">
        <v>90.988014253320372</v>
      </c>
      <c r="CK49" s="11">
        <v>98.535795270489146</v>
      </c>
      <c r="CL49" s="11">
        <v>98.80790411402657</v>
      </c>
      <c r="CM49" s="11">
        <v>94.868804664723029</v>
      </c>
      <c r="CN49" s="11">
        <v>98.710722384191769</v>
      </c>
      <c r="CO49" s="11">
        <v>66.78</v>
      </c>
      <c r="CP49" s="11">
        <v>99.570000000000007</v>
      </c>
      <c r="CQ49" s="11">
        <v>100</v>
      </c>
      <c r="CR49" s="11">
        <v>3.6326154727203726</v>
      </c>
      <c r="CS49" s="11">
        <v>77.926707068833267</v>
      </c>
      <c r="CT49" s="11">
        <v>92.799580572330015</v>
      </c>
      <c r="CU49" s="11">
        <v>87.423571746758114</v>
      </c>
      <c r="CV49" s="11">
        <v>72.645827272624999</v>
      </c>
      <c r="CW49" s="11">
        <v>77.311792707976878</v>
      </c>
      <c r="CX49" s="11">
        <v>97.75430611242021</v>
      </c>
      <c r="CY49" s="11">
        <v>97.532909046800071</v>
      </c>
      <c r="CZ49" s="11">
        <v>99.017004976645055</v>
      </c>
      <c r="DA49" s="11">
        <v>58.579218985324374</v>
      </c>
      <c r="DB49" s="11">
        <v>98.643255103775203</v>
      </c>
      <c r="DC49" s="11">
        <v>97.754275462676475</v>
      </c>
      <c r="DD49" s="11">
        <v>96.154539322987688</v>
      </c>
      <c r="DE49" s="11">
        <v>56.928473082511076</v>
      </c>
      <c r="DF49" s="11">
        <v>97.37757958540729</v>
      </c>
      <c r="DG49" s="11">
        <v>47.599611273080662</v>
      </c>
      <c r="DH49" s="11">
        <v>54.52911632678645</v>
      </c>
      <c r="DI49" s="11">
        <v>44</v>
      </c>
      <c r="DJ49" s="11">
        <v>95.134434726271465</v>
      </c>
      <c r="DK49" s="11">
        <v>40.855199222546162</v>
      </c>
      <c r="DL49" s="11">
        <v>35.788791707159056</v>
      </c>
      <c r="DM49" s="11">
        <v>88.518242740134028</v>
      </c>
      <c r="DN49" s="11">
        <v>52.380952380952387</v>
      </c>
      <c r="DO49" s="11">
        <v>89.82033145952839</v>
      </c>
      <c r="DP49" s="11">
        <v>100</v>
      </c>
      <c r="DQ49" s="11">
        <v>33.185656128551329</v>
      </c>
      <c r="DR49" s="11">
        <v>86.30705394190872</v>
      </c>
      <c r="DS49" s="11">
        <v>56.386123626520401</v>
      </c>
      <c r="DT49" s="11">
        <v>51.572854649935351</v>
      </c>
      <c r="DU49" s="11">
        <v>30.506110319313461</v>
      </c>
      <c r="DV49" s="11">
        <v>9.1301044170962768</v>
      </c>
      <c r="DW49" s="11">
        <v>0</v>
      </c>
      <c r="DX49" s="11">
        <v>3.7102634114495818</v>
      </c>
      <c r="DY49" s="11">
        <v>8.6423374247066551</v>
      </c>
      <c r="DZ49" s="11">
        <v>13.120590369053856</v>
      </c>
      <c r="EA49" s="11">
        <v>51.945018236288917</v>
      </c>
      <c r="EB49" s="11">
        <v>47.589627510678881</v>
      </c>
      <c r="EC49" s="11">
        <v>28.352735213962134</v>
      </c>
      <c r="ED49" s="11">
        <v>68.471312289060933</v>
      </c>
      <c r="EE49" s="11">
        <v>20.261437908496731</v>
      </c>
      <c r="EF49" s="11">
        <v>51.935922630606115</v>
      </c>
      <c r="EG49" s="11">
        <v>67.90041427947591</v>
      </c>
      <c r="EH49" s="11">
        <v>70.298403886190144</v>
      </c>
      <c r="EI49" s="11">
        <v>66.964285714285708</v>
      </c>
      <c r="EJ49" s="11">
        <v>19.34846989141165</v>
      </c>
      <c r="EK49" s="11">
        <v>90.72063178677196</v>
      </c>
      <c r="EL49" s="11">
        <v>95.735860230974239</v>
      </c>
      <c r="EM49" s="11">
        <v>99.674267100977204</v>
      </c>
      <c r="EN49" s="11">
        <v>14.302635475273911</v>
      </c>
      <c r="EO49" s="11">
        <v>90.34</v>
      </c>
      <c r="EP49" s="11">
        <v>100</v>
      </c>
      <c r="EQ49" s="11">
        <v>99.516908212560381</v>
      </c>
      <c r="ER49" s="11">
        <v>94.011976047904184</v>
      </c>
      <c r="ES49" s="11">
        <v>81.440443213296405</v>
      </c>
      <c r="ET49" s="11">
        <v>68.18182157024772</v>
      </c>
      <c r="EU49" s="11">
        <v>100</v>
      </c>
      <c r="EV49" s="11">
        <v>53.747744449172473</v>
      </c>
      <c r="EW49" s="11">
        <v>16.403780532297464</v>
      </c>
      <c r="EX49" s="11">
        <v>1.2151910371055121</v>
      </c>
      <c r="EY49" s="11">
        <v>3.5491670610521537</v>
      </c>
      <c r="EZ49" s="11">
        <v>3.2192799883297152</v>
      </c>
      <c r="FA49" s="11">
        <v>3.665508667767805</v>
      </c>
      <c r="FB49" s="11">
        <v>1.6355288276266502</v>
      </c>
      <c r="FC49" s="11">
        <v>2.9990192661933008</v>
      </c>
      <c r="FD49" s="11">
        <v>2.344719032931506</v>
      </c>
      <c r="FE49" s="11">
        <v>5.9273928336526653</v>
      </c>
      <c r="FF49" s="11">
        <v>14.165990010245885</v>
      </c>
      <c r="FG49" s="11">
        <v>47.453238486679723</v>
      </c>
      <c r="FH49" s="11">
        <v>41.716566866267463</v>
      </c>
      <c r="FI49" s="11">
        <v>27.40384615384615</v>
      </c>
      <c r="FJ49" s="11">
        <v>97.681220706910523</v>
      </c>
      <c r="FK49" s="11">
        <v>100</v>
      </c>
      <c r="FL49" s="11">
        <v>100</v>
      </c>
      <c r="FM49" s="11">
        <v>89.961010884854659</v>
      </c>
      <c r="FN49" s="11">
        <v>92.118858315318946</v>
      </c>
      <c r="FO49" s="11">
        <v>88.915648142573303</v>
      </c>
      <c r="FP49" s="11">
        <v>76.22854147556022</v>
      </c>
      <c r="FQ49" s="11">
        <v>93.428489661586894</v>
      </c>
      <c r="FR49" s="11">
        <v>48.896646980742211</v>
      </c>
      <c r="FS49" s="11">
        <v>77.044396150263893</v>
      </c>
      <c r="FT49" s="11">
        <v>42.897261876901474</v>
      </c>
      <c r="FU49" s="11">
        <v>5.965400676078743</v>
      </c>
      <c r="FV49" s="11">
        <v>121.29648041360112</v>
      </c>
      <c r="FW49" s="11">
        <v>115.33107973752236</v>
      </c>
      <c r="FX49" s="11">
        <v>165.04275203817858</v>
      </c>
      <c r="FY49" s="11">
        <v>45.734738516603699</v>
      </c>
      <c r="FZ49" s="11">
        <v>37.780870948498709</v>
      </c>
      <c r="GA49" s="11">
        <v>72.882128761756661</v>
      </c>
      <c r="GB49" s="11">
        <v>-6.3621287617566651</v>
      </c>
      <c r="GC49" s="11">
        <v>72.732426393490925</v>
      </c>
      <c r="GD49" s="11">
        <v>9.0324882563705131</v>
      </c>
      <c r="GE49" s="11">
        <v>25</v>
      </c>
      <c r="GF49" s="11">
        <v>13.636363636363635</v>
      </c>
      <c r="GG49" s="11">
        <v>36.363636363636367</v>
      </c>
      <c r="GH49" s="11">
        <v>100</v>
      </c>
      <c r="GI49" s="11">
        <v>25</v>
      </c>
      <c r="GJ49" s="11">
        <v>75.161290322580641</v>
      </c>
      <c r="GK49" s="11">
        <v>14</v>
      </c>
      <c r="GL49" s="11">
        <v>30</v>
      </c>
      <c r="GM49" s="11">
        <v>2.3333333333333335</v>
      </c>
      <c r="GN49" s="11">
        <v>53.387755738169929</v>
      </c>
      <c r="GO49" s="11">
        <v>0</v>
      </c>
      <c r="GP49" s="11">
        <v>22.997667739805213</v>
      </c>
      <c r="GQ49" s="11">
        <v>54.396890800000016</v>
      </c>
      <c r="GR49" s="11">
        <v>70.291357043464629</v>
      </c>
      <c r="GS49" s="11">
        <v>25.311462243826504</v>
      </c>
      <c r="GT49" s="11">
        <v>17.512455721212273</v>
      </c>
      <c r="GU49" s="11">
        <v>0.24824080019594472</v>
      </c>
      <c r="GV49" s="11" t="s">
        <v>727</v>
      </c>
      <c r="GW49" s="11" t="s">
        <v>727</v>
      </c>
      <c r="GX49" s="11">
        <v>0</v>
      </c>
      <c r="GY49" s="11">
        <v>1</v>
      </c>
      <c r="GZ49" s="11">
        <v>996.5797853520462</v>
      </c>
      <c r="HA49" s="11">
        <v>6.6504628432538651</v>
      </c>
      <c r="HB49" s="11">
        <v>0</v>
      </c>
      <c r="HC49" s="11">
        <v>6.67</v>
      </c>
      <c r="HD49" s="11">
        <v>7273832.5489993272</v>
      </c>
      <c r="HE49" s="11">
        <v>58.909682539682535</v>
      </c>
      <c r="HF49" s="11">
        <v>246.81158730158731</v>
      </c>
      <c r="HG49" s="11">
        <v>175.68555555555557</v>
      </c>
      <c r="HH49" s="11">
        <v>117.68507936507932</v>
      </c>
      <c r="HI49" s="12">
        <v>167.25925914420392</v>
      </c>
      <c r="HJ49" s="12">
        <v>50.487256371814091</v>
      </c>
      <c r="HK49" s="12">
        <v>85.025055679287306</v>
      </c>
      <c r="HL49" s="11">
        <v>90.988014253320372</v>
      </c>
      <c r="HM49" s="11">
        <v>98.535795270489146</v>
      </c>
      <c r="HN49" s="11">
        <v>98.80790411402657</v>
      </c>
      <c r="HO49" s="11">
        <v>94.868804664723029</v>
      </c>
      <c r="HP49" s="11">
        <v>98.710722384191769</v>
      </c>
      <c r="HQ49" s="11">
        <v>66.78</v>
      </c>
      <c r="HR49" s="11">
        <v>99.570000000000007</v>
      </c>
      <c r="HS49" s="11">
        <v>100</v>
      </c>
      <c r="HT49" s="11">
        <v>3.6326154727203726</v>
      </c>
      <c r="HU49" s="11">
        <v>77.926707068833267</v>
      </c>
      <c r="HV49" s="11">
        <v>92.799580572330015</v>
      </c>
      <c r="HW49" s="11">
        <v>87.423571746758114</v>
      </c>
      <c r="HX49" s="11">
        <v>72.645827272624999</v>
      </c>
      <c r="HY49" s="11">
        <v>77.311792707976878</v>
      </c>
      <c r="HZ49" s="11">
        <v>97.75430611242021</v>
      </c>
      <c r="IA49" s="11">
        <v>97.532909046800071</v>
      </c>
      <c r="IB49" s="11">
        <v>99.017004976645055</v>
      </c>
      <c r="IC49" s="11">
        <v>58.579218985324374</v>
      </c>
      <c r="ID49" s="11">
        <v>98.643255103775203</v>
      </c>
      <c r="IE49" s="11">
        <v>97.754275462676475</v>
      </c>
      <c r="IF49" s="11">
        <v>96.154539322987688</v>
      </c>
      <c r="IG49" s="11">
        <v>56.928473082511076</v>
      </c>
      <c r="IH49" s="11">
        <v>97.37757958540729</v>
      </c>
      <c r="II49" s="11">
        <v>47.599611273080662</v>
      </c>
      <c r="IJ49" s="11">
        <v>-2.3135221380135622</v>
      </c>
      <c r="IK49" s="11">
        <v>13</v>
      </c>
      <c r="IL49" s="11">
        <v>95.134434726271465</v>
      </c>
      <c r="IM49" s="11">
        <v>40.855199222546162</v>
      </c>
      <c r="IN49" s="11">
        <v>35.788791707159056</v>
      </c>
      <c r="IO49" s="11">
        <v>88.518242740134028</v>
      </c>
      <c r="IP49" s="11">
        <v>52.380952380952387</v>
      </c>
      <c r="IQ49" s="11">
        <v>9.181964573268921</v>
      </c>
      <c r="IR49" s="11">
        <v>100</v>
      </c>
      <c r="IS49" s="11">
        <v>77.538045790372195</v>
      </c>
      <c r="IT49" s="11">
        <v>6.224066390041493</v>
      </c>
      <c r="IU49" s="11">
        <v>82.987551867219921</v>
      </c>
      <c r="IV49" s="11">
        <v>8.023379931467387</v>
      </c>
      <c r="IW49" s="11">
        <v>30.506110319313461</v>
      </c>
      <c r="IX49" s="11">
        <v>51.101846337105421</v>
      </c>
      <c r="IY49" s="11">
        <v>0</v>
      </c>
      <c r="IZ49" s="11">
        <v>4.8838594401429418</v>
      </c>
      <c r="JA49" s="11">
        <v>83.144729005360333</v>
      </c>
      <c r="JB49" s="11">
        <v>6.8000000000000007</v>
      </c>
      <c r="JC49" s="11">
        <v>43.299583085169743</v>
      </c>
      <c r="JD49" s="11">
        <v>26.14651578320429</v>
      </c>
      <c r="JE49" s="11">
        <v>9.1721262656343061</v>
      </c>
      <c r="JF49" s="11">
        <v>6.9684335914234659</v>
      </c>
      <c r="JG49" s="11">
        <v>6.0784313725490193</v>
      </c>
      <c r="JH49" s="11">
        <v>13.783673469387756</v>
      </c>
      <c r="JI49" s="11">
        <v>12.367021276595745</v>
      </c>
      <c r="JJ49" s="11">
        <v>70.298403886190144</v>
      </c>
      <c r="JK49" s="11">
        <v>66.964285714285708</v>
      </c>
      <c r="JL49" s="11">
        <v>19.34846989141165</v>
      </c>
      <c r="JM49" s="11">
        <v>90.72063178677196</v>
      </c>
      <c r="JN49" s="11">
        <v>95.735860230974239</v>
      </c>
      <c r="JO49" s="11">
        <v>99.674267100977204</v>
      </c>
      <c r="JP49" s="11">
        <v>14.302635475273911</v>
      </c>
      <c r="JQ49" s="11">
        <v>90.34</v>
      </c>
      <c r="JR49" s="11">
        <v>100</v>
      </c>
      <c r="JS49" s="11">
        <v>99.516908212560381</v>
      </c>
      <c r="JT49" s="11">
        <v>94.011976047904184</v>
      </c>
      <c r="JU49" s="11">
        <v>81.440443213296405</v>
      </c>
      <c r="JV49" s="11">
        <v>0.82926829999999996</v>
      </c>
      <c r="JW49" s="11">
        <v>1</v>
      </c>
      <c r="JX49" s="11">
        <v>1.4844877080000001</v>
      </c>
      <c r="JY49" s="11">
        <v>0.26111859999999998</v>
      </c>
      <c r="JZ49" s="11">
        <v>2.5040896554430576</v>
      </c>
      <c r="KA49" s="11">
        <v>70210.418163663126</v>
      </c>
      <c r="KB49" s="11">
        <v>47470.32544951723</v>
      </c>
      <c r="KC49" s="11">
        <v>0.29330680740653375</v>
      </c>
      <c r="KD49" s="11">
        <v>12.518649590000001</v>
      </c>
      <c r="KE49" s="11">
        <v>7.7980060599999996</v>
      </c>
      <c r="KF49" s="11">
        <v>6.8136907499999957</v>
      </c>
      <c r="KG49" s="13">
        <v>5.2287833032711145E-2</v>
      </c>
      <c r="KH49" s="11">
        <v>-10.485446143585346</v>
      </c>
      <c r="KI49" s="11">
        <v>45.818935729094676</v>
      </c>
      <c r="KJ49" s="11">
        <v>-33.133732534930139</v>
      </c>
      <c r="KK49" s="11">
        <v>-90.384615384615387</v>
      </c>
      <c r="KL49" s="11">
        <v>1.9233333333333329</v>
      </c>
      <c r="KM49" s="11">
        <v>2.8226666666666662</v>
      </c>
      <c r="KN49" s="11">
        <v>72.32083333333334</v>
      </c>
      <c r="KO49" s="11">
        <v>84.100833333333341</v>
      </c>
      <c r="KP49" s="11">
        <v>89.221666666666678</v>
      </c>
      <c r="KQ49" s="11">
        <v>11.084351857426697</v>
      </c>
      <c r="KR49" s="11">
        <v>23.771458524439783</v>
      </c>
      <c r="KS49" s="11">
        <v>93.428489661586894</v>
      </c>
      <c r="KT49" s="11">
        <v>6.2114717966562241</v>
      </c>
      <c r="KU49" s="11">
        <v>77.044396150263893</v>
      </c>
      <c r="KV49" s="11">
        <v>42.897261876901474</v>
      </c>
    </row>
    <row r="50" spans="1:308" x14ac:dyDescent="0.3">
      <c r="A50" t="s">
        <v>1</v>
      </c>
      <c r="B50" s="2" t="s">
        <v>88</v>
      </c>
      <c r="C50" s="2" t="s">
        <v>89</v>
      </c>
      <c r="D50" s="2" t="s">
        <v>75</v>
      </c>
      <c r="E50" s="2" t="s">
        <v>347</v>
      </c>
      <c r="F50" s="2" t="s">
        <v>357</v>
      </c>
      <c r="G50" s="2" t="s">
        <v>344</v>
      </c>
      <c r="H50" s="17" t="s">
        <v>487</v>
      </c>
      <c r="I50" s="11">
        <v>59.721956963847504</v>
      </c>
      <c r="J50" s="11">
        <v>54.812868735822867</v>
      </c>
      <c r="K50" s="11">
        <v>70.61395634118864</v>
      </c>
      <c r="L50" s="11">
        <v>71.939864775445244</v>
      </c>
      <c r="M50" s="11">
        <v>66.18709054855357</v>
      </c>
      <c r="N50" s="11">
        <v>50.793739235928378</v>
      </c>
      <c r="O50" s="11">
        <v>43.984222146146294</v>
      </c>
      <c r="P50" s="11">
        <v>81.33143601108155</v>
      </c>
      <c r="Q50" s="11">
        <v>70.966218716095099</v>
      </c>
      <c r="R50" s="11">
        <v>39.090909090909093</v>
      </c>
      <c r="S50" s="11">
        <v>58.105356925584623</v>
      </c>
      <c r="T50" s="11">
        <v>30.055626214535987</v>
      </c>
      <c r="U50" s="11">
        <v>60.718247114663683</v>
      </c>
      <c r="V50" s="11">
        <v>43.422287077890026</v>
      </c>
      <c r="W50" s="11">
        <v>39.89683322945632</v>
      </c>
      <c r="X50" s="11">
        <v>63.347368002700719</v>
      </c>
      <c r="Y50" s="11">
        <v>95.146124523506984</v>
      </c>
      <c r="Z50" s="11">
        <v>84.065499609090523</v>
      </c>
      <c r="AA50" s="11">
        <v>78.29894941430031</v>
      </c>
      <c r="AB50" s="11">
        <v>86.052968969626988</v>
      </c>
      <c r="AC50" s="11">
        <v>67.458047974406</v>
      </c>
      <c r="AD50" s="11">
        <v>56.46135669542344</v>
      </c>
      <c r="AE50" s="11">
        <v>71.428000823469503</v>
      </c>
      <c r="AF50" s="11">
        <v>66.18709054855357</v>
      </c>
      <c r="AG50" s="11">
        <v>39.93161493000018</v>
      </c>
      <c r="AH50" s="11">
        <v>0</v>
      </c>
      <c r="AI50" s="11">
        <v>45.955942445391443</v>
      </c>
      <c r="AJ50" s="11">
        <v>71.61478504558923</v>
      </c>
      <c r="AK50" s="11">
        <v>58.674175013516859</v>
      </c>
      <c r="AL50" s="11">
        <v>88.585917981072555</v>
      </c>
      <c r="AM50" s="11">
        <v>64.856404432017541</v>
      </c>
      <c r="AN50" s="11">
        <v>9.0119739855076855</v>
      </c>
      <c r="AO50" s="11">
        <v>10.002817329016823</v>
      </c>
      <c r="AP50" s="11">
        <v>46.273847542556496</v>
      </c>
      <c r="AQ50" s="11">
        <v>59.464099986176578</v>
      </c>
      <c r="AR50" s="11">
        <v>74.296189601602634</v>
      </c>
      <c r="AS50" s="11">
        <v>91.058984969660585</v>
      </c>
      <c r="AT50" s="11">
        <v>78.203642691442909</v>
      </c>
      <c r="AU50" s="11">
        <v>92.864695637120846</v>
      </c>
      <c r="AV50" s="11">
        <v>74.057398015348781</v>
      </c>
      <c r="AW50" s="11">
        <v>59.67649074490987</v>
      </c>
      <c r="AX50" s="11">
        <v>92.127404008006366</v>
      </c>
      <c r="AY50" s="11">
        <v>75.097330635306633</v>
      </c>
      <c r="AZ50" s="11">
        <v>55.829149689562087</v>
      </c>
      <c r="BA50" s="11">
        <v>71.42848208334199</v>
      </c>
      <c r="BB50" s="11">
        <v>81.509912456169687</v>
      </c>
      <c r="BC50" s="11">
        <v>40</v>
      </c>
      <c r="BD50" s="11">
        <v>40.909090909090914</v>
      </c>
      <c r="BE50" s="11">
        <v>36.363636363636367</v>
      </c>
      <c r="BF50" s="11">
        <v>100</v>
      </c>
      <c r="BG50" s="11">
        <v>0</v>
      </c>
      <c r="BH50" s="11">
        <v>26.022304832713754</v>
      </c>
      <c r="BI50" s="11">
        <v>89.504479795209363</v>
      </c>
      <c r="BJ50" s="11">
        <v>75</v>
      </c>
      <c r="BK50" s="11">
        <v>98.421052631578945</v>
      </c>
      <c r="BL50" s="11">
        <v>34.192775629767944</v>
      </c>
      <c r="BM50" s="11">
        <v>3.6257365253941036</v>
      </c>
      <c r="BN50" s="11">
        <v>14.03856628593894</v>
      </c>
      <c r="BO50" s="11">
        <v>0</v>
      </c>
      <c r="BP50" s="11">
        <v>76.60767452248966</v>
      </c>
      <c r="BQ50" s="11">
        <v>28.526104881096131</v>
      </c>
      <c r="BR50" s="11">
        <v>77.020961940405257</v>
      </c>
      <c r="BS50" s="11">
        <v>0.56434546004232589</v>
      </c>
      <c r="BT50" s="11">
        <v>100</v>
      </c>
      <c r="BU50" s="11">
        <v>30.93485120336571</v>
      </c>
      <c r="BV50" s="11">
        <v>25.00859765244417</v>
      </c>
      <c r="BW50" s="11">
        <v>100</v>
      </c>
      <c r="BX50" s="11">
        <v>4.0259281514879435</v>
      </c>
      <c r="BY50" s="11">
        <v>68.505024691784371</v>
      </c>
      <c r="BZ50" s="11">
        <v>37.931034482758619</v>
      </c>
      <c r="CA50" s="11">
        <v>16.669999999999998</v>
      </c>
      <c r="CB50" s="11">
        <v>36.48127374328228</v>
      </c>
      <c r="CC50" s="11">
        <v>83.315237284758695</v>
      </c>
      <c r="CD50" s="11">
        <v>44.245903430403835</v>
      </c>
      <c r="CE50" s="11">
        <v>62.59439811802855</v>
      </c>
      <c r="CF50" s="11">
        <v>69.045774133682997</v>
      </c>
      <c r="CG50" s="11">
        <v>69.35447169290326</v>
      </c>
      <c r="CH50" s="11">
        <v>47.931873479318732</v>
      </c>
      <c r="CI50" s="11">
        <v>66.943917879808993</v>
      </c>
      <c r="CJ50" s="11">
        <v>92.770681468601623</v>
      </c>
      <c r="CK50" s="11">
        <v>98.274593727011307</v>
      </c>
      <c r="CL50" s="11">
        <v>97.920149802715173</v>
      </c>
      <c r="CM50" s="11">
        <v>94.783655453755102</v>
      </c>
      <c r="CN50" s="11">
        <v>91.981542165451742</v>
      </c>
      <c r="CO50" s="11">
        <v>57.010000000000005</v>
      </c>
      <c r="CP50" s="11">
        <v>96.899999999999991</v>
      </c>
      <c r="CQ50" s="11">
        <v>100</v>
      </c>
      <c r="CR50" s="11">
        <v>82.351998436362067</v>
      </c>
      <c r="CS50" s="11">
        <v>60.351995517781752</v>
      </c>
      <c r="CT50" s="11">
        <v>88.508044102857014</v>
      </c>
      <c r="CU50" s="11">
        <v>84.342801685523042</v>
      </c>
      <c r="CV50" s="11">
        <v>69.567414867525073</v>
      </c>
      <c r="CW50" s="11">
        <v>69.526567185236132</v>
      </c>
      <c r="CX50" s="11">
        <v>97.496873126878896</v>
      </c>
      <c r="CY50" s="11">
        <v>96.084252015751176</v>
      </c>
      <c r="CZ50" s="11">
        <v>96.844219244245139</v>
      </c>
      <c r="DA50" s="11">
        <v>54.75957440067765</v>
      </c>
      <c r="DB50" s="11">
        <v>96.921214547699236</v>
      </c>
      <c r="DC50" s="11">
        <v>95.898266204253076</v>
      </c>
      <c r="DD50" s="11">
        <v>94.588997663769916</v>
      </c>
      <c r="DE50" s="11">
        <v>56.200485432016087</v>
      </c>
      <c r="DF50" s="11">
        <v>97.126742248603733</v>
      </c>
      <c r="DG50" s="11">
        <v>64.461980873403334</v>
      </c>
      <c r="DH50" s="11">
        <v>81.912163049814666</v>
      </c>
      <c r="DI50" s="11">
        <v>56.000000000000007</v>
      </c>
      <c r="DJ50" s="11">
        <v>90.142446331839764</v>
      </c>
      <c r="DK50" s="11">
        <v>46.525780779776632</v>
      </c>
      <c r="DL50" s="11">
        <v>32.715842974653917</v>
      </c>
      <c r="DM50" s="11">
        <v>84.932933975778084</v>
      </c>
      <c r="DN50" s="11">
        <v>22.857142857142858</v>
      </c>
      <c r="DO50" s="11">
        <v>89.033037572068181</v>
      </c>
      <c r="DP50" s="11">
        <v>88.888888888888886</v>
      </c>
      <c r="DQ50" s="11">
        <v>47.979192324196873</v>
      </c>
      <c r="DR50" s="11">
        <v>74.468085106382986</v>
      </c>
      <c r="DS50" s="11">
        <v>76.113994215080865</v>
      </c>
      <c r="DT50" s="11">
        <v>48.504113102991944</v>
      </c>
      <c r="DU50" s="11">
        <v>31.359116757008415</v>
      </c>
      <c r="DV50" s="11">
        <v>0</v>
      </c>
      <c r="DW50" s="11">
        <v>0</v>
      </c>
      <c r="DX50" s="11">
        <v>0</v>
      </c>
      <c r="DY50" s="11">
        <v>0</v>
      </c>
      <c r="DZ50" s="11">
        <v>0</v>
      </c>
      <c r="EA50" s="11">
        <v>67.85541789920461</v>
      </c>
      <c r="EB50" s="11">
        <v>51.186370257493287</v>
      </c>
      <c r="EC50" s="11">
        <v>29.173201252686244</v>
      </c>
      <c r="ED50" s="11">
        <v>65.348506601356874</v>
      </c>
      <c r="EE50" s="11">
        <v>16.216216216216218</v>
      </c>
      <c r="EF50" s="11">
        <v>66.046702455031223</v>
      </c>
      <c r="EG50" s="11">
        <v>58.907935531811304</v>
      </c>
      <c r="EH50" s="11">
        <v>94.083272461650836</v>
      </c>
      <c r="EI50" s="11">
        <v>67.421229733863569</v>
      </c>
      <c r="EJ50" s="11">
        <v>23.358778625954198</v>
      </c>
      <c r="EK50" s="11">
        <v>57.022900763358777</v>
      </c>
      <c r="EL50" s="11">
        <v>99.519807923169267</v>
      </c>
      <c r="EM50" s="11">
        <v>96.11044417767107</v>
      </c>
      <c r="EN50" s="11">
        <v>17.358943577430971</v>
      </c>
      <c r="EO50" s="11">
        <v>94.44</v>
      </c>
      <c r="EP50" s="11">
        <v>100</v>
      </c>
      <c r="EQ50" s="11">
        <v>100</v>
      </c>
      <c r="ER50" s="11">
        <v>93.600000000000009</v>
      </c>
      <c r="ES50" s="11">
        <v>54.889589905362776</v>
      </c>
      <c r="ET50" s="11">
        <v>86.363643140495427</v>
      </c>
      <c r="EU50" s="11">
        <v>96.774199521331639</v>
      </c>
      <c r="EV50" s="11">
        <v>70.342082469415047</v>
      </c>
      <c r="EW50" s="11">
        <v>5.9456925968280405</v>
      </c>
      <c r="EX50" s="11">
        <v>12.60282777410057</v>
      </c>
      <c r="EY50" s="11">
        <v>8.3982509538275938</v>
      </c>
      <c r="EZ50" s="11">
        <v>6.0348432285948892</v>
      </c>
      <c r="FA50" s="11">
        <v>15.563545100475231</v>
      </c>
      <c r="FB50" s="11">
        <v>7.9735625761190212</v>
      </c>
      <c r="FC50" s="11">
        <v>6.2408796752031526</v>
      </c>
      <c r="FD50" s="11">
        <v>10.233281964269887</v>
      </c>
      <c r="FE50" s="11">
        <v>12.12145042752152</v>
      </c>
      <c r="FF50" s="11">
        <v>0</v>
      </c>
      <c r="FG50" s="11">
        <v>85.869408906882583</v>
      </c>
      <c r="FH50" s="11">
        <v>100</v>
      </c>
      <c r="FI50" s="11">
        <v>33.378378378378379</v>
      </c>
      <c r="FJ50" s="11">
        <v>74.847000505103892</v>
      </c>
      <c r="FK50" s="11">
        <v>88.06211697242091</v>
      </c>
      <c r="FL50" s="11">
        <v>6.4204805201399955</v>
      </c>
      <c r="FM50" s="11">
        <v>59.370132260896668</v>
      </c>
      <c r="FN50" s="11">
        <v>68.620769672321387</v>
      </c>
      <c r="FO50" s="11">
        <v>88.089359908472332</v>
      </c>
      <c r="FP50" s="11">
        <v>70.854957661841027</v>
      </c>
      <c r="FQ50" s="11">
        <v>94.400496354893747</v>
      </c>
      <c r="FR50" s="11">
        <v>57.399370513827954</v>
      </c>
      <c r="FS50" s="11">
        <v>87.11307643714467</v>
      </c>
      <c r="FT50" s="11">
        <v>47.919876733436055</v>
      </c>
      <c r="FU50" s="11">
        <v>6.432384913913249</v>
      </c>
      <c r="FV50" s="11">
        <v>210.12457385449946</v>
      </c>
      <c r="FW50" s="11">
        <v>141.51246810609146</v>
      </c>
      <c r="FX50" s="11">
        <v>231.56585690087692</v>
      </c>
      <c r="FY50" s="11">
        <v>81.476875576234491</v>
      </c>
      <c r="FZ50" s="11">
        <v>38.594309483479492</v>
      </c>
      <c r="GA50" s="11">
        <v>75.097330635306633</v>
      </c>
      <c r="GB50" s="11">
        <v>-6.4773306353066289</v>
      </c>
      <c r="GC50" s="11">
        <v>71.42848208334199</v>
      </c>
      <c r="GD50" s="11">
        <v>13.434262430162789</v>
      </c>
      <c r="GE50" s="11">
        <v>40</v>
      </c>
      <c r="GF50" s="11">
        <v>40.909090909090914</v>
      </c>
      <c r="GG50" s="11">
        <v>36.363636363636367</v>
      </c>
      <c r="GH50" s="11">
        <v>100</v>
      </c>
      <c r="GI50" s="11">
        <v>0</v>
      </c>
      <c r="GJ50" s="11">
        <v>26.022304832713754</v>
      </c>
      <c r="GK50" s="11">
        <v>8</v>
      </c>
      <c r="GL50" s="11">
        <v>12</v>
      </c>
      <c r="GM50" s="11">
        <v>0.5</v>
      </c>
      <c r="GN50" s="11">
        <v>34.192775629767944</v>
      </c>
      <c r="GO50" s="11">
        <v>3.6257365253941032</v>
      </c>
      <c r="GP50" s="11">
        <v>14.038566285938938</v>
      </c>
      <c r="GQ50" s="11">
        <v>0</v>
      </c>
      <c r="GR50" s="11">
        <v>76.60767452248966</v>
      </c>
      <c r="GS50" s="11">
        <v>71.473895118903869</v>
      </c>
      <c r="GT50" s="11">
        <v>22.979038059594739</v>
      </c>
      <c r="GU50" s="11">
        <v>0.56434546004232589</v>
      </c>
      <c r="GV50" s="11">
        <v>100</v>
      </c>
      <c r="GW50" s="11">
        <v>30.93485120336571</v>
      </c>
      <c r="GX50" s="11">
        <v>25.00859765244417</v>
      </c>
      <c r="GY50" s="11">
        <v>1</v>
      </c>
      <c r="GZ50" s="11">
        <v>387.21144283870422</v>
      </c>
      <c r="HA50" s="11">
        <v>68.505024691784371</v>
      </c>
      <c r="HB50" s="11">
        <v>37.931034482758619</v>
      </c>
      <c r="HC50" s="11">
        <v>16.669999999999998</v>
      </c>
      <c r="HD50" s="11">
        <v>3597505.8762993407</v>
      </c>
      <c r="HE50" s="11">
        <v>59.929206349206346</v>
      </c>
      <c r="HF50" s="11">
        <v>248.07904761904763</v>
      </c>
      <c r="HG50" s="11">
        <v>184.79031746031748</v>
      </c>
      <c r="HH50" s="11">
        <v>119.58619047619044</v>
      </c>
      <c r="HI50" s="12">
        <v>197.92215306310064</v>
      </c>
      <c r="HJ50" s="12">
        <v>52.068126520681268</v>
      </c>
      <c r="HK50" s="12">
        <v>135.3285306334372</v>
      </c>
      <c r="HL50" s="11">
        <v>92.770681468601623</v>
      </c>
      <c r="HM50" s="11">
        <v>98.274593727011307</v>
      </c>
      <c r="HN50" s="11">
        <v>97.920149802715173</v>
      </c>
      <c r="HO50" s="11">
        <v>94.783655453755102</v>
      </c>
      <c r="HP50" s="11">
        <v>91.981542165451742</v>
      </c>
      <c r="HQ50" s="11">
        <v>57.010000000000005</v>
      </c>
      <c r="HR50" s="11">
        <v>96.899999999999991</v>
      </c>
      <c r="HS50" s="11">
        <v>100</v>
      </c>
      <c r="HT50" s="11">
        <v>82.351998436362067</v>
      </c>
      <c r="HU50" s="11">
        <v>60.351995517781752</v>
      </c>
      <c r="HV50" s="11">
        <v>88.508044102857014</v>
      </c>
      <c r="HW50" s="11">
        <v>84.342801685523042</v>
      </c>
      <c r="HX50" s="11">
        <v>69.567414867525073</v>
      </c>
      <c r="HY50" s="11">
        <v>69.526567185236132</v>
      </c>
      <c r="HZ50" s="11">
        <v>97.496873126878896</v>
      </c>
      <c r="IA50" s="11">
        <v>96.084252015751176</v>
      </c>
      <c r="IB50" s="11">
        <v>96.844219244245139</v>
      </c>
      <c r="IC50" s="11">
        <v>54.75957440067765</v>
      </c>
      <c r="ID50" s="11">
        <v>96.921214547699236</v>
      </c>
      <c r="IE50" s="11">
        <v>95.898266204253076</v>
      </c>
      <c r="IF50" s="11">
        <v>94.588997663769916</v>
      </c>
      <c r="IG50" s="11">
        <v>56.200485432016087</v>
      </c>
      <c r="IH50" s="11">
        <v>97.126742248603733</v>
      </c>
      <c r="II50" s="11">
        <v>64.461980873403334</v>
      </c>
      <c r="IJ50" s="11">
        <v>13.293370944992947</v>
      </c>
      <c r="IK50" s="11">
        <v>16</v>
      </c>
      <c r="IL50" s="11">
        <v>90.142446331839764</v>
      </c>
      <c r="IM50" s="11">
        <v>46.525780779776632</v>
      </c>
      <c r="IN50" s="11">
        <v>32.715842974653917</v>
      </c>
      <c r="IO50" s="11">
        <v>84.932933975778084</v>
      </c>
      <c r="IP50" s="11">
        <v>22.857142857142858</v>
      </c>
      <c r="IQ50" s="11">
        <v>9.6940639269406397</v>
      </c>
      <c r="IR50" s="11">
        <v>88.888888888888886</v>
      </c>
      <c r="IS50" s="11">
        <v>79.14696435593315</v>
      </c>
      <c r="IT50" s="11">
        <v>11.605415860735009</v>
      </c>
      <c r="IU50" s="11">
        <v>56.092843326885884</v>
      </c>
      <c r="IV50" s="11">
        <v>7.8802168201922118</v>
      </c>
      <c r="IW50" s="11">
        <v>31.359116757008415</v>
      </c>
      <c r="IX50" s="14" t="s">
        <v>727</v>
      </c>
      <c r="IY50" s="14" t="s">
        <v>727</v>
      </c>
      <c r="IZ50" s="14" t="s">
        <v>727</v>
      </c>
      <c r="JA50" s="14" t="s">
        <v>727</v>
      </c>
      <c r="JB50" s="14" t="s">
        <v>727</v>
      </c>
      <c r="JC50" s="11">
        <v>56.561945781606283</v>
      </c>
      <c r="JD50" s="11">
        <v>28.122624778312641</v>
      </c>
      <c r="JE50" s="11">
        <v>9.4375475044337467</v>
      </c>
      <c r="JF50" s="11">
        <v>6.6506207246009632</v>
      </c>
      <c r="JG50" s="11">
        <v>4.8648648648648649</v>
      </c>
      <c r="JH50" s="11">
        <v>12.002881844380404</v>
      </c>
      <c r="JI50" s="11">
        <v>13.604938271604938</v>
      </c>
      <c r="JJ50" s="11">
        <v>94.083272461650836</v>
      </c>
      <c r="JK50" s="11">
        <v>67.421229733863569</v>
      </c>
      <c r="JL50" s="11">
        <v>23.358778625954198</v>
      </c>
      <c r="JM50" s="11">
        <v>57.022900763358777</v>
      </c>
      <c r="JN50" s="11">
        <v>99.519807923169267</v>
      </c>
      <c r="JO50" s="11">
        <v>96.11044417767107</v>
      </c>
      <c r="JP50" s="11">
        <v>17.358943577430971</v>
      </c>
      <c r="JQ50" s="11">
        <v>94.44</v>
      </c>
      <c r="JR50" s="11">
        <v>100</v>
      </c>
      <c r="JS50" s="11">
        <v>100</v>
      </c>
      <c r="JT50" s="11">
        <v>93.600000000000009</v>
      </c>
      <c r="JU50" s="11">
        <v>54.889589905362776</v>
      </c>
      <c r="JV50" s="11">
        <v>0.92682929999999997</v>
      </c>
      <c r="JW50" s="11">
        <v>0.97560979999999997</v>
      </c>
      <c r="JX50" s="11">
        <v>1.651779034</v>
      </c>
      <c r="JY50" s="11">
        <v>0.2338296</v>
      </c>
      <c r="JZ50" s="11">
        <v>5.2570269318350142</v>
      </c>
      <c r="KA50" s="11">
        <v>150206.23684317959</v>
      </c>
      <c r="KB50" s="11">
        <v>81996.856833946367</v>
      </c>
      <c r="KC50" s="11">
        <v>1.2453643243266117</v>
      </c>
      <c r="KD50" s="11">
        <v>61.031168749999992</v>
      </c>
      <c r="KE50" s="11">
        <v>16.227444110000004</v>
      </c>
      <c r="KF50" s="11">
        <v>29.737643480000006</v>
      </c>
      <c r="KG50" s="13">
        <v>9.393352023581919E-2</v>
      </c>
      <c r="KH50" s="11">
        <v>-19.360683919527947</v>
      </c>
      <c r="KI50" s="11">
        <v>158.53846153846155</v>
      </c>
      <c r="KJ50" s="11">
        <v>200</v>
      </c>
      <c r="KK50" s="11">
        <v>-66.486486486486484</v>
      </c>
      <c r="KL50" s="11">
        <v>5.0088888888888903</v>
      </c>
      <c r="KM50" s="11">
        <v>5.0925925925925917</v>
      </c>
      <c r="KN50" s="11">
        <v>87.673333333333346</v>
      </c>
      <c r="KO50" s="11">
        <v>111.10416666666667</v>
      </c>
      <c r="KP50" s="11">
        <v>105.255</v>
      </c>
      <c r="KQ50" s="11">
        <v>11.910640091527668</v>
      </c>
      <c r="KR50" s="11">
        <v>29.145042338158973</v>
      </c>
      <c r="KS50" s="11">
        <v>94.400496354893747</v>
      </c>
      <c r="KT50" s="11">
        <v>6.5593468376893291</v>
      </c>
      <c r="KU50" s="11">
        <v>87.11307643714467</v>
      </c>
      <c r="KV50" s="11">
        <v>47.919876733436055</v>
      </c>
    </row>
    <row r="51" spans="1:308" x14ac:dyDescent="0.3">
      <c r="A51" t="s">
        <v>1</v>
      </c>
      <c r="B51" s="2" t="s">
        <v>90</v>
      </c>
      <c r="C51" s="2" t="s">
        <v>91</v>
      </c>
      <c r="D51" s="2" t="s">
        <v>91</v>
      </c>
      <c r="E51" s="2" t="s">
        <v>347</v>
      </c>
      <c r="F51" s="2" t="s">
        <v>357</v>
      </c>
      <c r="G51" s="2" t="s">
        <v>344</v>
      </c>
      <c r="H51" s="17" t="s">
        <v>485</v>
      </c>
      <c r="I51" s="11">
        <v>68.734494760067065</v>
      </c>
      <c r="J51" s="11">
        <v>70.987851884813026</v>
      </c>
      <c r="K51" s="11">
        <v>63.574229269816207</v>
      </c>
      <c r="L51" s="11">
        <v>77.842445170023979</v>
      </c>
      <c r="M51" s="11">
        <v>71.648928206498439</v>
      </c>
      <c r="N51" s="11">
        <v>64.727008609099528</v>
      </c>
      <c r="O51" s="11">
        <v>63.626505420151204</v>
      </c>
      <c r="P51" s="11">
        <v>69.169578411802505</v>
      </c>
      <c r="Q51" s="11">
        <v>67.944088181918048</v>
      </c>
      <c r="R51" s="11">
        <v>69.848484848484858</v>
      </c>
      <c r="S51" s="11">
        <v>82.536185329030872</v>
      </c>
      <c r="T51" s="11">
        <v>78.244637103071554</v>
      </c>
      <c r="U51" s="11">
        <v>77.017329701175512</v>
      </c>
      <c r="V51" s="11">
        <v>52.154659618207809</v>
      </c>
      <c r="W51" s="11">
        <v>29.117528586278585</v>
      </c>
      <c r="X51" s="11">
        <v>68.713452568487412</v>
      </c>
      <c r="Y51" s="11">
        <v>95.075520695320364</v>
      </c>
      <c r="Z51" s="11">
        <v>61.39041522917848</v>
      </c>
      <c r="AA51" s="11">
        <v>77.895907096586782</v>
      </c>
      <c r="AB51" s="11">
        <v>89.161027081578524</v>
      </c>
      <c r="AC51" s="11">
        <v>83.180290321626956</v>
      </c>
      <c r="AD51" s="11">
        <v>62.428674898864095</v>
      </c>
      <c r="AE51" s="11">
        <v>76.546326451463557</v>
      </c>
      <c r="AF51" s="11">
        <v>71.648928206498439</v>
      </c>
      <c r="AG51" s="11">
        <v>61.225366197758675</v>
      </c>
      <c r="AH51" s="11">
        <v>35.903763891729184</v>
      </c>
      <c r="AI51" s="11">
        <v>56.620881851087326</v>
      </c>
      <c r="AJ51" s="11">
        <v>75.175499324574517</v>
      </c>
      <c r="AK51" s="11">
        <v>64.830754471860132</v>
      </c>
      <c r="AL51" s="11">
        <v>94.605785917587355</v>
      </c>
      <c r="AM51" s="11">
        <v>70.315670809980347</v>
      </c>
      <c r="AN51" s="11">
        <v>57.297796672823175</v>
      </c>
      <c r="AO51" s="11">
        <v>71.550937734033624</v>
      </c>
      <c r="AP51" s="11">
        <v>27.233695382567625</v>
      </c>
      <c r="AQ51" s="11">
        <v>77.166812201728703</v>
      </c>
      <c r="AR51" s="11">
        <v>78.194119719773795</v>
      </c>
      <c r="AS51" s="11">
        <v>85.585498389170809</v>
      </c>
      <c r="AT51" s="11">
        <v>63.426138088707852</v>
      </c>
      <c r="AU51" s="11">
        <v>70.261136015415047</v>
      </c>
      <c r="AV51" s="11">
        <v>81.929849659049964</v>
      </c>
      <c r="AW51" s="11">
        <v>38.070710050232471</v>
      </c>
      <c r="AX51" s="11">
        <v>75.744138268238899</v>
      </c>
      <c r="AY51" s="11">
        <v>71.709908551272065</v>
      </c>
      <c r="AZ51" s="11">
        <v>56.630600715169862</v>
      </c>
      <c r="BA51" s="11">
        <v>82.125270822968957</v>
      </c>
      <c r="BB51" s="11">
        <v>61.310572638261299</v>
      </c>
      <c r="BC51" s="11">
        <v>55.000000000000007</v>
      </c>
      <c r="BD51" s="11">
        <v>68.181818181818173</v>
      </c>
      <c r="BE51" s="11">
        <v>86.36363636363636</v>
      </c>
      <c r="BF51" s="11">
        <v>100</v>
      </c>
      <c r="BG51" s="11">
        <v>75</v>
      </c>
      <c r="BH51" s="11">
        <v>74.928366762177646</v>
      </c>
      <c r="BI51" s="11">
        <v>94.002559882976783</v>
      </c>
      <c r="BJ51" s="11">
        <v>68.75</v>
      </c>
      <c r="BK51" s="11">
        <v>92.631578947368425</v>
      </c>
      <c r="BL51" s="11">
        <v>85.888480027024713</v>
      </c>
      <c r="BM51" s="11">
        <v>71.364184914539791</v>
      </c>
      <c r="BN51" s="11">
        <v>49.736418346424855</v>
      </c>
      <c r="BO51" s="11">
        <v>91.60252328</v>
      </c>
      <c r="BP51" s="11">
        <v>59.698720838770612</v>
      </c>
      <c r="BQ51" s="11">
        <v>74.374414851113585</v>
      </c>
      <c r="BR51" s="11">
        <v>96.978853413642312</v>
      </c>
      <c r="BS51" s="11">
        <v>2.1494157201748578</v>
      </c>
      <c r="BT51" s="11">
        <v>100</v>
      </c>
      <c r="BU51" s="11">
        <v>100</v>
      </c>
      <c r="BV51" s="11">
        <v>6.0312620996382496</v>
      </c>
      <c r="BW51" s="11">
        <v>100</v>
      </c>
      <c r="BX51" s="11">
        <v>4.7472798894337549</v>
      </c>
      <c r="BY51" s="11">
        <v>88.345114345114339</v>
      </c>
      <c r="BZ51" s="11">
        <v>28.125</v>
      </c>
      <c r="CA51" s="11">
        <v>0</v>
      </c>
      <c r="CB51" s="11">
        <v>0</v>
      </c>
      <c r="CC51" s="11">
        <v>97.028747233466831</v>
      </c>
      <c r="CD51" s="11">
        <v>52.957982967777539</v>
      </c>
      <c r="CE51" s="11">
        <v>64.030038397947706</v>
      </c>
      <c r="CF51" s="11">
        <v>82.373172560776922</v>
      </c>
      <c r="CG51" s="11">
        <v>80.662425197982202</v>
      </c>
      <c r="CH51" s="11">
        <v>37.978446674098855</v>
      </c>
      <c r="CI51" s="11">
        <v>65.96335494736185</v>
      </c>
      <c r="CJ51" s="11">
        <v>87.545709894536017</v>
      </c>
      <c r="CK51" s="11">
        <v>97.358100588266467</v>
      </c>
      <c r="CL51" s="11">
        <v>97.53829031745191</v>
      </c>
      <c r="CM51" s="11">
        <v>94.880491811966721</v>
      </c>
      <c r="CN51" s="11">
        <v>98.055010864380733</v>
      </c>
      <c r="CO51" s="11">
        <v>78.430000000000007</v>
      </c>
      <c r="CP51" s="11">
        <v>71.179999999999993</v>
      </c>
      <c r="CQ51" s="11">
        <v>81.774726831828787</v>
      </c>
      <c r="CR51" s="11">
        <v>14.176934084885131</v>
      </c>
      <c r="CS51" s="11">
        <v>75.420079474742067</v>
      </c>
      <c r="CT51" s="11">
        <v>86.124358170530854</v>
      </c>
      <c r="CU51" s="11">
        <v>85.04077833394841</v>
      </c>
      <c r="CV51" s="11">
        <v>66.116422644867811</v>
      </c>
      <c r="CW51" s="11">
        <v>57.713542098803231</v>
      </c>
      <c r="CX51" s="11">
        <v>96.960261856628364</v>
      </c>
      <c r="CY51" s="11">
        <v>96.220424312207811</v>
      </c>
      <c r="CZ51" s="11">
        <v>98.504545284501518</v>
      </c>
      <c r="DA51" s="11">
        <v>61.252072631112995</v>
      </c>
      <c r="DB51" s="11">
        <v>97.704624081432684</v>
      </c>
      <c r="DC51" s="11">
        <v>98.393137998378066</v>
      </c>
      <c r="DD51" s="11">
        <v>97.343292572543589</v>
      </c>
      <c r="DE51" s="11">
        <v>66.771093899792305</v>
      </c>
      <c r="DF51" s="11">
        <v>97.099025872659396</v>
      </c>
      <c r="DG51" s="11">
        <v>100</v>
      </c>
      <c r="DH51" s="11">
        <v>69.540870964880881</v>
      </c>
      <c r="DI51" s="11">
        <v>80</v>
      </c>
      <c r="DJ51" s="11">
        <v>90.958715353224861</v>
      </c>
      <c r="DK51" s="11">
        <v>46.772483968413802</v>
      </c>
      <c r="DL51" s="11">
        <v>49.554825374953623</v>
      </c>
      <c r="DM51" s="11">
        <v>84.18614909572122</v>
      </c>
      <c r="DN51" s="11">
        <v>55.813953488372093</v>
      </c>
      <c r="DO51" s="11">
        <v>84.935203221760901</v>
      </c>
      <c r="DP51" s="11">
        <v>81.25</v>
      </c>
      <c r="DQ51" s="11">
        <v>67.0164203361429</v>
      </c>
      <c r="DR51" s="11">
        <v>87.768069896743455</v>
      </c>
      <c r="DS51" s="11">
        <v>60.162294386608941</v>
      </c>
      <c r="DT51" s="11">
        <v>78.502992002645584</v>
      </c>
      <c r="DU51" s="11">
        <v>43.947740392871772</v>
      </c>
      <c r="DV51" s="11">
        <v>38.227192568810501</v>
      </c>
      <c r="DW51" s="11">
        <v>9.5051240954686715</v>
      </c>
      <c r="DX51" s="11">
        <v>79.125486747214865</v>
      </c>
      <c r="DY51" s="11">
        <v>38.564956949679775</v>
      </c>
      <c r="DZ51" s="11">
        <v>14.096059097472075</v>
      </c>
      <c r="EA51" s="11">
        <v>78.124573664122195</v>
      </c>
      <c r="EB51" s="11">
        <v>68.780950390671123</v>
      </c>
      <c r="EC51" s="11">
        <v>64.455685282100745</v>
      </c>
      <c r="ED51" s="11">
        <v>56.358584533927228</v>
      </c>
      <c r="EE51" s="11">
        <v>15.384615384615385</v>
      </c>
      <c r="EF51" s="11">
        <v>51.963074248952069</v>
      </c>
      <c r="EG51" s="11">
        <v>62.048570494003016</v>
      </c>
      <c r="EH51" s="11">
        <v>86.690352555342983</v>
      </c>
      <c r="EI51" s="11">
        <v>100</v>
      </c>
      <c r="EJ51" s="11">
        <v>41.055378370542186</v>
      </c>
      <c r="EK51" s="11">
        <v>72.078863438677871</v>
      </c>
      <c r="EL51" s="11">
        <v>94.579824404228631</v>
      </c>
      <c r="EM51" s="11">
        <v>97.625873499372872</v>
      </c>
      <c r="EN51" s="11">
        <v>18.813832646479124</v>
      </c>
      <c r="EO51" s="11">
        <v>89.57</v>
      </c>
      <c r="EP51" s="11">
        <v>99.83</v>
      </c>
      <c r="EQ51" s="11">
        <v>99.227373068432669</v>
      </c>
      <c r="ER51" s="11">
        <v>98.499399759903966</v>
      </c>
      <c r="ES51" s="11">
        <v>85.902156759600217</v>
      </c>
      <c r="ET51" s="11">
        <v>95.454553925619294</v>
      </c>
      <c r="EU51" s="11">
        <v>100</v>
      </c>
      <c r="EV51" s="11">
        <v>83.723065038201511</v>
      </c>
      <c r="EW51" s="11">
        <v>2.0850642761005704</v>
      </c>
      <c r="EX51" s="11">
        <v>46.278815518221343</v>
      </c>
      <c r="EY51" s="11">
        <v>58.520060495012714</v>
      </c>
      <c r="EZ51" s="11">
        <v>67.094514005235453</v>
      </c>
      <c r="FA51" s="11">
        <v>100</v>
      </c>
      <c r="FB51" s="11">
        <v>100</v>
      </c>
      <c r="FC51" s="11">
        <v>79.438841613250119</v>
      </c>
      <c r="FD51" s="11">
        <v>6.7649093228843462</v>
      </c>
      <c r="FE51" s="11">
        <v>47.383039263347548</v>
      </c>
      <c r="FF51" s="11">
        <v>0</v>
      </c>
      <c r="FG51" s="11">
        <v>4.5383425174698351</v>
      </c>
      <c r="FH51" s="11">
        <v>42.301488437460073</v>
      </c>
      <c r="FI51" s="11">
        <v>41.945606694560666</v>
      </c>
      <c r="FJ51" s="11">
        <v>67.279839306480596</v>
      </c>
      <c r="FK51" s="11">
        <v>87.397070903371855</v>
      </c>
      <c r="FL51" s="11">
        <v>50.813227002590509</v>
      </c>
      <c r="FM51" s="11">
        <v>88.986188601584089</v>
      </c>
      <c r="FN51" s="11">
        <v>91.357735194616453</v>
      </c>
      <c r="FO51" s="11">
        <v>87.536840001998101</v>
      </c>
      <c r="FP51" s="11">
        <v>70.653792164702878</v>
      </c>
      <c r="FQ51" s="11">
        <v>95.368779529974844</v>
      </c>
      <c r="FR51" s="11">
        <v>91.884236376913648</v>
      </c>
      <c r="FS51" s="11">
        <v>84.910836762688618</v>
      </c>
      <c r="FT51" s="11">
        <v>38.81023348236463</v>
      </c>
      <c r="FU51" s="11">
        <v>10.370145043762012</v>
      </c>
      <c r="FV51" s="11">
        <v>352.58493148790836</v>
      </c>
      <c r="FW51" s="11">
        <v>480.48338702763994</v>
      </c>
      <c r="FX51" s="11">
        <v>176.98380874687166</v>
      </c>
      <c r="FY51" s="11">
        <v>125.1330835280616</v>
      </c>
      <c r="FZ51" s="11">
        <v>118.91099650180441</v>
      </c>
      <c r="GA51" s="11">
        <v>71.709908551272065</v>
      </c>
      <c r="GB51" s="11">
        <v>-6.3399085512720603</v>
      </c>
      <c r="GC51" s="11">
        <v>82.125270822968957</v>
      </c>
      <c r="GD51" s="11">
        <v>8.8973207625581772</v>
      </c>
      <c r="GE51" s="11">
        <v>55.000000000000007</v>
      </c>
      <c r="GF51" s="11">
        <v>68.181818181818173</v>
      </c>
      <c r="GG51" s="11">
        <v>86.36363636363636</v>
      </c>
      <c r="GH51" s="11">
        <v>100</v>
      </c>
      <c r="GI51" s="11">
        <v>75</v>
      </c>
      <c r="GJ51" s="11">
        <v>74.928366762177646</v>
      </c>
      <c r="GK51" s="11">
        <v>5</v>
      </c>
      <c r="GL51" s="11">
        <v>15</v>
      </c>
      <c r="GM51" s="11">
        <v>2.3333333333333335</v>
      </c>
      <c r="GN51" s="11">
        <v>85.888480027024713</v>
      </c>
      <c r="GO51" s="11">
        <v>71.364184914539791</v>
      </c>
      <c r="GP51" s="11">
        <v>49.736418346424855</v>
      </c>
      <c r="GQ51" s="11">
        <v>91.60252328</v>
      </c>
      <c r="GR51" s="11">
        <v>59.698720838770612</v>
      </c>
      <c r="GS51" s="11">
        <v>25.625585148886415</v>
      </c>
      <c r="GT51" s="11">
        <v>3.0211465863576907</v>
      </c>
      <c r="GU51" s="11">
        <v>2.1494157201748578</v>
      </c>
      <c r="GV51" s="11">
        <v>100</v>
      </c>
      <c r="GW51" s="11">
        <v>100</v>
      </c>
      <c r="GX51" s="11">
        <v>6.0312620996382496</v>
      </c>
      <c r="GY51" s="11">
        <v>1</v>
      </c>
      <c r="GZ51" s="11">
        <v>456.59063609156243</v>
      </c>
      <c r="HA51" s="11">
        <v>88.345114345114339</v>
      </c>
      <c r="HB51" s="11">
        <v>28.125</v>
      </c>
      <c r="HC51" s="11">
        <v>0</v>
      </c>
      <c r="HD51" s="11">
        <v>0</v>
      </c>
      <c r="HE51" s="11">
        <v>17.64777777777778</v>
      </c>
      <c r="HF51" s="11">
        <v>212.00571428571433</v>
      </c>
      <c r="HG51" s="11">
        <v>177.88650793650797</v>
      </c>
      <c r="HH51" s="11">
        <v>78.880317460317471</v>
      </c>
      <c r="HI51" s="12">
        <v>165.09805257848112</v>
      </c>
      <c r="HJ51" s="12">
        <v>62.021553325901145</v>
      </c>
      <c r="HK51" s="12">
        <v>139.25788895546233</v>
      </c>
      <c r="HL51" s="11">
        <v>87.545709894536017</v>
      </c>
      <c r="HM51" s="11">
        <v>97.358100588266467</v>
      </c>
      <c r="HN51" s="11">
        <v>97.53829031745191</v>
      </c>
      <c r="HO51" s="11">
        <v>94.880491811966721</v>
      </c>
      <c r="HP51" s="11">
        <v>98.055010864380733</v>
      </c>
      <c r="HQ51" s="11">
        <v>78.430000000000007</v>
      </c>
      <c r="HR51" s="11">
        <v>71.179999999999993</v>
      </c>
      <c r="HS51" s="11">
        <v>81.774726831828787</v>
      </c>
      <c r="HT51" s="11">
        <v>14.176934084885131</v>
      </c>
      <c r="HU51" s="11">
        <v>75.420079474742067</v>
      </c>
      <c r="HV51" s="11">
        <v>86.124358170530854</v>
      </c>
      <c r="HW51" s="11">
        <v>85.04077833394841</v>
      </c>
      <c r="HX51" s="11">
        <v>66.116422644867811</v>
      </c>
      <c r="HY51" s="11">
        <v>57.713542098803231</v>
      </c>
      <c r="HZ51" s="11">
        <v>96.960261856628364</v>
      </c>
      <c r="IA51" s="11">
        <v>96.220424312207811</v>
      </c>
      <c r="IB51" s="11">
        <v>98.504545284501518</v>
      </c>
      <c r="IC51" s="11">
        <v>61.252072631112995</v>
      </c>
      <c r="ID51" s="11">
        <v>97.704624081432684</v>
      </c>
      <c r="IE51" s="11">
        <v>98.393137998378066</v>
      </c>
      <c r="IF51" s="11">
        <v>97.343292572543589</v>
      </c>
      <c r="IG51" s="11">
        <v>66.771093899792305</v>
      </c>
      <c r="IH51" s="11">
        <v>97.099025872659396</v>
      </c>
      <c r="II51" s="11">
        <v>122.48926811171764</v>
      </c>
      <c r="IJ51" s="11">
        <v>6.2423866326507156</v>
      </c>
      <c r="IK51" s="11">
        <v>22</v>
      </c>
      <c r="IL51" s="11">
        <v>90.958715353224861</v>
      </c>
      <c r="IM51" s="11">
        <v>46.772483968413802</v>
      </c>
      <c r="IN51" s="11">
        <v>49.554825374953623</v>
      </c>
      <c r="IO51" s="11">
        <v>84.18614909572122</v>
      </c>
      <c r="IP51" s="11">
        <v>55.813953488372093</v>
      </c>
      <c r="IQ51" s="11">
        <v>12.35952133194589</v>
      </c>
      <c r="IR51" s="11">
        <v>81.25</v>
      </c>
      <c r="IS51" s="11">
        <v>81.217419261383867</v>
      </c>
      <c r="IT51" s="11">
        <v>5.5599682287529788</v>
      </c>
      <c r="IU51" s="11">
        <v>77.839555202541703</v>
      </c>
      <c r="IV51" s="11">
        <v>9.2797262843630701</v>
      </c>
      <c r="IW51" s="11">
        <v>43.947740392871772</v>
      </c>
      <c r="IX51" s="11">
        <v>213.96032633453433</v>
      </c>
      <c r="IY51" s="11">
        <v>16.937921895059429</v>
      </c>
      <c r="IZ51" s="11">
        <v>104.15372510042656</v>
      </c>
      <c r="JA51" s="11">
        <v>371.01917422454136</v>
      </c>
      <c r="JB51" s="11">
        <v>7.3055555555555554</v>
      </c>
      <c r="JC51" s="11">
        <v>65.121961320246825</v>
      </c>
      <c r="JD51" s="11">
        <v>37.789373421128914</v>
      </c>
      <c r="JE51" s="11">
        <v>20.851451526069489</v>
      </c>
      <c r="JF51" s="11">
        <v>5.7357021576179239</v>
      </c>
      <c r="JG51" s="11">
        <v>4.6153846153846159</v>
      </c>
      <c r="JH51" s="11">
        <v>13.780246913580246</v>
      </c>
      <c r="JI51" s="11">
        <v>13.172594142259415</v>
      </c>
      <c r="JJ51" s="11">
        <v>86.690352555342983</v>
      </c>
      <c r="JK51" s="11">
        <v>134.98767284810805</v>
      </c>
      <c r="JL51" s="11">
        <v>41.055378370542186</v>
      </c>
      <c r="JM51" s="11">
        <v>72.078863438677871</v>
      </c>
      <c r="JN51" s="11">
        <v>94.579824404228631</v>
      </c>
      <c r="JO51" s="11">
        <v>97.625873499372872</v>
      </c>
      <c r="JP51" s="11">
        <v>18.813832646479124</v>
      </c>
      <c r="JQ51" s="11">
        <v>89.57</v>
      </c>
      <c r="JR51" s="11">
        <v>99.83</v>
      </c>
      <c r="JS51" s="11">
        <v>99.227373068432669</v>
      </c>
      <c r="JT51" s="11">
        <v>98.499399759903966</v>
      </c>
      <c r="JU51" s="11">
        <v>85.902156759600217</v>
      </c>
      <c r="JV51" s="11">
        <v>0.97560979999999997</v>
      </c>
      <c r="JW51" s="11">
        <v>1</v>
      </c>
      <c r="JX51" s="11">
        <v>1.7866757870000001</v>
      </c>
      <c r="JY51" s="11">
        <v>0.2237558</v>
      </c>
      <c r="JZ51" s="11">
        <v>13.398126276787623</v>
      </c>
      <c r="KA51" s="11">
        <v>977070.70786617754</v>
      </c>
      <c r="KB51" s="11">
        <v>830755.97161555535</v>
      </c>
      <c r="KC51" s="11">
        <v>8.5564877541258095</v>
      </c>
      <c r="KD51" s="11">
        <v>2066.0440670900007</v>
      </c>
      <c r="KE51" s="11">
        <v>206.55571482399981</v>
      </c>
      <c r="KF51" s="11">
        <v>19.65864542000001</v>
      </c>
      <c r="KG51" s="13">
        <v>0.33101447673112122</v>
      </c>
      <c r="KH51" s="11">
        <v>54.596746865469335</v>
      </c>
      <c r="KI51" s="11">
        <v>-80.100609891822103</v>
      </c>
      <c r="KJ51" s="11">
        <v>-30.794046250159703</v>
      </c>
      <c r="KK51" s="11">
        <v>-32.21757322175732</v>
      </c>
      <c r="KL51" s="11">
        <v>6.0314285714285729</v>
      </c>
      <c r="KM51" s="11">
        <v>5.2190476190476218</v>
      </c>
      <c r="KN51" s="11">
        <v>80.390333333333331</v>
      </c>
      <c r="KO51" s="11">
        <v>84.961333333333357</v>
      </c>
      <c r="KP51" s="11">
        <v>89.741000000000014</v>
      </c>
      <c r="KQ51" s="11">
        <v>12.463159998001897</v>
      </c>
      <c r="KR51" s="11">
        <v>29.346207835297122</v>
      </c>
      <c r="KS51" s="11">
        <v>95.368779529974844</v>
      </c>
      <c r="KT51" s="11">
        <v>7.9702387807781125</v>
      </c>
      <c r="KU51" s="11">
        <v>84.910836762688618</v>
      </c>
      <c r="KV51" s="11">
        <v>38.81023348236463</v>
      </c>
    </row>
    <row r="52" spans="1:308" x14ac:dyDescent="0.3">
      <c r="A52" t="s">
        <v>1</v>
      </c>
      <c r="B52" s="2" t="s">
        <v>92</v>
      </c>
      <c r="C52" s="2" t="s">
        <v>93</v>
      </c>
      <c r="D52" s="2" t="s">
        <v>91</v>
      </c>
      <c r="E52" s="2" t="s">
        <v>347</v>
      </c>
      <c r="F52" s="2" t="s">
        <v>357</v>
      </c>
      <c r="G52" s="2" t="s">
        <v>344</v>
      </c>
      <c r="H52" s="17" t="s">
        <v>486</v>
      </c>
      <c r="I52" s="11">
        <v>62.454460369132129</v>
      </c>
      <c r="J52" s="11">
        <v>59.068644914077602</v>
      </c>
      <c r="K52" s="11">
        <v>65.064194776868476</v>
      </c>
      <c r="L52" s="11">
        <v>76.214584969763365</v>
      </c>
      <c r="M52" s="11">
        <v>71.990761778894367</v>
      </c>
      <c r="N52" s="11">
        <v>59.786010722891511</v>
      </c>
      <c r="O52" s="11">
        <v>42.602565052297471</v>
      </c>
      <c r="P52" s="11">
        <v>80.677665039214432</v>
      </c>
      <c r="Q52" s="11">
        <v>61.573589572587828</v>
      </c>
      <c r="R52" s="11">
        <v>30.151515151515145</v>
      </c>
      <c r="S52" s="11">
        <v>80.357510328842437</v>
      </c>
      <c r="T52" s="11">
        <v>34.835824278274529</v>
      </c>
      <c r="U52" s="11">
        <v>74.59242012439843</v>
      </c>
      <c r="V52" s="11">
        <v>51.291989903710451</v>
      </c>
      <c r="W52" s="11">
        <v>28.222622629665146</v>
      </c>
      <c r="X52" s="11">
        <v>73.017784540007852</v>
      </c>
      <c r="Y52" s="11">
        <v>97.5763703329241</v>
      </c>
      <c r="Z52" s="11">
        <v>61.440001604876812</v>
      </c>
      <c r="AA52" s="11">
        <v>72.646477004051192</v>
      </c>
      <c r="AB52" s="11">
        <v>87.70023526907822</v>
      </c>
      <c r="AC52" s="11">
        <v>59.997217609233104</v>
      </c>
      <c r="AD52" s="11">
        <v>72.795551382971041</v>
      </c>
      <c r="AE52" s="11">
        <v>87.933443583483296</v>
      </c>
      <c r="AF52" s="11">
        <v>71.990761778894367</v>
      </c>
      <c r="AG52" s="11">
        <v>62.260067289476567</v>
      </c>
      <c r="AH52" s="11">
        <v>3.4880258111468252</v>
      </c>
      <c r="AI52" s="11">
        <v>59.517009063573894</v>
      </c>
      <c r="AJ52" s="11">
        <v>78.176990042155182</v>
      </c>
      <c r="AK52" s="11">
        <v>61.210629888263476</v>
      </c>
      <c r="AL52" s="11">
        <v>94.0633422427331</v>
      </c>
      <c r="AM52" s="11">
        <v>55.413922156718122</v>
      </c>
      <c r="AN52" s="11">
        <v>6.7912485096738875</v>
      </c>
      <c r="AO52" s="11">
        <v>5.7098547974288651</v>
      </c>
      <c r="AP52" s="11">
        <v>48.515589532547864</v>
      </c>
      <c r="AQ52" s="11">
        <v>59.79606841947534</v>
      </c>
      <c r="AR52" s="11">
        <v>79.388706897940736</v>
      </c>
      <c r="AS52" s="11">
        <v>88.322762212794558</v>
      </c>
      <c r="AT52" s="11">
        <v>89.107127764323792</v>
      </c>
      <c r="AU52" s="11">
        <v>90.116900554107602</v>
      </c>
      <c r="AV52" s="11">
        <v>81.405519503175142</v>
      </c>
      <c r="AW52" s="11">
        <v>50.108044786080654</v>
      </c>
      <c r="AX52" s="11">
        <v>85.005635414804843</v>
      </c>
      <c r="AY52" s="11">
        <v>74.784187383419464</v>
      </c>
      <c r="AZ52" s="11">
        <v>62.087763549854593</v>
      </c>
      <c r="BA52" s="11">
        <v>66.833393230992698</v>
      </c>
      <c r="BB52" s="11">
        <v>42.58901412608455</v>
      </c>
      <c r="BC52" s="11">
        <v>45</v>
      </c>
      <c r="BD52" s="11">
        <v>22.727272727272727</v>
      </c>
      <c r="BE52" s="11">
        <v>22.727272727272727</v>
      </c>
      <c r="BF52" s="11">
        <v>100</v>
      </c>
      <c r="BG52" s="11">
        <v>50</v>
      </c>
      <c r="BH52" s="11">
        <v>96.531791907514446</v>
      </c>
      <c r="BI52" s="11">
        <v>86.505759736697755</v>
      </c>
      <c r="BJ52" s="11">
        <v>68.75</v>
      </c>
      <c r="BK52" s="11">
        <v>94.73684210526315</v>
      </c>
      <c r="BL52" s="11">
        <v>41.970445549109499</v>
      </c>
      <c r="BM52" s="11">
        <v>12.943767850999999</v>
      </c>
      <c r="BN52" s="11">
        <v>15.260706846</v>
      </c>
      <c r="BO52" s="11">
        <v>9.2673590400000005</v>
      </c>
      <c r="BP52" s="11">
        <v>57.190060786184837</v>
      </c>
      <c r="BQ52" s="11">
        <v>75.017842962591487</v>
      </c>
      <c r="BR52" s="11">
        <v>91.569356624418958</v>
      </c>
      <c r="BS52" s="11">
        <v>2.3461697145081906</v>
      </c>
      <c r="BT52" s="11">
        <v>100</v>
      </c>
      <c r="BU52" s="11">
        <v>96.699164345403901</v>
      </c>
      <c r="BV52" s="11">
        <v>7.636154431845946</v>
      </c>
      <c r="BW52" s="11">
        <v>100</v>
      </c>
      <c r="BX52" s="11">
        <v>1.0704509305046421</v>
      </c>
      <c r="BY52" s="11">
        <v>66.847079731803859</v>
      </c>
      <c r="BZ52" s="11">
        <v>16.666666666666664</v>
      </c>
      <c r="CA52" s="11">
        <v>0</v>
      </c>
      <c r="CB52" s="11">
        <v>29.376744120190061</v>
      </c>
      <c r="CC52" s="11">
        <v>96.346348588070612</v>
      </c>
      <c r="CD52" s="11">
        <v>52.46169858371492</v>
      </c>
      <c r="CE52" s="11">
        <v>62.994815468368813</v>
      </c>
      <c r="CF52" s="11">
        <v>81.684733830888447</v>
      </c>
      <c r="CG52" s="11">
        <v>97.548006662486003</v>
      </c>
      <c r="CH52" s="11">
        <v>32.48045486851457</v>
      </c>
      <c r="CI52" s="11">
        <v>87.608433778011658</v>
      </c>
      <c r="CJ52" s="11">
        <v>96.020798728966554</v>
      </c>
      <c r="CK52" s="11">
        <v>97.595146963241135</v>
      </c>
      <c r="CL52" s="11">
        <v>98.324546833249087</v>
      </c>
      <c r="CM52" s="11">
        <v>97.313497508485597</v>
      </c>
      <c r="CN52" s="11">
        <v>98.627861630678126</v>
      </c>
      <c r="CO52" s="11">
        <v>73.36</v>
      </c>
      <c r="CP52" s="11">
        <v>37.380000000000003</v>
      </c>
      <c r="CQ52" s="11">
        <v>100</v>
      </c>
      <c r="CR52" s="11">
        <v>35.02000641950724</v>
      </c>
      <c r="CS52" s="11">
        <v>65.681656394174425</v>
      </c>
      <c r="CT52" s="11">
        <v>83.354450447173619</v>
      </c>
      <c r="CU52" s="11">
        <v>85.195624339185997</v>
      </c>
      <c r="CV52" s="11">
        <v>57.886047352488191</v>
      </c>
      <c r="CW52" s="11">
        <v>48.288462462713277</v>
      </c>
      <c r="CX52" s="11">
        <v>95.472621028571652</v>
      </c>
      <c r="CY52" s="11">
        <v>93.663270347238026</v>
      </c>
      <c r="CZ52" s="11">
        <v>97.831786898008772</v>
      </c>
      <c r="DA52" s="11">
        <v>61.067601099202228</v>
      </c>
      <c r="DB52" s="11">
        <v>96.742594025047396</v>
      </c>
      <c r="DC52" s="11">
        <v>95.504956301597971</v>
      </c>
      <c r="DD52" s="11">
        <v>96.077848720962493</v>
      </c>
      <c r="DE52" s="11">
        <v>64.235728407126643</v>
      </c>
      <c r="DF52" s="11">
        <v>96.478096353442226</v>
      </c>
      <c r="DG52" s="11">
        <v>78.255217736693865</v>
      </c>
      <c r="DH52" s="11">
        <v>61.73643509100544</v>
      </c>
      <c r="DI52" s="11">
        <v>40</v>
      </c>
      <c r="DJ52" s="11">
        <v>94.157579259045278</v>
      </c>
      <c r="DK52" s="11">
        <v>53.737271611179317</v>
      </c>
      <c r="DL52" s="11">
        <v>70.491803278688522</v>
      </c>
      <c r="DM52" s="11">
        <v>100</v>
      </c>
      <c r="DN52" s="11">
        <v>66.666666666666657</v>
      </c>
      <c r="DO52" s="11">
        <v>90.067107667266512</v>
      </c>
      <c r="DP52" s="11">
        <v>95</v>
      </c>
      <c r="DQ52" s="11">
        <v>52.688963814551052</v>
      </c>
      <c r="DR52" s="11">
        <v>76.190476190476204</v>
      </c>
      <c r="DS52" s="11">
        <v>87.09284533165588</v>
      </c>
      <c r="DT52" s="11">
        <v>79.155235909482798</v>
      </c>
      <c r="DU52" s="11">
        <v>45.364898669470328</v>
      </c>
      <c r="DV52" s="11">
        <v>4.5585831113972075</v>
      </c>
      <c r="DW52" s="11">
        <v>0</v>
      </c>
      <c r="DX52" s="11">
        <v>0</v>
      </c>
      <c r="DY52" s="11">
        <v>4.9365517762247224</v>
      </c>
      <c r="DZ52" s="11">
        <v>7.9449941681121947</v>
      </c>
      <c r="EA52" s="11">
        <v>77.886585025323356</v>
      </c>
      <c r="EB52" s="11">
        <v>65.176479699510153</v>
      </c>
      <c r="EC52" s="11">
        <v>69.695142892635047</v>
      </c>
      <c r="ED52" s="11">
        <v>65.779218652781864</v>
      </c>
      <c r="EE52" s="11">
        <v>19.047619047619044</v>
      </c>
      <c r="EF52" s="11">
        <v>69.715029139812131</v>
      </c>
      <c r="EG52" s="11">
        <v>77.418579281446725</v>
      </c>
      <c r="EH52" s="11">
        <v>71.856287425149702</v>
      </c>
      <c r="EI52" s="11">
        <v>93.7180643222122</v>
      </c>
      <c r="EJ52" s="11">
        <v>30.877901109989907</v>
      </c>
      <c r="EK52" s="11">
        <v>61.553985872855698</v>
      </c>
      <c r="EL52" s="11">
        <v>99.97231450719822</v>
      </c>
      <c r="EM52" s="11">
        <v>77.713178294573652</v>
      </c>
      <c r="EN52" s="11">
        <v>35.93576965669989</v>
      </c>
      <c r="EO52" s="11">
        <v>90.26</v>
      </c>
      <c r="EP52" s="11">
        <v>99.49</v>
      </c>
      <c r="EQ52" s="11">
        <v>99.230769230769226</v>
      </c>
      <c r="ER52" s="11">
        <v>97.583081570996981</v>
      </c>
      <c r="ES52" s="11">
        <v>83.752860411899306</v>
      </c>
      <c r="ET52" s="11">
        <v>81.81817842975228</v>
      </c>
      <c r="EU52" s="11">
        <v>90.322585338189143</v>
      </c>
      <c r="EV52" s="11">
        <v>39.627013303335978</v>
      </c>
      <c r="EW52" s="11">
        <v>9.8879115555950712</v>
      </c>
      <c r="EX52" s="11">
        <v>8.5280446404488863</v>
      </c>
      <c r="EY52" s="11">
        <v>6.6125470822052961</v>
      </c>
      <c r="EZ52" s="11">
        <v>5.2331538063674774</v>
      </c>
      <c r="FA52" s="11">
        <v>6.3476630215117336</v>
      </c>
      <c r="FB52" s="11">
        <v>0.29701691143955761</v>
      </c>
      <c r="FC52" s="11">
        <v>14.09225978125939</v>
      </c>
      <c r="FD52" s="11">
        <v>2.1024794755047793</v>
      </c>
      <c r="FE52" s="11">
        <v>7.5952986931282007</v>
      </c>
      <c r="FF52" s="11">
        <v>87.770463551881576</v>
      </c>
      <c r="FG52" s="11">
        <v>20.919866524391374</v>
      </c>
      <c r="FH52" s="11">
        <v>26.292318893338184</v>
      </c>
      <c r="FI52" s="11">
        <v>100</v>
      </c>
      <c r="FJ52" s="11">
        <v>66.711252683204876</v>
      </c>
      <c r="FK52" s="11">
        <v>74.669490130217881</v>
      </c>
      <c r="FL52" s="11">
        <v>36.223904099151653</v>
      </c>
      <c r="FM52" s="11">
        <v>55.94475440633645</v>
      </c>
      <c r="FN52" s="11">
        <v>65.430940778465811</v>
      </c>
      <c r="FO52" s="11">
        <v>87.937947807795965</v>
      </c>
      <c r="FP52" s="11">
        <v>75.827038291221669</v>
      </c>
      <c r="FQ52" s="11">
        <v>96.519939069640287</v>
      </c>
      <c r="FR52" s="11">
        <v>84.017646094449915</v>
      </c>
      <c r="FS52" s="11">
        <v>84.058241553108076</v>
      </c>
      <c r="FT52" s="11">
        <v>47.971428571428568</v>
      </c>
      <c r="FU52" s="11">
        <v>8.4008904943924065</v>
      </c>
      <c r="FV52" s="11">
        <v>105.01113117990506</v>
      </c>
      <c r="FW52" s="11">
        <v>182.71936825303482</v>
      </c>
      <c r="FX52" s="11">
        <v>180.61914562943673</v>
      </c>
      <c r="FY52" s="11">
        <v>100.81068593270886</v>
      </c>
      <c r="FZ52" s="11">
        <v>73.507791825933552</v>
      </c>
      <c r="GA52" s="11">
        <v>74.784187383419464</v>
      </c>
      <c r="GB52" s="11">
        <v>-5.4041873834194689</v>
      </c>
      <c r="GC52" s="11">
        <v>66.833393230992698</v>
      </c>
      <c r="GD52" s="11">
        <v>4.6923012093405347</v>
      </c>
      <c r="GE52" s="11">
        <v>45</v>
      </c>
      <c r="GF52" s="11">
        <v>22.727272727272727</v>
      </c>
      <c r="GG52" s="11">
        <v>22.727272727272727</v>
      </c>
      <c r="GH52" s="11">
        <v>100</v>
      </c>
      <c r="GI52" s="11">
        <v>50</v>
      </c>
      <c r="GJ52" s="11">
        <v>96.531791907514446</v>
      </c>
      <c r="GK52" s="11">
        <v>10</v>
      </c>
      <c r="GL52" s="11">
        <v>15</v>
      </c>
      <c r="GM52" s="11">
        <v>1.6666666666666667</v>
      </c>
      <c r="GN52" s="11">
        <v>41.970445549109499</v>
      </c>
      <c r="GO52" s="11">
        <v>12.943767850999999</v>
      </c>
      <c r="GP52" s="11">
        <v>15.260706846</v>
      </c>
      <c r="GQ52" s="11">
        <v>9.2673590400000005</v>
      </c>
      <c r="GR52" s="11">
        <v>57.190060786184837</v>
      </c>
      <c r="GS52" s="11">
        <v>24.982157037408513</v>
      </c>
      <c r="GT52" s="11">
        <v>8.4306433755810382</v>
      </c>
      <c r="GU52" s="11">
        <v>2.3461697145081906</v>
      </c>
      <c r="GV52" s="11">
        <v>100</v>
      </c>
      <c r="GW52" s="11">
        <v>96.699164345403901</v>
      </c>
      <c r="GX52" s="11">
        <v>7.636154431845946</v>
      </c>
      <c r="GY52" s="11">
        <v>1</v>
      </c>
      <c r="GZ52" s="11">
        <v>102.95535183248219</v>
      </c>
      <c r="HA52" s="11">
        <v>66.847079731803859</v>
      </c>
      <c r="HB52" s="11">
        <v>16.666666666666664</v>
      </c>
      <c r="HC52" s="11">
        <v>0</v>
      </c>
      <c r="HD52" s="11">
        <v>2896911.1753776553</v>
      </c>
      <c r="HE52" s="11">
        <v>19.751746031746034</v>
      </c>
      <c r="HF52" s="11">
        <v>214.06063492063495</v>
      </c>
      <c r="HG52" s="11">
        <v>182.86476190476188</v>
      </c>
      <c r="HH52" s="11">
        <v>80.983015873015873</v>
      </c>
      <c r="HI52" s="12">
        <v>116.08352289517813</v>
      </c>
      <c r="HJ52" s="12">
        <v>67.51954513148543</v>
      </c>
      <c r="HK52" s="12">
        <v>52.520701754385961</v>
      </c>
      <c r="HL52" s="11">
        <v>96.020798728966554</v>
      </c>
      <c r="HM52" s="11">
        <v>97.595146963241135</v>
      </c>
      <c r="HN52" s="11">
        <v>98.324546833249087</v>
      </c>
      <c r="HO52" s="11">
        <v>97.313497508485597</v>
      </c>
      <c r="HP52" s="11">
        <v>98.627861630678126</v>
      </c>
      <c r="HQ52" s="11">
        <v>73.36</v>
      </c>
      <c r="HR52" s="11">
        <v>37.380000000000003</v>
      </c>
      <c r="HS52" s="11">
        <v>100</v>
      </c>
      <c r="HT52" s="11">
        <v>35.02000641950724</v>
      </c>
      <c r="HU52" s="11">
        <v>65.681656394174425</v>
      </c>
      <c r="HV52" s="11">
        <v>83.354450447173619</v>
      </c>
      <c r="HW52" s="11">
        <v>85.195624339185997</v>
      </c>
      <c r="HX52" s="11">
        <v>57.886047352488191</v>
      </c>
      <c r="HY52" s="11">
        <v>48.288462462713277</v>
      </c>
      <c r="HZ52" s="11">
        <v>95.472621028571652</v>
      </c>
      <c r="IA52" s="11">
        <v>93.663270347238026</v>
      </c>
      <c r="IB52" s="11">
        <v>97.831786898008772</v>
      </c>
      <c r="IC52" s="11">
        <v>61.067601099202228</v>
      </c>
      <c r="ID52" s="11">
        <v>96.742594025047396</v>
      </c>
      <c r="IE52" s="11">
        <v>95.504956301597971</v>
      </c>
      <c r="IF52" s="11">
        <v>96.077848720962493</v>
      </c>
      <c r="IG52" s="11">
        <v>64.235728407126643</v>
      </c>
      <c r="IH52" s="11">
        <v>96.478096353442226</v>
      </c>
      <c r="II52" s="11">
        <v>78.255217736693865</v>
      </c>
      <c r="IJ52" s="11">
        <v>1.7942696101456084</v>
      </c>
      <c r="IK52" s="11">
        <v>12</v>
      </c>
      <c r="IL52" s="11">
        <v>94.157579259045278</v>
      </c>
      <c r="IM52" s="11">
        <v>53.737271611179317</v>
      </c>
      <c r="IN52" s="11">
        <v>70.491803278688522</v>
      </c>
      <c r="IO52" s="11">
        <v>104.46833311747183</v>
      </c>
      <c r="IP52" s="11">
        <v>66.666666666666657</v>
      </c>
      <c r="IQ52" s="11">
        <v>9.0214477211796247</v>
      </c>
      <c r="IR52" s="11">
        <v>95</v>
      </c>
      <c r="IS52" s="11">
        <v>79.65919068844525</v>
      </c>
      <c r="IT52" s="11">
        <v>10.822510822510822</v>
      </c>
      <c r="IU52" s="11">
        <v>41.125541125541126</v>
      </c>
      <c r="IV52" s="11">
        <v>9.3101548054961381</v>
      </c>
      <c r="IW52" s="11">
        <v>45.364898669470328</v>
      </c>
      <c r="IX52" s="11">
        <v>25.514715169887584</v>
      </c>
      <c r="IY52" s="11">
        <v>0</v>
      </c>
      <c r="IZ52" s="11">
        <v>0</v>
      </c>
      <c r="JA52" s="11">
        <v>47.492737147909558</v>
      </c>
      <c r="JB52" s="11">
        <v>4.117647058823529</v>
      </c>
      <c r="JC52" s="11">
        <v>64.923582164961473</v>
      </c>
      <c r="JD52" s="11">
        <v>35.809018567639257</v>
      </c>
      <c r="JE52" s="11">
        <v>22.546419098143236</v>
      </c>
      <c r="JF52" s="11">
        <v>6.6944549703170395</v>
      </c>
      <c r="JG52" s="11">
        <v>5.7142857142857135</v>
      </c>
      <c r="JH52" s="11">
        <v>11.539936102236421</v>
      </c>
      <c r="JI52" s="11">
        <v>11.056737588652481</v>
      </c>
      <c r="JJ52" s="11">
        <v>71.856287425149702</v>
      </c>
      <c r="JK52" s="11">
        <v>93.7180643222122</v>
      </c>
      <c r="JL52" s="11">
        <v>30.877901109989907</v>
      </c>
      <c r="JM52" s="11">
        <v>61.553985872855698</v>
      </c>
      <c r="JN52" s="11">
        <v>99.97231450719822</v>
      </c>
      <c r="JO52" s="11">
        <v>77.713178294573652</v>
      </c>
      <c r="JP52" s="11">
        <v>35.93576965669989</v>
      </c>
      <c r="JQ52" s="11">
        <v>90.26</v>
      </c>
      <c r="JR52" s="11">
        <v>99.49</v>
      </c>
      <c r="JS52" s="11">
        <v>99.230769230769226</v>
      </c>
      <c r="JT52" s="11">
        <v>97.583081570996981</v>
      </c>
      <c r="JU52" s="11">
        <v>83.752860411899306</v>
      </c>
      <c r="JV52" s="11">
        <v>0.90243899999999999</v>
      </c>
      <c r="JW52" s="11">
        <v>0.92682929999999997</v>
      </c>
      <c r="JX52" s="11">
        <v>1.3421333799999999</v>
      </c>
      <c r="JY52" s="11">
        <v>0.24411630000000001</v>
      </c>
      <c r="JZ52" s="11">
        <v>4.2719566630056427</v>
      </c>
      <c r="KA52" s="11">
        <v>120747.30268400043</v>
      </c>
      <c r="KB52" s="11">
        <v>72165.944638028974</v>
      </c>
      <c r="KC52" s="11">
        <v>0.50792753314259964</v>
      </c>
      <c r="KD52" s="11">
        <v>2.2734240900000002</v>
      </c>
      <c r="KE52" s="11">
        <v>36.642487900000027</v>
      </c>
      <c r="KF52" s="11">
        <v>6.1097490800000003</v>
      </c>
      <c r="KG52" s="13">
        <v>6.3501982183778907E-2</v>
      </c>
      <c r="KH52" s="11">
        <v>8.7286527514231498</v>
      </c>
      <c r="KI52" s="11">
        <v>-32.034454470877769</v>
      </c>
      <c r="KJ52" s="11">
        <v>-94.830724426647251</v>
      </c>
      <c r="KK52" s="11">
        <v>200</v>
      </c>
      <c r="KL52" s="11">
        <v>6.1082608695652167</v>
      </c>
      <c r="KM52" s="11">
        <v>7.6391304347826079</v>
      </c>
      <c r="KN52" s="11">
        <v>82.783833333333334</v>
      </c>
      <c r="KO52" s="11">
        <v>114.12783333333334</v>
      </c>
      <c r="KP52" s="11">
        <v>107.4315</v>
      </c>
      <c r="KQ52" s="11">
        <v>12.062052192204035</v>
      </c>
      <c r="KR52" s="11">
        <v>24.172961708778328</v>
      </c>
      <c r="KS52" s="11">
        <v>96.519939069640287</v>
      </c>
      <c r="KT52" s="11">
        <v>7.648390092336804</v>
      </c>
      <c r="KU52" s="11">
        <v>84.058241553108076</v>
      </c>
      <c r="KV52" s="11">
        <v>47.971428571428568</v>
      </c>
    </row>
    <row r="53" spans="1:308" x14ac:dyDescent="0.3">
      <c r="A53" t="s">
        <v>1</v>
      </c>
      <c r="B53" s="2" t="s">
        <v>94</v>
      </c>
      <c r="C53" s="2" t="s">
        <v>95</v>
      </c>
      <c r="D53" s="2" t="s">
        <v>91</v>
      </c>
      <c r="E53" s="2" t="s">
        <v>347</v>
      </c>
      <c r="F53" s="2" t="s">
        <v>357</v>
      </c>
      <c r="G53" s="2" t="s">
        <v>344</v>
      </c>
      <c r="H53" s="17" t="s">
        <v>486</v>
      </c>
      <c r="I53" s="11">
        <v>63.742956586843206</v>
      </c>
      <c r="J53" s="11">
        <v>51.331857837498703</v>
      </c>
      <c r="K53" s="11">
        <v>70.104471046127941</v>
      </c>
      <c r="L53" s="11">
        <v>76.194995139005229</v>
      </c>
      <c r="M53" s="11">
        <v>71.479304902108296</v>
      </c>
      <c r="N53" s="11">
        <v>62.746133603756903</v>
      </c>
      <c r="O53" s="11">
        <v>50.600976992562174</v>
      </c>
      <c r="P53" s="11">
        <v>80.609828090670874</v>
      </c>
      <c r="Q53" s="11">
        <v>67.34076819166188</v>
      </c>
      <c r="R53" s="11">
        <v>4.6969696969696981</v>
      </c>
      <c r="S53" s="11">
        <v>58.971453164836454</v>
      </c>
      <c r="T53" s="11">
        <v>23.522317532277285</v>
      </c>
      <c r="U53" s="11">
        <v>64.014246890301436</v>
      </c>
      <c r="V53" s="11">
        <v>60.167421295773273</v>
      </c>
      <c r="W53" s="11">
        <v>29.904215606667464</v>
      </c>
      <c r="X53" s="11">
        <v>62.476941468399602</v>
      </c>
      <c r="Y53" s="11">
        <v>95.314459774233995</v>
      </c>
      <c r="Z53" s="11">
        <v>92.722267335210717</v>
      </c>
      <c r="AA53" s="11">
        <v>77.553642085540858</v>
      </c>
      <c r="AB53" s="11">
        <v>84.775740293385368</v>
      </c>
      <c r="AC53" s="11">
        <v>76.135530188304642</v>
      </c>
      <c r="AD53" s="11">
        <v>57.510601445380154</v>
      </c>
      <c r="AE53" s="11">
        <v>84.999461682415159</v>
      </c>
      <c r="AF53" s="11">
        <v>71.479304902108296</v>
      </c>
      <c r="AG53" s="11">
        <v>65.644141942382603</v>
      </c>
      <c r="AH53" s="11">
        <v>4.569182296032305</v>
      </c>
      <c r="AI53" s="11">
        <v>63.232933382328973</v>
      </c>
      <c r="AJ53" s="11">
        <v>82.6913942651247</v>
      </c>
      <c r="AK53" s="11">
        <v>64.511870471822448</v>
      </c>
      <c r="AL53" s="11">
        <v>95.827279264850404</v>
      </c>
      <c r="AM53" s="11">
        <v>69.721906240638532</v>
      </c>
      <c r="AN53" s="11">
        <v>13.053382948103781</v>
      </c>
      <c r="AO53" s="11">
        <v>24.257350114876871</v>
      </c>
      <c r="AP53" s="11">
        <v>48.406531499327976</v>
      </c>
      <c r="AQ53" s="11">
        <v>69.941913111798925</v>
      </c>
      <c r="AR53" s="11">
        <v>78.224778040626958</v>
      </c>
      <c r="AS53" s="11">
        <v>77.518549218607845</v>
      </c>
      <c r="AT53" s="11">
        <v>81.545202175608097</v>
      </c>
      <c r="AU53" s="11">
        <v>92.32494376298051</v>
      </c>
      <c r="AV53" s="11">
        <v>89.086022923431528</v>
      </c>
      <c r="AW53" s="11">
        <v>62.979248985961078</v>
      </c>
      <c r="AX53" s="11">
        <v>80.205001477436141</v>
      </c>
      <c r="AY53" s="11">
        <v>74.656813121444443</v>
      </c>
      <c r="AZ53" s="11">
        <v>68.54601401393785</v>
      </c>
      <c r="BA53" s="11">
        <v>72.167936984755585</v>
      </c>
      <c r="BB53" s="11">
        <v>53.992308646509656</v>
      </c>
      <c r="BC53" s="11">
        <v>5</v>
      </c>
      <c r="BD53" s="11">
        <v>4.5454545454545459</v>
      </c>
      <c r="BE53" s="11">
        <v>4.5454545454545459</v>
      </c>
      <c r="BF53" s="11">
        <v>66.666666666666657</v>
      </c>
      <c r="BG53" s="11">
        <v>25</v>
      </c>
      <c r="BH53" s="11">
        <v>70.188679245283012</v>
      </c>
      <c r="BI53" s="11">
        <v>95.50191991223258</v>
      </c>
      <c r="BJ53" s="11">
        <v>37.5</v>
      </c>
      <c r="BK53" s="11">
        <v>68.421052631578945</v>
      </c>
      <c r="BL53" s="11">
        <v>36.831381891521133</v>
      </c>
      <c r="BM53" s="11">
        <v>0</v>
      </c>
      <c r="BN53" s="11">
        <v>3.0917940982863481</v>
      </c>
      <c r="BO53" s="11">
        <v>9.2673590400000005</v>
      </c>
      <c r="BP53" s="11">
        <v>37.467474417874577</v>
      </c>
      <c r="BQ53" s="11">
        <v>57.715888797055158</v>
      </c>
      <c r="BR53" s="11">
        <v>96.859377455974581</v>
      </c>
      <c r="BS53" s="11">
        <v>4.6204040919680986</v>
      </c>
      <c r="BT53" s="11">
        <v>100</v>
      </c>
      <c r="BU53" s="11">
        <v>100</v>
      </c>
      <c r="BV53" s="11">
        <v>15.807782520464194</v>
      </c>
      <c r="BW53" s="11">
        <v>100</v>
      </c>
      <c r="BX53" s="11">
        <v>40.576341162207342</v>
      </c>
      <c r="BY53" s="11">
        <v>73.494109802178258</v>
      </c>
      <c r="BZ53" s="11">
        <v>33.333333333333329</v>
      </c>
      <c r="CA53" s="11">
        <v>0</v>
      </c>
      <c r="CB53" s="11">
        <v>12.78941929115827</v>
      </c>
      <c r="CC53" s="11">
        <v>94.619012537498463</v>
      </c>
      <c r="CD53" s="11">
        <v>51.627836547400221</v>
      </c>
      <c r="CE53" s="11">
        <v>65.338994827351158</v>
      </c>
      <c r="CF53" s="11">
        <v>79.875055152532809</v>
      </c>
      <c r="CG53" s="11">
        <v>57.387152317284972</v>
      </c>
      <c r="CH53" s="11">
        <v>34.4688480502017</v>
      </c>
      <c r="CI53" s="11">
        <v>54.021690846527882</v>
      </c>
      <c r="CJ53" s="11">
        <v>89.195484680164853</v>
      </c>
      <c r="CK53" s="11">
        <v>97.016663680344024</v>
      </c>
      <c r="CL53" s="11">
        <v>97.034581616197812</v>
      </c>
      <c r="CM53" s="11">
        <v>95.619064683748434</v>
      </c>
      <c r="CN53" s="11">
        <v>97.706504210714925</v>
      </c>
      <c r="CO53" s="11">
        <v>100</v>
      </c>
      <c r="CP53" s="11">
        <v>71.03</v>
      </c>
      <c r="CQ53" s="11">
        <v>100</v>
      </c>
      <c r="CR53" s="11">
        <v>99.859069340842908</v>
      </c>
      <c r="CS53" s="11">
        <v>70.537092939608812</v>
      </c>
      <c r="CT53" s="11">
        <v>85.264902391370768</v>
      </c>
      <c r="CU53" s="11">
        <v>85.638178319391002</v>
      </c>
      <c r="CV53" s="11">
        <v>58.587488403507379</v>
      </c>
      <c r="CW53" s="11">
        <v>67.984851689370942</v>
      </c>
      <c r="CX53" s="11">
        <v>97.309338769996259</v>
      </c>
      <c r="CY53" s="11">
        <v>92.909836358071345</v>
      </c>
      <c r="CZ53" s="11">
        <v>96.414782346093446</v>
      </c>
      <c r="DA53" s="11">
        <v>53.073713649797703</v>
      </c>
      <c r="DB53" s="11">
        <v>95.978447672161437</v>
      </c>
      <c r="DC53" s="11">
        <v>97.307305331424104</v>
      </c>
      <c r="DD53" s="11">
        <v>97.777709779659887</v>
      </c>
      <c r="DE53" s="11">
        <v>46.971597821479783</v>
      </c>
      <c r="DF53" s="11">
        <v>97.772529388395242</v>
      </c>
      <c r="DG53" s="11">
        <v>100</v>
      </c>
      <c r="DH53" s="11">
        <v>72.406590564913927</v>
      </c>
      <c r="DI53" s="11">
        <v>56.000000000000007</v>
      </c>
      <c r="DJ53" s="11">
        <v>80.818849668518183</v>
      </c>
      <c r="DK53" s="11">
        <v>44.472316789105889</v>
      </c>
      <c r="DL53" s="11">
        <v>47.240637878516395</v>
      </c>
      <c r="DM53" s="11">
        <v>100</v>
      </c>
      <c r="DN53" s="11">
        <v>64.705882352941174</v>
      </c>
      <c r="DO53" s="11">
        <v>86.403075487830549</v>
      </c>
      <c r="DP53" s="11">
        <v>88.888888888888886</v>
      </c>
      <c r="DQ53" s="11">
        <v>60.044545965929785</v>
      </c>
      <c r="DR53" s="11">
        <v>71.428571428571416</v>
      </c>
      <c r="DS53" s="11">
        <v>82.964797311823673</v>
      </c>
      <c r="DT53" s="11">
        <v>84.738126885922043</v>
      </c>
      <c r="DU53" s="11">
        <v>46.550156998843164</v>
      </c>
      <c r="DV53" s="11">
        <v>5.3104192677265116</v>
      </c>
      <c r="DW53" s="11">
        <v>1.8610994613658651</v>
      </c>
      <c r="DX53" s="11">
        <v>0</v>
      </c>
      <c r="DY53" s="11">
        <v>8.904222282001113</v>
      </c>
      <c r="DZ53" s="11">
        <v>6.7701704690680362</v>
      </c>
      <c r="EA53" s="11">
        <v>82.950405780777729</v>
      </c>
      <c r="EB53" s="11">
        <v>76.877331977708934</v>
      </c>
      <c r="EC53" s="11">
        <v>70.40805860540658</v>
      </c>
      <c r="ED53" s="11">
        <v>65.174153566619609</v>
      </c>
      <c r="EE53" s="11">
        <v>20.754716981132077</v>
      </c>
      <c r="EF53" s="11">
        <v>62.506862944094863</v>
      </c>
      <c r="EG53" s="11">
        <v>68.258714116403908</v>
      </c>
      <c r="EH53" s="11">
        <v>100</v>
      </c>
      <c r="EI53" s="11">
        <v>100</v>
      </c>
      <c r="EJ53" s="11">
        <v>57.440890125173851</v>
      </c>
      <c r="EK53" s="11">
        <v>36.787204450625872</v>
      </c>
      <c r="EL53" s="11">
        <v>99.916977999169774</v>
      </c>
      <c r="EM53" s="11">
        <v>91.241178912411797</v>
      </c>
      <c r="EN53" s="11">
        <v>37.173100871731009</v>
      </c>
      <c r="EO53" s="11">
        <v>95.67</v>
      </c>
      <c r="EP53" s="11">
        <v>100</v>
      </c>
      <c r="EQ53" s="11">
        <v>99.278499278499282</v>
      </c>
      <c r="ER53" s="11">
        <v>98.956780923994032</v>
      </c>
      <c r="ES53" s="11">
        <v>85.231116121758731</v>
      </c>
      <c r="ET53" s="11">
        <v>95.454553925619294</v>
      </c>
      <c r="EU53" s="11">
        <v>100</v>
      </c>
      <c r="EV53" s="11">
        <v>81.348006760834252</v>
      </c>
      <c r="EW53" s="11">
        <v>2.0850642761005704</v>
      </c>
      <c r="EX53" s="11">
        <v>18.916953660648314</v>
      </c>
      <c r="EY53" s="11">
        <v>8.9090220186490683</v>
      </c>
      <c r="EZ53" s="11">
        <v>11.334173165013963</v>
      </c>
      <c r="FA53" s="11">
        <v>32.306667533199544</v>
      </c>
      <c r="FB53" s="11">
        <v>10.615858153162332</v>
      </c>
      <c r="FC53" s="11">
        <v>8.218526574209891</v>
      </c>
      <c r="FD53" s="11">
        <v>45.888348198935709</v>
      </c>
      <c r="FE53" s="11">
        <v>11.578112042094425</v>
      </c>
      <c r="FF53" s="11">
        <v>0</v>
      </c>
      <c r="FG53" s="11">
        <v>100</v>
      </c>
      <c r="FH53" s="11">
        <v>30.45454545454545</v>
      </c>
      <c r="FI53" s="11">
        <v>100</v>
      </c>
      <c r="FJ53" s="11">
        <v>74.9740258319936</v>
      </c>
      <c r="FK53" s="11">
        <v>92.616756604768156</v>
      </c>
      <c r="FL53" s="11">
        <v>41.087011733631243</v>
      </c>
      <c r="FM53" s="11">
        <v>66.95856580475234</v>
      </c>
      <c r="FN53" s="11">
        <v>74.073205583849344</v>
      </c>
      <c r="FO53" s="11">
        <v>86.541220150198299</v>
      </c>
      <c r="FP53" s="11">
        <v>65.11906544855475</v>
      </c>
      <c r="FQ53" s="11">
        <v>96.451498761562959</v>
      </c>
      <c r="FR53" s="11">
        <v>79.702774421998242</v>
      </c>
      <c r="FS53" s="11">
        <v>87.010381226554998</v>
      </c>
      <c r="FT53" s="11">
        <v>54.523728234892452</v>
      </c>
      <c r="FU53" s="11">
        <v>16.173705598123853</v>
      </c>
      <c r="FV53" s="11">
        <v>177.91076157936237</v>
      </c>
      <c r="FW53" s="11">
        <v>149.6067767826456</v>
      </c>
      <c r="FX53" s="11">
        <v>127.36793158522532</v>
      </c>
      <c r="FY53" s="11">
        <v>74.803388391322798</v>
      </c>
      <c r="FZ53" s="11">
        <v>97.042233588743102</v>
      </c>
      <c r="GA53" s="11">
        <v>74.656813121444443</v>
      </c>
      <c r="GB53" s="11">
        <v>-4.2968131214444441</v>
      </c>
      <c r="GC53" s="11">
        <v>72.167936984755585</v>
      </c>
      <c r="GD53" s="11">
        <v>7.2535770987542918</v>
      </c>
      <c r="GE53" s="11">
        <v>5</v>
      </c>
      <c r="GF53" s="11">
        <v>4.5454545454545459</v>
      </c>
      <c r="GG53" s="11">
        <v>4.5454545454545459</v>
      </c>
      <c r="GH53" s="11">
        <v>66.666666666666657</v>
      </c>
      <c r="GI53" s="11">
        <v>25</v>
      </c>
      <c r="GJ53" s="11">
        <v>70.188679245283012</v>
      </c>
      <c r="GK53" s="11">
        <v>4</v>
      </c>
      <c r="GL53" s="11">
        <v>30</v>
      </c>
      <c r="GM53" s="11">
        <v>10</v>
      </c>
      <c r="GN53" s="11">
        <v>36.831381891521133</v>
      </c>
      <c r="GO53" s="11">
        <v>0</v>
      </c>
      <c r="GP53" s="11">
        <v>3.0917940982863481</v>
      </c>
      <c r="GQ53" s="11">
        <v>9.2673590400000005</v>
      </c>
      <c r="GR53" s="11">
        <v>37.467474417874577</v>
      </c>
      <c r="GS53" s="11">
        <v>42.284111202944835</v>
      </c>
      <c r="GT53" s="11">
        <v>3.1406225440254216</v>
      </c>
      <c r="GU53" s="11">
        <v>4.6204040919680986</v>
      </c>
      <c r="GV53" s="11" t="s">
        <v>727</v>
      </c>
      <c r="GW53" s="11" t="s">
        <v>727</v>
      </c>
      <c r="GX53" s="11">
        <v>15.807782520464194</v>
      </c>
      <c r="GY53" s="11">
        <v>1</v>
      </c>
      <c r="GZ53" s="11">
        <v>3902.6090420235009</v>
      </c>
      <c r="HA53" s="11">
        <v>73.494109802178258</v>
      </c>
      <c r="HB53" s="11">
        <v>33.333333333333329</v>
      </c>
      <c r="HC53" s="11">
        <v>0</v>
      </c>
      <c r="HD53" s="11">
        <v>1261195.30195599</v>
      </c>
      <c r="HE53" s="11">
        <v>25.077460317460321</v>
      </c>
      <c r="HF53" s="11">
        <v>217.51333333333335</v>
      </c>
      <c r="HG53" s="11">
        <v>171.59190476190477</v>
      </c>
      <c r="HH53" s="11">
        <v>86.510317460317481</v>
      </c>
      <c r="HI53" s="12">
        <v>232.66022423932156</v>
      </c>
      <c r="HJ53" s="12">
        <v>65.5311519497983</v>
      </c>
      <c r="HK53" s="12">
        <v>187.11109211126313</v>
      </c>
      <c r="HL53" s="11">
        <v>89.195484680164853</v>
      </c>
      <c r="HM53" s="11">
        <v>97.016663680344024</v>
      </c>
      <c r="HN53" s="11">
        <v>97.034581616197812</v>
      </c>
      <c r="HO53" s="11">
        <v>95.619064683748434</v>
      </c>
      <c r="HP53" s="11">
        <v>97.706504210714925</v>
      </c>
      <c r="HQ53" s="11">
        <v>357.22999999999996</v>
      </c>
      <c r="HR53" s="11">
        <v>71.03</v>
      </c>
      <c r="HS53" s="11" t="s">
        <v>727</v>
      </c>
      <c r="HT53" s="11">
        <v>99.859069340842908</v>
      </c>
      <c r="HU53" s="11">
        <v>70.537092939608812</v>
      </c>
      <c r="HV53" s="11">
        <v>85.264902391370768</v>
      </c>
      <c r="HW53" s="11">
        <v>85.638178319391002</v>
      </c>
      <c r="HX53" s="11">
        <v>58.587488403507379</v>
      </c>
      <c r="HY53" s="11">
        <v>67.984851689370942</v>
      </c>
      <c r="HZ53" s="11">
        <v>97.309338769996259</v>
      </c>
      <c r="IA53" s="11">
        <v>92.909836358071345</v>
      </c>
      <c r="IB53" s="11">
        <v>96.414782346093446</v>
      </c>
      <c r="IC53" s="11">
        <v>53.073713649797703</v>
      </c>
      <c r="ID53" s="11">
        <v>95.978447672161437</v>
      </c>
      <c r="IE53" s="11">
        <v>97.307305331424104</v>
      </c>
      <c r="IF53" s="11">
        <v>97.777709779659887</v>
      </c>
      <c r="IG53" s="11">
        <v>46.971597821479783</v>
      </c>
      <c r="IH53" s="11">
        <v>97.772529388395242</v>
      </c>
      <c r="II53" s="11">
        <v>104.18383802185988</v>
      </c>
      <c r="IJ53" s="11">
        <v>7.8756957328385901</v>
      </c>
      <c r="IK53" s="11">
        <v>16</v>
      </c>
      <c r="IL53" s="11">
        <v>80.818849668518183</v>
      </c>
      <c r="IM53" s="11">
        <v>44.472316789105889</v>
      </c>
      <c r="IN53" s="11">
        <v>47.240637878516395</v>
      </c>
      <c r="IO53" s="11">
        <v>101.27150336574419</v>
      </c>
      <c r="IP53" s="11">
        <v>64.705882352941174</v>
      </c>
      <c r="IQ53" s="11">
        <v>11.404736275565124</v>
      </c>
      <c r="IR53" s="11">
        <v>88.888888888888886</v>
      </c>
      <c r="IS53" s="11">
        <v>80.45917066127592</v>
      </c>
      <c r="IT53" s="11">
        <v>12.987012987012989</v>
      </c>
      <c r="IU53" s="11">
        <v>46.753246753246756</v>
      </c>
      <c r="IV53" s="11">
        <v>9.5706081639398448</v>
      </c>
      <c r="IW53" s="11">
        <v>46.550156998843164</v>
      </c>
      <c r="IX53" s="11">
        <v>29.722795820036293</v>
      </c>
      <c r="IY53" s="11">
        <v>3.3164382704461546</v>
      </c>
      <c r="IZ53" s="11">
        <v>0</v>
      </c>
      <c r="JA53" s="11">
        <v>85.66422626869408</v>
      </c>
      <c r="JB53" s="11">
        <v>3.5087719298245612</v>
      </c>
      <c r="JC53" s="11">
        <v>69.144609223452846</v>
      </c>
      <c r="JD53" s="11">
        <v>42.237657217946314</v>
      </c>
      <c r="JE53" s="11">
        <v>22.777047744196235</v>
      </c>
      <c r="JF53" s="11">
        <v>6.6328765408923092</v>
      </c>
      <c r="JG53" s="11">
        <v>6.2264150943396226</v>
      </c>
      <c r="JH53" s="11">
        <v>12.449612403100776</v>
      </c>
      <c r="JI53" s="11">
        <v>12.31769722814499</v>
      </c>
      <c r="JJ53" s="11">
        <v>104.50522928399036</v>
      </c>
      <c r="JK53" s="11">
        <v>185.81537471855901</v>
      </c>
      <c r="JL53" s="11">
        <v>57.440890125173851</v>
      </c>
      <c r="JM53" s="11">
        <v>36.787204450625872</v>
      </c>
      <c r="JN53" s="11">
        <v>99.916977999169774</v>
      </c>
      <c r="JO53" s="11">
        <v>91.241178912411797</v>
      </c>
      <c r="JP53" s="11">
        <v>37.173100871731009</v>
      </c>
      <c r="JQ53" s="11">
        <v>95.67</v>
      </c>
      <c r="JR53" s="11">
        <v>100</v>
      </c>
      <c r="JS53" s="11">
        <v>99.278499278499282</v>
      </c>
      <c r="JT53" s="11">
        <v>98.956780923994032</v>
      </c>
      <c r="JU53" s="11">
        <v>85.231116121758731</v>
      </c>
      <c r="JV53" s="11">
        <v>0.97560979999999997</v>
      </c>
      <c r="JW53" s="11">
        <v>1</v>
      </c>
      <c r="JX53" s="11">
        <v>1.76273228</v>
      </c>
      <c r="JY53" s="11">
        <v>0.2237558</v>
      </c>
      <c r="JZ53" s="11">
        <v>6.7834536103782845</v>
      </c>
      <c r="KA53" s="11">
        <v>158632.47783873713</v>
      </c>
      <c r="KB53" s="11">
        <v>146981.18350422417</v>
      </c>
      <c r="KC53" s="11">
        <v>2.5851161110137433</v>
      </c>
      <c r="KD53" s="11">
        <v>81.255803060000005</v>
      </c>
      <c r="KE53" s="11">
        <v>21.369692670000006</v>
      </c>
      <c r="KF53" s="11">
        <v>133.35031160000008</v>
      </c>
      <c r="KG53" s="13">
        <v>9.0280389779406195E-2</v>
      </c>
      <c r="KH53" s="11">
        <v>-22.683784446806772</v>
      </c>
      <c r="KI53" s="11">
        <v>200</v>
      </c>
      <c r="KJ53" s="11">
        <v>-78.181818181818187</v>
      </c>
      <c r="KK53" s="11">
        <v>200</v>
      </c>
      <c r="KL53" s="11">
        <v>4.9917241379310342</v>
      </c>
      <c r="KM53" s="11">
        <v>4.2265517241379316</v>
      </c>
      <c r="KN53" s="11">
        <v>81.986000000000004</v>
      </c>
      <c r="KO53" s="11">
        <v>104.40566666666668</v>
      </c>
      <c r="KP53" s="11">
        <v>101.53466666666668</v>
      </c>
      <c r="KQ53" s="11">
        <v>13.458779849801704</v>
      </c>
      <c r="KR53" s="11">
        <v>34.880934551445257</v>
      </c>
      <c r="KS53" s="11">
        <v>96.451498761562959</v>
      </c>
      <c r="KT53" s="11">
        <v>7.47185416778676</v>
      </c>
      <c r="KU53" s="11">
        <v>87.010381226554998</v>
      </c>
      <c r="KV53" s="11">
        <v>54.523728234892452</v>
      </c>
    </row>
    <row r="54" spans="1:308" x14ac:dyDescent="0.3">
      <c r="A54" t="s">
        <v>1</v>
      </c>
      <c r="B54" s="2" t="s">
        <v>96</v>
      </c>
      <c r="C54" s="2" t="s">
        <v>97</v>
      </c>
      <c r="D54" s="2" t="s">
        <v>91</v>
      </c>
      <c r="E54" s="2" t="s">
        <v>347</v>
      </c>
      <c r="F54" s="2" t="s">
        <v>357</v>
      </c>
      <c r="G54" s="2" t="s">
        <v>344</v>
      </c>
      <c r="H54" s="17" t="s">
        <v>487</v>
      </c>
      <c r="I54" s="11">
        <v>56.89154839834675</v>
      </c>
      <c r="J54" s="11">
        <v>51.465230714900763</v>
      </c>
      <c r="K54" s="11">
        <v>63.884758102103461</v>
      </c>
      <c r="L54" s="11">
        <v>71.951503223489837</v>
      </c>
      <c r="M54" s="11">
        <v>64.974185376360595</v>
      </c>
      <c r="N54" s="11">
        <v>51.201215950109223</v>
      </c>
      <c r="O54" s="11">
        <v>37.87239702311664</v>
      </c>
      <c r="P54" s="11">
        <v>80.335084153025264</v>
      </c>
      <c r="Q54" s="11">
        <v>70.077814821242384</v>
      </c>
      <c r="R54" s="11">
        <v>15.151515151515154</v>
      </c>
      <c r="S54" s="11">
        <v>51.911889241684719</v>
      </c>
      <c r="T54" s="11">
        <v>22.515780391015092</v>
      </c>
      <c r="U54" s="11">
        <v>68.255818392699226</v>
      </c>
      <c r="V54" s="11">
        <v>52.008712853123455</v>
      </c>
      <c r="W54" s="11">
        <v>30.851302635529816</v>
      </c>
      <c r="X54" s="11">
        <v>72.956390615050381</v>
      </c>
      <c r="Y54" s="11">
        <v>91.902630545740095</v>
      </c>
      <c r="Z54" s="11">
        <v>59.82870861209355</v>
      </c>
      <c r="AA54" s="11">
        <v>76.237997595106791</v>
      </c>
      <c r="AB54" s="11">
        <v>85.798796488733302</v>
      </c>
      <c r="AC54" s="11">
        <v>58.690192790983794</v>
      </c>
      <c r="AD54" s="11">
        <v>55.801596649653185</v>
      </c>
      <c r="AE54" s="11">
        <v>83.228932592972086</v>
      </c>
      <c r="AF54" s="11">
        <v>64.974185376360595</v>
      </c>
      <c r="AG54" s="11">
        <v>48.455061223281461</v>
      </c>
      <c r="AH54" s="11">
        <v>0</v>
      </c>
      <c r="AI54" s="11">
        <v>36.889296028587736</v>
      </c>
      <c r="AJ54" s="11">
        <v>61.136047833210306</v>
      </c>
      <c r="AK54" s="11">
        <v>69.2213285469455</v>
      </c>
      <c r="AL54" s="11">
        <v>91.505562068630297</v>
      </c>
      <c r="AM54" s="11">
        <v>55.477975063952158</v>
      </c>
      <c r="AN54" s="11">
        <v>3.3099253507485606</v>
      </c>
      <c r="AO54" s="11">
        <v>0.24811319466077042</v>
      </c>
      <c r="AP54" s="11">
        <v>41.295220222893519</v>
      </c>
      <c r="AQ54" s="11">
        <v>53.574285445411604</v>
      </c>
      <c r="AR54" s="11">
        <v>73.328862861033272</v>
      </c>
      <c r="AS54" s="11">
        <v>96.792431060343844</v>
      </c>
      <c r="AT54" s="11">
        <v>86.834693885025146</v>
      </c>
      <c r="AU54" s="11">
        <v>93.222373205373941</v>
      </c>
      <c r="AV54" s="11">
        <v>83.159964118320005</v>
      </c>
      <c r="AW54" s="11">
        <v>25.766744014119109</v>
      </c>
      <c r="AX54" s="11">
        <v>96.23429863496952</v>
      </c>
      <c r="AY54" s="11">
        <v>71.934384568699315</v>
      </c>
      <c r="AZ54" s="11">
        <v>66.98552675796067</v>
      </c>
      <c r="BA54" s="11">
        <v>73.470546100599535</v>
      </c>
      <c r="BB54" s="11">
        <v>67.920801857710032</v>
      </c>
      <c r="BC54" s="11">
        <v>0</v>
      </c>
      <c r="BD54" s="11">
        <v>40.909090909090914</v>
      </c>
      <c r="BE54" s="11">
        <v>4.5454545454545459</v>
      </c>
      <c r="BF54" s="11">
        <v>33.333333333333329</v>
      </c>
      <c r="BG54" s="11">
        <v>50</v>
      </c>
      <c r="BH54" s="11">
        <v>28.467153284671532</v>
      </c>
      <c r="BI54" s="11">
        <v>79.008959590418726</v>
      </c>
      <c r="BJ54" s="11">
        <v>68.75</v>
      </c>
      <c r="BK54" s="11">
        <v>54.736842105263165</v>
      </c>
      <c r="BL54" s="11">
        <v>29.513516297736619</v>
      </c>
      <c r="BM54" s="11">
        <v>12.943767850999999</v>
      </c>
      <c r="BN54" s="11">
        <v>15.384775701075684</v>
      </c>
      <c r="BO54" s="11">
        <v>0</v>
      </c>
      <c r="BP54" s="11">
        <v>41.339150619111514</v>
      </c>
      <c r="BQ54" s="11">
        <v>70.711253485322942</v>
      </c>
      <c r="BR54" s="11">
        <v>92.717051073663214</v>
      </c>
      <c r="BS54" s="11">
        <v>1.1076357949482643</v>
      </c>
      <c r="BT54" s="11">
        <v>100</v>
      </c>
      <c r="BU54" s="11">
        <v>100</v>
      </c>
      <c r="BV54" s="11">
        <v>8.2923094852575456</v>
      </c>
      <c r="BW54" s="11">
        <v>100</v>
      </c>
      <c r="BX54" s="11">
        <v>2.6523318385349555</v>
      </c>
      <c r="BY54" s="11">
        <v>92</v>
      </c>
      <c r="BZ54" s="11">
        <v>18.181818181818183</v>
      </c>
      <c r="CA54" s="11">
        <v>0</v>
      </c>
      <c r="CB54" s="11">
        <v>13.223392360301075</v>
      </c>
      <c r="CC54" s="11">
        <v>97.820494405669649</v>
      </c>
      <c r="CD54" s="11">
        <v>53.610980665763229</v>
      </c>
      <c r="CE54" s="11">
        <v>60.982991422268832</v>
      </c>
      <c r="CF54" s="11">
        <v>83.026895727023415</v>
      </c>
      <c r="CG54" s="11">
        <v>95.185698378827226</v>
      </c>
      <c r="CH54" s="11">
        <v>30.786026200873369</v>
      </c>
      <c r="CI54" s="11">
        <v>89.281647504926937</v>
      </c>
      <c r="CJ54" s="11">
        <v>68.70043188064389</v>
      </c>
      <c r="CK54" s="11">
        <v>98.138987043580684</v>
      </c>
      <c r="CL54" s="11">
        <v>97.251668629760502</v>
      </c>
      <c r="CM54" s="11">
        <v>97.385159010600702</v>
      </c>
      <c r="CN54" s="11">
        <v>98.03690616411464</v>
      </c>
      <c r="CO54" s="11">
        <v>57.089999999999996</v>
      </c>
      <c r="CP54" s="11">
        <v>47.010000000000005</v>
      </c>
      <c r="CQ54" s="11">
        <v>100</v>
      </c>
      <c r="CR54" s="11">
        <v>35.214834448374191</v>
      </c>
      <c r="CS54" s="11">
        <v>67.790588710356076</v>
      </c>
      <c r="CT54" s="11">
        <v>80.876280060526341</v>
      </c>
      <c r="CU54" s="11">
        <v>83.447648986252432</v>
      </c>
      <c r="CV54" s="11">
        <v>64.491200946338523</v>
      </c>
      <c r="CW54" s="11">
        <v>65.382637499314683</v>
      </c>
      <c r="CX54" s="11">
        <v>95.439629367852689</v>
      </c>
      <c r="CY54" s="11">
        <v>92.607111523969536</v>
      </c>
      <c r="CZ54" s="11">
        <v>97.390426717946781</v>
      </c>
      <c r="DA54" s="11">
        <v>59.229553967259875</v>
      </c>
      <c r="DB54" s="11">
        <v>94.447118467788826</v>
      </c>
      <c r="DC54" s="11">
        <v>94.536218845912629</v>
      </c>
      <c r="DD54" s="11">
        <v>96.901432048785878</v>
      </c>
      <c r="DE54" s="11">
        <v>54.261077320682759</v>
      </c>
      <c r="DF54" s="11">
        <v>97.017433017520176</v>
      </c>
      <c r="DG54" s="11">
        <v>68.087946603847655</v>
      </c>
      <c r="DH54" s="11">
        <v>71.982631769103733</v>
      </c>
      <c r="DI54" s="11">
        <v>36</v>
      </c>
      <c r="DJ54" s="11">
        <v>85.237534354142127</v>
      </c>
      <c r="DK54" s="11">
        <v>43.243031016882604</v>
      </c>
      <c r="DL54" s="11">
        <v>38.924224577934822</v>
      </c>
      <c r="DM54" s="11">
        <v>100</v>
      </c>
      <c r="DN54" s="11">
        <v>68.75</v>
      </c>
      <c r="DO54" s="11">
        <v>75.930436254241286</v>
      </c>
      <c r="DP54" s="11">
        <v>88.235294117647058</v>
      </c>
      <c r="DQ54" s="11">
        <v>59.15819077397456</v>
      </c>
      <c r="DR54" s="11">
        <v>70.899470899470899</v>
      </c>
      <c r="DS54" s="11">
        <v>64.864894455636332</v>
      </c>
      <c r="DT54" s="11">
        <v>59.218585326390773</v>
      </c>
      <c r="DU54" s="11">
        <v>37.69153712017215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52.563313092526606</v>
      </c>
      <c r="EB54" s="11">
        <v>40.509050484906304</v>
      </c>
      <c r="EC54" s="11">
        <v>42.48680394066438</v>
      </c>
      <c r="ED54" s="11">
        <v>32.220645958174728</v>
      </c>
      <c r="EE54" s="11">
        <v>16.666666666666664</v>
      </c>
      <c r="EF54" s="11">
        <v>50.341835871954629</v>
      </c>
      <c r="EG54" s="11">
        <v>40.65511207173315</v>
      </c>
      <c r="EH54" s="11">
        <v>82.447665056360705</v>
      </c>
      <c r="EI54" s="11">
        <v>71.099578332792731</v>
      </c>
      <c r="EJ54" s="11">
        <v>62.488306828811979</v>
      </c>
      <c r="EK54" s="11">
        <v>59.214218896164638</v>
      </c>
      <c r="EL54" s="11">
        <v>99.972914409534127</v>
      </c>
      <c r="EM54" s="11">
        <v>99.377031419284947</v>
      </c>
      <c r="EN54" s="11">
        <v>25.054171180931746</v>
      </c>
      <c r="EO54" s="11">
        <v>93.83</v>
      </c>
      <c r="EP54" s="11">
        <v>100</v>
      </c>
      <c r="EQ54" s="11">
        <v>99.691358024691354</v>
      </c>
      <c r="ER54" s="11">
        <v>93.402777777777786</v>
      </c>
      <c r="ES54" s="11">
        <v>70.60367454068242</v>
      </c>
      <c r="ET54" s="11">
        <v>75.000009318181213</v>
      </c>
      <c r="EU54" s="11">
        <v>90.322585338189143</v>
      </c>
      <c r="EV54" s="11">
        <v>40.723509743890105</v>
      </c>
      <c r="EW54" s="11">
        <v>15.865795855548171</v>
      </c>
      <c r="EX54" s="11">
        <v>3.1466786271222165</v>
      </c>
      <c r="EY54" s="11">
        <v>4.2323886450317119</v>
      </c>
      <c r="EZ54" s="11">
        <v>2.5507087800917523</v>
      </c>
      <c r="FA54" s="11">
        <v>0.32167245893659002</v>
      </c>
      <c r="FB54" s="11">
        <v>2.9152232795096614E-2</v>
      </c>
      <c r="FC54" s="11">
        <v>6.0465831018676017E-2</v>
      </c>
      <c r="FD54" s="11">
        <v>0.58116225589271897</v>
      </c>
      <c r="FE54" s="11">
        <v>4.7888844405044475</v>
      </c>
      <c r="FF54" s="11">
        <v>0</v>
      </c>
      <c r="FG54" s="11">
        <v>15.576105562852034</v>
      </c>
      <c r="FH54" s="11">
        <v>100</v>
      </c>
      <c r="FI54" s="11">
        <v>86.111111111111114</v>
      </c>
      <c r="FJ54" s="11">
        <v>64.791366789463851</v>
      </c>
      <c r="FK54" s="11">
        <v>69.733451590382657</v>
      </c>
      <c r="FL54" s="11">
        <v>26.372733275765615</v>
      </c>
      <c r="FM54" s="11">
        <v>47.818780858515773</v>
      </c>
      <c r="FN54" s="11">
        <v>59.155094712930087</v>
      </c>
      <c r="FO54" s="11">
        <v>87.624071631845624</v>
      </c>
      <c r="FP54" s="11">
        <v>64.246238870125879</v>
      </c>
      <c r="FQ54" s="11">
        <v>95.05980007140306</v>
      </c>
      <c r="FR54" s="11">
        <v>64.403763346359085</v>
      </c>
      <c r="FS54" s="11">
        <v>87.156105100463677</v>
      </c>
      <c r="FT54" s="11">
        <v>41.483198146002323</v>
      </c>
      <c r="FU54" s="11">
        <v>2.3076035537094728</v>
      </c>
      <c r="FV54" s="11">
        <v>126.918195454021</v>
      </c>
      <c r="FW54" s="11">
        <v>136.14860966885888</v>
      </c>
      <c r="FX54" s="11">
        <v>168.45505942079151</v>
      </c>
      <c r="FY54" s="11">
        <v>149.99423099111573</v>
      </c>
      <c r="FZ54" s="11">
        <v>18.460828429675782</v>
      </c>
      <c r="GA54" s="11">
        <v>71.934384568699315</v>
      </c>
      <c r="GB54" s="11">
        <v>-4.5643845686993103</v>
      </c>
      <c r="GC54" s="11">
        <v>73.470546100599535</v>
      </c>
      <c r="GD54" s="11">
        <v>10.382033859544926</v>
      </c>
      <c r="GE54" s="11">
        <v>0</v>
      </c>
      <c r="GF54" s="11">
        <v>40.909090909090914</v>
      </c>
      <c r="GG54" s="11">
        <v>4.5454545454545459</v>
      </c>
      <c r="GH54" s="11">
        <v>33.333333333333329</v>
      </c>
      <c r="GI54" s="11">
        <v>50</v>
      </c>
      <c r="GJ54" s="11">
        <v>28.467153284671532</v>
      </c>
      <c r="GK54" s="11">
        <v>15</v>
      </c>
      <c r="GL54" s="11">
        <v>15</v>
      </c>
      <c r="GM54" s="11">
        <v>14.333333333333334</v>
      </c>
      <c r="GN54" s="11">
        <v>29.513516297736622</v>
      </c>
      <c r="GO54" s="11">
        <v>12.943767850999999</v>
      </c>
      <c r="GP54" s="11">
        <v>15.384775701075684</v>
      </c>
      <c r="GQ54" s="11">
        <v>0</v>
      </c>
      <c r="GR54" s="11">
        <v>41.339150619111514</v>
      </c>
      <c r="GS54" s="11">
        <v>29.288746514677051</v>
      </c>
      <c r="GT54" s="11">
        <v>7.2829489263367906</v>
      </c>
      <c r="GU54" s="11">
        <v>1.1076357949482643</v>
      </c>
      <c r="GV54" s="11">
        <v>100</v>
      </c>
      <c r="GW54" s="11">
        <v>100</v>
      </c>
      <c r="GX54" s="11">
        <v>8.2923094852575456</v>
      </c>
      <c r="GY54" s="11">
        <v>1</v>
      </c>
      <c r="GZ54" s="11">
        <v>255.09974332417707</v>
      </c>
      <c r="HA54" s="11">
        <v>92</v>
      </c>
      <c r="HB54" s="11">
        <v>18.181818181818183</v>
      </c>
      <c r="HC54" s="11">
        <v>0</v>
      </c>
      <c r="HD54" s="11">
        <v>1303990.4268571427</v>
      </c>
      <c r="HE54" s="11">
        <v>15.206666666666669</v>
      </c>
      <c r="HF54" s="11">
        <v>209.30190476190481</v>
      </c>
      <c r="HG54" s="11">
        <v>192.5393650793651</v>
      </c>
      <c r="HH54" s="11">
        <v>76.883650793650787</v>
      </c>
      <c r="HI54" s="12">
        <v>122.94070040688597</v>
      </c>
      <c r="HJ54" s="12">
        <v>69.213973799126634</v>
      </c>
      <c r="HK54" s="12">
        <v>45.815720294426917</v>
      </c>
      <c r="HL54" s="11">
        <v>68.70043188064389</v>
      </c>
      <c r="HM54" s="11">
        <v>98.138987043580684</v>
      </c>
      <c r="HN54" s="11">
        <v>97.251668629760502</v>
      </c>
      <c r="HO54" s="11">
        <v>97.385159010600702</v>
      </c>
      <c r="HP54" s="11">
        <v>98.03690616411464</v>
      </c>
      <c r="HQ54" s="11">
        <v>57.089999999999996</v>
      </c>
      <c r="HR54" s="11">
        <v>47.010000000000005</v>
      </c>
      <c r="HS54" s="11">
        <v>100</v>
      </c>
      <c r="HT54" s="11">
        <v>35.214834448374191</v>
      </c>
      <c r="HU54" s="11">
        <v>67.790588710356076</v>
      </c>
      <c r="HV54" s="11">
        <v>80.876280060526341</v>
      </c>
      <c r="HW54" s="11">
        <v>83.447648986252432</v>
      </c>
      <c r="HX54" s="11">
        <v>64.491200946338523</v>
      </c>
      <c r="HY54" s="11">
        <v>65.382637499314683</v>
      </c>
      <c r="HZ54" s="11">
        <v>95.439629367852689</v>
      </c>
      <c r="IA54" s="11">
        <v>92.607111523969536</v>
      </c>
      <c r="IB54" s="11">
        <v>97.390426717946781</v>
      </c>
      <c r="IC54" s="11">
        <v>59.229553967259875</v>
      </c>
      <c r="ID54" s="11">
        <v>94.447118467788826</v>
      </c>
      <c r="IE54" s="11">
        <v>94.536218845912629</v>
      </c>
      <c r="IF54" s="11">
        <v>96.901432048785878</v>
      </c>
      <c r="IG54" s="11">
        <v>54.261077320682759</v>
      </c>
      <c r="IH54" s="11">
        <v>97.017433017520176</v>
      </c>
      <c r="II54" s="11">
        <v>68.087946603847655</v>
      </c>
      <c r="IJ54" s="11">
        <v>7.6340615690168807</v>
      </c>
      <c r="IK54" s="11">
        <v>11</v>
      </c>
      <c r="IL54" s="11">
        <v>85.237534354142127</v>
      </c>
      <c r="IM54" s="11">
        <v>43.243031016882604</v>
      </c>
      <c r="IN54" s="11">
        <v>38.924224577934822</v>
      </c>
      <c r="IO54" s="11">
        <v>100.15820509132749</v>
      </c>
      <c r="IP54" s="11">
        <v>68.75</v>
      </c>
      <c r="IQ54" s="11">
        <v>18.216718266253871</v>
      </c>
      <c r="IR54" s="11">
        <v>88.235294117647058</v>
      </c>
      <c r="IS54" s="11">
        <v>80.362772254217717</v>
      </c>
      <c r="IT54" s="11">
        <v>13.227513227513226</v>
      </c>
      <c r="IU54" s="11">
        <v>71.428571428571431</v>
      </c>
      <c r="IV54" s="11">
        <v>8.3800690090156937</v>
      </c>
      <c r="IW54" s="11">
        <v>37.69153712017215</v>
      </c>
      <c r="IX54" s="14" t="s">
        <v>727</v>
      </c>
      <c r="IY54" s="14" t="s">
        <v>727</v>
      </c>
      <c r="IZ54" s="14" t="s">
        <v>727</v>
      </c>
      <c r="JA54" s="14" t="s">
        <v>727</v>
      </c>
      <c r="JB54" s="14" t="s">
        <v>727</v>
      </c>
      <c r="JC54" s="11">
        <v>43.81497244121956</v>
      </c>
      <c r="JD54" s="11">
        <v>22.256331542594012</v>
      </c>
      <c r="JE54" s="11">
        <v>13.744505686178748</v>
      </c>
      <c r="JF54" s="11">
        <v>3.2791460266517825</v>
      </c>
      <c r="JG54" s="11">
        <v>5</v>
      </c>
      <c r="JH54" s="11">
        <v>13.984848484848484</v>
      </c>
      <c r="JI54" s="11">
        <v>16.117647058823529</v>
      </c>
      <c r="JJ54" s="11">
        <v>82.447665056360705</v>
      </c>
      <c r="JK54" s="11">
        <v>71.099578332792731</v>
      </c>
      <c r="JL54" s="11">
        <v>62.488306828811979</v>
      </c>
      <c r="JM54" s="11">
        <v>59.214218896164638</v>
      </c>
      <c r="JN54" s="11">
        <v>99.972914409534127</v>
      </c>
      <c r="JO54" s="11">
        <v>99.377031419284947</v>
      </c>
      <c r="JP54" s="11">
        <v>25.054171180931746</v>
      </c>
      <c r="JQ54" s="11">
        <v>93.83</v>
      </c>
      <c r="JR54" s="11">
        <v>100</v>
      </c>
      <c r="JS54" s="11">
        <v>99.691358024691354</v>
      </c>
      <c r="JT54" s="11">
        <v>93.402777777777786</v>
      </c>
      <c r="JU54" s="11">
        <v>70.60367454068242</v>
      </c>
      <c r="JV54" s="11">
        <v>0.86585369999999995</v>
      </c>
      <c r="JW54" s="11">
        <v>0.92682929999999997</v>
      </c>
      <c r="JX54" s="11">
        <v>1.353187412</v>
      </c>
      <c r="JY54" s="11">
        <v>0.25971480000000002</v>
      </c>
      <c r="JZ54" s="11">
        <v>2.9710227257763635</v>
      </c>
      <c r="KA54" s="11">
        <v>81481.59250473608</v>
      </c>
      <c r="KB54" s="11">
        <v>39271.807840735099</v>
      </c>
      <c r="KC54" s="11">
        <v>2.5739598651326162E-2</v>
      </c>
      <c r="KD54" s="11">
        <v>0.22313674999999994</v>
      </c>
      <c r="KE54" s="11">
        <v>0.15722236999999997</v>
      </c>
      <c r="KF54" s="11">
        <v>1.6888419600000002</v>
      </c>
      <c r="KG54" s="13">
        <v>4.4633082701345771E-2</v>
      </c>
      <c r="KH54" s="11">
        <v>-28.061311141304344</v>
      </c>
      <c r="KI54" s="11">
        <v>-47.71395076201641</v>
      </c>
      <c r="KJ54" s="11">
        <v>200</v>
      </c>
      <c r="KK54" s="11">
        <v>144.44444444444443</v>
      </c>
      <c r="KL54" s="11">
        <v>6.367692307692308</v>
      </c>
      <c r="KM54" s="11">
        <v>8.5776923076923062</v>
      </c>
      <c r="KN54" s="11">
        <v>84.4</v>
      </c>
      <c r="KO54" s="11">
        <v>121.30083333333334</v>
      </c>
      <c r="KP54" s="11">
        <v>111.71366666666665</v>
      </c>
      <c r="KQ54" s="11">
        <v>12.375928368154369</v>
      </c>
      <c r="KR54" s="11">
        <v>35.753761129874121</v>
      </c>
      <c r="KS54" s="11">
        <v>95.05980007140306</v>
      </c>
      <c r="KT54" s="11">
        <v>6.8459201261829827</v>
      </c>
      <c r="KU54" s="11">
        <v>87.156105100463677</v>
      </c>
      <c r="KV54" s="11">
        <v>41.483198146002323</v>
      </c>
    </row>
    <row r="55" spans="1:308" x14ac:dyDescent="0.3">
      <c r="A55" t="s">
        <v>1</v>
      </c>
      <c r="B55" s="2" t="s">
        <v>98</v>
      </c>
      <c r="C55" s="2" t="s">
        <v>99</v>
      </c>
      <c r="D55" s="2" t="s">
        <v>91</v>
      </c>
      <c r="E55" s="2" t="s">
        <v>347</v>
      </c>
      <c r="F55" s="2" t="s">
        <v>357</v>
      </c>
      <c r="G55" s="2" t="s">
        <v>344</v>
      </c>
      <c r="H55" s="17" t="s">
        <v>486</v>
      </c>
      <c r="I55" s="11">
        <v>62.401784855897908</v>
      </c>
      <c r="J55" s="11">
        <v>63.368558989623828</v>
      </c>
      <c r="K55" s="11">
        <v>65.336110018964746</v>
      </c>
      <c r="L55" s="11">
        <v>72.053229384876317</v>
      </c>
      <c r="M55" s="11">
        <v>74.741166291955537</v>
      </c>
      <c r="N55" s="11">
        <v>53.413449985449738</v>
      </c>
      <c r="O55" s="11">
        <v>45.498194464517248</v>
      </c>
      <c r="P55" s="11">
        <v>83.945155978623191</v>
      </c>
      <c r="Q55" s="11">
        <v>66.456516407715711</v>
      </c>
      <c r="R55" s="11">
        <v>46.818181818181813</v>
      </c>
      <c r="S55" s="11">
        <v>79.283729613166585</v>
      </c>
      <c r="T55" s="11">
        <v>41.426537339157292</v>
      </c>
      <c r="U55" s="11">
        <v>73.765704895817535</v>
      </c>
      <c r="V55" s="11">
        <v>51.884086874704757</v>
      </c>
      <c r="W55" s="11">
        <v>41.603434455369865</v>
      </c>
      <c r="X55" s="11">
        <v>71.58252610715104</v>
      </c>
      <c r="Y55" s="11">
        <v>96.297455324055008</v>
      </c>
      <c r="Z55" s="11">
        <v>51.861024189283086</v>
      </c>
      <c r="AA55" s="11">
        <v>77.710516999679143</v>
      </c>
      <c r="AB55" s="11">
        <v>86.974174267263464</v>
      </c>
      <c r="AC55" s="11">
        <v>68.703767996581362</v>
      </c>
      <c r="AD55" s="11">
        <v>47.917867632929806</v>
      </c>
      <c r="AE55" s="11">
        <v>78.959820027927833</v>
      </c>
      <c r="AF55" s="11">
        <v>74.741166291955537</v>
      </c>
      <c r="AG55" s="11">
        <v>50.328450986418233</v>
      </c>
      <c r="AH55" s="11">
        <v>0</v>
      </c>
      <c r="AI55" s="11">
        <v>57.202208858046312</v>
      </c>
      <c r="AJ55" s="11">
        <v>57.356479038559073</v>
      </c>
      <c r="AK55" s="11">
        <v>62.920216609718899</v>
      </c>
      <c r="AL55" s="11">
        <v>92.67334441995591</v>
      </c>
      <c r="AM55" s="11">
        <v>54.906776773673137</v>
      </c>
      <c r="AN55" s="11">
        <v>4.3588991708762626</v>
      </c>
      <c r="AO55" s="11">
        <v>7.814487755063125E-3</v>
      </c>
      <c r="AP55" s="11">
        <v>56.888531430871282</v>
      </c>
      <c r="AQ55" s="11">
        <v>79.718976436117856</v>
      </c>
      <c r="AR55" s="11">
        <v>77.108168487809891</v>
      </c>
      <c r="AS55" s="11">
        <v>90.057935769973525</v>
      </c>
      <c r="AT55" s="11">
        <v>88.49992863349253</v>
      </c>
      <c r="AU55" s="11">
        <v>90.019599568834906</v>
      </c>
      <c r="AV55" s="11">
        <v>84.244926246054703</v>
      </c>
      <c r="AW55" s="11">
        <v>61.061572981321213</v>
      </c>
      <c r="AX55" s="11">
        <v>89.786972672062319</v>
      </c>
      <c r="AY55" s="11">
        <v>70.841781858698056</v>
      </c>
      <c r="AZ55" s="11">
        <v>47.055130692290639</v>
      </c>
      <c r="BA55" s="11">
        <v>78.359748865216261</v>
      </c>
      <c r="BB55" s="11">
        <v>69.569404214657865</v>
      </c>
      <c r="BC55" s="11">
        <v>45</v>
      </c>
      <c r="BD55" s="11">
        <v>54.54545454545454</v>
      </c>
      <c r="BE55" s="11">
        <v>40.909090909090914</v>
      </c>
      <c r="BF55" s="11">
        <v>66.666666666666657</v>
      </c>
      <c r="BG55" s="11">
        <v>50</v>
      </c>
      <c r="BH55" s="11">
        <v>99.496221662468514</v>
      </c>
      <c r="BI55" s="11">
        <v>86.505759736697755</v>
      </c>
      <c r="BJ55" s="11">
        <v>93.75</v>
      </c>
      <c r="BK55" s="11">
        <v>92.631578947368425</v>
      </c>
      <c r="BL55" s="11">
        <v>60.059723087239156</v>
      </c>
      <c r="BM55" s="11">
        <v>14.90628136616551</v>
      </c>
      <c r="BN55" s="11">
        <v>27.217269135013357</v>
      </c>
      <c r="BO55" s="11">
        <v>12.317834160000002</v>
      </c>
      <c r="BP55" s="11">
        <v>64.521642461312396</v>
      </c>
      <c r="BQ55" s="11">
        <v>65.471012592787645</v>
      </c>
      <c r="BR55" s="11">
        <v>91.304459633352579</v>
      </c>
      <c r="BS55" s="11">
        <v>16.240479307609458</v>
      </c>
      <c r="BT55" s="11">
        <v>100</v>
      </c>
      <c r="BU55" s="11">
        <v>85</v>
      </c>
      <c r="BV55" s="11">
        <v>4.0763058530707657</v>
      </c>
      <c r="BW55" s="11">
        <v>100</v>
      </c>
      <c r="BX55" s="11">
        <v>5.9877360875482912</v>
      </c>
      <c r="BY55" s="11">
        <v>85.649587670677306</v>
      </c>
      <c r="BZ55" s="11">
        <v>52.380952380952387</v>
      </c>
      <c r="CA55" s="11">
        <v>0</v>
      </c>
      <c r="CB55" s="11">
        <v>28.383197769849762</v>
      </c>
      <c r="CC55" s="11">
        <v>95.175845713553187</v>
      </c>
      <c r="CD55" s="11">
        <v>51.38249280740326</v>
      </c>
      <c r="CE55" s="11">
        <v>64.667616630506643</v>
      </c>
      <c r="CF55" s="11">
        <v>79.759163375704006</v>
      </c>
      <c r="CG55" s="11">
        <v>90.874599836673028</v>
      </c>
      <c r="CH55" s="11">
        <v>25.214899713467048</v>
      </c>
      <c r="CI55" s="11">
        <v>94.003064672750099</v>
      </c>
      <c r="CJ55" s="11">
        <v>94.424771473276778</v>
      </c>
      <c r="CK55" s="11">
        <v>97.117680968459197</v>
      </c>
      <c r="CL55" s="11">
        <v>96.977682615498637</v>
      </c>
      <c r="CM55" s="11">
        <v>95.355348760602823</v>
      </c>
      <c r="CN55" s="11">
        <v>97.61179280243762</v>
      </c>
      <c r="CO55" s="11">
        <v>80.400000000000006</v>
      </c>
      <c r="CP55" s="11">
        <v>97.76</v>
      </c>
      <c r="CQ55" s="11">
        <v>29.284096757132321</v>
      </c>
      <c r="CR55" s="11">
        <v>0</v>
      </c>
      <c r="CS55" s="11">
        <v>80.262696174148161</v>
      </c>
      <c r="CT55" s="11">
        <v>81.363516215274345</v>
      </c>
      <c r="CU55" s="11">
        <v>83.862660673290691</v>
      </c>
      <c r="CV55" s="11">
        <v>71.380960850073365</v>
      </c>
      <c r="CW55" s="11">
        <v>52.960292572179782</v>
      </c>
      <c r="CX55" s="11">
        <v>96.432975513108502</v>
      </c>
      <c r="CY55" s="11">
        <v>95.221032466491678</v>
      </c>
      <c r="CZ55" s="11">
        <v>97.999361020638588</v>
      </c>
      <c r="DA55" s="11">
        <v>56.961961931230285</v>
      </c>
      <c r="DB55" s="11">
        <v>97.395411164875185</v>
      </c>
      <c r="DC55" s="11">
        <v>96.020293649178413</v>
      </c>
      <c r="DD55" s="11">
        <v>96.069712265200153</v>
      </c>
      <c r="DE55" s="11">
        <v>58.272857086129548</v>
      </c>
      <c r="DF55" s="11">
        <v>97.852764554363773</v>
      </c>
      <c r="DG55" s="11">
        <v>86.60133410195175</v>
      </c>
      <c r="DH55" s="11">
        <v>75.509969887792366</v>
      </c>
      <c r="DI55" s="11">
        <v>44</v>
      </c>
      <c r="DJ55" s="11">
        <v>73.713250432347849</v>
      </c>
      <c r="DK55" s="11">
        <v>35.312525734991354</v>
      </c>
      <c r="DL55" s="11">
        <v>34.727826731450214</v>
      </c>
      <c r="DM55" s="11">
        <v>92.164179104477611</v>
      </c>
      <c r="DN55" s="11">
        <v>70.588235294117652</v>
      </c>
      <c r="DO55" s="11">
        <v>76.616277477821967</v>
      </c>
      <c r="DP55" s="11">
        <v>76.470588235294116</v>
      </c>
      <c r="DQ55" s="11">
        <v>70.673884568440513</v>
      </c>
      <c r="DR55" s="11">
        <v>85.300668151447653</v>
      </c>
      <c r="DS55" s="11">
        <v>68.248946155978473</v>
      </c>
      <c r="DT55" s="11">
        <v>63.179891439480841</v>
      </c>
      <c r="DU55" s="11">
        <v>37.477010533355624</v>
      </c>
      <c r="DV55" s="11">
        <v>0</v>
      </c>
      <c r="DW55" s="11">
        <v>0</v>
      </c>
      <c r="DX55" s="11">
        <v>0</v>
      </c>
      <c r="DY55" s="11">
        <v>0</v>
      </c>
      <c r="DZ55" s="11">
        <v>0</v>
      </c>
      <c r="EA55" s="11">
        <v>72.298669178790519</v>
      </c>
      <c r="EB55" s="11">
        <v>63.691196492187906</v>
      </c>
      <c r="EC55" s="11">
        <v>63.432883558756167</v>
      </c>
      <c r="ED55" s="11">
        <v>66.326857152000258</v>
      </c>
      <c r="EE55" s="11">
        <v>20.261437908496731</v>
      </c>
      <c r="EF55" s="11">
        <v>69.096019936090045</v>
      </c>
      <c r="EG55" s="11">
        <v>60.154508417249595</v>
      </c>
      <c r="EH55" s="11">
        <v>58.553905745642354</v>
      </c>
      <c r="EI55" s="11">
        <v>41.621482055254326</v>
      </c>
      <c r="EJ55" s="11">
        <v>39.765458422174838</v>
      </c>
      <c r="EK55" s="11">
        <v>57.142857142857139</v>
      </c>
      <c r="EL55" s="11">
        <v>100</v>
      </c>
      <c r="EM55" s="11">
        <v>94.351464435146454</v>
      </c>
      <c r="EN55" s="11">
        <v>23.341303048416016</v>
      </c>
      <c r="EO55" s="11">
        <v>97.41</v>
      </c>
      <c r="EP55" s="11">
        <v>100</v>
      </c>
      <c r="EQ55" s="11">
        <v>100</v>
      </c>
      <c r="ER55" s="11">
        <v>97.695852534562206</v>
      </c>
      <c r="ES55" s="11">
        <v>68.260869565217391</v>
      </c>
      <c r="ET55" s="11">
        <v>63.636356859504559</v>
      </c>
      <c r="EU55" s="11">
        <v>98.387099760665819</v>
      </c>
      <c r="EV55" s="11">
        <v>38.987955026428985</v>
      </c>
      <c r="EW55" s="11">
        <v>18.615695448093188</v>
      </c>
      <c r="EX55" s="11">
        <v>3.6863681210942834</v>
      </c>
      <c r="EY55" s="11">
        <v>6.937478356355685</v>
      </c>
      <c r="EZ55" s="11">
        <v>2.4528510351788193</v>
      </c>
      <c r="FA55" s="11">
        <v>8.9125538657944085E-3</v>
      </c>
      <c r="FB55" s="11">
        <v>3.1695682610810893E-3</v>
      </c>
      <c r="FC55" s="11">
        <v>1.9175828893377003E-2</v>
      </c>
      <c r="FD55" s="11">
        <v>0</v>
      </c>
      <c r="FE55" s="11">
        <v>23.986602419285653</v>
      </c>
      <c r="FF55" s="11">
        <v>0</v>
      </c>
      <c r="FG55" s="11">
        <v>60.456054735070744</v>
      </c>
      <c r="FH55" s="11">
        <v>100</v>
      </c>
      <c r="FI55" s="11">
        <v>100</v>
      </c>
      <c r="FJ55" s="11">
        <v>71.675124220319262</v>
      </c>
      <c r="FK55" s="11">
        <v>95.496413759942314</v>
      </c>
      <c r="FL55" s="11">
        <v>45.825163813684156</v>
      </c>
      <c r="FM55" s="11">
        <v>91.874026452179322</v>
      </c>
      <c r="FN55" s="11">
        <v>93.724153934464269</v>
      </c>
      <c r="FO55" s="11">
        <v>86.910444138823721</v>
      </c>
      <c r="FP55" s="11">
        <v>67.744163558502549</v>
      </c>
      <c r="FQ55" s="11">
        <v>94.642765946580866</v>
      </c>
      <c r="FR55" s="11">
        <v>89.726045962056361</v>
      </c>
      <c r="FS55" s="11">
        <v>89.719801330709402</v>
      </c>
      <c r="FT55" s="11">
        <v>33.905789990186456</v>
      </c>
      <c r="FU55" s="11">
        <v>7.1525641942636433</v>
      </c>
      <c r="FV55" s="11">
        <v>110.86474501108647</v>
      </c>
      <c r="FW55" s="11">
        <v>184.17852800228883</v>
      </c>
      <c r="FX55" s="11">
        <v>160.93269437093198</v>
      </c>
      <c r="FY55" s="11">
        <v>78.678206136900073</v>
      </c>
      <c r="FZ55" s="11">
        <v>50.067949359845507</v>
      </c>
      <c r="GA55" s="11">
        <v>70.841781858698056</v>
      </c>
      <c r="GB55" s="11">
        <v>-7.9817818586980565</v>
      </c>
      <c r="GC55" s="11">
        <v>78.359748865216261</v>
      </c>
      <c r="GD55" s="11">
        <v>10.752323819215611</v>
      </c>
      <c r="GE55" s="11">
        <v>45</v>
      </c>
      <c r="GF55" s="11">
        <v>54.54545454545454</v>
      </c>
      <c r="GG55" s="11">
        <v>40.909090909090914</v>
      </c>
      <c r="GH55" s="11">
        <v>66.666666666666657</v>
      </c>
      <c r="GI55" s="11">
        <v>50</v>
      </c>
      <c r="GJ55" s="11">
        <v>99.496221662468514</v>
      </c>
      <c r="GK55" s="11">
        <v>10</v>
      </c>
      <c r="GL55" s="11">
        <v>3</v>
      </c>
      <c r="GM55" s="11">
        <v>2.3333333333333335</v>
      </c>
      <c r="GN55" s="11">
        <v>60.059723087239163</v>
      </c>
      <c r="GO55" s="11">
        <v>14.90628136616551</v>
      </c>
      <c r="GP55" s="11">
        <v>27.217269135013353</v>
      </c>
      <c r="GQ55" s="11">
        <v>12.317834160000002</v>
      </c>
      <c r="GR55" s="11">
        <v>64.521642461312396</v>
      </c>
      <c r="GS55" s="11">
        <v>34.528987407212362</v>
      </c>
      <c r="GT55" s="11">
        <v>8.6955403666474265</v>
      </c>
      <c r="GU55" s="11">
        <v>16.240479307609458</v>
      </c>
      <c r="GV55" s="11" t="s">
        <v>727</v>
      </c>
      <c r="GW55" s="11">
        <v>85</v>
      </c>
      <c r="GX55" s="11">
        <v>4.0763058530707657</v>
      </c>
      <c r="GY55" s="11">
        <v>1</v>
      </c>
      <c r="GZ55" s="11">
        <v>575.89699630880125</v>
      </c>
      <c r="HA55" s="11">
        <v>85.649587670677306</v>
      </c>
      <c r="HB55" s="11">
        <v>52.380952380952387</v>
      </c>
      <c r="HC55" s="11">
        <v>0</v>
      </c>
      <c r="HD55" s="11">
        <v>2798935.1875084494</v>
      </c>
      <c r="HE55" s="11">
        <v>23.360634920634919</v>
      </c>
      <c r="HF55" s="11">
        <v>218.52920634920633</v>
      </c>
      <c r="HG55" s="11">
        <v>174.82047619047617</v>
      </c>
      <c r="HH55" s="11">
        <v>86.864285714285714</v>
      </c>
      <c r="HI55" s="12">
        <v>135.45471823364906</v>
      </c>
      <c r="HJ55" s="12">
        <v>74.785100286532952</v>
      </c>
      <c r="HK55" s="12">
        <v>26.895833333333332</v>
      </c>
      <c r="HL55" s="11">
        <v>94.424771473276778</v>
      </c>
      <c r="HM55" s="11">
        <v>97.117680968459197</v>
      </c>
      <c r="HN55" s="11">
        <v>96.977682615498637</v>
      </c>
      <c r="HO55" s="11">
        <v>95.355348760602823</v>
      </c>
      <c r="HP55" s="11">
        <v>97.61179280243762</v>
      </c>
      <c r="HQ55" s="11">
        <v>80.400000000000006</v>
      </c>
      <c r="HR55" s="11">
        <v>97.76</v>
      </c>
      <c r="HS55" s="11">
        <v>29.284096757132321</v>
      </c>
      <c r="HT55" s="11">
        <v>0</v>
      </c>
      <c r="HU55" s="11">
        <v>80.262696174148161</v>
      </c>
      <c r="HV55" s="11">
        <v>81.363516215274345</v>
      </c>
      <c r="HW55" s="11">
        <v>83.862660673290691</v>
      </c>
      <c r="HX55" s="11">
        <v>71.380960850073365</v>
      </c>
      <c r="HY55" s="11">
        <v>52.960292572179782</v>
      </c>
      <c r="HZ55" s="11">
        <v>96.432975513108502</v>
      </c>
      <c r="IA55" s="11">
        <v>95.221032466491678</v>
      </c>
      <c r="IB55" s="11">
        <v>97.999361020638588</v>
      </c>
      <c r="IC55" s="11">
        <v>56.961961931230285</v>
      </c>
      <c r="ID55" s="11">
        <v>97.395411164875185</v>
      </c>
      <c r="IE55" s="11">
        <v>96.020293649178413</v>
      </c>
      <c r="IF55" s="11">
        <v>96.069712265200153</v>
      </c>
      <c r="IG55" s="11">
        <v>58.272857086129548</v>
      </c>
      <c r="IH55" s="11">
        <v>97.852764554363773</v>
      </c>
      <c r="II55" s="11">
        <v>86.60133410195175</v>
      </c>
      <c r="IJ55" s="11">
        <v>9.6444583463663864</v>
      </c>
      <c r="IK55" s="11">
        <v>13</v>
      </c>
      <c r="IL55" s="11">
        <v>73.713250432347849</v>
      </c>
      <c r="IM55" s="11">
        <v>35.312525734991354</v>
      </c>
      <c r="IN55" s="11">
        <v>34.727826731450214</v>
      </c>
      <c r="IO55" s="11">
        <v>92.164179104477611</v>
      </c>
      <c r="IP55" s="11">
        <v>70.588235294117652</v>
      </c>
      <c r="IQ55" s="11">
        <v>17.770609318996417</v>
      </c>
      <c r="IR55" s="11">
        <v>76.470588235294116</v>
      </c>
      <c r="IS55" s="11">
        <v>81.615198536629151</v>
      </c>
      <c r="IT55" s="11">
        <v>6.6815144766146997</v>
      </c>
      <c r="IU55" s="11">
        <v>66.815144766147</v>
      </c>
      <c r="IV55" s="11">
        <v>8.5648720949673969</v>
      </c>
      <c r="IW55" s="11">
        <v>37.477010533355624</v>
      </c>
      <c r="IX55" s="14" t="s">
        <v>727</v>
      </c>
      <c r="IY55" s="14" t="s">
        <v>727</v>
      </c>
      <c r="IZ55" s="14" t="s">
        <v>727</v>
      </c>
      <c r="JA55" s="14" t="s">
        <v>727</v>
      </c>
      <c r="JB55" s="14" t="s">
        <v>727</v>
      </c>
      <c r="JC55" s="11">
        <v>60.265687439248296</v>
      </c>
      <c r="JD55" s="11">
        <v>34.992979803434494</v>
      </c>
      <c r="JE55" s="11">
        <v>20.520574576088134</v>
      </c>
      <c r="JF55" s="11">
        <v>6.7501890052921478</v>
      </c>
      <c r="JG55" s="11">
        <v>6.0784313725490193</v>
      </c>
      <c r="JH55" s="11">
        <v>11.618055555555555</v>
      </c>
      <c r="JI55" s="11">
        <v>13.433333333333334</v>
      </c>
      <c r="JJ55" s="11">
        <v>58.553905745642354</v>
      </c>
      <c r="JK55" s="11">
        <v>41.621482055254326</v>
      </c>
      <c r="JL55" s="11">
        <v>39.765458422174838</v>
      </c>
      <c r="JM55" s="11">
        <v>57.142857142857139</v>
      </c>
      <c r="JN55" s="11">
        <v>100</v>
      </c>
      <c r="JO55" s="11">
        <v>94.351464435146454</v>
      </c>
      <c r="JP55" s="11">
        <v>23.341303048416016</v>
      </c>
      <c r="JQ55" s="11">
        <v>97.41</v>
      </c>
      <c r="JR55" s="11">
        <v>100</v>
      </c>
      <c r="JS55" s="11">
        <v>100</v>
      </c>
      <c r="JT55" s="11">
        <v>97.695852534562206</v>
      </c>
      <c r="JU55" s="11">
        <v>68.260869565217391</v>
      </c>
      <c r="JV55" s="11">
        <v>0.80487799999999998</v>
      </c>
      <c r="JW55" s="11">
        <v>0.98780489999999999</v>
      </c>
      <c r="JX55" s="11">
        <v>1.3356908869999999</v>
      </c>
      <c r="JY55" s="11">
        <v>0.26689030000000002</v>
      </c>
      <c r="JZ55" s="11">
        <v>3.1014915280350546</v>
      </c>
      <c r="KA55" s="11">
        <v>126107.7261918233</v>
      </c>
      <c r="KB55" s="11">
        <v>38071.80336112425</v>
      </c>
      <c r="KC55" s="11">
        <v>7.1316506306526946E-4</v>
      </c>
      <c r="KD55" s="11">
        <v>2.4260480000000001E-2</v>
      </c>
      <c r="KE55" s="11">
        <v>4.9860710000000003E-2</v>
      </c>
      <c r="KF55" s="11">
        <v>0</v>
      </c>
      <c r="KG55" s="13">
        <v>0.17370875657773777</v>
      </c>
      <c r="KH55" s="11">
        <v>75.706060523371619</v>
      </c>
      <c r="KI55" s="11">
        <v>83.971392511569206</v>
      </c>
      <c r="KJ55" s="11">
        <v>200</v>
      </c>
      <c r="KK55" s="11">
        <v>200</v>
      </c>
      <c r="KL55" s="11">
        <v>5.4375000000000018</v>
      </c>
      <c r="KM55" s="11">
        <v>3.6789999999999998</v>
      </c>
      <c r="KN55" s="11">
        <v>81.208666666666659</v>
      </c>
      <c r="KO55" s="11">
        <v>82.412166666666678</v>
      </c>
      <c r="KP55" s="11">
        <v>88.126333333333349</v>
      </c>
      <c r="KQ55" s="11">
        <v>13.089555861176279</v>
      </c>
      <c r="KR55" s="11">
        <v>32.255836441497443</v>
      </c>
      <c r="KS55" s="11">
        <v>94.642765946580866</v>
      </c>
      <c r="KT55" s="11">
        <v>7.8819399461512667</v>
      </c>
      <c r="KU55" s="11">
        <v>89.719801330709402</v>
      </c>
      <c r="KV55" s="11">
        <v>33.905789990186456</v>
      </c>
    </row>
    <row r="56" spans="1:308" x14ac:dyDescent="0.3">
      <c r="A56" t="s">
        <v>1</v>
      </c>
      <c r="B56" s="2" t="s">
        <v>100</v>
      </c>
      <c r="C56" s="2" t="s">
        <v>101</v>
      </c>
      <c r="D56" s="2" t="s">
        <v>91</v>
      </c>
      <c r="E56" s="2" t="s">
        <v>347</v>
      </c>
      <c r="F56" s="2" t="s">
        <v>357</v>
      </c>
      <c r="G56" s="2" t="s">
        <v>344</v>
      </c>
      <c r="H56" s="17" t="s">
        <v>486</v>
      </c>
      <c r="I56" s="11">
        <v>64.24331746629943</v>
      </c>
      <c r="J56" s="11">
        <v>65.194700566484229</v>
      </c>
      <c r="K56" s="11">
        <v>71.624471270240107</v>
      </c>
      <c r="L56" s="11">
        <v>73.296368303817317</v>
      </c>
      <c r="M56" s="11">
        <v>77.201807388001058</v>
      </c>
      <c r="N56" s="11">
        <v>56.765518486383392</v>
      </c>
      <c r="O56" s="11">
        <v>41.377038782870507</v>
      </c>
      <c r="P56" s="11">
        <v>86.235405557124309</v>
      </c>
      <c r="Q56" s="11">
        <v>63.277288837532993</v>
      </c>
      <c r="R56" s="11">
        <v>48.030303030303024</v>
      </c>
      <c r="S56" s="11">
        <v>83.134485280672877</v>
      </c>
      <c r="T56" s="11">
        <v>46.270374970146349</v>
      </c>
      <c r="U56" s="11">
        <v>72.591989734668502</v>
      </c>
      <c r="V56" s="11">
        <v>56.823056554941523</v>
      </c>
      <c r="W56" s="11">
        <v>54.305483962652929</v>
      </c>
      <c r="X56" s="11">
        <v>71.985157530130678</v>
      </c>
      <c r="Y56" s="11">
        <v>97.701996927803378</v>
      </c>
      <c r="Z56" s="11">
        <v>62.50524666037343</v>
      </c>
      <c r="AA56" s="11">
        <v>79.01362526106827</v>
      </c>
      <c r="AB56" s="11">
        <v>84.80276274046561</v>
      </c>
      <c r="AC56" s="11">
        <v>53.562262397537516</v>
      </c>
      <c r="AD56" s="11">
        <v>60.419866871479776</v>
      </c>
      <c r="AE56" s="11">
        <v>88.683324248535385</v>
      </c>
      <c r="AF56" s="11">
        <v>77.201807388001058</v>
      </c>
      <c r="AG56" s="11">
        <v>44.86238332168486</v>
      </c>
      <c r="AH56" s="11">
        <v>5.5174991404556799</v>
      </c>
      <c r="AI56" s="11">
        <v>59.889818375986522</v>
      </c>
      <c r="AJ56" s="11">
        <v>86.00823074226814</v>
      </c>
      <c r="AK56" s="11">
        <v>49.813856782041498</v>
      </c>
      <c r="AL56" s="11">
        <v>94.501322555863595</v>
      </c>
      <c r="AM56" s="11">
        <v>47.989600323671439</v>
      </c>
      <c r="AN56" s="11">
        <v>6.5046830286075563</v>
      </c>
      <c r="AO56" s="11">
        <v>7.9689829855921268E-2</v>
      </c>
      <c r="AP56" s="11">
        <v>39.212090831862199</v>
      </c>
      <c r="AQ56" s="11">
        <v>79.961659974283506</v>
      </c>
      <c r="AR56" s="11">
        <v>74.514508708942415</v>
      </c>
      <c r="AS56" s="11">
        <v>94.071989082224505</v>
      </c>
      <c r="AT56" s="11">
        <v>92.921825743712233</v>
      </c>
      <c r="AU56" s="11">
        <v>92.347636938091227</v>
      </c>
      <c r="AV56" s="11">
        <v>77.931105551924517</v>
      </c>
      <c r="AW56" s="11">
        <v>66.229450193967409</v>
      </c>
      <c r="AX56" s="11">
        <v>93.910425832825979</v>
      </c>
      <c r="AY56" s="11">
        <v>72.807763554863499</v>
      </c>
      <c r="AZ56" s="11">
        <v>67.024140772342363</v>
      </c>
      <c r="BA56" s="11">
        <v>68.856870353037493</v>
      </c>
      <c r="BB56" s="11">
        <v>44.420380669888623</v>
      </c>
      <c r="BC56" s="11">
        <v>35</v>
      </c>
      <c r="BD56" s="11">
        <v>54.54545454545454</v>
      </c>
      <c r="BE56" s="11">
        <v>54.54545454545454</v>
      </c>
      <c r="BF56" s="11">
        <v>100</v>
      </c>
      <c r="BG56" s="11">
        <v>50</v>
      </c>
      <c r="BH56" s="11">
        <v>100</v>
      </c>
      <c r="BI56" s="11">
        <v>86.505759736697755</v>
      </c>
      <c r="BJ56" s="11">
        <v>79.166666666666657</v>
      </c>
      <c r="BK56" s="11">
        <v>91.578947368421055</v>
      </c>
      <c r="BL56" s="11">
        <v>56.575838842541295</v>
      </c>
      <c r="BM56" s="11">
        <v>24.189482753769379</v>
      </c>
      <c r="BN56" s="11">
        <v>15.260706846</v>
      </c>
      <c r="BO56" s="11">
        <v>43.74689904000001</v>
      </c>
      <c r="BP56" s="11">
        <v>50.435035733535329</v>
      </c>
      <c r="BQ56" s="11">
        <v>75.057945384969713</v>
      </c>
      <c r="BR56" s="11">
        <v>92.282988085500435</v>
      </c>
      <c r="BS56" s="11">
        <v>18.504396967858209</v>
      </c>
      <c r="BT56" s="11">
        <v>100</v>
      </c>
      <c r="BU56" s="11">
        <v>97.300613496932513</v>
      </c>
      <c r="BV56" s="11">
        <v>0.81588054127324483</v>
      </c>
      <c r="BW56" s="11">
        <v>100</v>
      </c>
      <c r="BX56" s="11">
        <v>24.317448323585133</v>
      </c>
      <c r="BY56" s="11">
        <v>46.045918367346935</v>
      </c>
      <c r="BZ56" s="11">
        <v>78.571428571428569</v>
      </c>
      <c r="CA56" s="11">
        <v>92.589999999999989</v>
      </c>
      <c r="CB56" s="11">
        <v>1.4588911836194552E-2</v>
      </c>
      <c r="CC56" s="11">
        <v>92.546641728612812</v>
      </c>
      <c r="CD56" s="11">
        <v>48.916826555393058</v>
      </c>
      <c r="CE56" s="11">
        <v>67.458490244056208</v>
      </c>
      <c r="CF56" s="11">
        <v>75.746501549467865</v>
      </c>
      <c r="CG56" s="11">
        <v>92.176229293760599</v>
      </c>
      <c r="CH56" s="11">
        <v>40.780141843971627</v>
      </c>
      <c r="CI56" s="11">
        <v>86.271271495652556</v>
      </c>
      <c r="CJ56" s="11">
        <v>97.634408602150529</v>
      </c>
      <c r="CK56" s="11">
        <v>97.864823348694316</v>
      </c>
      <c r="CL56" s="11">
        <v>98.018433179723502</v>
      </c>
      <c r="CM56" s="11">
        <v>96.789554531490012</v>
      </c>
      <c r="CN56" s="11">
        <v>98.20276497695852</v>
      </c>
      <c r="CO56" s="11">
        <v>65.72</v>
      </c>
      <c r="CP56" s="11">
        <v>74.56</v>
      </c>
      <c r="CQ56" s="11">
        <v>100</v>
      </c>
      <c r="CR56" s="11">
        <v>9.7409866414937216</v>
      </c>
      <c r="CS56" s="11">
        <v>73.037034959285847</v>
      </c>
      <c r="CT56" s="11">
        <v>82.221598289530988</v>
      </c>
      <c r="CU56" s="11">
        <v>88.014098651728489</v>
      </c>
      <c r="CV56" s="11">
        <v>68.80869540912677</v>
      </c>
      <c r="CW56" s="11">
        <v>64.499390352491446</v>
      </c>
      <c r="CX56" s="11">
        <v>97.500933904246054</v>
      </c>
      <c r="CY56" s="11">
        <v>92.122936263523655</v>
      </c>
      <c r="CZ56" s="11">
        <v>96.809848581300713</v>
      </c>
      <c r="DA56" s="11">
        <v>58.28979414633055</v>
      </c>
      <c r="DB56" s="11">
        <v>97.180159920462188</v>
      </c>
      <c r="DC56" s="11">
        <v>96.979290148349563</v>
      </c>
      <c r="DD56" s="11">
        <v>97.442652757852073</v>
      </c>
      <c r="DE56" s="11">
        <v>42.481371896195171</v>
      </c>
      <c r="DF56" s="11">
        <v>97.116048209711025</v>
      </c>
      <c r="DG56" s="11">
        <v>84.807987711213514</v>
      </c>
      <c r="DH56" s="11">
        <v>39.878799481399014</v>
      </c>
      <c r="DI56" s="11">
        <v>36</v>
      </c>
      <c r="DJ56" s="11">
        <v>85.499231950844859</v>
      </c>
      <c r="DK56" s="11">
        <v>48.617511520737331</v>
      </c>
      <c r="DL56" s="11">
        <v>47.142857142857139</v>
      </c>
      <c r="DM56" s="11">
        <v>85.36691272253583</v>
      </c>
      <c r="DN56" s="11">
        <v>84.615384615384613</v>
      </c>
      <c r="DO56" s="11">
        <v>92.443307348528776</v>
      </c>
      <c r="DP56" s="11">
        <v>92.307692307692307</v>
      </c>
      <c r="DQ56" s="11">
        <v>54.489087833204685</v>
      </c>
      <c r="DR56" s="11">
        <v>100</v>
      </c>
      <c r="DS56" s="11">
        <v>77.11633433079848</v>
      </c>
      <c r="DT56" s="11">
        <v>52.801542442718755</v>
      </c>
      <c r="DU56" s="11">
        <v>36.923224200650964</v>
      </c>
      <c r="DV56" s="11">
        <v>10.989399296473939</v>
      </c>
      <c r="DW56" s="11">
        <v>0</v>
      </c>
      <c r="DX56" s="11">
        <v>0</v>
      </c>
      <c r="DY56" s="11">
        <v>10.340263161422653</v>
      </c>
      <c r="DZ56" s="11">
        <v>6.257833244381807</v>
      </c>
      <c r="EA56" s="11">
        <v>75.349604881464444</v>
      </c>
      <c r="EB56" s="11">
        <v>66.035328846829216</v>
      </c>
      <c r="EC56" s="11">
        <v>69.139628941023901</v>
      </c>
      <c r="ED56" s="11">
        <v>74.109714395800225</v>
      </c>
      <c r="EE56" s="11">
        <v>14.814814814814817</v>
      </c>
      <c r="EF56" s="11">
        <v>85.35678515217792</v>
      </c>
      <c r="EG56" s="11">
        <v>78.456357597114405</v>
      </c>
      <c r="EH56" s="11">
        <v>80.219780219780219</v>
      </c>
      <c r="EI56" s="11">
        <v>100</v>
      </c>
      <c r="EJ56" s="11">
        <v>22.43150684931507</v>
      </c>
      <c r="EK56" s="11">
        <v>47.602739726027401</v>
      </c>
      <c r="EL56" s="11">
        <v>72.085008615738076</v>
      </c>
      <c r="EM56" s="11">
        <v>95.519816197587588</v>
      </c>
      <c r="EN56" s="11">
        <v>11.430212521539346</v>
      </c>
      <c r="EO56" s="11">
        <v>95.32</v>
      </c>
      <c r="EP56" s="11">
        <v>100</v>
      </c>
      <c r="EQ56" s="11">
        <v>99.148936170212764</v>
      </c>
      <c r="ER56" s="11">
        <v>95.384615384615387</v>
      </c>
      <c r="ES56" s="11">
        <v>82.653061224489804</v>
      </c>
      <c r="ET56" s="11">
        <v>59.090910785123853</v>
      </c>
      <c r="EU56" s="11">
        <v>82.258070915712466</v>
      </c>
      <c r="EV56" s="11">
        <v>24.876560142825287</v>
      </c>
      <c r="EW56" s="11">
        <v>25.732859451024147</v>
      </c>
      <c r="EX56" s="11">
        <v>12.992006298211411</v>
      </c>
      <c r="EY56" s="11">
        <v>4.947285247809674</v>
      </c>
      <c r="EZ56" s="11">
        <v>1.574757539801583</v>
      </c>
      <c r="FA56" s="11">
        <v>0.15753141442802432</v>
      </c>
      <c r="FB56" s="11">
        <v>1.7028411573318109E-2</v>
      </c>
      <c r="FC56" s="11">
        <v>8.4412058238252895E-3</v>
      </c>
      <c r="FD56" s="11">
        <v>0.13575828759851735</v>
      </c>
      <c r="FE56" s="11">
        <v>5.6567960193314084</v>
      </c>
      <c r="FF56" s="11">
        <v>0.37656400181187316</v>
      </c>
      <c r="FG56" s="11">
        <v>64.007426677132855</v>
      </c>
      <c r="FH56" s="11">
        <v>55.477031802120138</v>
      </c>
      <c r="FI56" s="11">
        <v>70.542635658914733</v>
      </c>
      <c r="FJ56" s="11">
        <v>74.326919688480103</v>
      </c>
      <c r="FK56" s="11">
        <v>94.058035982609738</v>
      </c>
      <c r="FL56" s="11">
        <v>45.825163813684156</v>
      </c>
      <c r="FM56" s="11">
        <v>91.874026452179322</v>
      </c>
      <c r="FN56" s="11">
        <v>93.724153934464269</v>
      </c>
      <c r="FO56" s="11">
        <v>87.627811860940696</v>
      </c>
      <c r="FP56" s="11">
        <v>69.788182831661089</v>
      </c>
      <c r="FQ56" s="11">
        <v>94.494562009948567</v>
      </c>
      <c r="FR56" s="11">
        <v>70.528275423206992</v>
      </c>
      <c r="FS56" s="11">
        <v>84.716285924834196</v>
      </c>
      <c r="FT56" s="11">
        <v>39.931934203062966</v>
      </c>
      <c r="FU56" s="11">
        <v>4.2647560559536002</v>
      </c>
      <c r="FV56" s="11">
        <v>68.236096895257603</v>
      </c>
      <c r="FW56" s="11">
        <v>149.26646195837597</v>
      </c>
      <c r="FX56" s="11">
        <v>204.70829068577277</v>
      </c>
      <c r="FY56" s="11">
        <v>68.236096895257603</v>
      </c>
      <c r="FZ56" s="11">
        <v>29.853292391675197</v>
      </c>
      <c r="GA56" s="11">
        <v>72.807763554863499</v>
      </c>
      <c r="GB56" s="11">
        <v>-4.5577635548634987</v>
      </c>
      <c r="GC56" s="11">
        <v>68.856870353037493</v>
      </c>
      <c r="GD56" s="11">
        <v>5.1036415430417037</v>
      </c>
      <c r="GE56" s="11">
        <v>35</v>
      </c>
      <c r="GF56" s="11">
        <v>54.54545454545454</v>
      </c>
      <c r="GG56" s="11">
        <v>54.54545454545454</v>
      </c>
      <c r="GH56" s="11">
        <v>100</v>
      </c>
      <c r="GI56" s="11">
        <v>50</v>
      </c>
      <c r="GJ56" s="11">
        <v>100</v>
      </c>
      <c r="GK56" s="11">
        <v>10</v>
      </c>
      <c r="GL56" s="11">
        <v>10</v>
      </c>
      <c r="GM56" s="11">
        <v>2.6666666666666665</v>
      </c>
      <c r="GN56" s="11">
        <v>56.575838842541295</v>
      </c>
      <c r="GO56" s="11">
        <v>24.189482753769379</v>
      </c>
      <c r="GP56" s="11">
        <v>15.260706846</v>
      </c>
      <c r="GQ56" s="11">
        <v>43.74689904000001</v>
      </c>
      <c r="GR56" s="11">
        <v>50.435035733535329</v>
      </c>
      <c r="GS56" s="11">
        <v>24.942054615030294</v>
      </c>
      <c r="GT56" s="11">
        <v>7.7170119144995626</v>
      </c>
      <c r="GU56" s="11">
        <v>18.504396967858209</v>
      </c>
      <c r="GV56" s="11">
        <v>100</v>
      </c>
      <c r="GW56" s="11">
        <v>97.300613496932513</v>
      </c>
      <c r="GX56" s="11">
        <v>0.81588054127324483</v>
      </c>
      <c r="GY56" s="11">
        <v>1</v>
      </c>
      <c r="GZ56" s="11">
        <v>2338.8381255763265</v>
      </c>
      <c r="HA56" s="11">
        <v>46.045918367346935</v>
      </c>
      <c r="HB56" s="11">
        <v>78.571428571428569</v>
      </c>
      <c r="HC56" s="11">
        <v>92.589999999999989</v>
      </c>
      <c r="HD56" s="11">
        <v>1438.6475765306122</v>
      </c>
      <c r="HE56" s="11">
        <v>31.466984126984126</v>
      </c>
      <c r="HF56" s="11">
        <v>228.73857142857142</v>
      </c>
      <c r="HG56" s="11">
        <v>161.3995238095238</v>
      </c>
      <c r="HH56" s="11">
        <v>99.120158730158721</v>
      </c>
      <c r="HI56" s="12">
        <v>131.67642041220915</v>
      </c>
      <c r="HJ56" s="12">
        <v>59.219858156028373</v>
      </c>
      <c r="HK56" s="12">
        <v>57.879041916167665</v>
      </c>
      <c r="HL56" s="11">
        <v>97.634408602150529</v>
      </c>
      <c r="HM56" s="11">
        <v>97.864823348694316</v>
      </c>
      <c r="HN56" s="11">
        <v>98.018433179723502</v>
      </c>
      <c r="HO56" s="11">
        <v>96.789554531490012</v>
      </c>
      <c r="HP56" s="11">
        <v>98.20276497695852</v>
      </c>
      <c r="HQ56" s="11">
        <v>65.72</v>
      </c>
      <c r="HR56" s="11">
        <v>74.56</v>
      </c>
      <c r="HS56" s="11">
        <v>100</v>
      </c>
      <c r="HT56" s="11">
        <v>9.7409866414937216</v>
      </c>
      <c r="HU56" s="11">
        <v>73.037034959285847</v>
      </c>
      <c r="HV56" s="11">
        <v>82.221598289530988</v>
      </c>
      <c r="HW56" s="11">
        <v>88.014098651728489</v>
      </c>
      <c r="HX56" s="11">
        <v>68.80869540912677</v>
      </c>
      <c r="HY56" s="11">
        <v>64.499390352491446</v>
      </c>
      <c r="HZ56" s="11">
        <v>97.500933904246054</v>
      </c>
      <c r="IA56" s="11">
        <v>92.122936263523655</v>
      </c>
      <c r="IB56" s="11">
        <v>96.809848581300713</v>
      </c>
      <c r="IC56" s="11">
        <v>58.28979414633055</v>
      </c>
      <c r="ID56" s="11">
        <v>97.180159920462188</v>
      </c>
      <c r="IE56" s="11">
        <v>96.979290148349563</v>
      </c>
      <c r="IF56" s="11">
        <v>97.442652757852073</v>
      </c>
      <c r="IG56" s="11">
        <v>42.481371896195171</v>
      </c>
      <c r="IH56" s="11">
        <v>97.116048209711025</v>
      </c>
      <c r="II56" s="11">
        <v>84.807987711213514</v>
      </c>
      <c r="IJ56" s="11">
        <v>-10.663430420711974</v>
      </c>
      <c r="IK56" s="11">
        <v>11</v>
      </c>
      <c r="IL56" s="11">
        <v>85.499231950844859</v>
      </c>
      <c r="IM56" s="11">
        <v>48.617511520737331</v>
      </c>
      <c r="IN56" s="11">
        <v>47.142857142857139</v>
      </c>
      <c r="IO56" s="11">
        <v>85.36691272253583</v>
      </c>
      <c r="IP56" s="11">
        <v>84.615384615384613</v>
      </c>
      <c r="IQ56" s="11">
        <v>7.4758364312267656</v>
      </c>
      <c r="IR56" s="11">
        <v>92.307692307692307</v>
      </c>
      <c r="IS56" s="11">
        <v>79.854968960497374</v>
      </c>
      <c r="IT56" s="11">
        <v>0</v>
      </c>
      <c r="IU56" s="11">
        <v>54.726368159203979</v>
      </c>
      <c r="IV56" s="11">
        <v>8.0807007466972998</v>
      </c>
      <c r="IW56" s="11">
        <v>36.923224200650964</v>
      </c>
      <c r="IX56" s="11">
        <v>61.508452535760725</v>
      </c>
      <c r="IY56" s="11">
        <v>0</v>
      </c>
      <c r="IZ56" s="11">
        <v>0</v>
      </c>
      <c r="JA56" s="11">
        <v>99.479843953185963</v>
      </c>
      <c r="JB56" s="11">
        <v>3.2432432432432434</v>
      </c>
      <c r="JC56" s="11">
        <v>62.808842652795832</v>
      </c>
      <c r="JD56" s="11">
        <v>36.280884265279582</v>
      </c>
      <c r="JE56" s="11">
        <v>22.366710013003903</v>
      </c>
      <c r="JF56" s="11">
        <v>7.5422626788036409</v>
      </c>
      <c r="JG56" s="11">
        <v>4.4444444444444446</v>
      </c>
      <c r="JH56" s="11">
        <v>9.5659340659340657</v>
      </c>
      <c r="JI56" s="11">
        <v>10.913875598086124</v>
      </c>
      <c r="JJ56" s="11">
        <v>80.219780219780219</v>
      </c>
      <c r="JK56" s="11">
        <v>147.92477302204929</v>
      </c>
      <c r="JL56" s="11">
        <v>22.43150684931507</v>
      </c>
      <c r="JM56" s="11">
        <v>47.602739726027401</v>
      </c>
      <c r="JN56" s="11">
        <v>72.085008615738076</v>
      </c>
      <c r="JO56" s="11">
        <v>95.519816197587588</v>
      </c>
      <c r="JP56" s="11">
        <v>11.430212521539346</v>
      </c>
      <c r="JQ56" s="11">
        <v>95.32</v>
      </c>
      <c r="JR56" s="11">
        <v>100</v>
      </c>
      <c r="JS56" s="11">
        <v>99.148936170212764</v>
      </c>
      <c r="JT56" s="11">
        <v>95.384615384615387</v>
      </c>
      <c r="JU56" s="11">
        <v>82.653061224489804</v>
      </c>
      <c r="JV56" s="11">
        <v>0.78048779999999995</v>
      </c>
      <c r="JW56" s="11">
        <v>0.86585369999999995</v>
      </c>
      <c r="JX56" s="11">
        <v>1.1934306800000001</v>
      </c>
      <c r="JY56" s="11">
        <v>0.28546159999999998</v>
      </c>
      <c r="JZ56" s="11">
        <v>5.3511100230803939</v>
      </c>
      <c r="KA56" s="11">
        <v>93275.312777473097</v>
      </c>
      <c r="KB56" s="11">
        <v>27303.96757145473</v>
      </c>
      <c r="KC56" s="11">
        <v>1.260535451420907E-2</v>
      </c>
      <c r="KD56" s="11">
        <v>0.13033871000000002</v>
      </c>
      <c r="KE56" s="11">
        <v>2.1948700000000002E-2</v>
      </c>
      <c r="KF56" s="11">
        <v>0.39450995</v>
      </c>
      <c r="KG56" s="13">
        <v>5.0468477930405459E-2</v>
      </c>
      <c r="KH56" s="11">
        <v>-14.085110434120335</v>
      </c>
      <c r="KI56" s="11">
        <v>94.39171699741155</v>
      </c>
      <c r="KJ56" s="11">
        <v>21.908127208480565</v>
      </c>
      <c r="KK56" s="11">
        <v>82.170542635658919</v>
      </c>
      <c r="KL56" s="11">
        <v>5.0791666666666675</v>
      </c>
      <c r="KM56" s="11">
        <v>3.9525000000000006</v>
      </c>
      <c r="KN56" s="11">
        <v>81.208666666666659</v>
      </c>
      <c r="KO56" s="11">
        <v>82.412166666666678</v>
      </c>
      <c r="KP56" s="11">
        <v>88.126333333333349</v>
      </c>
      <c r="KQ56" s="11">
        <v>12.372188139059306</v>
      </c>
      <c r="KR56" s="11">
        <v>30.211817168338907</v>
      </c>
      <c r="KS56" s="11">
        <v>94.494562009948567</v>
      </c>
      <c r="KT56" s="11">
        <v>7.0964945311663712</v>
      </c>
      <c r="KU56" s="11">
        <v>84.716285924834196</v>
      </c>
      <c r="KV56" s="11">
        <v>39.931934203062966</v>
      </c>
    </row>
    <row r="57" spans="1:308" x14ac:dyDescent="0.3">
      <c r="A57" t="s">
        <v>1</v>
      </c>
      <c r="B57" s="2" t="s">
        <v>102</v>
      </c>
      <c r="C57" s="2" t="s">
        <v>103</v>
      </c>
      <c r="D57" s="2" t="s">
        <v>91</v>
      </c>
      <c r="E57" s="2" t="s">
        <v>347</v>
      </c>
      <c r="F57" s="2" t="s">
        <v>357</v>
      </c>
      <c r="G57" s="2" t="s">
        <v>344</v>
      </c>
      <c r="H57" s="17" t="s">
        <v>485</v>
      </c>
      <c r="I57" s="11">
        <v>69.463382471516681</v>
      </c>
      <c r="J57" s="11">
        <v>70.31230176032993</v>
      </c>
      <c r="K57" s="11">
        <v>65.888688101952653</v>
      </c>
      <c r="L57" s="11">
        <v>75.687785597755479</v>
      </c>
      <c r="M57" s="11">
        <v>79.971934854143981</v>
      </c>
      <c r="N57" s="11">
        <v>61.983313507055215</v>
      </c>
      <c r="O57" s="11">
        <v>62.936271007862892</v>
      </c>
      <c r="P57" s="11">
        <v>78.984635281061216</v>
      </c>
      <c r="Q57" s="11">
        <v>66.022379708864875</v>
      </c>
      <c r="R57" s="11">
        <v>73.484848484848484</v>
      </c>
      <c r="S57" s="11">
        <v>72.225394371581984</v>
      </c>
      <c r="T57" s="11">
        <v>60.148829458927935</v>
      </c>
      <c r="U57" s="11">
        <v>84.026943112740582</v>
      </c>
      <c r="V57" s="11">
        <v>57.293081904284399</v>
      </c>
      <c r="W57" s="11">
        <v>47.884109249537033</v>
      </c>
      <c r="X57" s="11">
        <v>50.733558325760718</v>
      </c>
      <c r="Y57" s="11">
        <v>95.325124216893499</v>
      </c>
      <c r="Z57" s="11">
        <v>69.611960615619324</v>
      </c>
      <c r="AA57" s="11">
        <v>79.467279356135549</v>
      </c>
      <c r="AB57" s="11">
        <v>85.508915131210927</v>
      </c>
      <c r="AC57" s="11">
        <v>79.140485358403467</v>
      </c>
      <c r="AD57" s="11">
        <v>58.579966875495074</v>
      </c>
      <c r="AE57" s="11">
        <v>75.742281267532348</v>
      </c>
      <c r="AF57" s="11">
        <v>79.971934854143981</v>
      </c>
      <c r="AG57" s="11">
        <v>50.267472350918794</v>
      </c>
      <c r="AH57" s="11">
        <v>3.8984008892735025</v>
      </c>
      <c r="AI57" s="11">
        <v>58.570113095125954</v>
      </c>
      <c r="AJ57" s="11">
        <v>86.493950181335293</v>
      </c>
      <c r="AK57" s="11">
        <v>75.819987289242192</v>
      </c>
      <c r="AL57" s="11">
        <v>96.849957236435557</v>
      </c>
      <c r="AM57" s="11">
        <v>72.921976938844111</v>
      </c>
      <c r="AN57" s="11">
        <v>43.365906800230526</v>
      </c>
      <c r="AO57" s="11">
        <v>70.487793869081727</v>
      </c>
      <c r="AP57" s="11">
        <v>49.055622143173608</v>
      </c>
      <c r="AQ57" s="11">
        <v>63.799027029419086</v>
      </c>
      <c r="AR57" s="11">
        <v>77.98729926642828</v>
      </c>
      <c r="AS57" s="11">
        <v>100</v>
      </c>
      <c r="AT57" s="11">
        <v>84.827307109815109</v>
      </c>
      <c r="AU57" s="11">
        <v>64.286682801243813</v>
      </c>
      <c r="AV57" s="11">
        <v>82.573134737867079</v>
      </c>
      <c r="AW57" s="11">
        <v>62.876840009945809</v>
      </c>
      <c r="AX57" s="11">
        <v>79.343847027495528</v>
      </c>
      <c r="AY57" s="11">
        <v>75.544994568646587</v>
      </c>
      <c r="AZ57" s="11">
        <v>71.705921228879646</v>
      </c>
      <c r="BA57" s="11">
        <v>64.353212710451572</v>
      </c>
      <c r="BB57" s="11">
        <v>52.485390327481682</v>
      </c>
      <c r="BC57" s="11">
        <v>75</v>
      </c>
      <c r="BD57" s="11">
        <v>95.454545454545453</v>
      </c>
      <c r="BE57" s="11">
        <v>50</v>
      </c>
      <c r="BF57" s="11">
        <v>100</v>
      </c>
      <c r="BG57" s="11">
        <v>50</v>
      </c>
      <c r="BH57" s="11">
        <v>45.454545454545453</v>
      </c>
      <c r="BI57" s="11">
        <v>86.505759736697755</v>
      </c>
      <c r="BJ57" s="11">
        <v>79.166666666666657</v>
      </c>
      <c r="BK57" s="11">
        <v>91.578947368421055</v>
      </c>
      <c r="BL57" s="11">
        <v>73.442422186881657</v>
      </c>
      <c r="BM57" s="11">
        <v>30.772411488428457</v>
      </c>
      <c r="BN57" s="11">
        <v>37.925699210908512</v>
      </c>
      <c r="BO57" s="11">
        <v>67.024667040000011</v>
      </c>
      <c r="BP57" s="11">
        <v>73.419841065642245</v>
      </c>
      <c r="BQ57" s="11">
        <v>83.268734396641648</v>
      </c>
      <c r="BR57" s="11">
        <v>95.39225387593784</v>
      </c>
      <c r="BS57" s="11">
        <v>4.5765488004624721</v>
      </c>
      <c r="BT57" s="11">
        <v>100</v>
      </c>
      <c r="BU57" s="11">
        <v>100</v>
      </c>
      <c r="BV57" s="11">
        <v>100</v>
      </c>
      <c r="BW57" s="11">
        <v>0</v>
      </c>
      <c r="BX57" s="11">
        <v>39.181942625243884</v>
      </c>
      <c r="BY57" s="11">
        <v>81.784212984586631</v>
      </c>
      <c r="BZ57" s="11">
        <v>63.636363636363633</v>
      </c>
      <c r="CA57" s="11">
        <v>0</v>
      </c>
      <c r="CB57" s="11">
        <v>46.115860377197855</v>
      </c>
      <c r="CC57" s="11">
        <v>97.68015349979639</v>
      </c>
      <c r="CD57" s="11">
        <v>55.370440296175893</v>
      </c>
      <c r="CE57" s="11">
        <v>60.826072447450798</v>
      </c>
      <c r="CF57" s="11">
        <v>85.266517306591965</v>
      </c>
      <c r="CG57" s="11">
        <v>0</v>
      </c>
      <c r="CH57" s="11">
        <v>22.809457579972175</v>
      </c>
      <c r="CI57" s="11">
        <v>33.18226715033785</v>
      </c>
      <c r="CJ57" s="11">
        <v>86.822207820263557</v>
      </c>
      <c r="CK57" s="11">
        <v>97.342838626053137</v>
      </c>
      <c r="CL57" s="11">
        <v>97.86130913804277</v>
      </c>
      <c r="CM57" s="11">
        <v>96.262691726074749</v>
      </c>
      <c r="CN57" s="11">
        <v>98.336573774033269</v>
      </c>
      <c r="CO57" s="11">
        <v>70.899999999999991</v>
      </c>
      <c r="CP57" s="11">
        <v>96.41</v>
      </c>
      <c r="CQ57" s="11">
        <v>100</v>
      </c>
      <c r="CR57" s="11">
        <v>11.137842462477277</v>
      </c>
      <c r="CS57" s="11">
        <v>77.773553429052427</v>
      </c>
      <c r="CT57" s="11">
        <v>88.818490737797646</v>
      </c>
      <c r="CU57" s="11">
        <v>87.652680996328328</v>
      </c>
      <c r="CV57" s="11">
        <v>66.038297657596189</v>
      </c>
      <c r="CW57" s="11">
        <v>60.207162460135642</v>
      </c>
      <c r="CX57" s="11">
        <v>96.313490855903055</v>
      </c>
      <c r="CY57" s="11">
        <v>95.04464378527932</v>
      </c>
      <c r="CZ57" s="11">
        <v>98.860965349679276</v>
      </c>
      <c r="DA57" s="11">
        <v>53.159735918257375</v>
      </c>
      <c r="DB57" s="11">
        <v>96.767002859023435</v>
      </c>
      <c r="DC57" s="11">
        <v>97.968312078550525</v>
      </c>
      <c r="DD57" s="11">
        <v>98.43310812933656</v>
      </c>
      <c r="DE57" s="11">
        <v>46.378969268805641</v>
      </c>
      <c r="DF57" s="11">
        <v>97.458583660755295</v>
      </c>
      <c r="DG57" s="11">
        <v>100</v>
      </c>
      <c r="DH57" s="11">
        <v>65.421456075210415</v>
      </c>
      <c r="DI57" s="11">
        <v>72</v>
      </c>
      <c r="DJ57" s="11">
        <v>80.600561676387997</v>
      </c>
      <c r="DK57" s="11">
        <v>49.665154461006694</v>
      </c>
      <c r="DL57" s="11">
        <v>45.474184489090518</v>
      </c>
      <c r="DM57" s="11">
        <v>78.21782178217822</v>
      </c>
      <c r="DN57" s="11">
        <v>57.142857142857139</v>
      </c>
      <c r="DO57" s="11">
        <v>92.608446145094064</v>
      </c>
      <c r="DP57" s="11">
        <v>75</v>
      </c>
      <c r="DQ57" s="11">
        <v>62.666766047298971</v>
      </c>
      <c r="DR57" s="11">
        <v>100</v>
      </c>
      <c r="DS57" s="11">
        <v>77.249038515132952</v>
      </c>
      <c r="DT57" s="11">
        <v>60.16827257874052</v>
      </c>
      <c r="DU57" s="11">
        <v>40.366672123097068</v>
      </c>
      <c r="DV57" s="11">
        <v>6.9313877273016011</v>
      </c>
      <c r="DW57" s="11">
        <v>0</v>
      </c>
      <c r="DX57" s="11">
        <v>0</v>
      </c>
      <c r="DY57" s="11">
        <v>4.0896473272807823</v>
      </c>
      <c r="DZ57" s="11">
        <v>8.470969391785129</v>
      </c>
      <c r="EA57" s="11">
        <v>87.018272800752484</v>
      </c>
      <c r="EB57" s="11">
        <v>75.613025575121341</v>
      </c>
      <c r="EC57" s="11">
        <v>56.394838896412494</v>
      </c>
      <c r="ED57" s="11">
        <v>55.074428203343459</v>
      </c>
      <c r="EE57" s="11">
        <v>18.75</v>
      </c>
      <c r="EF57" s="11">
        <v>61.055207290027191</v>
      </c>
      <c r="EG57" s="11">
        <v>84.920593435314018</v>
      </c>
      <c r="EH57" s="11">
        <v>100</v>
      </c>
      <c r="EI57" s="11">
        <v>100</v>
      </c>
      <c r="EJ57" s="11">
        <v>63.628966639544352</v>
      </c>
      <c r="EK57" s="11">
        <v>67.697314890154587</v>
      </c>
      <c r="EL57" s="11">
        <v>98.206555349412497</v>
      </c>
      <c r="EM57" s="11">
        <v>90.19789734075448</v>
      </c>
      <c r="EN57" s="11">
        <v>59.369202226345088</v>
      </c>
      <c r="EO57" s="11">
        <v>92.72</v>
      </c>
      <c r="EP57" s="11">
        <v>100</v>
      </c>
      <c r="EQ57" s="11">
        <v>98.850574712643677</v>
      </c>
      <c r="ER57" s="11">
        <v>98.790322580645167</v>
      </c>
      <c r="ES57" s="11">
        <v>93.888888888888886</v>
      </c>
      <c r="ET57" s="11">
        <v>97.727276962809654</v>
      </c>
      <c r="EU57" s="11">
        <v>100</v>
      </c>
      <c r="EV57" s="11">
        <v>92.92769868026987</v>
      </c>
      <c r="EW57" s="11">
        <v>1.0329321122969179</v>
      </c>
      <c r="EX57" s="11">
        <v>90.129192306089408</v>
      </c>
      <c r="EY57" s="11">
        <v>19.608673455387589</v>
      </c>
      <c r="EZ57" s="11">
        <v>20.359854639214582</v>
      </c>
      <c r="FA57" s="11">
        <v>100</v>
      </c>
      <c r="FB57" s="11">
        <v>63.689643401605814</v>
      </c>
      <c r="FC57" s="11">
        <v>92.247565133781094</v>
      </c>
      <c r="FD57" s="11">
        <v>26.013966940940019</v>
      </c>
      <c r="FE57" s="11">
        <v>6.1050501873087599</v>
      </c>
      <c r="FF57" s="11">
        <v>0</v>
      </c>
      <c r="FG57" s="11">
        <v>100</v>
      </c>
      <c r="FH57" s="11">
        <v>100</v>
      </c>
      <c r="FI57" s="11">
        <v>39.173060528559247</v>
      </c>
      <c r="FJ57" s="11">
        <v>77.866758290164569</v>
      </c>
      <c r="FK57" s="11">
        <v>83.528777572976963</v>
      </c>
      <c r="FL57" s="11">
        <v>36.223904099151653</v>
      </c>
      <c r="FM57" s="11">
        <v>55.94475440633645</v>
      </c>
      <c r="FN57" s="11">
        <v>65.430940778465811</v>
      </c>
      <c r="FO57" s="11">
        <v>88.3984867591425</v>
      </c>
      <c r="FP57" s="11">
        <v>72.520934332304989</v>
      </c>
      <c r="FQ57" s="11">
        <v>95.91016084739114</v>
      </c>
      <c r="FR57" s="11">
        <v>76.779334738307526</v>
      </c>
      <c r="FS57" s="11">
        <v>89.750638130767726</v>
      </c>
      <c r="FT57" s="11">
        <v>44.564240790655887</v>
      </c>
      <c r="FU57" s="11">
        <v>0</v>
      </c>
      <c r="FV57" s="11">
        <v>146.27011214041931</v>
      </c>
      <c r="FW57" s="11">
        <v>570.07838577804444</v>
      </c>
      <c r="FX57" s="11">
        <v>172.52372201177661</v>
      </c>
      <c r="FY57" s="11">
        <v>75.010313918163746</v>
      </c>
      <c r="FZ57" s="11">
        <v>101.26392378952106</v>
      </c>
      <c r="GA57" s="11">
        <v>75.544994568646587</v>
      </c>
      <c r="GB57" s="11">
        <v>-3.7549945686465804</v>
      </c>
      <c r="GC57" s="11">
        <v>64.353212710451572</v>
      </c>
      <c r="GD57" s="11">
        <v>6.9151105660405179</v>
      </c>
      <c r="GE57" s="11">
        <v>75</v>
      </c>
      <c r="GF57" s="11">
        <v>95.454545454545453</v>
      </c>
      <c r="GG57" s="11">
        <v>50</v>
      </c>
      <c r="GH57" s="11">
        <v>100</v>
      </c>
      <c r="GI57" s="11">
        <v>50</v>
      </c>
      <c r="GJ57" s="11">
        <v>45.454545454545453</v>
      </c>
      <c r="GK57" s="11">
        <v>10</v>
      </c>
      <c r="GL57" s="11">
        <v>10</v>
      </c>
      <c r="GM57" s="11">
        <v>2.6666666666666665</v>
      </c>
      <c r="GN57" s="11">
        <v>73.442422186881657</v>
      </c>
      <c r="GO57" s="11">
        <v>30.77241148842846</v>
      </c>
      <c r="GP57" s="11">
        <v>37.925699210908512</v>
      </c>
      <c r="GQ57" s="11">
        <v>67.024667040000011</v>
      </c>
      <c r="GR57" s="11">
        <v>73.419841065642245</v>
      </c>
      <c r="GS57" s="11">
        <v>16.731265603358349</v>
      </c>
      <c r="GT57" s="11">
        <v>4.6077461240621567</v>
      </c>
      <c r="GU57" s="11">
        <v>4.5765488004624721</v>
      </c>
      <c r="GV57" s="11" t="s">
        <v>727</v>
      </c>
      <c r="GW57" s="11" t="s">
        <v>727</v>
      </c>
      <c r="GX57" s="11">
        <v>103.20860631504259</v>
      </c>
      <c r="GY57" s="11">
        <v>0</v>
      </c>
      <c r="GZ57" s="11">
        <v>3768.4965966262207</v>
      </c>
      <c r="HA57" s="11">
        <v>81.784212984586631</v>
      </c>
      <c r="HB57" s="11">
        <v>63.636363636363633</v>
      </c>
      <c r="HC57" s="11">
        <v>0</v>
      </c>
      <c r="HD57" s="11">
        <v>4547595.5654678503</v>
      </c>
      <c r="HE57" s="11">
        <v>15.639365079365078</v>
      </c>
      <c r="HF57" s="11">
        <v>202.01666666666668</v>
      </c>
      <c r="HG57" s="11">
        <v>193.29396825396825</v>
      </c>
      <c r="HH57" s="11">
        <v>70.043174603174606</v>
      </c>
      <c r="HI57" s="12">
        <v>399.24046825453411</v>
      </c>
      <c r="HJ57" s="12">
        <v>77.190542420027825</v>
      </c>
      <c r="HK57" s="12">
        <v>270.61981981981984</v>
      </c>
      <c r="HL57" s="11">
        <v>86.822207820263557</v>
      </c>
      <c r="HM57" s="11">
        <v>97.342838626053137</v>
      </c>
      <c r="HN57" s="11">
        <v>97.86130913804277</v>
      </c>
      <c r="HO57" s="11">
        <v>96.262691726074749</v>
      </c>
      <c r="HP57" s="11">
        <v>98.336573774033269</v>
      </c>
      <c r="HQ57" s="11">
        <v>70.899999999999991</v>
      </c>
      <c r="HR57" s="11">
        <v>96.41</v>
      </c>
      <c r="HS57" s="11">
        <v>100</v>
      </c>
      <c r="HT57" s="11">
        <v>11.137842462477277</v>
      </c>
      <c r="HU57" s="11">
        <v>77.773553429052427</v>
      </c>
      <c r="HV57" s="11">
        <v>88.818490737797646</v>
      </c>
      <c r="HW57" s="11">
        <v>87.652680996328328</v>
      </c>
      <c r="HX57" s="11">
        <v>66.038297657596189</v>
      </c>
      <c r="HY57" s="11">
        <v>60.207162460135642</v>
      </c>
      <c r="HZ57" s="11">
        <v>96.313490855903055</v>
      </c>
      <c r="IA57" s="11">
        <v>95.04464378527932</v>
      </c>
      <c r="IB57" s="11">
        <v>98.860965349679276</v>
      </c>
      <c r="IC57" s="11">
        <v>53.159735918257375</v>
      </c>
      <c r="ID57" s="11">
        <v>96.767002859023435</v>
      </c>
      <c r="IE57" s="11">
        <v>97.968312078550525</v>
      </c>
      <c r="IF57" s="11">
        <v>98.43310812933656</v>
      </c>
      <c r="IG57" s="11">
        <v>46.378969268805641</v>
      </c>
      <c r="IH57" s="11">
        <v>97.458583660755295</v>
      </c>
      <c r="II57" s="11">
        <v>130.24411319939512</v>
      </c>
      <c r="IJ57" s="11">
        <v>3.8945373082888159</v>
      </c>
      <c r="IK57" s="11">
        <v>20</v>
      </c>
      <c r="IL57" s="11">
        <v>80.600561676387997</v>
      </c>
      <c r="IM57" s="11">
        <v>49.665154461006694</v>
      </c>
      <c r="IN57" s="11">
        <v>45.474184489090518</v>
      </c>
      <c r="IO57" s="11">
        <v>78.21782178217822</v>
      </c>
      <c r="IP57" s="11">
        <v>57.142857142857139</v>
      </c>
      <c r="IQ57" s="11">
        <v>7.3684210526315788</v>
      </c>
      <c r="IR57" s="11">
        <v>75</v>
      </c>
      <c r="IS57" s="11">
        <v>80.744358632299608</v>
      </c>
      <c r="IT57" s="11">
        <v>0</v>
      </c>
      <c r="IU57" s="11">
        <v>54.54545454545454</v>
      </c>
      <c r="IV57" s="11">
        <v>8.4243738746112289</v>
      </c>
      <c r="IW57" s="11">
        <v>40.366672123097068</v>
      </c>
      <c r="IX57" s="11">
        <v>38.795472029893396</v>
      </c>
      <c r="IY57" s="11">
        <v>0</v>
      </c>
      <c r="IZ57" s="11">
        <v>0</v>
      </c>
      <c r="JA57" s="11">
        <v>39.344982965161009</v>
      </c>
      <c r="JB57" s="11">
        <v>4.3902439024390247</v>
      </c>
      <c r="JC57" s="11">
        <v>72.535443455324753</v>
      </c>
      <c r="JD57" s="11">
        <v>41.543026706231451</v>
      </c>
      <c r="JE57" s="11">
        <v>18.243763050884713</v>
      </c>
      <c r="JF57" s="11">
        <v>5.6050115397296407</v>
      </c>
      <c r="JG57" s="11">
        <v>5.625</v>
      </c>
      <c r="JH57" s="11">
        <v>12.6328125</v>
      </c>
      <c r="JI57" s="11">
        <v>10.023999999999999</v>
      </c>
      <c r="JJ57" s="11">
        <v>145.29147982062781</v>
      </c>
      <c r="JK57" s="11">
        <v>155.36267823930564</v>
      </c>
      <c r="JL57" s="11">
        <v>63.628966639544352</v>
      </c>
      <c r="JM57" s="11">
        <v>67.697314890154587</v>
      </c>
      <c r="JN57" s="11">
        <v>98.206555349412497</v>
      </c>
      <c r="JO57" s="11">
        <v>90.19789734075448</v>
      </c>
      <c r="JP57" s="11">
        <v>59.369202226345088</v>
      </c>
      <c r="JQ57" s="11">
        <v>92.72</v>
      </c>
      <c r="JR57" s="11">
        <v>100</v>
      </c>
      <c r="JS57" s="11">
        <v>98.850574712643677</v>
      </c>
      <c r="JT57" s="11">
        <v>98.790322580645167</v>
      </c>
      <c r="JU57" s="11">
        <v>93.888888888888886</v>
      </c>
      <c r="JV57" s="11">
        <v>0.98780489999999999</v>
      </c>
      <c r="JW57" s="11">
        <v>1</v>
      </c>
      <c r="JX57" s="11">
        <v>1.8794698089999999</v>
      </c>
      <c r="JY57" s="11">
        <v>0.2210104</v>
      </c>
      <c r="JZ57" s="11">
        <v>23.998862815123072</v>
      </c>
      <c r="KA57" s="11">
        <v>335145.69047723012</v>
      </c>
      <c r="KB57" s="11">
        <v>257660.80533914303</v>
      </c>
      <c r="KC57" s="11">
        <v>16.337177139353365</v>
      </c>
      <c r="KD57" s="11">
        <v>487.4926780800003</v>
      </c>
      <c r="KE57" s="11">
        <v>239.8607705</v>
      </c>
      <c r="KF57" s="11">
        <v>75.595891630000068</v>
      </c>
      <c r="KG57" s="13">
        <v>5.3482310556946175E-2</v>
      </c>
      <c r="KH57" s="11">
        <v>-84.525237430442218</v>
      </c>
      <c r="KI57" s="11">
        <v>200</v>
      </c>
      <c r="KJ57" s="11">
        <v>200</v>
      </c>
      <c r="KK57" s="11">
        <v>-43.307757885762996</v>
      </c>
      <c r="KL57" s="11">
        <v>4.600833333333334</v>
      </c>
      <c r="KM57" s="11">
        <v>5.9545833333333347</v>
      </c>
      <c r="KN57" s="11">
        <v>82.783833333333334</v>
      </c>
      <c r="KO57" s="11">
        <v>114.12783333333334</v>
      </c>
      <c r="KP57" s="11">
        <v>107.4315</v>
      </c>
      <c r="KQ57" s="11">
        <v>11.601513240857503</v>
      </c>
      <c r="KR57" s="11">
        <v>27.479065667695018</v>
      </c>
      <c r="KS57" s="11">
        <v>95.91016084739114</v>
      </c>
      <c r="KT57" s="11">
        <v>7.3522464096414542</v>
      </c>
      <c r="KU57" s="11">
        <v>89.750638130767726</v>
      </c>
      <c r="KV57" s="11">
        <v>44.564240790655887</v>
      </c>
    </row>
    <row r="58" spans="1:308" x14ac:dyDescent="0.3">
      <c r="A58" t="s">
        <v>1</v>
      </c>
      <c r="B58" s="2" t="s">
        <v>104</v>
      </c>
      <c r="C58" s="2" t="s">
        <v>105</v>
      </c>
      <c r="D58" s="2" t="s">
        <v>91</v>
      </c>
      <c r="E58" s="2" t="s">
        <v>347</v>
      </c>
      <c r="F58" s="2" t="s">
        <v>357</v>
      </c>
      <c r="G58" s="2" t="s">
        <v>344</v>
      </c>
      <c r="H58" s="17" t="s">
        <v>486</v>
      </c>
      <c r="I58" s="11">
        <v>63.680851845512045</v>
      </c>
      <c r="J58" s="11">
        <v>60.275057476971092</v>
      </c>
      <c r="K58" s="11">
        <v>68.897242006248547</v>
      </c>
      <c r="L58" s="11">
        <v>71.969655938579379</v>
      </c>
      <c r="M58" s="11">
        <v>72.340180071519271</v>
      </c>
      <c r="N58" s="11">
        <v>61.62605123145682</v>
      </c>
      <c r="O58" s="11">
        <v>46.976924348297111</v>
      </c>
      <c r="P58" s="11">
        <v>83.160382202403852</v>
      </c>
      <c r="Q58" s="11">
        <v>61.997225436097494</v>
      </c>
      <c r="R58" s="11">
        <v>38.636363636363633</v>
      </c>
      <c r="S58" s="11">
        <v>70.233589321631001</v>
      </c>
      <c r="T58" s="11">
        <v>41.720808046410205</v>
      </c>
      <c r="U58" s="11">
        <v>77.136618743043968</v>
      </c>
      <c r="V58" s="11">
        <v>49.040414952847442</v>
      </c>
      <c r="W58" s="11">
        <v>68.285345512311352</v>
      </c>
      <c r="X58" s="11">
        <v>55.440655573203891</v>
      </c>
      <c r="Y58" s="11">
        <v>96.173485081513377</v>
      </c>
      <c r="Z58" s="11">
        <v>55.689481857965603</v>
      </c>
      <c r="AA58" s="11">
        <v>73.128763314743324</v>
      </c>
      <c r="AB58" s="11">
        <v>89.827213114722269</v>
      </c>
      <c r="AC58" s="11">
        <v>75.01446246944397</v>
      </c>
      <c r="AD58" s="11">
        <v>40.203014457090127</v>
      </c>
      <c r="AE58" s="11">
        <v>81.674826336897212</v>
      </c>
      <c r="AF58" s="11">
        <v>72.340180071519271</v>
      </c>
      <c r="AG58" s="11">
        <v>48.611858874327424</v>
      </c>
      <c r="AH58" s="11">
        <v>8.0330826774854494</v>
      </c>
      <c r="AI58" s="11">
        <v>67.142218174426262</v>
      </c>
      <c r="AJ58" s="11">
        <v>71.535544052536011</v>
      </c>
      <c r="AK58" s="11">
        <v>77.85513266791034</v>
      </c>
      <c r="AL58" s="11">
        <v>96.578470942055461</v>
      </c>
      <c r="AM58" s="11">
        <v>66.089146417463382</v>
      </c>
      <c r="AN58" s="11">
        <v>11.778793621667717</v>
      </c>
      <c r="AO58" s="11">
        <v>7.5952044254960667</v>
      </c>
      <c r="AP58" s="11">
        <v>40.657837682206448</v>
      </c>
      <c r="AQ58" s="11">
        <v>78.180685563647089</v>
      </c>
      <c r="AR58" s="11">
        <v>77.559878379301978</v>
      </c>
      <c r="AS58" s="11">
        <v>94.472281873856673</v>
      </c>
      <c r="AT58" s="11">
        <v>83.91197365262866</v>
      </c>
      <c r="AU58" s="11">
        <v>90.633108824049827</v>
      </c>
      <c r="AV58" s="11">
        <v>100</v>
      </c>
      <c r="AW58" s="11">
        <v>42.924064205778983</v>
      </c>
      <c r="AX58" s="11">
        <v>87.020864658108948</v>
      </c>
      <c r="AY58" s="11">
        <v>75.739468299316613</v>
      </c>
      <c r="AZ58" s="11">
        <v>67.539082192504125</v>
      </c>
      <c r="BA58" s="11">
        <v>65.357864223186652</v>
      </c>
      <c r="BB58" s="11">
        <v>39.352487029382594</v>
      </c>
      <c r="BC58" s="11">
        <v>25</v>
      </c>
      <c r="BD58" s="11">
        <v>40.909090909090914</v>
      </c>
      <c r="BE58" s="11">
        <v>50</v>
      </c>
      <c r="BF58" s="11">
        <v>66.666666666666657</v>
      </c>
      <c r="BG58" s="11">
        <v>50</v>
      </c>
      <c r="BH58" s="11">
        <v>100</v>
      </c>
      <c r="BI58" s="11">
        <v>97.001279941488392</v>
      </c>
      <c r="BJ58" s="11">
        <v>37.5</v>
      </c>
      <c r="BK58" s="11">
        <v>95.789473684210535</v>
      </c>
      <c r="BL58" s="11">
        <v>71.729866085263438</v>
      </c>
      <c r="BM58" s="11">
        <v>4.0673889010581883</v>
      </c>
      <c r="BN58" s="11">
        <v>19.905873641518866</v>
      </c>
      <c r="BO58" s="11">
        <v>17.11143792</v>
      </c>
      <c r="BP58" s="11">
        <v>56.725768578556071</v>
      </c>
      <c r="BQ58" s="11">
        <v>81.922120015898628</v>
      </c>
      <c r="BR58" s="11">
        <v>92.761967634677205</v>
      </c>
      <c r="BS58" s="11">
        <v>2.8879598457322473</v>
      </c>
      <c r="BT58" s="11">
        <v>100</v>
      </c>
      <c r="BU58" s="11">
        <v>100</v>
      </c>
      <c r="BV58" s="11">
        <v>84.015067161445046</v>
      </c>
      <c r="BW58" s="11">
        <v>0</v>
      </c>
      <c r="BX58" s="11">
        <v>7.3394627099073411</v>
      </c>
      <c r="BY58" s="11">
        <v>83.141382049245436</v>
      </c>
      <c r="BZ58" s="11">
        <v>90</v>
      </c>
      <c r="CA58" s="11">
        <v>0</v>
      </c>
      <c r="CB58" s="11">
        <v>100</v>
      </c>
      <c r="CC58" s="11">
        <v>99.360589122910511</v>
      </c>
      <c r="CD58" s="11">
        <v>54.919046149540854</v>
      </c>
      <c r="CE58" s="11">
        <v>62.246364110775431</v>
      </c>
      <c r="CF58" s="11">
        <v>84.502411120621517</v>
      </c>
      <c r="CG58" s="11">
        <v>77.00183068249197</v>
      </c>
      <c r="CH58" s="11">
        <v>10.054347826086953</v>
      </c>
      <c r="CI58" s="11">
        <v>0</v>
      </c>
      <c r="CJ58" s="11">
        <v>95.878191325745917</v>
      </c>
      <c r="CK58" s="11">
        <v>97.477699169486314</v>
      </c>
      <c r="CL58" s="11">
        <v>94.124884650876652</v>
      </c>
      <c r="CM58" s="11">
        <v>95.478314364810828</v>
      </c>
      <c r="CN58" s="11">
        <v>97.908335896647174</v>
      </c>
      <c r="CO58" s="11">
        <v>28.24</v>
      </c>
      <c r="CP58" s="11">
        <v>45.019999999999996</v>
      </c>
      <c r="CQ58" s="11">
        <v>100</v>
      </c>
      <c r="CR58" s="11">
        <v>49.497927431862429</v>
      </c>
      <c r="CS58" s="11">
        <v>73.149129082299893</v>
      </c>
      <c r="CT58" s="11">
        <v>79.361683048412885</v>
      </c>
      <c r="CU58" s="11">
        <v>85.259258131428211</v>
      </c>
      <c r="CV58" s="11">
        <v>55.531313645752498</v>
      </c>
      <c r="CW58" s="11">
        <v>48.805998782895863</v>
      </c>
      <c r="CX58" s="11">
        <v>96.665197197670523</v>
      </c>
      <c r="CY58" s="11">
        <v>97.016754816660395</v>
      </c>
      <c r="CZ58" s="11">
        <v>98.686463833261584</v>
      </c>
      <c r="DA58" s="11">
        <v>63.250246962178025</v>
      </c>
      <c r="DB58" s="11">
        <v>97.497040724451821</v>
      </c>
      <c r="DC58" s="11">
        <v>98.12520339364724</v>
      </c>
      <c r="DD58" s="11">
        <v>96.984498740470087</v>
      </c>
      <c r="DE58" s="11">
        <v>70.474919552370466</v>
      </c>
      <c r="DF58" s="11">
        <v>96.582576894738665</v>
      </c>
      <c r="DG58" s="11">
        <v>100</v>
      </c>
      <c r="DH58" s="11">
        <v>73.04338740833191</v>
      </c>
      <c r="DI58" s="11">
        <v>52</v>
      </c>
      <c r="DJ58" s="11">
        <v>58.01291910181483</v>
      </c>
      <c r="DK58" s="11">
        <v>31.528760381421101</v>
      </c>
      <c r="DL58" s="11">
        <v>31.06736388803445</v>
      </c>
      <c r="DM58" s="11">
        <v>100</v>
      </c>
      <c r="DN58" s="11">
        <v>66.666666666666657</v>
      </c>
      <c r="DO58" s="11">
        <v>74.318352966636496</v>
      </c>
      <c r="DP58" s="11">
        <v>85.714285714285708</v>
      </c>
      <c r="DQ58" s="11">
        <v>51.684449646308813</v>
      </c>
      <c r="DR58" s="11">
        <v>70.796460176991147</v>
      </c>
      <c r="DS58" s="11">
        <v>94.539630391257873</v>
      </c>
      <c r="DT58" s="11">
        <v>60.196356274710126</v>
      </c>
      <c r="DU58" s="11">
        <v>37.027361473944723</v>
      </c>
      <c r="DV58" s="11">
        <v>6.1282273594929766</v>
      </c>
      <c r="DW58" s="11">
        <v>15.851577792066637</v>
      </c>
      <c r="DX58" s="11">
        <v>0</v>
      </c>
      <c r="DY58" s="11">
        <v>14.326611068498849</v>
      </c>
      <c r="DZ58" s="11">
        <v>3.8589971673687806</v>
      </c>
      <c r="EA58" s="11">
        <v>89.105045401443235</v>
      </c>
      <c r="EB58" s="11">
        <v>76.890042535609112</v>
      </c>
      <c r="EC58" s="11">
        <v>70.165601909268076</v>
      </c>
      <c r="ED58" s="11">
        <v>76.823128298538137</v>
      </c>
      <c r="EE58" s="11">
        <v>22.727272727272723</v>
      </c>
      <c r="EF58" s="11">
        <v>53.523393904707397</v>
      </c>
      <c r="EG58" s="11">
        <v>52.591608392393141</v>
      </c>
      <c r="EH58" s="11">
        <v>80.027173913043484</v>
      </c>
      <c r="EI58" s="11">
        <v>100</v>
      </c>
      <c r="EJ58" s="11">
        <v>75.143678160919535</v>
      </c>
      <c r="EK58" s="11">
        <v>63.936781609195407</v>
      </c>
      <c r="EL58" s="11">
        <v>100</v>
      </c>
      <c r="EM58" s="11">
        <v>95.705521472392647</v>
      </c>
      <c r="EN58" s="11">
        <v>54.489682097044053</v>
      </c>
      <c r="EO58" s="11">
        <v>95.72</v>
      </c>
      <c r="EP58" s="11">
        <v>100</v>
      </c>
      <c r="EQ58" s="11">
        <v>99.627560521415276</v>
      </c>
      <c r="ER58" s="11">
        <v>97.714285714285708</v>
      </c>
      <c r="ES58" s="11">
        <v>89.830508474576277</v>
      </c>
      <c r="ET58" s="11">
        <v>86.363643140495427</v>
      </c>
      <c r="EU58" s="11">
        <v>100</v>
      </c>
      <c r="EV58" s="11">
        <v>71.49688677946007</v>
      </c>
      <c r="EW58" s="11">
        <v>6.496055749898054</v>
      </c>
      <c r="EX58" s="11">
        <v>23.53046889638431</v>
      </c>
      <c r="EY58" s="11">
        <v>3.5952233771212163</v>
      </c>
      <c r="EZ58" s="11">
        <v>8.2106885914976289</v>
      </c>
      <c r="FA58" s="11">
        <v>12.799605739343079</v>
      </c>
      <c r="FB58" s="11">
        <v>0.40704802508438687</v>
      </c>
      <c r="FC58" s="11">
        <v>17.165629588474264</v>
      </c>
      <c r="FD58" s="11">
        <v>8.5343490825336935E-3</v>
      </c>
      <c r="FE58" s="11">
        <v>3.715076210357747</v>
      </c>
      <c r="FF58" s="11">
        <v>49.791371616819632</v>
      </c>
      <c r="FG58" s="11">
        <v>24.170387016229714</v>
      </c>
      <c r="FH58" s="11">
        <v>100</v>
      </c>
      <c r="FI58" s="11">
        <v>25.612353567625128</v>
      </c>
      <c r="FJ58" s="11">
        <v>68.705729992599657</v>
      </c>
      <c r="FK58" s="11">
        <v>90.774353625308038</v>
      </c>
      <c r="FL58" s="11">
        <v>45.825163813684156</v>
      </c>
      <c r="FM58" s="11">
        <v>91.874026452179322</v>
      </c>
      <c r="FN58" s="11">
        <v>93.724153934464269</v>
      </c>
      <c r="FO58" s="11">
        <v>87.424325811777663</v>
      </c>
      <c r="FP58" s="11">
        <v>69.796061884669484</v>
      </c>
      <c r="FQ58" s="11">
        <v>95.03920900102284</v>
      </c>
      <c r="FR58" s="11">
        <v>84.484409268050953</v>
      </c>
      <c r="FS58" s="11">
        <v>89.615264310290897</v>
      </c>
      <c r="FT58" s="11">
        <v>39</v>
      </c>
      <c r="FU58" s="11">
        <v>3.9767756303189374</v>
      </c>
      <c r="FV58" s="11">
        <v>155.09424958243855</v>
      </c>
      <c r="FW58" s="11">
        <v>174.97812773403325</v>
      </c>
      <c r="FX58" s="11">
        <v>51.698083194146193</v>
      </c>
      <c r="FY58" s="11">
        <v>115.32649327924919</v>
      </c>
      <c r="FZ58" s="11">
        <v>63.628410085102999</v>
      </c>
      <c r="GA58" s="11">
        <v>75.739468299316613</v>
      </c>
      <c r="GB58" s="11">
        <v>-4.4694682993166168</v>
      </c>
      <c r="GC58" s="11">
        <v>65.357864223186652</v>
      </c>
      <c r="GD58" s="11">
        <v>3.965349993324061</v>
      </c>
      <c r="GE58" s="11">
        <v>25</v>
      </c>
      <c r="GF58" s="11">
        <v>40.909090909090914</v>
      </c>
      <c r="GG58" s="11">
        <v>50</v>
      </c>
      <c r="GH58" s="11">
        <v>66.666666666666657</v>
      </c>
      <c r="GI58" s="11">
        <v>50</v>
      </c>
      <c r="GJ58" s="11">
        <v>100</v>
      </c>
      <c r="GK58" s="11">
        <v>3</v>
      </c>
      <c r="GL58" s="11">
        <v>30</v>
      </c>
      <c r="GM58" s="11">
        <v>1.3333333333333333</v>
      </c>
      <c r="GN58" s="11">
        <v>71.729866085263438</v>
      </c>
      <c r="GO58" s="11">
        <v>4.0673889010581883</v>
      </c>
      <c r="GP58" s="11">
        <v>19.905873641518866</v>
      </c>
      <c r="GQ58" s="11">
        <v>17.11143792</v>
      </c>
      <c r="GR58" s="11">
        <v>56.725768578556071</v>
      </c>
      <c r="GS58" s="11">
        <v>18.077879984101379</v>
      </c>
      <c r="GT58" s="11">
        <v>7.2380323653228</v>
      </c>
      <c r="GU58" s="11">
        <v>2.8879598457322473</v>
      </c>
      <c r="GV58" s="11">
        <v>100</v>
      </c>
      <c r="GW58" s="11">
        <v>100</v>
      </c>
      <c r="GX58" s="11">
        <v>84.015067161445046</v>
      </c>
      <c r="GY58" s="11">
        <v>0</v>
      </c>
      <c r="GZ58" s="11">
        <v>705.90528162151622</v>
      </c>
      <c r="HA58" s="11">
        <v>83.141382049245436</v>
      </c>
      <c r="HB58" s="11">
        <v>90</v>
      </c>
      <c r="HC58" s="11">
        <v>0</v>
      </c>
      <c r="HD58" s="11">
        <v>9861239.7736298647</v>
      </c>
      <c r="HE58" s="11">
        <v>10.458253968253963</v>
      </c>
      <c r="HF58" s="11">
        <v>203.88571428571427</v>
      </c>
      <c r="HG58" s="11">
        <v>186.46396825396823</v>
      </c>
      <c r="HH58" s="11">
        <v>72.376984126984112</v>
      </c>
      <c r="HI58" s="12">
        <v>175.7238233827147</v>
      </c>
      <c r="HJ58" s="12">
        <v>89.945652173913047</v>
      </c>
      <c r="HK58" s="12">
        <v>403.58937562940588</v>
      </c>
      <c r="HL58" s="11">
        <v>95.878191325745917</v>
      </c>
      <c r="HM58" s="11">
        <v>97.477699169486314</v>
      </c>
      <c r="HN58" s="11">
        <v>94.124884650876652</v>
      </c>
      <c r="HO58" s="11">
        <v>95.478314364810828</v>
      </c>
      <c r="HP58" s="11">
        <v>97.908335896647174</v>
      </c>
      <c r="HQ58" s="11">
        <v>28.24</v>
      </c>
      <c r="HR58" s="14">
        <v>45.019999999999996</v>
      </c>
      <c r="HS58" s="11">
        <v>100</v>
      </c>
      <c r="HT58" s="11">
        <v>49.497927431862429</v>
      </c>
      <c r="HU58" s="11">
        <v>73.149129082299893</v>
      </c>
      <c r="HV58" s="11">
        <v>79.361683048412885</v>
      </c>
      <c r="HW58" s="11">
        <v>85.259258131428211</v>
      </c>
      <c r="HX58" s="11">
        <v>55.531313645752498</v>
      </c>
      <c r="HY58" s="11">
        <v>48.805998782895863</v>
      </c>
      <c r="HZ58" s="11">
        <v>96.665197197670523</v>
      </c>
      <c r="IA58" s="11">
        <v>97.016754816660395</v>
      </c>
      <c r="IB58" s="11">
        <v>98.686463833261584</v>
      </c>
      <c r="IC58" s="11">
        <v>63.250246962178025</v>
      </c>
      <c r="ID58" s="11">
        <v>97.497040724451821</v>
      </c>
      <c r="IE58" s="11">
        <v>98.12520339364724</v>
      </c>
      <c r="IF58" s="11">
        <v>96.984498740470087</v>
      </c>
      <c r="IG58" s="11">
        <v>70.474919552370466</v>
      </c>
      <c r="IH58" s="11">
        <v>96.582576894738665</v>
      </c>
      <c r="II58" s="11">
        <v>140.63365118425099</v>
      </c>
      <c r="IJ58" s="11">
        <v>8.2386363636363633</v>
      </c>
      <c r="IK58" s="11">
        <v>15</v>
      </c>
      <c r="IL58" s="11">
        <v>58.01291910181483</v>
      </c>
      <c r="IM58" s="11">
        <v>31.528760381421101</v>
      </c>
      <c r="IN58" s="11">
        <v>31.06736388803445</v>
      </c>
      <c r="IO58" s="11">
        <v>111.11359570661897</v>
      </c>
      <c r="IP58" s="11">
        <v>66.666666666666657</v>
      </c>
      <c r="IQ58" s="11">
        <v>19.26530612244898</v>
      </c>
      <c r="IR58" s="11">
        <v>85.714285714285708</v>
      </c>
      <c r="IS58" s="11">
        <v>79.549941522236452</v>
      </c>
      <c r="IT58" s="11">
        <v>13.274336283185841</v>
      </c>
      <c r="IU58" s="11">
        <v>30.973451327433629</v>
      </c>
      <c r="IV58" s="11">
        <v>8.4256840368486188</v>
      </c>
      <c r="IW58" s="11">
        <v>37.027361473944723</v>
      </c>
      <c r="IX58" s="11">
        <v>34.300126103404793</v>
      </c>
      <c r="IY58" s="11">
        <v>28.247162673392182</v>
      </c>
      <c r="IZ58" s="11">
        <v>0</v>
      </c>
      <c r="JA58" s="11">
        <v>137.83102143757881</v>
      </c>
      <c r="JB58" s="11">
        <v>2</v>
      </c>
      <c r="JC58" s="11">
        <v>74.274905422446395</v>
      </c>
      <c r="JD58" s="11">
        <v>42.24464060529634</v>
      </c>
      <c r="JE58" s="11">
        <v>22.698612862547289</v>
      </c>
      <c r="JF58" s="11">
        <v>7.8184110970996228</v>
      </c>
      <c r="JG58" s="11">
        <v>6.8181818181818175</v>
      </c>
      <c r="JH58" s="11">
        <v>13.583333333333334</v>
      </c>
      <c r="JI58" s="11">
        <v>14.474452554744525</v>
      </c>
      <c r="JJ58" s="11">
        <v>80.027173913043484</v>
      </c>
      <c r="JK58" s="11">
        <v>111.03023516237403</v>
      </c>
      <c r="JL58" s="11">
        <v>75.143678160919535</v>
      </c>
      <c r="JM58" s="11">
        <v>63.936781609195407</v>
      </c>
      <c r="JN58" s="11">
        <v>100</v>
      </c>
      <c r="JO58" s="11">
        <v>95.705521472392647</v>
      </c>
      <c r="JP58" s="11">
        <v>54.489682097044053</v>
      </c>
      <c r="JQ58" s="11">
        <v>95.72</v>
      </c>
      <c r="JR58" s="11">
        <v>100</v>
      </c>
      <c r="JS58" s="11">
        <v>99.627560521415276</v>
      </c>
      <c r="JT58" s="11">
        <v>97.714285714285708</v>
      </c>
      <c r="JU58" s="11">
        <v>89.830508474576277</v>
      </c>
      <c r="JV58" s="11">
        <v>0.92682929999999997</v>
      </c>
      <c r="JW58" s="11">
        <v>1</v>
      </c>
      <c r="JX58" s="11">
        <v>1.663420881</v>
      </c>
      <c r="JY58" s="11">
        <v>0.23526569999999999</v>
      </c>
      <c r="JZ58" s="11">
        <v>7.8987612339872273</v>
      </c>
      <c r="KA58" s="11">
        <v>70970.213785016764</v>
      </c>
      <c r="KB58" s="11">
        <v>108678.69162123768</v>
      </c>
      <c r="KC58" s="11">
        <v>1.0241993228610415</v>
      </c>
      <c r="KD58" s="11">
        <v>3.1156232200000002</v>
      </c>
      <c r="KE58" s="11">
        <v>44.633819150000036</v>
      </c>
      <c r="KF58" s="11">
        <v>2.4800589999999997E-2</v>
      </c>
      <c r="KG58" s="13">
        <v>3.7413343299329584E-2</v>
      </c>
      <c r="KH58" s="11">
        <v>-1.1856091578086672</v>
      </c>
      <c r="KI58" s="11">
        <v>-22.496878901373282</v>
      </c>
      <c r="KJ58" s="11">
        <v>200</v>
      </c>
      <c r="KK58" s="11">
        <v>-97.550585729499474</v>
      </c>
      <c r="KL58" s="11">
        <v>5.8387500000000001</v>
      </c>
      <c r="KM58" s="11">
        <v>4.5768749999999994</v>
      </c>
      <c r="KN58" s="11">
        <v>81.208666666666659</v>
      </c>
      <c r="KO58" s="11">
        <v>82.412166666666678</v>
      </c>
      <c r="KP58" s="11">
        <v>88.126333333333349</v>
      </c>
      <c r="KQ58" s="11">
        <v>12.575674188222344</v>
      </c>
      <c r="KR58" s="11">
        <v>30.203938115330519</v>
      </c>
      <c r="KS58" s="11">
        <v>95.03920900102284</v>
      </c>
      <c r="KT58" s="11">
        <v>7.6674869449555407</v>
      </c>
      <c r="KU58" s="11">
        <v>89.615264310290897</v>
      </c>
      <c r="KV58" s="11">
        <v>39</v>
      </c>
    </row>
    <row r="59" spans="1:308" x14ac:dyDescent="0.3">
      <c r="A59" t="s">
        <v>1</v>
      </c>
      <c r="B59" s="2" t="s">
        <v>106</v>
      </c>
      <c r="C59" s="2" t="s">
        <v>107</v>
      </c>
      <c r="D59" s="2" t="s">
        <v>91</v>
      </c>
      <c r="E59" s="2" t="s">
        <v>347</v>
      </c>
      <c r="F59" s="2" t="s">
        <v>357</v>
      </c>
      <c r="G59" s="2" t="s">
        <v>344</v>
      </c>
      <c r="H59" s="17" t="s">
        <v>485</v>
      </c>
      <c r="I59" s="11">
        <v>66.750431074923213</v>
      </c>
      <c r="J59" s="11">
        <v>60.467298176314038</v>
      </c>
      <c r="K59" s="11">
        <v>68.475271892150687</v>
      </c>
      <c r="L59" s="11">
        <v>79.471334955252331</v>
      </c>
      <c r="M59" s="11">
        <v>83.264772539564433</v>
      </c>
      <c r="N59" s="11">
        <v>59.308245606566516</v>
      </c>
      <c r="O59" s="11">
        <v>49.515663279691267</v>
      </c>
      <c r="P59" s="11">
        <v>84.828459412447344</v>
      </c>
      <c r="Q59" s="11">
        <v>64.706144598359103</v>
      </c>
      <c r="R59" s="11">
        <v>37.424242424242429</v>
      </c>
      <c r="S59" s="11">
        <v>80.502906333304466</v>
      </c>
      <c r="T59" s="11">
        <v>36.239155317346849</v>
      </c>
      <c r="U59" s="11">
        <v>83.203989223712412</v>
      </c>
      <c r="V59" s="11">
        <v>36.36618992478563</v>
      </c>
      <c r="W59" s="11">
        <v>54.364020419911583</v>
      </c>
      <c r="X59" s="11">
        <v>60.770637953348562</v>
      </c>
      <c r="Y59" s="11">
        <v>96.941604180867984</v>
      </c>
      <c r="Z59" s="11">
        <v>61.824825014474627</v>
      </c>
      <c r="AA59" s="11">
        <v>80.050324797217172</v>
      </c>
      <c r="AB59" s="11">
        <v>87.69803181642061</v>
      </c>
      <c r="AC59" s="11">
        <v>73.745540457644779</v>
      </c>
      <c r="AD59" s="11">
        <v>66.234946603044762</v>
      </c>
      <c r="AE59" s="11">
        <v>89.627831101934319</v>
      </c>
      <c r="AF59" s="11">
        <v>83.264772539564433</v>
      </c>
      <c r="AG59" s="11">
        <v>68.369364442507646</v>
      </c>
      <c r="AH59" s="11">
        <v>1.4304427436866578</v>
      </c>
      <c r="AI59" s="11">
        <v>73.22791087054236</v>
      </c>
      <c r="AJ59" s="11">
        <v>64.031847819206916</v>
      </c>
      <c r="AK59" s="11">
        <v>56.977425259304461</v>
      </c>
      <c r="AL59" s="11">
        <v>91.812482504151035</v>
      </c>
      <c r="AM59" s="11">
        <v>51.302134313796863</v>
      </c>
      <c r="AN59" s="11">
        <v>7.1462022113998804</v>
      </c>
      <c r="AO59" s="11">
        <v>1.9492497666280753</v>
      </c>
      <c r="AP59" s="11">
        <v>72.844419585296393</v>
      </c>
      <c r="AQ59" s="11">
        <v>82.306261789057928</v>
      </c>
      <c r="AR59" s="11">
        <v>81.54571201196849</v>
      </c>
      <c r="AS59" s="11">
        <v>100</v>
      </c>
      <c r="AT59" s="11">
        <v>90.41061948342039</v>
      </c>
      <c r="AU59" s="11">
        <v>91.034999947976075</v>
      </c>
      <c r="AV59" s="11">
        <v>88.605704906371045</v>
      </c>
      <c r="AW59" s="11">
        <v>55.825924745274449</v>
      </c>
      <c r="AX59" s="11">
        <v>83.093507391642106</v>
      </c>
      <c r="AY59" s="11">
        <v>74.629111579003364</v>
      </c>
      <c r="AZ59" s="11">
        <v>62.992171770479231</v>
      </c>
      <c r="BA59" s="11">
        <v>70.51857517967386</v>
      </c>
      <c r="BB59" s="11">
        <v>50.684719864279955</v>
      </c>
      <c r="BC59" s="11">
        <v>35</v>
      </c>
      <c r="BD59" s="11">
        <v>36.363636363636367</v>
      </c>
      <c r="BE59" s="11">
        <v>40.909090909090914</v>
      </c>
      <c r="BF59" s="11">
        <v>100</v>
      </c>
      <c r="BG59" s="11">
        <v>50</v>
      </c>
      <c r="BH59" s="11">
        <v>86.842105263157904</v>
      </c>
      <c r="BI59" s="11">
        <v>86.505759736697755</v>
      </c>
      <c r="BJ59" s="11">
        <v>79.166666666666657</v>
      </c>
      <c r="BK59" s="11">
        <v>96.84210526315789</v>
      </c>
      <c r="BL59" s="11">
        <v>40.74920697612739</v>
      </c>
      <c r="BM59" s="11">
        <v>16.387195212435593</v>
      </c>
      <c r="BN59" s="11">
        <v>27.217269135013357</v>
      </c>
      <c r="BO59" s="11">
        <v>0</v>
      </c>
      <c r="BP59" s="11">
        <v>84.267008064991941</v>
      </c>
      <c r="BQ59" s="11">
        <v>71.055382622055788</v>
      </c>
      <c r="BR59" s="11">
        <v>94.289576984089493</v>
      </c>
      <c r="BS59" s="11">
        <v>3.295415515276412</v>
      </c>
      <c r="BT59" s="11">
        <v>100</v>
      </c>
      <c r="BU59" s="11">
        <v>100</v>
      </c>
      <c r="BV59" s="11">
        <v>4.8785522560160839</v>
      </c>
      <c r="BW59" s="11">
        <v>0</v>
      </c>
      <c r="BX59" s="11">
        <v>10.023171777421242</v>
      </c>
      <c r="BY59" s="11">
        <v>71.13138102096336</v>
      </c>
      <c r="BZ59" s="11">
        <v>0</v>
      </c>
      <c r="CA59" s="11">
        <v>100</v>
      </c>
      <c r="CB59" s="11">
        <v>46.32470065868295</v>
      </c>
      <c r="CC59" s="11">
        <v>95.213633763777324</v>
      </c>
      <c r="CD59" s="11">
        <v>51.313988235000984</v>
      </c>
      <c r="CE59" s="11">
        <v>65.403987141490148</v>
      </c>
      <c r="CF59" s="11">
        <v>79.657667124517147</v>
      </c>
      <c r="CG59" s="11">
        <v>82.85112663407638</v>
      </c>
      <c r="CH59" s="11">
        <v>13.55140186915888</v>
      </c>
      <c r="CI59" s="11">
        <v>37.402660905419076</v>
      </c>
      <c r="CJ59" s="11">
        <v>96.125880481708705</v>
      </c>
      <c r="CK59" s="11">
        <v>97.284708020904347</v>
      </c>
      <c r="CL59" s="11">
        <v>97.364235401045221</v>
      </c>
      <c r="CM59" s="11">
        <v>96.262213133378779</v>
      </c>
      <c r="CN59" s="11">
        <v>97.67098386730288</v>
      </c>
      <c r="CO59" s="11">
        <v>63.249999999999993</v>
      </c>
      <c r="CP59" s="11">
        <v>70.97</v>
      </c>
      <c r="CQ59" s="11">
        <v>100</v>
      </c>
      <c r="CR59" s="11">
        <v>13.079300057898502</v>
      </c>
      <c r="CS59" s="11">
        <v>77.61418762027678</v>
      </c>
      <c r="CT59" s="11">
        <v>85.55209776645917</v>
      </c>
      <c r="CU59" s="11">
        <v>85.750227999283084</v>
      </c>
      <c r="CV59" s="11">
        <v>73.193501284864197</v>
      </c>
      <c r="CW59" s="11">
        <v>61.421799777570129</v>
      </c>
      <c r="CX59" s="11">
        <v>96.770134334849672</v>
      </c>
      <c r="CY59" s="11">
        <v>95.860059083448405</v>
      </c>
      <c r="CZ59" s="11">
        <v>98.33603519994162</v>
      </c>
      <c r="DA59" s="11">
        <v>58.44566006068257</v>
      </c>
      <c r="DB59" s="11">
        <v>97.547111326063174</v>
      </c>
      <c r="DC59" s="11">
        <v>98.084858783842151</v>
      </c>
      <c r="DD59" s="11">
        <v>97.672023603930526</v>
      </c>
      <c r="DE59" s="11">
        <v>57.912061492373176</v>
      </c>
      <c r="DF59" s="11">
        <v>97.72644498108329</v>
      </c>
      <c r="DG59" s="11">
        <v>100</v>
      </c>
      <c r="DH59" s="11">
        <v>77.236621372934351</v>
      </c>
      <c r="DI59" s="11">
        <v>44</v>
      </c>
      <c r="DJ59" s="11">
        <v>79.288798000454435</v>
      </c>
      <c r="DK59" s="11">
        <v>58.804817087025675</v>
      </c>
      <c r="DL59" s="11">
        <v>60.611224721654168</v>
      </c>
      <c r="DM59" s="11">
        <v>97.595307917888562</v>
      </c>
      <c r="DN59" s="11">
        <v>100</v>
      </c>
      <c r="DO59" s="11">
        <v>80.916016489848715</v>
      </c>
      <c r="DP59" s="11">
        <v>80</v>
      </c>
      <c r="DQ59" s="11">
        <v>61.980876399970285</v>
      </c>
      <c r="DR59" s="11">
        <v>91.970802919708035</v>
      </c>
      <c r="DS59" s="11">
        <v>95.842638299014993</v>
      </c>
      <c r="DT59" s="11">
        <v>88.302302768176816</v>
      </c>
      <c r="DU59" s="11">
        <v>48.43642611683849</v>
      </c>
      <c r="DV59" s="11">
        <v>0</v>
      </c>
      <c r="DW59" s="11">
        <v>6.7272062698096322</v>
      </c>
      <c r="DX59" s="11">
        <v>0</v>
      </c>
      <c r="DY59" s="11">
        <v>0.42500744862365714</v>
      </c>
      <c r="DZ59" s="11">
        <v>0</v>
      </c>
      <c r="EA59" s="11">
        <v>100</v>
      </c>
      <c r="EB59" s="11">
        <v>87.614423928648648</v>
      </c>
      <c r="EC59" s="11">
        <v>92.784371069592936</v>
      </c>
      <c r="ED59" s="11">
        <v>72.135317177599504</v>
      </c>
      <c r="EE59" s="11">
        <v>13.605442176870749</v>
      </c>
      <c r="EF59" s="11">
        <v>55.568785792307771</v>
      </c>
      <c r="EG59" s="11">
        <v>74.061571306947144</v>
      </c>
      <c r="EH59" s="11">
        <v>63.035495716034276</v>
      </c>
      <c r="EI59" s="11">
        <v>63.46153846153846</v>
      </c>
      <c r="EJ59" s="11">
        <v>82.36363636363636</v>
      </c>
      <c r="EK59" s="11">
        <v>24</v>
      </c>
      <c r="EL59" s="11">
        <v>99.816961561928011</v>
      </c>
      <c r="EM59" s="11">
        <v>70.408785845027452</v>
      </c>
      <c r="EN59" s="11">
        <v>8.2977425259304454</v>
      </c>
      <c r="EO59" s="11">
        <v>87.39</v>
      </c>
      <c r="EP59" s="11">
        <v>99.1</v>
      </c>
      <c r="EQ59" s="11">
        <v>100</v>
      </c>
      <c r="ER59" s="11">
        <v>93.069306930693074</v>
      </c>
      <c r="ES59" s="11">
        <v>79.503105590062106</v>
      </c>
      <c r="ET59" s="11">
        <v>72.727267644628427</v>
      </c>
      <c r="EU59" s="11">
        <v>85.483871394380827</v>
      </c>
      <c r="EV59" s="11">
        <v>31.617927018554877</v>
      </c>
      <c r="EW59" s="11">
        <v>15.379471197623332</v>
      </c>
      <c r="EX59" s="11">
        <v>12.480903874385891</v>
      </c>
      <c r="EY59" s="11">
        <v>5.5376687777497766</v>
      </c>
      <c r="EZ59" s="11">
        <v>3.4200339820639747</v>
      </c>
      <c r="FA59" s="11">
        <v>2.9277509720988411</v>
      </c>
      <c r="FB59" s="11">
        <v>0.15529388697391078</v>
      </c>
      <c r="FC59" s="11">
        <v>4.5865077685947515</v>
      </c>
      <c r="FD59" s="11">
        <v>0.12744643884479775</v>
      </c>
      <c r="FE59" s="11">
        <v>11.222797334782236</v>
      </c>
      <c r="FF59" s="11">
        <v>58.931503981530206</v>
      </c>
      <c r="FG59" s="11">
        <v>100</v>
      </c>
      <c r="FH59" s="11">
        <v>100</v>
      </c>
      <c r="FI59" s="11">
        <v>94.067796610169495</v>
      </c>
      <c r="FJ59" s="11">
        <v>62.672586954223483</v>
      </c>
      <c r="FK59" s="11">
        <v>93.182387353995949</v>
      </c>
      <c r="FL59" s="11">
        <v>55.676334637070191</v>
      </c>
      <c r="FM59" s="11">
        <v>100</v>
      </c>
      <c r="FN59" s="11">
        <v>100</v>
      </c>
      <c r="FO59" s="11">
        <v>88.486229032926076</v>
      </c>
      <c r="FP59" s="11">
        <v>78.120871862615587</v>
      </c>
      <c r="FQ59" s="11">
        <v>95.698370790134589</v>
      </c>
      <c r="FR59" s="11">
        <v>90.568740072812489</v>
      </c>
      <c r="FS59" s="11">
        <v>87.618280652305216</v>
      </c>
      <c r="FT59" s="11">
        <v>48.781779661016948</v>
      </c>
      <c r="FU59" s="11">
        <v>0</v>
      </c>
      <c r="FV59" s="11">
        <v>92.445011157156515</v>
      </c>
      <c r="FW59" s="11">
        <v>168.95122728721708</v>
      </c>
      <c r="FX59" s="11">
        <v>130.69811922218679</v>
      </c>
      <c r="FY59" s="11">
        <v>89.257252151737319</v>
      </c>
      <c r="FZ59" s="11">
        <v>82.881734140898942</v>
      </c>
      <c r="GA59" s="11">
        <v>74.629111579003364</v>
      </c>
      <c r="GB59" s="11">
        <v>-5.2491115790033689</v>
      </c>
      <c r="GC59" s="11">
        <v>70.51857517967386</v>
      </c>
      <c r="GD59" s="11">
        <v>6.5106648303000938</v>
      </c>
      <c r="GE59" s="11">
        <v>35</v>
      </c>
      <c r="GF59" s="11">
        <v>36.363636363636367</v>
      </c>
      <c r="GG59" s="11">
        <v>40.909090909090914</v>
      </c>
      <c r="GH59" s="11">
        <v>100</v>
      </c>
      <c r="GI59" s="11">
        <v>50</v>
      </c>
      <c r="GJ59" s="11">
        <v>86.842105263157904</v>
      </c>
      <c r="GK59" s="11">
        <v>10</v>
      </c>
      <c r="GL59" s="11">
        <v>10</v>
      </c>
      <c r="GM59" s="11">
        <v>1</v>
      </c>
      <c r="GN59" s="11">
        <v>40.74920697612739</v>
      </c>
      <c r="GO59" s="11">
        <v>16.387195212435593</v>
      </c>
      <c r="GP59" s="11">
        <v>27.217269135013353</v>
      </c>
      <c r="GQ59" s="11">
        <v>0</v>
      </c>
      <c r="GR59" s="11">
        <v>84.267008064991941</v>
      </c>
      <c r="GS59" s="11">
        <v>28.944617377944216</v>
      </c>
      <c r="GT59" s="11">
        <v>5.7104230159105072</v>
      </c>
      <c r="GU59" s="11">
        <v>3.295415515276412</v>
      </c>
      <c r="GV59" s="11">
        <v>100</v>
      </c>
      <c r="GW59" s="11">
        <v>100</v>
      </c>
      <c r="GX59" s="11">
        <v>4.8785522560160839</v>
      </c>
      <c r="GY59" s="11">
        <v>0</v>
      </c>
      <c r="GZ59" s="11">
        <v>964.0228686945261</v>
      </c>
      <c r="HA59" s="11">
        <v>71.13138102096336</v>
      </c>
      <c r="HB59" s="11">
        <v>0</v>
      </c>
      <c r="HC59" s="11">
        <v>100</v>
      </c>
      <c r="HD59" s="11">
        <v>4568189.8063690187</v>
      </c>
      <c r="HE59" s="11">
        <v>23.244126984126982</v>
      </c>
      <c r="HF59" s="11">
        <v>218.8128571428571</v>
      </c>
      <c r="HG59" s="11">
        <v>171.27936507936511</v>
      </c>
      <c r="HH59" s="11">
        <v>87.174285714285688</v>
      </c>
      <c r="HI59" s="12">
        <v>158.74481139855246</v>
      </c>
      <c r="HJ59" s="12">
        <v>86.44859813084112</v>
      </c>
      <c r="HK59" s="12">
        <v>253.70765765765765</v>
      </c>
      <c r="HL59" s="11">
        <v>96.125880481708705</v>
      </c>
      <c r="HM59" s="11">
        <v>97.284708020904347</v>
      </c>
      <c r="HN59" s="11">
        <v>97.364235401045221</v>
      </c>
      <c r="HO59" s="11">
        <v>96.262213133378779</v>
      </c>
      <c r="HP59" s="11">
        <v>97.67098386730288</v>
      </c>
      <c r="HQ59" s="11">
        <v>63.249999999999993</v>
      </c>
      <c r="HR59" s="11">
        <v>70.97</v>
      </c>
      <c r="HS59" s="11">
        <v>100</v>
      </c>
      <c r="HT59" s="11">
        <v>13.079300057898502</v>
      </c>
      <c r="HU59" s="11">
        <v>77.61418762027678</v>
      </c>
      <c r="HV59" s="11">
        <v>85.55209776645917</v>
      </c>
      <c r="HW59" s="11">
        <v>85.750227999283084</v>
      </c>
      <c r="HX59" s="11">
        <v>73.193501284864197</v>
      </c>
      <c r="HY59" s="11">
        <v>61.421799777570129</v>
      </c>
      <c r="HZ59" s="11">
        <v>96.770134334849672</v>
      </c>
      <c r="IA59" s="11">
        <v>95.860059083448405</v>
      </c>
      <c r="IB59" s="11">
        <v>98.33603519994162</v>
      </c>
      <c r="IC59" s="11">
        <v>58.44566006068257</v>
      </c>
      <c r="ID59" s="11">
        <v>97.547111326063174</v>
      </c>
      <c r="IE59" s="11">
        <v>98.084858783842151</v>
      </c>
      <c r="IF59" s="11">
        <v>97.672023603930526</v>
      </c>
      <c r="IG59" s="11">
        <v>57.912061492373176</v>
      </c>
      <c r="IH59" s="11">
        <v>97.72644498108329</v>
      </c>
      <c r="II59" s="11">
        <v>112.57668711656441</v>
      </c>
      <c r="IJ59" s="11">
        <v>10.628558669197275</v>
      </c>
      <c r="IK59" s="11">
        <v>13</v>
      </c>
      <c r="IL59" s="11">
        <v>79.288798000454435</v>
      </c>
      <c r="IM59" s="11">
        <v>58.804817087025675</v>
      </c>
      <c r="IN59" s="11">
        <v>60.611224721654168</v>
      </c>
      <c r="IO59" s="11">
        <v>97.595307917888562</v>
      </c>
      <c r="IP59" s="11">
        <v>100</v>
      </c>
      <c r="IQ59" s="11">
        <v>14.973821989528796</v>
      </c>
      <c r="IR59" s="11">
        <v>80</v>
      </c>
      <c r="IS59" s="11">
        <v>80.66976249971043</v>
      </c>
      <c r="IT59" s="11">
        <v>3.6496350364963503</v>
      </c>
      <c r="IU59" s="11">
        <v>29.197080291970803</v>
      </c>
      <c r="IV59" s="11">
        <v>9.7368843069873989</v>
      </c>
      <c r="IW59" s="11">
        <v>48.43642611683849</v>
      </c>
      <c r="IX59" s="11">
        <v>0</v>
      </c>
      <c r="IY59" s="11">
        <v>11.987733482018399</v>
      </c>
      <c r="IZ59" s="11">
        <v>0</v>
      </c>
      <c r="JA59" s="11">
        <v>4.0888393272000743</v>
      </c>
      <c r="JB59" s="11">
        <v>0</v>
      </c>
      <c r="JC59" s="11">
        <v>83.356565374965143</v>
      </c>
      <c r="JD59" s="11">
        <v>48.136790261128148</v>
      </c>
      <c r="JE59" s="11">
        <v>30.015797788309637</v>
      </c>
      <c r="JF59" s="11">
        <v>7.3413251556546797</v>
      </c>
      <c r="JG59" s="11">
        <v>4.0816326530612246</v>
      </c>
      <c r="JH59" s="11">
        <v>13.325203252032521</v>
      </c>
      <c r="JI59" s="11">
        <v>11.518867924528301</v>
      </c>
      <c r="JJ59" s="11">
        <v>63.035495716034276</v>
      </c>
      <c r="JK59" s="11">
        <v>63.46153846153846</v>
      </c>
      <c r="JL59" s="11">
        <v>82.36363636363636</v>
      </c>
      <c r="JM59" s="11">
        <v>24</v>
      </c>
      <c r="JN59" s="11">
        <v>99.816961561928011</v>
      </c>
      <c r="JO59" s="11">
        <v>70.408785845027452</v>
      </c>
      <c r="JP59" s="11">
        <v>8.2977425259304454</v>
      </c>
      <c r="JQ59" s="11">
        <v>87.39</v>
      </c>
      <c r="JR59" s="11">
        <v>99.1</v>
      </c>
      <c r="JS59" s="11">
        <v>100</v>
      </c>
      <c r="JT59" s="11">
        <v>93.069306930693074</v>
      </c>
      <c r="JU59" s="11">
        <v>79.503105590062106</v>
      </c>
      <c r="JV59" s="11">
        <v>0.85365849999999999</v>
      </c>
      <c r="JW59" s="11">
        <v>0.89024389999999998</v>
      </c>
      <c r="JX59" s="11">
        <v>1.261391945</v>
      </c>
      <c r="JY59" s="11">
        <v>0.2584458</v>
      </c>
      <c r="JZ59" s="11">
        <v>5.2275520850200303</v>
      </c>
      <c r="KA59" s="11">
        <v>103014.92851867026</v>
      </c>
      <c r="KB59" s="11">
        <v>49932.120292584797</v>
      </c>
      <c r="KC59" s="11">
        <v>0.23427288497741558</v>
      </c>
      <c r="KD59" s="11">
        <v>1.1886490299999999</v>
      </c>
      <c r="KE59" s="11">
        <v>11.925770460000001</v>
      </c>
      <c r="KF59" s="11">
        <v>0.37035593999999994</v>
      </c>
      <c r="KG59" s="13">
        <v>8.7891434730936122E-2</v>
      </c>
      <c r="KH59" s="11">
        <v>1.2003790670738128</v>
      </c>
      <c r="KI59" s="11">
        <v>200</v>
      </c>
      <c r="KJ59" s="11">
        <v>200</v>
      </c>
      <c r="KK59" s="11">
        <v>176.27118644067795</v>
      </c>
      <c r="KL59" s="11">
        <v>6.6540000000000008</v>
      </c>
      <c r="KM59" s="11">
        <v>4.1190000000000007</v>
      </c>
      <c r="KN59" s="11">
        <v>79.592499999999987</v>
      </c>
      <c r="KO59" s="11">
        <v>75.239166666666677</v>
      </c>
      <c r="KP59" s="11">
        <v>83.84416666666668</v>
      </c>
      <c r="KQ59" s="11">
        <v>11.513770967073929</v>
      </c>
      <c r="KR59" s="11">
        <v>21.879128137384413</v>
      </c>
      <c r="KS59" s="11">
        <v>95.698370790134589</v>
      </c>
      <c r="KT59" s="11">
        <v>7.9164173988423876</v>
      </c>
      <c r="KU59" s="11">
        <v>87.618280652305216</v>
      </c>
      <c r="KV59" s="11">
        <v>48.781779661016948</v>
      </c>
    </row>
    <row r="60" spans="1:308" x14ac:dyDescent="0.3">
      <c r="A60" t="s">
        <v>1</v>
      </c>
      <c r="B60" s="2" t="s">
        <v>108</v>
      </c>
      <c r="C60" s="2" t="s">
        <v>109</v>
      </c>
      <c r="D60" s="2" t="s">
        <v>91</v>
      </c>
      <c r="E60" s="2" t="s">
        <v>350</v>
      </c>
      <c r="F60" s="2" t="s">
        <v>358</v>
      </c>
      <c r="G60" s="2" t="s">
        <v>355</v>
      </c>
      <c r="H60" s="17" t="s">
        <v>489</v>
      </c>
      <c r="I60" s="11">
        <v>49.758222614260518</v>
      </c>
      <c r="J60" s="11">
        <v>48.017793369792791</v>
      </c>
      <c r="K60" s="11">
        <v>53.927211796596332</v>
      </c>
      <c r="L60" s="11">
        <v>62.531287675376213</v>
      </c>
      <c r="M60" s="11">
        <v>56.601965173757975</v>
      </c>
      <c r="N60" s="11">
        <v>40.956002609404024</v>
      </c>
      <c r="O60" s="11">
        <v>36.515075060635773</v>
      </c>
      <c r="P60" s="11">
        <v>79.980305850311552</v>
      </c>
      <c r="Q60" s="11">
        <v>56.146117244334455</v>
      </c>
      <c r="R60" s="11">
        <v>4.8484848484848486</v>
      </c>
      <c r="S60" s="11">
        <v>52.462299467813807</v>
      </c>
      <c r="T60" s="11">
        <v>42.540506838004617</v>
      </c>
      <c r="U60" s="11">
        <v>64.052480161210298</v>
      </c>
      <c r="V60" s="11">
        <v>36.094359178390015</v>
      </c>
      <c r="W60" s="11">
        <v>12.103693481274178</v>
      </c>
      <c r="X60" s="11">
        <v>67.304419880300387</v>
      </c>
      <c r="Y60" s="11">
        <v>83.114791810443975</v>
      </c>
      <c r="Z60" s="11">
        <v>53.185942014366788</v>
      </c>
      <c r="AA60" s="11">
        <v>75.378369033501386</v>
      </c>
      <c r="AB60" s="11">
        <v>91.132557884681134</v>
      </c>
      <c r="AC60" s="11">
        <v>39.089479804870159</v>
      </c>
      <c r="AD60" s="11">
        <v>45.487309255425203</v>
      </c>
      <c r="AE60" s="11">
        <v>61.568722398403182</v>
      </c>
      <c r="AF60" s="11">
        <v>56.601965173757975</v>
      </c>
      <c r="AG60" s="11">
        <v>11.055043686155564</v>
      </c>
      <c r="AH60" s="11">
        <v>14.130036542497951</v>
      </c>
      <c r="AI60" s="11">
        <v>17.599956579601965</v>
      </c>
      <c r="AJ60" s="11">
        <v>69.37383173477987</v>
      </c>
      <c r="AK60" s="11">
        <v>40.949729177711006</v>
      </c>
      <c r="AL60" s="11">
        <v>92.627417935677784</v>
      </c>
      <c r="AM60" s="11">
        <v>51.020757345463608</v>
      </c>
      <c r="AN60" s="11">
        <v>8.4363882418072258</v>
      </c>
      <c r="AO60" s="11">
        <v>8.4436182118300103</v>
      </c>
      <c r="AP60" s="11">
        <v>28.910850935584715</v>
      </c>
      <c r="AQ60" s="11">
        <v>59.522354704363337</v>
      </c>
      <c r="AR60" s="11">
        <v>62.756480924765718</v>
      </c>
      <c r="AS60" s="11">
        <v>75.570605052256639</v>
      </c>
      <c r="AT60" s="11">
        <v>84.564615745900355</v>
      </c>
      <c r="AU60" s="11">
        <v>88.315781796713097</v>
      </c>
      <c r="AV60" s="11">
        <v>76.699900908232991</v>
      </c>
      <c r="AW60" s="11">
        <v>59.988973249389424</v>
      </c>
      <c r="AX60" s="11">
        <v>94.741958349376802</v>
      </c>
      <c r="AY60" s="11">
        <v>60.940105745849038</v>
      </c>
      <c r="AZ60" s="11">
        <v>50.039246006090487</v>
      </c>
      <c r="BA60" s="11">
        <v>68.250356296809571</v>
      </c>
      <c r="BB60" s="11">
        <v>45.354760928588718</v>
      </c>
      <c r="BC60" s="11">
        <v>10</v>
      </c>
      <c r="BD60" s="11">
        <v>0</v>
      </c>
      <c r="BE60" s="11">
        <v>4.5454545454545459</v>
      </c>
      <c r="BF60" s="11">
        <v>66.666666666666657</v>
      </c>
      <c r="BG60" s="11">
        <v>0</v>
      </c>
      <c r="BH60" s="11">
        <v>89.473684210526315</v>
      </c>
      <c r="BI60" s="11">
        <v>89.504479795209363</v>
      </c>
      <c r="BJ60" s="11">
        <v>16.666666666666664</v>
      </c>
      <c r="BK60" s="11">
        <v>95.789473684210535</v>
      </c>
      <c r="BL60" s="11">
        <v>56.896908415792765</v>
      </c>
      <c r="BM60" s="11">
        <v>23.407455059930758</v>
      </c>
      <c r="BN60" s="11">
        <v>27.341337990089038</v>
      </c>
      <c r="BO60" s="11">
        <v>9.2673590400000005</v>
      </c>
      <c r="BP60" s="11">
        <v>74.380972056420916</v>
      </c>
      <c r="BQ60" s="11">
        <v>57.87386720572475</v>
      </c>
      <c r="BR60" s="11">
        <v>59.902601221485241</v>
      </c>
      <c r="BS60" s="11">
        <v>1.8499999999999999</v>
      </c>
      <c r="BT60" s="11">
        <v>100</v>
      </c>
      <c r="BU60" s="11">
        <v>0</v>
      </c>
      <c r="BV60" s="11">
        <v>10.212488276989779</v>
      </c>
      <c r="BW60" s="11">
        <v>100</v>
      </c>
      <c r="BX60" s="11">
        <v>4.5036667933502965</v>
      </c>
      <c r="BY60" s="11">
        <v>15.171743841382918</v>
      </c>
      <c r="BZ60" s="11">
        <v>14.399999999999999</v>
      </c>
      <c r="CA60" s="11">
        <v>0</v>
      </c>
      <c r="CB60" s="11">
        <v>18.843030083713792</v>
      </c>
      <c r="CC60" s="11">
        <v>65.166522258654553</v>
      </c>
      <c r="CD60" s="11">
        <v>49.438066998008487</v>
      </c>
      <c r="CE60" s="11">
        <v>71.22853958078143</v>
      </c>
      <c r="CF60" s="11">
        <v>49.720066791081422</v>
      </c>
      <c r="CG60" s="11">
        <v>83.363767962827453</v>
      </c>
      <c r="CH60" s="11">
        <v>59.485643825964416</v>
      </c>
      <c r="CI60" s="11">
        <v>92.728331744784882</v>
      </c>
      <c r="CJ60" s="11">
        <v>68.428144204541724</v>
      </c>
      <c r="CK60" s="11">
        <v>86.460284596930563</v>
      </c>
      <c r="CL60" s="11">
        <v>95.859213250517598</v>
      </c>
      <c r="CM60" s="11">
        <v>91.738144533175586</v>
      </c>
      <c r="CN60" s="11">
        <v>73.088172467054463</v>
      </c>
      <c r="CO60" s="11">
        <v>49.120000000000005</v>
      </c>
      <c r="CP60" s="11">
        <v>55.679999999999993</v>
      </c>
      <c r="CQ60" s="11">
        <v>100</v>
      </c>
      <c r="CR60" s="11">
        <v>7.9437680574671417</v>
      </c>
      <c r="CS60" s="11">
        <v>48.122571442301272</v>
      </c>
      <c r="CT60" s="11">
        <v>89.39437359698141</v>
      </c>
      <c r="CU60" s="11">
        <v>83.503040194726779</v>
      </c>
      <c r="CV60" s="11">
        <v>70.296310175949088</v>
      </c>
      <c r="CW60" s="11">
        <v>68.635542094263087</v>
      </c>
      <c r="CX60" s="11">
        <v>92.318376696786643</v>
      </c>
      <c r="CY60" s="11">
        <v>96.291912173768267</v>
      </c>
      <c r="CZ60" s="11">
        <v>94.535575275965783</v>
      </c>
      <c r="DA60" s="11">
        <v>77.925442995653626</v>
      </c>
      <c r="DB60" s="11">
        <v>98.847451445244829</v>
      </c>
      <c r="DC60" s="11">
        <v>98.415245737211634</v>
      </c>
      <c r="DD60" s="11">
        <v>95.380101342990002</v>
      </c>
      <c r="DE60" s="11">
        <v>71.424823899803982</v>
      </c>
      <c r="DF60" s="11">
        <v>96.239910206810904</v>
      </c>
      <c r="DG60" s="11">
        <v>37.020605343586709</v>
      </c>
      <c r="DH60" s="11">
        <v>40.24783407102376</v>
      </c>
      <c r="DI60" s="11">
        <v>40</v>
      </c>
      <c r="DJ60" s="11">
        <v>89.884649511978708</v>
      </c>
      <c r="DK60" s="11">
        <v>16.037332807519142</v>
      </c>
      <c r="DL60" s="11">
        <v>30.539945446777743</v>
      </c>
      <c r="DM60" s="11">
        <v>46.298107346257837</v>
      </c>
      <c r="DN60" s="11">
        <v>24.603174603174601</v>
      </c>
      <c r="DO60" s="11">
        <v>88.450530721103362</v>
      </c>
      <c r="DP60" s="11">
        <v>86.92307692307692</v>
      </c>
      <c r="DQ60" s="11">
        <v>59.719137341829679</v>
      </c>
      <c r="DR60" s="11">
        <v>79.481865284974091</v>
      </c>
      <c r="DS60" s="11">
        <v>30.604892894470158</v>
      </c>
      <c r="DT60" s="11">
        <v>6.6134245464746595</v>
      </c>
      <c r="DU60" s="11">
        <v>15.496662825836468</v>
      </c>
      <c r="DV60" s="11">
        <v>12.432846858216214</v>
      </c>
      <c r="DW60" s="11">
        <v>9.9956301606721247</v>
      </c>
      <c r="DX60" s="11">
        <v>10.091477719242027</v>
      </c>
      <c r="DY60" s="11">
        <v>14.976244970146704</v>
      </c>
      <c r="DZ60" s="11">
        <v>23.153983004212684</v>
      </c>
      <c r="EA60" s="11">
        <v>7.515169689624182</v>
      </c>
      <c r="EB60" s="11">
        <v>9.9594876753524506</v>
      </c>
      <c r="EC60" s="11">
        <v>6.0659495753101327</v>
      </c>
      <c r="ED60" s="11">
        <v>12.607324105871218</v>
      </c>
      <c r="EE60" s="11">
        <v>51.851851851851848</v>
      </c>
      <c r="EF60" s="11">
        <v>50.262833453309682</v>
      </c>
      <c r="EG60" s="11">
        <v>70.137741179183635</v>
      </c>
      <c r="EH60" s="11">
        <v>77.748167888074619</v>
      </c>
      <c r="EI60" s="11">
        <v>79.346584418551529</v>
      </c>
      <c r="EJ60" s="11">
        <v>1.9280205655526992</v>
      </c>
      <c r="EK60" s="11">
        <v>47.643530419880037</v>
      </c>
      <c r="EL60" s="11">
        <v>89.904973466617292</v>
      </c>
      <c r="EM60" s="11">
        <v>60.409724793286436</v>
      </c>
      <c r="EN60" s="11">
        <v>4.8623966432185615</v>
      </c>
      <c r="EO60" s="11">
        <v>85.12</v>
      </c>
      <c r="EP60" s="11">
        <v>99.24</v>
      </c>
      <c r="EQ60" s="11">
        <v>99.457111834961992</v>
      </c>
      <c r="ER60" s="11">
        <v>95.125</v>
      </c>
      <c r="ES60" s="11">
        <v>84.194977843426884</v>
      </c>
      <c r="ET60" s="11">
        <v>75.000009318181213</v>
      </c>
      <c r="EU60" s="11">
        <v>83.870971155046647</v>
      </c>
      <c r="EV60" s="11">
        <v>29.643873013160693</v>
      </c>
      <c r="EW60" s="11">
        <v>15.568175895465874</v>
      </c>
      <c r="EX60" s="11">
        <v>5.5423323830981888</v>
      </c>
      <c r="EY60" s="11">
        <v>4.6639158404458048</v>
      </c>
      <c r="EZ60" s="11">
        <v>15.102916501877683</v>
      </c>
      <c r="FA60" s="11">
        <v>5.9013227459056568</v>
      </c>
      <c r="FB60" s="11">
        <v>5.7912797795908258E-2</v>
      </c>
      <c r="FC60" s="11">
        <v>12.989596041018128</v>
      </c>
      <c r="FD60" s="11">
        <v>14.825641262600348</v>
      </c>
      <c r="FE60" s="11">
        <v>7.9874317252423586</v>
      </c>
      <c r="FF60" s="11">
        <v>0</v>
      </c>
      <c r="FG60" s="11">
        <v>56.67643685484898</v>
      </c>
      <c r="FH60" s="11">
        <v>31.984765737280828</v>
      </c>
      <c r="FI60" s="11">
        <v>47.905620360551431</v>
      </c>
      <c r="FJ60" s="11">
        <v>73.702294111428273</v>
      </c>
      <c r="FK60" s="11">
        <v>66.774312303407939</v>
      </c>
      <c r="FL60" s="11">
        <v>13.040077208309855</v>
      </c>
      <c r="FM60" s="11">
        <v>66.392137981817683</v>
      </c>
      <c r="FN60" s="11">
        <v>77.702951916852925</v>
      </c>
      <c r="FO60" s="11">
        <v>84.799469121977523</v>
      </c>
      <c r="FP60" s="11">
        <v>69.439035697728329</v>
      </c>
      <c r="FQ60" s="11">
        <v>79.559795899882246</v>
      </c>
      <c r="FR60" s="11">
        <v>38.889563030572972</v>
      </c>
      <c r="FS60" s="11">
        <v>84.758616437511563</v>
      </c>
      <c r="FT60" s="11">
        <v>19.092405360921703</v>
      </c>
      <c r="FU60" s="11">
        <v>17.575104278952054</v>
      </c>
      <c r="FV60" s="11">
        <v>148.80254956179405</v>
      </c>
      <c r="FW60" s="11">
        <v>209.72957772882788</v>
      </c>
      <c r="FX60" s="11">
        <v>213.24459858461827</v>
      </c>
      <c r="FY60" s="11">
        <v>80.845479683179462</v>
      </c>
      <c r="FZ60" s="11">
        <v>25.776819609129682</v>
      </c>
      <c r="GA60" s="11">
        <v>60.940105745849038</v>
      </c>
      <c r="GB60" s="11">
        <v>-7.4701057458490396</v>
      </c>
      <c r="GC60" s="11">
        <v>68.250356296809571</v>
      </c>
      <c r="GD60" s="11">
        <v>5.3135112104317841</v>
      </c>
      <c r="GE60" s="11">
        <v>10</v>
      </c>
      <c r="GF60" s="11">
        <v>0</v>
      </c>
      <c r="GG60" s="11">
        <v>4.5454545454545459</v>
      </c>
      <c r="GH60" s="11">
        <v>66.666666666666657</v>
      </c>
      <c r="GI60" s="11">
        <v>0</v>
      </c>
      <c r="GJ60" s="11">
        <v>89.473684210526315</v>
      </c>
      <c r="GK60" s="11">
        <v>8</v>
      </c>
      <c r="GL60" s="11">
        <v>40</v>
      </c>
      <c r="GM60" s="11">
        <v>1.3333333333333333</v>
      </c>
      <c r="GN60" s="11">
        <v>56.896908415792765</v>
      </c>
      <c r="GO60" s="11">
        <v>23.407455059930758</v>
      </c>
      <c r="GP60" s="11">
        <v>27.341337990089038</v>
      </c>
      <c r="GQ60" s="11">
        <v>9.2673590400000005</v>
      </c>
      <c r="GR60" s="11">
        <v>74.380972056420916</v>
      </c>
      <c r="GS60" s="11">
        <v>42.12613279427525</v>
      </c>
      <c r="GT60" s="11">
        <v>40.097398778514759</v>
      </c>
      <c r="GU60" s="11" t="s">
        <v>727</v>
      </c>
      <c r="GV60" s="11">
        <v>100</v>
      </c>
      <c r="GW60" s="14" t="s">
        <v>727</v>
      </c>
      <c r="GX60" s="11">
        <v>10.212488276989779</v>
      </c>
      <c r="GY60" s="11">
        <v>1</v>
      </c>
      <c r="GZ60" s="11">
        <v>433.1600693056111</v>
      </c>
      <c r="HA60" s="11">
        <v>15.171743841382918</v>
      </c>
      <c r="HB60" s="11">
        <v>14.399999999999999</v>
      </c>
      <c r="HC60" s="11">
        <v>0</v>
      </c>
      <c r="HD60" s="11">
        <v>1858156.3771722254</v>
      </c>
      <c r="HE60" s="11">
        <v>115.88523809523811</v>
      </c>
      <c r="HF60" s="11">
        <v>226.5803174603175</v>
      </c>
      <c r="HG60" s="11">
        <v>143.26984126984121</v>
      </c>
      <c r="HH60" s="11">
        <v>178.61269841269845</v>
      </c>
      <c r="HI60" s="12">
        <v>157.25674457196564</v>
      </c>
      <c r="HJ60" s="12">
        <v>40.514356174035584</v>
      </c>
      <c r="HK60" s="12">
        <v>32.004003623188403</v>
      </c>
      <c r="HL60" s="11">
        <v>68.428144204541724</v>
      </c>
      <c r="HM60" s="11">
        <v>86.460284596930563</v>
      </c>
      <c r="HN60" s="11">
        <v>95.859213250517598</v>
      </c>
      <c r="HO60" s="11">
        <v>91.738144533175586</v>
      </c>
      <c r="HP60" s="11">
        <v>73.088172467054463</v>
      </c>
      <c r="HQ60" s="11">
        <v>49.120000000000005</v>
      </c>
      <c r="HR60" s="11" t="s">
        <v>727</v>
      </c>
      <c r="HS60" s="11">
        <v>100</v>
      </c>
      <c r="HT60" s="11">
        <v>7.9437680574671417</v>
      </c>
      <c r="HU60" s="11">
        <v>48.122571442301272</v>
      </c>
      <c r="HV60" s="11">
        <v>89.39437359698141</v>
      </c>
      <c r="HW60" s="11">
        <v>83.503040194726779</v>
      </c>
      <c r="HX60" s="11">
        <v>70.296310175949088</v>
      </c>
      <c r="HY60" s="11">
        <v>68.635542094263087</v>
      </c>
      <c r="HZ60" s="11">
        <v>92.318376696786643</v>
      </c>
      <c r="IA60" s="11">
        <v>96.291912173768267</v>
      </c>
      <c r="IB60" s="11">
        <v>94.535575275965783</v>
      </c>
      <c r="IC60" s="11">
        <v>77.925442995653626</v>
      </c>
      <c r="ID60" s="11">
        <v>98.847451445244829</v>
      </c>
      <c r="IE60" s="11">
        <v>98.415245737211634</v>
      </c>
      <c r="IF60" s="11">
        <v>95.380101342990002</v>
      </c>
      <c r="IG60" s="11">
        <v>71.424823899803982</v>
      </c>
      <c r="IH60" s="11">
        <v>96.239910206810904</v>
      </c>
      <c r="II60" s="11">
        <v>37.020605343586709</v>
      </c>
      <c r="IJ60" s="11">
        <v>-10.453100158982512</v>
      </c>
      <c r="IK60" s="11">
        <v>12</v>
      </c>
      <c r="IL60" s="11">
        <v>89.884649511978708</v>
      </c>
      <c r="IM60" s="11">
        <v>16.037332807519142</v>
      </c>
      <c r="IN60" s="11">
        <v>30.539945446777743</v>
      </c>
      <c r="IO60" s="11">
        <v>46.298107346257837</v>
      </c>
      <c r="IP60" s="11">
        <v>24.603174603174601</v>
      </c>
      <c r="IQ60" s="11">
        <v>10.072958500669344</v>
      </c>
      <c r="IR60" s="11">
        <v>86.92307692307692</v>
      </c>
      <c r="IS60" s="11">
        <v>80.423779800714641</v>
      </c>
      <c r="IT60" s="11">
        <v>9.3264248704663206</v>
      </c>
      <c r="IU60" s="11">
        <v>118.13471502590674</v>
      </c>
      <c r="IV60" s="11">
        <v>5.9259299519533881</v>
      </c>
      <c r="IW60" s="11">
        <v>15.496662825836468</v>
      </c>
      <c r="IX60" s="11">
        <v>69.58753160496623</v>
      </c>
      <c r="IY60" s="11">
        <v>17.811992905392657</v>
      </c>
      <c r="IZ60" s="11">
        <v>13.283520132835202</v>
      </c>
      <c r="JA60" s="11">
        <v>144.08090871353636</v>
      </c>
      <c r="JB60" s="11">
        <v>12</v>
      </c>
      <c r="JC60" s="11">
        <v>6.2643873353711461</v>
      </c>
      <c r="JD60" s="11">
        <v>5.4719046001735911</v>
      </c>
      <c r="JE60" s="11">
        <v>1.9623382014415636</v>
      </c>
      <c r="JF60" s="11">
        <v>1.2830672855579455</v>
      </c>
      <c r="JG60" s="11">
        <v>15.555555555555555</v>
      </c>
      <c r="JH60" s="11">
        <v>13.994818652849741</v>
      </c>
      <c r="JI60" s="11">
        <v>12.059027777777779</v>
      </c>
      <c r="JJ60" s="11">
        <v>77.748167888074619</v>
      </c>
      <c r="JK60" s="11">
        <v>79.346584418551529</v>
      </c>
      <c r="JL60" s="11">
        <v>1.9280205655526992</v>
      </c>
      <c r="JM60" s="11">
        <v>47.643530419880037</v>
      </c>
      <c r="JN60" s="11">
        <v>89.904973466617292</v>
      </c>
      <c r="JO60" s="11">
        <v>60.409724793286436</v>
      </c>
      <c r="JP60" s="11">
        <v>4.8623966432185615</v>
      </c>
      <c r="JQ60" s="11">
        <v>85.12</v>
      </c>
      <c r="JR60" s="11">
        <v>99.24</v>
      </c>
      <c r="JS60" s="11">
        <v>99.457111834961992</v>
      </c>
      <c r="JT60" s="11">
        <v>95.125</v>
      </c>
      <c r="JU60" s="11">
        <v>84.194977843426884</v>
      </c>
      <c r="JV60" s="11">
        <v>0.86585369999999995</v>
      </c>
      <c r="JW60" s="11">
        <v>0.87804879999999996</v>
      </c>
      <c r="JX60" s="11">
        <v>1.2414910539999999</v>
      </c>
      <c r="JY60" s="11">
        <v>0.25893820000000001</v>
      </c>
      <c r="JZ60" s="11">
        <v>3.5501669923588386</v>
      </c>
      <c r="KA60" s="11">
        <v>88600.53951471817</v>
      </c>
      <c r="KB60" s="11">
        <v>193196.31845101668</v>
      </c>
      <c r="KC60" s="11">
        <v>0.47221226055133492</v>
      </c>
      <c r="KD60" s="11">
        <v>0.44327559999999994</v>
      </c>
      <c r="KE60" s="11">
        <v>33.775357759999991</v>
      </c>
      <c r="KF60" s="11">
        <v>43.082916679999997</v>
      </c>
      <c r="KG60" s="13">
        <v>6.613848488817696E-2</v>
      </c>
      <c r="KH60" s="11">
        <v>-26.000160025604096</v>
      </c>
      <c r="KI60" s="11">
        <v>72.881355932203391</v>
      </c>
      <c r="KJ60" s="11">
        <v>-72.060937050876689</v>
      </c>
      <c r="KK60" s="11">
        <v>-8.3775185577942732</v>
      </c>
      <c r="KL60" s="11">
        <v>5.1635714285714291</v>
      </c>
      <c r="KM60" s="11">
        <v>9.1403571428571428</v>
      </c>
      <c r="KN60" s="11">
        <v>86.587333333333348</v>
      </c>
      <c r="KO60" s="11">
        <v>104.90566666666666</v>
      </c>
      <c r="KP60" s="11">
        <v>99.058000000000007</v>
      </c>
      <c r="KQ60" s="11">
        <v>15.20053087802248</v>
      </c>
      <c r="KR60" s="11">
        <v>30.560964302271675</v>
      </c>
      <c r="KS60" s="11">
        <v>79.559795899882246</v>
      </c>
      <c r="KT60" s="11">
        <v>5.8020483070836448</v>
      </c>
      <c r="KU60" s="11">
        <v>84.758616437511563</v>
      </c>
      <c r="KV60" s="11">
        <v>19.092405360921703</v>
      </c>
    </row>
    <row r="61" spans="1:308" x14ac:dyDescent="0.3">
      <c r="A61" t="s">
        <v>1</v>
      </c>
      <c r="B61" s="2" t="s">
        <v>110</v>
      </c>
      <c r="C61" s="2" t="s">
        <v>111</v>
      </c>
      <c r="D61" s="2" t="s">
        <v>351</v>
      </c>
      <c r="E61" s="2" t="s">
        <v>352</v>
      </c>
      <c r="F61" s="2" t="s">
        <v>358</v>
      </c>
      <c r="G61" s="2" t="s">
        <v>355</v>
      </c>
      <c r="H61" s="17" t="s">
        <v>487</v>
      </c>
      <c r="I61" s="11">
        <v>57.53041469731712</v>
      </c>
      <c r="J61" s="11">
        <v>56.813154597223182</v>
      </c>
      <c r="K61" s="11">
        <v>58.959134518514674</v>
      </c>
      <c r="L61" s="11">
        <v>70.900044798288803</v>
      </c>
      <c r="M61" s="11">
        <v>53.44830706518318</v>
      </c>
      <c r="N61" s="11">
        <v>57.019346164530383</v>
      </c>
      <c r="O61" s="11">
        <v>48.042501040162527</v>
      </c>
      <c r="P61" s="11">
        <v>63.246708145338879</v>
      </c>
      <c r="Q61" s="11">
        <v>62.361198356769449</v>
      </c>
      <c r="R61" s="11">
        <v>29.848484848484844</v>
      </c>
      <c r="S61" s="11">
        <v>81.913768761564057</v>
      </c>
      <c r="T61" s="11">
        <v>35.848517565489722</v>
      </c>
      <c r="U61" s="11">
        <v>72.648201701482705</v>
      </c>
      <c r="V61" s="11">
        <v>51.825202801432631</v>
      </c>
      <c r="W61" s="11">
        <v>26.430353231719593</v>
      </c>
      <c r="X61" s="11">
        <v>69.955828820369689</v>
      </c>
      <c r="Y61" s="11">
        <v>91.282856021969394</v>
      </c>
      <c r="Z61" s="11">
        <v>48.167500000000004</v>
      </c>
      <c r="AA61" s="11">
        <v>77.838471652808096</v>
      </c>
      <c r="AB61" s="11">
        <v>89.908039494679997</v>
      </c>
      <c r="AC61" s="11">
        <v>69.501520541698923</v>
      </c>
      <c r="AD61" s="11">
        <v>46.949130377925989</v>
      </c>
      <c r="AE61" s="11">
        <v>70.303061924331018</v>
      </c>
      <c r="AF61" s="11">
        <v>53.44830706518318</v>
      </c>
      <c r="AG61" s="11">
        <v>32.072268638250733</v>
      </c>
      <c r="AH61" s="11">
        <v>57.14559519275182</v>
      </c>
      <c r="AI61" s="11">
        <v>33.369623489259418</v>
      </c>
      <c r="AJ61" s="11">
        <v>73.647813639972398</v>
      </c>
      <c r="AK61" s="11">
        <v>53.494370136081422</v>
      </c>
      <c r="AL61" s="11">
        <v>92.386405890866456</v>
      </c>
      <c r="AM61" s="11">
        <v>73.957026631782057</v>
      </c>
      <c r="AN61" s="11">
        <v>23.770770094239481</v>
      </c>
      <c r="AO61" s="11">
        <v>41.110155760291015</v>
      </c>
      <c r="AP61" s="11">
        <v>40.38352247720691</v>
      </c>
      <c r="AQ61" s="11">
        <v>39.099610324438494</v>
      </c>
      <c r="AR61" s="11">
        <v>69.933920953017193</v>
      </c>
      <c r="AS61" s="11">
        <v>82.251165166315531</v>
      </c>
      <c r="AT61" s="11">
        <v>63.575398040449748</v>
      </c>
      <c r="AU61" s="11">
        <v>61.941468923594314</v>
      </c>
      <c r="AV61" s="11">
        <v>40.419179027576554</v>
      </c>
      <c r="AW61" s="11">
        <v>42.493042106781495</v>
      </c>
      <c r="AX61" s="11">
        <v>88.799995607315623</v>
      </c>
      <c r="AY61" s="11">
        <v>58.563449160410372</v>
      </c>
      <c r="AZ61" s="11">
        <v>51.827679332770138</v>
      </c>
      <c r="BA61" s="11">
        <v>74.473482223166783</v>
      </c>
      <c r="BB61" s="11">
        <v>64.580182710730512</v>
      </c>
      <c r="BC61" s="11">
        <v>35</v>
      </c>
      <c r="BD61" s="11">
        <v>27.27272727272727</v>
      </c>
      <c r="BE61" s="11">
        <v>27.27272727272727</v>
      </c>
      <c r="BF61" s="11">
        <v>100</v>
      </c>
      <c r="BG61" s="11">
        <v>75</v>
      </c>
      <c r="BH61" s="11">
        <v>71.816283924843432</v>
      </c>
      <c r="BI61" s="11">
        <v>94.002559882976783</v>
      </c>
      <c r="BJ61" s="11">
        <v>68.75</v>
      </c>
      <c r="BK61" s="11">
        <v>80</v>
      </c>
      <c r="BL61" s="11">
        <v>58.716351031488813</v>
      </c>
      <c r="BM61" s="11">
        <v>19.040510854884111</v>
      </c>
      <c r="BN61" s="11">
        <v>15.384775701075684</v>
      </c>
      <c r="BO61" s="11">
        <v>6.1009502400000013</v>
      </c>
      <c r="BP61" s="11">
        <v>79.621288041193097</v>
      </c>
      <c r="BQ61" s="11">
        <v>55.536845169247748</v>
      </c>
      <c r="BR61" s="11">
        <v>82.786471894007292</v>
      </c>
      <c r="BS61" s="11">
        <v>1.445887445887446</v>
      </c>
      <c r="BT61" s="11">
        <v>100</v>
      </c>
      <c r="BU61" s="11">
        <v>100</v>
      </c>
      <c r="BV61" s="11">
        <v>8.5051255395724539</v>
      </c>
      <c r="BW61" s="11">
        <v>100</v>
      </c>
      <c r="BX61" s="11">
        <v>1.0002038231358812</v>
      </c>
      <c r="BY61" s="11">
        <v>23.07781958642736</v>
      </c>
      <c r="BZ61" s="11">
        <v>57.894736842105267</v>
      </c>
      <c r="CA61" s="11">
        <v>0</v>
      </c>
      <c r="CB61" s="11">
        <v>24.748856498345738</v>
      </c>
      <c r="CC61" s="11">
        <v>42.666672844549517</v>
      </c>
      <c r="CD61" s="11">
        <v>100</v>
      </c>
      <c r="CE61" s="11">
        <v>25.683912900396734</v>
      </c>
      <c r="CF61" s="11">
        <v>68.330467220556628</v>
      </c>
      <c r="CG61" s="11">
        <v>87.837733353293117</v>
      </c>
      <c r="CH61" s="11">
        <v>76.083622568407463</v>
      </c>
      <c r="CI61" s="11">
        <v>89.088392855384313</v>
      </c>
      <c r="CJ61" s="11">
        <v>89.95292271479012</v>
      </c>
      <c r="CK61" s="11">
        <v>90.003923107100832</v>
      </c>
      <c r="CL61" s="11">
        <v>97.222440172616714</v>
      </c>
      <c r="CM61" s="11">
        <v>91.271086700666928</v>
      </c>
      <c r="CN61" s="11">
        <v>87.96390741467242</v>
      </c>
      <c r="CO61" s="11">
        <v>46.660000000000004</v>
      </c>
      <c r="CP61" s="11">
        <v>46.01</v>
      </c>
      <c r="CQ61" s="11">
        <v>100</v>
      </c>
      <c r="CR61" s="11">
        <v>0</v>
      </c>
      <c r="CS61" s="11">
        <v>69.098106269409641</v>
      </c>
      <c r="CT61" s="11">
        <v>86.180631793266642</v>
      </c>
      <c r="CU61" s="11">
        <v>80.033372118207126</v>
      </c>
      <c r="CV61" s="11">
        <v>72.235411163358478</v>
      </c>
      <c r="CW61" s="11">
        <v>64.430616779800403</v>
      </c>
      <c r="CX61" s="11">
        <v>95.052691792806314</v>
      </c>
      <c r="CY61" s="11">
        <v>97.63352009736505</v>
      </c>
      <c r="CZ61" s="11">
        <v>98.179240181338088</v>
      </c>
      <c r="DA61" s="11">
        <v>57.890114135531093</v>
      </c>
      <c r="DB61" s="11">
        <v>97.844843161426127</v>
      </c>
      <c r="DC61" s="11">
        <v>97.547642995383981</v>
      </c>
      <c r="DD61" s="11">
        <v>97.629239844929288</v>
      </c>
      <c r="DE61" s="11">
        <v>74.68067213422276</v>
      </c>
      <c r="DF61" s="11">
        <v>97.85904340724359</v>
      </c>
      <c r="DG61" s="11">
        <v>74.86072969792076</v>
      </c>
      <c r="DH61" s="11">
        <v>73.643831927176009</v>
      </c>
      <c r="DI61" s="11">
        <v>60</v>
      </c>
      <c r="DJ61" s="11">
        <v>87.100823852491175</v>
      </c>
      <c r="DK61" s="11">
        <v>24.021184778344448</v>
      </c>
      <c r="DL61" s="11">
        <v>29.725382502942331</v>
      </c>
      <c r="DM61" s="11">
        <v>75.953443697384031</v>
      </c>
      <c r="DN61" s="11">
        <v>50</v>
      </c>
      <c r="DO61" s="11">
        <v>71.925470666606685</v>
      </c>
      <c r="DP61" s="11">
        <v>83.333333333333343</v>
      </c>
      <c r="DQ61" s="11">
        <v>35.239519532545536</v>
      </c>
      <c r="DR61" s="11">
        <v>82.022471910112358</v>
      </c>
      <c r="DS61" s="11">
        <v>43.082929752891665</v>
      </c>
      <c r="DT61" s="11">
        <v>35.540542177763825</v>
      </c>
      <c r="DU61" s="11">
        <v>28.603995098737638</v>
      </c>
      <c r="DV61" s="11">
        <v>48.000659194755173</v>
      </c>
      <c r="DW61" s="11">
        <v>100</v>
      </c>
      <c r="DX61" s="11">
        <v>62.387465000349529</v>
      </c>
      <c r="DY61" s="11">
        <v>46.323728029278449</v>
      </c>
      <c r="DZ61" s="11">
        <v>29.016123739375942</v>
      </c>
      <c r="EA61" s="11">
        <v>28.680851023142701</v>
      </c>
      <c r="EB61" s="11">
        <v>49.628225502107213</v>
      </c>
      <c r="EC61" s="11">
        <v>26.622430836352923</v>
      </c>
      <c r="ED61" s="11">
        <v>41.083276751360941</v>
      </c>
      <c r="EE61" s="11">
        <v>20.833333333333336</v>
      </c>
      <c r="EF61" s="11">
        <v>34.134382832007894</v>
      </c>
      <c r="EG61" s="11">
        <v>64.192861765241588</v>
      </c>
      <c r="EH61" s="11">
        <v>96.264009962640102</v>
      </c>
      <c r="EI61" s="11">
        <v>100</v>
      </c>
      <c r="EJ61" s="11">
        <v>40.250521920668056</v>
      </c>
      <c r="EK61" s="11">
        <v>38.037578288100207</v>
      </c>
      <c r="EL61" s="11">
        <v>99.949691862658781</v>
      </c>
      <c r="EM61" s="11">
        <v>85.121368381335685</v>
      </c>
      <c r="EN61" s="11">
        <v>4.1126902276443218</v>
      </c>
      <c r="EO61" s="11">
        <v>91.86</v>
      </c>
      <c r="EP61" s="11">
        <v>99.4</v>
      </c>
      <c r="EQ61" s="11">
        <v>99.571550985432737</v>
      </c>
      <c r="ER61" s="11">
        <v>94.545454545454547</v>
      </c>
      <c r="ES61" s="11">
        <v>76.555023923444978</v>
      </c>
      <c r="ET61" s="11">
        <v>97.727276962809654</v>
      </c>
      <c r="EU61" s="11">
        <v>100</v>
      </c>
      <c r="EV61" s="11">
        <v>97.06789745202164</v>
      </c>
      <c r="EW61" s="11">
        <v>1.0329321122969179</v>
      </c>
      <c r="EX61" s="11">
        <v>26.739729144667283</v>
      </c>
      <c r="EY61" s="11">
        <v>13.548764502688041</v>
      </c>
      <c r="EZ61" s="11">
        <v>31.023816635363112</v>
      </c>
      <c r="FA61" s="11">
        <v>61.372952270889833</v>
      </c>
      <c r="FB61" s="11">
        <v>1.30926048936524</v>
      </c>
      <c r="FC61" s="11">
        <v>100</v>
      </c>
      <c r="FD61" s="11">
        <v>1.7584102809089885</v>
      </c>
      <c r="FE61" s="11">
        <v>27.198018244731049</v>
      </c>
      <c r="FF61" s="11">
        <v>0</v>
      </c>
      <c r="FG61" s="11">
        <v>100</v>
      </c>
      <c r="FH61" s="11">
        <v>34.739049394221809</v>
      </c>
      <c r="FI61" s="11">
        <v>39.980544747081709</v>
      </c>
      <c r="FJ61" s="11">
        <v>31.902988727177334</v>
      </c>
      <c r="FK61" s="11">
        <v>13.52047006235296</v>
      </c>
      <c r="FL61" s="11">
        <v>15.887641590897381</v>
      </c>
      <c r="FM61" s="11">
        <v>61.026556024431919</v>
      </c>
      <c r="FN61" s="11">
        <v>73.160395217332891</v>
      </c>
      <c r="FO61" s="11">
        <v>86.265724625193869</v>
      </c>
      <c r="FP61" s="11">
        <v>65.322786425108447</v>
      </c>
      <c r="FQ61" s="11">
        <v>85.312281342216551</v>
      </c>
      <c r="FR61" s="11">
        <v>73.055191153490114</v>
      </c>
      <c r="FS61" s="11">
        <v>87.762650085763298</v>
      </c>
      <c r="FT61" s="11">
        <v>21.884892086330936</v>
      </c>
      <c r="FU61" s="11">
        <v>12.768945923514012</v>
      </c>
      <c r="FV61" s="11">
        <v>351.1460128966354</v>
      </c>
      <c r="FW61" s="11">
        <v>605.2480367745643</v>
      </c>
      <c r="FX61" s="11">
        <v>464.78963161591008</v>
      </c>
      <c r="FY61" s="11">
        <v>116.19740790397752</v>
      </c>
      <c r="FZ61" s="11">
        <v>54.906467471110254</v>
      </c>
      <c r="GA61" s="11">
        <v>58.563449160410379</v>
      </c>
      <c r="GB61" s="11">
        <v>-7.16344916041038</v>
      </c>
      <c r="GC61" s="11">
        <v>74.473482223166783</v>
      </c>
      <c r="GD61" s="11">
        <v>9.631702693271265</v>
      </c>
      <c r="GE61" s="11">
        <v>35</v>
      </c>
      <c r="GF61" s="11">
        <v>27.27272727272727</v>
      </c>
      <c r="GG61" s="11">
        <v>27.27272727272727</v>
      </c>
      <c r="GH61" s="11">
        <v>100</v>
      </c>
      <c r="GI61" s="11">
        <v>75</v>
      </c>
      <c r="GJ61" s="11">
        <v>71.816283924843432</v>
      </c>
      <c r="GK61" s="11">
        <v>5</v>
      </c>
      <c r="GL61" s="11">
        <v>15</v>
      </c>
      <c r="GM61" s="11">
        <v>6.333333333333333</v>
      </c>
      <c r="GN61" s="11">
        <v>58.716351031488813</v>
      </c>
      <c r="GO61" s="11">
        <v>19.040510854884111</v>
      </c>
      <c r="GP61" s="11">
        <v>15.384775701075684</v>
      </c>
      <c r="GQ61" s="11">
        <v>6.1009502400000013</v>
      </c>
      <c r="GR61" s="11">
        <v>79.621288041193097</v>
      </c>
      <c r="GS61" s="11">
        <v>44.463154830752245</v>
      </c>
      <c r="GT61" s="11">
        <v>17.213528105992712</v>
      </c>
      <c r="GU61" s="11">
        <v>1.445887445887446</v>
      </c>
      <c r="GV61" s="11" t="s">
        <v>727</v>
      </c>
      <c r="GW61" s="11" t="s">
        <v>727</v>
      </c>
      <c r="GX61" s="11">
        <v>8.5051255395724539</v>
      </c>
      <c r="GY61" s="11">
        <v>1</v>
      </c>
      <c r="GZ61" s="11">
        <v>96.199025644830229</v>
      </c>
      <c r="HA61" s="11">
        <v>23.07781958642736</v>
      </c>
      <c r="HB61" s="11">
        <v>57.894736842105267</v>
      </c>
      <c r="HC61" s="11">
        <v>0</v>
      </c>
      <c r="HD61" s="11">
        <v>2440544.0805334491</v>
      </c>
      <c r="HE61" s="11">
        <v>185.25666666666669</v>
      </c>
      <c r="HF61" s="11">
        <v>17.223015873015875</v>
      </c>
      <c r="HG61" s="11">
        <v>362.2880952380952</v>
      </c>
      <c r="HH61" s="11">
        <v>121.77095238095235</v>
      </c>
      <c r="HI61" s="12">
        <v>144.26996588779468</v>
      </c>
      <c r="HJ61" s="12">
        <v>23.916377431592544</v>
      </c>
      <c r="HK61" s="12">
        <v>46.590139498256278</v>
      </c>
      <c r="HL61" s="11">
        <v>89.95292271479012</v>
      </c>
      <c r="HM61" s="11">
        <v>90.003923107100832</v>
      </c>
      <c r="HN61" s="11">
        <v>97.222440172616714</v>
      </c>
      <c r="HO61" s="11">
        <v>91.271086700666928</v>
      </c>
      <c r="HP61" s="11">
        <v>87.96390741467242</v>
      </c>
      <c r="HQ61" s="11">
        <v>46.660000000000004</v>
      </c>
      <c r="HR61" s="11">
        <v>46.01</v>
      </c>
      <c r="HS61" s="11">
        <v>100</v>
      </c>
      <c r="HT61" s="11">
        <v>0</v>
      </c>
      <c r="HU61" s="11">
        <v>69.098106269409641</v>
      </c>
      <c r="HV61" s="11">
        <v>86.180631793266642</v>
      </c>
      <c r="HW61" s="11">
        <v>80.033372118207126</v>
      </c>
      <c r="HX61" s="11">
        <v>72.235411163358478</v>
      </c>
      <c r="HY61" s="11">
        <v>64.430616779800403</v>
      </c>
      <c r="HZ61" s="11">
        <v>95.052691792806314</v>
      </c>
      <c r="IA61" s="11">
        <v>97.63352009736505</v>
      </c>
      <c r="IB61" s="11">
        <v>98.179240181338088</v>
      </c>
      <c r="IC61" s="11">
        <v>57.890114135531093</v>
      </c>
      <c r="ID61" s="11">
        <v>97.844843161426127</v>
      </c>
      <c r="IE61" s="11">
        <v>97.547642995383981</v>
      </c>
      <c r="IF61" s="11">
        <v>97.629239844929288</v>
      </c>
      <c r="IG61" s="11">
        <v>74.68067213422276</v>
      </c>
      <c r="IH61" s="11">
        <v>97.85904340724359</v>
      </c>
      <c r="II61" s="11">
        <v>74.86072969792076</v>
      </c>
      <c r="IJ61" s="11">
        <v>8.5808580858085808</v>
      </c>
      <c r="IK61" s="11">
        <v>17</v>
      </c>
      <c r="IL61" s="11">
        <v>87.100823852491175</v>
      </c>
      <c r="IM61" s="11">
        <v>24.021184778344448</v>
      </c>
      <c r="IN61" s="11">
        <v>29.725382502942331</v>
      </c>
      <c r="IO61" s="11">
        <v>75.953443697384031</v>
      </c>
      <c r="IP61" s="11">
        <v>50</v>
      </c>
      <c r="IQ61" s="11">
        <v>20.821768707482992</v>
      </c>
      <c r="IR61" s="11">
        <v>83.333333333333343</v>
      </c>
      <c r="IS61" s="11">
        <v>77.761420304626952</v>
      </c>
      <c r="IT61" s="11">
        <v>8.1716036772216558</v>
      </c>
      <c r="IU61" s="11">
        <v>101.12359550561797</v>
      </c>
      <c r="IV61" s="11">
        <v>7.2754395463482746</v>
      </c>
      <c r="IW61" s="11">
        <v>28.603995098737638</v>
      </c>
      <c r="IX61" s="11">
        <v>268.66311689239899</v>
      </c>
      <c r="IY61" s="11">
        <v>248.75817460601078</v>
      </c>
      <c r="IZ61" s="11">
        <v>82.121287924811497</v>
      </c>
      <c r="JA61" s="11">
        <v>445.66343851624202</v>
      </c>
      <c r="JB61" s="11">
        <v>15.038167938931297</v>
      </c>
      <c r="JC61" s="11">
        <v>23.907372333202304</v>
      </c>
      <c r="JD61" s="11">
        <v>27.266554693921307</v>
      </c>
      <c r="JE61" s="11">
        <v>8.6123717971625631</v>
      </c>
      <c r="JF61" s="11">
        <v>4.1811099596183396</v>
      </c>
      <c r="JG61" s="11">
        <v>6.25</v>
      </c>
      <c r="JH61" s="11">
        <v>16.030241935483872</v>
      </c>
      <c r="JI61" s="11">
        <v>12.877408056042032</v>
      </c>
      <c r="JJ61" s="11">
        <v>96.264009962640102</v>
      </c>
      <c r="JK61" s="11">
        <v>122.75459098497497</v>
      </c>
      <c r="JL61" s="11">
        <v>40.250521920668056</v>
      </c>
      <c r="JM61" s="11">
        <v>38.037578288100207</v>
      </c>
      <c r="JN61" s="11">
        <v>99.949691862658781</v>
      </c>
      <c r="JO61" s="11">
        <v>85.121368381335685</v>
      </c>
      <c r="JP61" s="11">
        <v>4.1126902276443218</v>
      </c>
      <c r="JQ61" s="11">
        <v>91.86</v>
      </c>
      <c r="JR61" s="11">
        <v>99.4</v>
      </c>
      <c r="JS61" s="11">
        <v>99.571550985432737</v>
      </c>
      <c r="JT61" s="11">
        <v>94.545454545454547</v>
      </c>
      <c r="JU61" s="11">
        <v>76.555023923444978</v>
      </c>
      <c r="JV61" s="11">
        <v>0.98780489999999999</v>
      </c>
      <c r="JW61" s="11">
        <v>1</v>
      </c>
      <c r="JX61" s="11">
        <v>1.921208102</v>
      </c>
      <c r="JY61" s="11">
        <v>0.2210104</v>
      </c>
      <c r="JZ61" s="11">
        <v>8.6745931621729202</v>
      </c>
      <c r="KA61" s="11">
        <v>235174.77050268039</v>
      </c>
      <c r="KB61" s="11">
        <v>388430.24190406461</v>
      </c>
      <c r="KC61" s="11">
        <v>4.9109431523048217</v>
      </c>
      <c r="KD61" s="11">
        <v>10.021329499999998</v>
      </c>
      <c r="KE61" s="11">
        <v>706.98583638000025</v>
      </c>
      <c r="KF61" s="11">
        <v>5.1098932100000001</v>
      </c>
      <c r="KG61" s="13">
        <v>0.19530068027537875</v>
      </c>
      <c r="KH61" s="11">
        <v>23.081294171964341</v>
      </c>
      <c r="KI61" s="11">
        <v>200</v>
      </c>
      <c r="KJ61" s="11">
        <v>-61.043802423112773</v>
      </c>
      <c r="KK61" s="11">
        <v>-40.077821011673151</v>
      </c>
      <c r="KL61" s="11">
        <v>10.811851851851852</v>
      </c>
      <c r="KM61" s="11">
        <v>19.266296296296293</v>
      </c>
      <c r="KN61" s="11">
        <v>86.120166666666677</v>
      </c>
      <c r="KO61" s="11">
        <v>109.64200000000001</v>
      </c>
      <c r="KP61" s="11">
        <v>102.15750000000001</v>
      </c>
      <c r="KQ61" s="11">
        <v>13.734275374806135</v>
      </c>
      <c r="KR61" s="11">
        <v>34.677213574891553</v>
      </c>
      <c r="KS61" s="11">
        <v>85.312281342216551</v>
      </c>
      <c r="KT61" s="11">
        <v>7.1998791596255796</v>
      </c>
      <c r="KU61" s="11">
        <v>87.762650085763298</v>
      </c>
      <c r="KV61" s="11">
        <v>21.884892086330936</v>
      </c>
    </row>
    <row r="62" spans="1:308" x14ac:dyDescent="0.3">
      <c r="A62" t="s">
        <v>1</v>
      </c>
      <c r="B62" s="2" t="s">
        <v>112</v>
      </c>
      <c r="C62" s="2" t="s">
        <v>113</v>
      </c>
      <c r="D62" s="2" t="s">
        <v>351</v>
      </c>
      <c r="E62" s="2" t="s">
        <v>352</v>
      </c>
      <c r="F62" s="2" t="s">
        <v>358</v>
      </c>
      <c r="G62" s="2" t="s">
        <v>355</v>
      </c>
      <c r="H62" s="17" t="s">
        <v>488</v>
      </c>
      <c r="I62" s="11">
        <v>54.656196481278421</v>
      </c>
      <c r="J62" s="11">
        <v>50.558424131198407</v>
      </c>
      <c r="K62" s="11">
        <v>59.736618317478218</v>
      </c>
      <c r="L62" s="11">
        <v>66.399533747861739</v>
      </c>
      <c r="M62" s="11">
        <v>61.133380019834497</v>
      </c>
      <c r="N62" s="11">
        <v>51.82761358408851</v>
      </c>
      <c r="O62" s="11">
        <v>38.281609087209112</v>
      </c>
      <c r="P62" s="11">
        <v>72.808295157584752</v>
      </c>
      <c r="Q62" s="11">
        <v>49.104971223064624</v>
      </c>
      <c r="R62" s="11">
        <v>22.121212121212121</v>
      </c>
      <c r="S62" s="11">
        <v>64.441773635898258</v>
      </c>
      <c r="T62" s="11">
        <v>21.973925486099116</v>
      </c>
      <c r="U62" s="11">
        <v>72.538461392855893</v>
      </c>
      <c r="V62" s="11">
        <v>50.920329901674137</v>
      </c>
      <c r="W62" s="11">
        <v>10.743629900981185</v>
      </c>
      <c r="X62" s="11">
        <v>67.579752030707184</v>
      </c>
      <c r="Y62" s="11">
        <v>83.994667647329237</v>
      </c>
      <c r="Z62" s="11">
        <v>76.628423690895275</v>
      </c>
      <c r="AA62" s="11">
        <v>78.648706754784058</v>
      </c>
      <c r="AB62" s="11">
        <v>88.307655928754215</v>
      </c>
      <c r="AC62" s="11">
        <v>53.668796975756578</v>
      </c>
      <c r="AD62" s="11">
        <v>43.199718059513962</v>
      </c>
      <c r="AE62" s="11">
        <v>68.172791020499915</v>
      </c>
      <c r="AF62" s="11">
        <v>61.133380019834497</v>
      </c>
      <c r="AG62" s="11">
        <v>39.121002625053464</v>
      </c>
      <c r="AH62" s="11">
        <v>7.9212076459238689</v>
      </c>
      <c r="AI62" s="11">
        <v>33.16610481123179</v>
      </c>
      <c r="AJ62" s="11">
        <v>90.348750886474321</v>
      </c>
      <c r="AK62" s="11">
        <v>47.913986930884775</v>
      </c>
      <c r="AL62" s="11">
        <v>92.494628604962855</v>
      </c>
      <c r="AM62" s="11">
        <v>51.4108411634517</v>
      </c>
      <c r="AN62" s="11">
        <v>5.7311143937479265</v>
      </c>
      <c r="AO62" s="11">
        <v>0.29613585169289769</v>
      </c>
      <c r="AP62" s="11">
        <v>47.360438183541653</v>
      </c>
      <c r="AQ62" s="11">
        <v>54.258875905614502</v>
      </c>
      <c r="AR62" s="11">
        <v>70.632249025206008</v>
      </c>
      <c r="AS62" s="11">
        <v>78.099506319806736</v>
      </c>
      <c r="AT62" s="11">
        <v>91.28344438422485</v>
      </c>
      <c r="AU62" s="11">
        <v>68.330495910620385</v>
      </c>
      <c r="AV62" s="11">
        <v>53.16956974397268</v>
      </c>
      <c r="AW62" s="11">
        <v>56.679789975192797</v>
      </c>
      <c r="AX62" s="11">
        <v>89.286964611691033</v>
      </c>
      <c r="AY62" s="11">
        <v>66.853279707341812</v>
      </c>
      <c r="AZ62" s="11">
        <v>26.634256844583206</v>
      </c>
      <c r="BA62" s="11">
        <v>60.608841402907586</v>
      </c>
      <c r="BB62" s="11">
        <v>42.32350693742589</v>
      </c>
      <c r="BC62" s="11">
        <v>30</v>
      </c>
      <c r="BD62" s="11">
        <v>22.727272727272727</v>
      </c>
      <c r="BE62" s="11">
        <v>13.636363636363635</v>
      </c>
      <c r="BF62" s="11">
        <v>0</v>
      </c>
      <c r="BG62" s="11">
        <v>75</v>
      </c>
      <c r="BH62" s="11">
        <v>63.622974963181143</v>
      </c>
      <c r="BI62" s="11">
        <v>94.002559882976783</v>
      </c>
      <c r="BJ62" s="11">
        <v>89.583333333333343</v>
      </c>
      <c r="BK62" s="11">
        <v>42.10526315789474</v>
      </c>
      <c r="BL62" s="11">
        <v>52.40564434996071</v>
      </c>
      <c r="BM62" s="11">
        <v>8.6629528643537874</v>
      </c>
      <c r="BN62" s="11">
        <v>3.0917940982863481</v>
      </c>
      <c r="BO62" s="11">
        <v>3.6039729600000006</v>
      </c>
      <c r="BP62" s="11">
        <v>75.739555253347916</v>
      </c>
      <c r="BQ62" s="11">
        <v>65.472483596700229</v>
      </c>
      <c r="BR62" s="11">
        <v>76.403345328519521</v>
      </c>
      <c r="BS62" s="11">
        <v>3.989747970952584</v>
      </c>
      <c r="BT62" s="11">
        <v>77.079377136346366</v>
      </c>
      <c r="BU62" s="11">
        <v>0</v>
      </c>
      <c r="BV62" s="11">
        <v>97.80006789237963</v>
      </c>
      <c r="BW62" s="11">
        <v>100</v>
      </c>
      <c r="BX62" s="11">
        <v>26.652786410366218</v>
      </c>
      <c r="BY62" s="11">
        <v>33.774029329078338</v>
      </c>
      <c r="BZ62" s="11">
        <v>0</v>
      </c>
      <c r="CA62" s="11">
        <v>0</v>
      </c>
      <c r="CB62" s="11">
        <v>9.2004902748464001</v>
      </c>
      <c r="CC62" s="11">
        <v>42.109891150852064</v>
      </c>
      <c r="CD62" s="11">
        <v>88.005336226344937</v>
      </c>
      <c r="CE62" s="11">
        <v>21.866596426115908</v>
      </c>
      <c r="CF62" s="11">
        <v>67.825792312581427</v>
      </c>
      <c r="CG62" s="11">
        <v>94.026448996972192</v>
      </c>
      <c r="CH62" s="11">
        <v>67.067927773000861</v>
      </c>
      <c r="CI62" s="11">
        <v>92.156271329082955</v>
      </c>
      <c r="CJ62" s="11">
        <v>89.51916888848028</v>
      </c>
      <c r="CK62" s="11">
        <v>93.20125034476419</v>
      </c>
      <c r="CL62" s="11">
        <v>96.593729888756087</v>
      </c>
      <c r="CM62" s="11">
        <v>91.068309276454912</v>
      </c>
      <c r="CN62" s="11">
        <v>49.590879838190673</v>
      </c>
      <c r="CO62" s="11">
        <v>98.2</v>
      </c>
      <c r="CP62" s="11">
        <v>97.86</v>
      </c>
      <c r="CQ62" s="11">
        <v>100</v>
      </c>
      <c r="CR62" s="11">
        <v>10.453694763581092</v>
      </c>
      <c r="CS62" s="11">
        <v>61.633521677762126</v>
      </c>
      <c r="CT62" s="11">
        <v>88.37716604692163</v>
      </c>
      <c r="CU62" s="11">
        <v>85.254765577051543</v>
      </c>
      <c r="CV62" s="11">
        <v>80.750448130437945</v>
      </c>
      <c r="CW62" s="11">
        <v>57.506029979705097</v>
      </c>
      <c r="CX62" s="11">
        <v>98.370309116826022</v>
      </c>
      <c r="CY62" s="11">
        <v>93.718226866841817</v>
      </c>
      <c r="CZ62" s="11">
        <v>96.045870123910376</v>
      </c>
      <c r="DA62" s="11">
        <v>54.088353013535837</v>
      </c>
      <c r="DB62" s="11">
        <v>97.64739809946731</v>
      </c>
      <c r="DC62" s="11">
        <v>95.829845705962541</v>
      </c>
      <c r="DD62" s="11">
        <v>96.921327310258619</v>
      </c>
      <c r="DE62" s="11">
        <v>74.944622031399803</v>
      </c>
      <c r="DF62" s="11">
        <v>97.265604278657364</v>
      </c>
      <c r="DG62" s="11">
        <v>62.714903006343661</v>
      </c>
      <c r="DH62" s="11">
        <v>62.29148792092608</v>
      </c>
      <c r="DI62" s="11">
        <v>36</v>
      </c>
      <c r="DJ62" s="11">
        <v>87.160981888388349</v>
      </c>
      <c r="DK62" s="11">
        <v>14.990346602923601</v>
      </c>
      <c r="DL62" s="11">
        <v>27.447825687229933</v>
      </c>
      <c r="DM62" s="11">
        <v>59.892967513379055</v>
      </c>
      <c r="DN62" s="11">
        <v>34.545454545454547</v>
      </c>
      <c r="DO62" s="11">
        <v>94.219128577787941</v>
      </c>
      <c r="DP62" s="11">
        <v>84.033613445378151</v>
      </c>
      <c r="DQ62" s="11">
        <v>52.180312884048455</v>
      </c>
      <c r="DR62" s="11">
        <v>83.870967741935488</v>
      </c>
      <c r="DS62" s="11">
        <v>47.34885943351955</v>
      </c>
      <c r="DT62" s="11">
        <v>47.114456880757658</v>
      </c>
      <c r="DU62" s="11">
        <v>31.127548369349267</v>
      </c>
      <c r="DV62" s="11">
        <v>6.444196699981779</v>
      </c>
      <c r="DW62" s="11">
        <v>12.950409551938765</v>
      </c>
      <c r="DX62" s="11">
        <v>0</v>
      </c>
      <c r="DY62" s="11">
        <v>10.027967230475634</v>
      </c>
      <c r="DZ62" s="11">
        <v>10.183464747223171</v>
      </c>
      <c r="EA62" s="11">
        <v>33.340483187118828</v>
      </c>
      <c r="EB62" s="11">
        <v>61.059556490220622</v>
      </c>
      <c r="EC62" s="11">
        <v>19.825061395676272</v>
      </c>
      <c r="ED62" s="11">
        <v>32.855422983143207</v>
      </c>
      <c r="EE62" s="11">
        <v>18.75</v>
      </c>
      <c r="EF62" s="11">
        <v>84.786958392085253</v>
      </c>
      <c r="EG62" s="11">
        <v>76.608045153812029</v>
      </c>
      <c r="EH62" s="11">
        <v>100</v>
      </c>
      <c r="EI62" s="11">
        <v>100</v>
      </c>
      <c r="EJ62" s="11">
        <v>14.368819080860964</v>
      </c>
      <c r="EK62" s="11">
        <v>58.173356602675973</v>
      </c>
      <c r="EL62" s="11">
        <v>92.366283006093425</v>
      </c>
      <c r="EM62" s="11">
        <v>73.392010832769131</v>
      </c>
      <c r="EN62" s="11">
        <v>1.2694651320243737</v>
      </c>
      <c r="EO62" s="11">
        <v>86.45</v>
      </c>
      <c r="EP62" s="11">
        <v>97.99</v>
      </c>
      <c r="EQ62" s="11">
        <v>97.992471769134255</v>
      </c>
      <c r="ER62" s="11">
        <v>93.290322580645153</v>
      </c>
      <c r="ES62" s="11">
        <v>86.750348675034871</v>
      </c>
      <c r="ET62" s="11">
        <v>72.727267644628427</v>
      </c>
      <c r="EU62" s="11">
        <v>85.483871394380827</v>
      </c>
      <c r="EV62" s="11">
        <v>34.506260400232193</v>
      </c>
      <c r="EW62" s="11">
        <v>12.925965214565355</v>
      </c>
      <c r="EX62" s="11">
        <v>5.4378244704086542</v>
      </c>
      <c r="EY62" s="11">
        <v>6.607142794598313</v>
      </c>
      <c r="EZ62" s="11">
        <v>5.1483759162368115</v>
      </c>
      <c r="FA62" s="11">
        <v>0.30298146036966978</v>
      </c>
      <c r="FB62" s="11">
        <v>0</v>
      </c>
      <c r="FC62" s="11">
        <v>0</v>
      </c>
      <c r="FD62" s="11">
        <v>0.88156194640192087</v>
      </c>
      <c r="FE62" s="11">
        <v>29.082544539449223</v>
      </c>
      <c r="FF62" s="11">
        <v>0</v>
      </c>
      <c r="FG62" s="11">
        <v>43.467933737275445</v>
      </c>
      <c r="FH62" s="11">
        <v>99.875621890547265</v>
      </c>
      <c r="FI62" s="11">
        <v>64.376090750436305</v>
      </c>
      <c r="FJ62" s="11">
        <v>48.208584416957379</v>
      </c>
      <c r="FK62" s="11">
        <v>41.684781519844528</v>
      </c>
      <c r="FL62" s="11">
        <v>34.821963732412151</v>
      </c>
      <c r="FM62" s="11">
        <v>64.339403551502457</v>
      </c>
      <c r="FN62" s="11">
        <v>82.239646307355983</v>
      </c>
      <c r="FO62" s="11">
        <v>84.307773525141883</v>
      </c>
      <c r="FP62" s="11">
        <v>64.838544336237817</v>
      </c>
      <c r="FQ62" s="11">
        <v>80.827859188142156</v>
      </c>
      <c r="FR62" s="11">
        <v>78.983116063293238</v>
      </c>
      <c r="FS62" s="11">
        <v>88.314661869327011</v>
      </c>
      <c r="FT62" s="11">
        <v>26.521539169093977</v>
      </c>
      <c r="FU62" s="11">
        <v>15.755750849059906</v>
      </c>
      <c r="FV62" s="11">
        <v>84.030671194986169</v>
      </c>
      <c r="FW62" s="11">
        <v>509.43594411960368</v>
      </c>
      <c r="FX62" s="11">
        <v>376.38738139420889</v>
      </c>
      <c r="FY62" s="11">
        <v>87.531949161443933</v>
      </c>
      <c r="FZ62" s="11">
        <v>52.519169496866361</v>
      </c>
      <c r="GA62" s="11">
        <v>66.853279707341812</v>
      </c>
      <c r="GB62" s="11">
        <v>-11.483279707341815</v>
      </c>
      <c r="GC62" s="11">
        <v>60.608841402907586</v>
      </c>
      <c r="GD62" s="11">
        <v>4.6326660609578099</v>
      </c>
      <c r="GE62" s="11">
        <v>30</v>
      </c>
      <c r="GF62" s="11">
        <v>22.727272727272727</v>
      </c>
      <c r="GG62" s="11">
        <v>13.636363636363635</v>
      </c>
      <c r="GH62" s="11">
        <v>0</v>
      </c>
      <c r="GI62" s="11">
        <v>75</v>
      </c>
      <c r="GJ62" s="11">
        <v>63.622974963181143</v>
      </c>
      <c r="GK62" s="11">
        <v>5</v>
      </c>
      <c r="GL62" s="11">
        <v>5</v>
      </c>
      <c r="GM62" s="11">
        <v>18.333333333333332</v>
      </c>
      <c r="GN62" s="11">
        <v>52.40564434996071</v>
      </c>
      <c r="GO62" s="11">
        <v>8.6629528643537874</v>
      </c>
      <c r="GP62" s="11">
        <v>3.0917940982863481</v>
      </c>
      <c r="GQ62" s="11">
        <v>3.603972960000001</v>
      </c>
      <c r="GR62" s="11">
        <v>75.739555253347916</v>
      </c>
      <c r="GS62" s="11">
        <v>34.527516403299771</v>
      </c>
      <c r="GT62" s="11">
        <v>23.596654671480479</v>
      </c>
      <c r="GU62" s="11">
        <v>3.989747970952584</v>
      </c>
      <c r="GV62" s="11">
        <v>77.079377136346366</v>
      </c>
      <c r="GW62" s="11">
        <v>0</v>
      </c>
      <c r="GX62" s="11">
        <v>97.80006789237963</v>
      </c>
      <c r="GY62" s="11">
        <v>1</v>
      </c>
      <c r="GZ62" s="11">
        <v>2563.4495930622711</v>
      </c>
      <c r="HA62" s="11">
        <v>33.774029329078338</v>
      </c>
      <c r="HB62" s="11">
        <v>0</v>
      </c>
      <c r="HC62" s="11">
        <v>0</v>
      </c>
      <c r="HD62" s="11">
        <v>907282.40635210078</v>
      </c>
      <c r="HE62" s="11">
        <v>186.97333333333327</v>
      </c>
      <c r="HF62" s="11">
        <v>66.888253968253977</v>
      </c>
      <c r="HG62" s="11">
        <v>380.64507936507925</v>
      </c>
      <c r="HH62" s="11">
        <v>123.31238095238098</v>
      </c>
      <c r="HI62" s="12">
        <v>126.30570523995785</v>
      </c>
      <c r="HJ62" s="12">
        <v>32.932072226999139</v>
      </c>
      <c r="HK62" s="12">
        <v>34.296391271913464</v>
      </c>
      <c r="HL62" s="11">
        <v>89.51916888848028</v>
      </c>
      <c r="HM62" s="11">
        <v>93.20125034476419</v>
      </c>
      <c r="HN62" s="11">
        <v>96.593729888756087</v>
      </c>
      <c r="HO62" s="11">
        <v>91.068309276454912</v>
      </c>
      <c r="HP62" s="11">
        <v>49.590879838190673</v>
      </c>
      <c r="HQ62" s="11">
        <v>98.2</v>
      </c>
      <c r="HR62" s="11">
        <v>97.86</v>
      </c>
      <c r="HS62" s="11" t="s">
        <v>727</v>
      </c>
      <c r="HT62" s="11">
        <v>10.453694763581092</v>
      </c>
      <c r="HU62" s="11">
        <v>61.633521677762126</v>
      </c>
      <c r="HV62" s="11">
        <v>88.37716604692163</v>
      </c>
      <c r="HW62" s="11">
        <v>85.254765577051543</v>
      </c>
      <c r="HX62" s="11">
        <v>80.750448130437945</v>
      </c>
      <c r="HY62" s="11">
        <v>57.506029979705097</v>
      </c>
      <c r="HZ62" s="11">
        <v>98.370309116826022</v>
      </c>
      <c r="IA62" s="11">
        <v>93.718226866841817</v>
      </c>
      <c r="IB62" s="11">
        <v>96.045870123910376</v>
      </c>
      <c r="IC62" s="11">
        <v>54.088353013535837</v>
      </c>
      <c r="ID62" s="11">
        <v>97.64739809946731</v>
      </c>
      <c r="IE62" s="11">
        <v>95.829845705962541</v>
      </c>
      <c r="IF62" s="11">
        <v>96.921327310258619</v>
      </c>
      <c r="IG62" s="11">
        <v>74.944622031399803</v>
      </c>
      <c r="IH62" s="11">
        <v>97.265604278657364</v>
      </c>
      <c r="II62" s="11">
        <v>62.714903006343661</v>
      </c>
      <c r="IJ62" s="11">
        <v>2.1106204625402287</v>
      </c>
      <c r="IK62" s="11">
        <v>11</v>
      </c>
      <c r="IL62" s="11">
        <v>87.160981888388349</v>
      </c>
      <c r="IM62" s="11">
        <v>14.990346602923601</v>
      </c>
      <c r="IN62" s="11">
        <v>27.447825687229933</v>
      </c>
      <c r="IO62" s="11">
        <v>59.892967513379055</v>
      </c>
      <c r="IP62" s="11">
        <v>34.545454545454547</v>
      </c>
      <c r="IQ62" s="11">
        <v>6.3207443897099074</v>
      </c>
      <c r="IR62" s="11">
        <v>84.033613445378151</v>
      </c>
      <c r="IS62" s="11">
        <v>79.603870722032056</v>
      </c>
      <c r="IT62" s="11">
        <v>7.3313782991202352</v>
      </c>
      <c r="IU62" s="11">
        <v>95.307917888563054</v>
      </c>
      <c r="IV62" s="11">
        <v>7.8153864963168997</v>
      </c>
      <c r="IW62" s="11">
        <v>31.127548369349267</v>
      </c>
      <c r="IX62" s="11">
        <v>36.068629063202323</v>
      </c>
      <c r="IY62" s="11">
        <v>23.077344734966836</v>
      </c>
      <c r="IZ62" s="11">
        <v>0</v>
      </c>
      <c r="JA62" s="11">
        <v>96.475360412212893</v>
      </c>
      <c r="JB62" s="11">
        <v>5.2777777777777777</v>
      </c>
      <c r="JC62" s="11">
        <v>27.791481664199967</v>
      </c>
      <c r="JD62" s="11">
        <v>33.547113961519486</v>
      </c>
      <c r="JE62" s="11">
        <v>6.4134188455846077</v>
      </c>
      <c r="JF62" s="11">
        <v>3.3437482870141975</v>
      </c>
      <c r="JG62" s="11">
        <v>5.625</v>
      </c>
      <c r="JH62" s="11">
        <v>9.6378466557911917</v>
      </c>
      <c r="JI62" s="11">
        <v>11.168316831683168</v>
      </c>
      <c r="JJ62" s="11">
        <v>105.21960534691279</v>
      </c>
      <c r="JK62" s="11">
        <v>151.00401606425703</v>
      </c>
      <c r="JL62" s="11">
        <v>14.368819080860964</v>
      </c>
      <c r="JM62" s="11">
        <v>58.173356602675973</v>
      </c>
      <c r="JN62" s="11">
        <v>92.366283006093425</v>
      </c>
      <c r="JO62" s="11">
        <v>73.392010832769131</v>
      </c>
      <c r="JP62" s="11">
        <v>1.2694651320243737</v>
      </c>
      <c r="JQ62" s="11">
        <v>86.45</v>
      </c>
      <c r="JR62" s="11">
        <v>97.99</v>
      </c>
      <c r="JS62" s="11">
        <v>97.992471769134255</v>
      </c>
      <c r="JT62" s="11">
        <v>93.290322580645153</v>
      </c>
      <c r="JU62" s="11">
        <v>86.750348675034871</v>
      </c>
      <c r="JV62" s="11">
        <v>0.85365849999999999</v>
      </c>
      <c r="JW62" s="11">
        <v>0.89024389999999998</v>
      </c>
      <c r="JX62" s="11">
        <v>1.2905098960000001</v>
      </c>
      <c r="JY62" s="11">
        <v>0.25204369999999998</v>
      </c>
      <c r="JZ62" s="11">
        <v>3.5249024238477733</v>
      </c>
      <c r="KA62" s="11">
        <v>120658.14761449455</v>
      </c>
      <c r="KB62" s="11">
        <v>71126.33506988216</v>
      </c>
      <c r="KC62" s="11">
        <v>2.4243981640483848E-2</v>
      </c>
      <c r="KD62" s="11">
        <v>0</v>
      </c>
      <c r="KE62" s="11">
        <v>0</v>
      </c>
      <c r="KF62" s="11">
        <v>2.5617954199999997</v>
      </c>
      <c r="KG62" s="13">
        <v>0.20797127485841113</v>
      </c>
      <c r="KH62" s="11">
        <v>44.957931710504816</v>
      </c>
      <c r="KI62" s="11">
        <v>34.125379170879675</v>
      </c>
      <c r="KJ62" s="11">
        <v>199.50248756218906</v>
      </c>
      <c r="KK62" s="11">
        <v>57.504363001745197</v>
      </c>
      <c r="KL62" s="11">
        <v>8.6085000000000029</v>
      </c>
      <c r="KM62" s="11">
        <v>13.911000000000001</v>
      </c>
      <c r="KN62" s="11">
        <v>83.013833333333338</v>
      </c>
      <c r="KO62" s="11">
        <v>106.71766666666667</v>
      </c>
      <c r="KP62" s="11">
        <v>95.962500000000006</v>
      </c>
      <c r="KQ62" s="11">
        <v>15.692226474858122</v>
      </c>
      <c r="KR62" s="11">
        <v>35.161455663762176</v>
      </c>
      <c r="KS62" s="11">
        <v>80.827859188142156</v>
      </c>
      <c r="KT62" s="11">
        <v>7.4424105218667016</v>
      </c>
      <c r="KU62" s="11">
        <v>88.314661869327011</v>
      </c>
      <c r="KV62" s="11">
        <v>26.521539169093977</v>
      </c>
    </row>
    <row r="63" spans="1:308" x14ac:dyDescent="0.3">
      <c r="A63" t="s">
        <v>1</v>
      </c>
      <c r="B63" s="2" t="s">
        <v>114</v>
      </c>
      <c r="C63" s="2" t="s">
        <v>115</v>
      </c>
      <c r="D63" s="2" t="s">
        <v>351</v>
      </c>
      <c r="E63" s="2" t="s">
        <v>352</v>
      </c>
      <c r="F63" s="2" t="s">
        <v>358</v>
      </c>
      <c r="G63" s="2" t="s">
        <v>355</v>
      </c>
      <c r="H63" s="17" t="s">
        <v>487</v>
      </c>
      <c r="I63" s="11">
        <v>56.756252341254019</v>
      </c>
      <c r="J63" s="11">
        <v>54.166376982682898</v>
      </c>
      <c r="K63" s="11">
        <v>63.034766121701665</v>
      </c>
      <c r="L63" s="11">
        <v>67.812300537779677</v>
      </c>
      <c r="M63" s="11">
        <v>57.955598549888087</v>
      </c>
      <c r="N63" s="11">
        <v>54.06646927562349</v>
      </c>
      <c r="O63" s="11">
        <v>43.502002579848217</v>
      </c>
      <c r="P63" s="11">
        <v>64.141456110473086</v>
      </c>
      <c r="Q63" s="11">
        <v>44.532164175362176</v>
      </c>
      <c r="R63" s="11">
        <v>50.45454545454546</v>
      </c>
      <c r="S63" s="11">
        <v>65.01040489347524</v>
      </c>
      <c r="T63" s="11">
        <v>37.823816766384574</v>
      </c>
      <c r="U63" s="11">
        <v>69.648337815893839</v>
      </c>
      <c r="V63" s="11">
        <v>47.553913662645847</v>
      </c>
      <c r="W63" s="11">
        <v>44.885898112915079</v>
      </c>
      <c r="X63" s="11">
        <v>64.790653094951907</v>
      </c>
      <c r="Y63" s="11">
        <v>91.296515561569691</v>
      </c>
      <c r="Z63" s="11">
        <v>51.165997717369969</v>
      </c>
      <c r="AA63" s="11">
        <v>71.321383770566683</v>
      </c>
      <c r="AB63" s="11">
        <v>85.859086557729412</v>
      </c>
      <c r="AC63" s="11">
        <v>67.48991806490146</v>
      </c>
      <c r="AD63" s="11">
        <v>41.600417230491665</v>
      </c>
      <c r="AE63" s="11">
        <v>72.790697065209173</v>
      </c>
      <c r="AF63" s="11">
        <v>57.955598549888087</v>
      </c>
      <c r="AG63" s="11">
        <v>43.02489565821606</v>
      </c>
      <c r="AH63" s="11">
        <v>24.356858704221747</v>
      </c>
      <c r="AI63" s="11">
        <v>26.548898226487402</v>
      </c>
      <c r="AJ63" s="11">
        <v>83.558591577921504</v>
      </c>
      <c r="AK63" s="11">
        <v>52.581132205073473</v>
      </c>
      <c r="AL63" s="11">
        <v>94.328439281820778</v>
      </c>
      <c r="AM63" s="11">
        <v>51.840390721431469</v>
      </c>
      <c r="AN63" s="11">
        <v>8.1364811615768122</v>
      </c>
      <c r="AO63" s="11">
        <v>5.9180004285007025E-3</v>
      </c>
      <c r="AP63" s="11">
        <v>55.114983492930527</v>
      </c>
      <c r="AQ63" s="11">
        <v>74.050004328620034</v>
      </c>
      <c r="AR63" s="11">
        <v>71.864237774101994</v>
      </c>
      <c r="AS63" s="11">
        <v>70.268227644131372</v>
      </c>
      <c r="AT63" s="11">
        <v>86.983192425344072</v>
      </c>
      <c r="AU63" s="11">
        <v>61.317904550872505</v>
      </c>
      <c r="AV63" s="11">
        <v>36.49969518816733</v>
      </c>
      <c r="AW63" s="11">
        <v>51.304617178674242</v>
      </c>
      <c r="AX63" s="11">
        <v>78.475099675648991</v>
      </c>
      <c r="AY63" s="11">
        <v>61.87145866386318</v>
      </c>
      <c r="AZ63" s="11">
        <v>20.812837717778905</v>
      </c>
      <c r="BA63" s="11">
        <v>58.24762724351362</v>
      </c>
      <c r="BB63" s="11">
        <v>37.196733076292979</v>
      </c>
      <c r="BC63" s="11">
        <v>65</v>
      </c>
      <c r="BD63" s="11">
        <v>50</v>
      </c>
      <c r="BE63" s="11">
        <v>36.363636363636367</v>
      </c>
      <c r="BF63" s="11">
        <v>33.333333333333329</v>
      </c>
      <c r="BG63" s="11">
        <v>50</v>
      </c>
      <c r="BH63" s="11">
        <v>93.959731543624159</v>
      </c>
      <c r="BI63" s="11">
        <v>79.008959590418726</v>
      </c>
      <c r="BJ63" s="11">
        <v>68.75</v>
      </c>
      <c r="BK63" s="11">
        <v>72.631578947368411</v>
      </c>
      <c r="BL63" s="11">
        <v>37.391937373993649</v>
      </c>
      <c r="BM63" s="11">
        <v>29.403347175547434</v>
      </c>
      <c r="BN63" s="11">
        <v>27.217269135013357</v>
      </c>
      <c r="BO63" s="11">
        <v>22.474951200000007</v>
      </c>
      <c r="BP63" s="11">
        <v>75.444694742611603</v>
      </c>
      <c r="BQ63" s="11">
        <v>45.637333850587446</v>
      </c>
      <c r="BR63" s="11">
        <v>87.862984854482448</v>
      </c>
      <c r="BS63" s="11">
        <v>1.563868932889434</v>
      </c>
      <c r="BT63" s="11">
        <v>94.73</v>
      </c>
      <c r="BU63" s="11">
        <v>0</v>
      </c>
      <c r="BV63" s="11">
        <v>17.775848556694722</v>
      </c>
      <c r="BW63" s="11">
        <v>100</v>
      </c>
      <c r="BX63" s="11">
        <v>71.253764486290976</v>
      </c>
      <c r="BY63" s="11">
        <v>65.49549549549549</v>
      </c>
      <c r="BZ63" s="11">
        <v>94.73684210526315</v>
      </c>
      <c r="CA63" s="11">
        <v>0</v>
      </c>
      <c r="CB63" s="11">
        <v>19.31125485090169</v>
      </c>
      <c r="CC63" s="11">
        <v>35.653025386465153</v>
      </c>
      <c r="CD63" s="11">
        <v>92.604879656978795</v>
      </c>
      <c r="CE63" s="11">
        <v>17.751186712124973</v>
      </c>
      <c r="CF63" s="11">
        <v>61.575016019569595</v>
      </c>
      <c r="CG63" s="11">
        <v>88.848942306594324</v>
      </c>
      <c r="CH63" s="11">
        <v>64.553140096618364</v>
      </c>
      <c r="CI63" s="11">
        <v>92.548381486312124</v>
      </c>
      <c r="CJ63" s="11">
        <v>89.952638700947233</v>
      </c>
      <c r="CK63" s="11">
        <v>93.05226657645467</v>
      </c>
      <c r="CL63" s="11">
        <v>96.430987821380242</v>
      </c>
      <c r="CM63" s="11">
        <v>92.599797023004058</v>
      </c>
      <c r="CN63" s="11">
        <v>84.44688768606224</v>
      </c>
      <c r="CO63" s="11">
        <v>86.1</v>
      </c>
      <c r="CP63" s="11">
        <v>63.149999999999991</v>
      </c>
      <c r="CQ63" s="11">
        <v>37.402597402597401</v>
      </c>
      <c r="CR63" s="11">
        <v>18.011393466882481</v>
      </c>
      <c r="CS63" s="11">
        <v>66.098041896709006</v>
      </c>
      <c r="CT63" s="11">
        <v>82.446452653405018</v>
      </c>
      <c r="CU63" s="11">
        <v>84.753135752668967</v>
      </c>
      <c r="CV63" s="11">
        <v>51.496753009844355</v>
      </c>
      <c r="CW63" s="11">
        <v>47.112966462534445</v>
      </c>
      <c r="CX63" s="11">
        <v>96.020952848238267</v>
      </c>
      <c r="CY63" s="11">
        <v>93.327606958633766</v>
      </c>
      <c r="CZ63" s="11">
        <v>96.162812796644388</v>
      </c>
      <c r="DA63" s="11">
        <v>48.095012455660537</v>
      </c>
      <c r="DB63" s="11">
        <v>97.975272311866448</v>
      </c>
      <c r="DC63" s="11">
        <v>94.088993329510302</v>
      </c>
      <c r="DD63" s="11">
        <v>95.48444892482766</v>
      </c>
      <c r="DE63" s="11">
        <v>64.588433150293952</v>
      </c>
      <c r="DF63" s="11">
        <v>97.15011253439836</v>
      </c>
      <c r="DG63" s="11">
        <v>69.282814614343707</v>
      </c>
      <c r="DH63" s="11">
        <v>89.186939580360644</v>
      </c>
      <c r="DI63" s="11">
        <v>44</v>
      </c>
      <c r="DJ63" s="11">
        <v>80.209742895805149</v>
      </c>
      <c r="DK63" s="11">
        <v>19.451962110960757</v>
      </c>
      <c r="DL63" s="11">
        <v>25.139546684709067</v>
      </c>
      <c r="DM63" s="11">
        <v>63.319710782772709</v>
      </c>
      <c r="DN63" s="11">
        <v>43.373493975903614</v>
      </c>
      <c r="DO63" s="11">
        <v>89.288860610594085</v>
      </c>
      <c r="DP63" s="11">
        <v>95.180722891566262</v>
      </c>
      <c r="DQ63" s="11">
        <v>47.644105252469245</v>
      </c>
      <c r="DR63" s="11">
        <v>86.997635933806151</v>
      </c>
      <c r="DS63" s="11">
        <v>39.225054463388872</v>
      </c>
      <c r="DT63" s="11">
        <v>52.476798000698821</v>
      </c>
      <c r="DU63" s="11">
        <v>33.572993315733299</v>
      </c>
      <c r="DV63" s="11">
        <v>44.653901036290769</v>
      </c>
      <c r="DW63" s="11">
        <v>20.62950685518145</v>
      </c>
      <c r="DX63" s="11">
        <v>13.649587873688555</v>
      </c>
      <c r="DY63" s="11">
        <v>18.646936824522452</v>
      </c>
      <c r="DZ63" s="11">
        <v>24.204360931425491</v>
      </c>
      <c r="EA63" s="11">
        <v>29.768375976165384</v>
      </c>
      <c r="EB63" s="11">
        <v>45.331382269874801</v>
      </c>
      <c r="EC63" s="11">
        <v>14.772686131434906</v>
      </c>
      <c r="ED63" s="11">
        <v>19.415256631505134</v>
      </c>
      <c r="EE63" s="11">
        <v>23.456790123456791</v>
      </c>
      <c r="EF63" s="11">
        <v>68.122424347170735</v>
      </c>
      <c r="EG63" s="11">
        <v>80.057799224564491</v>
      </c>
      <c r="EH63" s="11">
        <v>86.054142739950777</v>
      </c>
      <c r="EI63" s="11">
        <v>100</v>
      </c>
      <c r="EJ63" s="11">
        <v>12.077067669172932</v>
      </c>
      <c r="EK63" s="11">
        <v>52.866541353383454</v>
      </c>
      <c r="EL63" s="11">
        <v>98.004216444132126</v>
      </c>
      <c r="EM63" s="11">
        <v>83.162333099086439</v>
      </c>
      <c r="EN63" s="11">
        <v>16.795502459592409</v>
      </c>
      <c r="EO63" s="11">
        <v>95.24</v>
      </c>
      <c r="EP63" s="11">
        <v>98.34</v>
      </c>
      <c r="EQ63" s="11">
        <v>99.76218787158146</v>
      </c>
      <c r="ER63" s="11">
        <v>92.888243831640054</v>
      </c>
      <c r="ES63" s="11">
        <v>85.411764705882348</v>
      </c>
      <c r="ET63" s="11">
        <v>77.272732355371559</v>
      </c>
      <c r="EU63" s="11">
        <v>79.032257211238331</v>
      </c>
      <c r="EV63" s="11">
        <v>38.273171361247257</v>
      </c>
      <c r="EW63" s="11">
        <v>12.783401957868721</v>
      </c>
      <c r="EX63" s="11">
        <v>7.2945530588979253</v>
      </c>
      <c r="EY63" s="11">
        <v>7.1721963635207793</v>
      </c>
      <c r="EZ63" s="11">
        <v>9.9426940623117321</v>
      </c>
      <c r="FA63" s="11">
        <v>5.3736205884507412E-3</v>
      </c>
      <c r="FB63" s="11">
        <v>1.6754390442389367E-3</v>
      </c>
      <c r="FC63" s="11">
        <v>1.4777254055699582E-2</v>
      </c>
      <c r="FD63" s="11">
        <v>1.8456880256135487E-3</v>
      </c>
      <c r="FE63" s="11">
        <v>90.17057965626698</v>
      </c>
      <c r="FF63" s="11">
        <v>0</v>
      </c>
      <c r="FG63" s="11">
        <v>15.332317846947538</v>
      </c>
      <c r="FH63" s="11">
        <v>100</v>
      </c>
      <c r="FI63" s="11">
        <v>70.07201996143813</v>
      </c>
      <c r="FJ63" s="11">
        <v>71.33673681661773</v>
      </c>
      <c r="FK63" s="11">
        <v>86.185850476603491</v>
      </c>
      <c r="FL63" s="11">
        <v>53.75628587392692</v>
      </c>
      <c r="FM63" s="11">
        <v>67.652251078572988</v>
      </c>
      <c r="FN63" s="11">
        <v>91.318897397379089</v>
      </c>
      <c r="FO63" s="11">
        <v>83.774620600581216</v>
      </c>
      <c r="FP63" s="11">
        <v>65.711718905969263</v>
      </c>
      <c r="FQ63" s="11">
        <v>89.381518819548617</v>
      </c>
      <c r="FR63" s="11">
        <v>85.392117226395101</v>
      </c>
      <c r="FS63" s="11">
        <v>85.771604938271608</v>
      </c>
      <c r="FT63" s="11">
        <v>21.153846153846153</v>
      </c>
      <c r="FU63" s="11">
        <v>21.389764284797582</v>
      </c>
      <c r="FV63" s="11">
        <v>125.48661713747914</v>
      </c>
      <c r="FW63" s="11">
        <v>614.59922711651711</v>
      </c>
      <c r="FX63" s="11">
        <v>491.96457855034436</v>
      </c>
      <c r="FY63" s="11">
        <v>98.392915710068877</v>
      </c>
      <c r="FZ63" s="11">
        <v>105.52283713833474</v>
      </c>
      <c r="GA63" s="11">
        <v>61.871458663863173</v>
      </c>
      <c r="GB63" s="11">
        <v>-12.481458663863172</v>
      </c>
      <c r="GC63" s="11">
        <v>58.247627243513627</v>
      </c>
      <c r="GD63" s="11">
        <v>3.4811495183063386</v>
      </c>
      <c r="GE63" s="11">
        <v>65</v>
      </c>
      <c r="GF63" s="11">
        <v>50</v>
      </c>
      <c r="GG63" s="11">
        <v>36.363636363636367</v>
      </c>
      <c r="GH63" s="11">
        <v>33.333333333333329</v>
      </c>
      <c r="GI63" s="11">
        <v>50</v>
      </c>
      <c r="GJ63" s="11">
        <v>93.959731543624159</v>
      </c>
      <c r="GK63" s="11">
        <v>15</v>
      </c>
      <c r="GL63" s="11">
        <v>15</v>
      </c>
      <c r="GM63" s="11">
        <v>8.6666666666666661</v>
      </c>
      <c r="GN63" s="11">
        <v>37.391937373993649</v>
      </c>
      <c r="GO63" s="11">
        <v>29.403347175547434</v>
      </c>
      <c r="GP63" s="11">
        <v>27.217269135013353</v>
      </c>
      <c r="GQ63" s="11">
        <v>22.474951200000007</v>
      </c>
      <c r="GR63" s="11">
        <v>75.444694742611603</v>
      </c>
      <c r="GS63" s="11">
        <v>54.362666149412554</v>
      </c>
      <c r="GT63" s="11">
        <v>12.137015145517548</v>
      </c>
      <c r="GU63" s="11">
        <v>1.563868932889434</v>
      </c>
      <c r="GV63" s="11" t="s">
        <v>727</v>
      </c>
      <c r="GW63" s="14" t="s">
        <v>727</v>
      </c>
      <c r="GX63" s="11">
        <v>17.775848556694722</v>
      </c>
      <c r="GY63" s="11">
        <v>1</v>
      </c>
      <c r="GZ63" s="11">
        <v>6853.1458874219743</v>
      </c>
      <c r="HA63" s="11">
        <v>65.49549549549549</v>
      </c>
      <c r="HB63" s="11">
        <v>94.73684210526315</v>
      </c>
      <c r="HC63" s="11">
        <v>0</v>
      </c>
      <c r="HD63" s="11">
        <v>1904329.1441441441</v>
      </c>
      <c r="HE63" s="11">
        <v>206.88111111111115</v>
      </c>
      <c r="HF63" s="11">
        <v>47.843333333333334</v>
      </c>
      <c r="HG63" s="11">
        <v>400.4355555555556</v>
      </c>
      <c r="HH63" s="11">
        <v>142.40412698412703</v>
      </c>
      <c r="HI63" s="12">
        <v>141.33468460288339</v>
      </c>
      <c r="HJ63" s="12">
        <v>35.446859903381643</v>
      </c>
      <c r="HK63" s="12">
        <v>32.725108839674427</v>
      </c>
      <c r="HL63" s="11">
        <v>89.952638700947233</v>
      </c>
      <c r="HM63" s="11">
        <v>93.05226657645467</v>
      </c>
      <c r="HN63" s="11">
        <v>96.430987821380242</v>
      </c>
      <c r="HO63" s="11">
        <v>92.599797023004058</v>
      </c>
      <c r="HP63" s="11">
        <v>84.44688768606224</v>
      </c>
      <c r="HQ63" s="11">
        <v>86.1</v>
      </c>
      <c r="HR63" s="11">
        <v>63.149999999999991</v>
      </c>
      <c r="HS63" s="14">
        <v>37.402597402597401</v>
      </c>
      <c r="HT63" s="11">
        <v>18.011393466882481</v>
      </c>
      <c r="HU63" s="11">
        <v>66.098041896709006</v>
      </c>
      <c r="HV63" s="11">
        <v>82.446452653405018</v>
      </c>
      <c r="HW63" s="11">
        <v>84.753135752668967</v>
      </c>
      <c r="HX63" s="11">
        <v>51.496753009844355</v>
      </c>
      <c r="HY63" s="11">
        <v>47.112966462534445</v>
      </c>
      <c r="HZ63" s="11">
        <v>96.020952848238267</v>
      </c>
      <c r="IA63" s="11">
        <v>93.327606958633766</v>
      </c>
      <c r="IB63" s="11">
        <v>96.162812796644388</v>
      </c>
      <c r="IC63" s="11">
        <v>48.095012455660537</v>
      </c>
      <c r="ID63" s="11">
        <v>97.975272311866448</v>
      </c>
      <c r="IE63" s="11">
        <v>94.088993329510302</v>
      </c>
      <c r="IF63" s="11">
        <v>95.48444892482766</v>
      </c>
      <c r="IG63" s="11">
        <v>64.588433150293952</v>
      </c>
      <c r="IH63" s="11">
        <v>97.15011253439836</v>
      </c>
      <c r="II63" s="11">
        <v>69.282814614343707</v>
      </c>
      <c r="IJ63" s="11">
        <v>17.43961006379471</v>
      </c>
      <c r="IK63" s="11">
        <v>13</v>
      </c>
      <c r="IL63" s="11">
        <v>80.209742895805149</v>
      </c>
      <c r="IM63" s="11">
        <v>19.451962110960757</v>
      </c>
      <c r="IN63" s="11">
        <v>25.139546684709067</v>
      </c>
      <c r="IO63" s="11">
        <v>63.319710782772709</v>
      </c>
      <c r="IP63" s="11">
        <v>43.373493975903614</v>
      </c>
      <c r="IQ63" s="11">
        <v>9.5276625172890732</v>
      </c>
      <c r="IR63" s="11">
        <v>95.180722891566262</v>
      </c>
      <c r="IS63" s="11">
        <v>79.110520884700037</v>
      </c>
      <c r="IT63" s="11">
        <v>5.9101654846335698</v>
      </c>
      <c r="IU63" s="11">
        <v>106.38297872340425</v>
      </c>
      <c r="IV63" s="11">
        <v>8.0655507498736174</v>
      </c>
      <c r="IW63" s="11">
        <v>33.572993315733299</v>
      </c>
      <c r="IX63" s="11">
        <v>249.93107251171767</v>
      </c>
      <c r="IY63" s="11">
        <v>36.76132708390773</v>
      </c>
      <c r="IZ63" s="11">
        <v>17.967098612259903</v>
      </c>
      <c r="JA63" s="11">
        <v>179.3952761694697</v>
      </c>
      <c r="JB63" s="11">
        <v>12.544378698224852</v>
      </c>
      <c r="JC63" s="11">
        <v>24.813895781637719</v>
      </c>
      <c r="JD63" s="11">
        <v>24.905799099347487</v>
      </c>
      <c r="JE63" s="11">
        <v>4.7789725209080043</v>
      </c>
      <c r="JF63" s="11">
        <v>1.9759213307600403</v>
      </c>
      <c r="JG63" s="11">
        <v>7.0370370370370372</v>
      </c>
      <c r="JH63" s="11">
        <v>11.740924092409241</v>
      </c>
      <c r="JI63" s="11">
        <v>10.693418940609952</v>
      </c>
      <c r="JJ63" s="11">
        <v>86.054142739950777</v>
      </c>
      <c r="JK63" s="11">
        <v>128.46124180485924</v>
      </c>
      <c r="JL63" s="11">
        <v>12.077067669172932</v>
      </c>
      <c r="JM63" s="11">
        <v>52.866541353383454</v>
      </c>
      <c r="JN63" s="11">
        <v>98.004216444132126</v>
      </c>
      <c r="JO63" s="11">
        <v>83.162333099086439</v>
      </c>
      <c r="JP63" s="11">
        <v>16.795502459592409</v>
      </c>
      <c r="JQ63" s="11">
        <v>95.24</v>
      </c>
      <c r="JR63" s="11">
        <v>98.34</v>
      </c>
      <c r="JS63" s="11">
        <v>99.76218787158146</v>
      </c>
      <c r="JT63" s="11">
        <v>92.888243831640054</v>
      </c>
      <c r="JU63" s="11">
        <v>85.411764705882348</v>
      </c>
      <c r="JV63" s="11">
        <v>0.87804879999999996</v>
      </c>
      <c r="JW63" s="11">
        <v>0.84146339999999997</v>
      </c>
      <c r="JX63" s="11">
        <v>1.3284849889999999</v>
      </c>
      <c r="JY63" s="11">
        <v>0.2516717</v>
      </c>
      <c r="JZ63" s="11">
        <v>3.9737626624949303</v>
      </c>
      <c r="KA63" s="11">
        <v>129979.89247254512</v>
      </c>
      <c r="KB63" s="11">
        <v>129917.83141070094</v>
      </c>
      <c r="KC63" s="11">
        <v>4.2998656990554055E-4</v>
      </c>
      <c r="KD63" s="11">
        <v>1.2824130000000001E-2</v>
      </c>
      <c r="KE63" s="11">
        <v>3.8423600000000002E-2</v>
      </c>
      <c r="KF63" s="11">
        <v>5.3635200000000001E-3</v>
      </c>
      <c r="KG63" s="13">
        <v>0.61869609679834359</v>
      </c>
      <c r="KH63" s="11">
        <v>76.009686489297735</v>
      </c>
      <c r="KI63" s="11">
        <v>-48.429265053741126</v>
      </c>
      <c r="KJ63" s="11">
        <v>200</v>
      </c>
      <c r="KK63" s="11">
        <v>80.28807984575252</v>
      </c>
      <c r="KL63" s="11">
        <v>5.4832258064516113</v>
      </c>
      <c r="KM63" s="11">
        <v>5.4493548387096764</v>
      </c>
      <c r="KN63" s="11">
        <v>79.907499999999999</v>
      </c>
      <c r="KO63" s="11">
        <v>103.79333333333334</v>
      </c>
      <c r="KP63" s="11">
        <v>89.767499999999998</v>
      </c>
      <c r="KQ63" s="11">
        <v>16.225379399418792</v>
      </c>
      <c r="KR63" s="11">
        <v>34.288281094030744</v>
      </c>
      <c r="KS63" s="11">
        <v>89.381518819548617</v>
      </c>
      <c r="KT63" s="11">
        <v>7.7046243329967172</v>
      </c>
      <c r="KU63" s="11">
        <v>85.771604938271608</v>
      </c>
      <c r="KV63" s="11">
        <v>21.153846153846153</v>
      </c>
    </row>
    <row r="64" spans="1:308" x14ac:dyDescent="0.3">
      <c r="A64" t="s">
        <v>1</v>
      </c>
      <c r="B64" s="2" t="s">
        <v>116</v>
      </c>
      <c r="C64" s="2" t="s">
        <v>117</v>
      </c>
      <c r="D64" s="2" t="s">
        <v>351</v>
      </c>
      <c r="E64" s="2" t="s">
        <v>352</v>
      </c>
      <c r="F64" s="2" t="s">
        <v>358</v>
      </c>
      <c r="G64" s="2" t="s">
        <v>355</v>
      </c>
      <c r="H64" s="17" t="s">
        <v>488</v>
      </c>
      <c r="I64" s="11">
        <v>54.552975817204413</v>
      </c>
      <c r="J64" s="11">
        <v>56.974049449324689</v>
      </c>
      <c r="K64" s="11">
        <v>60.742321403174294</v>
      </c>
      <c r="L64" s="11">
        <v>62.525138688657513</v>
      </c>
      <c r="M64" s="11">
        <v>66.114918285365192</v>
      </c>
      <c r="N64" s="11">
        <v>47.727629072455727</v>
      </c>
      <c r="O64" s="11">
        <v>33.23379800424906</v>
      </c>
      <c r="P64" s="11">
        <v>80.100438796019787</v>
      </c>
      <c r="Q64" s="11">
        <v>56.142626010315652</v>
      </c>
      <c r="R64" s="11">
        <v>29.545454545454543</v>
      </c>
      <c r="S64" s="11">
        <v>87.882912953628846</v>
      </c>
      <c r="T64" s="11">
        <v>51.978063546729331</v>
      </c>
      <c r="U64" s="11">
        <v>55.811735626403134</v>
      </c>
      <c r="V64" s="11">
        <v>37.357114666721472</v>
      </c>
      <c r="W64" s="11">
        <v>26.849880407189616</v>
      </c>
      <c r="X64" s="11">
        <v>72.303989146837665</v>
      </c>
      <c r="Y64" s="11">
        <v>90.105462982493151</v>
      </c>
      <c r="Z64" s="11">
        <v>53.709953076176731</v>
      </c>
      <c r="AA64" s="11">
        <v>74.6053984363691</v>
      </c>
      <c r="AB64" s="11">
        <v>86.098531888020773</v>
      </c>
      <c r="AC64" s="11">
        <v>41.714244862474352</v>
      </c>
      <c r="AD64" s="11">
        <v>47.089221683189201</v>
      </c>
      <c r="AE64" s="11">
        <v>63.118296573234147</v>
      </c>
      <c r="AF64" s="11">
        <v>66.114918285365192</v>
      </c>
      <c r="AG64" s="11">
        <v>22.668231060263878</v>
      </c>
      <c r="AH64" s="11">
        <v>16.106032741711573</v>
      </c>
      <c r="AI64" s="11">
        <v>33.644143185334045</v>
      </c>
      <c r="AJ64" s="11">
        <v>72.415929491008654</v>
      </c>
      <c r="AK64" s="11">
        <v>50.922441893424036</v>
      </c>
      <c r="AL64" s="11">
        <v>90.608996062992134</v>
      </c>
      <c r="AM64" s="11">
        <v>43.740140628137404</v>
      </c>
      <c r="AN64" s="11">
        <v>10.924704292072461</v>
      </c>
      <c r="AO64" s="11">
        <v>1.0277514274398238</v>
      </c>
      <c r="AP64" s="11">
        <v>40.127018229740337</v>
      </c>
      <c r="AQ64" s="11">
        <v>41.008851339217628</v>
      </c>
      <c r="AR64" s="11">
        <v>62.574322108886712</v>
      </c>
      <c r="AS64" s="11">
        <v>60.277607675035725</v>
      </c>
      <c r="AT64" s="11">
        <v>92.800894291323715</v>
      </c>
      <c r="AU64" s="11">
        <v>88.689625218952131</v>
      </c>
      <c r="AV64" s="11">
        <v>73.304919104569521</v>
      </c>
      <c r="AW64" s="11">
        <v>69.693361456986679</v>
      </c>
      <c r="AX64" s="11">
        <v>95.836225029250969</v>
      </c>
      <c r="AY64" s="11">
        <v>61.299350639337234</v>
      </c>
      <c r="AZ64" s="11">
        <v>35.871793772948493</v>
      </c>
      <c r="BA64" s="11">
        <v>67.019312660659239</v>
      </c>
      <c r="BB64" s="11">
        <v>60.380046968317643</v>
      </c>
      <c r="BC64" s="11">
        <v>25</v>
      </c>
      <c r="BD64" s="11">
        <v>31.818181818181817</v>
      </c>
      <c r="BE64" s="11">
        <v>31.818181818181817</v>
      </c>
      <c r="BF64" s="11">
        <v>100</v>
      </c>
      <c r="BG64" s="11">
        <v>75</v>
      </c>
      <c r="BH64" s="11">
        <v>98.742138364779876</v>
      </c>
      <c r="BI64" s="11">
        <v>86.505759736697755</v>
      </c>
      <c r="BJ64" s="11">
        <v>79.166666666666657</v>
      </c>
      <c r="BK64" s="11">
        <v>98.421052631578945</v>
      </c>
      <c r="BL64" s="11">
        <v>66.67299911641706</v>
      </c>
      <c r="BM64" s="11">
        <v>39.004563244575003</v>
      </c>
      <c r="BN64" s="11">
        <v>15.384775701075684</v>
      </c>
      <c r="BO64" s="11">
        <v>40.406927039999999</v>
      </c>
      <c r="BP64" s="11">
        <v>68.984226715351909</v>
      </c>
      <c r="BQ64" s="11">
        <v>38.354017496126438</v>
      </c>
      <c r="BR64" s="11">
        <v>60.096962667731056</v>
      </c>
      <c r="BS64" s="11">
        <v>2.4029977396802509</v>
      </c>
      <c r="BT64" s="11">
        <v>74.180000000000007</v>
      </c>
      <c r="BU64" s="11">
        <v>32.25</v>
      </c>
      <c r="BV64" s="11">
        <v>4.2</v>
      </c>
      <c r="BW64" s="11">
        <v>100</v>
      </c>
      <c r="BX64" s="11">
        <v>11.109690260648591</v>
      </c>
      <c r="BY64" s="11">
        <v>30.376596038904168</v>
      </c>
      <c r="BZ64" s="11">
        <v>65.909090909090907</v>
      </c>
      <c r="CA64" s="11">
        <v>0</v>
      </c>
      <c r="CB64" s="11">
        <v>11.113834680763386</v>
      </c>
      <c r="CC64" s="11">
        <v>49.256877914223175</v>
      </c>
      <c r="CD64" s="11">
        <v>96.064111386057959</v>
      </c>
      <c r="CE64" s="11">
        <v>30.088404730806733</v>
      </c>
      <c r="CF64" s="11">
        <v>75.352105722403351</v>
      </c>
      <c r="CG64" s="11">
        <v>77.901546784532371</v>
      </c>
      <c r="CH64" s="11">
        <v>79.220437187253097</v>
      </c>
      <c r="CI64" s="11">
        <v>98.244440302587037</v>
      </c>
      <c r="CJ64" s="11">
        <v>92.712507909723683</v>
      </c>
      <c r="CK64" s="11">
        <v>93.556211769668849</v>
      </c>
      <c r="CL64" s="11">
        <v>96.846656823454964</v>
      </c>
      <c r="CM64" s="11">
        <v>92.860156085214086</v>
      </c>
      <c r="CN64" s="11">
        <v>74.551782324404144</v>
      </c>
      <c r="CO64" s="11">
        <v>82.99</v>
      </c>
      <c r="CP64" s="11">
        <v>92.259999999999991</v>
      </c>
      <c r="CQ64" s="11">
        <v>27.1631014197383</v>
      </c>
      <c r="CR64" s="11">
        <v>12.426710884968632</v>
      </c>
      <c r="CS64" s="11">
        <v>50.542048169389375</v>
      </c>
      <c r="CT64" s="11">
        <v>87.50103851264214</v>
      </c>
      <c r="CU64" s="11">
        <v>83.08509725683308</v>
      </c>
      <c r="CV64" s="11">
        <v>69.947665694372233</v>
      </c>
      <c r="CW64" s="11">
        <v>58.770180951349019</v>
      </c>
      <c r="CX64" s="11">
        <v>97.786360033628725</v>
      </c>
      <c r="CY64" s="11">
        <v>88.331803391125561</v>
      </c>
      <c r="CZ64" s="11">
        <v>97.289711466657508</v>
      </c>
      <c r="DA64" s="11">
        <v>48.843629578959231</v>
      </c>
      <c r="DB64" s="11">
        <v>96.798867670231758</v>
      </c>
      <c r="DC64" s="11">
        <v>95.62691436745348</v>
      </c>
      <c r="DD64" s="11">
        <v>96.923464273582113</v>
      </c>
      <c r="DE64" s="11">
        <v>67.817666624769174</v>
      </c>
      <c r="DF64" s="11">
        <v>97.156197731387508</v>
      </c>
      <c r="DG64" s="11">
        <v>41.615692891794978</v>
      </c>
      <c r="DH64" s="11">
        <v>59.527041695628093</v>
      </c>
      <c r="DI64" s="11">
        <v>24</v>
      </c>
      <c r="DJ64" s="11">
        <v>90.339590803627928</v>
      </c>
      <c r="DK64" s="11">
        <v>20.50200379666737</v>
      </c>
      <c r="DL64" s="11">
        <v>30.426070449272309</v>
      </c>
      <c r="DM64" s="11">
        <v>54.300871542250853</v>
      </c>
      <c r="DN64" s="11">
        <v>24.242424242424242</v>
      </c>
      <c r="DO64" s="11">
        <v>85.358461936832953</v>
      </c>
      <c r="DP64" s="11">
        <v>88.571428571428569</v>
      </c>
      <c r="DQ64" s="11">
        <v>62.021893907661116</v>
      </c>
      <c r="DR64" s="11">
        <v>84.827586206896555</v>
      </c>
      <c r="DS64" s="11">
        <v>51.495274741537891</v>
      </c>
      <c r="DT64" s="11">
        <v>20.900659051296454</v>
      </c>
      <c r="DU64" s="11">
        <v>24.435803069231305</v>
      </c>
      <c r="DV64" s="11">
        <v>26.198674176905818</v>
      </c>
      <c r="DW64" s="11">
        <v>11.673114272848984</v>
      </c>
      <c r="DX64" s="11">
        <v>7.0234119295995896</v>
      </c>
      <c r="DY64" s="11">
        <v>19.913123017701036</v>
      </c>
      <c r="DZ64" s="11">
        <v>15.721840311502438</v>
      </c>
      <c r="EA64" s="11">
        <v>31.27017296140362</v>
      </c>
      <c r="EB64" s="11">
        <v>36.224653229478164</v>
      </c>
      <c r="EC64" s="11">
        <v>19.448901396653177</v>
      </c>
      <c r="ED64" s="11">
        <v>47.943655005801894</v>
      </c>
      <c r="EE64" s="11">
        <v>33.333333333333329</v>
      </c>
      <c r="EF64" s="11">
        <v>47.76094466104233</v>
      </c>
      <c r="EG64" s="11">
        <v>57.613496495012249</v>
      </c>
      <c r="EH64" s="11">
        <v>84.289276807980045</v>
      </c>
      <c r="EI64" s="11">
        <v>100</v>
      </c>
      <c r="EJ64" s="11">
        <v>9.9125364431486886</v>
      </c>
      <c r="EK64" s="11">
        <v>66.618075801749271</v>
      </c>
      <c r="EL64" s="11">
        <v>97.916666666666657</v>
      </c>
      <c r="EM64" s="11">
        <v>80.164930555555557</v>
      </c>
      <c r="EN64" s="11">
        <v>0</v>
      </c>
      <c r="EO64" s="11">
        <v>89.84</v>
      </c>
      <c r="EP64" s="11">
        <v>99.61</v>
      </c>
      <c r="EQ64" s="11">
        <v>100</v>
      </c>
      <c r="ER64" s="11">
        <v>90.157480314960623</v>
      </c>
      <c r="ES64" s="11">
        <v>73.4375</v>
      </c>
      <c r="ET64" s="11">
        <v>56.818187747933514</v>
      </c>
      <c r="EU64" s="11">
        <v>74.19354326743003</v>
      </c>
      <c r="EV64" s="11">
        <v>18.251766154160457</v>
      </c>
      <c r="EW64" s="11">
        <v>25.697065343025592</v>
      </c>
      <c r="EX64" s="11">
        <v>21.19494677805239</v>
      </c>
      <c r="EY64" s="11">
        <v>1.2439665229744883</v>
      </c>
      <c r="EZ64" s="11">
        <v>10.335199575190501</v>
      </c>
      <c r="FA64" s="11">
        <v>1.966270913190036</v>
      </c>
      <c r="FB64" s="11">
        <v>0.20590118612505651</v>
      </c>
      <c r="FC64" s="11">
        <v>1.4575999174653879E-3</v>
      </c>
      <c r="FD64" s="11">
        <v>1.9373760105267375</v>
      </c>
      <c r="FE64" s="11">
        <v>1.2718407732563128</v>
      </c>
      <c r="FF64" s="11">
        <v>53.294672228833498</v>
      </c>
      <c r="FG64" s="11">
        <v>26.175691414454217</v>
      </c>
      <c r="FH64" s="11">
        <v>81.512605042016801</v>
      </c>
      <c r="FI64" s="11">
        <v>38.380281690140848</v>
      </c>
      <c r="FJ64" s="11">
        <v>30.843640976847453</v>
      </c>
      <c r="FK64" s="11">
        <v>39.789233265882622</v>
      </c>
      <c r="FL64" s="11">
        <v>6.4204805201399955</v>
      </c>
      <c r="FM64" s="11">
        <v>59.370132260896668</v>
      </c>
      <c r="FN64" s="11">
        <v>68.620769672321387</v>
      </c>
      <c r="FO64" s="11">
        <v>86.373888815178447</v>
      </c>
      <c r="FP64" s="11">
        <v>70.625342841470115</v>
      </c>
      <c r="FQ64" s="11">
        <v>82.149299888325743</v>
      </c>
      <c r="FR64" s="11">
        <v>28.889645458078995</v>
      </c>
      <c r="FS64" s="11">
        <v>86.874771814530845</v>
      </c>
      <c r="FT64" s="11">
        <v>20.532983835736129</v>
      </c>
      <c r="FU64" s="11">
        <v>28.577260665441926</v>
      </c>
      <c r="FV64" s="11">
        <v>69.401918758930393</v>
      </c>
      <c r="FW64" s="11">
        <v>204.12329046744236</v>
      </c>
      <c r="FX64" s="11">
        <v>236.78301694223313</v>
      </c>
      <c r="FY64" s="11">
        <v>61.236987140232699</v>
      </c>
      <c r="FZ64" s="11">
        <v>20.412329046744233</v>
      </c>
      <c r="GA64" s="11">
        <v>61.299350639337234</v>
      </c>
      <c r="GB64" s="11">
        <v>-9.8993506393372357</v>
      </c>
      <c r="GC64" s="11">
        <v>67.019312660659239</v>
      </c>
      <c r="GD64" s="11">
        <v>8.6883168682328744</v>
      </c>
      <c r="GE64" s="11">
        <v>25</v>
      </c>
      <c r="GF64" s="11">
        <v>31.818181818181817</v>
      </c>
      <c r="GG64" s="11">
        <v>31.818181818181817</v>
      </c>
      <c r="GH64" s="11">
        <v>100</v>
      </c>
      <c r="GI64" s="11">
        <v>75</v>
      </c>
      <c r="GJ64" s="11">
        <v>98.742138364779876</v>
      </c>
      <c r="GK64" s="11">
        <v>10</v>
      </c>
      <c r="GL64" s="11">
        <v>10</v>
      </c>
      <c r="GM64" s="11">
        <v>0.5</v>
      </c>
      <c r="GN64" s="11">
        <v>66.67299911641706</v>
      </c>
      <c r="GO64" s="11">
        <v>39.004563244575003</v>
      </c>
      <c r="GP64" s="11">
        <v>15.384775701075684</v>
      </c>
      <c r="GQ64" s="11">
        <v>40.406927039999999</v>
      </c>
      <c r="GR64" s="11">
        <v>68.984226715351909</v>
      </c>
      <c r="GS64" s="11">
        <v>61.645982503873562</v>
      </c>
      <c r="GT64" s="11">
        <v>39.903037332268937</v>
      </c>
      <c r="GU64" s="11">
        <v>2.4029977396802509</v>
      </c>
      <c r="GV64" s="11" t="s">
        <v>727</v>
      </c>
      <c r="GW64" s="11" t="s">
        <v>727</v>
      </c>
      <c r="GX64" s="11" t="s">
        <v>727</v>
      </c>
      <c r="GY64" s="11">
        <v>1</v>
      </c>
      <c r="GZ64" s="11">
        <v>1068.5235884616911</v>
      </c>
      <c r="HA64" s="11">
        <v>30.376596038904168</v>
      </c>
      <c r="HB64" s="11">
        <v>65.909090909090907</v>
      </c>
      <c r="HC64" s="11">
        <v>0</v>
      </c>
      <c r="HD64" s="11">
        <v>1095961.8859149087</v>
      </c>
      <c r="HE64" s="11">
        <v>164.93777777777777</v>
      </c>
      <c r="HF64" s="11">
        <v>33.520000000000003</v>
      </c>
      <c r="HG64" s="11">
        <v>341.10746031746027</v>
      </c>
      <c r="HH64" s="11">
        <v>100.32476190476189</v>
      </c>
      <c r="HI64" s="12">
        <v>173.11217736491491</v>
      </c>
      <c r="HJ64" s="12">
        <v>20.779562812746903</v>
      </c>
      <c r="HK64" s="12">
        <v>9.8995916068159406</v>
      </c>
      <c r="HL64" s="11">
        <v>92.712507909723683</v>
      </c>
      <c r="HM64" s="11">
        <v>93.556211769668849</v>
      </c>
      <c r="HN64" s="11">
        <v>96.846656823454964</v>
      </c>
      <c r="HO64" s="11">
        <v>92.860156085214086</v>
      </c>
      <c r="HP64" s="11">
        <v>74.551782324404144</v>
      </c>
      <c r="HQ64" s="11">
        <v>82.99</v>
      </c>
      <c r="HR64" s="11">
        <v>92.259999999999991</v>
      </c>
      <c r="HS64" s="11">
        <v>27.1631014197383</v>
      </c>
      <c r="HT64" s="11">
        <v>12.426710884968632</v>
      </c>
      <c r="HU64" s="11">
        <v>50.542048169389375</v>
      </c>
      <c r="HV64" s="11">
        <v>87.50103851264214</v>
      </c>
      <c r="HW64" s="11">
        <v>83.08509725683308</v>
      </c>
      <c r="HX64" s="11">
        <v>69.947665694372233</v>
      </c>
      <c r="HY64" s="11">
        <v>58.770180951349019</v>
      </c>
      <c r="HZ64" s="11">
        <v>97.786360033628725</v>
      </c>
      <c r="IA64" s="11">
        <v>88.331803391125561</v>
      </c>
      <c r="IB64" s="11">
        <v>97.289711466657508</v>
      </c>
      <c r="IC64" s="11">
        <v>48.843629578959231</v>
      </c>
      <c r="ID64" s="11">
        <v>96.798867670231758</v>
      </c>
      <c r="IE64" s="11">
        <v>95.62691436745348</v>
      </c>
      <c r="IF64" s="11">
        <v>96.923464273582113</v>
      </c>
      <c r="IG64" s="11">
        <v>67.817666624769174</v>
      </c>
      <c r="IH64" s="11">
        <v>97.156197731387508</v>
      </c>
      <c r="II64" s="11">
        <v>41.615692891794978</v>
      </c>
      <c r="IJ64" s="11">
        <v>0.53503184713375795</v>
      </c>
      <c r="IK64" s="11">
        <v>8</v>
      </c>
      <c r="IL64" s="11">
        <v>90.339590803627928</v>
      </c>
      <c r="IM64" s="11">
        <v>20.50200379666737</v>
      </c>
      <c r="IN64" s="11">
        <v>30.426070449272309</v>
      </c>
      <c r="IO64" s="11">
        <v>54.300871542250853</v>
      </c>
      <c r="IP64" s="11">
        <v>24.242424242424242</v>
      </c>
      <c r="IQ64" s="11">
        <v>12.08421052631579</v>
      </c>
      <c r="IR64" s="11">
        <v>88.571428571428569</v>
      </c>
      <c r="IS64" s="11">
        <v>80.674223490562383</v>
      </c>
      <c r="IT64" s="11">
        <v>6.8965517241379306</v>
      </c>
      <c r="IU64" s="11">
        <v>89.655172413793096</v>
      </c>
      <c r="IV64" s="11">
        <v>6.5924588570238178</v>
      </c>
      <c r="IW64" s="11">
        <v>24.435803069231305</v>
      </c>
      <c r="IX64" s="11">
        <v>146.63585002568053</v>
      </c>
      <c r="IY64" s="11">
        <v>20.801232665639446</v>
      </c>
      <c r="IZ64" s="11">
        <v>9.2449922958397543</v>
      </c>
      <c r="JA64" s="11">
        <v>191.57678479712379</v>
      </c>
      <c r="JB64" s="11">
        <v>8.148148148148147</v>
      </c>
      <c r="JC64" s="11">
        <v>26.065742167437083</v>
      </c>
      <c r="JD64" s="11">
        <v>19.902413970210578</v>
      </c>
      <c r="JE64" s="11">
        <v>6.2917308680020545</v>
      </c>
      <c r="JF64" s="11">
        <v>4.879301489470981</v>
      </c>
      <c r="JG64" s="11">
        <v>10</v>
      </c>
      <c r="JH64" s="11">
        <v>14.31055900621118</v>
      </c>
      <c r="JI64" s="11">
        <v>13.783132530120483</v>
      </c>
      <c r="JJ64" s="11">
        <v>84.289276807980045</v>
      </c>
      <c r="JK64" s="11">
        <v>111.121903836814</v>
      </c>
      <c r="JL64" s="11">
        <v>9.9125364431486886</v>
      </c>
      <c r="JM64" s="11">
        <v>66.618075801749271</v>
      </c>
      <c r="JN64" s="11">
        <v>97.916666666666657</v>
      </c>
      <c r="JO64" s="11">
        <v>80.164930555555557</v>
      </c>
      <c r="JP64" s="11">
        <v>0</v>
      </c>
      <c r="JQ64" s="11">
        <v>89.84</v>
      </c>
      <c r="JR64" s="11">
        <v>99.61</v>
      </c>
      <c r="JS64" s="11">
        <v>100</v>
      </c>
      <c r="JT64" s="11">
        <v>90.157480314960623</v>
      </c>
      <c r="JU64" s="11">
        <v>73.4375</v>
      </c>
      <c r="JV64" s="11">
        <v>0.76829270000000005</v>
      </c>
      <c r="JW64" s="11">
        <v>0.80487799999999998</v>
      </c>
      <c r="JX64" s="11">
        <v>1.1266446130000001</v>
      </c>
      <c r="JY64" s="11">
        <v>0.28536820000000002</v>
      </c>
      <c r="JZ64" s="11">
        <v>7.3341536645776619</v>
      </c>
      <c r="KA64" s="11">
        <v>32181.29589198446</v>
      </c>
      <c r="KB64" s="11">
        <v>134731.02605508544</v>
      </c>
      <c r="KC64" s="11">
        <v>0.15733713825735032</v>
      </c>
      <c r="KD64" s="11">
        <v>1.57600695</v>
      </c>
      <c r="KE64" s="11">
        <v>3.7900299999999998E-3</v>
      </c>
      <c r="KF64" s="11">
        <v>5.6299628300000002</v>
      </c>
      <c r="KG64" s="13">
        <v>2.0986273121972498E-2</v>
      </c>
      <c r="KH64" s="11">
        <v>-0.27108914048796046</v>
      </c>
      <c r="KI64" s="11">
        <v>-16.612977450529222</v>
      </c>
      <c r="KJ64" s="11">
        <v>126.05042016806722</v>
      </c>
      <c r="KK64" s="11">
        <v>-46.478873239436616</v>
      </c>
      <c r="KL64" s="11">
        <v>10.955</v>
      </c>
      <c r="KM64" s="11">
        <v>14.271428571428574</v>
      </c>
      <c r="KN64" s="11">
        <v>87.673333333333346</v>
      </c>
      <c r="KO64" s="11">
        <v>111.10416666666667</v>
      </c>
      <c r="KP64" s="11">
        <v>105.255</v>
      </c>
      <c r="KQ64" s="11">
        <v>13.626111184821546</v>
      </c>
      <c r="KR64" s="11">
        <v>29.374657158529892</v>
      </c>
      <c r="KS64" s="11">
        <v>82.149299888325743</v>
      </c>
      <c r="KT64" s="11">
        <v>5.392918018144738</v>
      </c>
      <c r="KU64" s="11">
        <v>86.874771814530845</v>
      </c>
      <c r="KV64" s="11">
        <v>20.532983835736129</v>
      </c>
    </row>
    <row r="65" spans="1:308" x14ac:dyDescent="0.3">
      <c r="A65" t="s">
        <v>1</v>
      </c>
      <c r="B65" s="2" t="s">
        <v>118</v>
      </c>
      <c r="C65" s="2" t="s">
        <v>119</v>
      </c>
      <c r="D65" s="2" t="s">
        <v>351</v>
      </c>
      <c r="E65" s="2" t="s">
        <v>352</v>
      </c>
      <c r="F65" s="2" t="s">
        <v>358</v>
      </c>
      <c r="G65" s="2" t="s">
        <v>355</v>
      </c>
      <c r="H65" s="17" t="s">
        <v>487</v>
      </c>
      <c r="I65" s="11">
        <v>55.13872579982803</v>
      </c>
      <c r="J65" s="11">
        <v>55.725304101308609</v>
      </c>
      <c r="K65" s="11">
        <v>58.651690038087594</v>
      </c>
      <c r="L65" s="11">
        <v>71.495031308761597</v>
      </c>
      <c r="M65" s="11">
        <v>52.532200426930991</v>
      </c>
      <c r="N65" s="11">
        <v>47.015542666771637</v>
      </c>
      <c r="O65" s="11">
        <v>45.412586257107755</v>
      </c>
      <c r="P65" s="11">
        <v>79.216235105663898</v>
      </c>
      <c r="Q65" s="11">
        <v>44.800114714971109</v>
      </c>
      <c r="R65" s="11">
        <v>40.757575757575758</v>
      </c>
      <c r="S65" s="11">
        <v>51.720378496982995</v>
      </c>
      <c r="T65" s="11">
        <v>73.748753078165649</v>
      </c>
      <c r="U65" s="11">
        <v>58.316776677030163</v>
      </c>
      <c r="V65" s="11">
        <v>41.517294878770677</v>
      </c>
      <c r="W65" s="11">
        <v>40.766946335044189</v>
      </c>
      <c r="X65" s="11">
        <v>54.779670966500646</v>
      </c>
      <c r="Y65" s="11">
        <v>91.15633976200246</v>
      </c>
      <c r="Z65" s="11">
        <v>47.903803088803087</v>
      </c>
      <c r="AA65" s="11">
        <v>72.477768975319023</v>
      </c>
      <c r="AB65" s="11">
        <v>89.044587228899985</v>
      </c>
      <c r="AC65" s="11">
        <v>71.59317740279289</v>
      </c>
      <c r="AD65" s="11">
        <v>43.255368622623443</v>
      </c>
      <c r="AE65" s="11">
        <v>81.104254314172636</v>
      </c>
      <c r="AF65" s="11">
        <v>52.532200426930991</v>
      </c>
      <c r="AG65" s="11">
        <v>34.778149987417542</v>
      </c>
      <c r="AH65" s="11">
        <v>9.4961941798064036</v>
      </c>
      <c r="AI65" s="11">
        <v>18.837376786776456</v>
      </c>
      <c r="AJ65" s="11">
        <v>73.585920643199259</v>
      </c>
      <c r="AK65" s="11">
        <v>54.228133253464968</v>
      </c>
      <c r="AL65" s="11">
        <v>91.167481149965184</v>
      </c>
      <c r="AM65" s="11">
        <v>59.220983866890649</v>
      </c>
      <c r="AN65" s="11">
        <v>6.92330231110929</v>
      </c>
      <c r="AO65" s="11">
        <v>1.8753194145470915</v>
      </c>
      <c r="AP65" s="11">
        <v>69.236213289123754</v>
      </c>
      <c r="AQ65" s="11">
        <v>66.275414260223641</v>
      </c>
      <c r="AR65" s="11">
        <v>68.944284400752096</v>
      </c>
      <c r="AS65" s="11">
        <v>82.200405506349369</v>
      </c>
      <c r="AT65" s="11">
        <v>89.594834585173032</v>
      </c>
      <c r="AU65" s="11">
        <v>82.519016355556403</v>
      </c>
      <c r="AV65" s="11">
        <v>64.360958956963202</v>
      </c>
      <c r="AW65" s="11">
        <v>66.199899611488561</v>
      </c>
      <c r="AX65" s="11">
        <v>90.422295618452921</v>
      </c>
      <c r="AY65" s="11">
        <v>58.869822582308359</v>
      </c>
      <c r="AZ65" s="11">
        <v>28.345710396479607</v>
      </c>
      <c r="BA65" s="11">
        <v>58.487531802752457</v>
      </c>
      <c r="BB65" s="11">
        <v>33.497394078344001</v>
      </c>
      <c r="BC65" s="11">
        <v>45</v>
      </c>
      <c r="BD65" s="11">
        <v>40.909090909090914</v>
      </c>
      <c r="BE65" s="11">
        <v>36.363636363636367</v>
      </c>
      <c r="BF65" s="11">
        <v>66.666666666666657</v>
      </c>
      <c r="BG65" s="11">
        <v>50</v>
      </c>
      <c r="BH65" s="11">
        <v>0</v>
      </c>
      <c r="BI65" s="11">
        <v>56.518559151581641</v>
      </c>
      <c r="BJ65" s="11">
        <v>85.416666666666657</v>
      </c>
      <c r="BK65" s="11">
        <v>86.31578947368422</v>
      </c>
      <c r="BL65" s="11">
        <v>96.220112227273759</v>
      </c>
      <c r="BM65" s="11">
        <v>65.300165743710451</v>
      </c>
      <c r="BN65" s="11">
        <v>24.511570906159765</v>
      </c>
      <c r="BO65" s="11">
        <v>96.39612704000001</v>
      </c>
      <c r="BP65" s="11">
        <v>35.249401676367405</v>
      </c>
      <c r="BQ65" s="11">
        <v>48.211883606565067</v>
      </c>
      <c r="BR65" s="11">
        <v>91.489044748158022</v>
      </c>
      <c r="BS65" s="11">
        <v>3.3105912745605695</v>
      </c>
      <c r="BT65" s="11">
        <v>63.09</v>
      </c>
      <c r="BU65" s="11">
        <v>57.999999999999993</v>
      </c>
      <c r="BV65" s="11">
        <v>11.223816879165811</v>
      </c>
      <c r="BW65" s="11">
        <v>100</v>
      </c>
      <c r="BX65" s="11">
        <v>13.479361118897726</v>
      </c>
      <c r="BY65" s="11">
        <v>39.714697796006668</v>
      </c>
      <c r="BZ65" s="11">
        <v>73.333333333333329</v>
      </c>
      <c r="CA65" s="11">
        <v>50</v>
      </c>
      <c r="CB65" s="11">
        <v>1.9754210836768978E-2</v>
      </c>
      <c r="CC65" s="11">
        <v>32.730989753466432</v>
      </c>
      <c r="CD65" s="11">
        <v>97.916456623035089</v>
      </c>
      <c r="CE65" s="11">
        <v>19.183922307613361</v>
      </c>
      <c r="CF65" s="11">
        <v>58.739097468102486</v>
      </c>
      <c r="CG65" s="11">
        <v>63.693684493299529</v>
      </c>
      <c r="CH65" s="11">
        <v>41.417910447761194</v>
      </c>
      <c r="CI65" s="11">
        <v>69.775635672226429</v>
      </c>
      <c r="CJ65" s="11">
        <v>92.236356175625772</v>
      </c>
      <c r="CK65" s="11">
        <v>89.913828477636443</v>
      </c>
      <c r="CL65" s="11">
        <v>97.037340993024216</v>
      </c>
      <c r="CM65" s="11">
        <v>90.570373409930241</v>
      </c>
      <c r="CN65" s="11">
        <v>86.023799753795643</v>
      </c>
      <c r="CO65" s="11">
        <v>100</v>
      </c>
      <c r="CP65" s="11">
        <v>79.259999999999991</v>
      </c>
      <c r="CQ65" s="11">
        <v>12.355212355212355</v>
      </c>
      <c r="CR65" s="11">
        <v>0</v>
      </c>
      <c r="CS65" s="11">
        <v>62.139942426576276</v>
      </c>
      <c r="CT65" s="11">
        <v>82.837424101689194</v>
      </c>
      <c r="CU65" s="11">
        <v>85.389163637875001</v>
      </c>
      <c r="CV65" s="11">
        <v>64.528504908548939</v>
      </c>
      <c r="CW65" s="11">
        <v>42.786854731745606</v>
      </c>
      <c r="CX65" s="11">
        <v>97.184724045479115</v>
      </c>
      <c r="CY65" s="11">
        <v>96.845632651985071</v>
      </c>
      <c r="CZ65" s="11">
        <v>98.34705665741194</v>
      </c>
      <c r="DA65" s="11">
        <v>50.339630002566871</v>
      </c>
      <c r="DB65" s="11">
        <v>98.704679316427175</v>
      </c>
      <c r="DC65" s="11">
        <v>96.296798906195605</v>
      </c>
      <c r="DD65" s="11">
        <v>97.346659187313236</v>
      </c>
      <c r="DE65" s="11">
        <v>77.676472184930546</v>
      </c>
      <c r="DF65" s="11">
        <v>96.799768924369417</v>
      </c>
      <c r="DG65" s="11">
        <v>100</v>
      </c>
      <c r="DH65" s="11">
        <v>78.779532208378683</v>
      </c>
      <c r="DI65" s="11">
        <v>36</v>
      </c>
      <c r="DJ65" s="11">
        <v>81.772671317193272</v>
      </c>
      <c r="DK65" s="11">
        <v>14.94460402133771</v>
      </c>
      <c r="DL65" s="11">
        <v>33.048830529339348</v>
      </c>
      <c r="DM65" s="11">
        <v>71.502426672293723</v>
      </c>
      <c r="DN65" s="11">
        <v>72.727272727272734</v>
      </c>
      <c r="DO65" s="11">
        <v>91.298428968235228</v>
      </c>
      <c r="DP65" s="11">
        <v>88.888888888888886</v>
      </c>
      <c r="DQ65" s="11">
        <v>44.931894239643071</v>
      </c>
      <c r="DR65" s="11">
        <v>80.144404332129966</v>
      </c>
      <c r="DS65" s="11">
        <v>32.520302709019958</v>
      </c>
      <c r="DT65" s="11">
        <v>41.792860055321498</v>
      </c>
      <c r="DU65" s="11">
        <v>27.763439919513583</v>
      </c>
      <c r="DV65" s="11">
        <v>1.3115973002903583</v>
      </c>
      <c r="DW65" s="11">
        <v>28.801326917494652</v>
      </c>
      <c r="DX65" s="11">
        <v>0</v>
      </c>
      <c r="DY65" s="11">
        <v>4.5047227900177438</v>
      </c>
      <c r="DZ65" s="11">
        <v>12.863323891229268</v>
      </c>
      <c r="EA65" s="11">
        <v>19.467816283311553</v>
      </c>
      <c r="EB65" s="11">
        <v>27.543736421357899</v>
      </c>
      <c r="EC65" s="11">
        <v>12.34164746771658</v>
      </c>
      <c r="ED65" s="11">
        <v>25.309874237686721</v>
      </c>
      <c r="EE65" s="11">
        <v>9.5238095238095219</v>
      </c>
      <c r="EF65" s="11">
        <v>47.652518893325876</v>
      </c>
      <c r="EG65" s="11">
        <v>69.887145092135995</v>
      </c>
      <c r="EH65" s="11">
        <v>85.345911949685544</v>
      </c>
      <c r="EI65" s="11">
        <v>91.458106637649621</v>
      </c>
      <c r="EJ65" s="11">
        <v>17.998560115190784</v>
      </c>
      <c r="EK65" s="11">
        <v>46.076313894888408</v>
      </c>
      <c r="EL65" s="11">
        <v>99.576898667230807</v>
      </c>
      <c r="EM65" s="11">
        <v>94.774698540300406</v>
      </c>
      <c r="EN65" s="11">
        <v>12.714195049714409</v>
      </c>
      <c r="EO65" s="11">
        <v>86.12</v>
      </c>
      <c r="EP65" s="11">
        <v>97.45</v>
      </c>
      <c r="EQ65" s="11">
        <v>99.716713881019828</v>
      </c>
      <c r="ER65" s="11">
        <v>87.664041994750647</v>
      </c>
      <c r="ES65" s="11">
        <v>84.886649874055422</v>
      </c>
      <c r="ET65" s="11">
        <v>75.000009318181213</v>
      </c>
      <c r="EU65" s="11">
        <v>95.161286056191685</v>
      </c>
      <c r="EV65" s="11">
        <v>53.576813210971466</v>
      </c>
      <c r="EW65" s="11">
        <v>13.145826882218218</v>
      </c>
      <c r="EX65" s="11">
        <v>8.5865726152532815</v>
      </c>
      <c r="EY65" s="11">
        <v>4.0828719283924997</v>
      </c>
      <c r="EZ65" s="11">
        <v>8.1004623896820895</v>
      </c>
      <c r="FA65" s="11">
        <v>2.186008558699311</v>
      </c>
      <c r="FB65" s="11">
        <v>9.1368013253001999E-3</v>
      </c>
      <c r="FC65" s="11">
        <v>6.4739237857910623E-2</v>
      </c>
      <c r="FD65" s="11">
        <v>5.2413930603058443</v>
      </c>
      <c r="FE65" s="11">
        <v>72.840944836855513</v>
      </c>
      <c r="FF65" s="11">
        <v>0</v>
      </c>
      <c r="FG65" s="11">
        <v>100</v>
      </c>
      <c r="FH65" s="11">
        <v>75.723270440251568</v>
      </c>
      <c r="FI65" s="11">
        <v>97.616851168511687</v>
      </c>
      <c r="FJ65" s="11">
        <v>60.582203068350729</v>
      </c>
      <c r="FK65" s="11">
        <v>73.730644262192683</v>
      </c>
      <c r="FL65" s="11">
        <v>44.289124803169535</v>
      </c>
      <c r="FM65" s="11">
        <v>65.995827315037715</v>
      </c>
      <c r="FN65" s="11">
        <v>86.779271852367529</v>
      </c>
      <c r="FO65" s="11">
        <v>85.066573840396828</v>
      </c>
      <c r="FP65" s="11">
        <v>68.637436343311393</v>
      </c>
      <c r="FQ65" s="11">
        <v>90.528358582696882</v>
      </c>
      <c r="FR65" s="11">
        <v>65.05811649551471</v>
      </c>
      <c r="FS65" s="11">
        <v>86.807653575025185</v>
      </c>
      <c r="FT65" s="11">
        <v>17.567567567567568</v>
      </c>
      <c r="FU65" s="11">
        <v>12.805463664496852</v>
      </c>
      <c r="FV65" s="11">
        <v>100.309465371892</v>
      </c>
      <c r="FW65" s="11">
        <v>296.65990822751041</v>
      </c>
      <c r="FX65" s="11">
        <v>298.79415217159323</v>
      </c>
      <c r="FY65" s="11">
        <v>68.295806210649872</v>
      </c>
      <c r="FZ65" s="11">
        <v>46.953366769821791</v>
      </c>
      <c r="GA65" s="11">
        <v>58.869822582308366</v>
      </c>
      <c r="GB65" s="11">
        <v>-11.189822582308366</v>
      </c>
      <c r="GC65" s="11">
        <v>58.487531802752457</v>
      </c>
      <c r="GD65" s="11">
        <v>2.650246855462413</v>
      </c>
      <c r="GE65" s="11">
        <v>45</v>
      </c>
      <c r="GF65" s="11">
        <v>40.909090909090914</v>
      </c>
      <c r="GG65" s="11">
        <v>36.363636363636367</v>
      </c>
      <c r="GH65" s="11">
        <v>66.666666666666657</v>
      </c>
      <c r="GI65" s="11">
        <v>50</v>
      </c>
      <c r="GJ65" s="11">
        <v>0</v>
      </c>
      <c r="GK65" s="11">
        <v>30</v>
      </c>
      <c r="GL65" s="11">
        <v>7</v>
      </c>
      <c r="GM65" s="11">
        <v>4.333333333333333</v>
      </c>
      <c r="GN65" s="11">
        <v>96.220112227273759</v>
      </c>
      <c r="GO65" s="11">
        <v>65.300165743710451</v>
      </c>
      <c r="GP65" s="11">
        <v>24.511570906159765</v>
      </c>
      <c r="GQ65" s="11">
        <v>96.39612704000001</v>
      </c>
      <c r="GR65" s="11">
        <v>35.249401676367405</v>
      </c>
      <c r="GS65" s="11">
        <v>51.788116393434933</v>
      </c>
      <c r="GT65" s="11">
        <v>8.5109552518419829</v>
      </c>
      <c r="GU65" s="11">
        <v>3.3105912745605695</v>
      </c>
      <c r="GV65" s="11" t="s">
        <v>727</v>
      </c>
      <c r="GW65" s="11" t="s">
        <v>727</v>
      </c>
      <c r="GX65" s="11">
        <v>11.223816879165811</v>
      </c>
      <c r="GY65" s="11">
        <v>1</v>
      </c>
      <c r="GZ65" s="11">
        <v>1296.4371620649247</v>
      </c>
      <c r="HA65" s="11">
        <v>39.714697796006668</v>
      </c>
      <c r="HB65" s="11">
        <v>73.333333333333329</v>
      </c>
      <c r="HC65" s="11">
        <v>50</v>
      </c>
      <c r="HD65" s="11">
        <v>1948.0100960021634</v>
      </c>
      <c r="HE65" s="11">
        <v>215.89031746031742</v>
      </c>
      <c r="HF65" s="11">
        <v>25.850158730158729</v>
      </c>
      <c r="HG65" s="11">
        <v>393.54571428571421</v>
      </c>
      <c r="HH65" s="11">
        <v>151.065873015873</v>
      </c>
      <c r="HI65" s="12">
        <v>214.35397229355507</v>
      </c>
      <c r="HJ65" s="12">
        <v>58.582089552238806</v>
      </c>
      <c r="HK65" s="12">
        <v>123.98113669769721</v>
      </c>
      <c r="HL65" s="11">
        <v>92.236356175625772</v>
      </c>
      <c r="HM65" s="11">
        <v>89.913828477636443</v>
      </c>
      <c r="HN65" s="11">
        <v>97.037340993024216</v>
      </c>
      <c r="HO65" s="11">
        <v>90.570373409930241</v>
      </c>
      <c r="HP65" s="11">
        <v>86.023799753795643</v>
      </c>
      <c r="HQ65" s="11">
        <v>169.51</v>
      </c>
      <c r="HR65" s="11">
        <v>79.259999999999991</v>
      </c>
      <c r="HS65" s="11">
        <v>12.355212355212355</v>
      </c>
      <c r="HT65" s="11">
        <v>0</v>
      </c>
      <c r="HU65" s="11">
        <v>62.139942426576276</v>
      </c>
      <c r="HV65" s="11">
        <v>82.837424101689194</v>
      </c>
      <c r="HW65" s="11">
        <v>85.389163637875001</v>
      </c>
      <c r="HX65" s="11">
        <v>64.528504908548939</v>
      </c>
      <c r="HY65" s="11">
        <v>42.786854731745606</v>
      </c>
      <c r="HZ65" s="11">
        <v>97.184724045479115</v>
      </c>
      <c r="IA65" s="11">
        <v>96.845632651985071</v>
      </c>
      <c r="IB65" s="11">
        <v>98.34705665741194</v>
      </c>
      <c r="IC65" s="11">
        <v>50.339630002566871</v>
      </c>
      <c r="ID65" s="11">
        <v>98.704679316427175</v>
      </c>
      <c r="IE65" s="11">
        <v>96.296798906195605</v>
      </c>
      <c r="IF65" s="11">
        <v>97.346659187313236</v>
      </c>
      <c r="IG65" s="11">
        <v>77.676472184930546</v>
      </c>
      <c r="IH65" s="11">
        <v>96.799768924369417</v>
      </c>
      <c r="II65" s="11">
        <v>112.99958965941732</v>
      </c>
      <c r="IJ65" s="11">
        <v>11.507936507936508</v>
      </c>
      <c r="IK65" s="11">
        <v>11</v>
      </c>
      <c r="IL65" s="11">
        <v>81.772671317193272</v>
      </c>
      <c r="IM65" s="11">
        <v>14.94460402133771</v>
      </c>
      <c r="IN65" s="11">
        <v>33.048830529339348</v>
      </c>
      <c r="IO65" s="11">
        <v>71.502426672293723</v>
      </c>
      <c r="IP65" s="11">
        <v>72.727272727272734</v>
      </c>
      <c r="IQ65" s="11">
        <v>8.220528455284553</v>
      </c>
      <c r="IR65" s="11">
        <v>88.888888888888886</v>
      </c>
      <c r="IS65" s="11">
        <v>78.815545660754637</v>
      </c>
      <c r="IT65" s="11">
        <v>9.025270758122744</v>
      </c>
      <c r="IU65" s="11">
        <v>115.52346570397113</v>
      </c>
      <c r="IV65" s="11">
        <v>7.5671230479856524</v>
      </c>
      <c r="IW65" s="11">
        <v>27.763439919513583</v>
      </c>
      <c r="IX65" s="11">
        <v>7.3411037413870828</v>
      </c>
      <c r="IY65" s="11">
        <v>51.323330542855302</v>
      </c>
      <c r="IZ65" s="11">
        <v>0</v>
      </c>
      <c r="JA65" s="11">
        <v>43.338270332925489</v>
      </c>
      <c r="JB65" s="11">
        <v>6.6666666666666661</v>
      </c>
      <c r="JC65" s="11">
        <v>16.227703007276705</v>
      </c>
      <c r="JD65" s="11">
        <v>15.132977010754074</v>
      </c>
      <c r="JE65" s="11">
        <v>3.9925301049649042</v>
      </c>
      <c r="JF65" s="11">
        <v>2.5758258741709064</v>
      </c>
      <c r="JG65" s="11">
        <v>2.8571428571428568</v>
      </c>
      <c r="JH65" s="11">
        <v>14.324242424242424</v>
      </c>
      <c r="JI65" s="11">
        <v>12.093525179856115</v>
      </c>
      <c r="JJ65" s="11">
        <v>85.345911949685544</v>
      </c>
      <c r="JK65" s="11">
        <v>91.458106637649621</v>
      </c>
      <c r="JL65" s="11">
        <v>17.998560115190784</v>
      </c>
      <c r="JM65" s="11">
        <v>46.076313894888408</v>
      </c>
      <c r="JN65" s="11">
        <v>99.576898667230807</v>
      </c>
      <c r="JO65" s="11">
        <v>94.774698540300406</v>
      </c>
      <c r="JP65" s="11">
        <v>12.714195049714409</v>
      </c>
      <c r="JQ65" s="11">
        <v>86.12</v>
      </c>
      <c r="JR65" s="11">
        <v>97.45</v>
      </c>
      <c r="JS65" s="11">
        <v>99.716713881019828</v>
      </c>
      <c r="JT65" s="11">
        <v>87.664041994750647</v>
      </c>
      <c r="JU65" s="11">
        <v>84.886649874055422</v>
      </c>
      <c r="JV65" s="11">
        <v>0.86585369999999995</v>
      </c>
      <c r="JW65" s="11">
        <v>0.96341460000000001</v>
      </c>
      <c r="JX65" s="11">
        <v>1.4827645110000001</v>
      </c>
      <c r="JY65" s="11">
        <v>0.25261739999999999</v>
      </c>
      <c r="JZ65" s="11">
        <v>4.2861056780534534</v>
      </c>
      <c r="KA65" s="11">
        <v>79015.000377582517</v>
      </c>
      <c r="KB65" s="11">
        <v>107327.01592028196</v>
      </c>
      <c r="KC65" s="11">
        <v>0.17492011325836232</v>
      </c>
      <c r="KD65" s="11">
        <v>6.9934820000000009E-2</v>
      </c>
      <c r="KE65" s="11">
        <v>0.16833402</v>
      </c>
      <c r="KF65" s="11">
        <v>15.231347940000004</v>
      </c>
      <c r="KG65" s="13">
        <v>0.50218046224117152</v>
      </c>
      <c r="KH65" s="11">
        <v>86.19389636478715</v>
      </c>
      <c r="KI65" s="11">
        <v>200</v>
      </c>
      <c r="KJ65" s="11">
        <v>102.89308176100629</v>
      </c>
      <c r="KK65" s="11">
        <v>190.46740467404675</v>
      </c>
      <c r="KL65" s="11">
        <v>6.9364705882352942</v>
      </c>
      <c r="KM65" s="11">
        <v>7.8176470588235301</v>
      </c>
      <c r="KN65" s="11">
        <v>81.460666666666668</v>
      </c>
      <c r="KO65" s="11">
        <v>105.25550000000001</v>
      </c>
      <c r="KP65" s="11">
        <v>92.865000000000009</v>
      </c>
      <c r="KQ65" s="11">
        <v>14.933426159603167</v>
      </c>
      <c r="KR65" s="11">
        <v>31.362563656688607</v>
      </c>
      <c r="KS65" s="11">
        <v>90.528358582696882</v>
      </c>
      <c r="KT65" s="11">
        <v>6.8726919161543831</v>
      </c>
      <c r="KU65" s="11">
        <v>86.807653575025185</v>
      </c>
      <c r="KV65" s="11">
        <v>17.567567567567568</v>
      </c>
    </row>
    <row r="66" spans="1:308" x14ac:dyDescent="0.3">
      <c r="A66" t="s">
        <v>1</v>
      </c>
      <c r="B66" s="2" t="s">
        <v>120</v>
      </c>
      <c r="C66" s="2" t="s">
        <v>121</v>
      </c>
      <c r="D66" s="2" t="s">
        <v>351</v>
      </c>
      <c r="E66" s="2" t="s">
        <v>352</v>
      </c>
      <c r="F66" s="2" t="s">
        <v>358</v>
      </c>
      <c r="G66" s="2" t="s">
        <v>355</v>
      </c>
      <c r="H66" s="17" t="s">
        <v>487</v>
      </c>
      <c r="I66" s="11">
        <v>55.314420595199657</v>
      </c>
      <c r="J66" s="11">
        <v>52.448475203769576</v>
      </c>
      <c r="K66" s="11">
        <v>65.65816573188873</v>
      </c>
      <c r="L66" s="11">
        <v>64.586774685107912</v>
      </c>
      <c r="M66" s="11">
        <v>57.253615937688359</v>
      </c>
      <c r="N66" s="11">
        <v>52.211121878505459</v>
      </c>
      <c r="O66" s="11">
        <v>39.728370134237899</v>
      </c>
      <c r="P66" s="11">
        <v>75.714787893347477</v>
      </c>
      <c r="Q66" s="11">
        <v>55.278202612619971</v>
      </c>
      <c r="R66" s="11">
        <v>11.212121212121213</v>
      </c>
      <c r="S66" s="11">
        <v>76.150255988297687</v>
      </c>
      <c r="T66" s="11">
        <v>35.224133139780086</v>
      </c>
      <c r="U66" s="11">
        <v>69.261216160121222</v>
      </c>
      <c r="V66" s="11">
        <v>44.298609420099361</v>
      </c>
      <c r="W66" s="11">
        <v>25.298548287208707</v>
      </c>
      <c r="X66" s="11">
        <v>74.135471492261118</v>
      </c>
      <c r="Y66" s="11">
        <v>92.805865802711224</v>
      </c>
      <c r="Z66" s="11">
        <v>70.392777345373858</v>
      </c>
      <c r="AA66" s="11">
        <v>74.834282143408799</v>
      </c>
      <c r="AB66" s="11">
        <v>85.612753589142386</v>
      </c>
      <c r="AC66" s="11">
        <v>44.790634691326204</v>
      </c>
      <c r="AD66" s="11">
        <v>47.975104441981415</v>
      </c>
      <c r="AE66" s="11">
        <v>69.721098559680755</v>
      </c>
      <c r="AF66" s="11">
        <v>57.253615937688359</v>
      </c>
      <c r="AG66" s="11">
        <v>31.181022978634999</v>
      </c>
      <c r="AH66" s="11">
        <v>15.264186473763136</v>
      </c>
      <c r="AI66" s="11">
        <v>39.1565551826328</v>
      </c>
      <c r="AJ66" s="11">
        <v>77.590688625548637</v>
      </c>
      <c r="AK66" s="11">
        <v>54.419526843002679</v>
      </c>
      <c r="AL66" s="11">
        <v>95.654751167450542</v>
      </c>
      <c r="AM66" s="11">
        <v>56.793327275052647</v>
      </c>
      <c r="AN66" s="11">
        <v>6.7086998852214847</v>
      </c>
      <c r="AO66" s="11">
        <v>8.4549425107475251</v>
      </c>
      <c r="AP66" s="11">
        <v>60.502159055163148</v>
      </c>
      <c r="AQ66" s="11">
        <v>41.155864980805276</v>
      </c>
      <c r="AR66" s="11">
        <v>64.755227098437302</v>
      </c>
      <c r="AS66" s="11">
        <v>78.968073838704797</v>
      </c>
      <c r="AT66" s="11">
        <v>77.712586761874064</v>
      </c>
      <c r="AU66" s="11">
        <v>73.848175966565421</v>
      </c>
      <c r="AV66" s="11">
        <v>68.174191315598989</v>
      </c>
      <c r="AW66" s="11">
        <v>68.548780282779376</v>
      </c>
      <c r="AX66" s="11">
        <v>87.036919194562273</v>
      </c>
      <c r="AY66" s="11">
        <v>60.772183514122581</v>
      </c>
      <c r="AZ66" s="11">
        <v>38.363049330702154</v>
      </c>
      <c r="BA66" s="11">
        <v>66.843631520985937</v>
      </c>
      <c r="BB66" s="11">
        <v>55.133946084669191</v>
      </c>
      <c r="BC66" s="11">
        <v>20</v>
      </c>
      <c r="BD66" s="11">
        <v>9.0909090909090917</v>
      </c>
      <c r="BE66" s="11">
        <v>4.5454545454545459</v>
      </c>
      <c r="BF66" s="11">
        <v>33.333333333333329</v>
      </c>
      <c r="BG66" s="11">
        <v>75</v>
      </c>
      <c r="BH66" s="11">
        <v>90</v>
      </c>
      <c r="BI66" s="11">
        <v>97.001279941488392</v>
      </c>
      <c r="BJ66" s="11">
        <v>85.416666666666657</v>
      </c>
      <c r="BK66" s="11">
        <v>98.947368421052644</v>
      </c>
      <c r="BL66" s="11">
        <v>56.213339798605602</v>
      </c>
      <c r="BM66" s="11">
        <v>2.6074565349558352</v>
      </c>
      <c r="BN66" s="11">
        <v>18.352500944286348</v>
      </c>
      <c r="BO66" s="11">
        <v>0</v>
      </c>
      <c r="BP66" s="11">
        <v>89.587350972548137</v>
      </c>
      <c r="BQ66" s="11">
        <v>56.027053624260006</v>
      </c>
      <c r="BR66" s="11">
        <v>62.169243883555545</v>
      </c>
      <c r="BS66" s="11">
        <v>5.9026629607452357</v>
      </c>
      <c r="BT66" s="11">
        <v>97.844281004311441</v>
      </c>
      <c r="BU66" s="11">
        <v>48.161298503677401</v>
      </c>
      <c r="BV66" s="11">
        <v>1.3780115849467658</v>
      </c>
      <c r="BW66" s="11">
        <v>100</v>
      </c>
      <c r="BX66" s="11">
        <v>12.505402466915347</v>
      </c>
      <c r="BY66" s="11">
        <v>55.694120871591068</v>
      </c>
      <c r="BZ66" s="11">
        <v>45.454545454545453</v>
      </c>
      <c r="CA66" s="11">
        <v>0</v>
      </c>
      <c r="CB66" s="11">
        <v>4.5526822698301959E-2</v>
      </c>
      <c r="CC66" s="11">
        <v>53.608887502297378</v>
      </c>
      <c r="CD66" s="11">
        <v>92.220571689249155</v>
      </c>
      <c r="CE66" s="11">
        <v>33.117396452126023</v>
      </c>
      <c r="CF66" s="11">
        <v>80.897917014212084</v>
      </c>
      <c r="CG66" s="11">
        <v>100</v>
      </c>
      <c r="CH66" s="11">
        <v>64.010823812387258</v>
      </c>
      <c r="CI66" s="11">
        <v>95.092703975556034</v>
      </c>
      <c r="CJ66" s="11">
        <v>91.943047148094465</v>
      </c>
      <c r="CK66" s="11">
        <v>95.182880040924204</v>
      </c>
      <c r="CL66" s="11">
        <v>97.544547702276404</v>
      </c>
      <c r="CM66" s="11">
        <v>94.492284082189443</v>
      </c>
      <c r="CN66" s="11">
        <v>84.866570040071622</v>
      </c>
      <c r="CO66" s="11">
        <v>100</v>
      </c>
      <c r="CP66" s="11">
        <v>69.599999999999994</v>
      </c>
      <c r="CQ66" s="11">
        <v>100</v>
      </c>
      <c r="CR66" s="11">
        <v>11.971109381495401</v>
      </c>
      <c r="CS66" s="11">
        <v>56.256245403719298</v>
      </c>
      <c r="CT66" s="11">
        <v>80.994518643650238</v>
      </c>
      <c r="CU66" s="11">
        <v>80.424881483922022</v>
      </c>
      <c r="CV66" s="11">
        <v>64.868991685241085</v>
      </c>
      <c r="CW66" s="11">
        <v>68.219112237001966</v>
      </c>
      <c r="CX66" s="11">
        <v>98.241943406918182</v>
      </c>
      <c r="CY66" s="11">
        <v>89.126596322486336</v>
      </c>
      <c r="CZ66" s="11">
        <v>97.279369571943889</v>
      </c>
      <c r="DA66" s="11">
        <v>52.861266025759498</v>
      </c>
      <c r="DB66" s="11">
        <v>97.882627263727656</v>
      </c>
      <c r="DC66" s="11">
        <v>95.391858489398913</v>
      </c>
      <c r="DD66" s="11">
        <v>96.587277391556114</v>
      </c>
      <c r="DE66" s="11">
        <v>59.684747902990864</v>
      </c>
      <c r="DF66" s="11">
        <v>96.088285745275925</v>
      </c>
      <c r="DG66" s="11">
        <v>45.562281524426638</v>
      </c>
      <c r="DH66" s="11">
        <v>64.80962254955196</v>
      </c>
      <c r="DI66" s="11">
        <v>24</v>
      </c>
      <c r="DJ66" s="11">
        <v>88.473015602353144</v>
      </c>
      <c r="DK66" s="11">
        <v>21.885923778668261</v>
      </c>
      <c r="DL66" s="11">
        <v>33.566373944922837</v>
      </c>
      <c r="DM66" s="11">
        <v>58.661354581673308</v>
      </c>
      <c r="DN66" s="11">
        <v>36.84210526315789</v>
      </c>
      <c r="DO66" s="11">
        <v>95.576056345111311</v>
      </c>
      <c r="DP66" s="11">
        <v>87.804878048780495</v>
      </c>
      <c r="DQ66" s="11">
        <v>34.034944198607263</v>
      </c>
      <c r="DR66" s="11">
        <v>80.120481927710841</v>
      </c>
      <c r="DS66" s="11">
        <v>57.605421686746993</v>
      </c>
      <c r="DT66" s="11">
        <v>35.508120174837643</v>
      </c>
      <c r="DU66" s="11">
        <v>26.853925782432352</v>
      </c>
      <c r="DV66" s="11">
        <v>11.729301737975311</v>
      </c>
      <c r="DW66" s="11">
        <v>9.7520128249713451</v>
      </c>
      <c r="DX66" s="11">
        <v>23.030073751132484</v>
      </c>
      <c r="DY66" s="11">
        <v>18.94622016350726</v>
      </c>
      <c r="DZ66" s="11">
        <v>12.863323891229268</v>
      </c>
      <c r="EA66" s="11">
        <v>37.17828172817805</v>
      </c>
      <c r="EB66" s="11">
        <v>47.795991892518707</v>
      </c>
      <c r="EC66" s="11">
        <v>14.921725106211401</v>
      </c>
      <c r="ED66" s="11">
        <v>76.839158138636805</v>
      </c>
      <c r="EE66" s="11">
        <v>19.047619047619044</v>
      </c>
      <c r="EF66" s="11">
        <v>68.459279548133466</v>
      </c>
      <c r="EG66" s="11">
        <v>79.088602995129236</v>
      </c>
      <c r="EH66" s="11">
        <v>72.591206735266596</v>
      </c>
      <c r="EI66" s="11">
        <v>90.223665223665222</v>
      </c>
      <c r="EJ66" s="11">
        <v>26.997578692493946</v>
      </c>
      <c r="EK66" s="11">
        <v>43.946731234866824</v>
      </c>
      <c r="EL66" s="11">
        <v>95.3527815468114</v>
      </c>
      <c r="EM66" s="11">
        <v>77.476255088195387</v>
      </c>
      <c r="EN66" s="11">
        <v>28.324287652645864</v>
      </c>
      <c r="EO66" s="11">
        <v>91.81</v>
      </c>
      <c r="EP66" s="11">
        <v>99.14</v>
      </c>
      <c r="EQ66" s="11">
        <v>99.353448275862064</v>
      </c>
      <c r="ER66" s="11">
        <v>93.873085339168497</v>
      </c>
      <c r="ES66" s="11">
        <v>94.097222222222214</v>
      </c>
      <c r="ET66" s="11">
        <v>75.000009318181213</v>
      </c>
      <c r="EU66" s="11">
        <v>93.548385816857504</v>
      </c>
      <c r="EV66" s="11">
        <v>42.850021347495868</v>
      </c>
      <c r="EW66" s="11">
        <v>15.774892617675992</v>
      </c>
      <c r="EX66" s="11">
        <v>10.537543029608939</v>
      </c>
      <c r="EY66" s="11">
        <v>2.5836104250240504</v>
      </c>
      <c r="EZ66" s="11">
        <v>7.0049462010314656</v>
      </c>
      <c r="FA66" s="11">
        <v>13.236961014391223</v>
      </c>
      <c r="FB66" s="11">
        <v>1.1761599192299976</v>
      </c>
      <c r="FC66" s="11">
        <v>1.3828000200219519</v>
      </c>
      <c r="FD66" s="11">
        <v>18.023849089346932</v>
      </c>
      <c r="FE66" s="11">
        <v>2.5107952758157221</v>
      </c>
      <c r="FF66" s="11">
        <v>0</v>
      </c>
      <c r="FG66" s="11">
        <v>100</v>
      </c>
      <c r="FH66" s="11">
        <v>100</v>
      </c>
      <c r="FI66" s="11">
        <v>100</v>
      </c>
      <c r="FJ66" s="11">
        <v>34.550350428785549</v>
      </c>
      <c r="FK66" s="11">
        <v>36.817592021882781</v>
      </c>
      <c r="FL66" s="11">
        <v>6.4204805201399955</v>
      </c>
      <c r="FM66" s="11">
        <v>59.370132260896668</v>
      </c>
      <c r="FN66" s="11">
        <v>68.620769672321387</v>
      </c>
      <c r="FO66" s="11">
        <v>86.538658999897322</v>
      </c>
      <c r="FP66" s="11">
        <v>69.304656504489458</v>
      </c>
      <c r="FQ66" s="11">
        <v>86.045824094604583</v>
      </c>
      <c r="FR66" s="11">
        <v>38.831495381416495</v>
      </c>
      <c r="FS66" s="11">
        <v>88.128617363344048</v>
      </c>
      <c r="FT66" s="11">
        <v>19.682110246871829</v>
      </c>
      <c r="FU66" s="11">
        <v>15.130882130428205</v>
      </c>
      <c r="FV66" s="11">
        <v>214.85852625208051</v>
      </c>
      <c r="FW66" s="11">
        <v>426.69087607807535</v>
      </c>
      <c r="FX66" s="11">
        <v>272.35587834770769</v>
      </c>
      <c r="FY66" s="11">
        <v>63.54970494779846</v>
      </c>
      <c r="FZ66" s="11">
        <v>63.54970494779846</v>
      </c>
      <c r="GA66" s="11">
        <v>60.772183514122581</v>
      </c>
      <c r="GB66" s="11">
        <v>-9.4721835141225839</v>
      </c>
      <c r="GC66" s="11">
        <v>66.843631520985937</v>
      </c>
      <c r="GD66" s="11">
        <v>7.5099984723821223</v>
      </c>
      <c r="GE66" s="11">
        <v>20</v>
      </c>
      <c r="GF66" s="11">
        <v>9.0909090909090917</v>
      </c>
      <c r="GG66" s="11">
        <v>4.5454545454545459</v>
      </c>
      <c r="GH66" s="11">
        <v>33.333333333333329</v>
      </c>
      <c r="GI66" s="11">
        <v>75</v>
      </c>
      <c r="GJ66" s="11">
        <v>90</v>
      </c>
      <c r="GK66" s="11">
        <v>3</v>
      </c>
      <c r="GL66" s="11">
        <v>7</v>
      </c>
      <c r="GM66" s="11">
        <v>0.33333333333333331</v>
      </c>
      <c r="GN66" s="11">
        <v>56.213339798605595</v>
      </c>
      <c r="GO66" s="11">
        <v>2.6074565349558352</v>
      </c>
      <c r="GP66" s="11">
        <v>18.352500944286348</v>
      </c>
      <c r="GQ66" s="11">
        <v>0</v>
      </c>
      <c r="GR66" s="11">
        <v>89.587350972548137</v>
      </c>
      <c r="GS66" s="11">
        <v>43.972946375740001</v>
      </c>
      <c r="GT66" s="11">
        <v>37.830756116444455</v>
      </c>
      <c r="GU66" s="11">
        <v>5.9026629607452357</v>
      </c>
      <c r="GV66" s="11">
        <v>97.844281004311441</v>
      </c>
      <c r="GW66" s="11">
        <v>48.161298503677401</v>
      </c>
      <c r="GX66" s="11">
        <v>1.3780115849467658</v>
      </c>
      <c r="GY66" s="11">
        <v>1</v>
      </c>
      <c r="GZ66" s="11">
        <v>1202.7623818133316</v>
      </c>
      <c r="HA66" s="11">
        <v>55.694120871591068</v>
      </c>
      <c r="HB66" s="11">
        <v>45.454545454545453</v>
      </c>
      <c r="HC66" s="11">
        <v>0</v>
      </c>
      <c r="HD66" s="11">
        <v>4489.5091475949021</v>
      </c>
      <c r="HE66" s="11">
        <v>151.51968253968258</v>
      </c>
      <c r="HF66" s="11">
        <v>49.434603174603176</v>
      </c>
      <c r="HG66" s="11">
        <v>326.54142857142853</v>
      </c>
      <c r="HH66" s="11">
        <v>83.386190476190464</v>
      </c>
      <c r="HI66" s="12">
        <v>108.96601258157209</v>
      </c>
      <c r="HJ66" s="12">
        <v>35.989176187612749</v>
      </c>
      <c r="HK66" s="12">
        <v>22.529379003063216</v>
      </c>
      <c r="HL66" s="11">
        <v>91.943047148094465</v>
      </c>
      <c r="HM66" s="11">
        <v>95.182880040924204</v>
      </c>
      <c r="HN66" s="11">
        <v>97.544547702276404</v>
      </c>
      <c r="HO66" s="11">
        <v>94.492284082189443</v>
      </c>
      <c r="HP66" s="11">
        <v>84.866570040071622</v>
      </c>
      <c r="HQ66" s="11">
        <v>100</v>
      </c>
      <c r="HR66" s="11">
        <v>69.599999999999994</v>
      </c>
      <c r="HS66" s="11">
        <v>100</v>
      </c>
      <c r="HT66" s="11">
        <v>11.971109381495401</v>
      </c>
      <c r="HU66" s="11">
        <v>56.256245403719298</v>
      </c>
      <c r="HV66" s="11">
        <v>80.994518643650238</v>
      </c>
      <c r="HW66" s="11">
        <v>80.424881483922022</v>
      </c>
      <c r="HX66" s="11">
        <v>64.868991685241085</v>
      </c>
      <c r="HY66" s="11">
        <v>68.219112237001966</v>
      </c>
      <c r="HZ66" s="11">
        <v>98.241943406918182</v>
      </c>
      <c r="IA66" s="11">
        <v>89.126596322486336</v>
      </c>
      <c r="IB66" s="11">
        <v>97.279369571943889</v>
      </c>
      <c r="IC66" s="11">
        <v>52.861266025759498</v>
      </c>
      <c r="ID66" s="11">
        <v>97.882627263727656</v>
      </c>
      <c r="IE66" s="11">
        <v>95.391858489398913</v>
      </c>
      <c r="IF66" s="11">
        <v>96.587277391556114</v>
      </c>
      <c r="IG66" s="11">
        <v>59.684747902990864</v>
      </c>
      <c r="IH66" s="11">
        <v>96.088285745275925</v>
      </c>
      <c r="II66" s="11">
        <v>45.562281524426638</v>
      </c>
      <c r="IJ66" s="11">
        <v>3.5458244526254603</v>
      </c>
      <c r="IK66" s="11">
        <v>8</v>
      </c>
      <c r="IL66" s="11">
        <v>88.473015602353144</v>
      </c>
      <c r="IM66" s="11">
        <v>21.885923778668261</v>
      </c>
      <c r="IN66" s="11">
        <v>33.566373944922837</v>
      </c>
      <c r="IO66" s="11">
        <v>58.661354581673308</v>
      </c>
      <c r="IP66" s="11">
        <v>36.84210526315789</v>
      </c>
      <c r="IQ66" s="11">
        <v>5.4381237524950103</v>
      </c>
      <c r="IR66" s="11">
        <v>87.804878048780495</v>
      </c>
      <c r="IS66" s="11">
        <v>77.630412843479121</v>
      </c>
      <c r="IT66" s="11">
        <v>9.0361445783132535</v>
      </c>
      <c r="IU66" s="11">
        <v>81.325301204819269</v>
      </c>
      <c r="IV66" s="11">
        <v>7.2739269931593924</v>
      </c>
      <c r="IW66" s="11">
        <v>26.853925782432352</v>
      </c>
      <c r="IX66" s="11">
        <v>65.64973933191736</v>
      </c>
      <c r="IY66" s="11">
        <v>17.377872176095771</v>
      </c>
      <c r="IZ66" s="11">
        <v>30.314732573855956</v>
      </c>
      <c r="JA66" s="11">
        <v>182.2745703803823</v>
      </c>
      <c r="JB66" s="11">
        <v>6.6666666666666661</v>
      </c>
      <c r="JC66" s="11">
        <v>30.990538714037459</v>
      </c>
      <c r="JD66" s="11">
        <v>26.259895732766942</v>
      </c>
      <c r="JE66" s="11">
        <v>4.8271867155821582</v>
      </c>
      <c r="JF66" s="11">
        <v>7.8200424792430976</v>
      </c>
      <c r="JG66" s="11">
        <v>5.7142857142857135</v>
      </c>
      <c r="JH66" s="11">
        <v>11.698412698412698</v>
      </c>
      <c r="JI66" s="11">
        <v>10.826839826839826</v>
      </c>
      <c r="JJ66" s="11">
        <v>72.591206735266596</v>
      </c>
      <c r="JK66" s="11">
        <v>90.223665223665222</v>
      </c>
      <c r="JL66" s="11">
        <v>26.997578692493946</v>
      </c>
      <c r="JM66" s="11">
        <v>43.946731234866824</v>
      </c>
      <c r="JN66" s="11">
        <v>95.3527815468114</v>
      </c>
      <c r="JO66" s="11">
        <v>77.476255088195387</v>
      </c>
      <c r="JP66" s="11">
        <v>28.324287652645864</v>
      </c>
      <c r="JQ66" s="11">
        <v>91.81</v>
      </c>
      <c r="JR66" s="11">
        <v>99.14</v>
      </c>
      <c r="JS66" s="11">
        <v>99.353448275862064</v>
      </c>
      <c r="JT66" s="11">
        <v>93.873085339168497</v>
      </c>
      <c r="JU66" s="11">
        <v>94.097222222222214</v>
      </c>
      <c r="JV66" s="11">
        <v>0.86585369999999995</v>
      </c>
      <c r="JW66" s="11">
        <v>0.9512195</v>
      </c>
      <c r="JX66" s="11">
        <v>1.374625263</v>
      </c>
      <c r="JY66" s="11">
        <v>0.25947759999999997</v>
      </c>
      <c r="JZ66" s="11">
        <v>4.7577486802726137</v>
      </c>
      <c r="KA66" s="11">
        <v>54281.534422223383</v>
      </c>
      <c r="KB66" s="11">
        <v>93892.981291376389</v>
      </c>
      <c r="KC66" s="11">
        <v>1.0591956333471648</v>
      </c>
      <c r="KD66" s="11">
        <v>9.0025523500000002</v>
      </c>
      <c r="KE66" s="11">
        <v>3.5955364000000003</v>
      </c>
      <c r="KF66" s="11">
        <v>52.376823019999996</v>
      </c>
      <c r="KG66" s="13">
        <v>2.9316371912714214E-2</v>
      </c>
      <c r="KH66" s="11">
        <v>14.71385302088315</v>
      </c>
      <c r="KI66" s="11">
        <v>200</v>
      </c>
      <c r="KJ66" s="11">
        <v>200</v>
      </c>
      <c r="KK66" s="14">
        <v>200</v>
      </c>
      <c r="KL66" s="11">
        <v>10.454117647058823</v>
      </c>
      <c r="KM66" s="11">
        <v>14.836470588235295</v>
      </c>
      <c r="KN66" s="11">
        <v>87.673333333333346</v>
      </c>
      <c r="KO66" s="11">
        <v>111.10416666666667</v>
      </c>
      <c r="KP66" s="11">
        <v>105.255</v>
      </c>
      <c r="KQ66" s="11">
        <v>13.461341000102681</v>
      </c>
      <c r="KR66" s="11">
        <v>30.695343495510546</v>
      </c>
      <c r="KS66" s="11">
        <v>86.045824094604583</v>
      </c>
      <c r="KT66" s="11">
        <v>5.7996725640932487</v>
      </c>
      <c r="KU66" s="11">
        <v>88.128617363344048</v>
      </c>
      <c r="KV66" s="11">
        <v>19.682110246871829</v>
      </c>
    </row>
    <row r="67" spans="1:308" x14ac:dyDescent="0.3">
      <c r="A67" t="s">
        <v>1</v>
      </c>
      <c r="B67" s="2" t="s">
        <v>122</v>
      </c>
      <c r="C67" s="2" t="s">
        <v>123</v>
      </c>
      <c r="D67" s="2" t="s">
        <v>351</v>
      </c>
      <c r="E67" s="2" t="s">
        <v>352</v>
      </c>
      <c r="F67" s="2" t="s">
        <v>358</v>
      </c>
      <c r="G67" s="2" t="s">
        <v>355</v>
      </c>
      <c r="H67" s="17" t="s">
        <v>488</v>
      </c>
      <c r="I67" s="11">
        <v>51.773938836342502</v>
      </c>
      <c r="J67" s="11">
        <v>52.696807592168263</v>
      </c>
      <c r="K67" s="11">
        <v>54.156595353594732</v>
      </c>
      <c r="L67" s="11">
        <v>60.713110723032457</v>
      </c>
      <c r="M67" s="11">
        <v>58.162028957743622</v>
      </c>
      <c r="N67" s="11">
        <v>47.467977586972971</v>
      </c>
      <c r="O67" s="11">
        <v>37.447112804542989</v>
      </c>
      <c r="P67" s="11">
        <v>88.442710024295522</v>
      </c>
      <c r="Q67" s="11">
        <v>48.596283869118352</v>
      </c>
      <c r="R67" s="11">
        <v>7.5757575757575752</v>
      </c>
      <c r="S67" s="11">
        <v>69.933717315779845</v>
      </c>
      <c r="T67" s="11">
        <v>39.798619557686017</v>
      </c>
      <c r="U67" s="11">
        <v>65.532049687274295</v>
      </c>
      <c r="V67" s="11">
        <v>48.99851511526623</v>
      </c>
      <c r="W67" s="11">
        <v>12.704135441644222</v>
      </c>
      <c r="X67" s="11">
        <v>63.51706585351193</v>
      </c>
      <c r="Y67" s="11">
        <v>92.557403008709429</v>
      </c>
      <c r="Z67" s="11">
        <v>47.84777711051337</v>
      </c>
      <c r="AA67" s="11">
        <v>73.60263256689484</v>
      </c>
      <c r="AB67" s="11">
        <v>86.059889884151545</v>
      </c>
      <c r="AC67" s="11">
        <v>43.961376961517232</v>
      </c>
      <c r="AD67" s="11">
        <v>39.522301398785956</v>
      </c>
      <c r="AE67" s="11">
        <v>60.419352803812728</v>
      </c>
      <c r="AF67" s="11">
        <v>58.162028957743622</v>
      </c>
      <c r="AG67" s="11">
        <v>28.421030291300944</v>
      </c>
      <c r="AH67" s="11">
        <v>6.3562313139326889</v>
      </c>
      <c r="AI67" s="11">
        <v>32.717677421266856</v>
      </c>
      <c r="AJ67" s="11">
        <v>86.386252637307081</v>
      </c>
      <c r="AK67" s="11">
        <v>37.732394366197184</v>
      </c>
      <c r="AL67" s="11">
        <v>93.194279491833043</v>
      </c>
      <c r="AM67" s="11">
        <v>43.72217869932247</v>
      </c>
      <c r="AN67" s="11">
        <v>5.5792874498172509</v>
      </c>
      <c r="AO67" s="11">
        <v>24.301840112758242</v>
      </c>
      <c r="AP67" s="11">
        <v>46.84581312703763</v>
      </c>
      <c r="AQ67" s="11">
        <v>39.863560112989333</v>
      </c>
      <c r="AR67" s="11">
        <v>64.369997325333017</v>
      </c>
      <c r="AS67" s="11">
        <v>100</v>
      </c>
      <c r="AT67" s="11">
        <v>89.708240527245025</v>
      </c>
      <c r="AU67" s="11">
        <v>85.430299091933733</v>
      </c>
      <c r="AV67" s="11">
        <v>85.991340055842613</v>
      </c>
      <c r="AW67" s="11">
        <v>70.538302962154532</v>
      </c>
      <c r="AX67" s="11">
        <v>98.988077508597115</v>
      </c>
      <c r="AY67" s="11">
        <v>65.354750030945922</v>
      </c>
      <c r="AZ67" s="11">
        <v>36.598469445844337</v>
      </c>
      <c r="BA67" s="11">
        <v>52.032733997562794</v>
      </c>
      <c r="BB67" s="11">
        <v>40.399182002120384</v>
      </c>
      <c r="BC67" s="11">
        <v>0</v>
      </c>
      <c r="BD67" s="11">
        <v>9.0909090909090917</v>
      </c>
      <c r="BE67" s="11">
        <v>13.636363636363635</v>
      </c>
      <c r="BF67" s="11">
        <v>66.666666666666657</v>
      </c>
      <c r="BG67" s="11">
        <v>0</v>
      </c>
      <c r="BH67" s="11">
        <v>100</v>
      </c>
      <c r="BI67" s="11">
        <v>95.50191991223258</v>
      </c>
      <c r="BJ67" s="11">
        <v>87.5</v>
      </c>
      <c r="BK67" s="11">
        <v>70.526315789473699</v>
      </c>
      <c r="BL67" s="11">
        <v>32.506860777184976</v>
      </c>
      <c r="BM67" s="11">
        <v>34.263112086758014</v>
      </c>
      <c r="BN67" s="11">
        <v>27.217269135013357</v>
      </c>
      <c r="BO67" s="11">
        <v>34.479540000000007</v>
      </c>
      <c r="BP67" s="11">
        <v>77.19406394239563</v>
      </c>
      <c r="BQ67" s="11">
        <v>57.122893073248449</v>
      </c>
      <c r="BR67" s="11">
        <v>62.279192046178785</v>
      </c>
      <c r="BS67" s="11">
        <v>5.4487179487179489</v>
      </c>
      <c r="BT67" s="11">
        <v>83.312655086848636</v>
      </c>
      <c r="BU67" s="11">
        <v>83.312655086848636</v>
      </c>
      <c r="BV67" s="11">
        <v>0</v>
      </c>
      <c r="BW67" s="11">
        <v>100</v>
      </c>
      <c r="BX67" s="11">
        <v>21.917062569182203</v>
      </c>
      <c r="BY67" s="11">
        <v>13.527565950304668</v>
      </c>
      <c r="BZ67" s="11">
        <v>12.195121951219512</v>
      </c>
      <c r="CA67" s="11">
        <v>0</v>
      </c>
      <c r="CB67" s="11">
        <v>25.093853865052711</v>
      </c>
      <c r="CC67" s="11">
        <v>59.56081430674115</v>
      </c>
      <c r="CD67" s="11">
        <v>86.094338501524774</v>
      </c>
      <c r="CE67" s="11">
        <v>33.567787577786945</v>
      </c>
      <c r="CF67" s="11">
        <v>86.056971981733781</v>
      </c>
      <c r="CG67" s="11">
        <v>36.920991849037108</v>
      </c>
      <c r="CH67" s="11">
        <v>65.757304710793079</v>
      </c>
      <c r="CI67" s="11">
        <v>76.661252046966624</v>
      </c>
      <c r="CJ67" s="11">
        <v>88.097123251517544</v>
      </c>
      <c r="CK67" s="11">
        <v>94.68197413565585</v>
      </c>
      <c r="CL67" s="11">
        <v>96.159936658749018</v>
      </c>
      <c r="CM67" s="11">
        <v>95.038268672472952</v>
      </c>
      <c r="CN67" s="11">
        <v>88.809712325151764</v>
      </c>
      <c r="CO67" s="11">
        <v>99.94</v>
      </c>
      <c r="CP67" s="11">
        <v>88.81</v>
      </c>
      <c r="CQ67" s="11">
        <v>2.6411084420534801</v>
      </c>
      <c r="CR67" s="11">
        <v>0</v>
      </c>
      <c r="CS67" s="11">
        <v>50.992816778745507</v>
      </c>
      <c r="CT67" s="11">
        <v>83.152114509837233</v>
      </c>
      <c r="CU67" s="11">
        <v>86.585036712355716</v>
      </c>
      <c r="CV67" s="11">
        <v>68.175199237947226</v>
      </c>
      <c r="CW67" s="11">
        <v>54.919557922602571</v>
      </c>
      <c r="CX67" s="11">
        <v>97.791070239880767</v>
      </c>
      <c r="CY67" s="11">
        <v>87.843288880219148</v>
      </c>
      <c r="CZ67" s="11">
        <v>96.802371648925728</v>
      </c>
      <c r="DA67" s="11">
        <v>57.055069049519183</v>
      </c>
      <c r="DB67" s="11">
        <v>96.976892302513846</v>
      </c>
      <c r="DC67" s="11">
        <v>92.78871441265575</v>
      </c>
      <c r="DD67" s="11">
        <v>96.491899862122835</v>
      </c>
      <c r="DE67" s="11">
        <v>63.503147236986543</v>
      </c>
      <c r="DF67" s="11">
        <v>97.017735680269325</v>
      </c>
      <c r="DG67" s="11">
        <v>40.44602797571919</v>
      </c>
      <c r="DH67" s="11">
        <v>47.438102908832505</v>
      </c>
      <c r="DI67" s="11">
        <v>44</v>
      </c>
      <c r="DJ67" s="11">
        <v>83.412509897070464</v>
      </c>
      <c r="DK67" s="11">
        <v>14.726840855106888</v>
      </c>
      <c r="DL67" s="11">
        <v>20.427553444180521</v>
      </c>
      <c r="DM67" s="11">
        <v>39.474307364432867</v>
      </c>
      <c r="DN67" s="11">
        <v>14.634146341463413</v>
      </c>
      <c r="DO67" s="11">
        <v>96.264609683267679</v>
      </c>
      <c r="DP67" s="11">
        <v>91.304347826086953</v>
      </c>
      <c r="DQ67" s="11">
        <v>41.731309758176067</v>
      </c>
      <c r="DR67" s="11">
        <v>89.861751152073737</v>
      </c>
      <c r="DS67" s="11">
        <v>42.893025962981071</v>
      </c>
      <c r="DT67" s="11">
        <v>32.744251292537349</v>
      </c>
      <c r="DU67" s="11">
        <v>24.097809290064539</v>
      </c>
      <c r="DV67" s="11">
        <v>5.5639576970157458</v>
      </c>
      <c r="DW67" s="11">
        <v>9.0910567007693537</v>
      </c>
      <c r="DX67" s="11">
        <v>0</v>
      </c>
      <c r="DY67" s="11">
        <v>5.4113293423659776</v>
      </c>
      <c r="DZ67" s="11">
        <v>11.71481282951237</v>
      </c>
      <c r="EA67" s="11">
        <v>30.755817072952631</v>
      </c>
      <c r="EB67" s="11">
        <v>36.356467460450489</v>
      </c>
      <c r="EC67" s="11">
        <v>22.364657181208983</v>
      </c>
      <c r="ED67" s="11">
        <v>58.72683000710682</v>
      </c>
      <c r="EE67" s="11">
        <v>15.384615384615385</v>
      </c>
      <c r="EF67" s="11">
        <v>64.404008847388042</v>
      </c>
      <c r="EG67" s="11">
        <v>81.14100170184031</v>
      </c>
      <c r="EH67" s="11">
        <v>100</v>
      </c>
      <c r="EI67" s="11">
        <v>100</v>
      </c>
      <c r="EJ67" s="11">
        <v>11.71875</v>
      </c>
      <c r="EK67" s="11">
        <v>33.28125</v>
      </c>
      <c r="EL67" s="11">
        <v>81.429316640584247</v>
      </c>
      <c r="EM67" s="11">
        <v>42.670839853938446</v>
      </c>
      <c r="EN67" s="11">
        <v>19.561815336463223</v>
      </c>
      <c r="EO67" s="11">
        <v>88.24</v>
      </c>
      <c r="EP67" s="11">
        <v>100</v>
      </c>
      <c r="EQ67" s="11">
        <v>100</v>
      </c>
      <c r="ER67" s="11">
        <v>98.421052631578945</v>
      </c>
      <c r="ES67" s="11">
        <v>79.310344827586206</v>
      </c>
      <c r="ET67" s="11">
        <v>61.363633822314199</v>
      </c>
      <c r="EU67" s="11">
        <v>72.580643028095835</v>
      </c>
      <c r="EV67" s="11">
        <v>18.346705469130455</v>
      </c>
      <c r="EW67" s="11">
        <v>22.5977324777494</v>
      </c>
      <c r="EX67" s="11">
        <v>11.390027370904003</v>
      </c>
      <c r="EY67" s="11">
        <v>0.94152914372392837</v>
      </c>
      <c r="EZ67" s="11">
        <v>4.4063058348238204</v>
      </c>
      <c r="FA67" s="11">
        <v>50.716674181992246</v>
      </c>
      <c r="FB67" s="11">
        <v>2.9744926413588012E-2</v>
      </c>
      <c r="FC67" s="11">
        <v>46.359146750515897</v>
      </c>
      <c r="FD67" s="11">
        <v>0.10179459211124116</v>
      </c>
      <c r="FE67" s="11">
        <v>0.43252595155709356</v>
      </c>
      <c r="FF67" s="11">
        <v>0</v>
      </c>
      <c r="FG67" s="11">
        <v>33.796539683631025</v>
      </c>
      <c r="FH67" s="11">
        <v>100</v>
      </c>
      <c r="FI67" s="11">
        <v>100</v>
      </c>
      <c r="FJ67" s="11">
        <v>27.439475631673538</v>
      </c>
      <c r="FK67" s="11">
        <v>37.466942479915062</v>
      </c>
      <c r="FL67" s="11">
        <v>6.4204805201399955</v>
      </c>
      <c r="FM67" s="11">
        <v>59.370132260896668</v>
      </c>
      <c r="FN67" s="11">
        <v>68.620769672321387</v>
      </c>
      <c r="FO67" s="11">
        <v>84.731039091212836</v>
      </c>
      <c r="FP67" s="11">
        <v>69.294195250659627</v>
      </c>
      <c r="FQ67" s="11">
        <v>85.253724394785849</v>
      </c>
      <c r="FR67" s="11">
        <v>36.340474590750702</v>
      </c>
      <c r="FS67" s="11">
        <v>89.940828402366861</v>
      </c>
      <c r="FT67" s="11">
        <v>20.659722222222221</v>
      </c>
      <c r="FU67" s="11">
        <v>0</v>
      </c>
      <c r="FV67" s="11">
        <v>99.216192082547863</v>
      </c>
      <c r="FW67" s="11">
        <v>253.0012898104971</v>
      </c>
      <c r="FX67" s="11">
        <v>148.82428812382182</v>
      </c>
      <c r="FY67" s="11">
        <v>59.529715249528721</v>
      </c>
      <c r="FZ67" s="11">
        <v>4.9608096041273937</v>
      </c>
      <c r="GA67" s="11">
        <v>65.354750030945922</v>
      </c>
      <c r="GB67" s="11">
        <v>-9.7747500309459241</v>
      </c>
      <c r="GC67" s="11">
        <v>52.032733997562801</v>
      </c>
      <c r="GD67" s="11">
        <v>4.2004464904321566</v>
      </c>
      <c r="GE67" s="11">
        <v>0</v>
      </c>
      <c r="GF67" s="11">
        <v>9.0909090909090917</v>
      </c>
      <c r="GG67" s="11">
        <v>13.636363636363635</v>
      </c>
      <c r="GH67" s="11">
        <v>66.666666666666657</v>
      </c>
      <c r="GI67" s="11">
        <v>0</v>
      </c>
      <c r="GJ67" s="11">
        <v>100</v>
      </c>
      <c r="GK67" s="11">
        <v>4</v>
      </c>
      <c r="GL67" s="11">
        <v>6</v>
      </c>
      <c r="GM67" s="11">
        <v>9.3333333333333339</v>
      </c>
      <c r="GN67" s="11">
        <v>32.506860777184976</v>
      </c>
      <c r="GO67" s="11">
        <v>34.263112086758014</v>
      </c>
      <c r="GP67" s="11">
        <v>27.217269135013353</v>
      </c>
      <c r="GQ67" s="11">
        <v>34.479540000000007</v>
      </c>
      <c r="GR67" s="11">
        <v>77.19406394239563</v>
      </c>
      <c r="GS67" s="11">
        <v>42.877106926751551</v>
      </c>
      <c r="GT67" s="11">
        <v>37.720807953821215</v>
      </c>
      <c r="GU67" s="11">
        <v>5.4487179487179489</v>
      </c>
      <c r="GV67" s="11">
        <v>83.312655086848636</v>
      </c>
      <c r="GW67" s="11">
        <v>83.312655086848636</v>
      </c>
      <c r="GX67" s="11" t="s">
        <v>727</v>
      </c>
      <c r="GY67" s="11">
        <v>1</v>
      </c>
      <c r="GZ67" s="11">
        <v>2107.9704110125899</v>
      </c>
      <c r="HA67" s="11">
        <v>13.527565950304668</v>
      </c>
      <c r="HB67" s="11" t="s">
        <v>727</v>
      </c>
      <c r="HC67" s="11">
        <v>0</v>
      </c>
      <c r="HD67" s="11">
        <v>2474565.0980771333</v>
      </c>
      <c r="HE67" s="11">
        <v>133.16873015873014</v>
      </c>
      <c r="HF67" s="11">
        <v>74.800952380952381</v>
      </c>
      <c r="HG67" s="11">
        <v>324.37555555555559</v>
      </c>
      <c r="HH67" s="11">
        <v>67.628888888888909</v>
      </c>
      <c r="HI67" s="12">
        <v>292.06826013568298</v>
      </c>
      <c r="HJ67" s="12">
        <v>34.242695289206914</v>
      </c>
      <c r="HK67" s="12">
        <v>96.388767958206358</v>
      </c>
      <c r="HL67" s="11">
        <v>88.097123251517544</v>
      </c>
      <c r="HM67" s="11">
        <v>94.68197413565585</v>
      </c>
      <c r="HN67" s="11">
        <v>96.159936658749018</v>
      </c>
      <c r="HO67" s="11">
        <v>95.038268672472952</v>
      </c>
      <c r="HP67" s="11">
        <v>88.809712325151764</v>
      </c>
      <c r="HQ67" s="14">
        <v>99.94</v>
      </c>
      <c r="HR67" s="11">
        <v>88.81</v>
      </c>
      <c r="HS67" s="11">
        <v>2.6411084420534801</v>
      </c>
      <c r="HT67" s="11" t="s">
        <v>727</v>
      </c>
      <c r="HU67" s="11">
        <v>50.992816778745507</v>
      </c>
      <c r="HV67" s="11">
        <v>83.152114509837233</v>
      </c>
      <c r="HW67" s="11">
        <v>86.585036712355716</v>
      </c>
      <c r="HX67" s="11">
        <v>68.175199237947226</v>
      </c>
      <c r="HY67" s="11">
        <v>54.919557922602571</v>
      </c>
      <c r="HZ67" s="11">
        <v>97.791070239880767</v>
      </c>
      <c r="IA67" s="11">
        <v>87.843288880219148</v>
      </c>
      <c r="IB67" s="11">
        <v>96.802371648925728</v>
      </c>
      <c r="IC67" s="11">
        <v>57.055069049519183</v>
      </c>
      <c r="ID67" s="11">
        <v>96.976892302513846</v>
      </c>
      <c r="IE67" s="11">
        <v>92.78871441265575</v>
      </c>
      <c r="IF67" s="11">
        <v>96.491899862122835</v>
      </c>
      <c r="IG67" s="11">
        <v>63.503147236986543</v>
      </c>
      <c r="IH67" s="11">
        <v>97.017735680269325</v>
      </c>
      <c r="II67" s="11">
        <v>40.44602797571919</v>
      </c>
      <c r="IJ67" s="11">
        <v>-6.3550259700580511</v>
      </c>
      <c r="IK67" s="11">
        <v>13</v>
      </c>
      <c r="IL67" s="11">
        <v>83.412509897070464</v>
      </c>
      <c r="IM67" s="11">
        <v>14.726840855106888</v>
      </c>
      <c r="IN67" s="11">
        <v>20.427553444180521</v>
      </c>
      <c r="IO67" s="11">
        <v>39.474307364432867</v>
      </c>
      <c r="IP67" s="11">
        <v>14.634146341463413</v>
      </c>
      <c r="IQ67" s="11">
        <v>4.9902506963788298</v>
      </c>
      <c r="IR67" s="11">
        <v>91.304347826086953</v>
      </c>
      <c r="IS67" s="11">
        <v>78.46745581091912</v>
      </c>
      <c r="IT67" s="11">
        <v>4.6082949308755756</v>
      </c>
      <c r="IU67" s="11">
        <v>101.38248847926268</v>
      </c>
      <c r="IV67" s="11">
        <v>7.1449868193800565</v>
      </c>
      <c r="IW67" s="11">
        <v>24.097809290064539</v>
      </c>
      <c r="IX67" s="11">
        <v>31.141868512110726</v>
      </c>
      <c r="IY67" s="11">
        <v>16.200062912865679</v>
      </c>
      <c r="IZ67" s="11">
        <v>0</v>
      </c>
      <c r="JA67" s="11">
        <v>52.060396351053789</v>
      </c>
      <c r="JB67" s="11">
        <v>6.0714285714285712</v>
      </c>
      <c r="JC67" s="11">
        <v>25.636992765020448</v>
      </c>
      <c r="JD67" s="11">
        <v>19.974834853727589</v>
      </c>
      <c r="JE67" s="11">
        <v>7.2349795533186541</v>
      </c>
      <c r="JF67" s="11">
        <v>5.9767222396980184</v>
      </c>
      <c r="JG67" s="11">
        <v>4.6153846153846159</v>
      </c>
      <c r="JH67" s="11">
        <v>12.210191082802547</v>
      </c>
      <c r="JI67" s="11">
        <v>10.544303797468354</v>
      </c>
      <c r="JJ67" s="11">
        <v>102.4</v>
      </c>
      <c r="JK67" s="11">
        <v>109.38936309914642</v>
      </c>
      <c r="JL67" s="11">
        <v>11.71875</v>
      </c>
      <c r="JM67" s="11">
        <v>33.28125</v>
      </c>
      <c r="JN67" s="11">
        <v>81.429316640584247</v>
      </c>
      <c r="JO67" s="11">
        <v>42.670839853938446</v>
      </c>
      <c r="JP67" s="11">
        <v>19.561815336463223</v>
      </c>
      <c r="JQ67" s="11">
        <v>88.24</v>
      </c>
      <c r="JR67" s="11">
        <v>100</v>
      </c>
      <c r="JS67" s="11">
        <v>100</v>
      </c>
      <c r="JT67" s="11">
        <v>98.421052631578945</v>
      </c>
      <c r="JU67" s="11">
        <v>79.310344827586206</v>
      </c>
      <c r="JV67" s="11">
        <v>0.79268289999999997</v>
      </c>
      <c r="JW67" s="11">
        <v>0.79268289999999997</v>
      </c>
      <c r="JX67" s="11">
        <v>1.127601718</v>
      </c>
      <c r="JY67" s="11">
        <v>0.2772809</v>
      </c>
      <c r="JZ67" s="11">
        <v>4.963834980256828</v>
      </c>
      <c r="KA67" s="11">
        <v>27191.956402832351</v>
      </c>
      <c r="KB67" s="11">
        <v>62026.519591065742</v>
      </c>
      <c r="KC67" s="11">
        <v>4.0582487002155494</v>
      </c>
      <c r="KD67" s="11">
        <v>0.22767334000000003</v>
      </c>
      <c r="KE67" s="11">
        <v>120.54237575999998</v>
      </c>
      <c r="KF67" s="11">
        <v>0.29581235999999994</v>
      </c>
      <c r="KG67" s="13">
        <v>1.5343147916934544E-2</v>
      </c>
      <c r="KH67" s="11">
        <v>-39.218818063017281</v>
      </c>
      <c r="KI67" s="11">
        <v>5.7478772044415409</v>
      </c>
      <c r="KJ67" s="11">
        <v>200</v>
      </c>
      <c r="KK67" s="11">
        <v>200</v>
      </c>
      <c r="KL67" s="11">
        <v>11.415000000000001</v>
      </c>
      <c r="KM67" s="11">
        <v>14.712999999999999</v>
      </c>
      <c r="KN67" s="11">
        <v>87.673333333333346</v>
      </c>
      <c r="KO67" s="11">
        <v>111.10416666666667</v>
      </c>
      <c r="KP67" s="11">
        <v>105.255</v>
      </c>
      <c r="KQ67" s="11">
        <v>15.268960908787172</v>
      </c>
      <c r="KR67" s="11">
        <v>30.70580474934037</v>
      </c>
      <c r="KS67" s="11">
        <v>85.253724394785849</v>
      </c>
      <c r="KT67" s="11">
        <v>5.6977565184409098</v>
      </c>
      <c r="KU67" s="11">
        <v>89.940828402366861</v>
      </c>
      <c r="KV67" s="11">
        <v>20.659722222222221</v>
      </c>
    </row>
    <row r="68" spans="1:308" x14ac:dyDescent="0.3">
      <c r="A68" t="s">
        <v>1</v>
      </c>
      <c r="B68" s="2" t="s">
        <v>124</v>
      </c>
      <c r="C68" s="2" t="s">
        <v>125</v>
      </c>
      <c r="D68" s="2" t="s">
        <v>351</v>
      </c>
      <c r="E68" s="2" t="s">
        <v>352</v>
      </c>
      <c r="F68" s="2" t="s">
        <v>357</v>
      </c>
      <c r="G68" s="2" t="s">
        <v>355</v>
      </c>
      <c r="H68" s="17" t="s">
        <v>487</v>
      </c>
      <c r="I68" s="11">
        <v>55.171690672442431</v>
      </c>
      <c r="J68" s="11">
        <v>54.04451785161303</v>
      </c>
      <c r="K68" s="11">
        <v>57.464342946548655</v>
      </c>
      <c r="L68" s="11">
        <v>63.570309795948198</v>
      </c>
      <c r="M68" s="11">
        <v>69.170858376699314</v>
      </c>
      <c r="N68" s="11">
        <v>53.661853392788082</v>
      </c>
      <c r="O68" s="11">
        <v>33.118261671057347</v>
      </c>
      <c r="P68" s="11">
        <v>81.424555634908714</v>
      </c>
      <c r="Q68" s="11">
        <v>49.835668037323515</v>
      </c>
      <c r="R68" s="11">
        <v>34.242424242424242</v>
      </c>
      <c r="S68" s="11">
        <v>68.566922654964358</v>
      </c>
      <c r="T68" s="11">
        <v>36.526209471503925</v>
      </c>
      <c r="U68" s="11">
        <v>63.784073873493305</v>
      </c>
      <c r="V68" s="11">
        <v>43.931771046673127</v>
      </c>
      <c r="W68" s="11">
        <v>24.197507024575785</v>
      </c>
      <c r="X68" s="11">
        <v>65.810598387613979</v>
      </c>
      <c r="Y68" s="11">
        <v>90.721315559985058</v>
      </c>
      <c r="Z68" s="11">
        <v>49.127950814019805</v>
      </c>
      <c r="AA68" s="11">
        <v>71.525393083603845</v>
      </c>
      <c r="AB68" s="11">
        <v>82.461344876182565</v>
      </c>
      <c r="AC68" s="11">
        <v>52.087314765356233</v>
      </c>
      <c r="AD68" s="11">
        <v>40.791495369793608</v>
      </c>
      <c r="AE68" s="11">
        <v>70.986000884804753</v>
      </c>
      <c r="AF68" s="11">
        <v>69.170858376699314</v>
      </c>
      <c r="AG68" s="11">
        <v>34.435953976371167</v>
      </c>
      <c r="AH68" s="11">
        <v>6.7426298434011667</v>
      </c>
      <c r="AI68" s="11">
        <v>49.753976667603993</v>
      </c>
      <c r="AJ68" s="11">
        <v>92.083047892299234</v>
      </c>
      <c r="AK68" s="11">
        <v>47.761784614313804</v>
      </c>
      <c r="AL68" s="11">
        <v>91.193727362739153</v>
      </c>
      <c r="AM68" s="11">
        <v>42.700257716343785</v>
      </c>
      <c r="AN68" s="11">
        <v>10.617823618571556</v>
      </c>
      <c r="AO68" s="11">
        <v>4.7930658159813622E-2</v>
      </c>
      <c r="AP68" s="11">
        <v>32.300776431983714</v>
      </c>
      <c r="AQ68" s="11">
        <v>45.604587157615569</v>
      </c>
      <c r="AR68" s="11">
        <v>67.438194443669644</v>
      </c>
      <c r="AS68" s="11">
        <v>80.92667977862142</v>
      </c>
      <c r="AT68" s="11">
        <v>96.20433998167141</v>
      </c>
      <c r="AU68" s="11">
        <v>86.440980225846829</v>
      </c>
      <c r="AV68" s="11">
        <v>69.193546351776504</v>
      </c>
      <c r="AW68" s="11">
        <v>66.044865246713115</v>
      </c>
      <c r="AX68" s="11">
        <v>89.736922224823019</v>
      </c>
      <c r="AY68" s="11">
        <v>69.924284570530247</v>
      </c>
      <c r="AZ68" s="11">
        <v>50.073195330627854</v>
      </c>
      <c r="BA68" s="11">
        <v>54.205489066713298</v>
      </c>
      <c r="BB68" s="11">
        <v>25.139703181422657</v>
      </c>
      <c r="BC68" s="11">
        <v>30</v>
      </c>
      <c r="BD68" s="11">
        <v>31.818181818181817</v>
      </c>
      <c r="BE68" s="11">
        <v>40.909090909090914</v>
      </c>
      <c r="BF68" s="11">
        <v>0</v>
      </c>
      <c r="BG68" s="11">
        <v>50</v>
      </c>
      <c r="BH68" s="11">
        <v>100</v>
      </c>
      <c r="BI68" s="11">
        <v>97.001279941488392</v>
      </c>
      <c r="BJ68" s="11">
        <v>95.833333333333343</v>
      </c>
      <c r="BK68" s="11">
        <v>96.84210526315789</v>
      </c>
      <c r="BL68" s="11">
        <v>50.521214329537003</v>
      </c>
      <c r="BM68" s="11">
        <v>16.103219555811361</v>
      </c>
      <c r="BN68" s="11">
        <v>11.956562289013355</v>
      </c>
      <c r="BO68" s="11">
        <v>7.2079459200000011</v>
      </c>
      <c r="BP68" s="11">
        <v>74.026464026600749</v>
      </c>
      <c r="BQ68" s="11">
        <v>52.315478209828328</v>
      </c>
      <c r="BR68" s="11">
        <v>65.010279384050847</v>
      </c>
      <c r="BS68" s="11">
        <v>2.2996174886175376</v>
      </c>
      <c r="BT68" s="11">
        <v>72.81</v>
      </c>
      <c r="BU68" s="11">
        <v>72.81</v>
      </c>
      <c r="BV68" s="11">
        <v>3.9480598909739908</v>
      </c>
      <c r="BW68" s="11">
        <v>100</v>
      </c>
      <c r="BX68" s="11">
        <v>11.722948900447216</v>
      </c>
      <c r="BY68" s="11">
        <v>44.182948490230906</v>
      </c>
      <c r="BZ68" s="11">
        <v>20</v>
      </c>
      <c r="CA68" s="11">
        <v>0</v>
      </c>
      <c r="CB68" s="11">
        <v>32.607079608072247</v>
      </c>
      <c r="CC68" s="11">
        <v>46.268996346297101</v>
      </c>
      <c r="CD68" s="11">
        <v>87.208275751029774</v>
      </c>
      <c r="CE68" s="11">
        <v>35.461806865551729</v>
      </c>
      <c r="CF68" s="11">
        <v>71.891982627666764</v>
      </c>
      <c r="CG68" s="11">
        <v>68.034320297269488</v>
      </c>
      <c r="CH68" s="11">
        <v>53.635264077408948</v>
      </c>
      <c r="CI68" s="11">
        <v>98.173542748074169</v>
      </c>
      <c r="CJ68" s="11">
        <v>88.314438769154108</v>
      </c>
      <c r="CK68" s="11">
        <v>96.187865952410618</v>
      </c>
      <c r="CL68" s="11">
        <v>96.162950043602834</v>
      </c>
      <c r="CM68" s="11">
        <v>95.863959137909561</v>
      </c>
      <c r="CN68" s="11">
        <v>77.077363896848141</v>
      </c>
      <c r="CO68" s="11">
        <v>75.949999999999989</v>
      </c>
      <c r="CP68" s="11">
        <v>97.34</v>
      </c>
      <c r="CQ68" s="11">
        <v>0</v>
      </c>
      <c r="CR68" s="11">
        <v>23.22180325607923</v>
      </c>
      <c r="CS68" s="11">
        <v>55.309127527242751</v>
      </c>
      <c r="CT68" s="11">
        <v>71.286428175153119</v>
      </c>
      <c r="CU68" s="11">
        <v>86.60189717381634</v>
      </c>
      <c r="CV68" s="11">
        <v>53.19676798786719</v>
      </c>
      <c r="CW68" s="11">
        <v>63.889231079136842</v>
      </c>
      <c r="CX68" s="11">
        <v>98.868906558406806</v>
      </c>
      <c r="CY68" s="11">
        <v>97.661165924327207</v>
      </c>
      <c r="CZ68" s="11">
        <v>99.009750928486454</v>
      </c>
      <c r="DA68" s="11">
        <v>55.354045426311991</v>
      </c>
      <c r="DB68" s="11">
        <v>96.32829681229893</v>
      </c>
      <c r="DC68" s="11">
        <v>93.778504577420463</v>
      </c>
      <c r="DD68" s="11">
        <v>96.989831469454927</v>
      </c>
      <c r="DE68" s="11">
        <v>22.562608592790014</v>
      </c>
      <c r="DF68" s="11">
        <v>98.006555278370712</v>
      </c>
      <c r="DG68" s="11">
        <v>56.484365267223126</v>
      </c>
      <c r="DH68" s="11">
        <v>71.777579028845551</v>
      </c>
      <c r="DI68" s="11">
        <v>28.000000000000004</v>
      </c>
      <c r="DJ68" s="11">
        <v>77.438644574560854</v>
      </c>
      <c r="DK68" s="11">
        <v>20.717578173663885</v>
      </c>
      <c r="DL68" s="11">
        <v>24.218263361156097</v>
      </c>
      <c r="DM68" s="11">
        <v>70.073154511194858</v>
      </c>
      <c r="DN68" s="11">
        <v>30.434782608695656</v>
      </c>
      <c r="DO68" s="11">
        <v>93.852733085995183</v>
      </c>
      <c r="DP68" s="11">
        <v>89.583333333333343</v>
      </c>
      <c r="DQ68" s="11">
        <v>61.359986258865831</v>
      </c>
      <c r="DR68" s="11">
        <v>100</v>
      </c>
      <c r="DS68" s="11">
        <v>46.152588871232126</v>
      </c>
      <c r="DT68" s="11">
        <v>39.906716584022853</v>
      </c>
      <c r="DU68" s="11">
        <v>28.965191368719484</v>
      </c>
      <c r="DV68" s="11">
        <v>6.607389141953397</v>
      </c>
      <c r="DW68" s="11">
        <v>10.418352892991113</v>
      </c>
      <c r="DX68" s="11">
        <v>0</v>
      </c>
      <c r="DY68" s="11">
        <v>8.9694128473237669</v>
      </c>
      <c r="DZ68" s="11">
        <v>7.7179943347375612</v>
      </c>
      <c r="EA68" s="11">
        <v>58.263869813085556</v>
      </c>
      <c r="EB68" s="11">
        <v>56.768727800718608</v>
      </c>
      <c r="EC68" s="11">
        <v>30.301230033890064</v>
      </c>
      <c r="ED68" s="11">
        <v>86.102722356992359</v>
      </c>
      <c r="EE68" s="11">
        <v>17.333333333333336</v>
      </c>
      <c r="EF68" s="11">
        <v>82.307637547250536</v>
      </c>
      <c r="EG68" s="11">
        <v>91.252210008455677</v>
      </c>
      <c r="EH68" s="11">
        <v>94.772344013490724</v>
      </c>
      <c r="EI68" s="11">
        <v>100</v>
      </c>
      <c r="EJ68" s="11">
        <v>39.543057996485061</v>
      </c>
      <c r="EK68" s="11">
        <v>40.949033391915641</v>
      </c>
      <c r="EL68" s="11">
        <v>79.356435643564367</v>
      </c>
      <c r="EM68" s="11">
        <v>63.861386138613859</v>
      </c>
      <c r="EN68" s="11">
        <v>15.099009900990099</v>
      </c>
      <c r="EO68" s="11">
        <v>88.63</v>
      </c>
      <c r="EP68" s="11">
        <v>98.82</v>
      </c>
      <c r="EQ68" s="11">
        <v>100</v>
      </c>
      <c r="ER68" s="11">
        <v>97.907949790794973</v>
      </c>
      <c r="ES68" s="11">
        <v>70.610687022900763</v>
      </c>
      <c r="ET68" s="11">
        <v>61.363633822314199</v>
      </c>
      <c r="EU68" s="11">
        <v>64.516128605619159</v>
      </c>
      <c r="EV68" s="11">
        <v>20.638645212201038</v>
      </c>
      <c r="EW68" s="11">
        <v>24.282623225240755</v>
      </c>
      <c r="EX68" s="11">
        <v>21.641038598921497</v>
      </c>
      <c r="EY68" s="11">
        <v>1.6444280291130879</v>
      </c>
      <c r="EZ68" s="11">
        <v>8.5680042276800865</v>
      </c>
      <c r="FA68" s="11">
        <v>9.1032737557871515E-2</v>
      </c>
      <c r="FB68" s="11">
        <v>0</v>
      </c>
      <c r="FC68" s="11">
        <v>0</v>
      </c>
      <c r="FD68" s="11">
        <v>0.10068989508138296</v>
      </c>
      <c r="FE68" s="11">
        <v>6.6044210586519503</v>
      </c>
      <c r="FF68" s="11">
        <v>0</v>
      </c>
      <c r="FG68" s="11">
        <v>51.187475994772825</v>
      </c>
      <c r="FH68" s="11">
        <v>64.691714836223511</v>
      </c>
      <c r="FI68" s="11">
        <v>39.020270270270274</v>
      </c>
      <c r="FJ68" s="11">
        <v>39.769780414544542</v>
      </c>
      <c r="FK68" s="11">
        <v>53.841772920175245</v>
      </c>
      <c r="FL68" s="11">
        <v>6.4204805201399955</v>
      </c>
      <c r="FM68" s="11">
        <v>59.370132260896668</v>
      </c>
      <c r="FN68" s="11">
        <v>68.620769672321387</v>
      </c>
      <c r="FO68" s="11">
        <v>85.799580442149434</v>
      </c>
      <c r="FP68" s="11">
        <v>71.459762944479095</v>
      </c>
      <c r="FQ68" s="11">
        <v>89.232254949299858</v>
      </c>
      <c r="FR68" s="11">
        <v>32.114218781085683</v>
      </c>
      <c r="FS68" s="11">
        <v>92.254464285714292</v>
      </c>
      <c r="FT68" s="11">
        <v>33.768885259289505</v>
      </c>
      <c r="FU68" s="11">
        <v>13.721813108905456</v>
      </c>
      <c r="FV68" s="11">
        <v>36.591501623747881</v>
      </c>
      <c r="FW68" s="11">
        <v>237.84476055436124</v>
      </c>
      <c r="FX68" s="11">
        <v>265.28838677217215</v>
      </c>
      <c r="FY68" s="11">
        <v>68.609065544527283</v>
      </c>
      <c r="FZ68" s="11">
        <v>50.313314732653339</v>
      </c>
      <c r="GA68" s="11">
        <v>69.924284570530247</v>
      </c>
      <c r="GB68" s="11">
        <v>-7.4642845705302463</v>
      </c>
      <c r="GC68" s="11">
        <v>54.205489066713298</v>
      </c>
      <c r="GD68" s="11">
        <v>0.77303916367515768</v>
      </c>
      <c r="GE68" s="11">
        <v>30</v>
      </c>
      <c r="GF68" s="11">
        <v>31.818181818181817</v>
      </c>
      <c r="GG68" s="11">
        <v>40.909090909090914</v>
      </c>
      <c r="GH68" s="11">
        <v>0</v>
      </c>
      <c r="GI68" s="11">
        <v>50</v>
      </c>
      <c r="GJ68" s="11">
        <v>100</v>
      </c>
      <c r="GK68" s="11">
        <v>3</v>
      </c>
      <c r="GL68" s="11">
        <v>2</v>
      </c>
      <c r="GM68" s="11">
        <v>1</v>
      </c>
      <c r="GN68" s="11">
        <v>50.521214329537003</v>
      </c>
      <c r="GO68" s="11">
        <v>16.103219555811361</v>
      </c>
      <c r="GP68" s="11">
        <v>11.956562289013355</v>
      </c>
      <c r="GQ68" s="11">
        <v>7.207945920000002</v>
      </c>
      <c r="GR68" s="11">
        <v>74.026464026600749</v>
      </c>
      <c r="GS68" s="11">
        <v>47.684521790171679</v>
      </c>
      <c r="GT68" s="11">
        <v>34.989720615949146</v>
      </c>
      <c r="GU68" s="11">
        <v>2.2996174886175376</v>
      </c>
      <c r="GV68" s="11" t="s">
        <v>727</v>
      </c>
      <c r="GW68" s="11" t="s">
        <v>727</v>
      </c>
      <c r="GX68" s="11">
        <v>3.9480598909739908</v>
      </c>
      <c r="GY68" s="11">
        <v>1</v>
      </c>
      <c r="GZ68" s="11">
        <v>1127.5064500067895</v>
      </c>
      <c r="HA68" s="11">
        <v>44.182948490230906</v>
      </c>
      <c r="HB68" s="11">
        <v>20</v>
      </c>
      <c r="HC68" s="11">
        <v>0</v>
      </c>
      <c r="HD68" s="11">
        <v>3215462.3033303735</v>
      </c>
      <c r="HE68" s="11">
        <v>174.14999999999998</v>
      </c>
      <c r="HF68" s="11">
        <v>70.188571428571436</v>
      </c>
      <c r="HG68" s="11">
        <v>315.26746031746035</v>
      </c>
      <c r="HH68" s="11">
        <v>110.89301587301584</v>
      </c>
      <c r="HI68" s="12">
        <v>201.7542153408356</v>
      </c>
      <c r="HJ68" s="12">
        <v>46.364735922591052</v>
      </c>
      <c r="HK68" s="12">
        <v>10.183695652173913</v>
      </c>
      <c r="HL68" s="11">
        <v>88.314438769154108</v>
      </c>
      <c r="HM68" s="11">
        <v>96.187865952410618</v>
      </c>
      <c r="HN68" s="11">
        <v>96.162950043602834</v>
      </c>
      <c r="HO68" s="11">
        <v>95.863959137909561</v>
      </c>
      <c r="HP68" s="11">
        <v>77.077363896848141</v>
      </c>
      <c r="HQ68" s="11">
        <v>75.949999999999989</v>
      </c>
      <c r="HR68" s="11">
        <v>97.34</v>
      </c>
      <c r="HS68" s="14" t="s">
        <v>727</v>
      </c>
      <c r="HT68" s="11">
        <v>23.22180325607923</v>
      </c>
      <c r="HU68" s="11">
        <v>55.309127527242751</v>
      </c>
      <c r="HV68" s="11">
        <v>71.286428175153119</v>
      </c>
      <c r="HW68" s="11">
        <v>86.60189717381634</v>
      </c>
      <c r="HX68" s="11">
        <v>53.19676798786719</v>
      </c>
      <c r="HY68" s="11">
        <v>63.889231079136842</v>
      </c>
      <c r="HZ68" s="11">
        <v>98.868906558406806</v>
      </c>
      <c r="IA68" s="11">
        <v>97.661165924327207</v>
      </c>
      <c r="IB68" s="11">
        <v>99.009750928486454</v>
      </c>
      <c r="IC68" s="11">
        <v>55.354045426311991</v>
      </c>
      <c r="ID68" s="11">
        <v>96.32829681229893</v>
      </c>
      <c r="IE68" s="11">
        <v>93.778504577420463</v>
      </c>
      <c r="IF68" s="11">
        <v>96.989831469454927</v>
      </c>
      <c r="IG68" s="11">
        <v>22.562608592790014</v>
      </c>
      <c r="IH68" s="11">
        <v>98.006555278370712</v>
      </c>
      <c r="II68" s="11">
        <v>56.484365267223126</v>
      </c>
      <c r="IJ68" s="11">
        <v>7.5171923168129</v>
      </c>
      <c r="IK68" s="11">
        <v>9</v>
      </c>
      <c r="IL68" s="11">
        <v>77.438644574560854</v>
      </c>
      <c r="IM68" s="11">
        <v>20.717578173663885</v>
      </c>
      <c r="IN68" s="11">
        <v>24.218263361156097</v>
      </c>
      <c r="IO68" s="11">
        <v>70.073154511194858</v>
      </c>
      <c r="IP68" s="11">
        <v>30.434782608695656</v>
      </c>
      <c r="IQ68" s="11">
        <v>6.5590682196339438</v>
      </c>
      <c r="IR68" s="11">
        <v>89.583333333333343</v>
      </c>
      <c r="IS68" s="11">
        <v>80.602235597285926</v>
      </c>
      <c r="IT68" s="11">
        <v>0</v>
      </c>
      <c r="IU68" s="11">
        <v>96.938775510204081</v>
      </c>
      <c r="IV68" s="11">
        <v>7.4791305717435819</v>
      </c>
      <c r="IW68" s="11">
        <v>28.965191368719484</v>
      </c>
      <c r="IX68" s="11">
        <v>36.982028813307586</v>
      </c>
      <c r="IY68" s="11">
        <v>18.565275508688547</v>
      </c>
      <c r="IZ68" s="11">
        <v>0</v>
      </c>
      <c r="JA68" s="11">
        <v>86.291400564384375</v>
      </c>
      <c r="JB68" s="11">
        <v>4</v>
      </c>
      <c r="JC68" s="11">
        <v>48.566760730729243</v>
      </c>
      <c r="JD68" s="11">
        <v>31.189662854596762</v>
      </c>
      <c r="JE68" s="11">
        <v>9.8024654685875543</v>
      </c>
      <c r="JF68" s="11">
        <v>8.7628100401009945</v>
      </c>
      <c r="JG68" s="11">
        <v>5.2</v>
      </c>
      <c r="JH68" s="11">
        <v>9.9507389162561584</v>
      </c>
      <c r="JI68" s="11">
        <v>9.1523809523809518</v>
      </c>
      <c r="JJ68" s="11">
        <v>94.772344013490724</v>
      </c>
      <c r="JK68" s="11">
        <v>121.41503474415667</v>
      </c>
      <c r="JL68" s="11">
        <v>39.543057996485061</v>
      </c>
      <c r="JM68" s="11">
        <v>40.949033391915641</v>
      </c>
      <c r="JN68" s="11">
        <v>79.356435643564367</v>
      </c>
      <c r="JO68" s="11">
        <v>63.861386138613859</v>
      </c>
      <c r="JP68" s="11">
        <v>15.099009900990099</v>
      </c>
      <c r="JQ68" s="11">
        <v>88.63</v>
      </c>
      <c r="JR68" s="11">
        <v>98.82</v>
      </c>
      <c r="JS68" s="11">
        <v>100</v>
      </c>
      <c r="JT68" s="11">
        <v>97.907949790794973</v>
      </c>
      <c r="JU68" s="11">
        <v>70.610687022900763</v>
      </c>
      <c r="JV68" s="11">
        <v>0.79268289999999997</v>
      </c>
      <c r="JW68" s="11">
        <v>0.73170729999999995</v>
      </c>
      <c r="JX68" s="11">
        <v>1.150707288</v>
      </c>
      <c r="JY68" s="11">
        <v>0.28167740000000002</v>
      </c>
      <c r="JZ68" s="11">
        <v>7.4419954258427117</v>
      </c>
      <c r="KA68" s="11">
        <v>38787.74913997182</v>
      </c>
      <c r="KB68" s="11">
        <v>113060.36181438845</v>
      </c>
      <c r="KC68" s="11">
        <v>7.2842609423799404E-3</v>
      </c>
      <c r="KD68" s="11">
        <v>0</v>
      </c>
      <c r="KE68" s="11">
        <v>0</v>
      </c>
      <c r="KF68" s="11">
        <v>0.29260214000000001</v>
      </c>
      <c r="KG68" s="13">
        <v>5.6839825851425746E-2</v>
      </c>
      <c r="KH68" s="11">
        <v>30.383816732533997</v>
      </c>
      <c r="KI68" s="11">
        <v>56.775818639798494</v>
      </c>
      <c r="KJ68" s="11">
        <v>58.76685934489403</v>
      </c>
      <c r="KK68" s="11">
        <v>-43.918918918918919</v>
      </c>
      <c r="KL68" s="11">
        <v>9.7488235294117604</v>
      </c>
      <c r="KM68" s="11">
        <v>11.599411764705879</v>
      </c>
      <c r="KN68" s="11">
        <v>87.673333333333346</v>
      </c>
      <c r="KO68" s="11">
        <v>111.10416666666667</v>
      </c>
      <c r="KP68" s="11">
        <v>105.255</v>
      </c>
      <c r="KQ68" s="11">
        <v>14.200419557850571</v>
      </c>
      <c r="KR68" s="11">
        <v>28.540237055520901</v>
      </c>
      <c r="KS68" s="11">
        <v>89.232254949299858</v>
      </c>
      <c r="KT68" s="11">
        <v>5.5248461671302094</v>
      </c>
      <c r="KU68" s="11">
        <v>92.254464285714292</v>
      </c>
      <c r="KV68" s="11">
        <v>33.768885259289505</v>
      </c>
    </row>
    <row r="69" spans="1:308" x14ac:dyDescent="0.3">
      <c r="A69" t="s">
        <v>1</v>
      </c>
      <c r="B69" s="2" t="s">
        <v>126</v>
      </c>
      <c r="C69" s="2" t="s">
        <v>127</v>
      </c>
      <c r="D69" s="2" t="s">
        <v>351</v>
      </c>
      <c r="E69" s="2" t="s">
        <v>352</v>
      </c>
      <c r="F69" s="2" t="s">
        <v>358</v>
      </c>
      <c r="G69" s="2" t="s">
        <v>355</v>
      </c>
      <c r="H69" s="17" t="s">
        <v>488</v>
      </c>
      <c r="I69" s="11">
        <v>51.817552218620968</v>
      </c>
      <c r="J69" s="11">
        <v>50.265889420663349</v>
      </c>
      <c r="K69" s="11">
        <v>53.81226209538891</v>
      </c>
      <c r="L69" s="11">
        <v>57.440301391162095</v>
      </c>
      <c r="M69" s="11">
        <v>68.268697331059442</v>
      </c>
      <c r="N69" s="11">
        <v>49.975909823355693</v>
      </c>
      <c r="O69" s="11">
        <v>31.142253250096321</v>
      </c>
      <c r="P69" s="11">
        <v>94.577135669074451</v>
      </c>
      <c r="Q69" s="11">
        <v>50.584047948852877</v>
      </c>
      <c r="R69" s="11">
        <v>0</v>
      </c>
      <c r="S69" s="11">
        <v>83.317562625708533</v>
      </c>
      <c r="T69" s="11">
        <v>21.775842936654868</v>
      </c>
      <c r="U69" s="11">
        <v>61.927218083560511</v>
      </c>
      <c r="V69" s="11">
        <v>39.679418680792175</v>
      </c>
      <c r="W69" s="11">
        <v>18.672190263587186</v>
      </c>
      <c r="X69" s="11">
        <v>63.94336087045626</v>
      </c>
      <c r="Y69" s="11">
        <v>83.230997247512192</v>
      </c>
      <c r="Z69" s="11">
        <v>49.402500000000003</v>
      </c>
      <c r="AA69" s="11">
        <v>67.275565856741437</v>
      </c>
      <c r="AB69" s="11">
        <v>86.630992122444951</v>
      </c>
      <c r="AC69" s="11">
        <v>27.590280451872772</v>
      </c>
      <c r="AD69" s="11">
        <v>43.030559672524525</v>
      </c>
      <c r="AE69" s="11">
        <v>62.674108852226752</v>
      </c>
      <c r="AF69" s="11">
        <v>68.268697331059442</v>
      </c>
      <c r="AG69" s="11">
        <v>34.670422943047221</v>
      </c>
      <c r="AH69" s="11">
        <v>13.816990793202773</v>
      </c>
      <c r="AI69" s="11">
        <v>27.58316493289546</v>
      </c>
      <c r="AJ69" s="11">
        <v>95.969283004000005</v>
      </c>
      <c r="AK69" s="11">
        <v>35.423773150570263</v>
      </c>
      <c r="AL69" s="11">
        <v>92.391824116418448</v>
      </c>
      <c r="AM69" s="11">
        <v>34.975323333024328</v>
      </c>
      <c r="AN69" s="11">
        <v>1.6285900906066086</v>
      </c>
      <c r="AO69" s="11">
        <v>4.1985264548185466</v>
      </c>
      <c r="AP69" s="11">
        <v>31.389360982208281</v>
      </c>
      <c r="AQ69" s="11">
        <v>47.65861634990933</v>
      </c>
      <c r="AR69" s="11">
        <v>67.00310229001083</v>
      </c>
      <c r="AS69" s="11">
        <v>100</v>
      </c>
      <c r="AT69" s="11">
        <v>98.244085590759241</v>
      </c>
      <c r="AU69" s="11">
        <v>96.092846165013469</v>
      </c>
      <c r="AV69" s="11">
        <v>89.145255037820903</v>
      </c>
      <c r="AW69" s="11">
        <v>87.433582545728129</v>
      </c>
      <c r="AX69" s="11">
        <v>96.547044675124909</v>
      </c>
      <c r="AY69" s="11">
        <v>68.876408383455043</v>
      </c>
      <c r="AZ69" s="11">
        <v>51.168896679334111</v>
      </c>
      <c r="BA69" s="11">
        <v>40.46344269246331</v>
      </c>
      <c r="BB69" s="11">
        <v>41.827444040159044</v>
      </c>
      <c r="BC69" s="11">
        <v>0</v>
      </c>
      <c r="BD69" s="11">
        <v>0</v>
      </c>
      <c r="BE69" s="11">
        <v>0</v>
      </c>
      <c r="BF69" s="11">
        <v>66.666666666666657</v>
      </c>
      <c r="BG69" s="11">
        <v>75</v>
      </c>
      <c r="BH69" s="11">
        <v>91.666666666666657</v>
      </c>
      <c r="BI69" s="11">
        <v>89.504479795209363</v>
      </c>
      <c r="BJ69" s="11">
        <v>93.75</v>
      </c>
      <c r="BK69" s="11">
        <v>77.89473684210526</v>
      </c>
      <c r="BL69" s="11">
        <v>25.550346726557819</v>
      </c>
      <c r="BM69" s="11">
        <v>5.4341311146112563</v>
      </c>
      <c r="BN69" s="11">
        <v>0</v>
      </c>
      <c r="BO69" s="11">
        <v>0</v>
      </c>
      <c r="BP69" s="11">
        <v>45.682871407187378</v>
      </c>
      <c r="BQ69" s="11">
        <v>77.385780994521255</v>
      </c>
      <c r="BR69" s="11">
        <v>62.71300184897288</v>
      </c>
      <c r="BS69" s="11">
        <v>43.933681411624988</v>
      </c>
      <c r="BT69" s="11">
        <v>44.045771916214122</v>
      </c>
      <c r="BU69" s="11">
        <v>61.59</v>
      </c>
      <c r="BV69" s="11">
        <v>88.507058756913949</v>
      </c>
      <c r="BW69" s="11">
        <v>0</v>
      </c>
      <c r="BX69" s="11">
        <v>0</v>
      </c>
      <c r="BY69" s="11">
        <v>8.0220943876820918</v>
      </c>
      <c r="BZ69" s="11">
        <v>66.666666666666657</v>
      </c>
      <c r="CA69" s="11">
        <v>0</v>
      </c>
      <c r="CB69" s="11">
        <v>0</v>
      </c>
      <c r="CC69" s="11">
        <v>40.463227954096254</v>
      </c>
      <c r="CD69" s="11">
        <v>80.787246725715278</v>
      </c>
      <c r="CE69" s="11">
        <v>20.788397370072314</v>
      </c>
      <c r="CF69" s="11">
        <v>66.20876422467623</v>
      </c>
      <c r="CG69" s="11">
        <v>77.322183536893078</v>
      </c>
      <c r="CH69" s="11">
        <v>62.925072046109506</v>
      </c>
      <c r="CI69" s="11">
        <v>99.108634235631143</v>
      </c>
      <c r="CJ69" s="11">
        <v>88.990048697861525</v>
      </c>
      <c r="CK69" s="11">
        <v>95.532500529324579</v>
      </c>
      <c r="CL69" s="11">
        <v>97.332204107558752</v>
      </c>
      <c r="CM69" s="11">
        <v>93.542240101630327</v>
      </c>
      <c r="CN69" s="11">
        <v>40.757992801185686</v>
      </c>
      <c r="CO69" s="11">
        <v>100</v>
      </c>
      <c r="CP69" s="11">
        <v>97.61</v>
      </c>
      <c r="CQ69" s="11">
        <v>0</v>
      </c>
      <c r="CR69" s="11">
        <v>0</v>
      </c>
      <c r="CS69" s="11">
        <v>58.500094803976651</v>
      </c>
      <c r="CT69" s="11">
        <v>86.565512044153849</v>
      </c>
      <c r="CU69" s="11">
        <v>87.775818125794316</v>
      </c>
      <c r="CV69" s="11">
        <v>42.989746138220234</v>
      </c>
      <c r="CW69" s="11">
        <v>30.490256616453898</v>
      </c>
      <c r="CX69" s="11">
        <v>97.331967411849675</v>
      </c>
      <c r="CY69" s="11">
        <v>92.733629886892956</v>
      </c>
      <c r="CZ69" s="11">
        <v>94.964823147321454</v>
      </c>
      <c r="DA69" s="11">
        <v>60.092778335005015</v>
      </c>
      <c r="DB69" s="11">
        <v>95.796743598200933</v>
      </c>
      <c r="DC69" s="11">
        <v>95.340103319681148</v>
      </c>
      <c r="DD69" s="11">
        <v>86.981408849645135</v>
      </c>
      <c r="DE69" s="11">
        <v>76.918683400629234</v>
      </c>
      <c r="DF69" s="11">
        <v>90.219766442183698</v>
      </c>
      <c r="DG69" s="11">
        <v>31.357188227821297</v>
      </c>
      <c r="DH69" s="11">
        <v>27.413653127797016</v>
      </c>
      <c r="DI69" s="11">
        <v>24</v>
      </c>
      <c r="DJ69" s="11">
        <v>92.462417954689812</v>
      </c>
      <c r="DK69" s="11">
        <v>16.133813254287528</v>
      </c>
      <c r="DL69" s="11">
        <v>20.495447808596232</v>
      </c>
      <c r="DM69" s="11">
        <v>51.237935375577003</v>
      </c>
      <c r="DN69" s="11">
        <v>10</v>
      </c>
      <c r="DO69" s="11">
        <v>95.458500033329997</v>
      </c>
      <c r="DP69" s="11">
        <v>94</v>
      </c>
      <c r="DQ69" s="11">
        <v>52.03222576131089</v>
      </c>
      <c r="DR69" s="11">
        <v>100</v>
      </c>
      <c r="DS69" s="11">
        <v>52.773866231867459</v>
      </c>
      <c r="DT69" s="11">
        <v>42.417768963017515</v>
      </c>
      <c r="DU69" s="11">
        <v>26.923076923076923</v>
      </c>
      <c r="DV69" s="11">
        <v>12.526142446485245</v>
      </c>
      <c r="DW69" s="11">
        <v>33.487245847166278</v>
      </c>
      <c r="DX69" s="11">
        <v>0</v>
      </c>
      <c r="DY69" s="11">
        <v>8.3165765030111256</v>
      </c>
      <c r="DZ69" s="11">
        <v>14.754989169351218</v>
      </c>
      <c r="EA69" s="11">
        <v>31.139298509078966</v>
      </c>
      <c r="EB69" s="11">
        <v>36.041852360418517</v>
      </c>
      <c r="EC69" s="11">
        <v>16.543669108925631</v>
      </c>
      <c r="ED69" s="11">
        <v>42.069792564842068</v>
      </c>
      <c r="EE69" s="11">
        <v>12.121212121212123</v>
      </c>
      <c r="EF69" s="11">
        <v>94.72757189869796</v>
      </c>
      <c r="EG69" s="11">
        <v>100</v>
      </c>
      <c r="EH69" s="11">
        <v>89.149560117302045</v>
      </c>
      <c r="EI69" s="11">
        <v>100</v>
      </c>
      <c r="EJ69" s="11">
        <v>19.407894736842106</v>
      </c>
      <c r="EK69" s="11">
        <v>24.013157894736842</v>
      </c>
      <c r="EL69" s="11">
        <v>90.059642147117287</v>
      </c>
      <c r="EM69" s="11">
        <v>43.638170974155074</v>
      </c>
      <c r="EN69" s="11">
        <v>0</v>
      </c>
      <c r="EO69" s="11">
        <v>85.29</v>
      </c>
      <c r="EP69" s="11">
        <v>98.53</v>
      </c>
      <c r="EQ69" s="11">
        <v>97.058823529411768</v>
      </c>
      <c r="ER69" s="11">
        <v>96.402877697841731</v>
      </c>
      <c r="ES69" s="11">
        <v>84.677419354838719</v>
      </c>
      <c r="ET69" s="11">
        <v>43.181830888428948</v>
      </c>
      <c r="EU69" s="11">
        <v>32.258070915712466</v>
      </c>
      <c r="EV69" s="11">
        <v>4.6612406868326675</v>
      </c>
      <c r="EW69" s="11">
        <v>59.800150841123227</v>
      </c>
      <c r="EX69" s="11">
        <v>3.7297299136223359</v>
      </c>
      <c r="EY69" s="11">
        <v>0.41546380503822083</v>
      </c>
      <c r="EZ69" s="11">
        <v>0.74057655315926951</v>
      </c>
      <c r="FA69" s="11">
        <v>10.520553362207048</v>
      </c>
      <c r="FB69" s="11">
        <v>0</v>
      </c>
      <c r="FC69" s="11">
        <v>0.2293082269610639</v>
      </c>
      <c r="FD69" s="11">
        <v>6.0442442301060746</v>
      </c>
      <c r="FE69" s="11">
        <v>3.0051617146615581</v>
      </c>
      <c r="FF69" s="11">
        <v>0</v>
      </c>
      <c r="FG69" s="11">
        <v>51.479814038914071</v>
      </c>
      <c r="FH69" s="11">
        <v>30.050825921219822</v>
      </c>
      <c r="FI69" s="11">
        <v>72.411003236245961</v>
      </c>
      <c r="FJ69" s="11">
        <v>40.71922591127359</v>
      </c>
      <c r="FK69" s="11">
        <v>31.836052626306621</v>
      </c>
      <c r="FL69" s="11">
        <v>25.354802661654769</v>
      </c>
      <c r="FM69" s="11">
        <v>62.682979787967199</v>
      </c>
      <c r="FN69" s="11">
        <v>77.700020762344451</v>
      </c>
      <c r="FO69" s="11">
        <v>84.062782976154537</v>
      </c>
      <c r="FP69" s="11">
        <v>73.878627968337724</v>
      </c>
      <c r="FQ69" s="11">
        <v>83.878765340275194</v>
      </c>
      <c r="FR69" s="11">
        <v>35.612457917593829</v>
      </c>
      <c r="FS69" s="11">
        <v>89.219047619047615</v>
      </c>
      <c r="FT69" s="11">
        <v>35.366931918656057</v>
      </c>
      <c r="FU69" s="11">
        <v>0</v>
      </c>
      <c r="FV69" s="11">
        <v>16.927634363097756</v>
      </c>
      <c r="FW69" s="11">
        <v>93.101988997037665</v>
      </c>
      <c r="FX69" s="11">
        <v>126.95725772323318</v>
      </c>
      <c r="FY69" s="11">
        <v>25.391451544646639</v>
      </c>
      <c r="FZ69" s="11">
        <v>16.927634363097756</v>
      </c>
      <c r="GA69" s="11">
        <v>68.876408383455043</v>
      </c>
      <c r="GB69" s="11">
        <v>-7.2764083834550419</v>
      </c>
      <c r="GC69" s="11">
        <v>40.46344269246331</v>
      </c>
      <c r="GD69" s="11">
        <v>4.5212461606714029</v>
      </c>
      <c r="GE69" s="11">
        <v>0</v>
      </c>
      <c r="GF69" s="11">
        <v>0</v>
      </c>
      <c r="GG69" s="11">
        <v>0</v>
      </c>
      <c r="GH69" s="11">
        <v>66.666666666666657</v>
      </c>
      <c r="GI69" s="11">
        <v>75</v>
      </c>
      <c r="GJ69" s="11">
        <v>91.666666666666657</v>
      </c>
      <c r="GK69" s="11">
        <v>8</v>
      </c>
      <c r="GL69" s="11">
        <v>3</v>
      </c>
      <c r="GM69" s="11">
        <v>7</v>
      </c>
      <c r="GN69" s="11">
        <v>25.550346726557819</v>
      </c>
      <c r="GO69" s="11">
        <v>5.4341311146112563</v>
      </c>
      <c r="GP69" s="11">
        <v>0</v>
      </c>
      <c r="GQ69" s="11">
        <v>0</v>
      </c>
      <c r="GR69" s="11">
        <v>45.682871407187378</v>
      </c>
      <c r="GS69" s="11">
        <v>22.614219005478745</v>
      </c>
      <c r="GT69" s="11">
        <v>37.28699815102712</v>
      </c>
      <c r="GU69" s="11" t="s">
        <v>727</v>
      </c>
      <c r="GV69" s="11">
        <v>44.045771916214122</v>
      </c>
      <c r="GW69" s="11" t="s">
        <v>727</v>
      </c>
      <c r="GX69" s="11">
        <v>88.507058756913949</v>
      </c>
      <c r="GY69" s="11" t="s">
        <v>727</v>
      </c>
      <c r="GZ69" s="11">
        <v>0</v>
      </c>
      <c r="HA69" s="11">
        <v>8.0220943876820918</v>
      </c>
      <c r="HB69" s="11" t="s">
        <v>727</v>
      </c>
      <c r="HC69" s="11">
        <v>0</v>
      </c>
      <c r="HD69" s="11">
        <v>0</v>
      </c>
      <c r="HE69" s="11">
        <v>192.05031746031747</v>
      </c>
      <c r="HF69" s="11">
        <v>96.77555555555557</v>
      </c>
      <c r="HG69" s="11">
        <v>385.83</v>
      </c>
      <c r="HH69" s="11">
        <v>128.25126984126982</v>
      </c>
      <c r="HI69" s="12">
        <v>174.79392087836911</v>
      </c>
      <c r="HJ69" s="12">
        <v>37.074927953890494</v>
      </c>
      <c r="HK69" s="12">
        <v>6.4365526622619509</v>
      </c>
      <c r="HL69" s="11">
        <v>88.990048697861525</v>
      </c>
      <c r="HM69" s="11">
        <v>95.532500529324579</v>
      </c>
      <c r="HN69" s="11">
        <v>97.332204107558752</v>
      </c>
      <c r="HO69" s="11">
        <v>93.542240101630327</v>
      </c>
      <c r="HP69" s="11">
        <v>40.757992801185686</v>
      </c>
      <c r="HQ69" s="11">
        <v>100.01</v>
      </c>
      <c r="HR69" s="11">
        <v>97.61</v>
      </c>
      <c r="HS69" s="14" t="s">
        <v>727</v>
      </c>
      <c r="HT69" s="14" t="s">
        <v>727</v>
      </c>
      <c r="HU69" s="11">
        <v>58.500094803976651</v>
      </c>
      <c r="HV69" s="11">
        <v>86.565512044153849</v>
      </c>
      <c r="HW69" s="11">
        <v>87.775818125794316</v>
      </c>
      <c r="HX69" s="11">
        <v>42.989746138220234</v>
      </c>
      <c r="HY69" s="11">
        <v>30.490256616453898</v>
      </c>
      <c r="HZ69" s="11">
        <v>97.331967411849675</v>
      </c>
      <c r="IA69" s="11">
        <v>92.733629886892956</v>
      </c>
      <c r="IB69" s="11">
        <v>94.964823147321454</v>
      </c>
      <c r="IC69" s="11">
        <v>60.092778335005015</v>
      </c>
      <c r="ID69" s="11">
        <v>95.796743598200933</v>
      </c>
      <c r="IE69" s="11">
        <v>95.340103319681148</v>
      </c>
      <c r="IF69" s="11">
        <v>86.981408849645135</v>
      </c>
      <c r="IG69" s="11">
        <v>76.918683400629234</v>
      </c>
      <c r="IH69" s="11">
        <v>90.219766442183698</v>
      </c>
      <c r="II69" s="11">
        <v>31.357188227821297</v>
      </c>
      <c r="IJ69" s="11">
        <v>-17.76790671848973</v>
      </c>
      <c r="IK69" s="11">
        <v>8</v>
      </c>
      <c r="IL69" s="11">
        <v>92.462417954689812</v>
      </c>
      <c r="IM69" s="11">
        <v>16.133813254287528</v>
      </c>
      <c r="IN69" s="11">
        <v>20.495447808596232</v>
      </c>
      <c r="IO69" s="11">
        <v>51.237935375577003</v>
      </c>
      <c r="IP69" s="11">
        <v>10</v>
      </c>
      <c r="IQ69" s="11">
        <v>5.5145888594164454</v>
      </c>
      <c r="IR69" s="11">
        <v>94</v>
      </c>
      <c r="IS69" s="11">
        <v>79.58776503114504</v>
      </c>
      <c r="IT69" s="11">
        <v>0</v>
      </c>
      <c r="IU69" s="11">
        <v>87.912087912087912</v>
      </c>
      <c r="IV69" s="11">
        <v>7.5962763351298381</v>
      </c>
      <c r="IW69" s="11">
        <v>26.923076923076923</v>
      </c>
      <c r="IX69" s="11">
        <v>70.109713674070107</v>
      </c>
      <c r="IY69" s="11">
        <v>59.673534921059677</v>
      </c>
      <c r="IZ69" s="11">
        <v>0</v>
      </c>
      <c r="JA69" s="11">
        <v>80.01070377308001</v>
      </c>
      <c r="JB69" s="11">
        <v>7.6470588235294112</v>
      </c>
      <c r="JC69" s="11">
        <v>25.956649719025954</v>
      </c>
      <c r="JD69" s="11">
        <v>19.801980198019802</v>
      </c>
      <c r="JE69" s="11">
        <v>5.3518865400053519</v>
      </c>
      <c r="JF69" s="11">
        <v>4.2815092320042814</v>
      </c>
      <c r="JG69" s="11">
        <v>3.6363636363636367</v>
      </c>
      <c r="JH69" s="11">
        <v>8.3833333333333329</v>
      </c>
      <c r="JI69" s="11">
        <v>7.9481481481481477</v>
      </c>
      <c r="JJ69" s="11">
        <v>89.149560117302045</v>
      </c>
      <c r="JK69" s="11">
        <v>129.58937198067633</v>
      </c>
      <c r="JL69" s="11">
        <v>19.407894736842106</v>
      </c>
      <c r="JM69" s="11">
        <v>24.013157894736842</v>
      </c>
      <c r="JN69" s="11">
        <v>90.059642147117287</v>
      </c>
      <c r="JO69" s="11">
        <v>43.638170974155074</v>
      </c>
      <c r="JP69" s="11">
        <v>0</v>
      </c>
      <c r="JQ69" s="11">
        <v>85.29</v>
      </c>
      <c r="JR69" s="11">
        <v>98.53</v>
      </c>
      <c r="JS69" s="11">
        <v>97.058823529411768</v>
      </c>
      <c r="JT69" s="11">
        <v>96.402877697841731</v>
      </c>
      <c r="JU69" s="11">
        <v>84.677419354838719</v>
      </c>
      <c r="JV69" s="11">
        <v>0.69512200000000002</v>
      </c>
      <c r="JW69" s="11">
        <v>0.48780489999999999</v>
      </c>
      <c r="JX69" s="11">
        <v>0.98963540999999999</v>
      </c>
      <c r="JY69" s="11">
        <v>0.37435570000000001</v>
      </c>
      <c r="JZ69" s="11">
        <v>3.1119741503542091</v>
      </c>
      <c r="KA69" s="11">
        <v>18513.404252027329</v>
      </c>
      <c r="KB69" s="11">
        <v>17074.619637189426</v>
      </c>
      <c r="KC69" s="11">
        <v>0.84183402591656165</v>
      </c>
      <c r="KD69" s="11">
        <v>0</v>
      </c>
      <c r="KE69" s="11">
        <v>0.59624389999999994</v>
      </c>
      <c r="KF69" s="11">
        <v>17.564411950000007</v>
      </c>
      <c r="KG69" s="13">
        <v>3.264023995298998E-2</v>
      </c>
      <c r="KH69" s="11">
        <v>19.538264215476701</v>
      </c>
      <c r="KI69" s="11">
        <v>57.633587786259547</v>
      </c>
      <c r="KJ69" s="11">
        <v>-79.796696315120712</v>
      </c>
      <c r="KK69" s="11">
        <v>89.644012944983814</v>
      </c>
      <c r="KL69" s="11">
        <v>9.6205263157894745</v>
      </c>
      <c r="KM69" s="11">
        <v>15.783684210526316</v>
      </c>
      <c r="KN69" s="11">
        <v>84.567000000000007</v>
      </c>
      <c r="KO69" s="11">
        <v>108.17983333333333</v>
      </c>
      <c r="KP69" s="11">
        <v>99.06</v>
      </c>
      <c r="KQ69" s="11">
        <v>15.937217023845458</v>
      </c>
      <c r="KR69" s="11">
        <v>26.121372031662272</v>
      </c>
      <c r="KS69" s="11">
        <v>83.878765340275194</v>
      </c>
      <c r="KT69" s="11">
        <v>5.6679709057414316</v>
      </c>
      <c r="KU69" s="11">
        <v>89.219047619047615</v>
      </c>
      <c r="KV69" s="11">
        <v>35.366931918656057</v>
      </c>
    </row>
    <row r="70" spans="1:308" x14ac:dyDescent="0.3">
      <c r="A70" t="s">
        <v>1</v>
      </c>
      <c r="B70" s="2" t="s">
        <v>128</v>
      </c>
      <c r="C70" s="2" t="s">
        <v>129</v>
      </c>
      <c r="D70" s="2" t="s">
        <v>351</v>
      </c>
      <c r="E70" s="2" t="s">
        <v>352</v>
      </c>
      <c r="F70" s="2" t="s">
        <v>358</v>
      </c>
      <c r="G70" s="2" t="s">
        <v>355</v>
      </c>
      <c r="H70" s="17" t="s">
        <v>489</v>
      </c>
      <c r="I70" s="11">
        <v>49.478481411134055</v>
      </c>
      <c r="J70" s="11">
        <v>44.935568965623965</v>
      </c>
      <c r="K70" s="11">
        <v>63.183862790074301</v>
      </c>
      <c r="L70" s="11">
        <v>61.001076261668217</v>
      </c>
      <c r="M70" s="11">
        <v>57.341834719649206</v>
      </c>
      <c r="N70" s="11">
        <v>39.400942224557845</v>
      </c>
      <c r="O70" s="11">
        <v>31.007603505230815</v>
      </c>
      <c r="P70" s="11">
        <v>81.385065006639223</v>
      </c>
      <c r="Q70" s="11">
        <v>38.079272333073405</v>
      </c>
      <c r="R70" s="11">
        <v>9.3939393939393963</v>
      </c>
      <c r="S70" s="11">
        <v>58.791264941689839</v>
      </c>
      <c r="T70" s="11">
        <v>34.692333418195162</v>
      </c>
      <c r="U70" s="11">
        <v>72.027088385635764</v>
      </c>
      <c r="V70" s="11">
        <v>20.180019280194983</v>
      </c>
      <c r="W70" s="11">
        <v>42.59712477843231</v>
      </c>
      <c r="X70" s="11">
        <v>65.866815527714138</v>
      </c>
      <c r="Y70" s="11">
        <v>83.451510854150754</v>
      </c>
      <c r="Z70" s="11">
        <v>60.82</v>
      </c>
      <c r="AA70" s="11">
        <v>73.865834104213775</v>
      </c>
      <c r="AB70" s="11">
        <v>86.760516386943706</v>
      </c>
      <c r="AC70" s="11">
        <v>40.425503447737789</v>
      </c>
      <c r="AD70" s="11">
        <v>42.023926402676267</v>
      </c>
      <c r="AE70" s="11">
        <v>61.929600966769542</v>
      </c>
      <c r="AF70" s="11">
        <v>57.341834719649206</v>
      </c>
      <c r="AG70" s="11">
        <v>19.479153089116984</v>
      </c>
      <c r="AH70" s="11">
        <v>4.8435962660588219</v>
      </c>
      <c r="AI70" s="11">
        <v>21.130544646836668</v>
      </c>
      <c r="AJ70" s="11">
        <v>69.342677305643065</v>
      </c>
      <c r="AK70" s="11">
        <v>36.326917146890494</v>
      </c>
      <c r="AL70" s="11">
        <v>85.282764892801055</v>
      </c>
      <c r="AM70" s="11">
        <v>42.993827997462226</v>
      </c>
      <c r="AN70" s="11">
        <v>1.3334283435986904</v>
      </c>
      <c r="AO70" s="11">
        <v>7.5863714030714693</v>
      </c>
      <c r="AP70" s="11">
        <v>34.025215226637044</v>
      </c>
      <c r="AQ70" s="11">
        <v>39.78605719177893</v>
      </c>
      <c r="AR70" s="11">
        <v>60.320720868836531</v>
      </c>
      <c r="AS70" s="11">
        <v>69.761792538341609</v>
      </c>
      <c r="AT70" s="11">
        <v>86.836690002514743</v>
      </c>
      <c r="AU70" s="11">
        <v>86.344262938616581</v>
      </c>
      <c r="AV70" s="11">
        <v>63.529704683687868</v>
      </c>
      <c r="AW70" s="11">
        <v>89.233731755757788</v>
      </c>
      <c r="AX70" s="11">
        <v>92.604208120916738</v>
      </c>
      <c r="AY70" s="11">
        <v>57.860165225416907</v>
      </c>
      <c r="AZ70" s="11">
        <v>0</v>
      </c>
      <c r="BA70" s="11">
        <v>53.875825073226423</v>
      </c>
      <c r="BB70" s="11">
        <v>40.581099033650304</v>
      </c>
      <c r="BC70" s="11">
        <v>10</v>
      </c>
      <c r="BD70" s="11">
        <v>9.0909090909090917</v>
      </c>
      <c r="BE70" s="11">
        <v>9.0909090909090917</v>
      </c>
      <c r="BF70" s="11">
        <v>0</v>
      </c>
      <c r="BG70" s="11">
        <v>50</v>
      </c>
      <c r="BH70" s="11">
        <v>72.033898305084747</v>
      </c>
      <c r="BI70" s="11">
        <v>86.505759736697755</v>
      </c>
      <c r="BJ70" s="11">
        <v>85.416666666666657</v>
      </c>
      <c r="BK70" s="11">
        <v>94.73684210526315</v>
      </c>
      <c r="BL70" s="11">
        <v>32.741980129647928</v>
      </c>
      <c r="BM70" s="11">
        <v>18.765575721051363</v>
      </c>
      <c r="BN70" s="11">
        <v>27.217269135013357</v>
      </c>
      <c r="BO70" s="11">
        <v>0</v>
      </c>
      <c r="BP70" s="11">
        <v>68.850179577196485</v>
      </c>
      <c r="BQ70" s="11">
        <v>96.306099169200451</v>
      </c>
      <c r="BR70" s="11">
        <v>50.924986410510357</v>
      </c>
      <c r="BS70" s="11">
        <v>0.87166820573969639</v>
      </c>
      <c r="BT70" s="11">
        <v>47.567634648796222</v>
      </c>
      <c r="BU70" s="11">
        <v>47.567634648796222</v>
      </c>
      <c r="BV70" s="11">
        <v>0</v>
      </c>
      <c r="BW70" s="11">
        <v>0</v>
      </c>
      <c r="BX70" s="11">
        <v>25.073178177837757</v>
      </c>
      <c r="BY70" s="11">
        <v>38.664609053497941</v>
      </c>
      <c r="BZ70" s="11">
        <v>100</v>
      </c>
      <c r="CA70" s="11">
        <v>0</v>
      </c>
      <c r="CB70" s="11">
        <v>31.723890060231298</v>
      </c>
      <c r="CC70" s="11">
        <v>28.042028137167513</v>
      </c>
      <c r="CD70" s="11">
        <v>89.211737397861285</v>
      </c>
      <c r="CE70" s="11">
        <v>17.723229124478603</v>
      </c>
      <c r="CF70" s="11">
        <v>54.222696183210871</v>
      </c>
      <c r="CG70" s="11">
        <v>86.556813934008943</v>
      </c>
      <c r="CH70" s="11">
        <v>88.090659340659343</v>
      </c>
      <c r="CI70" s="11">
        <v>97.220544576612511</v>
      </c>
      <c r="CJ70" s="11">
        <v>87.65135813243154</v>
      </c>
      <c r="CK70" s="11">
        <v>89.254936184138757</v>
      </c>
      <c r="CL70" s="11">
        <v>92.243918402967168</v>
      </c>
      <c r="CM70" s="11">
        <v>81.706119777462632</v>
      </c>
      <c r="CN70" s="11">
        <v>66.401221773753676</v>
      </c>
      <c r="CO70" s="11">
        <v>62.21</v>
      </c>
      <c r="CP70" s="11">
        <v>81.069999999999993</v>
      </c>
      <c r="CQ70" s="11">
        <v>100</v>
      </c>
      <c r="CR70" s="11">
        <v>0</v>
      </c>
      <c r="CS70" s="11">
        <v>70.745025735173513</v>
      </c>
      <c r="CT70" s="11">
        <v>81.318179009354537</v>
      </c>
      <c r="CU70" s="11">
        <v>78.555539114069333</v>
      </c>
      <c r="CV70" s="11">
        <v>63.081488758584356</v>
      </c>
      <c r="CW70" s="11">
        <v>54.715675038066102</v>
      </c>
      <c r="CX70" s="11">
        <v>94.779096970034772</v>
      </c>
      <c r="CY70" s="11">
        <v>95.078541091630157</v>
      </c>
      <c r="CZ70" s="11">
        <v>96.205609772305877</v>
      </c>
      <c r="DA70" s="11">
        <v>52.532120484062027</v>
      </c>
      <c r="DB70" s="11">
        <v>98.65670277852287</v>
      </c>
      <c r="DC70" s="11">
        <v>90.056636549734264</v>
      </c>
      <c r="DD70" s="11">
        <v>95.613043526512541</v>
      </c>
      <c r="DE70" s="11">
        <v>70.004643478790967</v>
      </c>
      <c r="DF70" s="11">
        <v>95.936833413990968</v>
      </c>
      <c r="DG70" s="11">
        <v>27.926257227009927</v>
      </c>
      <c r="DH70" s="11">
        <v>65.350253116203433</v>
      </c>
      <c r="DI70" s="11">
        <v>28.000000000000004</v>
      </c>
      <c r="DJ70" s="11">
        <v>87.095014726737205</v>
      </c>
      <c r="DK70" s="11">
        <v>13.003163521326497</v>
      </c>
      <c r="DL70" s="11">
        <v>25.973600959965093</v>
      </c>
      <c r="DM70" s="11">
        <v>38.753428832672967</v>
      </c>
      <c r="DN70" s="11">
        <v>31.25</v>
      </c>
      <c r="DO70" s="11">
        <v>94.041505646650108</v>
      </c>
      <c r="DP70" s="11">
        <v>83.673469387755105</v>
      </c>
      <c r="DQ70" s="11">
        <v>43.677957571057668</v>
      </c>
      <c r="DR70" s="11">
        <v>100</v>
      </c>
      <c r="DS70" s="11">
        <v>28.347546587889937</v>
      </c>
      <c r="DT70" s="11">
        <v>19.253129626982684</v>
      </c>
      <c r="DU70" s="11">
        <v>19.705176551251284</v>
      </c>
      <c r="DV70" s="11">
        <v>1.575375656398937</v>
      </c>
      <c r="DW70" s="11">
        <v>3.1180107948413309</v>
      </c>
      <c r="DX70" s="11">
        <v>0</v>
      </c>
      <c r="DY70" s="11">
        <v>1.9836986637412006</v>
      </c>
      <c r="DZ70" s="11">
        <v>17.540896215312639</v>
      </c>
      <c r="EA70" s="11">
        <v>14.780273739295257</v>
      </c>
      <c r="EB70" s="11">
        <v>18.906844401654503</v>
      </c>
      <c r="EC70" s="11">
        <v>8.9610375349759757</v>
      </c>
      <c r="ED70" s="11">
        <v>29.67123422492428</v>
      </c>
      <c r="EE70" s="11">
        <v>33.333333333333329</v>
      </c>
      <c r="EF70" s="11">
        <v>10.907139791100311</v>
      </c>
      <c r="EG70" s="11">
        <v>92.086418512570845</v>
      </c>
      <c r="EH70" s="11">
        <v>88.930232558139537</v>
      </c>
      <c r="EI70" s="11">
        <v>85.446918360761543</v>
      </c>
      <c r="EJ70" s="11">
        <v>7.8451882845188283</v>
      </c>
      <c r="EK70" s="11">
        <v>34.10041841004184</v>
      </c>
      <c r="EL70" s="11">
        <v>90.804597701149419</v>
      </c>
      <c r="EM70" s="11">
        <v>48.884381338742394</v>
      </c>
      <c r="EN70" s="11">
        <v>0</v>
      </c>
      <c r="EO70" s="11">
        <v>78.25</v>
      </c>
      <c r="EP70" s="11">
        <v>99.65</v>
      </c>
      <c r="EQ70" s="11">
        <v>97.192982456140356</v>
      </c>
      <c r="ER70" s="11">
        <v>84.351145038167942</v>
      </c>
      <c r="ES70" s="11">
        <v>66.969696969696969</v>
      </c>
      <c r="ET70" s="11">
        <v>70.454544607438066</v>
      </c>
      <c r="EU70" s="11">
        <v>46.774199521331639</v>
      </c>
      <c r="EV70" s="11">
        <v>13.221378619852958</v>
      </c>
      <c r="EW70" s="11">
        <v>41.525189241226229</v>
      </c>
      <c r="EX70" s="11">
        <v>0.97334572447712719</v>
      </c>
      <c r="EY70" s="11">
        <v>1.3133080146980991</v>
      </c>
      <c r="EZ70" s="11">
        <v>1.7136312916208447</v>
      </c>
      <c r="FA70" s="11">
        <v>11.920869199057753</v>
      </c>
      <c r="FB70" s="11">
        <v>0.26819396361907427</v>
      </c>
      <c r="FC70" s="11">
        <v>17.378344594706473</v>
      </c>
      <c r="FD70" s="11">
        <v>0.77807785490257764</v>
      </c>
      <c r="FE70" s="11">
        <v>2.2166061368640797</v>
      </c>
      <c r="FF70" s="11">
        <v>14.163152925291369</v>
      </c>
      <c r="FG70" s="11">
        <v>28.399696620423175</v>
      </c>
      <c r="FH70" s="11">
        <v>25.34662045060659</v>
      </c>
      <c r="FI70" s="11">
        <v>100</v>
      </c>
      <c r="FJ70" s="11">
        <v>39.428057934242538</v>
      </c>
      <c r="FK70" s="11">
        <v>25.090845571294057</v>
      </c>
      <c r="FL70" s="11">
        <v>6.4204805201399955</v>
      </c>
      <c r="FM70" s="11">
        <v>59.370132260896668</v>
      </c>
      <c r="FN70" s="11">
        <v>68.620769672321387</v>
      </c>
      <c r="FO70" s="11">
        <v>84.755341144038596</v>
      </c>
      <c r="FP70" s="11">
        <v>64.333947206875393</v>
      </c>
      <c r="FQ70" s="11">
        <v>73.437343734373442</v>
      </c>
      <c r="FR70" s="11">
        <v>39.287508618193549</v>
      </c>
      <c r="FS70" s="11">
        <v>86.430939226519328</v>
      </c>
      <c r="FT70" s="11">
        <v>13.679245283018867</v>
      </c>
      <c r="FU70" s="11">
        <v>21.754106087524022</v>
      </c>
      <c r="FV70" s="11">
        <v>126.89895217722345</v>
      </c>
      <c r="FW70" s="11">
        <v>239.29516696276423</v>
      </c>
      <c r="FX70" s="11">
        <v>304.55748522533628</v>
      </c>
      <c r="FY70" s="11">
        <v>21.754106087524022</v>
      </c>
      <c r="FZ70" s="11">
        <v>36.256843479206701</v>
      </c>
      <c r="GA70" s="11">
        <v>57.860165225416907</v>
      </c>
      <c r="GB70" s="11">
        <v>-16.050165225416904</v>
      </c>
      <c r="GC70" s="11">
        <v>53.875825073226423</v>
      </c>
      <c r="GD70" s="11">
        <v>4.2413065862489177</v>
      </c>
      <c r="GE70" s="11">
        <v>10</v>
      </c>
      <c r="GF70" s="11">
        <v>9.0909090909090917</v>
      </c>
      <c r="GG70" s="11">
        <v>9.0909090909090917</v>
      </c>
      <c r="GH70" s="11">
        <v>0</v>
      </c>
      <c r="GI70" s="11">
        <v>50</v>
      </c>
      <c r="GJ70" s="11">
        <v>72.033898305084747</v>
      </c>
      <c r="GK70" s="11">
        <v>10</v>
      </c>
      <c r="GL70" s="11">
        <v>7</v>
      </c>
      <c r="GM70" s="11">
        <v>1.6666666666666667</v>
      </c>
      <c r="GN70" s="11">
        <v>32.741980129647928</v>
      </c>
      <c r="GO70" s="11">
        <v>18.765575721051363</v>
      </c>
      <c r="GP70" s="11">
        <v>27.217269135013353</v>
      </c>
      <c r="GQ70" s="11">
        <v>0</v>
      </c>
      <c r="GR70" s="11">
        <v>68.850179577196485</v>
      </c>
      <c r="GS70" s="11">
        <v>3.6939008307995547</v>
      </c>
      <c r="GT70" s="11">
        <v>49.075013589489643</v>
      </c>
      <c r="GU70" s="11">
        <v>0.87166820573969639</v>
      </c>
      <c r="GV70" s="11">
        <v>47.567634648796222</v>
      </c>
      <c r="GW70" s="14">
        <v>47.567634648796222</v>
      </c>
      <c r="GX70" s="11">
        <v>0</v>
      </c>
      <c r="GY70" s="11">
        <v>0</v>
      </c>
      <c r="GZ70" s="11">
        <v>2411.5237861868591</v>
      </c>
      <c r="HA70" s="11">
        <v>38.664609053497941</v>
      </c>
      <c r="HB70" s="11">
        <v>100</v>
      </c>
      <c r="HC70" s="11">
        <v>0</v>
      </c>
      <c r="HD70" s="11">
        <v>3128368.8643621397</v>
      </c>
      <c r="HE70" s="11">
        <v>230.34730158730159</v>
      </c>
      <c r="HF70" s="11">
        <v>61.893015873015877</v>
      </c>
      <c r="HG70" s="11">
        <v>400.57</v>
      </c>
      <c r="HH70" s="11">
        <v>164.86031746031748</v>
      </c>
      <c r="HI70" s="12">
        <v>147.98814775973111</v>
      </c>
      <c r="HJ70" s="12">
        <v>11.909340659340659</v>
      </c>
      <c r="HK70" s="12">
        <v>14.002595155709342</v>
      </c>
      <c r="HL70" s="11">
        <v>87.65135813243154</v>
      </c>
      <c r="HM70" s="11">
        <v>89.254936184138757</v>
      </c>
      <c r="HN70" s="11">
        <v>92.243918402967168</v>
      </c>
      <c r="HO70" s="11">
        <v>81.706119777462632</v>
      </c>
      <c r="HP70" s="11">
        <v>66.401221773753676</v>
      </c>
      <c r="HQ70" s="11">
        <v>62.21</v>
      </c>
      <c r="HR70" s="11">
        <v>81.069999999999993</v>
      </c>
      <c r="HS70" s="11">
        <v>100</v>
      </c>
      <c r="HT70" s="11">
        <v>0</v>
      </c>
      <c r="HU70" s="11">
        <v>70.745025735173513</v>
      </c>
      <c r="HV70" s="11">
        <v>81.318179009354537</v>
      </c>
      <c r="HW70" s="11">
        <v>78.555539114069333</v>
      </c>
      <c r="HX70" s="11">
        <v>63.081488758584356</v>
      </c>
      <c r="HY70" s="11">
        <v>54.715675038066102</v>
      </c>
      <c r="HZ70" s="11">
        <v>94.779096970034772</v>
      </c>
      <c r="IA70" s="11">
        <v>95.078541091630157</v>
      </c>
      <c r="IB70" s="11">
        <v>96.205609772305877</v>
      </c>
      <c r="IC70" s="11">
        <v>52.532120484062027</v>
      </c>
      <c r="ID70" s="11">
        <v>98.65670277852287</v>
      </c>
      <c r="IE70" s="11">
        <v>90.056636549734264</v>
      </c>
      <c r="IF70" s="11">
        <v>95.613043526512541</v>
      </c>
      <c r="IG70" s="11">
        <v>70.004643478790967</v>
      </c>
      <c r="IH70" s="11">
        <v>95.936833413990968</v>
      </c>
      <c r="II70" s="11">
        <v>27.926257227009927</v>
      </c>
      <c r="IJ70" s="11">
        <v>3.8539553752535496</v>
      </c>
      <c r="IK70" s="11">
        <v>9</v>
      </c>
      <c r="IL70" s="11">
        <v>87.095014726737205</v>
      </c>
      <c r="IM70" s="11">
        <v>13.003163521326497</v>
      </c>
      <c r="IN70" s="11">
        <v>25.973600959965093</v>
      </c>
      <c r="IO70" s="11">
        <v>38.753428832672967</v>
      </c>
      <c r="IP70" s="11">
        <v>31.25</v>
      </c>
      <c r="IQ70" s="11">
        <v>6.436280137772675</v>
      </c>
      <c r="IR70" s="11">
        <v>83.673469387755105</v>
      </c>
      <c r="IS70" s="11">
        <v>78.6791697490427</v>
      </c>
      <c r="IT70" s="11">
        <v>0</v>
      </c>
      <c r="IU70" s="11">
        <v>121.21212121212122</v>
      </c>
      <c r="IV70" s="11">
        <v>6.5155982173465894</v>
      </c>
      <c r="IW70" s="11">
        <v>19.705176551251284</v>
      </c>
      <c r="IX70" s="11">
        <v>8.8174900350283849</v>
      </c>
      <c r="IY70" s="11">
        <v>5.5562265974151472</v>
      </c>
      <c r="IZ70" s="11">
        <v>0</v>
      </c>
      <c r="JA70" s="11">
        <v>19.084430486773766</v>
      </c>
      <c r="JB70" s="11">
        <v>9.0909090909090899</v>
      </c>
      <c r="JC70" s="11">
        <v>12.320328542094456</v>
      </c>
      <c r="JD70" s="11">
        <v>10.387727986471797</v>
      </c>
      <c r="JE70" s="11">
        <v>2.8989008334339896</v>
      </c>
      <c r="JF70" s="11">
        <v>3.0196883681604056</v>
      </c>
      <c r="JG70" s="11">
        <v>10</v>
      </c>
      <c r="JH70" s="11">
        <v>18.96153846153846</v>
      </c>
      <c r="JI70" s="11">
        <v>9.0375426621160404</v>
      </c>
      <c r="JJ70" s="11">
        <v>88.930232558139537</v>
      </c>
      <c r="JK70" s="11">
        <v>85.446918360761543</v>
      </c>
      <c r="JL70" s="11">
        <v>7.8451882845188283</v>
      </c>
      <c r="JM70" s="11">
        <v>34.10041841004184</v>
      </c>
      <c r="JN70" s="11">
        <v>90.804597701149419</v>
      </c>
      <c r="JO70" s="11">
        <v>48.884381338742394</v>
      </c>
      <c r="JP70" s="11">
        <v>0</v>
      </c>
      <c r="JQ70" s="11">
        <v>78.25</v>
      </c>
      <c r="JR70" s="11">
        <v>99.65</v>
      </c>
      <c r="JS70" s="11">
        <v>97.192982456140356</v>
      </c>
      <c r="JT70" s="11">
        <v>84.351145038167942</v>
      </c>
      <c r="JU70" s="11">
        <v>66.969696969696969</v>
      </c>
      <c r="JV70" s="11">
        <v>0.84146339999999997</v>
      </c>
      <c r="JW70" s="11">
        <v>0.59756100000000001</v>
      </c>
      <c r="JX70" s="11">
        <v>1.0759321230000001</v>
      </c>
      <c r="JY70" s="11">
        <v>0.3266696</v>
      </c>
      <c r="JZ70" s="11">
        <v>2.4456240587936309</v>
      </c>
      <c r="KA70" s="11">
        <v>33325.229369224064</v>
      </c>
      <c r="KB70" s="11">
        <v>29006.940845892557</v>
      </c>
      <c r="KC70" s="11">
        <v>0.95388455005776018</v>
      </c>
      <c r="KD70" s="11">
        <v>2.0528077499999986</v>
      </c>
      <c r="KE70" s="11">
        <v>45.186917600000058</v>
      </c>
      <c r="KF70" s="11">
        <v>2.2610734199999998</v>
      </c>
      <c r="KG70" s="13">
        <v>2.7338394040590606E-2</v>
      </c>
      <c r="KH70" s="11">
        <v>-10.486186751163482</v>
      </c>
      <c r="KI70" s="11">
        <v>-10.087370929308975</v>
      </c>
      <c r="KJ70" s="11">
        <v>-98.613518197573654</v>
      </c>
      <c r="KK70" s="11">
        <v>200</v>
      </c>
      <c r="KL70" s="11">
        <v>9.7949999999999982</v>
      </c>
      <c r="KM70" s="11">
        <v>17.06625</v>
      </c>
      <c r="KN70" s="11">
        <v>87.673333333333346</v>
      </c>
      <c r="KO70" s="11">
        <v>111.10416666666667</v>
      </c>
      <c r="KP70" s="11">
        <v>105.255</v>
      </c>
      <c r="KQ70" s="11">
        <v>15.244658855961408</v>
      </c>
      <c r="KR70" s="11">
        <v>35.666052793124614</v>
      </c>
      <c r="KS70" s="11">
        <v>73.437343734373442</v>
      </c>
      <c r="KT70" s="11">
        <v>5.8183296006108041</v>
      </c>
      <c r="KU70" s="11">
        <v>86.430939226519328</v>
      </c>
      <c r="KV70" s="11">
        <v>13.679245283018867</v>
      </c>
    </row>
    <row r="71" spans="1:308" x14ac:dyDescent="0.3">
      <c r="A71" t="s">
        <v>1</v>
      </c>
      <c r="B71" s="2" t="s">
        <v>130</v>
      </c>
      <c r="C71" s="2" t="s">
        <v>131</v>
      </c>
      <c r="D71" s="2" t="s">
        <v>351</v>
      </c>
      <c r="E71" s="2" t="s">
        <v>352</v>
      </c>
      <c r="F71" s="2" t="s">
        <v>358</v>
      </c>
      <c r="G71" s="2" t="s">
        <v>355</v>
      </c>
      <c r="H71" s="17" t="s">
        <v>487</v>
      </c>
      <c r="I71" s="11">
        <v>58.459385141171829</v>
      </c>
      <c r="J71" s="11">
        <v>57.90426740379668</v>
      </c>
      <c r="K71" s="11">
        <v>62.390280975437122</v>
      </c>
      <c r="L71" s="11">
        <v>63.410019618463181</v>
      </c>
      <c r="M71" s="11">
        <v>85.197669658603715</v>
      </c>
      <c r="N71" s="11">
        <v>55.130206665320138</v>
      </c>
      <c r="O71" s="11">
        <v>26.723866525410113</v>
      </c>
      <c r="P71" s="11">
        <v>88.93421719976682</v>
      </c>
      <c r="Q71" s="11">
        <v>38.614616586429641</v>
      </c>
      <c r="R71" s="11">
        <v>31.060606060606062</v>
      </c>
      <c r="S71" s="11">
        <v>81.900255988297687</v>
      </c>
      <c r="T71" s="11">
        <v>41.585971415625572</v>
      </c>
      <c r="U71" s="11">
        <v>68.175424629877341</v>
      </c>
      <c r="V71" s="11">
        <v>55.058779945973633</v>
      </c>
      <c r="W71" s="11">
        <v>39.062810327028913</v>
      </c>
      <c r="X71" s="11">
        <v>66.972851792774733</v>
      </c>
      <c r="Y71" s="11">
        <v>87.060367454068256</v>
      </c>
      <c r="Z71" s="11">
        <v>56.465094327876578</v>
      </c>
      <c r="AA71" s="11">
        <v>74.960826917245996</v>
      </c>
      <c r="AB71" s="11">
        <v>82.819235230901057</v>
      </c>
      <c r="AC71" s="11">
        <v>40.423723904488575</v>
      </c>
      <c r="AD71" s="11">
        <v>43.099300087489063</v>
      </c>
      <c r="AE71" s="11">
        <v>75.74701195219123</v>
      </c>
      <c r="AF71" s="11">
        <v>85.197669658603715</v>
      </c>
      <c r="AG71" s="11">
        <v>36.297723957422733</v>
      </c>
      <c r="AH71" s="11">
        <v>22.161911394955034</v>
      </c>
      <c r="AI71" s="11">
        <v>54.689761839188563</v>
      </c>
      <c r="AJ71" s="11">
        <v>72.455962280026696</v>
      </c>
      <c r="AK71" s="11">
        <v>47.61046066309224</v>
      </c>
      <c r="AL71" s="11">
        <v>97.565419857235568</v>
      </c>
      <c r="AM71" s="11">
        <v>28.328624960638308</v>
      </c>
      <c r="AN71" s="11">
        <v>0.5179240658165164</v>
      </c>
      <c r="AO71" s="11">
        <v>2.1778669374172343E-2</v>
      </c>
      <c r="AP71" s="11">
        <v>27.85845232326874</v>
      </c>
      <c r="AQ71" s="11">
        <v>38.301091738347296</v>
      </c>
      <c r="AR71" s="11">
        <v>65.315327395015643</v>
      </c>
      <c r="AS71" s="11">
        <v>100</v>
      </c>
      <c r="AT71" s="11">
        <v>97.419314747458714</v>
      </c>
      <c r="AU71" s="11">
        <v>76.586893770072294</v>
      </c>
      <c r="AV71" s="11">
        <v>73.367690462365971</v>
      </c>
      <c r="AW71" s="11">
        <v>93.843669518504697</v>
      </c>
      <c r="AX71" s="11">
        <v>92.387734700199204</v>
      </c>
      <c r="AY71" s="11">
        <v>71.224954524162257</v>
      </c>
      <c r="AZ71" s="11">
        <v>9.5366134403527791</v>
      </c>
      <c r="BA71" s="11">
        <v>43.337101816622848</v>
      </c>
      <c r="BB71" s="11">
        <v>30.35979656458067</v>
      </c>
      <c r="BC71" s="11">
        <v>25</v>
      </c>
      <c r="BD71" s="11">
        <v>45.454545454545453</v>
      </c>
      <c r="BE71" s="11">
        <v>22.727272727272727</v>
      </c>
      <c r="BF71" s="11">
        <v>66.666666666666657</v>
      </c>
      <c r="BG71" s="11">
        <v>50</v>
      </c>
      <c r="BH71" s="11">
        <v>100</v>
      </c>
      <c r="BI71" s="11">
        <v>97.001279941488392</v>
      </c>
      <c r="BJ71" s="11">
        <v>95.833333333333343</v>
      </c>
      <c r="BK71" s="11">
        <v>100</v>
      </c>
      <c r="BL71" s="11">
        <v>43.498270493760998</v>
      </c>
      <c r="BM71" s="11">
        <v>8.3737601427313617</v>
      </c>
      <c r="BN71" s="11">
        <v>46.790467401635517</v>
      </c>
      <c r="BO71" s="11">
        <v>9.2673590400000005</v>
      </c>
      <c r="BP71" s="11">
        <v>91.62541891733737</v>
      </c>
      <c r="BQ71" s="11">
        <v>64.812869137395751</v>
      </c>
      <c r="BR71" s="11">
        <v>48.087985834898916</v>
      </c>
      <c r="BS71" s="11">
        <v>3.7766151986897132</v>
      </c>
      <c r="BT71" s="11">
        <v>100</v>
      </c>
      <c r="BU71" s="11">
        <v>100</v>
      </c>
      <c r="BV71" s="11">
        <v>5.0808595770820135</v>
      </c>
      <c r="BW71" s="11">
        <v>100</v>
      </c>
      <c r="BX71" s="11">
        <v>21.495204900070089</v>
      </c>
      <c r="BY71" s="11">
        <v>23.65919655866232</v>
      </c>
      <c r="BZ71" s="11">
        <v>100</v>
      </c>
      <c r="CA71" s="11">
        <v>0</v>
      </c>
      <c r="CB71" s="11">
        <v>32.592044749453351</v>
      </c>
      <c r="CC71" s="11">
        <v>42.332655310688281</v>
      </c>
      <c r="CD71" s="11">
        <v>82.43683836256055</v>
      </c>
      <c r="CE71" s="11">
        <v>21.938619396888491</v>
      </c>
      <c r="CF71" s="11">
        <v>68.031279346474335</v>
      </c>
      <c r="CG71" s="11">
        <v>83.448660166639215</v>
      </c>
      <c r="CH71" s="11">
        <v>70.621909966172268</v>
      </c>
      <c r="CI71" s="11">
        <v>100</v>
      </c>
      <c r="CJ71" s="11">
        <v>87.631233595800524</v>
      </c>
      <c r="CK71" s="11">
        <v>95.60367454068242</v>
      </c>
      <c r="CL71" s="11">
        <v>97.473753280839887</v>
      </c>
      <c r="CM71" s="11">
        <v>94.19291338582677</v>
      </c>
      <c r="CN71" s="11">
        <v>60.400262467191602</v>
      </c>
      <c r="CO71" s="11">
        <v>82.42</v>
      </c>
      <c r="CP71" s="11">
        <v>96.89</v>
      </c>
      <c r="CQ71" s="11">
        <v>36.167237586695656</v>
      </c>
      <c r="CR71" s="11">
        <v>10.383139724810665</v>
      </c>
      <c r="CS71" s="11">
        <v>53.886651498551117</v>
      </c>
      <c r="CT71" s="11">
        <v>88.241905202787848</v>
      </c>
      <c r="CU71" s="11">
        <v>91.181057500174958</v>
      </c>
      <c r="CV71" s="11">
        <v>73.37883959044369</v>
      </c>
      <c r="CW71" s="11">
        <v>45.238095238095241</v>
      </c>
      <c r="CX71" s="11">
        <v>97.838412473423105</v>
      </c>
      <c r="CY71" s="11">
        <v>76.633372339239941</v>
      </c>
      <c r="CZ71" s="11">
        <v>89.6021397525911</v>
      </c>
      <c r="DA71" s="11">
        <v>38.879152076111374</v>
      </c>
      <c r="DB71" s="11">
        <v>92.820425562401482</v>
      </c>
      <c r="DC71" s="11">
        <v>93.85898975997759</v>
      </c>
      <c r="DD71" s="11">
        <v>93.994308506916084</v>
      </c>
      <c r="DE71" s="11">
        <v>78.715092646360134</v>
      </c>
      <c r="DF71" s="11">
        <v>98.050401203610832</v>
      </c>
      <c r="DG71" s="11">
        <v>40.321522309711291</v>
      </c>
      <c r="DH71" s="11">
        <v>64.949649403754421</v>
      </c>
      <c r="DI71" s="11">
        <v>16</v>
      </c>
      <c r="DJ71" s="11">
        <v>89.435695538057743</v>
      </c>
      <c r="DK71" s="11">
        <v>15.059055118110237</v>
      </c>
      <c r="DL71" s="11">
        <v>24.803149606299215</v>
      </c>
      <c r="DM71" s="11">
        <v>52.988047808764939</v>
      </c>
      <c r="DN71" s="11">
        <v>50</v>
      </c>
      <c r="DO71" s="11">
        <v>100</v>
      </c>
      <c r="DP71" s="11">
        <v>100</v>
      </c>
      <c r="DQ71" s="11">
        <v>55.593008975811166</v>
      </c>
      <c r="DR71" s="11">
        <v>100</v>
      </c>
      <c r="DS71" s="11">
        <v>100</v>
      </c>
      <c r="DT71" s="11">
        <v>43.694673292934738</v>
      </c>
      <c r="DU71" s="11">
        <v>28.900774621910735</v>
      </c>
      <c r="DV71" s="11">
        <v>12.862792684071373</v>
      </c>
      <c r="DW71" s="11">
        <v>73.187432883118504</v>
      </c>
      <c r="DX71" s="11">
        <v>0</v>
      </c>
      <c r="DY71" s="11">
        <v>9.5989853929222306</v>
      </c>
      <c r="DZ71" s="11">
        <v>15.160346014663068</v>
      </c>
      <c r="EA71" s="11">
        <v>53.358663820978848</v>
      </c>
      <c r="EB71" s="11">
        <v>59.00104214146161</v>
      </c>
      <c r="EC71" s="11">
        <v>31.459473603872741</v>
      </c>
      <c r="ED71" s="11">
        <v>100</v>
      </c>
      <c r="EE71" s="11">
        <v>29.629629629629633</v>
      </c>
      <c r="EF71" s="11">
        <v>95.620950569382131</v>
      </c>
      <c r="EG71" s="11">
        <v>0</v>
      </c>
      <c r="EH71" s="11">
        <v>94.20289855072464</v>
      </c>
      <c r="EI71" s="11">
        <v>100</v>
      </c>
      <c r="EJ71" s="11">
        <v>0</v>
      </c>
      <c r="EK71" s="11">
        <v>70.769230769230774</v>
      </c>
      <c r="EL71" s="11">
        <v>99.004267425320052</v>
      </c>
      <c r="EM71" s="11">
        <v>68.278805120910377</v>
      </c>
      <c r="EN71" s="11">
        <v>0</v>
      </c>
      <c r="EO71" s="11">
        <v>100</v>
      </c>
      <c r="EP71" s="11">
        <v>95.16</v>
      </c>
      <c r="EQ71" s="11">
        <v>100</v>
      </c>
      <c r="ER71" s="11">
        <v>95.652173913043484</v>
      </c>
      <c r="ES71" s="11">
        <v>97.014925373134332</v>
      </c>
      <c r="ET71" s="11">
        <v>22.727286280990871</v>
      </c>
      <c r="EU71" s="11">
        <v>24.193556493235796</v>
      </c>
      <c r="EV71" s="11">
        <v>2.4190854479188779</v>
      </c>
      <c r="EW71" s="11">
        <v>63.974571620407694</v>
      </c>
      <c r="EX71" s="11">
        <v>1.5373109485593264</v>
      </c>
      <c r="EY71" s="11">
        <v>5.2437340839021985E-3</v>
      </c>
      <c r="EZ71" s="11">
        <v>1.1217514806320503E-2</v>
      </c>
      <c r="FA71" s="11">
        <v>6.1911764698558587E-2</v>
      </c>
      <c r="FB71" s="11">
        <v>0</v>
      </c>
      <c r="FC71" s="11">
        <v>0</v>
      </c>
      <c r="FD71" s="11">
        <v>2.5202912798130781E-2</v>
      </c>
      <c r="FE71" s="11">
        <v>3.235365609539878</v>
      </c>
      <c r="FF71" s="11">
        <v>0</v>
      </c>
      <c r="FG71" s="11">
        <v>35.763403445322162</v>
      </c>
      <c r="FH71" s="11">
        <v>34.439834024896264</v>
      </c>
      <c r="FI71" s="11">
        <v>65.853658536585371</v>
      </c>
      <c r="FJ71" s="11">
        <v>37.518765197166708</v>
      </c>
      <c r="FK71" s="11">
        <v>19.575311041211702</v>
      </c>
      <c r="FL71" s="11">
        <v>6.4204805201399955</v>
      </c>
      <c r="FM71" s="11">
        <v>59.370132260896668</v>
      </c>
      <c r="FN71" s="11">
        <v>68.620769672321387</v>
      </c>
      <c r="FO71" s="11">
        <v>85.941261434761671</v>
      </c>
      <c r="FP71" s="11">
        <v>71.301247771836003</v>
      </c>
      <c r="FQ71" s="11">
        <v>78.231987736331121</v>
      </c>
      <c r="FR71" s="11">
        <v>46.98836785913408</v>
      </c>
      <c r="FS71" s="11">
        <v>87.385180649112058</v>
      </c>
      <c r="FT71" s="11">
        <v>22.043918918918919</v>
      </c>
      <c r="FU71" s="11">
        <v>0</v>
      </c>
      <c r="FV71" s="11">
        <v>24.878716258241074</v>
      </c>
      <c r="FW71" s="11">
        <v>385.62010200273664</v>
      </c>
      <c r="FX71" s="11">
        <v>236.34780445329022</v>
      </c>
      <c r="FY71" s="11">
        <v>12.439358129120537</v>
      </c>
      <c r="FZ71" s="11">
        <v>37.318074387361612</v>
      </c>
      <c r="GA71" s="11">
        <v>71.224954524162257</v>
      </c>
      <c r="GB71" s="11">
        <v>-14.414954524162255</v>
      </c>
      <c r="GC71" s="11">
        <v>43.337101816622848</v>
      </c>
      <c r="GD71" s="11">
        <v>1.9455160561050562</v>
      </c>
      <c r="GE71" s="11">
        <v>25</v>
      </c>
      <c r="GF71" s="11">
        <v>45.454545454545453</v>
      </c>
      <c r="GG71" s="11">
        <v>22.727272727272727</v>
      </c>
      <c r="GH71" s="11">
        <v>66.666666666666657</v>
      </c>
      <c r="GI71" s="11">
        <v>50</v>
      </c>
      <c r="GJ71" s="11">
        <v>100</v>
      </c>
      <c r="GK71" s="11">
        <v>3</v>
      </c>
      <c r="GL71" s="11">
        <v>2</v>
      </c>
      <c r="GM71" s="11">
        <v>0</v>
      </c>
      <c r="GN71" s="11">
        <v>43.498270493760998</v>
      </c>
      <c r="GO71" s="11">
        <v>8.3737601427313617</v>
      </c>
      <c r="GP71" s="11">
        <v>46.790467401635517</v>
      </c>
      <c r="GQ71" s="11">
        <v>9.2673590400000005</v>
      </c>
      <c r="GR71" s="11">
        <v>91.62541891733737</v>
      </c>
      <c r="GS71" s="11">
        <v>35.187130862604256</v>
      </c>
      <c r="GT71" s="11">
        <v>51.912014165101084</v>
      </c>
      <c r="GU71" s="11">
        <v>3.7766151986897132</v>
      </c>
      <c r="GV71" s="11">
        <v>100</v>
      </c>
      <c r="GW71" s="11">
        <v>100</v>
      </c>
      <c r="GX71" s="11">
        <v>5.0808595770820135</v>
      </c>
      <c r="GY71" s="11">
        <v>1</v>
      </c>
      <c r="GZ71" s="11">
        <v>2067.3963842085841</v>
      </c>
      <c r="HA71" s="11">
        <v>23.65919655866232</v>
      </c>
      <c r="HB71" s="11">
        <v>100</v>
      </c>
      <c r="HC71" s="11">
        <v>0</v>
      </c>
      <c r="HD71" s="11">
        <v>3213979.6798723377</v>
      </c>
      <c r="HE71" s="11">
        <v>186.28650793650795</v>
      </c>
      <c r="HF71" s="11">
        <v>89.945238095238082</v>
      </c>
      <c r="HG71" s="11">
        <v>380.29873015873017</v>
      </c>
      <c r="HH71" s="11">
        <v>122.68476190476186</v>
      </c>
      <c r="HI71" s="12">
        <v>157.01032418944229</v>
      </c>
      <c r="HJ71" s="12">
        <v>29.378090033827736</v>
      </c>
      <c r="HK71" s="12">
        <v>2.864629465603779</v>
      </c>
      <c r="HL71" s="11">
        <v>87.631233595800524</v>
      </c>
      <c r="HM71" s="11">
        <v>95.60367454068242</v>
      </c>
      <c r="HN71" s="11">
        <v>97.473753280839887</v>
      </c>
      <c r="HO71" s="11">
        <v>94.19291338582677</v>
      </c>
      <c r="HP71" s="11">
        <v>60.400262467191602</v>
      </c>
      <c r="HQ71" s="11">
        <v>82.42</v>
      </c>
      <c r="HR71" s="11">
        <v>96.89</v>
      </c>
      <c r="HS71" s="11">
        <v>36.167237586695656</v>
      </c>
      <c r="HT71" s="11">
        <v>10.383139724810665</v>
      </c>
      <c r="HU71" s="11">
        <v>53.886651498551117</v>
      </c>
      <c r="HV71" s="11">
        <v>88.241905202787848</v>
      </c>
      <c r="HW71" s="11">
        <v>91.181057500174958</v>
      </c>
      <c r="HX71" s="11">
        <v>73.37883959044369</v>
      </c>
      <c r="HY71" s="11">
        <v>45.238095238095241</v>
      </c>
      <c r="HZ71" s="11">
        <v>97.838412473423105</v>
      </c>
      <c r="IA71" s="11">
        <v>76.633372339239941</v>
      </c>
      <c r="IB71" s="11">
        <v>89.6021397525911</v>
      </c>
      <c r="IC71" s="11">
        <v>38.879152076111374</v>
      </c>
      <c r="ID71" s="11">
        <v>92.820425562401482</v>
      </c>
      <c r="IE71" s="11">
        <v>93.85898975997759</v>
      </c>
      <c r="IF71" s="11">
        <v>93.994308506916084</v>
      </c>
      <c r="IG71" s="11">
        <v>78.715092646360134</v>
      </c>
      <c r="IH71" s="11">
        <v>98.050401203610832</v>
      </c>
      <c r="II71" s="11">
        <v>40.321522309711291</v>
      </c>
      <c r="IJ71" s="11">
        <v>3.6256323777403039</v>
      </c>
      <c r="IK71" s="11">
        <v>6</v>
      </c>
      <c r="IL71" s="11">
        <v>89.435695538057743</v>
      </c>
      <c r="IM71" s="11">
        <v>15.059055118110237</v>
      </c>
      <c r="IN71" s="11">
        <v>24.803149606299215</v>
      </c>
      <c r="IO71" s="11">
        <v>52.988047808764939</v>
      </c>
      <c r="IP71" s="11">
        <v>50</v>
      </c>
      <c r="IQ71" s="11">
        <v>2.560546875</v>
      </c>
      <c r="IR71" s="11">
        <v>100</v>
      </c>
      <c r="IS71" s="11">
        <v>79.975029451631173</v>
      </c>
      <c r="IT71" s="11">
        <v>0</v>
      </c>
      <c r="IU71" s="11">
        <v>23.52941176470588</v>
      </c>
      <c r="IV71" s="11">
        <v>7.6558465510881595</v>
      </c>
      <c r="IW71" s="11">
        <v>28.900774621910735</v>
      </c>
      <c r="IX71" s="11">
        <v>71.993969091594423</v>
      </c>
      <c r="IY71" s="11">
        <v>130.41839427063701</v>
      </c>
      <c r="IZ71" s="11">
        <v>0</v>
      </c>
      <c r="JA71" s="11">
        <v>92.348284960422163</v>
      </c>
      <c r="JB71" s="11">
        <v>7.8571428571428568</v>
      </c>
      <c r="JC71" s="11">
        <v>44.477949491142105</v>
      </c>
      <c r="JD71" s="11">
        <v>32.416132679984926</v>
      </c>
      <c r="JE71" s="11">
        <v>10.177157934413872</v>
      </c>
      <c r="JF71" s="11">
        <v>10.177157934413872</v>
      </c>
      <c r="JG71" s="11">
        <v>8.8888888888888893</v>
      </c>
      <c r="JH71" s="11">
        <v>8.2705882352941185</v>
      </c>
      <c r="JI71" s="11">
        <v>21.714285714285715</v>
      </c>
      <c r="JJ71" s="11">
        <v>94.20289855072464</v>
      </c>
      <c r="JK71" s="11">
        <v>117.8294573643411</v>
      </c>
      <c r="JL71" s="11">
        <v>0</v>
      </c>
      <c r="JM71" s="11">
        <v>70.769230769230774</v>
      </c>
      <c r="JN71" s="11">
        <v>99.004267425320052</v>
      </c>
      <c r="JO71" s="11">
        <v>68.278805120910377</v>
      </c>
      <c r="JP71" s="11">
        <v>0</v>
      </c>
      <c r="JQ71" s="11">
        <v>100</v>
      </c>
      <c r="JR71" s="11">
        <v>95.16</v>
      </c>
      <c r="JS71" s="11">
        <v>100</v>
      </c>
      <c r="JT71" s="11">
        <v>95.652173913043484</v>
      </c>
      <c r="JU71" s="11">
        <v>97.014925373134332</v>
      </c>
      <c r="JV71" s="11">
        <v>0.58536589999999999</v>
      </c>
      <c r="JW71" s="11">
        <v>0.42682930000000002</v>
      </c>
      <c r="JX71" s="11">
        <v>0.96703172900000001</v>
      </c>
      <c r="JY71" s="11">
        <v>0.38524829999999999</v>
      </c>
      <c r="JZ71" s="11">
        <v>2.5819614678471545</v>
      </c>
      <c r="KA71" s="11">
        <v>11745.962990874508</v>
      </c>
      <c r="KB71" s="11">
        <v>8130.6764260831314</v>
      </c>
      <c r="KC71" s="11">
        <v>4.9540578649612584E-3</v>
      </c>
      <c r="KD71" s="11">
        <v>0</v>
      </c>
      <c r="KE71" s="11">
        <v>0</v>
      </c>
      <c r="KF71" s="11">
        <v>7.323898999999999E-2</v>
      </c>
      <c r="KG71" s="13">
        <v>3.4188013646364951E-2</v>
      </c>
      <c r="KH71" s="11">
        <v>70.972521551724128</v>
      </c>
      <c r="KI71" s="11">
        <v>11.518987341772153</v>
      </c>
      <c r="KJ71" s="11">
        <v>-62.240663900414937</v>
      </c>
      <c r="KK71" s="11">
        <v>63.414634146341463</v>
      </c>
      <c r="KL71" s="11">
        <v>10.053000000000003</v>
      </c>
      <c r="KM71" s="11">
        <v>18.115000000000002</v>
      </c>
      <c r="KN71" s="11">
        <v>87.673333333333346</v>
      </c>
      <c r="KO71" s="11">
        <v>111.10416666666667</v>
      </c>
      <c r="KP71" s="11">
        <v>105.255</v>
      </c>
      <c r="KQ71" s="11">
        <v>14.058738565238324</v>
      </c>
      <c r="KR71" s="11">
        <v>28.698752228163993</v>
      </c>
      <c r="KS71" s="11">
        <v>78.231987736331121</v>
      </c>
      <c r="KT71" s="11">
        <v>6.1333976742707428</v>
      </c>
      <c r="KU71" s="11">
        <v>87.385180649112058</v>
      </c>
      <c r="KV71" s="11">
        <v>22.043918918918919</v>
      </c>
    </row>
    <row r="72" spans="1:308" x14ac:dyDescent="0.3">
      <c r="A72" t="s">
        <v>1</v>
      </c>
      <c r="B72" s="2" t="s">
        <v>132</v>
      </c>
      <c r="C72" s="2" t="s">
        <v>133</v>
      </c>
      <c r="D72" s="2" t="s">
        <v>133</v>
      </c>
      <c r="E72" s="2" t="s">
        <v>349</v>
      </c>
      <c r="F72" s="2" t="s">
        <v>358</v>
      </c>
      <c r="G72" s="2" t="s">
        <v>355</v>
      </c>
      <c r="H72" s="17" t="s">
        <v>488</v>
      </c>
      <c r="I72" s="11">
        <v>52.355051163685829</v>
      </c>
      <c r="J72" s="11">
        <v>40.15101762901871</v>
      </c>
      <c r="K72" s="11">
        <v>53.467107323388483</v>
      </c>
      <c r="L72" s="11">
        <v>66.188685143486296</v>
      </c>
      <c r="M72" s="11">
        <v>54.090820833085225</v>
      </c>
      <c r="N72" s="11">
        <v>54.590310003491659</v>
      </c>
      <c r="O72" s="11">
        <v>45.642366049644636</v>
      </c>
      <c r="P72" s="11">
        <v>68.44458532626733</v>
      </c>
      <c r="Q72" s="11">
        <v>62.785137783936221</v>
      </c>
      <c r="R72" s="11">
        <v>16.818181818181817</v>
      </c>
      <c r="S72" s="11">
        <v>39.633845309928688</v>
      </c>
      <c r="T72" s="11">
        <v>26.47386358344022</v>
      </c>
      <c r="U72" s="11">
        <v>48.333653763270689</v>
      </c>
      <c r="V72" s="11">
        <v>18.567855818105969</v>
      </c>
      <c r="W72" s="11">
        <v>14.467574678842285</v>
      </c>
      <c r="X72" s="11">
        <v>69.869972389907701</v>
      </c>
      <c r="Y72" s="11">
        <v>91.238382224803942</v>
      </c>
      <c r="Z72" s="11">
        <v>38.292499999999997</v>
      </c>
      <c r="AA72" s="11">
        <v>71.634641004667102</v>
      </c>
      <c r="AB72" s="11">
        <v>83.721099873545811</v>
      </c>
      <c r="AC72" s="11">
        <v>64.127524407734853</v>
      </c>
      <c r="AD72" s="11">
        <v>44.827669667925257</v>
      </c>
      <c r="AE72" s="11">
        <v>66.632490763558437</v>
      </c>
      <c r="AF72" s="11">
        <v>54.090820833085225</v>
      </c>
      <c r="AG72" s="11">
        <v>35.072636061066092</v>
      </c>
      <c r="AH72" s="11">
        <v>44.517231459718843</v>
      </c>
      <c r="AI72" s="11">
        <v>25.553807862499824</v>
      </c>
      <c r="AJ72" s="11">
        <v>81.62001853068378</v>
      </c>
      <c r="AK72" s="11">
        <v>49.116059553050619</v>
      </c>
      <c r="AL72" s="11">
        <v>91.662106553930798</v>
      </c>
      <c r="AM72" s="11">
        <v>68.794690341791352</v>
      </c>
      <c r="AN72" s="11">
        <v>16.910761213552874</v>
      </c>
      <c r="AO72" s="11">
        <v>10.28273869860271</v>
      </c>
      <c r="AP72" s="11">
        <v>58.062920938807977</v>
      </c>
      <c r="AQ72" s="11">
        <v>51.063675318329139</v>
      </c>
      <c r="AR72" s="11">
        <v>68.739409786783781</v>
      </c>
      <c r="AS72" s="11">
        <v>55.953806069995068</v>
      </c>
      <c r="AT72" s="11">
        <v>75.45701268086647</v>
      </c>
      <c r="AU72" s="11">
        <v>75.207270652225759</v>
      </c>
      <c r="AV72" s="11">
        <v>68.658915536799313</v>
      </c>
      <c r="AW72" s="11">
        <v>49.467238874674969</v>
      </c>
      <c r="AX72" s="11">
        <v>85.923268143042378</v>
      </c>
      <c r="AY72" s="11">
        <v>58.477639667136351</v>
      </c>
      <c r="AZ72" s="11">
        <v>45.387996655135247</v>
      </c>
      <c r="BA72" s="11">
        <v>72.173480087338291</v>
      </c>
      <c r="BB72" s="11">
        <v>75.101434726134968</v>
      </c>
      <c r="BC72" s="11">
        <v>5</v>
      </c>
      <c r="BD72" s="11">
        <v>18.181818181818183</v>
      </c>
      <c r="BE72" s="11">
        <v>27.27272727272727</v>
      </c>
      <c r="BF72" s="11">
        <v>0</v>
      </c>
      <c r="BG72" s="11">
        <v>25</v>
      </c>
      <c r="BH72" s="11">
        <v>0</v>
      </c>
      <c r="BI72" s="11">
        <v>94.002559882976783</v>
      </c>
      <c r="BJ72" s="11">
        <v>79.166666666666657</v>
      </c>
      <c r="BK72" s="11">
        <v>62.10526315789474</v>
      </c>
      <c r="BL72" s="11">
        <v>55.230392111530854</v>
      </c>
      <c r="BM72" s="11">
        <v>5.7663036077755256</v>
      </c>
      <c r="BN72" s="11">
        <v>0</v>
      </c>
      <c r="BO72" s="11">
        <v>9.2673590400000005</v>
      </c>
      <c r="BP72" s="11">
        <v>49.742775157829861</v>
      </c>
      <c r="BQ72" s="11">
        <v>6.5323875659934183</v>
      </c>
      <c r="BR72" s="11">
        <v>88.725798565988796</v>
      </c>
      <c r="BS72" s="11">
        <v>0.388873360959545</v>
      </c>
      <c r="BT72" s="11">
        <v>97.09</v>
      </c>
      <c r="BU72" s="11">
        <v>0</v>
      </c>
      <c r="BV72" s="11">
        <v>5.3121237173688272</v>
      </c>
      <c r="BW72" s="11">
        <v>0</v>
      </c>
      <c r="BX72" s="11">
        <v>8.6161378303074176</v>
      </c>
      <c r="BY72" s="11">
        <v>4.0241448692152915</v>
      </c>
      <c r="BZ72" s="11">
        <v>53.846153846153847</v>
      </c>
      <c r="CA72" s="11">
        <v>0</v>
      </c>
      <c r="CB72" s="11">
        <v>0</v>
      </c>
      <c r="CC72" s="11">
        <v>75.403686033814637</v>
      </c>
      <c r="CD72" s="11">
        <v>70.817282166385226</v>
      </c>
      <c r="CE72" s="11">
        <v>43.657175940366834</v>
      </c>
      <c r="CF72" s="11">
        <v>100</v>
      </c>
      <c r="CG72" s="11">
        <v>50.421312660552154</v>
      </c>
      <c r="CH72" s="11">
        <v>68.706590898052355</v>
      </c>
      <c r="CI72" s="11">
        <v>80.083759030182634</v>
      </c>
      <c r="CJ72" s="11">
        <v>92.486566947429566</v>
      </c>
      <c r="CK72" s="11">
        <v>94.536015103107758</v>
      </c>
      <c r="CL72" s="11">
        <v>96.258713331397033</v>
      </c>
      <c r="CM72" s="11">
        <v>93.432326459483008</v>
      </c>
      <c r="CN72" s="11">
        <v>79.478289282602375</v>
      </c>
      <c r="CO72" s="11">
        <v>54.769999999999996</v>
      </c>
      <c r="CP72" s="11">
        <v>0</v>
      </c>
      <c r="CQ72" s="11">
        <v>88.62</v>
      </c>
      <c r="CR72" s="11">
        <v>9.7799999999999994</v>
      </c>
      <c r="CS72" s="11">
        <v>57.911194974346223</v>
      </c>
      <c r="CT72" s="11">
        <v>78.343819758118684</v>
      </c>
      <c r="CU72" s="11">
        <v>86.034835059947639</v>
      </c>
      <c r="CV72" s="11">
        <v>57.195935203598459</v>
      </c>
      <c r="CW72" s="11">
        <v>54.695457826918528</v>
      </c>
      <c r="CX72" s="11">
        <v>95.62660320507301</v>
      </c>
      <c r="CY72" s="11">
        <v>93.90685808300988</v>
      </c>
      <c r="CZ72" s="11">
        <v>95.671712730866645</v>
      </c>
      <c r="DA72" s="11">
        <v>50.991496934770986</v>
      </c>
      <c r="DB72" s="11">
        <v>97.473747144939637</v>
      </c>
      <c r="DC72" s="11">
        <v>93.160827340589407</v>
      </c>
      <c r="DD72" s="11">
        <v>95.338729966514208</v>
      </c>
      <c r="DE72" s="11">
        <v>46.884325730026255</v>
      </c>
      <c r="DF72" s="11">
        <v>96.341101057649396</v>
      </c>
      <c r="DG72" s="11">
        <v>53.570650595410974</v>
      </c>
      <c r="DH72" s="11">
        <v>78.811922627793578</v>
      </c>
      <c r="DI72" s="11">
        <v>60</v>
      </c>
      <c r="DJ72" s="11">
        <v>85.187336625036309</v>
      </c>
      <c r="DK72" s="11">
        <v>18.274397327911704</v>
      </c>
      <c r="DL72" s="11">
        <v>31.021275050827768</v>
      </c>
      <c r="DM72" s="11">
        <v>59.061425583950665</v>
      </c>
      <c r="DN72" s="11">
        <v>30.508474576271187</v>
      </c>
      <c r="DO72" s="11">
        <v>89.325654291861383</v>
      </c>
      <c r="DP72" s="11">
        <v>87.634408602150543</v>
      </c>
      <c r="DQ72" s="11">
        <v>56.218715540136976</v>
      </c>
      <c r="DR72" s="11">
        <v>77.290322580645167</v>
      </c>
      <c r="DS72" s="11">
        <v>28.763424378473523</v>
      </c>
      <c r="DT72" s="11">
        <v>44.138442362293411</v>
      </c>
      <c r="DU72" s="11">
        <v>26.006829759838773</v>
      </c>
      <c r="DV72" s="11">
        <v>35.872787029973672</v>
      </c>
      <c r="DW72" s="11">
        <v>100</v>
      </c>
      <c r="DX72" s="11">
        <v>33.896514272999539</v>
      </c>
      <c r="DY72" s="11">
        <v>29.965797683727409</v>
      </c>
      <c r="DZ72" s="11">
        <v>22.851058311893635</v>
      </c>
      <c r="EA72" s="11">
        <v>24.066443980782626</v>
      </c>
      <c r="EB72" s="11">
        <v>39.188765213781771</v>
      </c>
      <c r="EC72" s="11">
        <v>20.314319596031851</v>
      </c>
      <c r="ED72" s="11">
        <v>13.381900459009779</v>
      </c>
      <c r="EE72" s="11">
        <v>30.817610062893081</v>
      </c>
      <c r="EF72" s="11">
        <v>59.554860678609089</v>
      </c>
      <c r="EG72" s="11">
        <v>71.629966204567665</v>
      </c>
      <c r="EH72" s="11">
        <v>95.295247239558336</v>
      </c>
      <c r="EI72" s="11">
        <v>100</v>
      </c>
      <c r="EJ72" s="11">
        <v>20.039930122285998</v>
      </c>
      <c r="EK72" s="11">
        <v>51.559770401796854</v>
      </c>
      <c r="EL72" s="11">
        <v>95.619220857965743</v>
      </c>
      <c r="EM72" s="11">
        <v>66.878884341367282</v>
      </c>
      <c r="EN72" s="11">
        <v>11.482492041837199</v>
      </c>
      <c r="EO72" s="11">
        <v>88.07</v>
      </c>
      <c r="EP72" s="11">
        <v>99.53</v>
      </c>
      <c r="EQ72" s="11">
        <v>98.6</v>
      </c>
      <c r="ER72" s="11">
        <v>94.477998274374471</v>
      </c>
      <c r="ES72" s="11">
        <v>77.632534495279586</v>
      </c>
      <c r="ET72" s="11">
        <v>95.454553925619294</v>
      </c>
      <c r="EU72" s="11">
        <v>96.774199521331639</v>
      </c>
      <c r="EV72" s="11">
        <v>79.906052449004633</v>
      </c>
      <c r="EW72" s="11">
        <v>3.0439554712098871</v>
      </c>
      <c r="EX72" s="11">
        <v>9.5191396489343632</v>
      </c>
      <c r="EY72" s="11">
        <v>16.074782007107075</v>
      </c>
      <c r="EZ72" s="11">
        <v>25.138361984617184</v>
      </c>
      <c r="FA72" s="11">
        <v>5.3016011874050308</v>
      </c>
      <c r="FB72" s="11">
        <v>3.0250943109141444</v>
      </c>
      <c r="FC72" s="11">
        <v>19.928110666288664</v>
      </c>
      <c r="FD72" s="11">
        <v>12.876148629802998</v>
      </c>
      <c r="FE72" s="11">
        <v>42.849738339672285</v>
      </c>
      <c r="FF72" s="11">
        <v>0</v>
      </c>
      <c r="FG72" s="11">
        <v>100</v>
      </c>
      <c r="FH72" s="11">
        <v>100</v>
      </c>
      <c r="FI72" s="11">
        <v>47.464866354367594</v>
      </c>
      <c r="FJ72" s="11">
        <v>45.61886974192717</v>
      </c>
      <c r="FK72" s="11">
        <v>59.624914017056327</v>
      </c>
      <c r="FL72" s="11">
        <v>15.887641590897381</v>
      </c>
      <c r="FM72" s="11">
        <v>61.026556024431919</v>
      </c>
      <c r="FN72" s="11">
        <v>73.160395217332891</v>
      </c>
      <c r="FO72" s="11">
        <v>84.369150574576466</v>
      </c>
      <c r="FP72" s="11">
        <v>70.424409268180781</v>
      </c>
      <c r="FQ72" s="11">
        <v>77.791102050605588</v>
      </c>
      <c r="FR72" s="11">
        <v>73.727011340737121</v>
      </c>
      <c r="FS72" s="11">
        <v>88.721127166588587</v>
      </c>
      <c r="FT72" s="11">
        <v>17.403658320014205</v>
      </c>
      <c r="FU72" s="11">
        <v>31.68790930216182</v>
      </c>
      <c r="FV72" s="11">
        <v>236.60305612280825</v>
      </c>
      <c r="FW72" s="11">
        <v>406.3094148299416</v>
      </c>
      <c r="FX72" s="11">
        <v>268.99514118724034</v>
      </c>
      <c r="FY72" s="11">
        <v>102.10548552918809</v>
      </c>
      <c r="FZ72" s="11">
        <v>69.009224702485739</v>
      </c>
      <c r="GA72" s="11">
        <v>58.477639667136344</v>
      </c>
      <c r="GB72" s="11">
        <v>-8.2676396671363435</v>
      </c>
      <c r="GC72" s="11">
        <v>72.173480087338291</v>
      </c>
      <c r="GD72" s="11">
        <v>11.994864415108189</v>
      </c>
      <c r="GE72" s="11">
        <v>5</v>
      </c>
      <c r="GF72" s="11">
        <v>18.181818181818183</v>
      </c>
      <c r="GG72" s="11">
        <v>27.27272727272727</v>
      </c>
      <c r="GH72" s="11">
        <v>0</v>
      </c>
      <c r="GI72" s="11">
        <v>25</v>
      </c>
      <c r="GJ72" s="11">
        <v>0</v>
      </c>
      <c r="GK72" s="11">
        <v>5</v>
      </c>
      <c r="GL72" s="11">
        <v>10</v>
      </c>
      <c r="GM72" s="11">
        <v>12</v>
      </c>
      <c r="GN72" s="11">
        <v>55.230392111530854</v>
      </c>
      <c r="GO72" s="11">
        <v>5.7663036077755256</v>
      </c>
      <c r="GP72" s="11">
        <v>0</v>
      </c>
      <c r="GQ72" s="11">
        <v>9.2673590400000005</v>
      </c>
      <c r="GR72" s="11">
        <v>49.742775157829861</v>
      </c>
      <c r="GS72" s="11">
        <v>93.467612434006583</v>
      </c>
      <c r="GT72" s="11">
        <v>11.274201434011207</v>
      </c>
      <c r="GU72" s="11">
        <v>0.388873360959545</v>
      </c>
      <c r="GV72" s="11" t="s">
        <v>727</v>
      </c>
      <c r="GW72" s="11" t="s">
        <v>727</v>
      </c>
      <c r="GX72" s="11">
        <v>5.3121237173688272</v>
      </c>
      <c r="GY72" s="11">
        <v>0</v>
      </c>
      <c r="GZ72" s="11">
        <v>828.69515685157603</v>
      </c>
      <c r="HA72" s="11">
        <v>4.0241448692152915</v>
      </c>
      <c r="HB72" s="11" t="s">
        <v>727</v>
      </c>
      <c r="HC72" s="11">
        <v>0</v>
      </c>
      <c r="HD72" s="11">
        <v>0</v>
      </c>
      <c r="HE72" s="11">
        <v>84.322063492063478</v>
      </c>
      <c r="HF72" s="11">
        <v>138.05730158730157</v>
      </c>
      <c r="HG72" s="11">
        <v>275.85698412698412</v>
      </c>
      <c r="HH72" s="11">
        <v>25.042698412698417</v>
      </c>
      <c r="HI72" s="12">
        <v>252.88027738595406</v>
      </c>
      <c r="HJ72" s="12">
        <v>31.293409101947645</v>
      </c>
      <c r="HK72" s="12">
        <v>82.673935537275597</v>
      </c>
      <c r="HL72" s="11">
        <v>92.486566947429566</v>
      </c>
      <c r="HM72" s="11">
        <v>94.536015103107758</v>
      </c>
      <c r="HN72" s="11">
        <v>96.258713331397033</v>
      </c>
      <c r="HO72" s="11">
        <v>93.432326459483008</v>
      </c>
      <c r="HP72" s="11">
        <v>79.478289282602375</v>
      </c>
      <c r="HQ72" s="11" t="s">
        <v>727</v>
      </c>
      <c r="HR72" s="14" t="s">
        <v>727</v>
      </c>
      <c r="HS72" s="11" t="s">
        <v>727</v>
      </c>
      <c r="HT72" s="11" t="s">
        <v>727</v>
      </c>
      <c r="HU72" s="11">
        <v>57.911194974346223</v>
      </c>
      <c r="HV72" s="11">
        <v>78.343819758118684</v>
      </c>
      <c r="HW72" s="11">
        <v>86.034835059947639</v>
      </c>
      <c r="HX72" s="11">
        <v>57.195935203598459</v>
      </c>
      <c r="HY72" s="11">
        <v>54.695457826918528</v>
      </c>
      <c r="HZ72" s="11">
        <v>95.62660320507301</v>
      </c>
      <c r="IA72" s="11">
        <v>93.90685808300988</v>
      </c>
      <c r="IB72" s="11">
        <v>95.671712730866645</v>
      </c>
      <c r="IC72" s="11">
        <v>50.991496934770986</v>
      </c>
      <c r="ID72" s="11">
        <v>97.473747144939637</v>
      </c>
      <c r="IE72" s="11">
        <v>93.160827340589407</v>
      </c>
      <c r="IF72" s="11">
        <v>95.338729966514208</v>
      </c>
      <c r="IG72" s="11">
        <v>46.884325730026255</v>
      </c>
      <c r="IH72" s="11">
        <v>96.341101057649396</v>
      </c>
      <c r="II72" s="11">
        <v>53.570650595410974</v>
      </c>
      <c r="IJ72" s="11">
        <v>11.526397339480745</v>
      </c>
      <c r="IK72" s="11">
        <v>17</v>
      </c>
      <c r="IL72" s="11">
        <v>85.187336625036309</v>
      </c>
      <c r="IM72" s="11">
        <v>18.274397327911704</v>
      </c>
      <c r="IN72" s="11">
        <v>31.021275050827768</v>
      </c>
      <c r="IO72" s="11">
        <v>59.061425583950665</v>
      </c>
      <c r="IP72" s="11">
        <v>30.508474576271187</v>
      </c>
      <c r="IQ72" s="11">
        <v>9.5037298782881816</v>
      </c>
      <c r="IR72" s="11">
        <v>87.634408602150543</v>
      </c>
      <c r="IS72" s="11">
        <v>80.043080179639901</v>
      </c>
      <c r="IT72" s="11">
        <v>10.32258064516129</v>
      </c>
      <c r="IU72" s="11">
        <v>120.64516129032259</v>
      </c>
      <c r="IV72" s="11">
        <v>7.6765492918322789</v>
      </c>
      <c r="IW72" s="11">
        <v>26.006829759838773</v>
      </c>
      <c r="IX72" s="11">
        <v>200.78255042262046</v>
      </c>
      <c r="IY72" s="11">
        <v>244.19031972156768</v>
      </c>
      <c r="IZ72" s="11">
        <v>44.618344538360105</v>
      </c>
      <c r="JA72" s="11">
        <v>288.28984630017942</v>
      </c>
      <c r="JB72" s="11">
        <v>11.843003412969285</v>
      </c>
      <c r="JC72" s="11">
        <v>20.060961110270433</v>
      </c>
      <c r="JD72" s="11">
        <v>21.530945329557493</v>
      </c>
      <c r="JE72" s="11">
        <v>6.5716941568127281</v>
      </c>
      <c r="JF72" s="11">
        <v>1.3618971443394801</v>
      </c>
      <c r="JG72" s="11">
        <v>9.2452830188679247</v>
      </c>
      <c r="JH72" s="11">
        <v>12.822157434402332</v>
      </c>
      <c r="JI72" s="11">
        <v>11.853606027987082</v>
      </c>
      <c r="JJ72" s="11">
        <v>95.295247239558336</v>
      </c>
      <c r="JK72" s="11">
        <v>108.46055353097606</v>
      </c>
      <c r="JL72" s="11">
        <v>20.039930122285998</v>
      </c>
      <c r="JM72" s="11">
        <v>51.559770401796854</v>
      </c>
      <c r="JN72" s="11">
        <v>95.619220857965743</v>
      </c>
      <c r="JO72" s="11">
        <v>66.878884341367282</v>
      </c>
      <c r="JP72" s="11">
        <v>11.482492041837199</v>
      </c>
      <c r="JQ72" s="11">
        <v>88.07</v>
      </c>
      <c r="JR72" s="11">
        <v>99.53</v>
      </c>
      <c r="JS72" s="11">
        <v>98.6</v>
      </c>
      <c r="JT72" s="11">
        <v>94.477998274374471</v>
      </c>
      <c r="JU72" s="11">
        <v>77.632534495279586</v>
      </c>
      <c r="JV72" s="11">
        <v>0.97560979999999997</v>
      </c>
      <c r="JW72" s="11">
        <v>0.97560979999999997</v>
      </c>
      <c r="JX72" s="11">
        <v>1.7481956080000001</v>
      </c>
      <c r="JY72" s="11">
        <v>0.22625790000000001</v>
      </c>
      <c r="JZ72" s="11">
        <v>4.5115518008134581</v>
      </c>
      <c r="KA72" s="11">
        <v>276846.73220370419</v>
      </c>
      <c r="KB72" s="11">
        <v>316258.4178780216</v>
      </c>
      <c r="KC72" s="11">
        <v>0.4242237188235618</v>
      </c>
      <c r="KD72" s="11">
        <v>23.154648830000003</v>
      </c>
      <c r="KE72" s="11">
        <v>51.816782070000023</v>
      </c>
      <c r="KF72" s="11">
        <v>37.41774327000001</v>
      </c>
      <c r="KG72" s="13">
        <v>0.30053487117307548</v>
      </c>
      <c r="KH72" s="11">
        <v>73.744826770722483</v>
      </c>
      <c r="KI72" s="11">
        <v>200</v>
      </c>
      <c r="KJ72" s="11">
        <v>200</v>
      </c>
      <c r="KK72" s="11">
        <v>-10.140534582529623</v>
      </c>
      <c r="KL72" s="11">
        <v>8.9584444444444422</v>
      </c>
      <c r="KM72" s="11">
        <v>10.499777777777782</v>
      </c>
      <c r="KN72" s="11">
        <v>86.120166666666677</v>
      </c>
      <c r="KO72" s="11">
        <v>109.64200000000001</v>
      </c>
      <c r="KP72" s="11">
        <v>102.15750000000001</v>
      </c>
      <c r="KQ72" s="11">
        <v>15.630849425423529</v>
      </c>
      <c r="KR72" s="11">
        <v>29.575590731819222</v>
      </c>
      <c r="KS72" s="11">
        <v>77.791102050605588</v>
      </c>
      <c r="KT72" s="11">
        <v>7.2273655849216647</v>
      </c>
      <c r="KU72" s="11">
        <v>88.721127166588587</v>
      </c>
      <c r="KV72" s="11">
        <v>17.403658320014205</v>
      </c>
    </row>
    <row r="73" spans="1:308" x14ac:dyDescent="0.3">
      <c r="A73" t="s">
        <v>1</v>
      </c>
      <c r="B73" s="2" t="s">
        <v>134</v>
      </c>
      <c r="C73" s="2" t="s">
        <v>135</v>
      </c>
      <c r="D73" s="2" t="s">
        <v>133</v>
      </c>
      <c r="E73" s="2" t="s">
        <v>349</v>
      </c>
      <c r="F73" s="2" t="s">
        <v>358</v>
      </c>
      <c r="G73" s="2" t="s">
        <v>355</v>
      </c>
      <c r="H73" s="17" t="s">
        <v>487</v>
      </c>
      <c r="I73" s="11">
        <v>58.692167695447829</v>
      </c>
      <c r="J73" s="11">
        <v>65.366162491699995</v>
      </c>
      <c r="K73" s="11">
        <v>63.10116556049833</v>
      </c>
      <c r="L73" s="11">
        <v>67.244565724805028</v>
      </c>
      <c r="M73" s="11">
        <v>73.828204088438682</v>
      </c>
      <c r="N73" s="11">
        <v>49.89519386570845</v>
      </c>
      <c r="O73" s="11">
        <v>32.717714441536479</v>
      </c>
      <c r="P73" s="11">
        <v>79.343443199044188</v>
      </c>
      <c r="Q73" s="11">
        <v>49.873269899145946</v>
      </c>
      <c r="R73" s="11">
        <v>57.727272727272727</v>
      </c>
      <c r="S73" s="11">
        <v>88.235836632024231</v>
      </c>
      <c r="T73" s="11">
        <v>47.452337822892062</v>
      </c>
      <c r="U73" s="11">
        <v>80.074568079535979</v>
      </c>
      <c r="V73" s="11">
        <v>54.856409081984822</v>
      </c>
      <c r="W73" s="11">
        <v>23.502879559192071</v>
      </c>
      <c r="X73" s="11">
        <v>69.301604225653236</v>
      </c>
      <c r="Y73" s="11">
        <v>94.32128943549003</v>
      </c>
      <c r="Z73" s="11">
        <v>65.278889021657989</v>
      </c>
      <c r="AA73" s="11">
        <v>71.767118607532609</v>
      </c>
      <c r="AB73" s="11">
        <v>81.684678039644652</v>
      </c>
      <c r="AC73" s="11">
        <v>57.214108985949203</v>
      </c>
      <c r="AD73" s="11">
        <v>49.843403865250934</v>
      </c>
      <c r="AE73" s="11">
        <v>75.713519125647679</v>
      </c>
      <c r="AF73" s="11">
        <v>73.828204088438682</v>
      </c>
      <c r="AG73" s="11">
        <v>40.39072402955545</v>
      </c>
      <c r="AH73" s="11">
        <v>3.6755796777426952</v>
      </c>
      <c r="AI73" s="11">
        <v>37.645161388350431</v>
      </c>
      <c r="AJ73" s="11">
        <v>78.909000507721458</v>
      </c>
      <c r="AK73" s="11">
        <v>48.297969096563939</v>
      </c>
      <c r="AL73" s="11">
        <v>90.452728494316688</v>
      </c>
      <c r="AM73" s="11">
        <v>48.980645418578654</v>
      </c>
      <c r="AN73" s="11">
        <v>3.7162216445001826</v>
      </c>
      <c r="AO73" s="11">
        <v>0.76195659390734793</v>
      </c>
      <c r="AP73" s="11">
        <v>22.041659398290726</v>
      </c>
      <c r="AQ73" s="11">
        <v>50.815205198047188</v>
      </c>
      <c r="AR73" s="11">
        <v>69.990598395894793</v>
      </c>
      <c r="AS73" s="11">
        <v>78.459631179296451</v>
      </c>
      <c r="AT73" s="11">
        <v>82.585640161724967</v>
      </c>
      <c r="AU73" s="11">
        <v>91.278621408018665</v>
      </c>
      <c r="AV73" s="11">
        <v>69.459657409789742</v>
      </c>
      <c r="AW73" s="11">
        <v>61.652920548008098</v>
      </c>
      <c r="AX73" s="11">
        <v>92.624188487427219</v>
      </c>
      <c r="AY73" s="11">
        <v>68.055544361010249</v>
      </c>
      <c r="AZ73" s="11">
        <v>30.353554590462217</v>
      </c>
      <c r="BA73" s="11">
        <v>57.338806913225312</v>
      </c>
      <c r="BB73" s="11">
        <v>43.74517373188602</v>
      </c>
      <c r="BC73" s="11">
        <v>55.000000000000007</v>
      </c>
      <c r="BD73" s="11">
        <v>72.727272727272734</v>
      </c>
      <c r="BE73" s="11">
        <v>45.454545454545453</v>
      </c>
      <c r="BF73" s="11">
        <v>100</v>
      </c>
      <c r="BG73" s="11">
        <v>75</v>
      </c>
      <c r="BH73" s="11">
        <v>90.090090090090087</v>
      </c>
      <c r="BI73" s="11">
        <v>86.505759736697755</v>
      </c>
      <c r="BJ73" s="11">
        <v>89.583333333333343</v>
      </c>
      <c r="BK73" s="11">
        <v>98.421052631578945</v>
      </c>
      <c r="BL73" s="11">
        <v>66.984010767765838</v>
      </c>
      <c r="BM73" s="11">
        <v>18.766524516690655</v>
      </c>
      <c r="BN73" s="11">
        <v>43.822742158424859</v>
      </c>
      <c r="BO73" s="11">
        <v>9.2673590400000005</v>
      </c>
      <c r="BP73" s="11">
        <v>74.497158869060797</v>
      </c>
      <c r="BQ73" s="11">
        <v>80.764026188668794</v>
      </c>
      <c r="BR73" s="11">
        <v>84.962519180878317</v>
      </c>
      <c r="BS73" s="11">
        <v>2.9105549435020102</v>
      </c>
      <c r="BT73" s="11">
        <v>100</v>
      </c>
      <c r="BU73" s="11">
        <v>100</v>
      </c>
      <c r="BV73" s="11">
        <v>7.4412770824771046</v>
      </c>
      <c r="BW73" s="11">
        <v>100</v>
      </c>
      <c r="BX73" s="11">
        <v>18.786622465929863</v>
      </c>
      <c r="BY73" s="11">
        <v>36.916490431732605</v>
      </c>
      <c r="BZ73" s="11">
        <v>12.5</v>
      </c>
      <c r="CA73" s="11">
        <v>0</v>
      </c>
      <c r="CB73" s="11">
        <v>44.595027805035677</v>
      </c>
      <c r="CC73" s="11">
        <v>78.702263627766072</v>
      </c>
      <c r="CD73" s="11">
        <v>72.925474922227977</v>
      </c>
      <c r="CE73" s="11">
        <v>44.089346772780061</v>
      </c>
      <c r="CF73" s="11">
        <v>99.9080661196367</v>
      </c>
      <c r="CG73" s="11">
        <v>70.298173692299457</v>
      </c>
      <c r="CH73" s="11">
        <v>51.645768025078368</v>
      </c>
      <c r="CI73" s="11">
        <v>67.542136419784015</v>
      </c>
      <c r="CJ73" s="11">
        <v>91.497975708502025</v>
      </c>
      <c r="CK73" s="11">
        <v>95.844473302268725</v>
      </c>
      <c r="CL73" s="11">
        <v>95.813917958903062</v>
      </c>
      <c r="CM73" s="11">
        <v>96.180582079291128</v>
      </c>
      <c r="CN73" s="11">
        <v>92.26949812848521</v>
      </c>
      <c r="CO73" s="11">
        <v>89.64</v>
      </c>
      <c r="CP73" s="11">
        <v>84.99</v>
      </c>
      <c r="CQ73" s="11">
        <v>78.854281842482138</v>
      </c>
      <c r="CR73" s="11">
        <v>7.6312742441498074</v>
      </c>
      <c r="CS73" s="11">
        <v>65.239731084625404</v>
      </c>
      <c r="CT73" s="11">
        <v>77.451875601843284</v>
      </c>
      <c r="CU73" s="11">
        <v>81.285824735111916</v>
      </c>
      <c r="CV73" s="11">
        <v>64.79643478087867</v>
      </c>
      <c r="CW73" s="11">
        <v>45.563313316573094</v>
      </c>
      <c r="CX73" s="11">
        <v>96.265532126163293</v>
      </c>
      <c r="CY73" s="11">
        <v>84.814319047756754</v>
      </c>
      <c r="CZ73" s="11">
        <v>95.096048989345874</v>
      </c>
      <c r="DA73" s="11">
        <v>52.578981533344624</v>
      </c>
      <c r="DB73" s="11">
        <v>96.803598626567535</v>
      </c>
      <c r="DC73" s="11">
        <v>91.159222433807059</v>
      </c>
      <c r="DD73" s="11">
        <v>90.20870178974927</v>
      </c>
      <c r="DE73" s="11">
        <v>48.198637802891739</v>
      </c>
      <c r="DF73" s="11">
        <v>94.617914093694381</v>
      </c>
      <c r="DG73" s="11">
        <v>63.028034527538004</v>
      </c>
      <c r="DH73" s="11">
        <v>68.614292430309604</v>
      </c>
      <c r="DI73" s="11">
        <v>40</v>
      </c>
      <c r="DJ73" s="11">
        <v>86.341761515545031</v>
      </c>
      <c r="DK73" s="11">
        <v>29.12688106332595</v>
      </c>
      <c r="DL73" s="11">
        <v>34.061569016881826</v>
      </c>
      <c r="DM73" s="11">
        <v>88.709454796411308</v>
      </c>
      <c r="DN73" s="11">
        <v>34.285714285714285</v>
      </c>
      <c r="DO73" s="11">
        <v>90.669718231275965</v>
      </c>
      <c r="DP73" s="11">
        <v>89.189189189189193</v>
      </c>
      <c r="DQ73" s="11">
        <v>65.995567765654854</v>
      </c>
      <c r="DR73" s="11">
        <v>100</v>
      </c>
      <c r="DS73" s="11">
        <v>55.489044499661176</v>
      </c>
      <c r="DT73" s="11">
        <v>49.42473370747269</v>
      </c>
      <c r="DU73" s="11">
        <v>31.35671435163821</v>
      </c>
      <c r="DV73" s="11">
        <v>2.6080222265573645</v>
      </c>
      <c r="DW73" s="11">
        <v>0</v>
      </c>
      <c r="DX73" s="11">
        <v>0</v>
      </c>
      <c r="DY73" s="11">
        <v>1.5083648914454058</v>
      </c>
      <c r="DZ73" s="11">
        <v>14.261511270710708</v>
      </c>
      <c r="EA73" s="11">
        <v>54.389782875771729</v>
      </c>
      <c r="EB73" s="11">
        <v>54.387730841661948</v>
      </c>
      <c r="EC73" s="11">
        <v>39.54890102845701</v>
      </c>
      <c r="ED73" s="11">
        <v>27.84265460720896</v>
      </c>
      <c r="EE73" s="11">
        <v>12.056737588652483</v>
      </c>
      <c r="EF73" s="11">
        <v>80.096282623359343</v>
      </c>
      <c r="EG73" s="11">
        <v>58.737211570535855</v>
      </c>
      <c r="EH73" s="11">
        <v>76.8025078369906</v>
      </c>
      <c r="EI73" s="11">
        <v>100</v>
      </c>
      <c r="EJ73" s="11">
        <v>39.897959183673471</v>
      </c>
      <c r="EK73" s="11">
        <v>43.061224489795919</v>
      </c>
      <c r="EL73" s="11">
        <v>83.576199149969639</v>
      </c>
      <c r="EM73" s="11">
        <v>74.954462659380695</v>
      </c>
      <c r="EN73" s="11">
        <v>0</v>
      </c>
      <c r="EO73" s="11">
        <v>89.2</v>
      </c>
      <c r="EP73" s="11">
        <v>98.88</v>
      </c>
      <c r="EQ73" s="11">
        <v>98.510242085661076</v>
      </c>
      <c r="ER73" s="11">
        <v>96.246648793565683</v>
      </c>
      <c r="ES73" s="11">
        <v>69.42675159235668</v>
      </c>
      <c r="ET73" s="11">
        <v>65.909098533057374</v>
      </c>
      <c r="EU73" s="11">
        <v>77.419356971904151</v>
      </c>
      <c r="EV73" s="11">
        <v>27.75102239863158</v>
      </c>
      <c r="EW73" s="11">
        <v>24.843103770721491</v>
      </c>
      <c r="EX73" s="11">
        <v>4.3414842272695706</v>
      </c>
      <c r="EY73" s="11">
        <v>2.7717877098938271</v>
      </c>
      <c r="EZ73" s="11">
        <v>4.0353929963371513</v>
      </c>
      <c r="FA73" s="11">
        <v>1.6246219619609421</v>
      </c>
      <c r="FB73" s="11">
        <v>1.1262523178247503</v>
      </c>
      <c r="FC73" s="11">
        <v>0.28114600393996353</v>
      </c>
      <c r="FD73" s="11">
        <v>1.5806091903735529E-2</v>
      </c>
      <c r="FE73" s="11">
        <v>5.9820841316594713</v>
      </c>
      <c r="FF73" s="11">
        <v>4.8333594669188837</v>
      </c>
      <c r="FG73" s="11">
        <v>17.313829288668828</v>
      </c>
      <c r="FH73" s="11">
        <v>32.966598068703497</v>
      </c>
      <c r="FI73" s="11">
        <v>49.112426035502956</v>
      </c>
      <c r="FJ73" s="11">
        <v>56.036931317616379</v>
      </c>
      <c r="FK73" s="11">
        <v>63.627712219261511</v>
      </c>
      <c r="FL73" s="11">
        <v>6.4204805201399955</v>
      </c>
      <c r="FM73" s="11">
        <v>59.370132260896668</v>
      </c>
      <c r="FN73" s="11">
        <v>68.620769672321387</v>
      </c>
      <c r="FO73" s="11">
        <v>85.991810303780596</v>
      </c>
      <c r="FP73" s="11">
        <v>74.516928158546662</v>
      </c>
      <c r="FQ73" s="11">
        <v>84.354138310972843</v>
      </c>
      <c r="FR73" s="11">
        <v>66.669008946078065</v>
      </c>
      <c r="FS73" s="11">
        <v>86.152653151656139</v>
      </c>
      <c r="FT73" s="11">
        <v>22.259051504334522</v>
      </c>
      <c r="FU73" s="11">
        <v>15.496668216333489</v>
      </c>
      <c r="FV73" s="11">
        <v>167.88057234361278</v>
      </c>
      <c r="FW73" s="11">
        <v>165.29779430755721</v>
      </c>
      <c r="FX73" s="11">
        <v>263.44335967766932</v>
      </c>
      <c r="FY73" s="11">
        <v>77.483341081667447</v>
      </c>
      <c r="FZ73" s="11">
        <v>36.158892504778144</v>
      </c>
      <c r="GA73" s="11">
        <v>68.055544361010249</v>
      </c>
      <c r="GB73" s="11">
        <v>-10.845544361010248</v>
      </c>
      <c r="GC73" s="11">
        <v>57.338806913225319</v>
      </c>
      <c r="GD73" s="11">
        <v>4.9519843840011006</v>
      </c>
      <c r="GE73" s="11">
        <v>55.000000000000007</v>
      </c>
      <c r="GF73" s="11">
        <v>72.727272727272734</v>
      </c>
      <c r="GG73" s="11">
        <v>45.454545454545453</v>
      </c>
      <c r="GH73" s="11">
        <v>100</v>
      </c>
      <c r="GI73" s="11">
        <v>75</v>
      </c>
      <c r="GJ73" s="11">
        <v>90.090090090090087</v>
      </c>
      <c r="GK73" s="11">
        <v>10</v>
      </c>
      <c r="GL73" s="11">
        <v>5</v>
      </c>
      <c r="GM73" s="11">
        <v>0.5</v>
      </c>
      <c r="GN73" s="11">
        <v>66.984010767765838</v>
      </c>
      <c r="GO73" s="11">
        <v>18.766524516690655</v>
      </c>
      <c r="GP73" s="11">
        <v>43.822742158424859</v>
      </c>
      <c r="GQ73" s="11">
        <v>9.2673590400000005</v>
      </c>
      <c r="GR73" s="11">
        <v>74.497158869060797</v>
      </c>
      <c r="GS73" s="11">
        <v>19.23597381133121</v>
      </c>
      <c r="GT73" s="11">
        <v>15.037480819121685</v>
      </c>
      <c r="GU73" s="11">
        <v>2.9105549435020102</v>
      </c>
      <c r="GV73" s="11">
        <v>100</v>
      </c>
      <c r="GW73" s="11">
        <v>100</v>
      </c>
      <c r="GX73" s="11">
        <v>7.4412770824771046</v>
      </c>
      <c r="GY73" s="11">
        <v>1</v>
      </c>
      <c r="GZ73" s="11">
        <v>1806.8864911089315</v>
      </c>
      <c r="HA73" s="11">
        <v>36.916490431732605</v>
      </c>
      <c r="HB73" s="11">
        <v>12.5</v>
      </c>
      <c r="HC73" s="11">
        <v>0</v>
      </c>
      <c r="HD73" s="11">
        <v>4397622.6189714754</v>
      </c>
      <c r="HE73" s="11">
        <v>74.15190476190476</v>
      </c>
      <c r="HF73" s="11">
        <v>129.32809523809519</v>
      </c>
      <c r="HG73" s="11">
        <v>273.77873015873018</v>
      </c>
      <c r="HH73" s="11">
        <v>25.323492063492065</v>
      </c>
      <c r="HI73" s="12">
        <v>195.18282722117848</v>
      </c>
      <c r="HJ73" s="12">
        <v>48.354231974921632</v>
      </c>
      <c r="HK73" s="12">
        <v>132.9313209076175</v>
      </c>
      <c r="HL73" s="11">
        <v>91.497975708502025</v>
      </c>
      <c r="HM73" s="11">
        <v>95.844473302268725</v>
      </c>
      <c r="HN73" s="11">
        <v>95.813917958903062</v>
      </c>
      <c r="HO73" s="11">
        <v>96.180582079291128</v>
      </c>
      <c r="HP73" s="11">
        <v>92.26949812848521</v>
      </c>
      <c r="HQ73" s="11">
        <v>89.64</v>
      </c>
      <c r="HR73" s="11">
        <v>84.99</v>
      </c>
      <c r="HS73" s="11">
        <v>78.854281842482138</v>
      </c>
      <c r="HT73" s="11">
        <v>7.6312742441498074</v>
      </c>
      <c r="HU73" s="11">
        <v>65.239731084625404</v>
      </c>
      <c r="HV73" s="11">
        <v>77.451875601843284</v>
      </c>
      <c r="HW73" s="11">
        <v>81.285824735111916</v>
      </c>
      <c r="HX73" s="11">
        <v>64.79643478087867</v>
      </c>
      <c r="HY73" s="11">
        <v>45.563313316573094</v>
      </c>
      <c r="HZ73" s="11">
        <v>96.265532126163293</v>
      </c>
      <c r="IA73" s="11">
        <v>84.814319047756754</v>
      </c>
      <c r="IB73" s="11">
        <v>95.096048989345874</v>
      </c>
      <c r="IC73" s="11">
        <v>52.578981533344624</v>
      </c>
      <c r="ID73" s="11">
        <v>96.803598626567535</v>
      </c>
      <c r="IE73" s="11">
        <v>91.159222433807059</v>
      </c>
      <c r="IF73" s="11">
        <v>90.20870178974927</v>
      </c>
      <c r="IG73" s="11">
        <v>48.198637802891739</v>
      </c>
      <c r="IH73" s="11">
        <v>94.617914093694381</v>
      </c>
      <c r="II73" s="11">
        <v>63.028034527538004</v>
      </c>
      <c r="IJ73" s="11">
        <v>5.7142857142857144</v>
      </c>
      <c r="IK73" s="11">
        <v>12</v>
      </c>
      <c r="IL73" s="11">
        <v>86.341761515545031</v>
      </c>
      <c r="IM73" s="11">
        <v>29.12688106332595</v>
      </c>
      <c r="IN73" s="11">
        <v>34.061569016881826</v>
      </c>
      <c r="IO73" s="11">
        <v>88.709454796411308</v>
      </c>
      <c r="IP73" s="11">
        <v>34.285714285714285</v>
      </c>
      <c r="IQ73" s="11">
        <v>8.6294765840220382</v>
      </c>
      <c r="IR73" s="11">
        <v>89.189189189189193</v>
      </c>
      <c r="IS73" s="11">
        <v>81.106393159738047</v>
      </c>
      <c r="IT73" s="11">
        <v>0</v>
      </c>
      <c r="IU73" s="11">
        <v>84.210526315789465</v>
      </c>
      <c r="IV73" s="11">
        <v>7.9231656668204895</v>
      </c>
      <c r="IW73" s="11">
        <v>31.35671435163821</v>
      </c>
      <c r="IX73" s="11">
        <v>14.597286622016142</v>
      </c>
      <c r="IY73" s="11">
        <v>0</v>
      </c>
      <c r="IZ73" s="11">
        <v>0</v>
      </c>
      <c r="JA73" s="11">
        <v>14.511420230121931</v>
      </c>
      <c r="JB73" s="11">
        <v>7.391304347826086</v>
      </c>
      <c r="JC73" s="11">
        <v>45.33745492014426</v>
      </c>
      <c r="JD73" s="11">
        <v>29.881504379185987</v>
      </c>
      <c r="JE73" s="11">
        <v>12.794092392237678</v>
      </c>
      <c r="JF73" s="11">
        <v>2.8335909325090163</v>
      </c>
      <c r="JG73" s="11">
        <v>3.6170212765957448</v>
      </c>
      <c r="JH73" s="11">
        <v>10.229813664596273</v>
      </c>
      <c r="JI73" s="11">
        <v>13.628440366972477</v>
      </c>
      <c r="JJ73" s="11">
        <v>76.8025078369906</v>
      </c>
      <c r="JK73" s="11">
        <v>100.37162162162163</v>
      </c>
      <c r="JL73" s="11">
        <v>39.897959183673471</v>
      </c>
      <c r="JM73" s="11">
        <v>43.061224489795919</v>
      </c>
      <c r="JN73" s="11">
        <v>83.576199149969639</v>
      </c>
      <c r="JO73" s="11">
        <v>74.954462659380695</v>
      </c>
      <c r="JP73" s="11">
        <v>0</v>
      </c>
      <c r="JQ73" s="11">
        <v>89.2</v>
      </c>
      <c r="JR73" s="11">
        <v>98.88</v>
      </c>
      <c r="JS73" s="11">
        <v>98.510242085661076</v>
      </c>
      <c r="JT73" s="11">
        <v>96.246648793565683</v>
      </c>
      <c r="JU73" s="11">
        <v>69.42675159235668</v>
      </c>
      <c r="JV73" s="11">
        <v>0.81707320000000005</v>
      </c>
      <c r="JW73" s="11">
        <v>0.82926829999999996</v>
      </c>
      <c r="JX73" s="11">
        <v>1.222408793</v>
      </c>
      <c r="JY73" s="11">
        <v>0.2831399</v>
      </c>
      <c r="JZ73" s="11">
        <v>3.2598644714918548</v>
      </c>
      <c r="KA73" s="11">
        <v>57385.913783956872</v>
      </c>
      <c r="KB73" s="11">
        <v>57478.110386202155</v>
      </c>
      <c r="KC73" s="11">
        <v>0.12999905991096355</v>
      </c>
      <c r="KD73" s="11">
        <v>8.6205500500000003</v>
      </c>
      <c r="KE73" s="11">
        <v>0.7310317300000001</v>
      </c>
      <c r="KF73" s="11">
        <v>4.5932080000000014E-2</v>
      </c>
      <c r="KG73" s="13">
        <v>5.2655549453652715E-2</v>
      </c>
      <c r="KH73" s="11">
        <v>-12.921685105455339</v>
      </c>
      <c r="KI73" s="11">
        <v>-42.615176151761517</v>
      </c>
      <c r="KJ73" s="11">
        <v>-68.13360772518601</v>
      </c>
      <c r="KK73" s="11">
        <v>-3.5502958579881656</v>
      </c>
      <c r="KL73" s="11">
        <v>7.5506666666666673</v>
      </c>
      <c r="KM73" s="11">
        <v>9.738666666666667</v>
      </c>
      <c r="KN73" s="11">
        <v>87.673333333333346</v>
      </c>
      <c r="KO73" s="11">
        <v>111.10416666666667</v>
      </c>
      <c r="KP73" s="11">
        <v>105.255</v>
      </c>
      <c r="KQ73" s="11">
        <v>14.008189696219409</v>
      </c>
      <c r="KR73" s="11">
        <v>25.483071841453341</v>
      </c>
      <c r="KS73" s="11">
        <v>84.354138310972843</v>
      </c>
      <c r="KT73" s="11">
        <v>6.938598948784465</v>
      </c>
      <c r="KU73" s="11">
        <v>86.152653151656139</v>
      </c>
      <c r="KV73" s="11">
        <v>22.259051504334522</v>
      </c>
    </row>
    <row r="74" spans="1:308" x14ac:dyDescent="0.3">
      <c r="A74" t="s">
        <v>1</v>
      </c>
      <c r="B74" s="2" t="s">
        <v>136</v>
      </c>
      <c r="C74" s="2" t="s">
        <v>137</v>
      </c>
      <c r="D74" s="2" t="s">
        <v>133</v>
      </c>
      <c r="E74" s="2" t="s">
        <v>348</v>
      </c>
      <c r="F74" s="2" t="s">
        <v>357</v>
      </c>
      <c r="G74" s="2" t="s">
        <v>355</v>
      </c>
      <c r="H74" s="17" t="s">
        <v>488</v>
      </c>
      <c r="I74" s="11">
        <v>51.408442375326111</v>
      </c>
      <c r="J74" s="11">
        <v>54.578339608772794</v>
      </c>
      <c r="K74" s="11">
        <v>57.101414274042646</v>
      </c>
      <c r="L74" s="11">
        <v>58.793805249554659</v>
      </c>
      <c r="M74" s="11">
        <v>60.682043404498778</v>
      </c>
      <c r="N74" s="11">
        <v>44.577234780284236</v>
      </c>
      <c r="O74" s="11">
        <v>32.717816934803558</v>
      </c>
      <c r="P74" s="11">
        <v>88.411361772192208</v>
      </c>
      <c r="Q74" s="11">
        <v>59.384042343751183</v>
      </c>
      <c r="R74" s="11">
        <v>21.818181818181817</v>
      </c>
      <c r="S74" s="11">
        <v>69.250963391136793</v>
      </c>
      <c r="T74" s="11">
        <v>50.55465734110718</v>
      </c>
      <c r="U74" s="11">
        <v>67.99046795548081</v>
      </c>
      <c r="V74" s="11">
        <v>24.638702639559554</v>
      </c>
      <c r="W74" s="11">
        <v>30.916743003248691</v>
      </c>
      <c r="X74" s="11">
        <v>48.968399429051225</v>
      </c>
      <c r="Y74" s="11">
        <v>77.208226964019076</v>
      </c>
      <c r="Z74" s="11">
        <v>71.312287699851595</v>
      </c>
      <c r="AA74" s="11">
        <v>61.644528960612547</v>
      </c>
      <c r="AB74" s="11">
        <v>81.019325449225249</v>
      </c>
      <c r="AC74" s="11">
        <v>48.956157188230975</v>
      </c>
      <c r="AD74" s="11">
        <v>42.218582919897891</v>
      </c>
      <c r="AE74" s="11">
        <v>60.13043172980661</v>
      </c>
      <c r="AF74" s="11">
        <v>60.682043404498778</v>
      </c>
      <c r="AG74" s="11">
        <v>23.393786779944683</v>
      </c>
      <c r="AH74" s="11">
        <v>6.5089847666332785</v>
      </c>
      <c r="AI74" s="11">
        <v>18.018587992920011</v>
      </c>
      <c r="AJ74" s="11">
        <v>93.572295414818441</v>
      </c>
      <c r="AK74" s="11">
        <v>32.046782596451706</v>
      </c>
      <c r="AL74" s="11">
        <v>93.922971130937299</v>
      </c>
      <c r="AM74" s="11">
        <v>42.14176428784647</v>
      </c>
      <c r="AN74" s="11">
        <v>3.2593207067566272</v>
      </c>
      <c r="AO74" s="11">
        <v>3.5356651977378477</v>
      </c>
      <c r="AP74" s="11">
        <v>40.060709769043427</v>
      </c>
      <c r="AQ74" s="11">
        <v>49.421164685287032</v>
      </c>
      <c r="AR74" s="11">
        <v>57.888276962149938</v>
      </c>
      <c r="AS74" s="11">
        <v>82.017446588304878</v>
      </c>
      <c r="AT74" s="11">
        <v>94.24868908150934</v>
      </c>
      <c r="AU74" s="11">
        <v>93.427850570372954</v>
      </c>
      <c r="AV74" s="11">
        <v>76.00214412975005</v>
      </c>
      <c r="AW74" s="11">
        <v>86.280011992475963</v>
      </c>
      <c r="AX74" s="11">
        <v>98.492028270740036</v>
      </c>
      <c r="AY74" s="11">
        <v>55.240671600733357</v>
      </c>
      <c r="AZ74" s="11">
        <v>60.300335480891306</v>
      </c>
      <c r="BA74" s="11">
        <v>69.284396447123811</v>
      </c>
      <c r="BB74" s="11">
        <v>52.710765846256258</v>
      </c>
      <c r="BC74" s="11">
        <v>20</v>
      </c>
      <c r="BD74" s="11">
        <v>22.727272727272727</v>
      </c>
      <c r="BE74" s="11">
        <v>22.727272727272727</v>
      </c>
      <c r="BF74" s="11">
        <v>0</v>
      </c>
      <c r="BG74" s="11">
        <v>75</v>
      </c>
      <c r="BH74" s="11">
        <v>85.838150289017349</v>
      </c>
      <c r="BI74" s="11">
        <v>100</v>
      </c>
      <c r="BJ74" s="11">
        <v>85.416666666666657</v>
      </c>
      <c r="BK74" s="11">
        <v>91.578947368421055</v>
      </c>
      <c r="BL74" s="11">
        <v>59.927930139478249</v>
      </c>
      <c r="BM74" s="11">
        <v>33.352716142623215</v>
      </c>
      <c r="BN74" s="11">
        <v>27.217269135013357</v>
      </c>
      <c r="BO74" s="11">
        <v>40.696423920000001</v>
      </c>
      <c r="BP74" s="11">
        <v>87.279016686246962</v>
      </c>
      <c r="BQ74" s="11">
        <v>72.16179705745526</v>
      </c>
      <c r="BR74" s="11">
        <v>44.530590122740207</v>
      </c>
      <c r="BS74" s="11">
        <v>23.212252900889158</v>
      </c>
      <c r="BT74" s="11">
        <v>0</v>
      </c>
      <c r="BU74" s="11">
        <v>19.96</v>
      </c>
      <c r="BV74" s="11">
        <v>1.2694177136396074</v>
      </c>
      <c r="BW74" s="11">
        <v>100</v>
      </c>
      <c r="BX74" s="11">
        <v>3.3905452228285538</v>
      </c>
      <c r="BY74" s="11">
        <v>11.090531168323352</v>
      </c>
      <c r="BZ74" s="11">
        <v>0.97087378640776689</v>
      </c>
      <c r="CA74" s="11">
        <v>100</v>
      </c>
      <c r="CB74" s="11">
        <v>11.605567058263652</v>
      </c>
      <c r="CC74" s="11">
        <v>20.964336626659708</v>
      </c>
      <c r="CD74" s="11">
        <v>11.217614147133409</v>
      </c>
      <c r="CE74" s="11">
        <v>21.687232162514452</v>
      </c>
      <c r="CF74" s="11">
        <v>25.51692669559284</v>
      </c>
      <c r="CG74" s="11">
        <v>85.013479679503462</v>
      </c>
      <c r="CH74" s="11">
        <v>80.518574501482476</v>
      </c>
      <c r="CI74" s="11">
        <v>97.860632190472273</v>
      </c>
      <c r="CJ74" s="11">
        <v>74.895236260295746</v>
      </c>
      <c r="CK74" s="11">
        <v>91.464765666393717</v>
      </c>
      <c r="CL74" s="11">
        <v>92.110206637445216</v>
      </c>
      <c r="CM74" s="11">
        <v>86.754009922450749</v>
      </c>
      <c r="CN74" s="11">
        <v>40.816916333509944</v>
      </c>
      <c r="CO74" s="11">
        <v>91.33</v>
      </c>
      <c r="CP74" s="11">
        <v>86.539999999999992</v>
      </c>
      <c r="CQ74" s="11">
        <v>98.416785714285709</v>
      </c>
      <c r="CR74" s="11">
        <v>8.9623650851206911</v>
      </c>
      <c r="CS74" s="11">
        <v>25.762250889839532</v>
      </c>
      <c r="CT74" s="11">
        <v>74.808702923812774</v>
      </c>
      <c r="CU74" s="11">
        <v>91.722051506419447</v>
      </c>
      <c r="CV74" s="11">
        <v>24.297297764965599</v>
      </c>
      <c r="CW74" s="11">
        <v>53.722779558505906</v>
      </c>
      <c r="CX74" s="11">
        <v>99.554091120132</v>
      </c>
      <c r="CY74" s="11">
        <v>95.615988854439138</v>
      </c>
      <c r="CZ74" s="11">
        <v>98.942577397520537</v>
      </c>
      <c r="DA74" s="11">
        <v>44.436584711175918</v>
      </c>
      <c r="DB74" s="11">
        <v>98.023749361540922</v>
      </c>
      <c r="DC74" s="11">
        <v>96.343889797801097</v>
      </c>
      <c r="DD74" s="11">
        <v>98.529855171389329</v>
      </c>
      <c r="DE74" s="11">
        <v>17.408951827261003</v>
      </c>
      <c r="DF74" s="11">
        <v>98.853006472673982</v>
      </c>
      <c r="DG74" s="11">
        <v>29.487982274456915</v>
      </c>
      <c r="DH74" s="11">
        <v>89.380489290236</v>
      </c>
      <c r="DI74" s="11">
        <v>28.000000000000004</v>
      </c>
      <c r="DJ74" s="11">
        <v>91.484032561051976</v>
      </c>
      <c r="DK74" s="11">
        <v>15.114878859399836</v>
      </c>
      <c r="DL74" s="11">
        <v>20.056837339241849</v>
      </c>
      <c r="DM74" s="11">
        <v>36.621740170667515</v>
      </c>
      <c r="DN74" s="11">
        <v>18.333333333333332</v>
      </c>
      <c r="DO74" s="11">
        <v>97.084978022555447</v>
      </c>
      <c r="DP74" s="11">
        <v>88.481675392670155</v>
      </c>
      <c r="DQ74" s="11">
        <v>58.21895935747019</v>
      </c>
      <c r="DR74" s="11">
        <v>87.115666178623712</v>
      </c>
      <c r="DS74" s="11">
        <v>36.711504677402424</v>
      </c>
      <c r="DT74" s="11">
        <v>24.860696753652384</v>
      </c>
      <c r="DU74" s="11">
        <v>21.926876806236979</v>
      </c>
      <c r="DV74" s="11">
        <v>4.9159267265842281</v>
      </c>
      <c r="DW74" s="11">
        <v>3.2541460178906032</v>
      </c>
      <c r="DX74" s="11">
        <v>0</v>
      </c>
      <c r="DY74" s="11">
        <v>6.2858018666503996</v>
      </c>
      <c r="DZ74" s="11">
        <v>18.089049222041158</v>
      </c>
      <c r="EA74" s="11">
        <v>17.746531831944747</v>
      </c>
      <c r="EB74" s="11">
        <v>18.847329599715902</v>
      </c>
      <c r="EC74" s="11">
        <v>10.974619785808596</v>
      </c>
      <c r="ED74" s="11">
        <v>28.489371027832565</v>
      </c>
      <c r="EE74" s="11">
        <v>14.035087719298245</v>
      </c>
      <c r="EF74" s="11">
        <v>94.318908253742705</v>
      </c>
      <c r="EG74" s="11">
        <v>95.348052309939277</v>
      </c>
      <c r="EH74" s="11">
        <v>88.563968668407313</v>
      </c>
      <c r="EI74" s="11">
        <v>96.05825242718447</v>
      </c>
      <c r="EJ74" s="11">
        <v>1.5330188679245282</v>
      </c>
      <c r="EK74" s="11">
        <v>38.738207547169814</v>
      </c>
      <c r="EL74" s="11">
        <v>66.367028493894168</v>
      </c>
      <c r="EM74" s="11">
        <v>50.610583446404348</v>
      </c>
      <c r="EN74" s="11">
        <v>2.9850746268656714</v>
      </c>
      <c r="EO74" s="11">
        <v>90.55</v>
      </c>
      <c r="EP74" s="11">
        <v>99</v>
      </c>
      <c r="EQ74" s="11">
        <v>99.50248756218906</v>
      </c>
      <c r="ER74" s="11">
        <v>97.146932952924388</v>
      </c>
      <c r="ES74" s="11">
        <v>83.415435139573063</v>
      </c>
      <c r="ET74" s="11">
        <v>52.272723037190346</v>
      </c>
      <c r="EU74" s="11">
        <v>61.290328126950811</v>
      </c>
      <c r="EV74" s="11">
        <v>16.074119516651077</v>
      </c>
      <c r="EW74" s="11">
        <v>38.929886470593644</v>
      </c>
      <c r="EX74" s="11">
        <v>1.6044308565993255</v>
      </c>
      <c r="EY74" s="11">
        <v>3.5805716466338193</v>
      </c>
      <c r="EZ74" s="11">
        <v>4.5929596170367368</v>
      </c>
      <c r="FA74" s="11">
        <v>3.449488481841203</v>
      </c>
      <c r="FB74" s="11">
        <v>0</v>
      </c>
      <c r="FC74" s="11">
        <v>10.632957714571917</v>
      </c>
      <c r="FD74" s="11">
        <v>6.0214594538271507E-2</v>
      </c>
      <c r="FE74" s="11">
        <v>4.6437558980811584</v>
      </c>
      <c r="FF74" s="11">
        <v>8.139274672644607</v>
      </c>
      <c r="FG74" s="11">
        <v>92.006595674707114</v>
      </c>
      <c r="FH74" s="11">
        <v>44.704861111111114</v>
      </c>
      <c r="FI74" s="11">
        <v>50.809061488673137</v>
      </c>
      <c r="FJ74" s="11">
        <v>52.615933782329918</v>
      </c>
      <c r="FK74" s="11">
        <v>60.078507190747196</v>
      </c>
      <c r="FL74" s="11">
        <v>6.4204805201399955</v>
      </c>
      <c r="FM74" s="11">
        <v>59.370132260896668</v>
      </c>
      <c r="FN74" s="11">
        <v>68.620769672321387</v>
      </c>
      <c r="FO74" s="11">
        <v>88.894658272213931</v>
      </c>
      <c r="FP74" s="11">
        <v>71.627647714604237</v>
      </c>
      <c r="FQ74" s="11">
        <v>83.351385504106872</v>
      </c>
      <c r="FR74" s="11">
        <v>9.00307992120152</v>
      </c>
      <c r="FS74" s="11">
        <v>75.531018206338501</v>
      </c>
      <c r="FT74" s="11">
        <v>18.921872154434531</v>
      </c>
      <c r="FU74" s="11">
        <v>12.937088785392177</v>
      </c>
      <c r="FV74" s="11">
        <v>55.444666223109344</v>
      </c>
      <c r="FW74" s="11">
        <v>133.06719893546241</v>
      </c>
      <c r="FX74" s="11">
        <v>218.08235381089673</v>
      </c>
      <c r="FY74" s="11">
        <v>27.722333111554672</v>
      </c>
      <c r="FZ74" s="11">
        <v>7.3926221630812456</v>
      </c>
      <c r="GA74" s="11">
        <v>55.240671600733364</v>
      </c>
      <c r="GB74" s="11">
        <v>-5.7106716007333631</v>
      </c>
      <c r="GC74" s="11">
        <v>69.284396447123811</v>
      </c>
      <c r="GD74" s="11">
        <v>6.9657318037247222</v>
      </c>
      <c r="GE74" s="11">
        <v>20</v>
      </c>
      <c r="GF74" s="11">
        <v>22.727272727272727</v>
      </c>
      <c r="GG74" s="11">
        <v>22.727272727272727</v>
      </c>
      <c r="GH74" s="11">
        <v>0</v>
      </c>
      <c r="GI74" s="11">
        <v>75</v>
      </c>
      <c r="GJ74" s="11">
        <v>85.838150289017349</v>
      </c>
      <c r="GK74" s="11">
        <v>1</v>
      </c>
      <c r="GL74" s="11">
        <v>7</v>
      </c>
      <c r="GM74" s="11">
        <v>2.6666666666666665</v>
      </c>
      <c r="GN74" s="11">
        <v>59.927930139478242</v>
      </c>
      <c r="GO74" s="11">
        <v>33.352716142623215</v>
      </c>
      <c r="GP74" s="11">
        <v>27.217269135013353</v>
      </c>
      <c r="GQ74" s="11">
        <v>40.696423920000001</v>
      </c>
      <c r="GR74" s="11">
        <v>87.279016686246962</v>
      </c>
      <c r="GS74" s="11">
        <v>27.838202942544747</v>
      </c>
      <c r="GT74" s="11">
        <v>55.469409877259793</v>
      </c>
      <c r="GU74" s="11">
        <v>23.212252900889158</v>
      </c>
      <c r="GV74" s="14" t="s">
        <v>727</v>
      </c>
      <c r="GW74" s="11" t="s">
        <v>727</v>
      </c>
      <c r="GX74" s="11">
        <v>1.2694177136396074</v>
      </c>
      <c r="GY74" s="11">
        <v>1</v>
      </c>
      <c r="GZ74" s="11">
        <v>326.10067997763463</v>
      </c>
      <c r="HA74" s="11">
        <v>11.090531168323352</v>
      </c>
      <c r="HB74" s="11">
        <v>0.97087378640776689</v>
      </c>
      <c r="HC74" s="11">
        <v>100</v>
      </c>
      <c r="HD74" s="11">
        <v>1144452.7947047807</v>
      </c>
      <c r="HE74" s="11">
        <v>252.16920634920635</v>
      </c>
      <c r="HF74" s="11">
        <v>384.83634920634921</v>
      </c>
      <c r="HG74" s="11">
        <v>381.50761904761907</v>
      </c>
      <c r="HH74" s="11">
        <v>252.53634920634923</v>
      </c>
      <c r="HI74" s="12">
        <v>152.46805286621128</v>
      </c>
      <c r="HJ74" s="12">
        <v>19.481425498517527</v>
      </c>
      <c r="HK74" s="12">
        <v>11.437605689843828</v>
      </c>
      <c r="HL74" s="11">
        <v>74.895236260295746</v>
      </c>
      <c r="HM74" s="11">
        <v>91.464765666393717</v>
      </c>
      <c r="HN74" s="11">
        <v>92.110206637445216</v>
      </c>
      <c r="HO74" s="11">
        <v>86.754009922450749</v>
      </c>
      <c r="HP74" s="11">
        <v>40.816916333509944</v>
      </c>
      <c r="HQ74" s="11">
        <v>91.33</v>
      </c>
      <c r="HR74" s="11">
        <v>86.539999999999992</v>
      </c>
      <c r="HS74" s="14">
        <v>98.416785714285709</v>
      </c>
      <c r="HT74" s="11">
        <v>8.9623650851206911</v>
      </c>
      <c r="HU74" s="11">
        <v>25.762250889839532</v>
      </c>
      <c r="HV74" s="11">
        <v>74.808702923812774</v>
      </c>
      <c r="HW74" s="11">
        <v>91.722051506419447</v>
      </c>
      <c r="HX74" s="11">
        <v>24.297297764965599</v>
      </c>
      <c r="HY74" s="11">
        <v>53.722779558505906</v>
      </c>
      <c r="HZ74" s="11">
        <v>99.554091120132</v>
      </c>
      <c r="IA74" s="11">
        <v>95.615988854439138</v>
      </c>
      <c r="IB74" s="11">
        <v>98.942577397520537</v>
      </c>
      <c r="IC74" s="11">
        <v>44.436584711175918</v>
      </c>
      <c r="ID74" s="11">
        <v>98.023749361540922</v>
      </c>
      <c r="IE74" s="11">
        <v>96.343889797801097</v>
      </c>
      <c r="IF74" s="11">
        <v>98.529855171389329</v>
      </c>
      <c r="IG74" s="11">
        <v>17.408951827261003</v>
      </c>
      <c r="IH74" s="11">
        <v>98.853006472673982</v>
      </c>
      <c r="II74" s="11">
        <v>29.487982274456915</v>
      </c>
      <c r="IJ74" s="11">
        <v>17.549923195084485</v>
      </c>
      <c r="IK74" s="11">
        <v>9</v>
      </c>
      <c r="IL74" s="11">
        <v>91.484032561051976</v>
      </c>
      <c r="IM74" s="11">
        <v>15.114878859399836</v>
      </c>
      <c r="IN74" s="11">
        <v>20.056837339241849</v>
      </c>
      <c r="IO74" s="11">
        <v>36.621740170667515</v>
      </c>
      <c r="IP74" s="11">
        <v>18.333333333333332</v>
      </c>
      <c r="IQ74" s="11">
        <v>4.4566378956021371</v>
      </c>
      <c r="IR74" s="11">
        <v>88.481675392670155</v>
      </c>
      <c r="IS74" s="11">
        <v>80.260623123449591</v>
      </c>
      <c r="IT74" s="11">
        <v>5.8565153733528552</v>
      </c>
      <c r="IU74" s="11">
        <v>109.80966325036603</v>
      </c>
      <c r="IV74" s="11">
        <v>6.777202769003293</v>
      </c>
      <c r="IW74" s="11">
        <v>21.926876806236979</v>
      </c>
      <c r="IX74" s="11">
        <v>27.514792899408285</v>
      </c>
      <c r="IY74" s="11">
        <v>5.7988165680473376</v>
      </c>
      <c r="IZ74" s="11">
        <v>0</v>
      </c>
      <c r="JA74" s="11">
        <v>60.473372781065095</v>
      </c>
      <c r="JB74" s="11">
        <v>9.375</v>
      </c>
      <c r="JC74" s="11">
        <v>14.792899408284024</v>
      </c>
      <c r="JD74" s="11">
        <v>10.355029585798817</v>
      </c>
      <c r="JE74" s="11">
        <v>3.5502958579881656</v>
      </c>
      <c r="JF74" s="11">
        <v>2.8994082840236688</v>
      </c>
      <c r="JG74" s="11">
        <v>4.2105263157894735</v>
      </c>
      <c r="JH74" s="11">
        <v>8.4349070100143066</v>
      </c>
      <c r="JI74" s="11">
        <v>8.5885416666666661</v>
      </c>
      <c r="JJ74" s="11">
        <v>88.563968668407313</v>
      </c>
      <c r="JK74" s="11">
        <v>96.05825242718447</v>
      </c>
      <c r="JL74" s="11">
        <v>1.5330188679245282</v>
      </c>
      <c r="JM74" s="11">
        <v>38.738207547169814</v>
      </c>
      <c r="JN74" s="11">
        <v>66.367028493894168</v>
      </c>
      <c r="JO74" s="11">
        <v>50.610583446404348</v>
      </c>
      <c r="JP74" s="11">
        <v>2.9850746268656714</v>
      </c>
      <c r="JQ74" s="11">
        <v>90.55</v>
      </c>
      <c r="JR74" s="11">
        <v>99</v>
      </c>
      <c r="JS74" s="11">
        <v>99.50248756218906</v>
      </c>
      <c r="JT74" s="11">
        <v>97.146932952924388</v>
      </c>
      <c r="JU74" s="11">
        <v>83.415435139573063</v>
      </c>
      <c r="JV74" s="11">
        <v>0.74390239999999996</v>
      </c>
      <c r="JW74" s="11">
        <v>0.70731710000000003</v>
      </c>
      <c r="JX74" s="11">
        <v>1.1046912579999999</v>
      </c>
      <c r="JY74" s="11">
        <v>0.3198975</v>
      </c>
      <c r="JZ74" s="11">
        <v>2.5981875647186001</v>
      </c>
      <c r="KA74" s="11">
        <v>70728.502731686211</v>
      </c>
      <c r="KB74" s="11">
        <v>64315.407149133775</v>
      </c>
      <c r="KC74" s="11">
        <v>0.27602129622314808</v>
      </c>
      <c r="KD74" s="11">
        <v>0</v>
      </c>
      <c r="KE74" s="11">
        <v>27.647661229999997</v>
      </c>
      <c r="KF74" s="11">
        <v>0.174982</v>
      </c>
      <c r="KG74" s="13">
        <v>4.3657312329435462E-2</v>
      </c>
      <c r="KH74" s="11">
        <v>-12.058691612737874</v>
      </c>
      <c r="KI74" s="11">
        <v>176.54600301659124</v>
      </c>
      <c r="KJ74" s="11">
        <v>-21.180555555555554</v>
      </c>
      <c r="KK74" s="11">
        <v>3.2362459546925564</v>
      </c>
      <c r="KL74" s="11">
        <v>8.0129411764705907</v>
      </c>
      <c r="KM74" s="11">
        <v>10.413529411764706</v>
      </c>
      <c r="KN74" s="11">
        <v>87.673333333333346</v>
      </c>
      <c r="KO74" s="11">
        <v>111.10416666666667</v>
      </c>
      <c r="KP74" s="11">
        <v>105.255</v>
      </c>
      <c r="KQ74" s="11">
        <v>11.105341727786071</v>
      </c>
      <c r="KR74" s="11">
        <v>28.372352285395763</v>
      </c>
      <c r="KS74" s="11">
        <v>83.351385504106872</v>
      </c>
      <c r="KT74" s="11">
        <v>4.5792916812152402</v>
      </c>
      <c r="KU74" s="11">
        <v>75.531018206338501</v>
      </c>
      <c r="KV74" s="11">
        <v>18.921872154434531</v>
      </c>
    </row>
    <row r="75" spans="1:308" x14ac:dyDescent="0.3">
      <c r="A75" t="s">
        <v>1</v>
      </c>
      <c r="B75" s="2" t="s">
        <v>138</v>
      </c>
      <c r="C75" s="2" t="s">
        <v>139</v>
      </c>
      <c r="D75" s="2" t="s">
        <v>133</v>
      </c>
      <c r="E75" s="2" t="s">
        <v>349</v>
      </c>
      <c r="F75" s="2" t="s">
        <v>357</v>
      </c>
      <c r="G75" s="2" t="s">
        <v>355</v>
      </c>
      <c r="H75" s="17" t="s">
        <v>488</v>
      </c>
      <c r="I75" s="11">
        <v>52.615031503157361</v>
      </c>
      <c r="J75" s="11">
        <v>55.061831501255355</v>
      </c>
      <c r="K75" s="11">
        <v>55.405214369374548</v>
      </c>
      <c r="L75" s="11">
        <v>59.8320134248331</v>
      </c>
      <c r="M75" s="11">
        <v>50.345024414189083</v>
      </c>
      <c r="N75" s="11">
        <v>57.15474007722753</v>
      </c>
      <c r="O75" s="11">
        <v>37.891365232064572</v>
      </c>
      <c r="P75" s="11">
        <v>81.262270841169126</v>
      </c>
      <c r="Q75" s="11">
        <v>42.070075619112025</v>
      </c>
      <c r="R75" s="11">
        <v>37.424242424242429</v>
      </c>
      <c r="S75" s="11">
        <v>74.801151947339548</v>
      </c>
      <c r="T75" s="11">
        <v>34.359779585063016</v>
      </c>
      <c r="U75" s="11">
        <v>69.930794279654478</v>
      </c>
      <c r="V75" s="11">
        <v>45.584505812206807</v>
      </c>
      <c r="W75" s="11">
        <v>24.173314241898666</v>
      </c>
      <c r="X75" s="11">
        <v>66.468480532545613</v>
      </c>
      <c r="Y75" s="11">
        <v>94.106562703053925</v>
      </c>
      <c r="Z75" s="11">
        <v>36.872500000000002</v>
      </c>
      <c r="AA75" s="11">
        <v>68.067970318760132</v>
      </c>
      <c r="AB75" s="11">
        <v>84.735377145773924</v>
      </c>
      <c r="AC75" s="11">
        <v>51.217919973625591</v>
      </c>
      <c r="AD75" s="11">
        <v>48.131903833658221</v>
      </c>
      <c r="AE75" s="11">
        <v>47.006895852347633</v>
      </c>
      <c r="AF75" s="11">
        <v>50.345024414189083</v>
      </c>
      <c r="AG75" s="11">
        <v>44.90315810705637</v>
      </c>
      <c r="AH75" s="11">
        <v>0</v>
      </c>
      <c r="AI75" s="11">
        <v>46.522015946840881</v>
      </c>
      <c r="AJ75" s="11">
        <v>87.133144658203292</v>
      </c>
      <c r="AK75" s="11">
        <v>69.289529914529922</v>
      </c>
      <c r="AL75" s="11">
        <v>95.080591836734698</v>
      </c>
      <c r="AM75" s="11">
        <v>52.820175521881303</v>
      </c>
      <c r="AN75" s="11">
        <v>2.418565046536139</v>
      </c>
      <c r="AO75" s="11">
        <v>0.43430441917451323</v>
      </c>
      <c r="AP75" s="11">
        <v>52.619453062305048</v>
      </c>
      <c r="AQ75" s="11">
        <v>51.05973944049228</v>
      </c>
      <c r="AR75" s="11">
        <v>67.995953901998149</v>
      </c>
      <c r="AS75" s="11">
        <v>61.53846153846154</v>
      </c>
      <c r="AT75" s="11">
        <v>94.977071762027649</v>
      </c>
      <c r="AU75" s="11">
        <v>91.691675742026021</v>
      </c>
      <c r="AV75" s="11">
        <v>65.55192920118202</v>
      </c>
      <c r="AW75" s="11">
        <v>79.458740699747892</v>
      </c>
      <c r="AX75" s="11">
        <v>94.355746103569587</v>
      </c>
      <c r="AY75" s="11">
        <v>67.949787876687182</v>
      </c>
      <c r="AZ75" s="11">
        <v>37.735496435233202</v>
      </c>
      <c r="BA75" s="11">
        <v>44.793939352054636</v>
      </c>
      <c r="BB75" s="11">
        <v>17.801078812473083</v>
      </c>
      <c r="BC75" s="11">
        <v>35</v>
      </c>
      <c r="BD75" s="11">
        <v>40.909090909090914</v>
      </c>
      <c r="BE75" s="11">
        <v>36.363636363636367</v>
      </c>
      <c r="BF75" s="11">
        <v>33.333333333333329</v>
      </c>
      <c r="BG75" s="11">
        <v>75</v>
      </c>
      <c r="BH75" s="11">
        <v>100</v>
      </c>
      <c r="BI75" s="11">
        <v>86.505759736697755</v>
      </c>
      <c r="BJ75" s="11">
        <v>79.166666666666657</v>
      </c>
      <c r="BK75" s="11">
        <v>95.789473684210535</v>
      </c>
      <c r="BL75" s="11">
        <v>39.431189401373182</v>
      </c>
      <c r="BM75" s="11">
        <v>21.31752799373136</v>
      </c>
      <c r="BN75" s="11">
        <v>15.260706846</v>
      </c>
      <c r="BO75" s="11">
        <v>0</v>
      </c>
      <c r="BP75" s="11">
        <v>54.642399883322923</v>
      </c>
      <c r="BQ75" s="11">
        <v>80.32105112791848</v>
      </c>
      <c r="BR75" s="11">
        <v>74.828931827722045</v>
      </c>
      <c r="BS75" s="11">
        <v>1.8771101635368814</v>
      </c>
      <c r="BT75" s="11">
        <v>96.81</v>
      </c>
      <c r="BU75" s="11">
        <v>34.14</v>
      </c>
      <c r="BV75" s="11">
        <v>40.679924709704018</v>
      </c>
      <c r="BW75" s="11">
        <v>100</v>
      </c>
      <c r="BX75" s="11">
        <v>0</v>
      </c>
      <c r="BY75" s="11">
        <v>44.522340624415776</v>
      </c>
      <c r="BZ75" s="11">
        <v>7.1428571428571423</v>
      </c>
      <c r="CA75" s="11">
        <v>0</v>
      </c>
      <c r="CB75" s="11">
        <v>45.028059200321749</v>
      </c>
      <c r="CC75" s="11">
        <v>73.36323428642622</v>
      </c>
      <c r="CD75" s="11">
        <v>74.415746467912683</v>
      </c>
      <c r="CE75" s="11">
        <v>42.264775849133336</v>
      </c>
      <c r="CF75" s="11">
        <v>97.973193140661948</v>
      </c>
      <c r="CG75" s="11">
        <v>45.486660378784016</v>
      </c>
      <c r="CH75" s="11">
        <v>62.273120138288682</v>
      </c>
      <c r="CI75" s="11">
        <v>69.502633466612451</v>
      </c>
      <c r="CJ75" s="11">
        <v>88.369070825211168</v>
      </c>
      <c r="CK75" s="11">
        <v>98.03443794671864</v>
      </c>
      <c r="CL75" s="11">
        <v>97.53086419753086</v>
      </c>
      <c r="CM75" s="11">
        <v>97.482131254061073</v>
      </c>
      <c r="CN75" s="11">
        <v>89.116309291747882</v>
      </c>
      <c r="CO75" s="11">
        <v>70.099999999999994</v>
      </c>
      <c r="CP75" s="11">
        <v>77.39</v>
      </c>
      <c r="CQ75" s="11">
        <v>0</v>
      </c>
      <c r="CR75" s="11">
        <v>0</v>
      </c>
      <c r="CS75" s="11">
        <v>39.867794563159066</v>
      </c>
      <c r="CT75" s="11">
        <v>87.143527951353178</v>
      </c>
      <c r="CU75" s="11">
        <v>84.161372109506729</v>
      </c>
      <c r="CV75" s="11">
        <v>64.610463411211697</v>
      </c>
      <c r="CW75" s="11">
        <v>38.104790562162677</v>
      </c>
      <c r="CX75" s="11">
        <v>94.51987331516743</v>
      </c>
      <c r="CY75" s="11">
        <v>95.270159509244806</v>
      </c>
      <c r="CZ75" s="11">
        <v>96.994439432207798</v>
      </c>
      <c r="DA75" s="11">
        <v>50.095591695391086</v>
      </c>
      <c r="DB75" s="11">
        <v>96.727156995461911</v>
      </c>
      <c r="DC75" s="11">
        <v>91.39375482817573</v>
      </c>
      <c r="DD75" s="11">
        <v>96.661000587117158</v>
      </c>
      <c r="DE75" s="11">
        <v>52.873057675700899</v>
      </c>
      <c r="DF75" s="11">
        <v>97.867856442891892</v>
      </c>
      <c r="DG75" s="11">
        <v>59.941520467836263</v>
      </c>
      <c r="DH75" s="11">
        <v>69.71223945304051</v>
      </c>
      <c r="DI75" s="11">
        <v>24</v>
      </c>
      <c r="DJ75" s="11">
        <v>88.661468486029889</v>
      </c>
      <c r="DK75" s="11">
        <v>27.160493827160494</v>
      </c>
      <c r="DL75" s="11">
        <v>28.573749187784276</v>
      </c>
      <c r="DM75" s="11">
        <v>66.97495183044316</v>
      </c>
      <c r="DN75" s="11">
        <v>31.578947368421051</v>
      </c>
      <c r="DO75" s="11">
        <v>0</v>
      </c>
      <c r="DP75" s="11">
        <v>89.473684210526315</v>
      </c>
      <c r="DQ75" s="11">
        <v>49.354193321343985</v>
      </c>
      <c r="DR75" s="11">
        <v>73.333333333333329</v>
      </c>
      <c r="DS75" s="11">
        <v>28.347546587889937</v>
      </c>
      <c r="DT75" s="11">
        <v>57.176811709608245</v>
      </c>
      <c r="DU75" s="11">
        <v>32.629504504504503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57.509610921339224</v>
      </c>
      <c r="EB75" s="11">
        <v>49.151067029923901</v>
      </c>
      <c r="EC75" s="11">
        <v>43.355529912326674</v>
      </c>
      <c r="ED75" s="11">
        <v>57.593871870614599</v>
      </c>
      <c r="EE75" s="11">
        <v>25</v>
      </c>
      <c r="EF75" s="11">
        <v>71.662865174686274</v>
      </c>
      <c r="EG75" s="11">
        <v>84.483926656096457</v>
      </c>
      <c r="EH75" s="11">
        <v>92.385786802030452</v>
      </c>
      <c r="EI75" s="11">
        <v>100</v>
      </c>
      <c r="EJ75" s="11">
        <v>0</v>
      </c>
      <c r="EK75" s="11">
        <v>88.461538461538453</v>
      </c>
      <c r="EL75" s="11">
        <v>90.364583333333343</v>
      </c>
      <c r="EM75" s="11">
        <v>91.40625</v>
      </c>
      <c r="EN75" s="11">
        <v>76.215277777777786</v>
      </c>
      <c r="EO75" s="11">
        <v>96.13</v>
      </c>
      <c r="EP75" s="11">
        <v>100</v>
      </c>
      <c r="EQ75" s="11">
        <v>100</v>
      </c>
      <c r="ER75" s="11">
        <v>94.897959183673478</v>
      </c>
      <c r="ES75" s="11">
        <v>84.375</v>
      </c>
      <c r="ET75" s="11">
        <v>70.454544607438066</v>
      </c>
      <c r="EU75" s="11">
        <v>88.709671873049189</v>
      </c>
      <c r="EV75" s="11">
        <v>37.182103028574517</v>
      </c>
      <c r="EW75" s="11">
        <v>14.934382578463451</v>
      </c>
      <c r="EX75" s="11">
        <v>5.3866803013465479</v>
      </c>
      <c r="EY75" s="11">
        <v>0.89639572627562503</v>
      </c>
      <c r="EZ75" s="11">
        <v>0.97261911198624518</v>
      </c>
      <c r="FA75" s="11">
        <v>1.0366597202569303</v>
      </c>
      <c r="FB75" s="11">
        <v>0</v>
      </c>
      <c r="FC75" s="11">
        <v>0</v>
      </c>
      <c r="FD75" s="11">
        <v>0.70055795644112262</v>
      </c>
      <c r="FE75" s="11">
        <v>1.3640653149932798</v>
      </c>
      <c r="FF75" s="11">
        <v>68.203630043177355</v>
      </c>
      <c r="FG75" s="11">
        <v>17.853894277678933</v>
      </c>
      <c r="FH75" s="11">
        <v>100</v>
      </c>
      <c r="FI75" s="11">
        <v>75.675675675675677</v>
      </c>
      <c r="FJ75" s="11">
        <v>51.030764351411364</v>
      </c>
      <c r="FK75" s="11">
        <v>69.85655039769199</v>
      </c>
      <c r="FL75" s="11">
        <v>6.4204805201399955</v>
      </c>
      <c r="FM75" s="11">
        <v>59.370132260896668</v>
      </c>
      <c r="FN75" s="11">
        <v>68.620769672321387</v>
      </c>
      <c r="FO75" s="11">
        <v>86.938435940099836</v>
      </c>
      <c r="FP75" s="11">
        <v>78.665661515265739</v>
      </c>
      <c r="FQ75" s="11">
        <v>87.552467795628885</v>
      </c>
      <c r="FR75" s="11">
        <v>32.949675634053868</v>
      </c>
      <c r="FS75" s="11">
        <v>90.092569427070302</v>
      </c>
      <c r="FT75" s="11">
        <v>31.776913099870296</v>
      </c>
      <c r="FU75" s="11">
        <v>27.670171555063639</v>
      </c>
      <c r="FV75" s="11">
        <v>48.422800221361378</v>
      </c>
      <c r="FW75" s="11">
        <v>159.10348644161593</v>
      </c>
      <c r="FX75" s="11">
        <v>290.53680132816822</v>
      </c>
      <c r="FY75" s="11">
        <v>41.505257332595463</v>
      </c>
      <c r="FZ75" s="11">
        <v>27.670171555063639</v>
      </c>
      <c r="GA75" s="11">
        <v>67.949787876687182</v>
      </c>
      <c r="GB75" s="11">
        <v>-9.5797878766871847</v>
      </c>
      <c r="GC75" s="11">
        <v>44.793939352054636</v>
      </c>
      <c r="GD75" s="11">
        <v>-0.87527761214675337</v>
      </c>
      <c r="GE75" s="11">
        <v>35</v>
      </c>
      <c r="GF75" s="11">
        <v>40.909090909090914</v>
      </c>
      <c r="GG75" s="11">
        <v>36.363636363636367</v>
      </c>
      <c r="GH75" s="11">
        <v>33.333333333333329</v>
      </c>
      <c r="GI75" s="11">
        <v>75</v>
      </c>
      <c r="GJ75" s="11">
        <v>100</v>
      </c>
      <c r="GK75" s="11">
        <v>10</v>
      </c>
      <c r="GL75" s="11">
        <v>10</v>
      </c>
      <c r="GM75" s="11">
        <v>1.3333333333333333</v>
      </c>
      <c r="GN75" s="11">
        <v>39.431189401373182</v>
      </c>
      <c r="GO75" s="11">
        <v>21.31752799373136</v>
      </c>
      <c r="GP75" s="11">
        <v>15.260706846</v>
      </c>
      <c r="GQ75" s="11">
        <v>0</v>
      </c>
      <c r="GR75" s="11">
        <v>54.642399883322923</v>
      </c>
      <c r="GS75" s="11">
        <v>19.678948872081527</v>
      </c>
      <c r="GT75" s="11">
        <v>25.171068172277955</v>
      </c>
      <c r="GU75" s="11">
        <v>1.8771101635368814</v>
      </c>
      <c r="GV75" s="11" t="s">
        <v>727</v>
      </c>
      <c r="GW75" s="11" t="s">
        <v>727</v>
      </c>
      <c r="GX75" s="11">
        <v>40.679924709704018</v>
      </c>
      <c r="GY75" s="11">
        <v>1</v>
      </c>
      <c r="GZ75" s="11">
        <v>0</v>
      </c>
      <c r="HA75" s="11">
        <v>44.522340624415776</v>
      </c>
      <c r="HB75" s="11">
        <v>7.1428571428571423</v>
      </c>
      <c r="HC75" s="11">
        <v>0</v>
      </c>
      <c r="HD75" s="11">
        <v>4440324.8831557296</v>
      </c>
      <c r="HE75" s="11">
        <v>90.613174603174585</v>
      </c>
      <c r="HF75" s="11">
        <v>123.15746031746035</v>
      </c>
      <c r="HG75" s="11">
        <v>282.55285714285714</v>
      </c>
      <c r="HH75" s="11">
        <v>31.233174603174604</v>
      </c>
      <c r="HI75" s="12">
        <v>267.20431243620993</v>
      </c>
      <c r="HJ75" s="12">
        <v>37.726879861711318</v>
      </c>
      <c r="HK75" s="12">
        <v>125.07512409316533</v>
      </c>
      <c r="HL75" s="11">
        <v>88.369070825211168</v>
      </c>
      <c r="HM75" s="11">
        <v>98.03443794671864</v>
      </c>
      <c r="HN75" s="11">
        <v>97.53086419753086</v>
      </c>
      <c r="HO75" s="11">
        <v>97.482131254061073</v>
      </c>
      <c r="HP75" s="11">
        <v>89.116309291747882</v>
      </c>
      <c r="HQ75" s="11">
        <v>70.099999999999994</v>
      </c>
      <c r="HR75" s="11">
        <v>77.39</v>
      </c>
      <c r="HS75" s="14" t="s">
        <v>727</v>
      </c>
      <c r="HT75" s="14" t="s">
        <v>727</v>
      </c>
      <c r="HU75" s="11">
        <v>39.867794563159066</v>
      </c>
      <c r="HV75" s="11">
        <v>87.143527951353178</v>
      </c>
      <c r="HW75" s="11">
        <v>84.161372109506729</v>
      </c>
      <c r="HX75" s="11">
        <v>64.610463411211697</v>
      </c>
      <c r="HY75" s="11">
        <v>38.104790562162677</v>
      </c>
      <c r="HZ75" s="11">
        <v>94.51987331516743</v>
      </c>
      <c r="IA75" s="11">
        <v>95.270159509244806</v>
      </c>
      <c r="IB75" s="11">
        <v>96.994439432207798</v>
      </c>
      <c r="IC75" s="11">
        <v>50.095591695391086</v>
      </c>
      <c r="ID75" s="11">
        <v>96.727156995461911</v>
      </c>
      <c r="IE75" s="11">
        <v>91.39375482817573</v>
      </c>
      <c r="IF75" s="11">
        <v>96.661000587117158</v>
      </c>
      <c r="IG75" s="11">
        <v>52.873057675700899</v>
      </c>
      <c r="IH75" s="11">
        <v>97.867856442891892</v>
      </c>
      <c r="II75" s="11">
        <v>59.941520467836263</v>
      </c>
      <c r="IJ75" s="11">
        <v>6.3400576368876083</v>
      </c>
      <c r="IK75" s="11">
        <v>8</v>
      </c>
      <c r="IL75" s="11">
        <v>88.661468486029889</v>
      </c>
      <c r="IM75" s="11">
        <v>27.160493827160494</v>
      </c>
      <c r="IN75" s="11">
        <v>28.573749187784276</v>
      </c>
      <c r="IO75" s="11">
        <v>66.97495183044316</v>
      </c>
      <c r="IP75" s="11">
        <v>31.578947368421051</v>
      </c>
      <c r="IQ75" s="11">
        <v>67.606060606060609</v>
      </c>
      <c r="IR75" s="11">
        <v>89.473684210526315</v>
      </c>
      <c r="IS75" s="11">
        <v>79.296507007718191</v>
      </c>
      <c r="IT75" s="11">
        <v>12.121212121212121</v>
      </c>
      <c r="IU75" s="11">
        <v>121.21212121212122</v>
      </c>
      <c r="IV75" s="11">
        <v>8.2848160660660657</v>
      </c>
      <c r="IW75" s="11">
        <v>32.629504504504503</v>
      </c>
      <c r="IX75" s="14" t="s">
        <v>727</v>
      </c>
      <c r="IY75" s="14" t="s">
        <v>727</v>
      </c>
      <c r="IZ75" s="14" t="s">
        <v>727</v>
      </c>
      <c r="JA75" s="14" t="s">
        <v>727</v>
      </c>
      <c r="JB75" s="14" t="s">
        <v>727</v>
      </c>
      <c r="JC75" s="11">
        <v>47.938036424534225</v>
      </c>
      <c r="JD75" s="11">
        <v>27.004396064475614</v>
      </c>
      <c r="JE75" s="11">
        <v>14.02553904123927</v>
      </c>
      <c r="JF75" s="11">
        <v>5.8614193008164124</v>
      </c>
      <c r="JG75" s="11">
        <v>7.5</v>
      </c>
      <c r="JH75" s="11">
        <v>11.294117647058824</v>
      </c>
      <c r="JI75" s="11">
        <v>10.084112149532711</v>
      </c>
      <c r="JJ75" s="11">
        <v>92.385786802030452</v>
      </c>
      <c r="JK75" s="11">
        <v>117.41022850924918</v>
      </c>
      <c r="JL75" s="11">
        <v>0</v>
      </c>
      <c r="JM75" s="11">
        <v>88.461538461538453</v>
      </c>
      <c r="JN75" s="11">
        <v>90.364583333333343</v>
      </c>
      <c r="JO75" s="11">
        <v>91.40625</v>
      </c>
      <c r="JP75" s="11">
        <v>76.215277777777786</v>
      </c>
      <c r="JQ75" s="11">
        <v>96.13</v>
      </c>
      <c r="JR75" s="11">
        <v>100</v>
      </c>
      <c r="JS75" s="11">
        <v>100</v>
      </c>
      <c r="JT75" s="11">
        <v>94.897959183673478</v>
      </c>
      <c r="JU75" s="11">
        <v>84.375</v>
      </c>
      <c r="JV75" s="11">
        <v>0.84146339999999997</v>
      </c>
      <c r="JW75" s="11">
        <v>0.91463410000000001</v>
      </c>
      <c r="JX75" s="11">
        <v>1.317485679</v>
      </c>
      <c r="JY75" s="11">
        <v>0.25728440000000002</v>
      </c>
      <c r="JZ75" s="11">
        <v>3.5125384283381731</v>
      </c>
      <c r="KA75" s="11">
        <v>26447.385931704681</v>
      </c>
      <c r="KB75" s="11">
        <v>19920.098145819291</v>
      </c>
      <c r="KC75" s="11">
        <v>8.2951475627167037E-2</v>
      </c>
      <c r="KD75" s="11">
        <v>0</v>
      </c>
      <c r="KE75" s="11">
        <v>0</v>
      </c>
      <c r="KF75" s="11">
        <v>2.0358026699999998</v>
      </c>
      <c r="KG75" s="13">
        <v>2.1606343949442598E-2</v>
      </c>
      <c r="KH75" s="11">
        <v>3.6208236208236211</v>
      </c>
      <c r="KI75" s="11">
        <v>-41.030534351145036</v>
      </c>
      <c r="KJ75" s="11">
        <v>200</v>
      </c>
      <c r="KK75" s="11">
        <v>102.70270270270269</v>
      </c>
      <c r="KL75" s="11">
        <v>8.2271428571428569</v>
      </c>
      <c r="KM75" s="11">
        <v>8.5542857142857152</v>
      </c>
      <c r="KN75" s="11">
        <v>87.673333333333346</v>
      </c>
      <c r="KO75" s="11">
        <v>111.10416666666667</v>
      </c>
      <c r="KP75" s="11">
        <v>105.255</v>
      </c>
      <c r="KQ75" s="11">
        <v>13.061564059900165</v>
      </c>
      <c r="KR75" s="11">
        <v>21.334338484734264</v>
      </c>
      <c r="KS75" s="11">
        <v>87.552467795628885</v>
      </c>
      <c r="KT75" s="11">
        <v>5.5590275192436565</v>
      </c>
      <c r="KU75" s="11">
        <v>90.092569427070302</v>
      </c>
      <c r="KV75" s="11">
        <v>31.776913099870296</v>
      </c>
    </row>
    <row r="76" spans="1:308" x14ac:dyDescent="0.3">
      <c r="A76" t="s">
        <v>1</v>
      </c>
      <c r="B76" s="2" t="s">
        <v>140</v>
      </c>
      <c r="C76" s="2" t="s">
        <v>141</v>
      </c>
      <c r="D76" s="2" t="s">
        <v>133</v>
      </c>
      <c r="E76" s="2" t="s">
        <v>348</v>
      </c>
      <c r="F76" s="2" t="s">
        <v>358</v>
      </c>
      <c r="G76" s="2" t="s">
        <v>355</v>
      </c>
      <c r="H76" s="17" t="s">
        <v>488</v>
      </c>
      <c r="I76" s="11">
        <v>52.509042007008929</v>
      </c>
      <c r="J76" s="11">
        <v>56.570020900467547</v>
      </c>
      <c r="K76" s="11">
        <v>55.383403303919792</v>
      </c>
      <c r="L76" s="11">
        <v>68.085114111362202</v>
      </c>
      <c r="M76" s="11">
        <v>53.309987533072437</v>
      </c>
      <c r="N76" s="11">
        <v>47.393817846908526</v>
      </c>
      <c r="O76" s="11">
        <v>34.31190834632303</v>
      </c>
      <c r="P76" s="11">
        <v>54.069162924845358</v>
      </c>
      <c r="Q76" s="11">
        <v>60.716853808454829</v>
      </c>
      <c r="R76" s="11">
        <v>17.121212121212121</v>
      </c>
      <c r="S76" s="11">
        <v>96.884485280672877</v>
      </c>
      <c r="T76" s="11">
        <v>49.40367938585225</v>
      </c>
      <c r="U76" s="11">
        <v>67.53094511872456</v>
      </c>
      <c r="V76" s="11">
        <v>50.263807663510796</v>
      </c>
      <c r="W76" s="11">
        <v>28.895269205771072</v>
      </c>
      <c r="X76" s="11">
        <v>51.962324741326064</v>
      </c>
      <c r="Y76" s="11">
        <v>86.27989076134017</v>
      </c>
      <c r="Z76" s="11">
        <v>54.396128507241841</v>
      </c>
      <c r="AA76" s="11">
        <v>85.129137579718758</v>
      </c>
      <c r="AB76" s="11">
        <v>86.503934438763565</v>
      </c>
      <c r="AC76" s="11">
        <v>61.258322372333794</v>
      </c>
      <c r="AD76" s="11">
        <v>46.828304358444903</v>
      </c>
      <c r="AE76" s="11">
        <v>60.705871807550025</v>
      </c>
      <c r="AF76" s="11">
        <v>53.309987533072437</v>
      </c>
      <c r="AG76" s="11">
        <v>31.240103188599594</v>
      </c>
      <c r="AH76" s="11">
        <v>8.2621216541819322</v>
      </c>
      <c r="AI76" s="11">
        <v>25.388770581201932</v>
      </c>
      <c r="AJ76" s="11">
        <v>88.560800416897621</v>
      </c>
      <c r="AK76" s="11">
        <v>42.831525546767509</v>
      </c>
      <c r="AL76" s="11">
        <v>88.079585693802571</v>
      </c>
      <c r="AM76" s="11">
        <v>46.650207859760073</v>
      </c>
      <c r="AN76" s="11">
        <v>6.7236955769041122</v>
      </c>
      <c r="AO76" s="11">
        <v>0.12243761133573454</v>
      </c>
      <c r="AP76" s="11">
        <v>53.331180443500259</v>
      </c>
      <c r="AQ76" s="11">
        <v>34.840738835486718</v>
      </c>
      <c r="AR76" s="11">
        <v>64.203189750951239</v>
      </c>
      <c r="AS76" s="11">
        <v>77.777067212380885</v>
      </c>
      <c r="AT76" s="11">
        <v>83.084150316490479</v>
      </c>
      <c r="AU76" s="11">
        <v>30.23229347842668</v>
      </c>
      <c r="AV76" s="11">
        <v>0</v>
      </c>
      <c r="AW76" s="11">
        <v>62.02027953642714</v>
      </c>
      <c r="AX76" s="11">
        <v>71.301187005347018</v>
      </c>
      <c r="AY76" s="11">
        <v>54.210994205782917</v>
      </c>
      <c r="AZ76" s="11">
        <v>54.699696092118153</v>
      </c>
      <c r="BA76" s="11">
        <v>65.669536794929115</v>
      </c>
      <c r="BB76" s="11">
        <v>68.287188140989159</v>
      </c>
      <c r="BC76" s="11">
        <v>15</v>
      </c>
      <c r="BD76" s="11">
        <v>22.727272727272727</v>
      </c>
      <c r="BE76" s="11">
        <v>13.636363636363635</v>
      </c>
      <c r="BF76" s="11">
        <v>100</v>
      </c>
      <c r="BG76" s="11">
        <v>100</v>
      </c>
      <c r="BH76" s="11">
        <v>100</v>
      </c>
      <c r="BI76" s="11">
        <v>86.505759736697755</v>
      </c>
      <c r="BJ76" s="11">
        <v>97.916666666666657</v>
      </c>
      <c r="BK76" s="11">
        <v>81.05263157894737</v>
      </c>
      <c r="BL76" s="11">
        <v>55.182996513177883</v>
      </c>
      <c r="BM76" s="11">
        <v>23.435344807046974</v>
      </c>
      <c r="BN76" s="11">
        <v>27.341337990089038</v>
      </c>
      <c r="BO76" s="11">
        <v>60.006086039999992</v>
      </c>
      <c r="BP76" s="11">
        <v>71.314303601578473</v>
      </c>
      <c r="BQ76" s="11">
        <v>63.058925328080448</v>
      </c>
      <c r="BR76" s="11">
        <v>68.219606426514744</v>
      </c>
      <c r="BS76" s="11">
        <v>1.3157337175304036</v>
      </c>
      <c r="BT76" s="11">
        <v>86.66</v>
      </c>
      <c r="BU76" s="11">
        <v>86.66</v>
      </c>
      <c r="BV76" s="11">
        <v>0</v>
      </c>
      <c r="BW76" s="11">
        <v>100</v>
      </c>
      <c r="BX76" s="11">
        <v>26.9471122635344</v>
      </c>
      <c r="BY76" s="11">
        <v>80.438912058408405</v>
      </c>
      <c r="BZ76" s="11">
        <v>12.76595744680851</v>
      </c>
      <c r="CA76" s="11">
        <v>0</v>
      </c>
      <c r="CB76" s="11">
        <v>22.376207317867362</v>
      </c>
      <c r="CC76" s="11">
        <v>28.201160103438355</v>
      </c>
      <c r="CD76" s="11">
        <v>25.231456900963561</v>
      </c>
      <c r="CE76" s="11">
        <v>15.379148788829088</v>
      </c>
      <c r="CF76" s="11">
        <v>43.698007856734911</v>
      </c>
      <c r="CG76" s="11">
        <v>92.550932562803638</v>
      </c>
      <c r="CH76" s="11">
        <v>66.12605971249539</v>
      </c>
      <c r="CI76" s="11">
        <v>92.549507264017478</v>
      </c>
      <c r="CJ76" s="11">
        <v>74.275627789249327</v>
      </c>
      <c r="CK76" s="11">
        <v>91.7271697861853</v>
      </c>
      <c r="CL76" s="11">
        <v>92.000266435755677</v>
      </c>
      <c r="CM76" s="11">
        <v>93.558915606474386</v>
      </c>
      <c r="CN76" s="11">
        <v>79.837474189036172</v>
      </c>
      <c r="CO76" s="11">
        <v>57.65</v>
      </c>
      <c r="CP76" s="11">
        <v>100</v>
      </c>
      <c r="CQ76" s="11">
        <v>59.150000000000006</v>
      </c>
      <c r="CR76" s="11">
        <v>0.78451402896736067</v>
      </c>
      <c r="CS76" s="11">
        <v>67.079116081121441</v>
      </c>
      <c r="CT76" s="11">
        <v>86.021744478719171</v>
      </c>
      <c r="CU76" s="11">
        <v>88.241766789341256</v>
      </c>
      <c r="CV76" s="11">
        <v>88.989058894194002</v>
      </c>
      <c r="CW76" s="11">
        <v>81.482007756508423</v>
      </c>
      <c r="CX76" s="11">
        <v>98.961131478428229</v>
      </c>
      <c r="CY76" s="11">
        <v>85.40997793487071</v>
      </c>
      <c r="CZ76" s="11">
        <v>95.600987063001369</v>
      </c>
      <c r="DA76" s="11">
        <v>61.864895209666358</v>
      </c>
      <c r="DB76" s="11">
        <v>97.112877092816902</v>
      </c>
      <c r="DC76" s="11">
        <v>87.532857203597487</v>
      </c>
      <c r="DD76" s="11">
        <v>93.469060318453842</v>
      </c>
      <c r="DE76" s="11">
        <v>73.86626036155215</v>
      </c>
      <c r="DF76" s="11">
        <v>97.174560326149702</v>
      </c>
      <c r="DG76" s="11">
        <v>48.124958369413172</v>
      </c>
      <c r="DH76" s="11">
        <v>95.650008747588203</v>
      </c>
      <c r="DI76" s="11">
        <v>40</v>
      </c>
      <c r="DJ76" s="11">
        <v>92.513155265436623</v>
      </c>
      <c r="DK76" s="11">
        <v>20.36235262772264</v>
      </c>
      <c r="DL76" s="11">
        <v>27.60940518217545</v>
      </c>
      <c r="DM76" s="11">
        <v>45.460293373798685</v>
      </c>
      <c r="DN76" s="11">
        <v>20</v>
      </c>
      <c r="DO76" s="11">
        <v>94.838922011741218</v>
      </c>
      <c r="DP76" s="11">
        <v>82.524271844660191</v>
      </c>
      <c r="DQ76" s="11">
        <v>30.279685546160074</v>
      </c>
      <c r="DR76" s="11">
        <v>94.847775175644031</v>
      </c>
      <c r="DS76" s="11">
        <v>34.802501877413185</v>
      </c>
      <c r="DT76" s="11">
        <v>36.65412314743876</v>
      </c>
      <c r="DU76" s="11">
        <v>25.826083229760428</v>
      </c>
      <c r="DV76" s="11">
        <v>4.3686079556297086</v>
      </c>
      <c r="DW76" s="11">
        <v>15.011555383321504</v>
      </c>
      <c r="DX76" s="11">
        <v>0</v>
      </c>
      <c r="DY76" s="11">
        <v>7.2662556959570814</v>
      </c>
      <c r="DZ76" s="11">
        <v>14.664189236001365</v>
      </c>
      <c r="EA76" s="11">
        <v>19.05424909922661</v>
      </c>
      <c r="EB76" s="11">
        <v>44.504343714008954</v>
      </c>
      <c r="EC76" s="11">
        <v>12.597303902519064</v>
      </c>
      <c r="ED76" s="11">
        <v>17.454622856921706</v>
      </c>
      <c r="EE76" s="11">
        <v>33.333333333333329</v>
      </c>
      <c r="EF76" s="11">
        <v>84.222028363526547</v>
      </c>
      <c r="EG76" s="11">
        <v>76.219138151427515</v>
      </c>
      <c r="EH76" s="11">
        <v>93.802035152636449</v>
      </c>
      <c r="EI76" s="11">
        <v>100</v>
      </c>
      <c r="EJ76" s="11">
        <v>4.0433925049309662</v>
      </c>
      <c r="EK76" s="11">
        <v>54.536489151873766</v>
      </c>
      <c r="EL76" s="11">
        <v>80.057061340941516</v>
      </c>
      <c r="EM76" s="11">
        <v>66.562054208273892</v>
      </c>
      <c r="EN76" s="11">
        <v>8.9586305278174034</v>
      </c>
      <c r="EO76" s="11">
        <v>84.57</v>
      </c>
      <c r="EP76" s="11">
        <v>98.62</v>
      </c>
      <c r="EQ76" s="11">
        <v>97.52066115702479</v>
      </c>
      <c r="ER76" s="11">
        <v>95.569620253164558</v>
      </c>
      <c r="ES76" s="11">
        <v>64.117647058823536</v>
      </c>
      <c r="ET76" s="11">
        <v>70.454544607438066</v>
      </c>
      <c r="EU76" s="11">
        <v>74.19354326743003</v>
      </c>
      <c r="EV76" s="11">
        <v>22.448250522178885</v>
      </c>
      <c r="EW76" s="11">
        <v>19.504493041993303</v>
      </c>
      <c r="EX76" s="11">
        <v>11.402078376268936</v>
      </c>
      <c r="EY76" s="11">
        <v>5.0743537472650715</v>
      </c>
      <c r="EZ76" s="11">
        <v>3.6946546071783279</v>
      </c>
      <c r="FA76" s="11">
        <v>0.18444152323165042</v>
      </c>
      <c r="FB76" s="11">
        <v>2.6741612175302681E-3</v>
      </c>
      <c r="FC76" s="11">
        <v>0.17906641695696321</v>
      </c>
      <c r="FD76" s="11">
        <v>0.12356834393679422</v>
      </c>
      <c r="FE76" s="11">
        <v>30.350810718064569</v>
      </c>
      <c r="FF76" s="11">
        <v>0</v>
      </c>
      <c r="FG76" s="11">
        <v>73.946249497538759</v>
      </c>
      <c r="FH76" s="11">
        <v>98.01682692307692</v>
      </c>
      <c r="FI76" s="11">
        <v>64.342015078821106</v>
      </c>
      <c r="FJ76" s="11">
        <v>4.5677397187863376</v>
      </c>
      <c r="FK76" s="11">
        <v>35.224572005289211</v>
      </c>
      <c r="FL76" s="11">
        <v>6.4204805201399955</v>
      </c>
      <c r="FM76" s="11">
        <v>59.370132260896668</v>
      </c>
      <c r="FN76" s="11">
        <v>68.620769672321387</v>
      </c>
      <c r="FO76" s="11">
        <v>82.280471821756223</v>
      </c>
      <c r="FP76" s="11">
        <v>69.006750241080042</v>
      </c>
      <c r="FQ76" s="11">
        <v>82.598393342194996</v>
      </c>
      <c r="FR76" s="11">
        <v>48.375292855905691</v>
      </c>
      <c r="FS76" s="11">
        <v>74.764595103578159</v>
      </c>
      <c r="FT76" s="11">
        <v>28.193635141192292</v>
      </c>
      <c r="FU76" s="11">
        <v>15.987721429941805</v>
      </c>
      <c r="FV76" s="11">
        <v>163.07475858540641</v>
      </c>
      <c r="FW76" s="11">
        <v>1080.769968664066</v>
      </c>
      <c r="FX76" s="11">
        <v>745.0278186352881</v>
      </c>
      <c r="FY76" s="11">
        <v>76.741062863720657</v>
      </c>
      <c r="FZ76" s="11">
        <v>140.69194858348789</v>
      </c>
      <c r="GA76" s="11">
        <v>54.210994205782917</v>
      </c>
      <c r="GB76" s="11">
        <v>-6.6709942057829181</v>
      </c>
      <c r="GC76" s="11">
        <v>65.669536794929115</v>
      </c>
      <c r="GD76" s="11">
        <v>10.464327301312466</v>
      </c>
      <c r="GE76" s="11">
        <v>15</v>
      </c>
      <c r="GF76" s="11">
        <v>22.727272727272727</v>
      </c>
      <c r="GG76" s="11">
        <v>13.636363636363635</v>
      </c>
      <c r="GH76" s="11">
        <v>100</v>
      </c>
      <c r="GI76" s="11">
        <v>100</v>
      </c>
      <c r="GJ76" s="11">
        <v>100</v>
      </c>
      <c r="GK76" s="11">
        <v>10</v>
      </c>
      <c r="GL76" s="11">
        <v>1</v>
      </c>
      <c r="GM76" s="11">
        <v>6</v>
      </c>
      <c r="GN76" s="11">
        <v>55.182996513177883</v>
      </c>
      <c r="GO76" s="11">
        <v>23.435344807046974</v>
      </c>
      <c r="GP76" s="11">
        <v>27.341337990089038</v>
      </c>
      <c r="GQ76" s="11">
        <v>60.00608604</v>
      </c>
      <c r="GR76" s="11">
        <v>71.314303601578473</v>
      </c>
      <c r="GS76" s="11">
        <v>36.941074671919552</v>
      </c>
      <c r="GT76" s="11">
        <v>31.780393573485259</v>
      </c>
      <c r="GU76" s="11">
        <v>1.3157337175304036</v>
      </c>
      <c r="GV76" s="11" t="s">
        <v>727</v>
      </c>
      <c r="GW76" s="11" t="s">
        <v>727</v>
      </c>
      <c r="GX76" s="11" t="s">
        <v>727</v>
      </c>
      <c r="GY76" s="11">
        <v>1</v>
      </c>
      <c r="GZ76" s="11">
        <v>2591.7576835153668</v>
      </c>
      <c r="HA76" s="11">
        <v>80.438912058408405</v>
      </c>
      <c r="HB76" s="11" t="s">
        <v>727</v>
      </c>
      <c r="HC76" s="11">
        <v>0</v>
      </c>
      <c r="HD76" s="11">
        <v>2206571.4558594124</v>
      </c>
      <c r="HE76" s="11">
        <v>229.8566666666666</v>
      </c>
      <c r="HF76" s="11">
        <v>326.81047619047615</v>
      </c>
      <c r="HG76" s="11">
        <v>411.84238095238106</v>
      </c>
      <c r="HH76" s="11">
        <v>197.00587301587299</v>
      </c>
      <c r="HI76" s="12">
        <v>130.58875253760567</v>
      </c>
      <c r="HJ76" s="12">
        <v>33.873940287504603</v>
      </c>
      <c r="HK76" s="12">
        <v>32.720597569822274</v>
      </c>
      <c r="HL76" s="11">
        <v>74.275627789249327</v>
      </c>
      <c r="HM76" s="11">
        <v>91.7271697861853</v>
      </c>
      <c r="HN76" s="11">
        <v>92.000266435755677</v>
      </c>
      <c r="HO76" s="11">
        <v>93.558915606474386</v>
      </c>
      <c r="HP76" s="11">
        <v>79.837474189036172</v>
      </c>
      <c r="HQ76" s="11">
        <v>57.65</v>
      </c>
      <c r="HR76" s="11">
        <v>112.13</v>
      </c>
      <c r="HS76" s="11" t="s">
        <v>727</v>
      </c>
      <c r="HT76" s="11">
        <v>0.78451402896736067</v>
      </c>
      <c r="HU76" s="11">
        <v>67.079116081121441</v>
      </c>
      <c r="HV76" s="11">
        <v>86.021744478719171</v>
      </c>
      <c r="HW76" s="11">
        <v>88.241766789341256</v>
      </c>
      <c r="HX76" s="11">
        <v>88.989058894194002</v>
      </c>
      <c r="HY76" s="11">
        <v>81.482007756508423</v>
      </c>
      <c r="HZ76" s="11">
        <v>98.961131478428229</v>
      </c>
      <c r="IA76" s="11">
        <v>85.40997793487071</v>
      </c>
      <c r="IB76" s="11">
        <v>95.600987063001369</v>
      </c>
      <c r="IC76" s="11">
        <v>61.864895209666358</v>
      </c>
      <c r="ID76" s="11">
        <v>97.112877092816902</v>
      </c>
      <c r="IE76" s="11">
        <v>87.532857203597487</v>
      </c>
      <c r="IF76" s="11">
        <v>93.469060318453842</v>
      </c>
      <c r="IG76" s="11">
        <v>73.86626036155215</v>
      </c>
      <c r="IH76" s="11">
        <v>97.174560326149702</v>
      </c>
      <c r="II76" s="11">
        <v>48.124958369413172</v>
      </c>
      <c r="IJ76" s="11">
        <v>21.12321877619447</v>
      </c>
      <c r="IK76" s="11">
        <v>12</v>
      </c>
      <c r="IL76" s="11">
        <v>92.513155265436623</v>
      </c>
      <c r="IM76" s="11">
        <v>20.36235262772264</v>
      </c>
      <c r="IN76" s="11">
        <v>27.60940518217545</v>
      </c>
      <c r="IO76" s="11">
        <v>45.460293373798685</v>
      </c>
      <c r="IP76" s="11">
        <v>20</v>
      </c>
      <c r="IQ76" s="11">
        <v>5.9175965665236054</v>
      </c>
      <c r="IR76" s="11">
        <v>82.524271844660191</v>
      </c>
      <c r="IS76" s="11">
        <v>77.22199762182413</v>
      </c>
      <c r="IT76" s="11">
        <v>2.3419203747072599</v>
      </c>
      <c r="IU76" s="11">
        <v>112.41217798594847</v>
      </c>
      <c r="IV76" s="11">
        <v>7.3273903912913045</v>
      </c>
      <c r="IW76" s="11">
        <v>25.826083229760428</v>
      </c>
      <c r="IX76" s="11">
        <v>24.451410658307211</v>
      </c>
      <c r="IY76" s="11">
        <v>26.750261233019856</v>
      </c>
      <c r="IZ76" s="11">
        <v>0</v>
      </c>
      <c r="JA76" s="11">
        <v>69.905956112852664</v>
      </c>
      <c r="JB76" s="11">
        <v>7.6</v>
      </c>
      <c r="JC76" s="11">
        <v>15.882967607105538</v>
      </c>
      <c r="JD76" s="11">
        <v>24.451410658307211</v>
      </c>
      <c r="JE76" s="11">
        <v>4.0752351097178687</v>
      </c>
      <c r="JF76" s="11">
        <v>1.7763845350052245</v>
      </c>
      <c r="JG76" s="11">
        <v>10</v>
      </c>
      <c r="JH76" s="11">
        <v>9.7091412742382275</v>
      </c>
      <c r="JI76" s="11">
        <v>11.221854304635762</v>
      </c>
      <c r="JJ76" s="11">
        <v>93.802035152636449</v>
      </c>
      <c r="JK76" s="11">
        <v>149.03254177660509</v>
      </c>
      <c r="JL76" s="11">
        <v>4.0433925049309662</v>
      </c>
      <c r="JM76" s="11">
        <v>54.536489151873766</v>
      </c>
      <c r="JN76" s="11">
        <v>80.057061340941516</v>
      </c>
      <c r="JO76" s="11">
        <v>66.562054208273892</v>
      </c>
      <c r="JP76" s="11">
        <v>8.9586305278174034</v>
      </c>
      <c r="JQ76" s="11">
        <v>84.57</v>
      </c>
      <c r="JR76" s="11">
        <v>98.62</v>
      </c>
      <c r="JS76" s="11">
        <v>97.52066115702479</v>
      </c>
      <c r="JT76" s="11">
        <v>95.569620253164558</v>
      </c>
      <c r="JU76" s="11">
        <v>64.117647058823536</v>
      </c>
      <c r="JV76" s="11">
        <v>0.84146339999999997</v>
      </c>
      <c r="JW76" s="11">
        <v>0.80487799999999998</v>
      </c>
      <c r="JX76" s="11">
        <v>1.168950334</v>
      </c>
      <c r="JY76" s="11">
        <v>0.26920949999999999</v>
      </c>
      <c r="JZ76" s="11">
        <v>4.9667482855064895</v>
      </c>
      <c r="KA76" s="11">
        <v>95371.574435774528</v>
      </c>
      <c r="KB76" s="11">
        <v>53299.722730429254</v>
      </c>
      <c r="KC76" s="11">
        <v>1.475864859029718E-2</v>
      </c>
      <c r="KD76" s="11">
        <v>2.046854E-2</v>
      </c>
      <c r="KE76" s="11">
        <v>0.46560587999999997</v>
      </c>
      <c r="KF76" s="11">
        <v>0.35908630000000008</v>
      </c>
      <c r="KG76" s="13">
        <v>0.21649845042377514</v>
      </c>
      <c r="KH76" s="11">
        <v>53.332071981163807</v>
      </c>
      <c r="KI76" s="11">
        <v>123.55390008764242</v>
      </c>
      <c r="KJ76" s="11">
        <v>192.06730769230768</v>
      </c>
      <c r="KK76" s="11">
        <v>57.368060315284438</v>
      </c>
      <c r="KL76" s="11">
        <v>14.505625000000002</v>
      </c>
      <c r="KM76" s="11">
        <v>15.139374999999999</v>
      </c>
      <c r="KN76" s="11">
        <v>87.673333333333346</v>
      </c>
      <c r="KO76" s="11">
        <v>111.10416666666667</v>
      </c>
      <c r="KP76" s="11">
        <v>105.255</v>
      </c>
      <c r="KQ76" s="11">
        <v>17.719528178243774</v>
      </c>
      <c r="KR76" s="11">
        <v>30.993249758919962</v>
      </c>
      <c r="KS76" s="11">
        <v>82.598393342194996</v>
      </c>
      <c r="KT76" s="11">
        <v>6.190141444462065</v>
      </c>
      <c r="KU76" s="11">
        <v>74.764595103578159</v>
      </c>
      <c r="KV76" s="11">
        <v>28.193635141192292</v>
      </c>
    </row>
    <row r="77" spans="1:308" x14ac:dyDescent="0.3">
      <c r="A77" t="s">
        <v>1</v>
      </c>
      <c r="B77" s="2" t="s">
        <v>142</v>
      </c>
      <c r="C77" s="2" t="s">
        <v>143</v>
      </c>
      <c r="D77" s="2" t="s">
        <v>133</v>
      </c>
      <c r="E77" s="2" t="s">
        <v>349</v>
      </c>
      <c r="F77" s="2" t="s">
        <v>358</v>
      </c>
      <c r="G77" s="2" t="s">
        <v>355</v>
      </c>
      <c r="H77" s="17" t="s">
        <v>488</v>
      </c>
      <c r="I77" s="11">
        <v>50.159736862257994</v>
      </c>
      <c r="J77" s="11">
        <v>48.717345621419717</v>
      </c>
      <c r="K77" s="11">
        <v>60.694400818615065</v>
      </c>
      <c r="L77" s="11">
        <v>64.530334234860831</v>
      </c>
      <c r="M77" s="11">
        <v>50.145633002672149</v>
      </c>
      <c r="N77" s="11">
        <v>44.126548633257677</v>
      </c>
      <c r="O77" s="11">
        <v>32.744158862722465</v>
      </c>
      <c r="P77" s="11">
        <v>45.858107993951329</v>
      </c>
      <c r="Q77" s="11">
        <v>60.665706909882132</v>
      </c>
      <c r="R77" s="11">
        <v>18.636363636363633</v>
      </c>
      <c r="S77" s="11">
        <v>64.984229292375204</v>
      </c>
      <c r="T77" s="11">
        <v>27.012132047667166</v>
      </c>
      <c r="U77" s="11">
        <v>71.817341085536526</v>
      </c>
      <c r="V77" s="11">
        <v>52.047538384162067</v>
      </c>
      <c r="W77" s="11">
        <v>26.410472856448223</v>
      </c>
      <c r="X77" s="11">
        <v>65.052224959482189</v>
      </c>
      <c r="Y77" s="11">
        <v>91.856783547862122</v>
      </c>
      <c r="Z77" s="11">
        <v>59.458121910667742</v>
      </c>
      <c r="AA77" s="11">
        <v>74.271668111344482</v>
      </c>
      <c r="AB77" s="11">
        <v>84.94360132644367</v>
      </c>
      <c r="AC77" s="11">
        <v>55.367193682715488</v>
      </c>
      <c r="AD77" s="11">
        <v>45.75380973516792</v>
      </c>
      <c r="AE77" s="11">
        <v>62.315398318632624</v>
      </c>
      <c r="AF77" s="11">
        <v>50.145633002672149</v>
      </c>
      <c r="AG77" s="11">
        <v>28.14314859794445</v>
      </c>
      <c r="AH77" s="11">
        <v>8.5598958703668337</v>
      </c>
      <c r="AI77" s="11">
        <v>23.640228263089046</v>
      </c>
      <c r="AJ77" s="11">
        <v>68.887879270360429</v>
      </c>
      <c r="AK77" s="11">
        <v>40.839386531859901</v>
      </c>
      <c r="AL77" s="11">
        <v>94.688753265925428</v>
      </c>
      <c r="AM77" s="11">
        <v>52.537196991774586</v>
      </c>
      <c r="AN77" s="11">
        <v>7.6135680372737866</v>
      </c>
      <c r="AO77" s="11">
        <v>6.6501718951111606</v>
      </c>
      <c r="AP77" s="11">
        <v>32.565871028787313</v>
      </c>
      <c r="AQ77" s="11">
        <v>26.882276490671607</v>
      </c>
      <c r="AR77" s="11">
        <v>70.215868732716331</v>
      </c>
      <c r="AS77" s="11">
        <v>79.282179693555122</v>
      </c>
      <c r="AT77" s="11">
        <v>57.327762373535329</v>
      </c>
      <c r="AU77" s="11">
        <v>45.449948915918959</v>
      </c>
      <c r="AV77" s="11">
        <v>36.084550187750473</v>
      </c>
      <c r="AW77" s="11">
        <v>23.28389320579149</v>
      </c>
      <c r="AX77" s="11">
        <v>33.720313587156575</v>
      </c>
      <c r="AY77" s="11">
        <v>55.298196338642178</v>
      </c>
      <c r="AZ77" s="11">
        <v>52.674799530345275</v>
      </c>
      <c r="BA77" s="11">
        <v>63.263712771913625</v>
      </c>
      <c r="BB77" s="11">
        <v>71.426118998627445</v>
      </c>
      <c r="BC77" s="11">
        <v>15</v>
      </c>
      <c r="BD77" s="11">
        <v>27.27272727272727</v>
      </c>
      <c r="BE77" s="11">
        <v>13.636363636363635</v>
      </c>
      <c r="BF77" s="11">
        <v>33.333333333333329</v>
      </c>
      <c r="BG77" s="11">
        <v>75</v>
      </c>
      <c r="BH77" s="11">
        <v>33.333333333333329</v>
      </c>
      <c r="BI77" s="11">
        <v>89.504479795209363</v>
      </c>
      <c r="BJ77" s="11">
        <v>93.75</v>
      </c>
      <c r="BK77" s="11">
        <v>57.894736842105267</v>
      </c>
      <c r="BL77" s="11">
        <v>30.705252613427884</v>
      </c>
      <c r="BM77" s="11">
        <v>12.943767850999999</v>
      </c>
      <c r="BN77" s="11">
        <v>24.249543891802688</v>
      </c>
      <c r="BO77" s="11">
        <v>9.2673590400000005</v>
      </c>
      <c r="BP77" s="11">
        <v>65.551873158291826</v>
      </c>
      <c r="BQ77" s="11">
        <v>68.926590955199799</v>
      </c>
      <c r="BR77" s="11">
        <v>80.973559143117967</v>
      </c>
      <c r="BS77" s="11">
        <v>5.2675320083402806</v>
      </c>
      <c r="BT77" s="11">
        <v>88.710570005534038</v>
      </c>
      <c r="BU77" s="11">
        <v>88.710570005534038</v>
      </c>
      <c r="BV77" s="11">
        <v>0</v>
      </c>
      <c r="BW77" s="11">
        <v>100</v>
      </c>
      <c r="BX77" s="11">
        <v>29.596558285564008</v>
      </c>
      <c r="BY77" s="11">
        <v>15.704387990762125</v>
      </c>
      <c r="BZ77" s="11">
        <v>11.111111111111111</v>
      </c>
      <c r="CA77" s="11">
        <v>57.14</v>
      </c>
      <c r="CB77" s="11">
        <v>21.686392323919652</v>
      </c>
      <c r="CC77" s="11">
        <v>53.910677080517864</v>
      </c>
      <c r="CD77" s="11">
        <v>45.339753161196576</v>
      </c>
      <c r="CE77" s="11">
        <v>29.782323608911959</v>
      </c>
      <c r="CF77" s="11">
        <v>70.03345270706042</v>
      </c>
      <c r="CG77" s="11">
        <v>94.01023092278956</v>
      </c>
      <c r="CH77" s="11">
        <v>70.142932768660671</v>
      </c>
      <c r="CI77" s="11">
        <v>92.146204467238334</v>
      </c>
      <c r="CJ77" s="11">
        <v>88.104749223257883</v>
      </c>
      <c r="CK77" s="11">
        <v>93.186861961828669</v>
      </c>
      <c r="CL77" s="11">
        <v>94.651575676875282</v>
      </c>
      <c r="CM77" s="11">
        <v>94.555407604675253</v>
      </c>
      <c r="CN77" s="11">
        <v>88.78532327267348</v>
      </c>
      <c r="CO77" s="11">
        <v>81.99</v>
      </c>
      <c r="CP77" s="11">
        <v>59.68</v>
      </c>
      <c r="CQ77" s="11">
        <v>96.162487642670982</v>
      </c>
      <c r="CR77" s="11">
        <v>0</v>
      </c>
      <c r="CS77" s="11">
        <v>50.099787757720591</v>
      </c>
      <c r="CT77" s="11">
        <v>79.495696204968354</v>
      </c>
      <c r="CU77" s="11">
        <v>82.512916285538878</v>
      </c>
      <c r="CV77" s="11">
        <v>80.994818091622321</v>
      </c>
      <c r="CW77" s="11">
        <v>59.589304811311891</v>
      </c>
      <c r="CX77" s="11">
        <v>92.937485516904857</v>
      </c>
      <c r="CY77" s="11">
        <v>89.684730448755928</v>
      </c>
      <c r="CZ77" s="11">
        <v>97.511351394540384</v>
      </c>
      <c r="DA77" s="11">
        <v>60.460204234602486</v>
      </c>
      <c r="DB77" s="11">
        <v>98.667048497015927</v>
      </c>
      <c r="DC77" s="11">
        <v>93.058190697833425</v>
      </c>
      <c r="DD77" s="11">
        <v>98.452286846250118</v>
      </c>
      <c r="DE77" s="11">
        <v>44.377781336959913</v>
      </c>
      <c r="DF77" s="11">
        <v>97.337217155591262</v>
      </c>
      <c r="DG77" s="11">
        <v>57.575085071756185</v>
      </c>
      <c r="DH77" s="11">
        <v>80.526495976390294</v>
      </c>
      <c r="DI77" s="11">
        <v>28.000000000000004</v>
      </c>
      <c r="DJ77" s="11">
        <v>91.677762982689742</v>
      </c>
      <c r="DK77" s="11">
        <v>18.123982837697884</v>
      </c>
      <c r="DL77" s="11">
        <v>27.45968338511614</v>
      </c>
      <c r="DM77" s="11">
        <v>52.447645724956651</v>
      </c>
      <c r="DN77" s="11">
        <v>17.391304347826086</v>
      </c>
      <c r="DO77" s="11">
        <v>81.55030277621583</v>
      </c>
      <c r="DP77" s="11">
        <v>97.872340425531917</v>
      </c>
      <c r="DQ77" s="11">
        <v>41.363592754184417</v>
      </c>
      <c r="DR77" s="11">
        <v>67</v>
      </c>
      <c r="DS77" s="11">
        <v>42.073306253832008</v>
      </c>
      <c r="DT77" s="11">
        <v>32.913647538878585</v>
      </c>
      <c r="DU77" s="11">
        <v>23.372649657010314</v>
      </c>
      <c r="DV77" s="11">
        <v>1.0573698948470041</v>
      </c>
      <c r="DW77" s="11">
        <v>28.879363250436917</v>
      </c>
      <c r="DX77" s="11">
        <v>0</v>
      </c>
      <c r="DY77" s="11">
        <v>4.8231687745319523</v>
      </c>
      <c r="DZ77" s="11">
        <v>8.0395774320182944</v>
      </c>
      <c r="EA77" s="11">
        <v>13.376492129610639</v>
      </c>
      <c r="EB77" s="11">
        <v>31.37857641173585</v>
      </c>
      <c r="EC77" s="11">
        <v>6.6283226970639726</v>
      </c>
      <c r="ED77" s="11">
        <v>13.484416743701416</v>
      </c>
      <c r="EE77" s="11">
        <v>53.333333333333336</v>
      </c>
      <c r="EF77" s="11">
        <v>40.316926598941194</v>
      </c>
      <c r="EG77" s="11">
        <v>41.54622756336839</v>
      </c>
      <c r="EH77" s="11">
        <v>93.688362919132146</v>
      </c>
      <c r="EI77" s="11">
        <v>100</v>
      </c>
      <c r="EJ77" s="11">
        <v>6.2565172054223153</v>
      </c>
      <c r="EK77" s="11">
        <v>39.937434827945779</v>
      </c>
      <c r="EL77" s="11">
        <v>93.412816691505213</v>
      </c>
      <c r="EM77" s="11">
        <v>57.79433681073025</v>
      </c>
      <c r="EN77" s="11">
        <v>6.7958271236959762</v>
      </c>
      <c r="EO77" s="11">
        <v>85.02</v>
      </c>
      <c r="EP77" s="11">
        <v>98.88</v>
      </c>
      <c r="EQ77" s="11">
        <v>98.876404494382015</v>
      </c>
      <c r="ER77" s="11">
        <v>97.810218978102199</v>
      </c>
      <c r="ES77" s="11">
        <v>92.857142857142861</v>
      </c>
      <c r="ET77" s="11">
        <v>75.000009318181213</v>
      </c>
      <c r="EU77" s="11">
        <v>80.645157450572512</v>
      </c>
      <c r="EV77" s="11">
        <v>32.750882604171636</v>
      </c>
      <c r="EW77" s="11">
        <v>21.752738594172989</v>
      </c>
      <c r="EX77" s="11">
        <v>12.697811215091601</v>
      </c>
      <c r="EY77" s="11">
        <v>4.6821620180709527</v>
      </c>
      <c r="EZ77" s="11">
        <v>5.4607308786588069</v>
      </c>
      <c r="FA77" s="11">
        <v>10.532465762999651</v>
      </c>
      <c r="FB77" s="11">
        <v>1.317399902427046</v>
      </c>
      <c r="FC77" s="11">
        <v>0.33781459416817289</v>
      </c>
      <c r="FD77" s="11">
        <v>14.413007320849774</v>
      </c>
      <c r="FE77" s="11">
        <v>8.8682118447768037</v>
      </c>
      <c r="FF77" s="11">
        <v>0</v>
      </c>
      <c r="FG77" s="11">
        <v>8.4835313588612493</v>
      </c>
      <c r="FH77" s="11">
        <v>100</v>
      </c>
      <c r="FI77" s="11">
        <v>45.477611940298509</v>
      </c>
      <c r="FJ77" s="11">
        <v>0</v>
      </c>
      <c r="FK77" s="11">
        <v>0</v>
      </c>
      <c r="FL77" s="11">
        <v>6.4204805201399955</v>
      </c>
      <c r="FM77" s="11">
        <v>59.370132260896668</v>
      </c>
      <c r="FN77" s="11">
        <v>68.620769672321387</v>
      </c>
      <c r="FO77" s="11">
        <v>85.084352405605642</v>
      </c>
      <c r="FP77" s="11">
        <v>71.693171188026199</v>
      </c>
      <c r="FQ77" s="11">
        <v>81.126847290640399</v>
      </c>
      <c r="FR77" s="11">
        <v>60.995940205882448</v>
      </c>
      <c r="FS77" s="11">
        <v>90.674471198616473</v>
      </c>
      <c r="FT77" s="11">
        <v>31.72043010752688</v>
      </c>
      <c r="FU77" s="11">
        <v>14.904906695284087</v>
      </c>
      <c r="FV77" s="11">
        <v>411.37542478984085</v>
      </c>
      <c r="FW77" s="11">
        <v>852.56066297024984</v>
      </c>
      <c r="FX77" s="11">
        <v>494.84290228343167</v>
      </c>
      <c r="FY77" s="11">
        <v>155.01102963095451</v>
      </c>
      <c r="FZ77" s="11">
        <v>324.92696595719309</v>
      </c>
      <c r="GA77" s="11">
        <v>55.298196338642178</v>
      </c>
      <c r="GB77" s="11">
        <v>-7.0181963386421771</v>
      </c>
      <c r="GC77" s="11">
        <v>63.263712771913632</v>
      </c>
      <c r="GD77" s="11">
        <v>11.169357580922053</v>
      </c>
      <c r="GE77" s="11">
        <v>15</v>
      </c>
      <c r="GF77" s="11">
        <v>27.27272727272727</v>
      </c>
      <c r="GG77" s="11">
        <v>13.636363636363635</v>
      </c>
      <c r="GH77" s="11">
        <v>33.333333333333329</v>
      </c>
      <c r="GI77" s="11">
        <v>75</v>
      </c>
      <c r="GJ77" s="11">
        <v>33.333333333333329</v>
      </c>
      <c r="GK77" s="11">
        <v>8</v>
      </c>
      <c r="GL77" s="11">
        <v>3</v>
      </c>
      <c r="GM77" s="11">
        <v>13.333333333333334</v>
      </c>
      <c r="GN77" s="11">
        <v>30.705252613427884</v>
      </c>
      <c r="GO77" s="11">
        <v>12.943767850999999</v>
      </c>
      <c r="GP77" s="11">
        <v>24.249543891802688</v>
      </c>
      <c r="GQ77" s="11">
        <v>9.2673590400000005</v>
      </c>
      <c r="GR77" s="11">
        <v>65.551873158291826</v>
      </c>
      <c r="GS77" s="11">
        <v>31.073409044800204</v>
      </c>
      <c r="GT77" s="11">
        <v>19.026440856882033</v>
      </c>
      <c r="GU77" s="11">
        <v>5.2675320083402806</v>
      </c>
      <c r="GV77" s="11">
        <v>88.710570005534038</v>
      </c>
      <c r="GW77" s="11">
        <v>88.710570005534038</v>
      </c>
      <c r="GX77" s="11">
        <v>0</v>
      </c>
      <c r="GY77" s="11">
        <v>1</v>
      </c>
      <c r="GZ77" s="11">
        <v>2846.5798706759069</v>
      </c>
      <c r="HA77" s="11">
        <v>15.704387990762125</v>
      </c>
      <c r="HB77" s="11">
        <v>11.111111111111111</v>
      </c>
      <c r="HC77" s="11">
        <v>57.14</v>
      </c>
      <c r="HD77" s="11">
        <v>2138547.1453117784</v>
      </c>
      <c r="HE77" s="11">
        <v>150.58920634920639</v>
      </c>
      <c r="HF77" s="11">
        <v>243.54984126984132</v>
      </c>
      <c r="HG77" s="11">
        <v>342.57936507936512</v>
      </c>
      <c r="HH77" s="11">
        <v>116.5695238095238</v>
      </c>
      <c r="HI77" s="12">
        <v>126.3527821665121</v>
      </c>
      <c r="HJ77" s="12">
        <v>29.857067231339336</v>
      </c>
      <c r="HK77" s="12">
        <v>34.336731678486998</v>
      </c>
      <c r="HL77" s="11">
        <v>88.104749223257883</v>
      </c>
      <c r="HM77" s="11">
        <v>93.186861961828669</v>
      </c>
      <c r="HN77" s="11">
        <v>94.651575676875282</v>
      </c>
      <c r="HO77" s="11">
        <v>94.555407604675253</v>
      </c>
      <c r="HP77" s="11">
        <v>88.78532327267348</v>
      </c>
      <c r="HQ77" s="11">
        <v>81.99</v>
      </c>
      <c r="HR77" s="11">
        <v>59.68</v>
      </c>
      <c r="HS77" s="11">
        <v>96.162487642670982</v>
      </c>
      <c r="HT77" s="11">
        <v>0</v>
      </c>
      <c r="HU77" s="11">
        <v>50.099787757720591</v>
      </c>
      <c r="HV77" s="11">
        <v>79.495696204968354</v>
      </c>
      <c r="HW77" s="11">
        <v>82.512916285538878</v>
      </c>
      <c r="HX77" s="11">
        <v>80.994818091622321</v>
      </c>
      <c r="HY77" s="11">
        <v>59.589304811311891</v>
      </c>
      <c r="HZ77" s="11">
        <v>92.937485516904857</v>
      </c>
      <c r="IA77" s="11">
        <v>89.684730448755928</v>
      </c>
      <c r="IB77" s="11">
        <v>97.511351394540384</v>
      </c>
      <c r="IC77" s="11">
        <v>60.460204234602486</v>
      </c>
      <c r="ID77" s="11">
        <v>98.667048497015927</v>
      </c>
      <c r="IE77" s="11">
        <v>93.058190697833425</v>
      </c>
      <c r="IF77" s="11">
        <v>98.452286846250118</v>
      </c>
      <c r="IG77" s="11">
        <v>44.377781336959913</v>
      </c>
      <c r="IH77" s="11">
        <v>97.337217155591262</v>
      </c>
      <c r="II77" s="11">
        <v>57.575085071756185</v>
      </c>
      <c r="IJ77" s="11">
        <v>12.503613761202658</v>
      </c>
      <c r="IK77" s="11">
        <v>9</v>
      </c>
      <c r="IL77" s="11">
        <v>91.677762982689742</v>
      </c>
      <c r="IM77" s="11">
        <v>18.123982837697884</v>
      </c>
      <c r="IN77" s="11">
        <v>27.45968338511614</v>
      </c>
      <c r="IO77" s="11">
        <v>52.447645724956651</v>
      </c>
      <c r="IP77" s="11">
        <v>17.391304347826086</v>
      </c>
      <c r="IQ77" s="11">
        <v>14.561247216035635</v>
      </c>
      <c r="IR77" s="11">
        <v>97.872340425531917</v>
      </c>
      <c r="IS77" s="11">
        <v>78.427463566551694</v>
      </c>
      <c r="IT77" s="11">
        <v>15</v>
      </c>
      <c r="IU77" s="11">
        <v>102.5</v>
      </c>
      <c r="IV77" s="11">
        <v>7.1528895030350883</v>
      </c>
      <c r="IW77" s="11">
        <v>23.372649657010314</v>
      </c>
      <c r="IX77" s="11">
        <v>5.9181748005832402</v>
      </c>
      <c r="IY77" s="11">
        <v>51.462389570289048</v>
      </c>
      <c r="IZ77" s="11">
        <v>0</v>
      </c>
      <c r="JA77" s="11">
        <v>46.401921262543958</v>
      </c>
      <c r="JB77" s="11">
        <v>4.166666666666667</v>
      </c>
      <c r="JC77" s="11">
        <v>11.15018440689596</v>
      </c>
      <c r="JD77" s="11">
        <v>17.239900506046833</v>
      </c>
      <c r="JE77" s="11">
        <v>2.1442662320953767</v>
      </c>
      <c r="JF77" s="11">
        <v>1.3723303885410414</v>
      </c>
      <c r="JG77" s="11">
        <v>16</v>
      </c>
      <c r="JH77" s="11">
        <v>15.25</v>
      </c>
      <c r="JI77" s="11">
        <v>15.994974874371859</v>
      </c>
      <c r="JJ77" s="11">
        <v>93.688362919132146</v>
      </c>
      <c r="JK77" s="11">
        <v>133.79571248423707</v>
      </c>
      <c r="JL77" s="11">
        <v>6.2565172054223153</v>
      </c>
      <c r="JM77" s="11">
        <v>39.937434827945779</v>
      </c>
      <c r="JN77" s="11">
        <v>93.412816691505213</v>
      </c>
      <c r="JO77" s="11">
        <v>57.79433681073025</v>
      </c>
      <c r="JP77" s="11">
        <v>6.7958271236959762</v>
      </c>
      <c r="JQ77" s="11">
        <v>85.02</v>
      </c>
      <c r="JR77" s="11">
        <v>98.88</v>
      </c>
      <c r="JS77" s="11">
        <v>98.876404494382015</v>
      </c>
      <c r="JT77" s="11">
        <v>97.810218978102199</v>
      </c>
      <c r="JU77" s="11">
        <v>92.857142857142861</v>
      </c>
      <c r="JV77" s="11">
        <v>0.86585369999999995</v>
      </c>
      <c r="JW77" s="11">
        <v>0.85365849999999999</v>
      </c>
      <c r="JX77" s="11">
        <v>1.2728135300000001</v>
      </c>
      <c r="JY77" s="11">
        <v>0.27507599999999999</v>
      </c>
      <c r="JZ77" s="11">
        <v>5.2799889793066113</v>
      </c>
      <c r="KA77" s="11">
        <v>88901.548519546952</v>
      </c>
      <c r="KB77" s="11">
        <v>74956.664028193714</v>
      </c>
      <c r="KC77" s="11">
        <v>0.84278723284136026</v>
      </c>
      <c r="KD77" s="11">
        <v>10.08363012</v>
      </c>
      <c r="KE77" s="11">
        <v>0.87838056999999992</v>
      </c>
      <c r="KF77" s="11">
        <v>41.883813489999987</v>
      </c>
      <c r="KG77" s="13">
        <v>7.206040162804643E-2</v>
      </c>
      <c r="KH77" s="11">
        <v>31.502932195996703</v>
      </c>
      <c r="KI77" s="11">
        <v>-68.52476017630282</v>
      </c>
      <c r="KJ77" s="11">
        <v>200</v>
      </c>
      <c r="KK77" s="11">
        <v>-18.089552238805968</v>
      </c>
      <c r="KL77" s="11">
        <v>15.122857142857145</v>
      </c>
      <c r="KM77" s="11">
        <v>21.837142857142858</v>
      </c>
      <c r="KN77" s="11">
        <v>87.673333333333346</v>
      </c>
      <c r="KO77" s="11">
        <v>111.10416666666667</v>
      </c>
      <c r="KP77" s="11">
        <v>105.255</v>
      </c>
      <c r="KQ77" s="11">
        <v>14.915647594394358</v>
      </c>
      <c r="KR77" s="11">
        <v>28.306828811973805</v>
      </c>
      <c r="KS77" s="11">
        <v>81.126847290640399</v>
      </c>
      <c r="KT77" s="11">
        <v>6.7064946103216379</v>
      </c>
      <c r="KU77" s="11">
        <v>90.674471198616473</v>
      </c>
      <c r="KV77" s="11">
        <v>31.72043010752688</v>
      </c>
    </row>
    <row r="78" spans="1:308" x14ac:dyDescent="0.3">
      <c r="A78" t="s">
        <v>1</v>
      </c>
      <c r="B78" s="2" t="s">
        <v>144</v>
      </c>
      <c r="C78" s="2" t="s">
        <v>145</v>
      </c>
      <c r="D78" s="2" t="s">
        <v>133</v>
      </c>
      <c r="E78" s="2" t="s">
        <v>348</v>
      </c>
      <c r="F78" s="2" t="s">
        <v>358</v>
      </c>
      <c r="G78" s="2" t="s">
        <v>355</v>
      </c>
      <c r="H78" s="17" t="s">
        <v>488</v>
      </c>
      <c r="I78" s="11">
        <v>51.737934035227312</v>
      </c>
      <c r="J78" s="11">
        <v>55.036617815659973</v>
      </c>
      <c r="K78" s="11">
        <v>55.807172029707175</v>
      </c>
      <c r="L78" s="11">
        <v>62.225809830857202</v>
      </c>
      <c r="M78" s="11">
        <v>55.334305213517837</v>
      </c>
      <c r="N78" s="11">
        <v>48.57205091088079</v>
      </c>
      <c r="O78" s="11">
        <v>33.451648410740937</v>
      </c>
      <c r="P78" s="11">
        <v>72.987826465852734</v>
      </c>
      <c r="Q78" s="11">
        <v>57.155818896128196</v>
      </c>
      <c r="R78" s="11">
        <v>0</v>
      </c>
      <c r="S78" s="11">
        <v>72.550511976595359</v>
      </c>
      <c r="T78" s="11">
        <v>52.10561555706083</v>
      </c>
      <c r="U78" s="11">
        <v>72.191182384083291</v>
      </c>
      <c r="V78" s="11">
        <v>58.265369429899387</v>
      </c>
      <c r="W78" s="11">
        <v>28.881061931362741</v>
      </c>
      <c r="X78" s="11">
        <v>42.008610111771141</v>
      </c>
      <c r="Y78" s="11">
        <v>86.133644911812169</v>
      </c>
      <c r="Z78" s="11">
        <v>66.205371163882646</v>
      </c>
      <c r="AA78" s="11">
        <v>78.052249054564456</v>
      </c>
      <c r="AB78" s="11">
        <v>88.22532214757905</v>
      </c>
      <c r="AC78" s="11">
        <v>44.461365777466291</v>
      </c>
      <c r="AD78" s="11">
        <v>43.663643613568496</v>
      </c>
      <c r="AE78" s="11">
        <v>56.726468561107708</v>
      </c>
      <c r="AF78" s="11">
        <v>55.334305213517837</v>
      </c>
      <c r="AG78" s="11">
        <v>31.427763853749941</v>
      </c>
      <c r="AH78" s="11">
        <v>30.336798172064618</v>
      </c>
      <c r="AI78" s="11">
        <v>20.568835399209782</v>
      </c>
      <c r="AJ78" s="11">
        <v>82.592612819452199</v>
      </c>
      <c r="AK78" s="11">
        <v>34.777017049019406</v>
      </c>
      <c r="AL78" s="11">
        <v>91.729278171788792</v>
      </c>
      <c r="AM78" s="11">
        <v>44.043326217627424</v>
      </c>
      <c r="AN78" s="11">
        <v>3.7874111014665957</v>
      </c>
      <c r="AO78" s="11">
        <v>7.7749017413336237E-3</v>
      </c>
      <c r="AP78" s="11">
        <v>48.292460283848946</v>
      </c>
      <c r="AQ78" s="11">
        <v>35.825885487357247</v>
      </c>
      <c r="AR78" s="11">
        <v>68.753032472404072</v>
      </c>
      <c r="AS78" s="11">
        <v>84.907709011943538</v>
      </c>
      <c r="AT78" s="11">
        <v>88.962428789209611</v>
      </c>
      <c r="AU78" s="11">
        <v>68.561497055714966</v>
      </c>
      <c r="AV78" s="11">
        <v>45.128432154429085</v>
      </c>
      <c r="AW78" s="11">
        <v>57.011300116620411</v>
      </c>
      <c r="AX78" s="11">
        <v>93.355591667198851</v>
      </c>
      <c r="AY78" s="11">
        <v>51.499949663920766</v>
      </c>
      <c r="AZ78" s="11">
        <v>46.30765098648299</v>
      </c>
      <c r="BA78" s="11">
        <v>72.350178025556929</v>
      </c>
      <c r="BB78" s="11">
        <v>58.465496908552083</v>
      </c>
      <c r="BC78" s="11">
        <v>0</v>
      </c>
      <c r="BD78" s="11">
        <v>0</v>
      </c>
      <c r="BE78" s="11">
        <v>0</v>
      </c>
      <c r="BF78" s="11">
        <v>100</v>
      </c>
      <c r="BG78" s="11">
        <v>0</v>
      </c>
      <c r="BH78" s="11">
        <v>100</v>
      </c>
      <c r="BI78" s="11">
        <v>94.002559882976783</v>
      </c>
      <c r="BJ78" s="11">
        <v>68.75</v>
      </c>
      <c r="BK78" s="11">
        <v>56.84210526315789</v>
      </c>
      <c r="BL78" s="11">
        <v>95.26725936483912</v>
      </c>
      <c r="BM78" s="11">
        <v>48.860790629617604</v>
      </c>
      <c r="BN78" s="11">
        <v>3.4977234876895089</v>
      </c>
      <c r="BO78" s="11">
        <v>56.060199040000001</v>
      </c>
      <c r="BP78" s="11">
        <v>100</v>
      </c>
      <c r="BQ78" s="11">
        <v>61.041237454793659</v>
      </c>
      <c r="BR78" s="11">
        <v>55.532309697456213</v>
      </c>
      <c r="BS78" s="11">
        <v>14.061184395172607</v>
      </c>
      <c r="BT78" s="11">
        <v>75.400000000000006</v>
      </c>
      <c r="BU78" s="11">
        <v>75.400000000000006</v>
      </c>
      <c r="BV78" s="11">
        <v>82.004933427550981</v>
      </c>
      <c r="BW78" s="11">
        <v>100</v>
      </c>
      <c r="BX78" s="11">
        <v>2.7260987566727324</v>
      </c>
      <c r="BY78" s="11">
        <v>48.904267589388695</v>
      </c>
      <c r="BZ78" s="11">
        <v>38.461538461538467</v>
      </c>
      <c r="CA78" s="11">
        <v>5</v>
      </c>
      <c r="CB78" s="11">
        <v>23.158441674523804</v>
      </c>
      <c r="CC78" s="11">
        <v>5.4316461020390783</v>
      </c>
      <c r="CD78" s="11">
        <v>8.6881968576833621</v>
      </c>
      <c r="CE78" s="11">
        <v>1.2627125329541342</v>
      </c>
      <c r="CF78" s="11">
        <v>22.142085397168376</v>
      </c>
      <c r="CG78" s="11">
        <v>82.896736503461241</v>
      </c>
      <c r="CH78" s="11">
        <v>81.301996672212979</v>
      </c>
      <c r="CI78" s="11">
        <v>92.336896716878783</v>
      </c>
      <c r="CJ78" s="11">
        <v>79.419128693039568</v>
      </c>
      <c r="CK78" s="11">
        <v>90.163022311244646</v>
      </c>
      <c r="CL78" s="11">
        <v>91.392644522339054</v>
      </c>
      <c r="CM78" s="11">
        <v>90.752795860457354</v>
      </c>
      <c r="CN78" s="11">
        <v>78.940633171980195</v>
      </c>
      <c r="CO78" s="11">
        <v>0</v>
      </c>
      <c r="CP78" s="11">
        <v>100</v>
      </c>
      <c r="CQ78" s="11">
        <v>100</v>
      </c>
      <c r="CR78" s="11">
        <v>64.821484655530597</v>
      </c>
      <c r="CS78" s="11">
        <v>67.390498641681134</v>
      </c>
      <c r="CT78" s="11">
        <v>86.670424478790238</v>
      </c>
      <c r="CU78" s="11">
        <v>86.966968503019572</v>
      </c>
      <c r="CV78" s="11">
        <v>82.689987807564393</v>
      </c>
      <c r="CW78" s="11">
        <v>47.869571576572426</v>
      </c>
      <c r="CX78" s="11">
        <v>96.726043319758958</v>
      </c>
      <c r="CY78" s="11">
        <v>92.797601479959695</v>
      </c>
      <c r="CZ78" s="11">
        <v>95.089244377082551</v>
      </c>
      <c r="DA78" s="11">
        <v>62.23803782500962</v>
      </c>
      <c r="DB78" s="11">
        <v>97.699424039449397</v>
      </c>
      <c r="DC78" s="11">
        <v>94.843288719464326</v>
      </c>
      <c r="DD78" s="11">
        <v>97.531559832190055</v>
      </c>
      <c r="DE78" s="11">
        <v>67.701700061424575</v>
      </c>
      <c r="DF78" s="11">
        <v>97.901720846052015</v>
      </c>
      <c r="DG78" s="11">
        <v>36.348967896288876</v>
      </c>
      <c r="DH78" s="11">
        <v>73.035129436109997</v>
      </c>
      <c r="DI78" s="11">
        <v>24</v>
      </c>
      <c r="DJ78" s="11">
        <v>85.277916875312968</v>
      </c>
      <c r="DK78" s="11">
        <v>19.590496856395706</v>
      </c>
      <c r="DL78" s="11">
        <v>26.122517108996828</v>
      </c>
      <c r="DM78" s="11">
        <v>30.125600295530109</v>
      </c>
      <c r="DN78" s="11">
        <v>14.414414414414415</v>
      </c>
      <c r="DO78" s="11">
        <v>93.870284313247367</v>
      </c>
      <c r="DP78" s="11">
        <v>88.495575221238937</v>
      </c>
      <c r="DQ78" s="11">
        <v>50.875285624022546</v>
      </c>
      <c r="DR78" s="11">
        <v>83.291139240506325</v>
      </c>
      <c r="DS78" s="11">
        <v>31.836490776024657</v>
      </c>
      <c r="DT78" s="11">
        <v>36.227830903284982</v>
      </c>
      <c r="DU78" s="11">
        <v>26.627696804214899</v>
      </c>
      <c r="DV78" s="11">
        <v>46.832505195853379</v>
      </c>
      <c r="DW78" s="11">
        <v>32.085338132795549</v>
      </c>
      <c r="DX78" s="11">
        <v>24.09513436531455</v>
      </c>
      <c r="DY78" s="11">
        <v>26.218666010759417</v>
      </c>
      <c r="DZ78" s="11">
        <v>22.452347155600179</v>
      </c>
      <c r="EA78" s="11">
        <v>17.659704823692877</v>
      </c>
      <c r="EB78" s="11">
        <v>35.982901812538444</v>
      </c>
      <c r="EC78" s="11">
        <v>12.969697753318338</v>
      </c>
      <c r="ED78" s="11">
        <v>19.565205939832587</v>
      </c>
      <c r="EE78" s="11">
        <v>16.666666666666664</v>
      </c>
      <c r="EF78" s="11">
        <v>71.798540563743032</v>
      </c>
      <c r="EG78" s="11">
        <v>69.719667970002433</v>
      </c>
      <c r="EH78" s="11">
        <v>88.852242744063332</v>
      </c>
      <c r="EI78" s="11">
        <v>100</v>
      </c>
      <c r="EJ78" s="11">
        <v>2.1529324424647367</v>
      </c>
      <c r="EK78" s="11">
        <v>40.237564959168523</v>
      </c>
      <c r="EL78" s="11">
        <v>79.475437135720227</v>
      </c>
      <c r="EM78" s="11">
        <v>50.187343880099924</v>
      </c>
      <c r="EN78" s="11">
        <v>1.8318068276436303</v>
      </c>
      <c r="EO78" s="11">
        <v>80</v>
      </c>
      <c r="EP78" s="11">
        <v>99.33</v>
      </c>
      <c r="EQ78" s="11">
        <v>98.888888888888886</v>
      </c>
      <c r="ER78" s="11">
        <v>92.129629629629633</v>
      </c>
      <c r="ES78" s="11">
        <v>88.297872340425528</v>
      </c>
      <c r="ET78" s="11">
        <v>59.090910785123853</v>
      </c>
      <c r="EU78" s="11">
        <v>67.741942310093307</v>
      </c>
      <c r="EV78" s="11">
        <v>16.649049106140456</v>
      </c>
      <c r="EW78" s="11">
        <v>32.691402669152083</v>
      </c>
      <c r="EX78" s="11">
        <v>3.7303361592887079</v>
      </c>
      <c r="EY78" s="11">
        <v>4.5742580476599315</v>
      </c>
      <c r="EZ78" s="11">
        <v>3.0576390974511471</v>
      </c>
      <c r="FA78" s="11">
        <v>1.1854609972606293E-2</v>
      </c>
      <c r="FB78" s="11">
        <v>5.2892593654316764E-3</v>
      </c>
      <c r="FC78" s="11">
        <v>0</v>
      </c>
      <c r="FD78" s="11">
        <v>1.3955737627296527E-2</v>
      </c>
      <c r="FE78" s="11">
        <v>9.4694586633875719</v>
      </c>
      <c r="FF78" s="11">
        <v>77.156179787616139</v>
      </c>
      <c r="FG78" s="11">
        <v>13.451227799502133</v>
      </c>
      <c r="FH78" s="11">
        <v>41.385435168738901</v>
      </c>
      <c r="FI78" s="11">
        <v>100</v>
      </c>
      <c r="FJ78" s="11">
        <v>9.286393910561392</v>
      </c>
      <c r="FK78" s="11">
        <v>35.431651072866806</v>
      </c>
      <c r="FL78" s="11">
        <v>6.4204805201399955</v>
      </c>
      <c r="FM78" s="11">
        <v>59.370132260896668</v>
      </c>
      <c r="FN78" s="11">
        <v>68.620769672321387</v>
      </c>
      <c r="FO78" s="11">
        <v>87.247044680424764</v>
      </c>
      <c r="FP78" s="11">
        <v>66.395612708018149</v>
      </c>
      <c r="FQ78" s="11">
        <v>90.951507208387937</v>
      </c>
      <c r="FR78" s="11">
        <v>53.574522256856064</v>
      </c>
      <c r="FS78" s="11">
        <v>80.957592339261282</v>
      </c>
      <c r="FT78" s="11">
        <v>33.391915641476274</v>
      </c>
      <c r="FU78" s="11">
        <v>10.857763300760045</v>
      </c>
      <c r="FV78" s="11">
        <v>106.40608034744844</v>
      </c>
      <c r="FW78" s="11">
        <v>505.97176981541804</v>
      </c>
      <c r="FX78" s="11">
        <v>432.13897937024973</v>
      </c>
      <c r="FY78" s="11">
        <v>86.862106406080358</v>
      </c>
      <c r="FZ78" s="11">
        <v>32.573289902280131</v>
      </c>
      <c r="GA78" s="11">
        <v>51.499949663920759</v>
      </c>
      <c r="GB78" s="11">
        <v>-8.1099496639207587</v>
      </c>
      <c r="GC78" s="11">
        <v>72.350178025556929</v>
      </c>
      <c r="GD78" s="11">
        <v>8.2582928169931265</v>
      </c>
      <c r="GE78" s="11">
        <v>0</v>
      </c>
      <c r="GF78" s="11">
        <v>0</v>
      </c>
      <c r="GG78" s="11">
        <v>0</v>
      </c>
      <c r="GH78" s="11">
        <v>100</v>
      </c>
      <c r="GI78" s="11">
        <v>0</v>
      </c>
      <c r="GJ78" s="11">
        <v>100</v>
      </c>
      <c r="GK78" s="11">
        <v>5</v>
      </c>
      <c r="GL78" s="11">
        <v>15</v>
      </c>
      <c r="GM78" s="11">
        <v>13.666666666666666</v>
      </c>
      <c r="GN78" s="11">
        <v>95.26725936483912</v>
      </c>
      <c r="GO78" s="11">
        <v>48.860790629617604</v>
      </c>
      <c r="GP78" s="11">
        <v>3.4977234876895085</v>
      </c>
      <c r="GQ78" s="11">
        <v>56.060199040000008</v>
      </c>
      <c r="GR78" s="11">
        <v>104.42948386351958</v>
      </c>
      <c r="GS78" s="11">
        <v>38.958762545206334</v>
      </c>
      <c r="GT78" s="11">
        <v>44.467690302543787</v>
      </c>
      <c r="GU78" s="11">
        <v>14.061184395172607</v>
      </c>
      <c r="GV78" s="11" t="s">
        <v>727</v>
      </c>
      <c r="GW78" s="11" t="s">
        <v>727</v>
      </c>
      <c r="GX78" s="11">
        <v>82.004933427550981</v>
      </c>
      <c r="GY78" s="11" t="s">
        <v>727</v>
      </c>
      <c r="GZ78" s="11">
        <v>262.1946028773304</v>
      </c>
      <c r="HA78" s="11">
        <v>48.904267589388695</v>
      </c>
      <c r="HB78" s="11">
        <v>38.461538461538467</v>
      </c>
      <c r="HC78" s="11">
        <v>5</v>
      </c>
      <c r="HD78" s="11">
        <v>2283709.4613610152</v>
      </c>
      <c r="HE78" s="11">
        <v>300.05952380952368</v>
      </c>
      <c r="HF78" s="11">
        <v>395.30968253968263</v>
      </c>
      <c r="HG78" s="11">
        <v>479.72650793650797</v>
      </c>
      <c r="HH78" s="11">
        <v>262.84412698412706</v>
      </c>
      <c r="HI78" s="12">
        <v>158.6124175984624</v>
      </c>
      <c r="HJ78" s="12">
        <v>18.698003327787021</v>
      </c>
      <c r="HK78" s="12">
        <v>33.572580645161288</v>
      </c>
      <c r="HL78" s="11">
        <v>79.419128693039568</v>
      </c>
      <c r="HM78" s="11">
        <v>90.163022311244646</v>
      </c>
      <c r="HN78" s="11">
        <v>91.392644522339054</v>
      </c>
      <c r="HO78" s="11">
        <v>90.752795860457354</v>
      </c>
      <c r="HP78" s="11">
        <v>78.940633171980195</v>
      </c>
      <c r="HQ78" s="11" t="s">
        <v>727</v>
      </c>
      <c r="HR78" s="11">
        <v>100</v>
      </c>
      <c r="HS78" s="11">
        <v>100</v>
      </c>
      <c r="HT78" s="11">
        <v>64.821484655530597</v>
      </c>
      <c r="HU78" s="11">
        <v>67.390498641681134</v>
      </c>
      <c r="HV78" s="11">
        <v>86.670424478790238</v>
      </c>
      <c r="HW78" s="11">
        <v>86.966968503019572</v>
      </c>
      <c r="HX78" s="11">
        <v>82.689987807564393</v>
      </c>
      <c r="HY78" s="11">
        <v>47.869571576572426</v>
      </c>
      <c r="HZ78" s="11">
        <v>96.726043319758958</v>
      </c>
      <c r="IA78" s="11">
        <v>92.797601479959695</v>
      </c>
      <c r="IB78" s="11">
        <v>95.089244377082551</v>
      </c>
      <c r="IC78" s="11">
        <v>62.23803782500962</v>
      </c>
      <c r="ID78" s="11">
        <v>97.699424039449397</v>
      </c>
      <c r="IE78" s="11">
        <v>94.843288719464326</v>
      </c>
      <c r="IF78" s="11">
        <v>97.531559832190055</v>
      </c>
      <c r="IG78" s="11">
        <v>67.701700061424575</v>
      </c>
      <c r="IH78" s="11">
        <v>97.901720846052015</v>
      </c>
      <c r="II78" s="11">
        <v>36.348967896288876</v>
      </c>
      <c r="IJ78" s="11">
        <v>8.2339297548045067</v>
      </c>
      <c r="IK78" s="11">
        <v>8</v>
      </c>
      <c r="IL78" s="11">
        <v>85.277916875312968</v>
      </c>
      <c r="IM78" s="11">
        <v>19.590496856395706</v>
      </c>
      <c r="IN78" s="11">
        <v>26.122517108996828</v>
      </c>
      <c r="IO78" s="11">
        <v>30.125600295530109</v>
      </c>
      <c r="IP78" s="11">
        <v>14.414414414414415</v>
      </c>
      <c r="IQ78" s="11">
        <v>6.5476519337016574</v>
      </c>
      <c r="IR78" s="11">
        <v>88.495575221238937</v>
      </c>
      <c r="IS78" s="11">
        <v>79.461938288876766</v>
      </c>
      <c r="IT78" s="11">
        <v>7.5949367088607591</v>
      </c>
      <c r="IU78" s="11">
        <v>116.45569620253164</v>
      </c>
      <c r="IV78" s="11">
        <v>7.307502980425336</v>
      </c>
      <c r="IW78" s="11">
        <v>26.627696804214899</v>
      </c>
      <c r="IX78" s="11">
        <v>262.12487555113074</v>
      </c>
      <c r="IY78" s="11">
        <v>57.175366235243921</v>
      </c>
      <c r="IZ78" s="11">
        <v>31.716683259849241</v>
      </c>
      <c r="JA78" s="11">
        <v>252.24007964727636</v>
      </c>
      <c r="JB78" s="11">
        <v>11.636363636363637</v>
      </c>
      <c r="JC78" s="11">
        <v>14.720523396387428</v>
      </c>
      <c r="JD78" s="11">
        <v>19.769591807708718</v>
      </c>
      <c r="JE78" s="11">
        <v>4.1957047361683966</v>
      </c>
      <c r="JF78" s="11">
        <v>1.9911819086900866</v>
      </c>
      <c r="JG78" s="11">
        <v>5</v>
      </c>
      <c r="JH78" s="11">
        <v>11.27699530516432</v>
      </c>
      <c r="JI78" s="11">
        <v>12.116580310880829</v>
      </c>
      <c r="JJ78" s="11">
        <v>88.852242744063332</v>
      </c>
      <c r="JK78" s="11">
        <v>116.25652498135719</v>
      </c>
      <c r="JL78" s="11">
        <v>2.1529324424647367</v>
      </c>
      <c r="JM78" s="11">
        <v>40.237564959168523</v>
      </c>
      <c r="JN78" s="11">
        <v>79.475437135720227</v>
      </c>
      <c r="JO78" s="11">
        <v>50.187343880099924</v>
      </c>
      <c r="JP78" s="11">
        <v>1.8318068276436303</v>
      </c>
      <c r="JQ78" s="11">
        <v>80</v>
      </c>
      <c r="JR78" s="11">
        <v>99.33</v>
      </c>
      <c r="JS78" s="11">
        <v>98.888888888888886</v>
      </c>
      <c r="JT78" s="11">
        <v>92.129629629629633</v>
      </c>
      <c r="JU78" s="11">
        <v>88.297872340425528</v>
      </c>
      <c r="JV78" s="11">
        <v>0.78048779999999995</v>
      </c>
      <c r="JW78" s="11">
        <v>0.75609760000000004</v>
      </c>
      <c r="JX78" s="11">
        <v>1.110487255</v>
      </c>
      <c r="JY78" s="11">
        <v>0.30361900000000003</v>
      </c>
      <c r="JZ78" s="11">
        <v>3.1121207089714318</v>
      </c>
      <c r="KA78" s="11">
        <v>87121.446000664902</v>
      </c>
      <c r="KB78" s="11">
        <v>45488.164575943549</v>
      </c>
      <c r="KC78" s="11">
        <v>9.485826168383417E-4</v>
      </c>
      <c r="KD78" s="11">
        <v>4.0484999999999993E-2</v>
      </c>
      <c r="KE78" s="11">
        <v>0</v>
      </c>
      <c r="KF78" s="11">
        <v>4.0555000000000001E-2</v>
      </c>
      <c r="KG78" s="13">
        <v>7.6102878883103436E-2</v>
      </c>
      <c r="KH78" s="11">
        <v>5.9578442919221866</v>
      </c>
      <c r="KI78" s="11">
        <v>-53.948700641241984</v>
      </c>
      <c r="KJ78" s="11">
        <v>-34.458259325044402</v>
      </c>
      <c r="KK78" s="11">
        <v>200</v>
      </c>
      <c r="KL78" s="11">
        <v>13.867999999999999</v>
      </c>
      <c r="KM78" s="11">
        <v>15.099999999999998</v>
      </c>
      <c r="KN78" s="11">
        <v>87.673333333333346</v>
      </c>
      <c r="KO78" s="11">
        <v>111.10416666666667</v>
      </c>
      <c r="KP78" s="11">
        <v>105.255</v>
      </c>
      <c r="KQ78" s="11">
        <v>12.752955319575236</v>
      </c>
      <c r="KR78" s="11">
        <v>33.604387291981844</v>
      </c>
      <c r="KS78" s="11">
        <v>90.951507208387937</v>
      </c>
      <c r="KT78" s="11">
        <v>6.4028594205503389</v>
      </c>
      <c r="KU78" s="11">
        <v>80.957592339261282</v>
      </c>
      <c r="KV78" s="11">
        <v>33.391915641476274</v>
      </c>
    </row>
    <row r="79" spans="1:308" x14ac:dyDescent="0.3">
      <c r="A79" t="s">
        <v>1</v>
      </c>
      <c r="B79" s="2" t="s">
        <v>146</v>
      </c>
      <c r="C79" s="2" t="s">
        <v>147</v>
      </c>
      <c r="D79" s="2" t="s">
        <v>133</v>
      </c>
      <c r="E79" s="2" t="s">
        <v>348</v>
      </c>
      <c r="F79" s="2" t="s">
        <v>358</v>
      </c>
      <c r="G79" s="2" t="s">
        <v>355</v>
      </c>
      <c r="H79" s="17" t="s">
        <v>489</v>
      </c>
      <c r="I79" s="11">
        <v>47.059397139744796</v>
      </c>
      <c r="J79" s="11">
        <v>51.392796800055734</v>
      </c>
      <c r="K79" s="11">
        <v>47.125535029271191</v>
      </c>
      <c r="L79" s="11">
        <v>57.379300908733015</v>
      </c>
      <c r="M79" s="11">
        <v>46.95477299941782</v>
      </c>
      <c r="N79" s="11">
        <v>47.899023440578702</v>
      </c>
      <c r="O79" s="11">
        <v>31.604953660412296</v>
      </c>
      <c r="P79" s="11">
        <v>81.550622983224869</v>
      </c>
      <c r="Q79" s="11">
        <v>65.121824082334768</v>
      </c>
      <c r="R79" s="11">
        <v>7.5757575757575752</v>
      </c>
      <c r="S79" s="11">
        <v>77.850383982446516</v>
      </c>
      <c r="T79" s="11">
        <v>38.00487438658736</v>
      </c>
      <c r="U79" s="11">
        <v>60.285508377562728</v>
      </c>
      <c r="V79" s="11">
        <v>29.36060621247627</v>
      </c>
      <c r="W79" s="11">
        <v>14.183542211755915</v>
      </c>
      <c r="X79" s="11">
        <v>40.650120193815646</v>
      </c>
      <c r="Y79" s="11">
        <v>80.418477711513191</v>
      </c>
      <c r="Z79" s="11">
        <v>53.25</v>
      </c>
      <c r="AA79" s="11">
        <v>69.589561380073874</v>
      </c>
      <c r="AB79" s="11">
        <v>74.568048759999613</v>
      </c>
      <c r="AC79" s="11">
        <v>43.794415957546654</v>
      </c>
      <c r="AD79" s="11">
        <v>40.963307389062976</v>
      </c>
      <c r="AE79" s="11">
        <v>57.981171056981985</v>
      </c>
      <c r="AF79" s="11">
        <v>46.95477299941782</v>
      </c>
      <c r="AG79" s="11">
        <v>27.073767414797306</v>
      </c>
      <c r="AH79" s="11">
        <v>15.210290774976835</v>
      </c>
      <c r="AI79" s="11">
        <v>28.167807396108508</v>
      </c>
      <c r="AJ79" s="11">
        <v>88.818863181394576</v>
      </c>
      <c r="AK79" s="11">
        <v>35.694330550090086</v>
      </c>
      <c r="AL79" s="11">
        <v>92.429081326104935</v>
      </c>
      <c r="AM79" s="11">
        <v>38.469547835856417</v>
      </c>
      <c r="AN79" s="11">
        <v>2.9199255390519938</v>
      </c>
      <c r="AO79" s="11">
        <v>1.4701542077522289</v>
      </c>
      <c r="AP79" s="11">
        <v>32.110951805237207</v>
      </c>
      <c r="AQ79" s="11">
        <v>52.724336632502038</v>
      </c>
      <c r="AR79" s="11">
        <v>61.934805942073886</v>
      </c>
      <c r="AS79" s="11">
        <v>87.447509820743207</v>
      </c>
      <c r="AT79" s="11">
        <v>92.974399892136802</v>
      </c>
      <c r="AU79" s="11">
        <v>83.783985904765714</v>
      </c>
      <c r="AV79" s="11">
        <v>57.636151179872911</v>
      </c>
      <c r="AW79" s="11">
        <v>72.066904806101988</v>
      </c>
      <c r="AX79" s="11">
        <v>95.394786295728636</v>
      </c>
      <c r="AY79" s="11">
        <v>54.640479593970817</v>
      </c>
      <c r="AZ79" s="11">
        <v>61.059620410084591</v>
      </c>
      <c r="BA79" s="11">
        <v>68.528429157335125</v>
      </c>
      <c r="BB79" s="11">
        <v>76.258767167948562</v>
      </c>
      <c r="BC79" s="11">
        <v>0</v>
      </c>
      <c r="BD79" s="11">
        <v>13.636363636363635</v>
      </c>
      <c r="BE79" s="11">
        <v>9.0909090909090917</v>
      </c>
      <c r="BF79" s="11">
        <v>100</v>
      </c>
      <c r="BG79" s="11">
        <v>0</v>
      </c>
      <c r="BH79" s="11">
        <v>100</v>
      </c>
      <c r="BI79" s="11">
        <v>95.50191991223258</v>
      </c>
      <c r="BJ79" s="11">
        <v>93.75</v>
      </c>
      <c r="BK79" s="11">
        <v>96.84210526315789</v>
      </c>
      <c r="BL79" s="11">
        <v>49.777690539187553</v>
      </c>
      <c r="BM79" s="11">
        <v>2.6074565349558352</v>
      </c>
      <c r="BN79" s="11">
        <v>31.529760555635516</v>
      </c>
      <c r="BO79" s="11">
        <v>9.2673590400000005</v>
      </c>
      <c r="BP79" s="11">
        <v>81.410365511934188</v>
      </c>
      <c r="BQ79" s="11">
        <v>43.146455284420234</v>
      </c>
      <c r="BR79" s="11">
        <v>56.299704336333747</v>
      </c>
      <c r="BS79" s="11">
        <v>1.3613478728362647</v>
      </c>
      <c r="BT79" s="11">
        <v>38.909999999999997</v>
      </c>
      <c r="BU79" s="11">
        <v>0</v>
      </c>
      <c r="BV79" s="11">
        <v>25.340559217811819</v>
      </c>
      <c r="BW79" s="11">
        <v>100</v>
      </c>
      <c r="BX79" s="11">
        <v>10.551730184209571</v>
      </c>
      <c r="BY79" s="11">
        <v>30.874682157609623</v>
      </c>
      <c r="BZ79" s="11">
        <v>0</v>
      </c>
      <c r="CA79" s="11">
        <v>6.59</v>
      </c>
      <c r="CB79" s="11">
        <v>19.269486689414038</v>
      </c>
      <c r="CC79" s="11">
        <v>0</v>
      </c>
      <c r="CD79" s="11">
        <v>4.8056705071906798</v>
      </c>
      <c r="CE79" s="11">
        <v>8.0922857852995822</v>
      </c>
      <c r="CF79" s="11">
        <v>16.969778230951015</v>
      </c>
      <c r="CG79" s="11">
        <v>84.794471435063741</v>
      </c>
      <c r="CH79" s="11">
        <v>70.365456519117117</v>
      </c>
      <c r="CI79" s="11">
        <v>99.523178879087368</v>
      </c>
      <c r="CJ79" s="11">
        <v>85.944607298089565</v>
      </c>
      <c r="CK79" s="11">
        <v>85.995148084504194</v>
      </c>
      <c r="CL79" s="11">
        <v>94.263620741938752</v>
      </c>
      <c r="CM79" s="11">
        <v>83.746083089052874</v>
      </c>
      <c r="CN79" s="11">
        <v>52.14292934398059</v>
      </c>
      <c r="CO79" s="11">
        <v>90.74</v>
      </c>
      <c r="CP79" s="11">
        <v>0</v>
      </c>
      <c r="CQ79" s="11">
        <v>100</v>
      </c>
      <c r="CR79" s="11">
        <v>22.259999999999998</v>
      </c>
      <c r="CS79" s="11">
        <v>40.699598796389168</v>
      </c>
      <c r="CT79" s="11">
        <v>83.736714344714812</v>
      </c>
      <c r="CU79" s="11">
        <v>85.611083913372823</v>
      </c>
      <c r="CV79" s="11">
        <v>57.578767411902099</v>
      </c>
      <c r="CW79" s="11">
        <v>50.887961859356381</v>
      </c>
      <c r="CX79" s="11">
        <v>99.023241954707999</v>
      </c>
      <c r="CY79" s="11">
        <v>53.209628886659978</v>
      </c>
      <c r="CZ79" s="11">
        <v>100</v>
      </c>
      <c r="DA79" s="11">
        <v>50.263213884076471</v>
      </c>
      <c r="DB79" s="11">
        <v>100</v>
      </c>
      <c r="DC79" s="11">
        <v>84.263504800114617</v>
      </c>
      <c r="DD79" s="11">
        <v>92.010121272909643</v>
      </c>
      <c r="DE79" s="11">
        <v>16.797921236236178</v>
      </c>
      <c r="DF79" s="11">
        <v>100</v>
      </c>
      <c r="DG79" s="11">
        <v>38.400889517840895</v>
      </c>
      <c r="DH79" s="11">
        <v>80.982358354799075</v>
      </c>
      <c r="DI79" s="11">
        <v>12</v>
      </c>
      <c r="DJ79" s="11">
        <v>81.107854038208842</v>
      </c>
      <c r="DK79" s="11">
        <v>17.633680380066714</v>
      </c>
      <c r="DL79" s="11">
        <v>24.148387748913372</v>
      </c>
      <c r="DM79" s="11">
        <v>36.887266088544045</v>
      </c>
      <c r="DN79" s="11">
        <v>11.475409836065573</v>
      </c>
      <c r="DO79" s="11">
        <v>96.947835074971849</v>
      </c>
      <c r="DP79" s="11">
        <v>86.614173228346459</v>
      </c>
      <c r="DQ79" s="11">
        <v>43.35311494581704</v>
      </c>
      <c r="DR79" s="11">
        <v>58.843537414965986</v>
      </c>
      <c r="DS79" s="11">
        <v>38.667666637470447</v>
      </c>
      <c r="DT79" s="11">
        <v>28.566838997236065</v>
      </c>
      <c r="DU79" s="11">
        <v>25.580695832358547</v>
      </c>
      <c r="DV79" s="11">
        <v>12.926389602124623</v>
      </c>
      <c r="DW79" s="11">
        <v>17.353988417835247</v>
      </c>
      <c r="DX79" s="11">
        <v>13.442665636601737</v>
      </c>
      <c r="DY79" s="11">
        <v>13.313061857374958</v>
      </c>
      <c r="DZ79" s="11">
        <v>19.015348360947616</v>
      </c>
      <c r="EA79" s="11">
        <v>27.477042984912504</v>
      </c>
      <c r="EB79" s="11">
        <v>45.149170105865764</v>
      </c>
      <c r="EC79" s="11">
        <v>18.147354447097367</v>
      </c>
      <c r="ED79" s="11">
        <v>34.123440457159653</v>
      </c>
      <c r="EE79" s="11">
        <v>15.942028985507244</v>
      </c>
      <c r="EF79" s="11">
        <v>85.328544414250544</v>
      </c>
      <c r="EG79" s="11">
        <v>82.280874155730032</v>
      </c>
      <c r="EH79" s="11">
        <v>87.666034155597728</v>
      </c>
      <c r="EI79" s="11">
        <v>100</v>
      </c>
      <c r="EJ79" s="11">
        <v>0</v>
      </c>
      <c r="EK79" s="11">
        <v>38.528138528138527</v>
      </c>
      <c r="EL79" s="11">
        <v>78.23280209804318</v>
      </c>
      <c r="EM79" s="11">
        <v>58.261044986887235</v>
      </c>
      <c r="EN79" s="11">
        <v>3.4496671373814807</v>
      </c>
      <c r="EO79" s="11">
        <v>91.12</v>
      </c>
      <c r="EP79" s="11">
        <v>99.42</v>
      </c>
      <c r="EQ79" s="11">
        <v>99.272197962154294</v>
      </c>
      <c r="ER79" s="11">
        <v>96.857923497267763</v>
      </c>
      <c r="ES79" s="11">
        <v>75.475285171102655</v>
      </c>
      <c r="ET79" s="11">
        <v>45.454553925619301</v>
      </c>
      <c r="EU79" s="11">
        <v>69.354842549427488</v>
      </c>
      <c r="EV79" s="11">
        <v>10.086949456003151</v>
      </c>
      <c r="EW79" s="11">
        <v>28.981845412375723</v>
      </c>
      <c r="EX79" s="11">
        <v>2.079986814260979</v>
      </c>
      <c r="EY79" s="11">
        <v>3.2764622423057936</v>
      </c>
      <c r="EZ79" s="11">
        <v>3.4033275605892097</v>
      </c>
      <c r="FA79" s="11">
        <v>1.8279957421937461</v>
      </c>
      <c r="FB79" s="11">
        <v>0</v>
      </c>
      <c r="FC79" s="11">
        <v>0</v>
      </c>
      <c r="FD79" s="11">
        <v>4.0526210888151697</v>
      </c>
      <c r="FE79" s="11">
        <v>9.2825073636649602</v>
      </c>
      <c r="FF79" s="11">
        <v>0</v>
      </c>
      <c r="FG79" s="11">
        <v>62.810413656290564</v>
      </c>
      <c r="FH79" s="11">
        <v>35.833333333333336</v>
      </c>
      <c r="FI79" s="11">
        <v>52.628504672897193</v>
      </c>
      <c r="FJ79" s="11">
        <v>43.553758325404381</v>
      </c>
      <c r="FK79" s="11">
        <v>85.65654238374772</v>
      </c>
      <c r="FL79" s="11">
        <v>6.4204805201399955</v>
      </c>
      <c r="FM79" s="11">
        <v>59.370132260896668</v>
      </c>
      <c r="FN79" s="11">
        <v>68.620769672321387</v>
      </c>
      <c r="FO79" s="11">
        <v>88.854684111103339</v>
      </c>
      <c r="FP79" s="11">
        <v>75.781792911744262</v>
      </c>
      <c r="FQ79" s="11">
        <v>75.619952108445972</v>
      </c>
      <c r="FR79" s="11">
        <v>33.906100846980245</v>
      </c>
      <c r="FS79" s="11">
        <v>60.10974393082806</v>
      </c>
      <c r="FT79" s="11">
        <v>37.336561743341406</v>
      </c>
      <c r="FU79" s="11">
        <v>9.0305684742854559</v>
      </c>
      <c r="FV79" s="11">
        <v>67.729263557140925</v>
      </c>
      <c r="FW79" s="11">
        <v>277.68998058427775</v>
      </c>
      <c r="FX79" s="11">
        <v>345.41924414141869</v>
      </c>
      <c r="FY79" s="11">
        <v>56.441052964284097</v>
      </c>
      <c r="FZ79" s="11">
        <v>22.576421185713638</v>
      </c>
      <c r="GA79" s="11">
        <v>54.640479593970817</v>
      </c>
      <c r="GB79" s="11">
        <v>-5.5804795939708143</v>
      </c>
      <c r="GC79" s="11">
        <v>68.528429157335125</v>
      </c>
      <c r="GD79" s="11">
        <v>12.254811018604578</v>
      </c>
      <c r="GE79" s="11">
        <v>0</v>
      </c>
      <c r="GF79" s="11">
        <v>13.636363636363635</v>
      </c>
      <c r="GG79" s="11">
        <v>9.0909090909090917</v>
      </c>
      <c r="GH79" s="11">
        <v>100</v>
      </c>
      <c r="GI79" s="11">
        <v>0</v>
      </c>
      <c r="GJ79" s="11">
        <v>100</v>
      </c>
      <c r="GK79" s="11">
        <v>4</v>
      </c>
      <c r="GL79" s="11">
        <v>3</v>
      </c>
      <c r="GM79" s="11">
        <v>1</v>
      </c>
      <c r="GN79" s="11">
        <v>49.777690539187553</v>
      </c>
      <c r="GO79" s="11">
        <v>2.6074565349558352</v>
      </c>
      <c r="GP79" s="11">
        <v>31.529760555635516</v>
      </c>
      <c r="GQ79" s="11">
        <v>9.2673590400000005</v>
      </c>
      <c r="GR79" s="11">
        <v>81.410365511934188</v>
      </c>
      <c r="GS79" s="11">
        <v>56.853544715579766</v>
      </c>
      <c r="GT79" s="11">
        <v>43.70029566366626</v>
      </c>
      <c r="GU79" s="11">
        <v>1.3613478728362647</v>
      </c>
      <c r="GV79" s="11" t="s">
        <v>727</v>
      </c>
      <c r="GW79" s="11" t="s">
        <v>727</v>
      </c>
      <c r="GX79" s="11">
        <v>25.340559217811819</v>
      </c>
      <c r="GY79" s="11">
        <v>1</v>
      </c>
      <c r="GZ79" s="11">
        <v>1014.8593107809041</v>
      </c>
      <c r="HA79" s="11">
        <v>30.874682157609623</v>
      </c>
      <c r="HB79" s="11">
        <v>0</v>
      </c>
      <c r="HC79" s="11">
        <v>6.59</v>
      </c>
      <c r="HD79" s="11">
        <v>1900210.2855908098</v>
      </c>
      <c r="HE79" s="11">
        <v>316.80634920634913</v>
      </c>
      <c r="HF79" s="11">
        <v>411.3857142857143</v>
      </c>
      <c r="HG79" s="11">
        <v>446.88396825396831</v>
      </c>
      <c r="HH79" s="11">
        <v>278.64190476190475</v>
      </c>
      <c r="HI79" s="12">
        <v>153.10377785563759</v>
      </c>
      <c r="HJ79" s="12">
        <v>29.634543480882886</v>
      </c>
      <c r="HK79" s="12">
        <v>4.7753696920363593</v>
      </c>
      <c r="HL79" s="11">
        <v>85.944607298089565</v>
      </c>
      <c r="HM79" s="11">
        <v>85.995148084504194</v>
      </c>
      <c r="HN79" s="11">
        <v>94.263620741938752</v>
      </c>
      <c r="HO79" s="11">
        <v>83.746083089052874</v>
      </c>
      <c r="HP79" s="11">
        <v>52.14292934398059</v>
      </c>
      <c r="HQ79" s="11">
        <v>90.74</v>
      </c>
      <c r="HR79" s="11">
        <v>0</v>
      </c>
      <c r="HS79" s="11">
        <v>100</v>
      </c>
      <c r="HT79" s="11" t="s">
        <v>727</v>
      </c>
      <c r="HU79" s="11">
        <v>40.699598796389168</v>
      </c>
      <c r="HV79" s="11">
        <v>83.736714344714812</v>
      </c>
      <c r="HW79" s="11">
        <v>85.611083913372823</v>
      </c>
      <c r="HX79" s="11">
        <v>57.578767411902099</v>
      </c>
      <c r="HY79" s="11">
        <v>50.887961859356381</v>
      </c>
      <c r="HZ79" s="11">
        <v>99.023241954707999</v>
      </c>
      <c r="IA79" s="11">
        <v>53.209628886659978</v>
      </c>
      <c r="IB79" s="11">
        <v>100</v>
      </c>
      <c r="IC79" s="11">
        <v>50.263213884076471</v>
      </c>
      <c r="ID79" s="11">
        <v>100</v>
      </c>
      <c r="IE79" s="11">
        <v>84.263504800114617</v>
      </c>
      <c r="IF79" s="11">
        <v>92.010121272909643</v>
      </c>
      <c r="IG79" s="11">
        <v>16.797921236236178</v>
      </c>
      <c r="IH79" s="11">
        <v>100</v>
      </c>
      <c r="II79" s="11">
        <v>38.400889517840895</v>
      </c>
      <c r="IJ79" s="11">
        <v>12.763431285247847</v>
      </c>
      <c r="IK79" s="11">
        <v>5</v>
      </c>
      <c r="IL79" s="11">
        <v>81.107854038208842</v>
      </c>
      <c r="IM79" s="11">
        <v>17.633680380066714</v>
      </c>
      <c r="IN79" s="11">
        <v>24.148387748913372</v>
      </c>
      <c r="IO79" s="11">
        <v>36.887266088544045</v>
      </c>
      <c r="IP79" s="11">
        <v>11.475409836065573</v>
      </c>
      <c r="IQ79" s="11">
        <v>4.5458432304038006</v>
      </c>
      <c r="IR79" s="11">
        <v>86.614173228346459</v>
      </c>
      <c r="IS79" s="11">
        <v>78.643840445506129</v>
      </c>
      <c r="IT79" s="11">
        <v>18.707482993197278</v>
      </c>
      <c r="IU79" s="11">
        <v>107.14285714285714</v>
      </c>
      <c r="IV79" s="11">
        <v>6.950101935095752</v>
      </c>
      <c r="IW79" s="11">
        <v>25.580695832358547</v>
      </c>
      <c r="IX79" s="11">
        <v>72.349925582933679</v>
      </c>
      <c r="IY79" s="11">
        <v>30.924425334876798</v>
      </c>
      <c r="IZ79" s="11">
        <v>17.694724656854639</v>
      </c>
      <c r="JA79" s="11">
        <v>128.08003968910202</v>
      </c>
      <c r="JB79" s="11">
        <v>9.8550724637681171</v>
      </c>
      <c r="JC79" s="11">
        <v>22.903919298825866</v>
      </c>
      <c r="JD79" s="11">
        <v>24.80568877129155</v>
      </c>
      <c r="JE79" s="11">
        <v>5.8706796758723332</v>
      </c>
      <c r="JF79" s="11">
        <v>3.4727964279808168</v>
      </c>
      <c r="JG79" s="11">
        <v>4.7826086956521738</v>
      </c>
      <c r="JH79" s="11">
        <v>9.5694980694980689</v>
      </c>
      <c r="JI79" s="11">
        <v>10.387387387387387</v>
      </c>
      <c r="JJ79" s="11">
        <v>87.666034155597728</v>
      </c>
      <c r="JK79" s="11">
        <v>100.479302832244</v>
      </c>
      <c r="JL79" s="11">
        <v>0</v>
      </c>
      <c r="JM79" s="11">
        <v>38.528138528138527</v>
      </c>
      <c r="JN79" s="11">
        <v>78.23280209804318</v>
      </c>
      <c r="JO79" s="11">
        <v>58.261044986887235</v>
      </c>
      <c r="JP79" s="11">
        <v>3.4496671373814807</v>
      </c>
      <c r="JQ79" s="11">
        <v>91.12</v>
      </c>
      <c r="JR79" s="11">
        <v>99.42</v>
      </c>
      <c r="JS79" s="11">
        <v>99.272197962154294</v>
      </c>
      <c r="JT79" s="11">
        <v>96.857923497267763</v>
      </c>
      <c r="JU79" s="11">
        <v>75.475285171102655</v>
      </c>
      <c r="JV79" s="11">
        <v>0.70731710000000003</v>
      </c>
      <c r="JW79" s="11">
        <v>0.76829270000000005</v>
      </c>
      <c r="JX79" s="11">
        <v>1.0443332240000001</v>
      </c>
      <c r="JY79" s="11">
        <v>0.29393940000000002</v>
      </c>
      <c r="JZ79" s="11">
        <v>2.713152219202521</v>
      </c>
      <c r="KA79" s="11">
        <v>65711.579678734794</v>
      </c>
      <c r="KB79" s="11">
        <v>49727.253721974339</v>
      </c>
      <c r="KC79" s="11">
        <v>0.14627263053836775</v>
      </c>
      <c r="KD79" s="11">
        <v>0</v>
      </c>
      <c r="KE79" s="11">
        <v>0</v>
      </c>
      <c r="KF79" s="11">
        <v>11.776808410000003</v>
      </c>
      <c r="KG79" s="13">
        <v>7.4845913601061326E-2</v>
      </c>
      <c r="KH79" s="11">
        <v>21.957659702598786</v>
      </c>
      <c r="KI79" s="11">
        <v>90.879478827361567</v>
      </c>
      <c r="KJ79" s="11">
        <v>-56.666666666666664</v>
      </c>
      <c r="KK79" s="11">
        <v>10.514018691588785</v>
      </c>
      <c r="KL79" s="11">
        <v>9.2375000000000007</v>
      </c>
      <c r="KM79" s="11">
        <v>5.55</v>
      </c>
      <c r="KN79" s="11">
        <v>87.673333333333346</v>
      </c>
      <c r="KO79" s="11">
        <v>111.10416666666667</v>
      </c>
      <c r="KP79" s="11">
        <v>105.255</v>
      </c>
      <c r="KQ79" s="11">
        <v>11.145315888896663</v>
      </c>
      <c r="KR79" s="11">
        <v>24.218207088255735</v>
      </c>
      <c r="KS79" s="11">
        <v>75.619952108445972</v>
      </c>
      <c r="KT79" s="11">
        <v>5.5981580941585287</v>
      </c>
      <c r="KU79" s="11">
        <v>60.10974393082806</v>
      </c>
      <c r="KV79" s="11">
        <v>37.336561743341406</v>
      </c>
    </row>
    <row r="80" spans="1:308" x14ac:dyDescent="0.3">
      <c r="A80" t="s">
        <v>1</v>
      </c>
      <c r="B80" s="2" t="s">
        <v>148</v>
      </c>
      <c r="C80" s="2" t="s">
        <v>149</v>
      </c>
      <c r="D80" s="2" t="s">
        <v>133</v>
      </c>
      <c r="E80" s="2" t="s">
        <v>349</v>
      </c>
      <c r="F80" s="2" t="s">
        <v>358</v>
      </c>
      <c r="G80" s="2" t="s">
        <v>355</v>
      </c>
      <c r="H80" s="17" t="s">
        <v>489</v>
      </c>
      <c r="I80" s="11">
        <v>49.82330782619394</v>
      </c>
      <c r="J80" s="11">
        <v>46.489879675180582</v>
      </c>
      <c r="K80" s="11">
        <v>55.717256717161156</v>
      </c>
      <c r="L80" s="11">
        <v>63.101553617642004</v>
      </c>
      <c r="M80" s="11">
        <v>59.562223051801311</v>
      </c>
      <c r="N80" s="11">
        <v>40.71414301179545</v>
      </c>
      <c r="O80" s="11">
        <v>33.354790883583121</v>
      </c>
      <c r="P80" s="11">
        <v>53.761085077215334</v>
      </c>
      <c r="Q80" s="11">
        <v>40.361607918248772</v>
      </c>
      <c r="R80" s="11">
        <v>17.27272727272727</v>
      </c>
      <c r="S80" s="11">
        <v>69.595308653846857</v>
      </c>
      <c r="T80" s="11">
        <v>37.776428005565023</v>
      </c>
      <c r="U80" s="11">
        <v>71.310321681972695</v>
      </c>
      <c r="V80" s="11">
        <v>35.351679116688082</v>
      </c>
      <c r="W80" s="11">
        <v>8.6559505749266634</v>
      </c>
      <c r="X80" s="11">
        <v>66.906976565742596</v>
      </c>
      <c r="Y80" s="11">
        <v>90.163733115022524</v>
      </c>
      <c r="Z80" s="11">
        <v>57.142366612952834</v>
      </c>
      <c r="AA80" s="11">
        <v>73.878134760982945</v>
      </c>
      <c r="AB80" s="11">
        <v>86.552795265881713</v>
      </c>
      <c r="AC80" s="11">
        <v>55.194774410618287</v>
      </c>
      <c r="AD80" s="11">
        <v>46.483149133578934</v>
      </c>
      <c r="AE80" s="11">
        <v>53.398914517148128</v>
      </c>
      <c r="AF80" s="11">
        <v>59.562223051801311</v>
      </c>
      <c r="AG80" s="11">
        <v>24.707686556413599</v>
      </c>
      <c r="AH80" s="11">
        <v>8.7437525457546066</v>
      </c>
      <c r="AI80" s="11">
        <v>19.234475283950989</v>
      </c>
      <c r="AJ80" s="11">
        <v>64.982004078399171</v>
      </c>
      <c r="AK80" s="11">
        <v>35.522983114446525</v>
      </c>
      <c r="AL80" s="11">
        <v>91.093956491807802</v>
      </c>
      <c r="AM80" s="11">
        <v>50.792773986715453</v>
      </c>
      <c r="AN80" s="11">
        <v>3.1567980923722256</v>
      </c>
      <c r="AO80" s="11">
        <v>3.3951414061745266</v>
      </c>
      <c r="AP80" s="11">
        <v>40.789698936175412</v>
      </c>
      <c r="AQ80" s="11">
        <v>34.833898320690523</v>
      </c>
      <c r="AR80" s="11">
        <v>67.160434559370557</v>
      </c>
      <c r="AS80" s="11">
        <v>66.249028749028753</v>
      </c>
      <c r="AT80" s="11">
        <v>83.376499402901061</v>
      </c>
      <c r="AU80" s="11">
        <v>73.480366087516202</v>
      </c>
      <c r="AV80" s="11">
        <v>42.316967238814385</v>
      </c>
      <c r="AW80" s="11">
        <v>25.494708480819583</v>
      </c>
      <c r="AX80" s="11">
        <v>31.648940504212035</v>
      </c>
      <c r="AY80" s="11">
        <v>61.226326284054366</v>
      </c>
      <c r="AZ80" s="11">
        <v>28.599382527059724</v>
      </c>
      <c r="BA80" s="11">
        <v>50.047295078085121</v>
      </c>
      <c r="BB80" s="11">
        <v>21.573427783795893</v>
      </c>
      <c r="BC80" s="11">
        <v>20</v>
      </c>
      <c r="BD80" s="11">
        <v>27.27272727272727</v>
      </c>
      <c r="BE80" s="11">
        <v>4.5454545454545459</v>
      </c>
      <c r="BF80" s="11">
        <v>66.666666666666657</v>
      </c>
      <c r="BG80" s="11">
        <v>75</v>
      </c>
      <c r="BH80" s="11">
        <v>40.637450199203187</v>
      </c>
      <c r="BI80" s="11">
        <v>86.505759736697755</v>
      </c>
      <c r="BJ80" s="11">
        <v>79.166666666666657</v>
      </c>
      <c r="BK80" s="11">
        <v>89.473684210526315</v>
      </c>
      <c r="BL80" s="11">
        <v>42.95979994379028</v>
      </c>
      <c r="BM80" s="11">
        <v>19.964027698495165</v>
      </c>
      <c r="BN80" s="11">
        <v>27.217269135013357</v>
      </c>
      <c r="BO80" s="11">
        <v>9.2673590400000005</v>
      </c>
      <c r="BP80" s="11">
        <v>80.733589644743986</v>
      </c>
      <c r="BQ80" s="11">
        <v>63.631889271826822</v>
      </c>
      <c r="BR80" s="11">
        <v>69.565486129347278</v>
      </c>
      <c r="BS80" s="11">
        <v>0.20515300827262375</v>
      </c>
      <c r="BT80" s="11">
        <v>100</v>
      </c>
      <c r="BU80" s="11">
        <v>0</v>
      </c>
      <c r="BV80" s="11">
        <v>9.0484316516125034</v>
      </c>
      <c r="BW80" s="11">
        <v>100</v>
      </c>
      <c r="BX80" s="11">
        <v>2.8564900402433442</v>
      </c>
      <c r="BY80" s="11">
        <v>11.094390535000777</v>
      </c>
      <c r="BZ80" s="11">
        <v>23.52941176470588</v>
      </c>
      <c r="CA80" s="11">
        <v>0</v>
      </c>
      <c r="CB80" s="11">
        <v>0</v>
      </c>
      <c r="CC80" s="11">
        <v>62.156297347680415</v>
      </c>
      <c r="CD80" s="11">
        <v>51.513905048139122</v>
      </c>
      <c r="CE80" s="11">
        <v>35.327465210627587</v>
      </c>
      <c r="CF80" s="11">
        <v>79.243574892332376</v>
      </c>
      <c r="CG80" s="11">
        <v>97.206950756137175</v>
      </c>
      <c r="CH80" s="11">
        <v>65.450681777935188</v>
      </c>
      <c r="CI80" s="11">
        <v>77.449960927346268</v>
      </c>
      <c r="CJ80" s="11">
        <v>88.487515349979532</v>
      </c>
      <c r="CK80" s="11">
        <v>95.128939828080235</v>
      </c>
      <c r="CL80" s="11">
        <v>97.410970118706501</v>
      </c>
      <c r="CM80" s="11">
        <v>96.316004911993446</v>
      </c>
      <c r="CN80" s="11">
        <v>73.475235366352848</v>
      </c>
      <c r="CO80" s="11">
        <v>94.43</v>
      </c>
      <c r="CP80" s="11">
        <v>32.950000000000003</v>
      </c>
      <c r="CQ80" s="11">
        <v>100</v>
      </c>
      <c r="CR80" s="11">
        <v>1.1894664518113385</v>
      </c>
      <c r="CS80" s="11">
        <v>36.728949192938337</v>
      </c>
      <c r="CT80" s="11">
        <v>70.740677617986549</v>
      </c>
      <c r="CU80" s="11">
        <v>88.416044494807892</v>
      </c>
      <c r="CV80" s="11">
        <v>81.099743636179241</v>
      </c>
      <c r="CW80" s="11">
        <v>66.952206560575505</v>
      </c>
      <c r="CX80" s="11">
        <v>99.331187063410155</v>
      </c>
      <c r="CY80" s="11">
        <v>99.697028240656891</v>
      </c>
      <c r="CZ80" s="11">
        <v>98.958231160358039</v>
      </c>
      <c r="DA80" s="11">
        <v>55.955279388300404</v>
      </c>
      <c r="DB80" s="11">
        <v>98.215839571695213</v>
      </c>
      <c r="DC80" s="11">
        <v>99.065830584020517</v>
      </c>
      <c r="DD80" s="11">
        <v>99.396298545218158</v>
      </c>
      <c r="DE80" s="11">
        <v>42.279100767987671</v>
      </c>
      <c r="DF80" s="11">
        <v>98.854753868816857</v>
      </c>
      <c r="DG80" s="11">
        <v>54.001227998362666</v>
      </c>
      <c r="DH80" s="11">
        <v>75.583095233492188</v>
      </c>
      <c r="DI80" s="11">
        <v>36</v>
      </c>
      <c r="DJ80" s="11">
        <v>93.18460908718788</v>
      </c>
      <c r="DK80" s="11">
        <v>18.890708145722474</v>
      </c>
      <c r="DL80" s="11">
        <v>27.374130167826443</v>
      </c>
      <c r="DM80" s="11">
        <v>19.441401971522453</v>
      </c>
      <c r="DN80" s="11">
        <v>8.8888888888888893</v>
      </c>
      <c r="DO80" s="11">
        <v>89.613193295137677</v>
      </c>
      <c r="DP80" s="11">
        <v>95.652173913043484</v>
      </c>
      <c r="DQ80" s="11">
        <v>67.402915457446326</v>
      </c>
      <c r="DR80" s="11">
        <v>66.539923954372625</v>
      </c>
      <c r="DS80" s="11">
        <v>44.743829743584968</v>
      </c>
      <c r="DT80" s="11">
        <v>27.52513339856111</v>
      </c>
      <c r="DU80" s="11">
        <v>21.890239714266091</v>
      </c>
      <c r="DV80" s="11">
        <v>5.9546852996145629</v>
      </c>
      <c r="DW80" s="11">
        <v>14.886268704186412</v>
      </c>
      <c r="DX80" s="11">
        <v>0</v>
      </c>
      <c r="DY80" s="11">
        <v>12.81085959270567</v>
      </c>
      <c r="DZ80" s="11">
        <v>10.066949132266384</v>
      </c>
      <c r="EA80" s="11">
        <v>12.566215139659748</v>
      </c>
      <c r="EB80" s="11">
        <v>20.550867115861003</v>
      </c>
      <c r="EC80" s="11">
        <v>9.671778693927811</v>
      </c>
      <c r="ED80" s="11">
        <v>20.050182136973046</v>
      </c>
      <c r="EE80" s="11">
        <v>33.333333333333329</v>
      </c>
      <c r="EF80" s="11">
        <v>28.134740418858438</v>
      </c>
      <c r="EG80" s="11">
        <v>31.793275894738247</v>
      </c>
      <c r="EH80" s="11">
        <v>100</v>
      </c>
      <c r="EI80" s="11">
        <v>100</v>
      </c>
      <c r="EJ80" s="11">
        <v>0.80128205128205121</v>
      </c>
      <c r="EK80" s="11">
        <v>41.025641025641022</v>
      </c>
      <c r="EL80" s="11">
        <v>80.863039399624768</v>
      </c>
      <c r="EM80" s="11">
        <v>54.924953095684806</v>
      </c>
      <c r="EN80" s="11">
        <v>0</v>
      </c>
      <c r="EO80" s="11">
        <v>80.3</v>
      </c>
      <c r="EP80" s="11">
        <v>98.51</v>
      </c>
      <c r="EQ80" s="11">
        <v>98.141263940520446</v>
      </c>
      <c r="ER80" s="11">
        <v>95.18518518518519</v>
      </c>
      <c r="ES80" s="11">
        <v>83.333333333333343</v>
      </c>
      <c r="ET80" s="11">
        <v>75.000009318181213</v>
      </c>
      <c r="EU80" s="11">
        <v>72.580643028095835</v>
      </c>
      <c r="EV80" s="11">
        <v>33.511993953007284</v>
      </c>
      <c r="EW80" s="11">
        <v>22.078449647577497</v>
      </c>
      <c r="EX80" s="11">
        <v>5.7452299133410616</v>
      </c>
      <c r="EY80" s="11">
        <v>1.0657629941039806</v>
      </c>
      <c r="EZ80" s="11">
        <v>2.6594013696716341</v>
      </c>
      <c r="FA80" s="11">
        <v>6.6280362920302078</v>
      </c>
      <c r="FB80" s="11">
        <v>0.12217324509755907</v>
      </c>
      <c r="FC80" s="11">
        <v>0.59287665023377989</v>
      </c>
      <c r="FD80" s="11">
        <v>6.2374794373365585</v>
      </c>
      <c r="FE80" s="11">
        <v>6.1279275930109529</v>
      </c>
      <c r="FF80" s="11">
        <v>0</v>
      </c>
      <c r="FG80" s="11">
        <v>92.115730568105391</v>
      </c>
      <c r="FH80" s="11">
        <v>45.3056768558952</v>
      </c>
      <c r="FI80" s="11">
        <v>60.399159663865539</v>
      </c>
      <c r="FJ80" s="11">
        <v>22.444233005603152</v>
      </c>
      <c r="FK80" s="11">
        <v>17.313876144491431</v>
      </c>
      <c r="FL80" s="11">
        <v>6.4204805201399955</v>
      </c>
      <c r="FM80" s="11">
        <v>59.370132260896668</v>
      </c>
      <c r="FN80" s="11">
        <v>68.620769672321387</v>
      </c>
      <c r="FO80" s="11">
        <v>85.233470799521086</v>
      </c>
      <c r="FP80" s="11">
        <v>74.746950428237739</v>
      </c>
      <c r="FQ80" s="11">
        <v>79.340277777777786</v>
      </c>
      <c r="FR80" s="11">
        <v>45.886432137234991</v>
      </c>
      <c r="FS80" s="11">
        <v>89.073305670816055</v>
      </c>
      <c r="FT80" s="11">
        <v>28.68217054263566</v>
      </c>
      <c r="FU80" s="11">
        <v>24.281274281274282</v>
      </c>
      <c r="FV80" s="11">
        <v>160.25641025641025</v>
      </c>
      <c r="FW80" s="11">
        <v>432.20668220668222</v>
      </c>
      <c r="FX80" s="11">
        <v>451.63170163170162</v>
      </c>
      <c r="FY80" s="11">
        <v>150.54390054390055</v>
      </c>
      <c r="FZ80" s="11">
        <v>335.0815850815851</v>
      </c>
      <c r="GA80" s="11">
        <v>61.226326284054366</v>
      </c>
      <c r="GB80" s="11">
        <v>-11.146326284054368</v>
      </c>
      <c r="GC80" s="11">
        <v>50.047295078085114</v>
      </c>
      <c r="GD80" s="11">
        <v>-2.7976295023208309E-2</v>
      </c>
      <c r="GE80" s="11">
        <v>20</v>
      </c>
      <c r="GF80" s="11">
        <v>27.27272727272727</v>
      </c>
      <c r="GG80" s="11">
        <v>4.5454545454545459</v>
      </c>
      <c r="GH80" s="11">
        <v>66.666666666666657</v>
      </c>
      <c r="GI80" s="11">
        <v>75</v>
      </c>
      <c r="GJ80" s="11">
        <v>40.637450199203187</v>
      </c>
      <c r="GK80" s="11">
        <v>10</v>
      </c>
      <c r="GL80" s="11">
        <v>10</v>
      </c>
      <c r="GM80" s="11">
        <v>3.3333333333333335</v>
      </c>
      <c r="GN80" s="11">
        <v>42.95979994379028</v>
      </c>
      <c r="GO80" s="11">
        <v>19.964027698495165</v>
      </c>
      <c r="GP80" s="11">
        <v>27.217269135013353</v>
      </c>
      <c r="GQ80" s="11">
        <v>9.2673590400000005</v>
      </c>
      <c r="GR80" s="11">
        <v>80.733589644743986</v>
      </c>
      <c r="GS80" s="11">
        <v>36.368110728173178</v>
      </c>
      <c r="GT80" s="11">
        <v>30.434513870652719</v>
      </c>
      <c r="GU80" s="11">
        <v>0.20515300827262375</v>
      </c>
      <c r="GV80" s="14">
        <v>100</v>
      </c>
      <c r="GW80" s="11" t="s">
        <v>727</v>
      </c>
      <c r="GX80" s="11">
        <v>9.0484316516125034</v>
      </c>
      <c r="GY80" s="11">
        <v>1</v>
      </c>
      <c r="GZ80" s="11">
        <v>274.73556117195545</v>
      </c>
      <c r="HA80" s="11">
        <v>11.094390535000777</v>
      </c>
      <c r="HB80" s="11">
        <v>23.52941176470588</v>
      </c>
      <c r="HC80" s="11">
        <v>0</v>
      </c>
      <c r="HD80" s="11">
        <v>0</v>
      </c>
      <c r="HE80" s="11">
        <v>125.16634920634924</v>
      </c>
      <c r="HF80" s="11">
        <v>217.9850793650794</v>
      </c>
      <c r="HG80" s="11">
        <v>315.91349206349201</v>
      </c>
      <c r="HH80" s="11">
        <v>88.439047619047642</v>
      </c>
      <c r="HI80" s="12">
        <v>117.07352107087267</v>
      </c>
      <c r="HJ80" s="12">
        <v>34.549318222064812</v>
      </c>
      <c r="HK80" s="12">
        <v>93.228216299333681</v>
      </c>
      <c r="HL80" s="11">
        <v>88.487515349979532</v>
      </c>
      <c r="HM80" s="11">
        <v>95.128939828080235</v>
      </c>
      <c r="HN80" s="11">
        <v>97.410970118706501</v>
      </c>
      <c r="HO80" s="11">
        <v>96.316004911993446</v>
      </c>
      <c r="HP80" s="11">
        <v>73.475235366352848</v>
      </c>
      <c r="HQ80" s="11">
        <v>94.43</v>
      </c>
      <c r="HR80" s="11" t="s">
        <v>727</v>
      </c>
      <c r="HS80" s="14">
        <v>100</v>
      </c>
      <c r="HT80" s="11">
        <v>1.1894664518113385</v>
      </c>
      <c r="HU80" s="11">
        <v>36.728949192938337</v>
      </c>
      <c r="HV80" s="11">
        <v>70.740677617986549</v>
      </c>
      <c r="HW80" s="11">
        <v>88.416044494807892</v>
      </c>
      <c r="HX80" s="11">
        <v>81.099743636179241</v>
      </c>
      <c r="HY80" s="11">
        <v>66.952206560575505</v>
      </c>
      <c r="HZ80" s="11">
        <v>99.331187063410155</v>
      </c>
      <c r="IA80" s="11">
        <v>99.697028240656891</v>
      </c>
      <c r="IB80" s="11">
        <v>98.958231160358039</v>
      </c>
      <c r="IC80" s="11">
        <v>55.955279388300404</v>
      </c>
      <c r="ID80" s="11">
        <v>98.215839571695213</v>
      </c>
      <c r="IE80" s="11">
        <v>99.065830584020517</v>
      </c>
      <c r="IF80" s="11">
        <v>99.396298545218158</v>
      </c>
      <c r="IG80" s="11">
        <v>42.279100767987671</v>
      </c>
      <c r="IH80" s="11">
        <v>98.854753868816857</v>
      </c>
      <c r="II80" s="11">
        <v>54.001227998362666</v>
      </c>
      <c r="IJ80" s="11">
        <v>9.6861359384743295</v>
      </c>
      <c r="IK80" s="11">
        <v>11</v>
      </c>
      <c r="IL80" s="11">
        <v>93.18460908718788</v>
      </c>
      <c r="IM80" s="11">
        <v>18.890708145722474</v>
      </c>
      <c r="IN80" s="11">
        <v>27.374130167826443</v>
      </c>
      <c r="IO80" s="11">
        <v>19.441401971522453</v>
      </c>
      <c r="IP80" s="11">
        <v>8.8888888888888893</v>
      </c>
      <c r="IQ80" s="11">
        <v>9.3166986564299421</v>
      </c>
      <c r="IR80" s="11">
        <v>95.652173913043484</v>
      </c>
      <c r="IS80" s="11">
        <v>81.259453780239937</v>
      </c>
      <c r="IT80" s="11">
        <v>15.209125475285171</v>
      </c>
      <c r="IU80" s="11">
        <v>98.859315589353614</v>
      </c>
      <c r="IV80" s="11">
        <v>6.9015042241912221</v>
      </c>
      <c r="IW80" s="11">
        <v>21.890239714266091</v>
      </c>
      <c r="IX80" s="11">
        <v>33.328798802883959</v>
      </c>
      <c r="IY80" s="11">
        <v>26.52700312882601</v>
      </c>
      <c r="IZ80" s="11">
        <v>0</v>
      </c>
      <c r="JA80" s="11">
        <v>123.24853761393008</v>
      </c>
      <c r="JB80" s="11">
        <v>5.2173913043478262</v>
      </c>
      <c r="JC80" s="11">
        <v>10.474765338049245</v>
      </c>
      <c r="JD80" s="11">
        <v>11.2909808189362</v>
      </c>
      <c r="JE80" s="11">
        <v>3.1288260100666574</v>
      </c>
      <c r="JF80" s="11">
        <v>2.0405387022173853</v>
      </c>
      <c r="JG80" s="11">
        <v>10</v>
      </c>
      <c r="JH80" s="11">
        <v>16.787401574803148</v>
      </c>
      <c r="JI80" s="11">
        <v>17.337579617834393</v>
      </c>
      <c r="JJ80" s="11">
        <v>107.21649484536083</v>
      </c>
      <c r="JK80" s="11">
        <v>181.22503328894808</v>
      </c>
      <c r="JL80" s="11">
        <v>0.80128205128205121</v>
      </c>
      <c r="JM80" s="11">
        <v>41.025641025641022</v>
      </c>
      <c r="JN80" s="11">
        <v>80.863039399624768</v>
      </c>
      <c r="JO80" s="11">
        <v>54.924953095684806</v>
      </c>
      <c r="JP80" s="11">
        <v>0</v>
      </c>
      <c r="JQ80" s="11">
        <v>80.3</v>
      </c>
      <c r="JR80" s="11">
        <v>98.51</v>
      </c>
      <c r="JS80" s="11">
        <v>98.141263940520446</v>
      </c>
      <c r="JT80" s="11">
        <v>95.18518518518519</v>
      </c>
      <c r="JU80" s="11">
        <v>83.333333333333343</v>
      </c>
      <c r="JV80" s="11">
        <v>0.86585369999999995</v>
      </c>
      <c r="JW80" s="11">
        <v>0.79268289999999997</v>
      </c>
      <c r="JX80" s="11">
        <v>1.2804864680000001</v>
      </c>
      <c r="JY80" s="11">
        <v>0.2759259</v>
      </c>
      <c r="JZ80" s="11">
        <v>3.599217044375238</v>
      </c>
      <c r="KA80" s="11">
        <v>29241.454573748211</v>
      </c>
      <c r="KB80" s="11">
        <v>40604.677247366228</v>
      </c>
      <c r="KC80" s="11">
        <v>0.5303624518159693</v>
      </c>
      <c r="KD80" s="11">
        <v>0.93513731999999994</v>
      </c>
      <c r="KE80" s="11">
        <v>1.5415891999999995</v>
      </c>
      <c r="KF80" s="11">
        <v>18.12594829</v>
      </c>
      <c r="KG80" s="13">
        <v>5.3636126576163561E-2</v>
      </c>
      <c r="KH80" s="11">
        <v>17.395306028531984</v>
      </c>
      <c r="KI80" s="11">
        <v>176.8662232076866</v>
      </c>
      <c r="KJ80" s="11">
        <v>-18.777292576419214</v>
      </c>
      <c r="KK80" s="11">
        <v>41.596638655462186</v>
      </c>
      <c r="KL80" s="11">
        <v>12.089999999999998</v>
      </c>
      <c r="KM80" s="11">
        <v>18.544999999999998</v>
      </c>
      <c r="KN80" s="11">
        <v>87.673333333333346</v>
      </c>
      <c r="KO80" s="11">
        <v>111.10416666666667</v>
      </c>
      <c r="KP80" s="11">
        <v>105.255</v>
      </c>
      <c r="KQ80" s="11">
        <v>14.766529200478914</v>
      </c>
      <c r="KR80" s="11">
        <v>25.253049571762265</v>
      </c>
      <c r="KS80" s="11">
        <v>79.340277777777786</v>
      </c>
      <c r="KT80" s="11">
        <v>6.0883137746261342</v>
      </c>
      <c r="KU80" s="11">
        <v>89.073305670816055</v>
      </c>
      <c r="KV80" s="11">
        <v>28.68217054263566</v>
      </c>
    </row>
    <row r="81" spans="1:308" x14ac:dyDescent="0.3">
      <c r="A81" t="s">
        <v>1</v>
      </c>
      <c r="B81" s="2" t="s">
        <v>150</v>
      </c>
      <c r="C81" s="2" t="s">
        <v>151</v>
      </c>
      <c r="D81" s="2" t="s">
        <v>133</v>
      </c>
      <c r="E81" s="2" t="s">
        <v>348</v>
      </c>
      <c r="F81" s="2" t="s">
        <v>358</v>
      </c>
      <c r="G81" s="2" t="s">
        <v>355</v>
      </c>
      <c r="H81" s="17" t="s">
        <v>489</v>
      </c>
      <c r="I81" s="11">
        <v>47.488876231324745</v>
      </c>
      <c r="J81" s="11">
        <v>51.601497570093855</v>
      </c>
      <c r="K81" s="11">
        <v>40.257067583512871</v>
      </c>
      <c r="L81" s="11">
        <v>60.784377957130843</v>
      </c>
      <c r="M81" s="11">
        <v>45.400804904460962</v>
      </c>
      <c r="N81" s="11">
        <v>44.712734514346515</v>
      </c>
      <c r="O81" s="11">
        <v>42.176774858403412</v>
      </c>
      <c r="P81" s="11">
        <v>70.054936384121191</v>
      </c>
      <c r="Q81" s="11">
        <v>59.428861992762819</v>
      </c>
      <c r="R81" s="11">
        <v>17.121212121212121</v>
      </c>
      <c r="S81" s="11">
        <v>79.712781571195563</v>
      </c>
      <c r="T81" s="11">
        <v>30.682999992336544</v>
      </c>
      <c r="U81" s="11">
        <v>57.682909372297615</v>
      </c>
      <c r="V81" s="11">
        <v>46.526781556731123</v>
      </c>
      <c r="W81" s="11">
        <v>14.297925853008106</v>
      </c>
      <c r="X81" s="11">
        <v>42.435940851090251</v>
      </c>
      <c r="Y81" s="11">
        <v>86.444780635400917</v>
      </c>
      <c r="Z81" s="11">
        <v>17.849622994552224</v>
      </c>
      <c r="AA81" s="11">
        <v>73.542646544661011</v>
      </c>
      <c r="AB81" s="11">
        <v>87.131362347297525</v>
      </c>
      <c r="AC81" s="11">
        <v>40.512452076155661</v>
      </c>
      <c r="AD81" s="11">
        <v>42.981413442835532</v>
      </c>
      <c r="AE81" s="11">
        <v>59.754015374704508</v>
      </c>
      <c r="AF81" s="11">
        <v>45.400804904460962</v>
      </c>
      <c r="AG81" s="11">
        <v>32.006945911447033</v>
      </c>
      <c r="AH81" s="11">
        <v>2.8716985890470244</v>
      </c>
      <c r="AI81" s="11">
        <v>26.713557368531621</v>
      </c>
      <c r="AJ81" s="11">
        <v>73.790374429400657</v>
      </c>
      <c r="AK81" s="11">
        <v>40.722515966418406</v>
      </c>
      <c r="AL81" s="11">
        <v>92.171314821234333</v>
      </c>
      <c r="AM81" s="11">
        <v>43.694120615453727</v>
      </c>
      <c r="AN81" s="11">
        <v>4.3958511738269577</v>
      </c>
      <c r="AO81" s="11">
        <v>36.819178282470133</v>
      </c>
      <c r="AP81" s="11">
        <v>52.092277043666272</v>
      </c>
      <c r="AQ81" s="11">
        <v>47.693549384006211</v>
      </c>
      <c r="AR81" s="11">
        <v>68.365672650997197</v>
      </c>
      <c r="AS81" s="11">
        <v>60.620998356847409</v>
      </c>
      <c r="AT81" s="11">
        <v>85.894184093027732</v>
      </c>
      <c r="AU81" s="11">
        <v>68.548508957202841</v>
      </c>
      <c r="AV81" s="11">
        <v>50.795764953981518</v>
      </c>
      <c r="AW81" s="11">
        <v>57.937497245673342</v>
      </c>
      <c r="AX81" s="11">
        <v>96.532664697994292</v>
      </c>
      <c r="AY81" s="11">
        <v>53.753056469500059</v>
      </c>
      <c r="AZ81" s="11">
        <v>41.565579958828721</v>
      </c>
      <c r="BA81" s="11">
        <v>74.485624952251854</v>
      </c>
      <c r="BB81" s="11">
        <v>67.911186590470678</v>
      </c>
      <c r="BC81" s="11">
        <v>15</v>
      </c>
      <c r="BD81" s="11">
        <v>31.818181818181817</v>
      </c>
      <c r="BE81" s="11">
        <v>4.5454545454545459</v>
      </c>
      <c r="BF81" s="11">
        <v>100</v>
      </c>
      <c r="BG81" s="11">
        <v>50</v>
      </c>
      <c r="BH81" s="11">
        <v>79.892761394101868</v>
      </c>
      <c r="BI81" s="11">
        <v>89.504479795209363</v>
      </c>
      <c r="BJ81" s="11">
        <v>79.166666666666657</v>
      </c>
      <c r="BK81" s="11">
        <v>82.10526315789474</v>
      </c>
      <c r="BL81" s="11">
        <v>17.037159152312451</v>
      </c>
      <c r="BM81" s="11">
        <v>12.508602531475542</v>
      </c>
      <c r="BN81" s="11">
        <v>38.713500000000003</v>
      </c>
      <c r="BO81" s="11">
        <v>3.0504751200000007</v>
      </c>
      <c r="BP81" s="11">
        <v>64.948373789118875</v>
      </c>
      <c r="BQ81" s="11">
        <v>45.0115078405912</v>
      </c>
      <c r="BR81" s="11">
        <v>63.088846487182749</v>
      </c>
      <c r="BS81" s="11">
        <v>1.4638436544948505</v>
      </c>
      <c r="BT81" s="11">
        <v>82.183504285513564</v>
      </c>
      <c r="BU81" s="11">
        <v>82.183504285513564</v>
      </c>
      <c r="BV81" s="11">
        <v>0</v>
      </c>
      <c r="BW81" s="11">
        <v>100</v>
      </c>
      <c r="BX81" s="11">
        <v>13.329837114864729</v>
      </c>
      <c r="BY81" s="11">
        <v>24.400678148717382</v>
      </c>
      <c r="BZ81" s="11">
        <v>6.3348416289592757</v>
      </c>
      <c r="CA81" s="11">
        <v>0</v>
      </c>
      <c r="CB81" s="11">
        <v>26.456183634355764</v>
      </c>
      <c r="CC81" s="11">
        <v>3.4459715827684456</v>
      </c>
      <c r="CD81" s="11">
        <v>7.25676947463855</v>
      </c>
      <c r="CE81" s="11">
        <v>0</v>
      </c>
      <c r="CF81" s="11">
        <v>20.217138574863753</v>
      </c>
      <c r="CG81" s="11">
        <v>95.838580676858967</v>
      </c>
      <c r="CH81" s="11">
        <v>74.178292740600611</v>
      </c>
      <c r="CI81" s="11">
        <v>96.114832907901416</v>
      </c>
      <c r="CJ81" s="11">
        <v>82.775016209206825</v>
      </c>
      <c r="CK81" s="11">
        <v>91.555003241841376</v>
      </c>
      <c r="CL81" s="11">
        <v>94.715798573589808</v>
      </c>
      <c r="CM81" s="11">
        <v>91.576615517614002</v>
      </c>
      <c r="CN81" s="11">
        <v>71.601469634752533</v>
      </c>
      <c r="CO81" s="11">
        <v>58.650000000000006</v>
      </c>
      <c r="CP81" s="11">
        <v>3.95</v>
      </c>
      <c r="CQ81" s="11">
        <v>3.0686467084300273</v>
      </c>
      <c r="CR81" s="11">
        <v>5.7298452697788687</v>
      </c>
      <c r="CS81" s="11">
        <v>66.326502244596924</v>
      </c>
      <c r="CT81" s="11">
        <v>82.030173161379281</v>
      </c>
      <c r="CU81" s="11">
        <v>89.749510444551348</v>
      </c>
      <c r="CV81" s="11">
        <v>51.024982871505117</v>
      </c>
      <c r="CW81" s="11">
        <v>52.894029700172041</v>
      </c>
      <c r="CX81" s="11">
        <v>99.230680845761327</v>
      </c>
      <c r="CY81" s="11">
        <v>98.124890038424752</v>
      </c>
      <c r="CZ81" s="11">
        <v>97.835648971291192</v>
      </c>
      <c r="DA81" s="11">
        <v>50.393719912575939</v>
      </c>
      <c r="DB81" s="11">
        <v>98.265985597919752</v>
      </c>
      <c r="DC81" s="11">
        <v>97.230756001618786</v>
      </c>
      <c r="DD81" s="11">
        <v>96.035280123905096</v>
      </c>
      <c r="DE81" s="11">
        <v>61.184009833079934</v>
      </c>
      <c r="DF81" s="11">
        <v>97.980608299564764</v>
      </c>
      <c r="DG81" s="11">
        <v>37.421655500324185</v>
      </c>
      <c r="DH81" s="11">
        <v>56.115700728142791</v>
      </c>
      <c r="DI81" s="11">
        <v>28.000000000000004</v>
      </c>
      <c r="DJ81" s="11">
        <v>86.097903609250054</v>
      </c>
      <c r="DK81" s="11">
        <v>19.089042576183271</v>
      </c>
      <c r="DL81" s="11">
        <v>23.757294143073267</v>
      </c>
      <c r="DM81" s="11">
        <v>44.903948772678767</v>
      </c>
      <c r="DN81" s="11">
        <v>11.904761904761903</v>
      </c>
      <c r="DO81" s="11">
        <v>93.570987185013706</v>
      </c>
      <c r="DP81" s="11">
        <v>88.63636363636364</v>
      </c>
      <c r="DQ81" s="11">
        <v>51.377712971097978</v>
      </c>
      <c r="DR81" s="11">
        <v>73.263888888888886</v>
      </c>
      <c r="DS81" s="11">
        <v>11.560812853396031</v>
      </c>
      <c r="DT81" s="11">
        <v>37.057467996748358</v>
      </c>
      <c r="DU81" s="11">
        <v>26.956423826145702</v>
      </c>
      <c r="DV81" s="11">
        <v>1.044449812394814</v>
      </c>
      <c r="DW81" s="11">
        <v>1.9750223964123317</v>
      </c>
      <c r="DX81" s="11">
        <v>0</v>
      </c>
      <c r="DY81" s="11">
        <v>3.6210264016904157</v>
      </c>
      <c r="DZ81" s="11">
        <v>7.7179943347375612</v>
      </c>
      <c r="EA81" s="11">
        <v>25.547637914977866</v>
      </c>
      <c r="EB81" s="11">
        <v>37.45759799268621</v>
      </c>
      <c r="EC81" s="11">
        <v>12.538806428309909</v>
      </c>
      <c r="ED81" s="11">
        <v>19.928506411446044</v>
      </c>
      <c r="EE81" s="11">
        <v>38.095238095238088</v>
      </c>
      <c r="EF81" s="11">
        <v>73.279893454778971</v>
      </c>
      <c r="EG81" s="11">
        <v>40.178705712098989</v>
      </c>
      <c r="EH81" s="11">
        <v>81.70289855072464</v>
      </c>
      <c r="EI81" s="11">
        <v>100</v>
      </c>
      <c r="EJ81" s="11">
        <v>5.9127864005912789</v>
      </c>
      <c r="EK81" s="11">
        <v>54.323725055432369</v>
      </c>
      <c r="EL81" s="11">
        <v>82.820512820512832</v>
      </c>
      <c r="EM81" s="11">
        <v>59.294871794871796</v>
      </c>
      <c r="EN81" s="11">
        <v>1.2606837606837606</v>
      </c>
      <c r="EO81" s="11">
        <v>81.89</v>
      </c>
      <c r="EP81" s="11">
        <v>98.92</v>
      </c>
      <c r="EQ81" s="11">
        <v>99.380804953560371</v>
      </c>
      <c r="ER81" s="11">
        <v>94.763513513513516</v>
      </c>
      <c r="ES81" s="11">
        <v>85.902255639097746</v>
      </c>
      <c r="ET81" s="11">
        <v>68.18182157024772</v>
      </c>
      <c r="EU81" s="11">
        <v>66.129028844953339</v>
      </c>
      <c r="EV81" s="11">
        <v>15.604094693507657</v>
      </c>
      <c r="EW81" s="11">
        <v>24.86153735310619</v>
      </c>
      <c r="EX81" s="11">
        <v>3.5396616683519384</v>
      </c>
      <c r="EY81" s="11">
        <v>4.3022047937488583</v>
      </c>
      <c r="EZ81" s="11">
        <v>5.3456870593800776</v>
      </c>
      <c r="FA81" s="11">
        <v>41.21022489671661</v>
      </c>
      <c r="FB81" s="11">
        <v>5.2122322804206561E-3</v>
      </c>
      <c r="FC81" s="11">
        <v>100</v>
      </c>
      <c r="FD81" s="11">
        <v>6.0612760008835229</v>
      </c>
      <c r="FE81" s="11">
        <v>3.6006891818467794</v>
      </c>
      <c r="FF81" s="11">
        <v>40.98432380915817</v>
      </c>
      <c r="FG81" s="11">
        <v>15.876372227326421</v>
      </c>
      <c r="FH81" s="11">
        <v>100</v>
      </c>
      <c r="FI81" s="11">
        <v>100</v>
      </c>
      <c r="FJ81" s="11">
        <v>39.810409838954101</v>
      </c>
      <c r="FK81" s="11">
        <v>64.245954627718916</v>
      </c>
      <c r="FL81" s="11">
        <v>6.4204805201399955</v>
      </c>
      <c r="FM81" s="11">
        <v>59.370132260896668</v>
      </c>
      <c r="FN81" s="11">
        <v>68.620769672321387</v>
      </c>
      <c r="FO81" s="11">
        <v>85.667903525046384</v>
      </c>
      <c r="FP81" s="11">
        <v>73.925104022191405</v>
      </c>
      <c r="FQ81" s="11">
        <v>92.041754948064707</v>
      </c>
      <c r="FR81" s="11">
        <v>45.341934272930828</v>
      </c>
      <c r="FS81" s="11">
        <v>76.385754929853817</v>
      </c>
      <c r="FT81" s="11">
        <v>36.83158420789605</v>
      </c>
      <c r="FU81" s="11">
        <v>28.330217009462295</v>
      </c>
      <c r="FV81" s="11">
        <v>135.98504164541902</v>
      </c>
      <c r="FW81" s="11">
        <v>506.16654390239302</v>
      </c>
      <c r="FX81" s="11">
        <v>392.84567586454375</v>
      </c>
      <c r="FY81" s="11">
        <v>84.990651028386878</v>
      </c>
      <c r="FZ81" s="11">
        <v>16.998130205677377</v>
      </c>
      <c r="GA81" s="11">
        <v>53.753056469500059</v>
      </c>
      <c r="GB81" s="11">
        <v>-8.9230564695000609</v>
      </c>
      <c r="GC81" s="11">
        <v>74.485624952251854</v>
      </c>
      <c r="GD81" s="11">
        <v>10.379874189626172</v>
      </c>
      <c r="GE81" s="11">
        <v>15</v>
      </c>
      <c r="GF81" s="11">
        <v>31.818181818181817</v>
      </c>
      <c r="GG81" s="11">
        <v>4.5454545454545459</v>
      </c>
      <c r="GH81" s="11">
        <v>100</v>
      </c>
      <c r="GI81" s="11">
        <v>50</v>
      </c>
      <c r="GJ81" s="11">
        <v>79.892761394101868</v>
      </c>
      <c r="GK81" s="11">
        <v>8</v>
      </c>
      <c r="GL81" s="11">
        <v>10</v>
      </c>
      <c r="GM81" s="11">
        <v>5.666666666666667</v>
      </c>
      <c r="GN81" s="11">
        <v>17.037159152312451</v>
      </c>
      <c r="GO81" s="11">
        <v>12.508602531475542</v>
      </c>
      <c r="GP81" s="11">
        <v>38.713500000000003</v>
      </c>
      <c r="GQ81" s="11">
        <v>3.0504751200000007</v>
      </c>
      <c r="GR81" s="11">
        <v>64.948373789118875</v>
      </c>
      <c r="GS81" s="11">
        <v>54.9884921594088</v>
      </c>
      <c r="GT81" s="11">
        <v>36.911153512817251</v>
      </c>
      <c r="GU81" s="11">
        <v>1.4638436544948505</v>
      </c>
      <c r="GV81" s="11">
        <v>82.183504285513564</v>
      </c>
      <c r="GW81" s="11">
        <v>82.183504285513564</v>
      </c>
      <c r="GX81" s="11">
        <v>0</v>
      </c>
      <c r="GY81" s="11">
        <v>1</v>
      </c>
      <c r="GZ81" s="11">
        <v>1282.056029773918</v>
      </c>
      <c r="HA81" s="11">
        <v>24.400678148717382</v>
      </c>
      <c r="HB81" s="11">
        <v>6.3348416289592757</v>
      </c>
      <c r="HC81" s="11">
        <v>0</v>
      </c>
      <c r="HD81" s="11">
        <v>2608907.7031356455</v>
      </c>
      <c r="HE81" s="11">
        <v>306.18174603174594</v>
      </c>
      <c r="HF81" s="11">
        <v>401.23666666666668</v>
      </c>
      <c r="HG81" s="11">
        <v>485.79873015873017</v>
      </c>
      <c r="HH81" s="11">
        <v>268.72349206349207</v>
      </c>
      <c r="HI81" s="12">
        <v>121.0455498700892</v>
      </c>
      <c r="HJ81" s="12">
        <v>25.821707259399385</v>
      </c>
      <c r="HK81" s="12">
        <v>18.433455433455432</v>
      </c>
      <c r="HL81" s="11">
        <v>82.775016209206825</v>
      </c>
      <c r="HM81" s="11">
        <v>91.555003241841376</v>
      </c>
      <c r="HN81" s="11">
        <v>94.715798573589808</v>
      </c>
      <c r="HO81" s="11">
        <v>91.576615517614002</v>
      </c>
      <c r="HP81" s="11">
        <v>71.601469634752533</v>
      </c>
      <c r="HQ81" s="11">
        <v>58.650000000000006</v>
      </c>
      <c r="HR81" s="11">
        <v>3.95</v>
      </c>
      <c r="HS81" s="11">
        <v>3.0686467084300273</v>
      </c>
      <c r="HT81" s="11">
        <v>5.7298452697788687</v>
      </c>
      <c r="HU81" s="11">
        <v>66.326502244596924</v>
      </c>
      <c r="HV81" s="11">
        <v>82.030173161379281</v>
      </c>
      <c r="HW81" s="11">
        <v>89.749510444551348</v>
      </c>
      <c r="HX81" s="11">
        <v>51.024982871505117</v>
      </c>
      <c r="HY81" s="11">
        <v>52.894029700172041</v>
      </c>
      <c r="HZ81" s="11">
        <v>99.230680845761327</v>
      </c>
      <c r="IA81" s="11">
        <v>98.124890038424752</v>
      </c>
      <c r="IB81" s="11">
        <v>97.835648971291192</v>
      </c>
      <c r="IC81" s="11">
        <v>50.393719912575939</v>
      </c>
      <c r="ID81" s="11">
        <v>98.265985597919752</v>
      </c>
      <c r="IE81" s="11">
        <v>97.230756001618786</v>
      </c>
      <c r="IF81" s="11">
        <v>96.035280123905096</v>
      </c>
      <c r="IG81" s="11">
        <v>61.184009833079934</v>
      </c>
      <c r="IH81" s="11">
        <v>97.980608299564764</v>
      </c>
      <c r="II81" s="11">
        <v>37.421655500324185</v>
      </c>
      <c r="IJ81" s="11">
        <v>-1.4092526690391458</v>
      </c>
      <c r="IK81" s="11">
        <v>9</v>
      </c>
      <c r="IL81" s="11">
        <v>86.097903609250054</v>
      </c>
      <c r="IM81" s="11">
        <v>19.089042576183271</v>
      </c>
      <c r="IN81" s="11">
        <v>23.757294143073267</v>
      </c>
      <c r="IO81" s="11">
        <v>44.903948772678767</v>
      </c>
      <c r="IP81" s="11">
        <v>11.904761904761903</v>
      </c>
      <c r="IQ81" s="11">
        <v>6.742331288343558</v>
      </c>
      <c r="IR81" s="11">
        <v>88.63636363636364</v>
      </c>
      <c r="IS81" s="11">
        <v>79.516581389475874</v>
      </c>
      <c r="IT81" s="11">
        <v>12.152777777777779</v>
      </c>
      <c r="IU81" s="11">
        <v>144.0972222222222</v>
      </c>
      <c r="IV81" s="11">
        <v>7.3462072589423109</v>
      </c>
      <c r="IW81" s="11">
        <v>26.956423826145702</v>
      </c>
      <c r="IX81" s="11">
        <v>5.8458601765688378</v>
      </c>
      <c r="IY81" s="11">
        <v>3.5194464328322597</v>
      </c>
      <c r="IZ81" s="11">
        <v>0</v>
      </c>
      <c r="JA81" s="11">
        <v>34.836554521593889</v>
      </c>
      <c r="JB81" s="11">
        <v>4</v>
      </c>
      <c r="JC81" s="11">
        <v>21.295633500357908</v>
      </c>
      <c r="JD81" s="11">
        <v>20.579813886900499</v>
      </c>
      <c r="JE81" s="11">
        <v>4.0563111429253169</v>
      </c>
      <c r="JF81" s="11">
        <v>2.0281555714626585</v>
      </c>
      <c r="JG81" s="11">
        <v>11.428571428571427</v>
      </c>
      <c r="JH81" s="11">
        <v>11.090047393364928</v>
      </c>
      <c r="JI81" s="11">
        <v>16.183229813664596</v>
      </c>
      <c r="JJ81" s="11">
        <v>81.70289855072464</v>
      </c>
      <c r="JK81" s="11">
        <v>114.42687747035573</v>
      </c>
      <c r="JL81" s="11">
        <v>5.9127864005912789</v>
      </c>
      <c r="JM81" s="11">
        <v>54.323725055432369</v>
      </c>
      <c r="JN81" s="11">
        <v>82.820512820512832</v>
      </c>
      <c r="JO81" s="11">
        <v>59.294871794871796</v>
      </c>
      <c r="JP81" s="11">
        <v>1.2606837606837606</v>
      </c>
      <c r="JQ81" s="11">
        <v>81.89</v>
      </c>
      <c r="JR81" s="11">
        <v>98.92</v>
      </c>
      <c r="JS81" s="11">
        <v>99.380804953560371</v>
      </c>
      <c r="JT81" s="11">
        <v>94.763513513513516</v>
      </c>
      <c r="JU81" s="11">
        <v>85.902255639097746</v>
      </c>
      <c r="JV81" s="11">
        <v>0.82926829999999996</v>
      </c>
      <c r="JW81" s="11">
        <v>0.74390239999999996</v>
      </c>
      <c r="JX81" s="11">
        <v>1.0999528300000001</v>
      </c>
      <c r="JY81" s="11">
        <v>0.283188</v>
      </c>
      <c r="JZ81" s="11">
        <v>3.0660255510488401</v>
      </c>
      <c r="KA81" s="11">
        <v>82633.356445549725</v>
      </c>
      <c r="KB81" s="11">
        <v>73545.911117334734</v>
      </c>
      <c r="KC81" s="11">
        <v>3.2975612916288641</v>
      </c>
      <c r="KD81" s="11">
        <v>3.9895420000000001E-2</v>
      </c>
      <c r="KE81" s="11">
        <v>306.14873090000009</v>
      </c>
      <c r="KF81" s="11">
        <v>17.613905819999999</v>
      </c>
      <c r="KG81" s="13">
        <v>3.6644263203242634E-2</v>
      </c>
      <c r="KH81" s="11">
        <v>-3.4846472380654738</v>
      </c>
      <c r="KI81" s="11">
        <v>-46.83291770573566</v>
      </c>
      <c r="KJ81" s="11">
        <v>200</v>
      </c>
      <c r="KK81" s="11">
        <v>200</v>
      </c>
      <c r="KL81" s="11">
        <v>9.7433333333333323</v>
      </c>
      <c r="KM81" s="11">
        <v>9.6211111111111087</v>
      </c>
      <c r="KN81" s="11">
        <v>87.673333333333346</v>
      </c>
      <c r="KO81" s="11">
        <v>111.10416666666667</v>
      </c>
      <c r="KP81" s="11">
        <v>105.255</v>
      </c>
      <c r="KQ81" s="11">
        <v>14.332096474953618</v>
      </c>
      <c r="KR81" s="11">
        <v>26.074895977808598</v>
      </c>
      <c r="KS81" s="11">
        <v>92.041754948064707</v>
      </c>
      <c r="KT81" s="11">
        <v>6.066036534145459</v>
      </c>
      <c r="KU81" s="11">
        <v>76.385754929853817</v>
      </c>
      <c r="KV81" s="11">
        <v>36.83158420789605</v>
      </c>
    </row>
    <row r="82" spans="1:308" x14ac:dyDescent="0.3">
      <c r="A82" t="s">
        <v>1</v>
      </c>
      <c r="B82" s="2" t="s">
        <v>152</v>
      </c>
      <c r="C82" s="2" t="s">
        <v>153</v>
      </c>
      <c r="D82" s="2" t="s">
        <v>133</v>
      </c>
      <c r="E82" s="2" t="s">
        <v>349</v>
      </c>
      <c r="F82" s="2" t="s">
        <v>358</v>
      </c>
      <c r="G82" s="2" t="s">
        <v>355</v>
      </c>
      <c r="H82" s="17" t="s">
        <v>489</v>
      </c>
      <c r="I82" s="11">
        <v>46.458932048567078</v>
      </c>
      <c r="J82" s="11">
        <v>40.573605849616236</v>
      </c>
      <c r="K82" s="11">
        <v>57.318940305064729</v>
      </c>
      <c r="L82" s="11">
        <v>64.988122728131742</v>
      </c>
      <c r="M82" s="11">
        <v>36.172329122286705</v>
      </c>
      <c r="N82" s="11">
        <v>42.543694727428196</v>
      </c>
      <c r="O82" s="11">
        <v>37.156899558874841</v>
      </c>
      <c r="P82" s="11">
        <v>18.432253489371064</v>
      </c>
      <c r="Q82" s="11">
        <v>40.652511777182966</v>
      </c>
      <c r="R82" s="11">
        <v>26.666666666666668</v>
      </c>
      <c r="S82" s="11">
        <v>67.99253818778088</v>
      </c>
      <c r="T82" s="11">
        <v>26.752872527324165</v>
      </c>
      <c r="U82" s="11">
        <v>68.9562539496049</v>
      </c>
      <c r="V82" s="11">
        <v>34.562144349383026</v>
      </c>
      <c r="W82" s="11">
        <v>36.306071910119542</v>
      </c>
      <c r="X82" s="11">
        <v>59.562358548566444</v>
      </c>
      <c r="Y82" s="11">
        <v>92.259830761572928</v>
      </c>
      <c r="Z82" s="11">
        <v>41.147499999999994</v>
      </c>
      <c r="AA82" s="11">
        <v>75.862344940037644</v>
      </c>
      <c r="AB82" s="11">
        <v>83.721663878631574</v>
      </c>
      <c r="AC82" s="11">
        <v>57.770089713906543</v>
      </c>
      <c r="AD82" s="11">
        <v>42.442342790774852</v>
      </c>
      <c r="AE82" s="11">
        <v>65.144172317308147</v>
      </c>
      <c r="AF82" s="11">
        <v>36.172329122286705</v>
      </c>
      <c r="AG82" s="11">
        <v>27.349632320208904</v>
      </c>
      <c r="AH82" s="11">
        <v>5.8108661739874075</v>
      </c>
      <c r="AI82" s="11">
        <v>29.872769398869149</v>
      </c>
      <c r="AJ82" s="11">
        <v>54.403588557904797</v>
      </c>
      <c r="AK82" s="11">
        <v>43.57135238405963</v>
      </c>
      <c r="AL82" s="11">
        <v>94.253959529539287</v>
      </c>
      <c r="AM82" s="11">
        <v>48.821686331787326</v>
      </c>
      <c r="AN82" s="11">
        <v>6.2086618801738718</v>
      </c>
      <c r="AO82" s="11">
        <v>1.2651506356927777</v>
      </c>
      <c r="AP82" s="11">
        <v>55.508924889681886</v>
      </c>
      <c r="AQ82" s="11">
        <v>39.382485236959667</v>
      </c>
      <c r="AR82" s="11">
        <v>71.754488378953496</v>
      </c>
      <c r="AS82" s="11">
        <v>42.787652011225454</v>
      </c>
      <c r="AT82" s="11">
        <v>62.35033698255549</v>
      </c>
      <c r="AU82" s="11">
        <v>0</v>
      </c>
      <c r="AV82" s="11">
        <v>5.455531942445444</v>
      </c>
      <c r="AW82" s="11">
        <v>0</v>
      </c>
      <c r="AX82" s="11">
        <v>0</v>
      </c>
      <c r="AY82" s="11">
        <v>55.46526735101245</v>
      </c>
      <c r="AZ82" s="11">
        <v>32.338063561996137</v>
      </c>
      <c r="BA82" s="11">
        <v>54.951261643729808</v>
      </c>
      <c r="BB82" s="11">
        <v>19.855454551993486</v>
      </c>
      <c r="BC82" s="11">
        <v>30</v>
      </c>
      <c r="BD82" s="11">
        <v>31.818181818181817</v>
      </c>
      <c r="BE82" s="11">
        <v>18.181818181818183</v>
      </c>
      <c r="BF82" s="11">
        <v>66.666666666666657</v>
      </c>
      <c r="BG82" s="11">
        <v>25</v>
      </c>
      <c r="BH82" s="11">
        <v>69.208211143695024</v>
      </c>
      <c r="BI82" s="11">
        <v>89.504479795209363</v>
      </c>
      <c r="BJ82" s="11">
        <v>89.583333333333343</v>
      </c>
      <c r="BK82" s="11">
        <v>0</v>
      </c>
      <c r="BL82" s="11">
        <v>46.776512537045633</v>
      </c>
      <c r="BM82" s="11">
        <v>37.887306063575195</v>
      </c>
      <c r="BN82" s="11">
        <v>15.260706846</v>
      </c>
      <c r="BO82" s="11">
        <v>33.839837190000004</v>
      </c>
      <c r="BP82" s="11">
        <v>56.911093581799918</v>
      </c>
      <c r="BQ82" s="11">
        <v>60.119892589518351</v>
      </c>
      <c r="BR82" s="11">
        <v>89.837775677496424</v>
      </c>
      <c r="BS82" s="11">
        <v>0.62388845126239456</v>
      </c>
      <c r="BT82" s="11">
        <v>100</v>
      </c>
      <c r="BU82" s="11">
        <v>1.32</v>
      </c>
      <c r="BV82" s="11">
        <v>4.5365588468447946</v>
      </c>
      <c r="BW82" s="11">
        <v>100</v>
      </c>
      <c r="BX82" s="11">
        <v>0.89241879819100134</v>
      </c>
      <c r="BY82" s="11">
        <v>67.259341575218784</v>
      </c>
      <c r="BZ82" s="11">
        <v>12.5</v>
      </c>
      <c r="CA82" s="11">
        <v>28.57</v>
      </c>
      <c r="CB82" s="11">
        <v>36.89494606525939</v>
      </c>
      <c r="CC82" s="11">
        <v>74.951310560627419</v>
      </c>
      <c r="CD82" s="11">
        <v>60.219659317216042</v>
      </c>
      <c r="CE82" s="11">
        <v>43.448566785791733</v>
      </c>
      <c r="CF82" s="11">
        <v>90.584754566681696</v>
      </c>
      <c r="CG82" s="11">
        <v>10.16662467775949</v>
      </c>
      <c r="CH82" s="11">
        <v>67.893258426966298</v>
      </c>
      <c r="CI82" s="11">
        <v>69.672335504922458</v>
      </c>
      <c r="CJ82" s="11">
        <v>91.562966650074657</v>
      </c>
      <c r="CK82" s="11">
        <v>93.20557491289199</v>
      </c>
      <c r="CL82" s="11">
        <v>93.35490293678447</v>
      </c>
      <c r="CM82" s="11">
        <v>91.351418616226979</v>
      </c>
      <c r="CN82" s="11">
        <v>91.824290691886517</v>
      </c>
      <c r="CO82" s="11">
        <v>91.75</v>
      </c>
      <c r="CP82" s="11">
        <v>60.58</v>
      </c>
      <c r="CQ82" s="11">
        <v>12.26</v>
      </c>
      <c r="CR82" s="11">
        <v>0</v>
      </c>
      <c r="CS82" s="11">
        <v>72.084958794579592</v>
      </c>
      <c r="CT82" s="11">
        <v>84.252986235245089</v>
      </c>
      <c r="CU82" s="11">
        <v>89.146677718007595</v>
      </c>
      <c r="CV82" s="11">
        <v>61.127629210883804</v>
      </c>
      <c r="CW82" s="11">
        <v>56.083280804857175</v>
      </c>
      <c r="CX82" s="11">
        <v>92.478536876652669</v>
      </c>
      <c r="CY82" s="11">
        <v>93.343350707592492</v>
      </c>
      <c r="CZ82" s="11">
        <v>93.307284241876715</v>
      </c>
      <c r="DA82" s="11">
        <v>50.327729641221765</v>
      </c>
      <c r="DB82" s="11">
        <v>98.005174703914989</v>
      </c>
      <c r="DC82" s="11">
        <v>92.472116823777</v>
      </c>
      <c r="DD82" s="11">
        <v>97.893456989369909</v>
      </c>
      <c r="DE82" s="11">
        <v>45.134451865792492</v>
      </c>
      <c r="DF82" s="11">
        <v>99.289746055507237</v>
      </c>
      <c r="DG82" s="11">
        <v>50.771528123444497</v>
      </c>
      <c r="DH82" s="11">
        <v>74.538741018275147</v>
      </c>
      <c r="DI82" s="11">
        <v>48</v>
      </c>
      <c r="DJ82" s="11">
        <v>85.029865604778493</v>
      </c>
      <c r="DK82" s="11">
        <v>14.883026381284219</v>
      </c>
      <c r="DL82" s="11">
        <v>27.414136386261823</v>
      </c>
      <c r="DM82" s="11">
        <v>38.274127632819862</v>
      </c>
      <c r="DN82" s="11">
        <v>44.444444444444443</v>
      </c>
      <c r="DO82" s="11">
        <v>77.858117191968262</v>
      </c>
      <c r="DP82" s="11">
        <v>100</v>
      </c>
      <c r="DQ82" s="11">
        <v>0</v>
      </c>
      <c r="DR82" s="11">
        <v>74.418604651162795</v>
      </c>
      <c r="DS82" s="11">
        <v>34.098382715697333</v>
      </c>
      <c r="DT82" s="11">
        <v>32.112938937944797</v>
      </c>
      <c r="DU82" s="11">
        <v>22.586325702473012</v>
      </c>
      <c r="DV82" s="11">
        <v>0.20777400142620597</v>
      </c>
      <c r="DW82" s="11">
        <v>21.992754040802502</v>
      </c>
      <c r="DX82" s="11">
        <v>0</v>
      </c>
      <c r="DY82" s="11">
        <v>6.8538028277083276</v>
      </c>
      <c r="DZ82" s="11">
        <v>0</v>
      </c>
      <c r="EA82" s="11">
        <v>11.021465123307097</v>
      </c>
      <c r="EB82" s="11">
        <v>16.721592044643526</v>
      </c>
      <c r="EC82" s="11">
        <v>7.9086010705966503</v>
      </c>
      <c r="ED82" s="11">
        <v>13.712188755798477</v>
      </c>
      <c r="EE82" s="11">
        <v>100</v>
      </c>
      <c r="EF82" s="11">
        <v>0</v>
      </c>
      <c r="EG82" s="11">
        <v>35.519116136381101</v>
      </c>
      <c r="EH82" s="11">
        <v>82.095238095238102</v>
      </c>
      <c r="EI82" s="11">
        <v>100</v>
      </c>
      <c r="EJ82" s="11">
        <v>14.609286523216308</v>
      </c>
      <c r="EK82" s="11">
        <v>31.71007927519819</v>
      </c>
      <c r="EL82" s="11">
        <v>87.880886426592795</v>
      </c>
      <c r="EM82" s="11">
        <v>83.656509695290865</v>
      </c>
      <c r="EN82" s="11">
        <v>0</v>
      </c>
      <c r="EO82" s="11">
        <v>89.16</v>
      </c>
      <c r="EP82" s="11">
        <v>99.01</v>
      </c>
      <c r="EQ82" s="11">
        <v>99.01477832512316</v>
      </c>
      <c r="ER82" s="11">
        <v>95.783132530120483</v>
      </c>
      <c r="ES82" s="11">
        <v>88.301886792452834</v>
      </c>
      <c r="ET82" s="11">
        <v>68.18182157024772</v>
      </c>
      <c r="EU82" s="11">
        <v>83.870971155046647</v>
      </c>
      <c r="EV82" s="11">
        <v>26.660169218292335</v>
      </c>
      <c r="EW82" s="11">
        <v>16.573783383562617</v>
      </c>
      <c r="EX82" s="11">
        <v>11.647134558222122</v>
      </c>
      <c r="EY82" s="11">
        <v>3.4276838866025345</v>
      </c>
      <c r="EZ82" s="11">
        <v>3.5511671956969573</v>
      </c>
      <c r="FA82" s="11">
        <v>2.381713378224156</v>
      </c>
      <c r="FB82" s="11">
        <v>0.4063637594075572</v>
      </c>
      <c r="FC82" s="11">
        <v>0</v>
      </c>
      <c r="FD82" s="11">
        <v>2.2725254051393975</v>
      </c>
      <c r="FE82" s="11">
        <v>38.743244016128578</v>
      </c>
      <c r="FF82" s="11">
        <v>0</v>
      </c>
      <c r="FG82" s="11">
        <v>100</v>
      </c>
      <c r="FH82" s="11">
        <v>66.270949720670387</v>
      </c>
      <c r="FI82" s="11">
        <v>72.530430711610478</v>
      </c>
      <c r="FJ82" s="11">
        <v>32.99310901594442</v>
      </c>
      <c r="FK82" s="11">
        <v>29.507934715495875</v>
      </c>
      <c r="FL82" s="11">
        <v>6.4204805201399955</v>
      </c>
      <c r="FM82" s="11">
        <v>59.370132260896668</v>
      </c>
      <c r="FN82" s="11">
        <v>68.620769672321387</v>
      </c>
      <c r="FO82" s="11">
        <v>80.71163621376563</v>
      </c>
      <c r="FP82" s="11">
        <v>60.598330241187384</v>
      </c>
      <c r="FQ82" s="11">
        <v>88.175435025948914</v>
      </c>
      <c r="FR82" s="11">
        <v>88.223876115177674</v>
      </c>
      <c r="FS82" s="11">
        <v>77.877428998505223</v>
      </c>
      <c r="FT82" s="11">
        <v>34.940223679136132</v>
      </c>
      <c r="FU82" s="11">
        <v>41.159962581852199</v>
      </c>
      <c r="FV82" s="11">
        <v>362.95603367633305</v>
      </c>
      <c r="FW82" s="11">
        <v>1534.1440598690365</v>
      </c>
      <c r="FX82" s="11">
        <v>707.20299345182411</v>
      </c>
      <c r="FY82" s="11">
        <v>202.0579981290926</v>
      </c>
      <c r="FZ82" s="11">
        <v>695.97754911131892</v>
      </c>
      <c r="GA82" s="11">
        <v>55.465267351012443</v>
      </c>
      <c r="GB82" s="11">
        <v>-10.505267351012442</v>
      </c>
      <c r="GC82" s="11">
        <v>54.951261643729808</v>
      </c>
      <c r="GD82" s="11">
        <v>-0.41384753682901021</v>
      </c>
      <c r="GE82" s="11">
        <v>30</v>
      </c>
      <c r="GF82" s="11">
        <v>31.818181818181817</v>
      </c>
      <c r="GG82" s="11">
        <v>18.181818181818183</v>
      </c>
      <c r="GH82" s="11">
        <v>66.666666666666657</v>
      </c>
      <c r="GI82" s="11">
        <v>25</v>
      </c>
      <c r="GJ82" s="11">
        <v>69.208211143695024</v>
      </c>
      <c r="GK82" s="11">
        <v>8</v>
      </c>
      <c r="GL82" s="11">
        <v>5</v>
      </c>
      <c r="GM82" s="11">
        <v>31.666666666666668</v>
      </c>
      <c r="GN82" s="11">
        <v>46.776512537045633</v>
      </c>
      <c r="GO82" s="11">
        <v>37.887306063575195</v>
      </c>
      <c r="GP82" s="11">
        <v>15.260706846</v>
      </c>
      <c r="GQ82" s="11">
        <v>33.839837190000004</v>
      </c>
      <c r="GR82" s="11">
        <v>56.911093581799918</v>
      </c>
      <c r="GS82" s="11">
        <v>39.880107410481649</v>
      </c>
      <c r="GT82" s="11">
        <v>10.162224322503571</v>
      </c>
      <c r="GU82" s="11">
        <v>0.62388845126239456</v>
      </c>
      <c r="GV82" s="11">
        <v>100</v>
      </c>
      <c r="GW82" s="11" t="s">
        <v>727</v>
      </c>
      <c r="GX82" s="11">
        <v>4.5365588468447946</v>
      </c>
      <c r="GY82" s="11">
        <v>1</v>
      </c>
      <c r="GZ82" s="11">
        <v>85.832324239618217</v>
      </c>
      <c r="HA82" s="11">
        <v>67.259341575218784</v>
      </c>
      <c r="HB82" s="11">
        <v>12.5</v>
      </c>
      <c r="HC82" s="11">
        <v>28.57</v>
      </c>
      <c r="HD82" s="11">
        <v>3638299.0958466455</v>
      </c>
      <c r="HE82" s="11">
        <v>85.716825396825399</v>
      </c>
      <c r="HF82" s="11">
        <v>181.93793650793648</v>
      </c>
      <c r="HG82" s="11">
        <v>276.86015873015873</v>
      </c>
      <c r="HH82" s="11">
        <v>53.799682539682543</v>
      </c>
      <c r="HI82" s="12">
        <v>369.72935381085472</v>
      </c>
      <c r="HJ82" s="12">
        <v>32.106741573033709</v>
      </c>
      <c r="HK82" s="12">
        <v>124.39508603091281</v>
      </c>
      <c r="HL82" s="11">
        <v>91.562966650074657</v>
      </c>
      <c r="HM82" s="11">
        <v>93.20557491289199</v>
      </c>
      <c r="HN82" s="11">
        <v>93.35490293678447</v>
      </c>
      <c r="HO82" s="11">
        <v>91.351418616226979</v>
      </c>
      <c r="HP82" s="11">
        <v>91.824290691886517</v>
      </c>
      <c r="HQ82" s="11">
        <v>91.75</v>
      </c>
      <c r="HR82" s="11">
        <v>60.58</v>
      </c>
      <c r="HS82" s="11" t="s">
        <v>727</v>
      </c>
      <c r="HT82" s="14">
        <v>0</v>
      </c>
      <c r="HU82" s="11">
        <v>72.084958794579592</v>
      </c>
      <c r="HV82" s="11">
        <v>84.252986235245089</v>
      </c>
      <c r="HW82" s="11">
        <v>89.146677718007595</v>
      </c>
      <c r="HX82" s="11">
        <v>61.127629210883804</v>
      </c>
      <c r="HY82" s="11">
        <v>56.083280804857175</v>
      </c>
      <c r="HZ82" s="11">
        <v>92.478536876652669</v>
      </c>
      <c r="IA82" s="11">
        <v>93.343350707592492</v>
      </c>
      <c r="IB82" s="11">
        <v>93.307284241876715</v>
      </c>
      <c r="IC82" s="11">
        <v>50.327729641221765</v>
      </c>
      <c r="ID82" s="11">
        <v>98.005174703914989</v>
      </c>
      <c r="IE82" s="11">
        <v>92.472116823777</v>
      </c>
      <c r="IF82" s="11">
        <v>97.893456989369909</v>
      </c>
      <c r="IG82" s="11">
        <v>45.134451865792492</v>
      </c>
      <c r="IH82" s="11">
        <v>99.289746055507237</v>
      </c>
      <c r="II82" s="11">
        <v>50.771528123444497</v>
      </c>
      <c r="IJ82" s="11">
        <v>9.0909090909090917</v>
      </c>
      <c r="IK82" s="11">
        <v>14</v>
      </c>
      <c r="IL82" s="11">
        <v>85.029865604778493</v>
      </c>
      <c r="IM82" s="11">
        <v>14.883026381284219</v>
      </c>
      <c r="IN82" s="11">
        <v>27.414136386261823</v>
      </c>
      <c r="IO82" s="11">
        <v>38.274127632819862</v>
      </c>
      <c r="IP82" s="11">
        <v>44.444444444444443</v>
      </c>
      <c r="IQ82" s="11">
        <v>16.962848297213622</v>
      </c>
      <c r="IR82" s="11">
        <v>100</v>
      </c>
      <c r="IS82" s="11">
        <v>73.928833121445606</v>
      </c>
      <c r="IT82" s="11">
        <v>11.627906976744185</v>
      </c>
      <c r="IU82" s="11">
        <v>113.3720930232558</v>
      </c>
      <c r="IV82" s="11">
        <v>7.1155347982543447</v>
      </c>
      <c r="IW82" s="11">
        <v>22.586325702473012</v>
      </c>
      <c r="IX82" s="11">
        <v>1.162925921618793</v>
      </c>
      <c r="IY82" s="11">
        <v>39.19060355855332</v>
      </c>
      <c r="IZ82" s="11">
        <v>0</v>
      </c>
      <c r="JA82" s="11">
        <v>65.937899755785551</v>
      </c>
      <c r="JB82" s="11">
        <v>0</v>
      </c>
      <c r="JC82" s="11">
        <v>9.1871147807884626</v>
      </c>
      <c r="JD82" s="11">
        <v>9.1871147807884626</v>
      </c>
      <c r="JE82" s="11">
        <v>2.5584370275613444</v>
      </c>
      <c r="JF82" s="11">
        <v>1.3955111059425516</v>
      </c>
      <c r="JG82" s="11">
        <v>30</v>
      </c>
      <c r="JH82" s="11">
        <v>20.338028169014084</v>
      </c>
      <c r="JI82" s="11">
        <v>16.824675324675326</v>
      </c>
      <c r="JJ82" s="11">
        <v>82.095238095238102</v>
      </c>
      <c r="JK82" s="11">
        <v>109.04882154882154</v>
      </c>
      <c r="JL82" s="11">
        <v>14.609286523216308</v>
      </c>
      <c r="JM82" s="11">
        <v>31.71007927519819</v>
      </c>
      <c r="JN82" s="11">
        <v>87.880886426592795</v>
      </c>
      <c r="JO82" s="11">
        <v>83.656509695290865</v>
      </c>
      <c r="JP82" s="11">
        <v>0</v>
      </c>
      <c r="JQ82" s="11">
        <v>89.16</v>
      </c>
      <c r="JR82" s="11">
        <v>99.01</v>
      </c>
      <c r="JS82" s="11">
        <v>99.01477832512316</v>
      </c>
      <c r="JT82" s="11">
        <v>95.783132530120483</v>
      </c>
      <c r="JU82" s="11">
        <v>88.301886792452834</v>
      </c>
      <c r="JV82" s="11">
        <v>0.82926829999999996</v>
      </c>
      <c r="JW82" s="11">
        <v>0.87804879999999996</v>
      </c>
      <c r="JX82" s="11">
        <v>1.211411652</v>
      </c>
      <c r="JY82" s="11">
        <v>0.26156220000000002</v>
      </c>
      <c r="JZ82" s="11">
        <v>5.0259901030749727</v>
      </c>
      <c r="KA82" s="11">
        <v>68206.298166819455</v>
      </c>
      <c r="KB82" s="11">
        <v>51540.17332840075</v>
      </c>
      <c r="KC82" s="11">
        <v>0.19058002870574828</v>
      </c>
      <c r="KD82" s="11">
        <v>3.11038572</v>
      </c>
      <c r="KE82" s="11">
        <v>0</v>
      </c>
      <c r="KF82" s="11">
        <v>6.6038979999999992</v>
      </c>
      <c r="KG82" s="13">
        <v>0.27292489572355416</v>
      </c>
      <c r="KH82" s="11">
        <v>38.810067327419304</v>
      </c>
      <c r="KI82" s="11">
        <v>200</v>
      </c>
      <c r="KJ82" s="11">
        <v>65.083798882681563</v>
      </c>
      <c r="KK82" s="11">
        <v>90.121722846441941</v>
      </c>
      <c r="KL82" s="11">
        <v>10.664545454545454</v>
      </c>
      <c r="KM82" s="11">
        <v>16.226363636363637</v>
      </c>
      <c r="KN82" s="11">
        <v>87.673333333333346</v>
      </c>
      <c r="KO82" s="11">
        <v>111.10416666666667</v>
      </c>
      <c r="KP82" s="11">
        <v>105.255</v>
      </c>
      <c r="KQ82" s="11">
        <v>19.28836378623437</v>
      </c>
      <c r="KR82" s="11">
        <v>39.401669758812616</v>
      </c>
      <c r="KS82" s="11">
        <v>88.175435025948914</v>
      </c>
      <c r="KT82" s="11">
        <v>7.8204811212126213</v>
      </c>
      <c r="KU82" s="11">
        <v>77.877428998505223</v>
      </c>
      <c r="KV82" s="11">
        <v>34.940223679136132</v>
      </c>
    </row>
    <row r="83" spans="1:308" x14ac:dyDescent="0.3">
      <c r="A83" t="s">
        <v>1</v>
      </c>
      <c r="B83" s="2" t="s">
        <v>154</v>
      </c>
      <c r="C83" s="2" t="s">
        <v>155</v>
      </c>
      <c r="D83" s="2" t="s">
        <v>353</v>
      </c>
      <c r="E83" s="2" t="s">
        <v>354</v>
      </c>
      <c r="F83" s="2" t="s">
        <v>358</v>
      </c>
      <c r="G83" s="2" t="s">
        <v>355</v>
      </c>
      <c r="H83" s="17" t="s">
        <v>488</v>
      </c>
      <c r="I83" s="11">
        <v>51.015822898287688</v>
      </c>
      <c r="J83" s="11">
        <v>53.72266574990568</v>
      </c>
      <c r="K83" s="11">
        <v>58.381690482685002</v>
      </c>
      <c r="L83" s="11">
        <v>61.756846020225098</v>
      </c>
      <c r="M83" s="11">
        <v>38.799587978842354</v>
      </c>
      <c r="N83" s="11">
        <v>56.146175589367324</v>
      </c>
      <c r="O83" s="11">
        <v>37.287971568700705</v>
      </c>
      <c r="P83" s="11">
        <v>62.502877991162137</v>
      </c>
      <c r="Q83" s="11">
        <v>64.377180281368325</v>
      </c>
      <c r="R83" s="11">
        <v>59.54545454545454</v>
      </c>
      <c r="S83" s="11">
        <v>49.448515006660912</v>
      </c>
      <c r="T83" s="11">
        <v>49.445158688742104</v>
      </c>
      <c r="U83" s="11">
        <v>55.877890967244696</v>
      </c>
      <c r="V83" s="11">
        <v>34.861582768707073</v>
      </c>
      <c r="W83" s="11">
        <v>32.977265311187196</v>
      </c>
      <c r="X83" s="11">
        <v>52.636470172557132</v>
      </c>
      <c r="Y83" s="11">
        <v>84.804518047635923</v>
      </c>
      <c r="Z83" s="11">
        <v>63.108508399359749</v>
      </c>
      <c r="AA83" s="11">
        <v>73.189976909325637</v>
      </c>
      <c r="AB83" s="11">
        <v>86.430243921436926</v>
      </c>
      <c r="AC83" s="11">
        <v>53.734520995867143</v>
      </c>
      <c r="AD83" s="11">
        <v>40.767013159450336</v>
      </c>
      <c r="AE83" s="11">
        <v>54.662475115045474</v>
      </c>
      <c r="AF83" s="11">
        <v>38.799587978842354</v>
      </c>
      <c r="AG83" s="11">
        <v>36.441405089905061</v>
      </c>
      <c r="AH83" s="11">
        <v>49.31854708232769</v>
      </c>
      <c r="AI83" s="11">
        <v>31.56390369411373</v>
      </c>
      <c r="AJ83" s="11">
        <v>76.786483977650988</v>
      </c>
      <c r="AK83" s="11">
        <v>49.114405349901375</v>
      </c>
      <c r="AL83" s="11">
        <v>93.652308342305133</v>
      </c>
      <c r="AM83" s="11">
        <v>55.635903631707421</v>
      </c>
      <c r="AN83" s="11">
        <v>13.984516294573609</v>
      </c>
      <c r="AO83" s="11">
        <v>4.6410958721433833</v>
      </c>
      <c r="AP83" s="11">
        <v>33.965720175635525</v>
      </c>
      <c r="AQ83" s="11">
        <v>48.234789277940664</v>
      </c>
      <c r="AR83" s="11">
        <v>67.265804160203643</v>
      </c>
      <c r="AS83" s="11">
        <v>12.464138985795556</v>
      </c>
      <c r="AT83" s="11">
        <v>65.160091272502214</v>
      </c>
      <c r="AU83" s="11">
        <v>86.770099960127041</v>
      </c>
      <c r="AV83" s="11">
        <v>63.771380335452143</v>
      </c>
      <c r="AW83" s="11">
        <v>57.454555686245321</v>
      </c>
      <c r="AX83" s="11">
        <v>89.397001706850588</v>
      </c>
      <c r="AY83" s="11">
        <v>54.868360753016574</v>
      </c>
      <c r="AZ83" s="11">
        <v>58.21427820734533</v>
      </c>
      <c r="BA83" s="11">
        <v>75.810945420862282</v>
      </c>
      <c r="BB83" s="11">
        <v>68.615136744249128</v>
      </c>
      <c r="BC83" s="11">
        <v>65</v>
      </c>
      <c r="BD83" s="11">
        <v>54.54545454545454</v>
      </c>
      <c r="BE83" s="11">
        <v>59.090909090909093</v>
      </c>
      <c r="BF83" s="11">
        <v>0</v>
      </c>
      <c r="BG83" s="11">
        <v>50</v>
      </c>
      <c r="BH83" s="11">
        <v>28.571428571428569</v>
      </c>
      <c r="BI83" s="11">
        <v>89.504479795209363</v>
      </c>
      <c r="BJ83" s="11">
        <v>79.166666666666657</v>
      </c>
      <c r="BK83" s="11">
        <v>71.578947368421055</v>
      </c>
      <c r="BL83" s="11">
        <v>73.038251265814552</v>
      </c>
      <c r="BM83" s="11">
        <v>17.588164536175235</v>
      </c>
      <c r="BN83" s="11">
        <v>30.309063233299703</v>
      </c>
      <c r="BO83" s="11">
        <v>54.711367040000006</v>
      </c>
      <c r="BP83" s="11">
        <v>52.683347075244754</v>
      </c>
      <c r="BQ83" s="11">
        <v>25.610641740761352</v>
      </c>
      <c r="BR83" s="11">
        <v>89.339684085727981</v>
      </c>
      <c r="BS83" s="11">
        <v>0</v>
      </c>
      <c r="BT83" s="11">
        <v>93.07</v>
      </c>
      <c r="BU83" s="11">
        <v>0</v>
      </c>
      <c r="BV83" s="11">
        <v>10.982741261278056</v>
      </c>
      <c r="BW83" s="11">
        <v>100</v>
      </c>
      <c r="BX83" s="11">
        <v>5.11675535096437</v>
      </c>
      <c r="BY83" s="11">
        <v>34.071684687054393</v>
      </c>
      <c r="BZ83" s="11">
        <v>73.770491803278688</v>
      </c>
      <c r="CA83" s="11">
        <v>0</v>
      </c>
      <c r="CB83" s="11">
        <v>24.066884754415703</v>
      </c>
      <c r="CC83" s="11">
        <v>35.271747048645153</v>
      </c>
      <c r="CD83" s="11">
        <v>13.657097621890783</v>
      </c>
      <c r="CE83" s="11">
        <v>100</v>
      </c>
      <c r="CF83" s="11">
        <v>19.32633097548139</v>
      </c>
      <c r="CG83" s="11">
        <v>64.691652786319864</v>
      </c>
      <c r="CH83" s="11">
        <v>67.373723982500337</v>
      </c>
      <c r="CI83" s="11">
        <v>68.134738793062326</v>
      </c>
      <c r="CJ83" s="11">
        <v>79.908875126183403</v>
      </c>
      <c r="CK83" s="11">
        <v>88.481161160068751</v>
      </c>
      <c r="CL83" s="11">
        <v>92.251657435953405</v>
      </c>
      <c r="CM83" s="11">
        <v>88.939513818786992</v>
      </c>
      <c r="CN83" s="11">
        <v>74.441382697187137</v>
      </c>
      <c r="CO83" s="11">
        <v>67.040000000000006</v>
      </c>
      <c r="CP83" s="11">
        <v>77.09</v>
      </c>
      <c r="CQ83" s="11">
        <v>100</v>
      </c>
      <c r="CR83" s="11">
        <v>8.3040335974390036</v>
      </c>
      <c r="CS83" s="11">
        <v>53.319733612346475</v>
      </c>
      <c r="CT83" s="11">
        <v>80.157080806798163</v>
      </c>
      <c r="CU83" s="11">
        <v>86.684221098475888</v>
      </c>
      <c r="CV83" s="11">
        <v>62.268747375868628</v>
      </c>
      <c r="CW83" s="11">
        <v>60.491329822896681</v>
      </c>
      <c r="CX83" s="11">
        <v>96.218748739568014</v>
      </c>
      <c r="CY83" s="11">
        <v>94.992024401219737</v>
      </c>
      <c r="CZ83" s="11">
        <v>97.220450393679741</v>
      </c>
      <c r="DA83" s="11">
        <v>57.616945429301737</v>
      </c>
      <c r="DB83" s="11">
        <v>97.904896693938099</v>
      </c>
      <c r="DC83" s="11">
        <v>95.722976491010314</v>
      </c>
      <c r="DD83" s="11">
        <v>97.118190720490318</v>
      </c>
      <c r="DE83" s="11">
        <v>52.942642629852131</v>
      </c>
      <c r="DF83" s="11">
        <v>97.923824612003301</v>
      </c>
      <c r="DG83" s="11">
        <v>53.657272256022701</v>
      </c>
      <c r="DH83" s="11">
        <v>55.546290731578729</v>
      </c>
      <c r="DI83" s="11">
        <v>52</v>
      </c>
      <c r="DJ83" s="11">
        <v>77.674405914931938</v>
      </c>
      <c r="DK83" s="11">
        <v>19.403595885739229</v>
      </c>
      <c r="DL83" s="11">
        <v>25.223037677679862</v>
      </c>
      <c r="DM83" s="11">
        <v>41.321695760598502</v>
      </c>
      <c r="DN83" s="11">
        <v>14.074074074074074</v>
      </c>
      <c r="DO83" s="11">
        <v>84.342565999659001</v>
      </c>
      <c r="DP83" s="11">
        <v>78.911564625850332</v>
      </c>
      <c r="DQ83" s="11">
        <v>22.076797908795253</v>
      </c>
      <c r="DR83" s="11">
        <v>68.882602545968879</v>
      </c>
      <c r="DS83" s="11">
        <v>25.439363481762921</v>
      </c>
      <c r="DT83" s="11">
        <v>42.541833040777391</v>
      </c>
      <c r="DU83" s="11">
        <v>30.340977139032727</v>
      </c>
      <c r="DV83" s="11">
        <v>50.771626447350371</v>
      </c>
      <c r="DW83" s="11">
        <v>64.118457811957086</v>
      </c>
      <c r="DX83" s="11">
        <v>53.386620026267337</v>
      </c>
      <c r="DY83" s="11">
        <v>50.389077941158</v>
      </c>
      <c r="DZ83" s="11">
        <v>27.926953184905649</v>
      </c>
      <c r="EA83" s="11">
        <v>23.988440287492345</v>
      </c>
      <c r="EB83" s="11">
        <v>60.350225785529588</v>
      </c>
      <c r="EC83" s="11">
        <v>25.414733091070147</v>
      </c>
      <c r="ED83" s="11">
        <v>16.955008195365483</v>
      </c>
      <c r="EE83" s="11">
        <v>31.111111111111111</v>
      </c>
      <c r="EF83" s="11">
        <v>49.81393029382307</v>
      </c>
      <c r="EG83" s="11">
        <v>57.332005616780869</v>
      </c>
      <c r="EH83" s="11">
        <v>100</v>
      </c>
      <c r="EI83" s="11">
        <v>100</v>
      </c>
      <c r="EJ83" s="11">
        <v>11.256202663880908</v>
      </c>
      <c r="EK83" s="11">
        <v>53.355967615565426</v>
      </c>
      <c r="EL83" s="11">
        <v>85.273230171189354</v>
      </c>
      <c r="EM83" s="11">
        <v>74.456156088809138</v>
      </c>
      <c r="EN83" s="11">
        <v>21.230470210062048</v>
      </c>
      <c r="EO83" s="11">
        <v>91.63</v>
      </c>
      <c r="EP83" s="11">
        <v>98.24</v>
      </c>
      <c r="EQ83" s="11">
        <v>97.923222152297043</v>
      </c>
      <c r="ER83" s="11">
        <v>95.757575757575751</v>
      </c>
      <c r="ES83" s="11">
        <v>84.710743801652882</v>
      </c>
      <c r="ET83" s="11">
        <v>77.272732355371559</v>
      </c>
      <c r="EU83" s="11">
        <v>88.709671873049189</v>
      </c>
      <c r="EV83" s="11">
        <v>42.516736694072563</v>
      </c>
      <c r="EW83" s="11">
        <v>14.044473604336364</v>
      </c>
      <c r="EX83" s="11">
        <v>10.975144850619529</v>
      </c>
      <c r="EY83" s="11">
        <v>14.744357023370352</v>
      </c>
      <c r="EZ83" s="11">
        <v>16.234047009730947</v>
      </c>
      <c r="FA83" s="11">
        <v>3.0837659086665781</v>
      </c>
      <c r="FB83" s="11">
        <v>1.2714724971100917E-2</v>
      </c>
      <c r="FC83" s="11">
        <v>5.9995722230325489E-3</v>
      </c>
      <c r="FD83" s="11">
        <v>15.461903282712822</v>
      </c>
      <c r="FE83" s="11">
        <v>5.0880780119534448</v>
      </c>
      <c r="FF83" s="11">
        <v>0</v>
      </c>
      <c r="FG83" s="11">
        <v>30.726544960333513</v>
      </c>
      <c r="FH83" s="11">
        <v>89.341846758349703</v>
      </c>
      <c r="FI83" s="11">
        <v>44.672131147540981</v>
      </c>
      <c r="FJ83" s="11">
        <v>58.183035556965159</v>
      </c>
      <c r="FK83" s="11">
        <v>48.579528379380136</v>
      </c>
      <c r="FL83" s="11">
        <v>6.4204805201399955</v>
      </c>
      <c r="FM83" s="11">
        <v>59.370132260896668</v>
      </c>
      <c r="FN83" s="11">
        <v>68.620769672321387</v>
      </c>
      <c r="FO83" s="11">
        <v>83.587654491472762</v>
      </c>
      <c r="FP83" s="11">
        <v>65.133840864440089</v>
      </c>
      <c r="FQ83" s="11">
        <v>81.280575904286337</v>
      </c>
      <c r="FR83" s="11">
        <v>67.632316185265594</v>
      </c>
      <c r="FS83" s="11">
        <v>88.178219733539294</v>
      </c>
      <c r="FT83" s="11">
        <v>17.782217782217781</v>
      </c>
      <c r="FU83" s="11">
        <v>62.975439578564355</v>
      </c>
      <c r="FV83" s="11">
        <v>335.86901108567656</v>
      </c>
      <c r="FW83" s="11">
        <v>232.90916542548405</v>
      </c>
      <c r="FX83" s="11">
        <v>302.88187606833338</v>
      </c>
      <c r="FY83" s="11">
        <v>85.966473075500559</v>
      </c>
      <c r="FZ83" s="11">
        <v>51.979727906116608</v>
      </c>
      <c r="GA83" s="11">
        <v>54.868360753016574</v>
      </c>
      <c r="GB83" s="11">
        <v>-6.0683607530165773</v>
      </c>
      <c r="GC83" s="11">
        <v>75.810945420862282</v>
      </c>
      <c r="GD83" s="11">
        <v>10.537987316757317</v>
      </c>
      <c r="GE83" s="11">
        <v>65</v>
      </c>
      <c r="GF83" s="11">
        <v>54.54545454545454</v>
      </c>
      <c r="GG83" s="11">
        <v>59.090909090909093</v>
      </c>
      <c r="GH83" s="11">
        <v>0</v>
      </c>
      <c r="GI83" s="11">
        <v>50</v>
      </c>
      <c r="GJ83" s="11">
        <v>28.571428571428569</v>
      </c>
      <c r="GK83" s="11">
        <v>8</v>
      </c>
      <c r="GL83" s="11">
        <v>10</v>
      </c>
      <c r="GM83" s="11">
        <v>9</v>
      </c>
      <c r="GN83" s="11">
        <v>73.038251265814552</v>
      </c>
      <c r="GO83" s="11">
        <v>17.588164536175235</v>
      </c>
      <c r="GP83" s="11">
        <v>30.309063233299703</v>
      </c>
      <c r="GQ83" s="11">
        <v>54.711367040000006</v>
      </c>
      <c r="GR83" s="11">
        <v>52.683347075244754</v>
      </c>
      <c r="GS83" s="11">
        <v>74.389358259238648</v>
      </c>
      <c r="GT83" s="11">
        <v>10.660315914272015</v>
      </c>
      <c r="GU83" s="11">
        <v>0</v>
      </c>
      <c r="GV83" s="11" t="s">
        <v>727</v>
      </c>
      <c r="GW83" s="11" t="s">
        <v>727</v>
      </c>
      <c r="GX83" s="11">
        <v>10.982741261278056</v>
      </c>
      <c r="GY83" s="11">
        <v>1</v>
      </c>
      <c r="GZ83" s="11">
        <v>492.12657244449758</v>
      </c>
      <c r="HA83" s="11">
        <v>34.071684687054393</v>
      </c>
      <c r="HB83" s="11">
        <v>73.770491803278688</v>
      </c>
      <c r="HC83" s="11">
        <v>0</v>
      </c>
      <c r="HD83" s="11">
        <v>2373293.2116761035</v>
      </c>
      <c r="HE83" s="11">
        <v>208.05666666666664</v>
      </c>
      <c r="HF83" s="11">
        <v>374.73539682539689</v>
      </c>
      <c r="HG83" s="11">
        <v>4.9115873015873008</v>
      </c>
      <c r="HH83" s="11">
        <v>271.44428571428563</v>
      </c>
      <c r="HI83" s="12">
        <v>211.45712526320156</v>
      </c>
      <c r="HJ83" s="12">
        <v>32.62627601749967</v>
      </c>
      <c r="HK83" s="12">
        <v>130.5566165515373</v>
      </c>
      <c r="HL83" s="11">
        <v>79.908875126183403</v>
      </c>
      <c r="HM83" s="11">
        <v>88.481161160068751</v>
      </c>
      <c r="HN83" s="11">
        <v>92.251657435953405</v>
      </c>
      <c r="HO83" s="11">
        <v>88.939513818786992</v>
      </c>
      <c r="HP83" s="11">
        <v>74.441382697187137</v>
      </c>
      <c r="HQ83" s="11">
        <v>67.040000000000006</v>
      </c>
      <c r="HR83" s="11">
        <v>77.09</v>
      </c>
      <c r="HS83" s="11">
        <v>100</v>
      </c>
      <c r="HT83" s="11">
        <v>8.3040335974390036</v>
      </c>
      <c r="HU83" s="11">
        <v>53.319733612346475</v>
      </c>
      <c r="HV83" s="11">
        <v>80.157080806798163</v>
      </c>
      <c r="HW83" s="11">
        <v>86.684221098475888</v>
      </c>
      <c r="HX83" s="11">
        <v>62.268747375868628</v>
      </c>
      <c r="HY83" s="11">
        <v>60.491329822896681</v>
      </c>
      <c r="HZ83" s="11">
        <v>96.218748739568014</v>
      </c>
      <c r="IA83" s="11">
        <v>94.992024401219737</v>
      </c>
      <c r="IB83" s="11">
        <v>97.220450393679741</v>
      </c>
      <c r="IC83" s="11">
        <v>57.616945429301737</v>
      </c>
      <c r="ID83" s="11">
        <v>97.904896693938099</v>
      </c>
      <c r="IE83" s="11">
        <v>95.722976491010314</v>
      </c>
      <c r="IF83" s="11">
        <v>97.118190720490318</v>
      </c>
      <c r="IG83" s="11">
        <v>52.942642629852131</v>
      </c>
      <c r="IH83" s="11">
        <v>97.923824612003301</v>
      </c>
      <c r="II83" s="11">
        <v>53.657272256022701</v>
      </c>
      <c r="IJ83" s="11">
        <v>-1.7337863495553114</v>
      </c>
      <c r="IK83" s="11">
        <v>15</v>
      </c>
      <c r="IL83" s="11">
        <v>77.674405914931938</v>
      </c>
      <c r="IM83" s="11">
        <v>19.403595885739229</v>
      </c>
      <c r="IN83" s="11">
        <v>25.223037677679862</v>
      </c>
      <c r="IO83" s="11">
        <v>41.321695760598502</v>
      </c>
      <c r="IP83" s="11">
        <v>14.074074074074074</v>
      </c>
      <c r="IQ83" s="11">
        <v>12.745005257623554</v>
      </c>
      <c r="IR83" s="11">
        <v>78.911564625850332</v>
      </c>
      <c r="IS83" s="11">
        <v>76.32986621818776</v>
      </c>
      <c r="IT83" s="11">
        <v>14.144271570014144</v>
      </c>
      <c r="IU83" s="11">
        <v>125.17680339462517</v>
      </c>
      <c r="IV83" s="11">
        <v>7.6020641797879458</v>
      </c>
      <c r="IW83" s="11">
        <v>30.340977139032727</v>
      </c>
      <c r="IX83" s="11">
        <v>284.1724184598728</v>
      </c>
      <c r="IY83" s="11">
        <v>114.25768033563405</v>
      </c>
      <c r="IZ83" s="11">
        <v>70.273379347678983</v>
      </c>
      <c r="JA83" s="11">
        <v>484.77466504263094</v>
      </c>
      <c r="JB83" s="11">
        <v>14.473684210526317</v>
      </c>
      <c r="JC83" s="11">
        <v>19.995939910678032</v>
      </c>
      <c r="JD83" s="11">
        <v>33.15739612938151</v>
      </c>
      <c r="JE83" s="11">
        <v>8.2216808769792937</v>
      </c>
      <c r="JF83" s="11">
        <v>1.7255379618351605</v>
      </c>
      <c r="JG83" s="11">
        <v>9.3333333333333339</v>
      </c>
      <c r="JH83" s="11">
        <v>14.051470588235293</v>
      </c>
      <c r="JI83" s="11">
        <v>13.821882951653944</v>
      </c>
      <c r="JJ83" s="11">
        <v>112.87451794719668</v>
      </c>
      <c r="JK83" s="11">
        <v>129.70391595033428</v>
      </c>
      <c r="JL83" s="11">
        <v>11.256202663880908</v>
      </c>
      <c r="JM83" s="11">
        <v>53.355967615565426</v>
      </c>
      <c r="JN83" s="11">
        <v>85.273230171189354</v>
      </c>
      <c r="JO83" s="11">
        <v>74.456156088809138</v>
      </c>
      <c r="JP83" s="11">
        <v>21.230470210062048</v>
      </c>
      <c r="JQ83" s="11">
        <v>91.63</v>
      </c>
      <c r="JR83" s="11">
        <v>98.24</v>
      </c>
      <c r="JS83" s="11">
        <v>97.923222152297043</v>
      </c>
      <c r="JT83" s="11">
        <v>95.757575757575751</v>
      </c>
      <c r="JU83" s="11">
        <v>84.710743801652882</v>
      </c>
      <c r="JV83" s="11">
        <v>0.87804879999999996</v>
      </c>
      <c r="JW83" s="11">
        <v>0.91463410000000001</v>
      </c>
      <c r="JX83" s="11">
        <v>1.371265344</v>
      </c>
      <c r="JY83" s="11">
        <v>0.25496229999999998</v>
      </c>
      <c r="JZ83" s="11">
        <v>4.8635380018939625</v>
      </c>
      <c r="KA83" s="11">
        <v>254898.57908466517</v>
      </c>
      <c r="KB83" s="11">
        <v>207067.08236097696</v>
      </c>
      <c r="KC83" s="11">
        <v>0.24675689391041924</v>
      </c>
      <c r="KD83" s="11">
        <v>9.732093E-2</v>
      </c>
      <c r="KE83" s="11">
        <v>1.5599999999999999E-2</v>
      </c>
      <c r="KF83" s="11">
        <v>44.931877080000007</v>
      </c>
      <c r="KG83" s="13">
        <v>4.6644707827673181E-2</v>
      </c>
      <c r="KH83" s="11">
        <v>-15.626102292768959</v>
      </c>
      <c r="KI83" s="11">
        <v>-3.2600053008216272</v>
      </c>
      <c r="KJ83" s="11">
        <v>157.36738703339884</v>
      </c>
      <c r="KK83" s="11">
        <v>-21.311475409836063</v>
      </c>
      <c r="KL83" s="11">
        <v>7.2606666666666655</v>
      </c>
      <c r="KM83" s="11">
        <v>12.599999999999998</v>
      </c>
      <c r="KN83" s="11">
        <v>87.673333333333346</v>
      </c>
      <c r="KO83" s="11">
        <v>111.10416666666667</v>
      </c>
      <c r="KP83" s="11">
        <v>105.255</v>
      </c>
      <c r="KQ83" s="11">
        <v>16.412345508527242</v>
      </c>
      <c r="KR83" s="11">
        <v>34.866159135559919</v>
      </c>
      <c r="KS83" s="11">
        <v>81.280575904286337</v>
      </c>
      <c r="KT83" s="11">
        <v>6.9780110905594936</v>
      </c>
      <c r="KU83" s="11">
        <v>88.178219733539294</v>
      </c>
      <c r="KV83" s="11">
        <v>17.782217782217781</v>
      </c>
    </row>
    <row r="84" spans="1:308" x14ac:dyDescent="0.3">
      <c r="A84" t="s">
        <v>1</v>
      </c>
      <c r="B84" s="2" t="s">
        <v>156</v>
      </c>
      <c r="C84" s="2" t="s">
        <v>157</v>
      </c>
      <c r="D84" s="2" t="s">
        <v>353</v>
      </c>
      <c r="E84" s="2" t="s">
        <v>354</v>
      </c>
      <c r="F84" s="2" t="s">
        <v>358</v>
      </c>
      <c r="G84" s="2" t="s">
        <v>355</v>
      </c>
      <c r="H84" s="17" t="s">
        <v>487</v>
      </c>
      <c r="I84" s="11">
        <v>55.256067803197318</v>
      </c>
      <c r="J84" s="11">
        <v>61.452838920746963</v>
      </c>
      <c r="K84" s="11">
        <v>56.224944883447286</v>
      </c>
      <c r="L84" s="11">
        <v>65.826741699180872</v>
      </c>
      <c r="M84" s="11">
        <v>54.804451497192133</v>
      </c>
      <c r="N84" s="11">
        <v>46.477291168057661</v>
      </c>
      <c r="O84" s="11">
        <v>46.750138650559016</v>
      </c>
      <c r="P84" s="11">
        <v>72.924599095793212</v>
      </c>
      <c r="Q84" s="11">
        <v>59.366217400009404</v>
      </c>
      <c r="R84" s="11">
        <v>26.515151515151512</v>
      </c>
      <c r="S84" s="11">
        <v>85.925454927289735</v>
      </c>
      <c r="T84" s="11">
        <v>89.389423906234654</v>
      </c>
      <c r="U84" s="11">
        <v>65.663144045381415</v>
      </c>
      <c r="V84" s="11">
        <v>30.385881555368766</v>
      </c>
      <c r="W84" s="11">
        <v>18.913132465348585</v>
      </c>
      <c r="X84" s="11">
        <v>63.989185294740231</v>
      </c>
      <c r="Y84" s="11">
        <v>85.162461773700301</v>
      </c>
      <c r="Z84" s="11">
        <v>56.835000000000001</v>
      </c>
      <c r="AA84" s="11">
        <v>71.275972980652554</v>
      </c>
      <c r="AB84" s="11">
        <v>89.763096007528006</v>
      </c>
      <c r="AC84" s="11">
        <v>59.167755462373123</v>
      </c>
      <c r="AD84" s="11">
        <v>42.304408766564734</v>
      </c>
      <c r="AE84" s="11">
        <v>66.622475278786013</v>
      </c>
      <c r="AF84" s="11">
        <v>54.804451497192133</v>
      </c>
      <c r="AG84" s="11">
        <v>24.370740395871174</v>
      </c>
      <c r="AH84" s="11">
        <v>3.5966862329869755</v>
      </c>
      <c r="AI84" s="11">
        <v>27.787346120259798</v>
      </c>
      <c r="AJ84" s="11">
        <v>80.131603918505078</v>
      </c>
      <c r="AK84" s="11">
        <v>50.350252226630417</v>
      </c>
      <c r="AL84" s="11">
        <v>92.627118114092553</v>
      </c>
      <c r="AM84" s="11">
        <v>66.599047739945519</v>
      </c>
      <c r="AN84" s="11">
        <v>16.181028059192609</v>
      </c>
      <c r="AO84" s="11">
        <v>43.416508849594408</v>
      </c>
      <c r="AP84" s="11">
        <v>40.031004069728127</v>
      </c>
      <c r="AQ84" s="11">
        <v>48.890174816166265</v>
      </c>
      <c r="AR84" s="11">
        <v>65.383068368727152</v>
      </c>
      <c r="AS84" s="11">
        <v>59.945248901375983</v>
      </c>
      <c r="AT84" s="11">
        <v>76.766227116033761</v>
      </c>
      <c r="AU84" s="11">
        <v>83.784318170806827</v>
      </c>
      <c r="AV84" s="11">
        <v>75.056803060418005</v>
      </c>
      <c r="AW84" s="11">
        <v>48.140240626372751</v>
      </c>
      <c r="AX84" s="11">
        <v>93.854756699751931</v>
      </c>
      <c r="AY84" s="11">
        <v>61.42281380760101</v>
      </c>
      <c r="AZ84" s="11">
        <v>51.189860387788123</v>
      </c>
      <c r="BA84" s="11">
        <v>74.537344590871086</v>
      </c>
      <c r="BB84" s="11">
        <v>50.314850813777397</v>
      </c>
      <c r="BC84" s="11">
        <v>25</v>
      </c>
      <c r="BD84" s="11">
        <v>31.818181818181817</v>
      </c>
      <c r="BE84" s="11">
        <v>22.727272727272727</v>
      </c>
      <c r="BF84" s="11">
        <v>100</v>
      </c>
      <c r="BG84" s="11">
        <v>50</v>
      </c>
      <c r="BH84" s="11">
        <v>99.292661361626884</v>
      </c>
      <c r="BI84" s="11">
        <v>97.001279941488392</v>
      </c>
      <c r="BJ84" s="11">
        <v>83.333333333333343</v>
      </c>
      <c r="BK84" s="11">
        <v>92.631578947368425</v>
      </c>
      <c r="BL84" s="11">
        <v>92.14192991668979</v>
      </c>
      <c r="BM84" s="11">
        <v>88.318494302947812</v>
      </c>
      <c r="BN84" s="11">
        <v>77.458989324167192</v>
      </c>
      <c r="BO84" s="11">
        <v>96.39612704000001</v>
      </c>
      <c r="BP84" s="11">
        <v>67.210597809153882</v>
      </c>
      <c r="BQ84" s="11">
        <v>52.580000000000005</v>
      </c>
      <c r="BR84" s="11">
        <v>77.198834326990351</v>
      </c>
      <c r="BS84" s="11">
        <v>3.381186536148705</v>
      </c>
      <c r="BT84" s="11">
        <v>33.359034003293168</v>
      </c>
      <c r="BU84" s="11">
        <v>33.359034003293168</v>
      </c>
      <c r="BV84" s="11">
        <v>11.34775093776879</v>
      </c>
      <c r="BW84" s="11">
        <v>100</v>
      </c>
      <c r="BX84" s="11">
        <v>0.86828385170874489</v>
      </c>
      <c r="BY84" s="11">
        <v>5.9682817258118011</v>
      </c>
      <c r="BZ84" s="11">
        <v>7.1161048689138573</v>
      </c>
      <c r="CA84" s="11">
        <v>35.29</v>
      </c>
      <c r="CB84" s="11">
        <v>27.278143266668682</v>
      </c>
      <c r="CC84" s="11">
        <v>68.925094714666741</v>
      </c>
      <c r="CD84" s="11">
        <v>38.278453644408735</v>
      </c>
      <c r="CE84" s="11">
        <v>80.612551735565447</v>
      </c>
      <c r="CF84" s="11">
        <v>53.113565106493112</v>
      </c>
      <c r="CG84" s="11">
        <v>68.251345586411887</v>
      </c>
      <c r="CH84" s="11">
        <v>56.442130018478075</v>
      </c>
      <c r="CI84" s="11">
        <v>82.301156257157587</v>
      </c>
      <c r="CJ84" s="11">
        <v>77.700688073394502</v>
      </c>
      <c r="CK84" s="11">
        <v>92.840214067278296</v>
      </c>
      <c r="CL84" s="11">
        <v>96.358944954128447</v>
      </c>
      <c r="CM84" s="11">
        <v>94.961773700305812</v>
      </c>
      <c r="CN84" s="11">
        <v>63.950688073394488</v>
      </c>
      <c r="CO84" s="11">
        <v>100</v>
      </c>
      <c r="CP84" s="11">
        <v>27.339999999999996</v>
      </c>
      <c r="CQ84" s="11">
        <v>100</v>
      </c>
      <c r="CR84" s="11">
        <v>0</v>
      </c>
      <c r="CS84" s="11">
        <v>47.808797029558924</v>
      </c>
      <c r="CT84" s="11">
        <v>69.666014285691929</v>
      </c>
      <c r="CU84" s="11">
        <v>81.821134830292024</v>
      </c>
      <c r="CV84" s="11">
        <v>69.46482731719118</v>
      </c>
      <c r="CW84" s="11">
        <v>63.07267892460586</v>
      </c>
      <c r="CX84" s="11">
        <v>95.822385496575407</v>
      </c>
      <c r="CY84" s="11">
        <v>96.584489357483804</v>
      </c>
      <c r="CZ84" s="11">
        <v>97.199690984346859</v>
      </c>
      <c r="DA84" s="11">
        <v>64.961631087485856</v>
      </c>
      <c r="DB84" s="11">
        <v>96.716214725413963</v>
      </c>
      <c r="DC84" s="11">
        <v>98.449772835498123</v>
      </c>
      <c r="DD84" s="11">
        <v>95.019709919477336</v>
      </c>
      <c r="DE84" s="11">
        <v>71.370932921272896</v>
      </c>
      <c r="DF84" s="11">
        <v>97.802326229245224</v>
      </c>
      <c r="DG84" s="11">
        <v>53.159403669724767</v>
      </c>
      <c r="DH84" s="11">
        <v>72.343862717394586</v>
      </c>
      <c r="DI84" s="11">
        <v>52</v>
      </c>
      <c r="DJ84" s="11">
        <v>84.61391437308869</v>
      </c>
      <c r="DK84" s="11">
        <v>18.038990825688074</v>
      </c>
      <c r="DL84" s="11">
        <v>24.26032110091743</v>
      </c>
      <c r="DM84" s="11">
        <v>66.853101325757578</v>
      </c>
      <c r="DN84" s="11">
        <v>33.962264150943398</v>
      </c>
      <c r="DO84" s="11">
        <v>89.103107067014534</v>
      </c>
      <c r="DP84" s="11">
        <v>76.571428571428569</v>
      </c>
      <c r="DQ84" s="11">
        <v>44.004627091410029</v>
      </c>
      <c r="DR84" s="11">
        <v>79.342723004694832</v>
      </c>
      <c r="DS84" s="11">
        <v>41.066004395471552</v>
      </c>
      <c r="DT84" s="11">
        <v>27.273517789588702</v>
      </c>
      <c r="DU84" s="11">
        <v>21.467963002153642</v>
      </c>
      <c r="DV84" s="11">
        <v>2.2869801773909164</v>
      </c>
      <c r="DW84" s="11">
        <v>2.2762205802039626</v>
      </c>
      <c r="DX84" s="11">
        <v>0</v>
      </c>
      <c r="DY84" s="11">
        <v>4.5148523287966569</v>
      </c>
      <c r="DZ84" s="11">
        <v>8.9053780785433414</v>
      </c>
      <c r="EA84" s="11">
        <v>20.56457734446893</v>
      </c>
      <c r="EB84" s="11">
        <v>33.79717981221814</v>
      </c>
      <c r="EC84" s="11">
        <v>14.554608270594491</v>
      </c>
      <c r="ED84" s="11">
        <v>42.859871346856934</v>
      </c>
      <c r="EE84" s="11">
        <v>27.160493827160494</v>
      </c>
      <c r="EF84" s="11">
        <v>57.486980788121279</v>
      </c>
      <c r="EG84" s="11">
        <v>65.816061491783827</v>
      </c>
      <c r="EH84" s="11">
        <v>97.223373394115214</v>
      </c>
      <c r="EI84" s="11">
        <v>100</v>
      </c>
      <c r="EJ84" s="11">
        <v>13.454697635488596</v>
      </c>
      <c r="EK84" s="11">
        <v>51.747227453442143</v>
      </c>
      <c r="EL84" s="11">
        <v>93.347734925980049</v>
      </c>
      <c r="EM84" s="11">
        <v>76.847321939132101</v>
      </c>
      <c r="EN84" s="11">
        <v>16.35427917910922</v>
      </c>
      <c r="EO84" s="11">
        <v>88.35</v>
      </c>
      <c r="EP84" s="11">
        <v>99.49</v>
      </c>
      <c r="EQ84" s="11">
        <v>99.298409728718426</v>
      </c>
      <c r="ER84" s="11">
        <v>95.723520636499245</v>
      </c>
      <c r="ES84" s="11">
        <v>80.27366020524515</v>
      </c>
      <c r="ET84" s="11">
        <v>90.909089214876133</v>
      </c>
      <c r="EU84" s="11">
        <v>98.387099760665819</v>
      </c>
      <c r="EV84" s="11">
        <v>73.385615971995065</v>
      </c>
      <c r="EW84" s="11">
        <v>3.7143860122451051</v>
      </c>
      <c r="EX84" s="11">
        <v>7.8950051317980039</v>
      </c>
      <c r="EY84" s="11">
        <v>14.091138038652534</v>
      </c>
      <c r="EZ84" s="11">
        <v>26.556941007127289</v>
      </c>
      <c r="FA84" s="11">
        <v>39.886028852384356</v>
      </c>
      <c r="FB84" s="11">
        <v>18.717084354941154</v>
      </c>
      <c r="FC84" s="11">
        <v>15.062922191052106</v>
      </c>
      <c r="FD84" s="11">
        <v>100</v>
      </c>
      <c r="FE84" s="11">
        <v>24.541736967027937</v>
      </c>
      <c r="FF84" s="11">
        <v>0</v>
      </c>
      <c r="FG84" s="11">
        <v>32.533610245759775</v>
      </c>
      <c r="FH84" s="11">
        <v>100</v>
      </c>
      <c r="FI84" s="11">
        <v>43.079673135852914</v>
      </c>
      <c r="FJ84" s="11">
        <v>52.437889840363681</v>
      </c>
      <c r="FK84" s="11">
        <v>57.601601787109594</v>
      </c>
      <c r="FL84" s="11">
        <v>6.4204805201399955</v>
      </c>
      <c r="FM84" s="11">
        <v>59.370132260896668</v>
      </c>
      <c r="FN84" s="11">
        <v>68.620769672321387</v>
      </c>
      <c r="FO84" s="11">
        <v>85.174425642142978</v>
      </c>
      <c r="FP84" s="11">
        <v>69.630562552476903</v>
      </c>
      <c r="FQ84" s="11">
        <v>87.200925159011703</v>
      </c>
      <c r="FR84" s="11">
        <v>41.601506537737045</v>
      </c>
      <c r="FS84" s="11">
        <v>87.403783227897407</v>
      </c>
      <c r="FT84" s="11">
        <v>21.287207093096896</v>
      </c>
      <c r="FU84" s="11">
        <v>28.81636769685181</v>
      </c>
      <c r="FV84" s="11">
        <v>223.98176709825728</v>
      </c>
      <c r="FW84" s="11">
        <v>277.68499780602656</v>
      </c>
      <c r="FX84" s="11">
        <v>224.636684545913</v>
      </c>
      <c r="FY84" s="11">
        <v>104.78679162491567</v>
      </c>
      <c r="FZ84" s="11">
        <v>30.126202592163256</v>
      </c>
      <c r="GA84" s="11">
        <v>61.422813807601003</v>
      </c>
      <c r="GB84" s="11">
        <v>-7.272813807601004</v>
      </c>
      <c r="GC84" s="11">
        <v>74.537344590871086</v>
      </c>
      <c r="GD84" s="11">
        <v>6.4275891297123628</v>
      </c>
      <c r="GE84" s="11">
        <v>25</v>
      </c>
      <c r="GF84" s="11">
        <v>31.818181818181817</v>
      </c>
      <c r="GG84" s="11">
        <v>22.727272727272727</v>
      </c>
      <c r="GH84" s="11">
        <v>100</v>
      </c>
      <c r="GI84" s="11">
        <v>50</v>
      </c>
      <c r="GJ84" s="11">
        <v>99.292661361626884</v>
      </c>
      <c r="GK84" s="11">
        <v>3</v>
      </c>
      <c r="GL84" s="11">
        <v>8</v>
      </c>
      <c r="GM84" s="11">
        <v>2.3333333333333335</v>
      </c>
      <c r="GN84" s="11">
        <v>92.14192991668979</v>
      </c>
      <c r="GO84" s="11">
        <v>88.318494302947812</v>
      </c>
      <c r="GP84" s="11">
        <v>77.458989324167192</v>
      </c>
      <c r="GQ84" s="11">
        <v>96.39612704000001</v>
      </c>
      <c r="GR84" s="11">
        <v>67.210597809153882</v>
      </c>
      <c r="GS84" s="11">
        <v>47.419999999999995</v>
      </c>
      <c r="GT84" s="11">
        <v>22.801165673009649</v>
      </c>
      <c r="GU84" s="11">
        <v>3.381186536148705</v>
      </c>
      <c r="GV84" s="11">
        <v>33.359034003293168</v>
      </c>
      <c r="GW84" s="11">
        <v>33.359034003293168</v>
      </c>
      <c r="GX84" s="11">
        <v>11.34775093776879</v>
      </c>
      <c r="GY84" s="11">
        <v>1</v>
      </c>
      <c r="GZ84" s="11">
        <v>83.511039035664567</v>
      </c>
      <c r="HA84" s="11">
        <v>5.9682817258118011</v>
      </c>
      <c r="HB84" s="11" t="s">
        <v>727</v>
      </c>
      <c r="HC84" s="11">
        <v>35.29</v>
      </c>
      <c r="HD84" s="11">
        <v>2689963.1133204689</v>
      </c>
      <c r="HE84" s="11">
        <v>104.29682539682541</v>
      </c>
      <c r="HF84" s="11">
        <v>272.78793650793659</v>
      </c>
      <c r="HG84" s="11">
        <v>98.143333333333331</v>
      </c>
      <c r="HH84" s="11">
        <v>168.24793650793652</v>
      </c>
      <c r="HI84" s="12">
        <v>201.12424636410483</v>
      </c>
      <c r="HJ84" s="12">
        <v>43.557869981521925</v>
      </c>
      <c r="HK84" s="12">
        <v>73.788276128037026</v>
      </c>
      <c r="HL84" s="11">
        <v>77.700688073394502</v>
      </c>
      <c r="HM84" s="11">
        <v>92.840214067278296</v>
      </c>
      <c r="HN84" s="11">
        <v>96.358944954128447</v>
      </c>
      <c r="HO84" s="11">
        <v>94.961773700305812</v>
      </c>
      <c r="HP84" s="11">
        <v>63.950688073394488</v>
      </c>
      <c r="HQ84" s="11">
        <v>100</v>
      </c>
      <c r="HR84" s="11">
        <v>27.339999999999996</v>
      </c>
      <c r="HS84" s="11" t="s">
        <v>727</v>
      </c>
      <c r="HT84" s="11">
        <v>0</v>
      </c>
      <c r="HU84" s="11">
        <v>47.808797029558924</v>
      </c>
      <c r="HV84" s="11">
        <v>69.666014285691929</v>
      </c>
      <c r="HW84" s="11">
        <v>81.821134830292024</v>
      </c>
      <c r="HX84" s="11">
        <v>69.46482731719118</v>
      </c>
      <c r="HY84" s="11">
        <v>63.07267892460586</v>
      </c>
      <c r="HZ84" s="11">
        <v>95.822385496575407</v>
      </c>
      <c r="IA84" s="11">
        <v>96.584489357483804</v>
      </c>
      <c r="IB84" s="11">
        <v>97.199690984346859</v>
      </c>
      <c r="IC84" s="11">
        <v>64.961631087485856</v>
      </c>
      <c r="ID84" s="11">
        <v>96.716214725413963</v>
      </c>
      <c r="IE84" s="11">
        <v>98.449772835498123</v>
      </c>
      <c r="IF84" s="11">
        <v>95.019709919477336</v>
      </c>
      <c r="IG84" s="11">
        <v>71.370932921272896</v>
      </c>
      <c r="IH84" s="11">
        <v>97.802326229245224</v>
      </c>
      <c r="II84" s="11">
        <v>53.159403669724767</v>
      </c>
      <c r="IJ84" s="11">
        <v>7.8399441665697331</v>
      </c>
      <c r="IK84" s="11">
        <v>15</v>
      </c>
      <c r="IL84" s="11">
        <v>84.61391437308869</v>
      </c>
      <c r="IM84" s="11">
        <v>18.038990825688074</v>
      </c>
      <c r="IN84" s="11">
        <v>24.26032110091743</v>
      </c>
      <c r="IO84" s="11">
        <v>66.853101325757578</v>
      </c>
      <c r="IP84" s="11">
        <v>33.962264150943398</v>
      </c>
      <c r="IQ84" s="11">
        <v>9.6484868639840364</v>
      </c>
      <c r="IR84" s="11">
        <v>76.571428571428569</v>
      </c>
      <c r="IS84" s="11">
        <v>78.714697742427575</v>
      </c>
      <c r="IT84" s="11">
        <v>9.3896713615023479</v>
      </c>
      <c r="IU84" s="11">
        <v>103.87323943661971</v>
      </c>
      <c r="IV84" s="11">
        <v>6.889765837991261</v>
      </c>
      <c r="IW84" s="11">
        <v>21.467963002153642</v>
      </c>
      <c r="IX84" s="11">
        <v>12.800391349544444</v>
      </c>
      <c r="IY84" s="11">
        <v>4.0561749658588289</v>
      </c>
      <c r="IZ84" s="11">
        <v>0</v>
      </c>
      <c r="JA84" s="11">
        <v>43.435722875603844</v>
      </c>
      <c r="JB84" s="11">
        <v>4.6153846153846159</v>
      </c>
      <c r="JC84" s="11">
        <v>17.141925358227514</v>
      </c>
      <c r="JD84" s="11">
        <v>18.56872057234871</v>
      </c>
      <c r="JE84" s="11">
        <v>4.7084242065999478</v>
      </c>
      <c r="JF84" s="11">
        <v>4.3619167974562281</v>
      </c>
      <c r="JG84" s="11">
        <v>8.148148148148147</v>
      </c>
      <c r="JH84" s="11">
        <v>13.083125519534496</v>
      </c>
      <c r="JI84" s="11">
        <v>12.653956148713061</v>
      </c>
      <c r="JJ84" s="11">
        <v>97.223373394115214</v>
      </c>
      <c r="JK84" s="11">
        <v>106.57567242071457</v>
      </c>
      <c r="JL84" s="11">
        <v>13.454697635488596</v>
      </c>
      <c r="JM84" s="11">
        <v>51.747227453442143</v>
      </c>
      <c r="JN84" s="11">
        <v>93.347734925980049</v>
      </c>
      <c r="JO84" s="11">
        <v>76.847321939132101</v>
      </c>
      <c r="JP84" s="11">
        <v>16.35427917910922</v>
      </c>
      <c r="JQ84" s="11">
        <v>88.35</v>
      </c>
      <c r="JR84" s="11">
        <v>99.49</v>
      </c>
      <c r="JS84" s="11">
        <v>99.298409728718426</v>
      </c>
      <c r="JT84" s="11">
        <v>95.723520636499245</v>
      </c>
      <c r="JU84" s="11">
        <v>80.27366020524515</v>
      </c>
      <c r="JV84" s="11">
        <v>0.9512195</v>
      </c>
      <c r="JW84" s="11">
        <v>0.98780489999999999</v>
      </c>
      <c r="JX84" s="11">
        <v>1.682461593</v>
      </c>
      <c r="JY84" s="11">
        <v>0.2280073</v>
      </c>
      <c r="JZ84" s="11">
        <v>4.1189206906574656</v>
      </c>
      <c r="KA84" s="11">
        <v>244122.36060402432</v>
      </c>
      <c r="KB84" s="11">
        <v>333654.08935204428</v>
      </c>
      <c r="KC84" s="11">
        <v>3.1916017238453356</v>
      </c>
      <c r="KD84" s="11">
        <v>143.26413355000008</v>
      </c>
      <c r="KE84" s="11">
        <v>39.166390110000016</v>
      </c>
      <c r="KF84" s="11">
        <v>726.45640651999918</v>
      </c>
      <c r="KG84" s="13">
        <v>0.17744119841905973</v>
      </c>
      <c r="KH84" s="11">
        <v>-18.334609290152581</v>
      </c>
      <c r="KI84" s="11">
        <v>2.0422291450328833</v>
      </c>
      <c r="KJ84" s="11">
        <v>200</v>
      </c>
      <c r="KK84" s="11">
        <v>-27.681307456588357</v>
      </c>
      <c r="KL84" s="11">
        <v>8.036999999999999</v>
      </c>
      <c r="KM84" s="11">
        <v>10.884499999999996</v>
      </c>
      <c r="KN84" s="11">
        <v>87.673333333333346</v>
      </c>
      <c r="KO84" s="11">
        <v>111.10416666666667</v>
      </c>
      <c r="KP84" s="11">
        <v>105.255</v>
      </c>
      <c r="KQ84" s="11">
        <v>14.825574357857022</v>
      </c>
      <c r="KR84" s="11">
        <v>30.36943744752309</v>
      </c>
      <c r="KS84" s="11">
        <v>87.200925159011703</v>
      </c>
      <c r="KT84" s="11">
        <v>5.9130030447230784</v>
      </c>
      <c r="KU84" s="11">
        <v>87.403783227897407</v>
      </c>
      <c r="KV84" s="11">
        <v>21.287207093096896</v>
      </c>
    </row>
    <row r="85" spans="1:308" x14ac:dyDescent="0.3">
      <c r="A85" t="s">
        <v>1</v>
      </c>
      <c r="B85" s="2" t="s">
        <v>158</v>
      </c>
      <c r="C85" s="2" t="s">
        <v>159</v>
      </c>
      <c r="D85" s="2" t="s">
        <v>353</v>
      </c>
      <c r="E85" s="2" t="s">
        <v>354</v>
      </c>
      <c r="F85" s="2" t="s">
        <v>358</v>
      </c>
      <c r="G85" s="2" t="s">
        <v>355</v>
      </c>
      <c r="H85" s="17" t="s">
        <v>488</v>
      </c>
      <c r="I85" s="11">
        <v>54.167165607448482</v>
      </c>
      <c r="J85" s="11">
        <v>64.173134545817078</v>
      </c>
      <c r="K85" s="11">
        <v>61.700906613062678</v>
      </c>
      <c r="L85" s="11">
        <v>60.116571583731421</v>
      </c>
      <c r="M85" s="11">
        <v>56.792393870784601</v>
      </c>
      <c r="N85" s="11">
        <v>43.372575057900001</v>
      </c>
      <c r="O85" s="11">
        <v>38.847411973395147</v>
      </c>
      <c r="P85" s="11">
        <v>70.881419385733281</v>
      </c>
      <c r="Q85" s="11">
        <v>55.453641688027908</v>
      </c>
      <c r="R85" s="11">
        <v>51.666666666666664</v>
      </c>
      <c r="S85" s="11">
        <v>77.267033025133998</v>
      </c>
      <c r="T85" s="11">
        <v>72.881250073657938</v>
      </c>
      <c r="U85" s="11">
        <v>68.357212074765314</v>
      </c>
      <c r="V85" s="11">
        <v>52.704718906734456</v>
      </c>
      <c r="W85" s="11">
        <v>42.626070252995582</v>
      </c>
      <c r="X85" s="11">
        <v>55.69437194600745</v>
      </c>
      <c r="Y85" s="11">
        <v>83.122112211221108</v>
      </c>
      <c r="Z85" s="11">
        <v>65.361072042026564</v>
      </c>
      <c r="AA85" s="11">
        <v>71.490919716950984</v>
      </c>
      <c r="AB85" s="11">
        <v>89.452906252621915</v>
      </c>
      <c r="AC85" s="11">
        <v>47.763976666135996</v>
      </c>
      <c r="AD85" s="11">
        <v>39.117161716171616</v>
      </c>
      <c r="AE85" s="11">
        <v>52.757893566776588</v>
      </c>
      <c r="AF85" s="11">
        <v>56.792393870784601</v>
      </c>
      <c r="AG85" s="11">
        <v>24.366454158788336</v>
      </c>
      <c r="AH85" s="11">
        <v>3.6697768118718797</v>
      </c>
      <c r="AI85" s="11">
        <v>16.792874702728785</v>
      </c>
      <c r="AJ85" s="11">
        <v>80.899613502461804</v>
      </c>
      <c r="AK85" s="11">
        <v>43.200070378710677</v>
      </c>
      <c r="AL85" s="11">
        <v>91.3066607928385</v>
      </c>
      <c r="AM85" s="11">
        <v>56.667723974066902</v>
      </c>
      <c r="AN85" s="11">
        <v>13.735410305549385</v>
      </c>
      <c r="AO85" s="11">
        <v>23.989556313666721</v>
      </c>
      <c r="AP85" s="11">
        <v>22.152648512313842</v>
      </c>
      <c r="AQ85" s="11">
        <v>53.986442105052696</v>
      </c>
      <c r="AR85" s="11">
        <v>62.552690629721354</v>
      </c>
      <c r="AS85" s="11">
        <v>80.843733251665256</v>
      </c>
      <c r="AT85" s="11">
        <v>42.817499821877277</v>
      </c>
      <c r="AU85" s="11">
        <v>82.491829900933595</v>
      </c>
      <c r="AV85" s="11">
        <v>54.892215825121639</v>
      </c>
      <c r="AW85" s="11">
        <v>68.928560288333657</v>
      </c>
      <c r="AX85" s="11">
        <v>95.31467722646822</v>
      </c>
      <c r="AY85" s="11">
        <v>57.189899227369004</v>
      </c>
      <c r="AZ85" s="11">
        <v>50.915256358680651</v>
      </c>
      <c r="BA85" s="11">
        <v>72.097811185027012</v>
      </c>
      <c r="BB85" s="11">
        <v>41.611599981034978</v>
      </c>
      <c r="BC85" s="11">
        <v>55.000000000000007</v>
      </c>
      <c r="BD85" s="11">
        <v>36.363636363636367</v>
      </c>
      <c r="BE85" s="11">
        <v>63.636363636363633</v>
      </c>
      <c r="BF85" s="11">
        <v>33.333333333333329</v>
      </c>
      <c r="BG85" s="11">
        <v>100</v>
      </c>
      <c r="BH85" s="11">
        <v>91.164658634538156</v>
      </c>
      <c r="BI85" s="11">
        <v>91.003839824465175</v>
      </c>
      <c r="BJ85" s="11">
        <v>70.833333333333343</v>
      </c>
      <c r="BK85" s="11">
        <v>84.210526315789465</v>
      </c>
      <c r="BL85" s="11">
        <v>92.54577968043894</v>
      </c>
      <c r="BM85" s="11">
        <v>78.833406713694558</v>
      </c>
      <c r="BN85" s="11">
        <v>54.105170618366706</v>
      </c>
      <c r="BO85" s="11">
        <v>54.711367040000006</v>
      </c>
      <c r="BP85" s="11">
        <v>63.444673292894471</v>
      </c>
      <c r="BQ85" s="11">
        <v>75.48773925782325</v>
      </c>
      <c r="BR85" s="11">
        <v>66.139223673578243</v>
      </c>
      <c r="BS85" s="11">
        <v>4.2061536852430557</v>
      </c>
      <c r="BT85" s="11">
        <v>100</v>
      </c>
      <c r="BU85" s="11">
        <v>100</v>
      </c>
      <c r="BV85" s="11">
        <v>11.707263806096231</v>
      </c>
      <c r="BW85" s="11">
        <v>100</v>
      </c>
      <c r="BX85" s="11">
        <v>0.31489594906747626</v>
      </c>
      <c r="BY85" s="11">
        <v>32.323293021858333</v>
      </c>
      <c r="BZ85" s="11">
        <v>17.924528301886792</v>
      </c>
      <c r="CA85" s="11">
        <v>100</v>
      </c>
      <c r="CB85" s="11">
        <v>20.256459688237193</v>
      </c>
      <c r="CC85" s="11">
        <v>56.454368870060044</v>
      </c>
      <c r="CD85" s="11">
        <v>29.20334204175828</v>
      </c>
      <c r="CE85" s="11">
        <v>88.614198163513265</v>
      </c>
      <c r="CF85" s="11">
        <v>41.257004826398813</v>
      </c>
      <c r="CG85" s="11">
        <v>44.427326919611559</v>
      </c>
      <c r="CH85" s="11">
        <v>62.764350453172199</v>
      </c>
      <c r="CI85" s="11">
        <v>67.140012347538018</v>
      </c>
      <c r="CJ85" s="11">
        <v>78.79125412541255</v>
      </c>
      <c r="CK85" s="11">
        <v>91.662541254125415</v>
      </c>
      <c r="CL85" s="11">
        <v>94.17491749174917</v>
      </c>
      <c r="CM85" s="11">
        <v>93.287953795379536</v>
      </c>
      <c r="CN85" s="11">
        <v>57.693894389438952</v>
      </c>
      <c r="CO85" s="11">
        <v>84.94</v>
      </c>
      <c r="CP85" s="11">
        <v>65.64</v>
      </c>
      <c r="CQ85" s="11">
        <v>100</v>
      </c>
      <c r="CR85" s="11">
        <v>10.864288168106256</v>
      </c>
      <c r="CS85" s="11">
        <v>57.064906452161694</v>
      </c>
      <c r="CT85" s="11">
        <v>76.727480652020233</v>
      </c>
      <c r="CU85" s="11">
        <v>84.185667664455437</v>
      </c>
      <c r="CV85" s="11">
        <v>64.892506668584289</v>
      </c>
      <c r="CW85" s="11">
        <v>54.105858596862788</v>
      </c>
      <c r="CX85" s="11">
        <v>91.969098267621447</v>
      </c>
      <c r="CY85" s="11">
        <v>96.594661166827535</v>
      </c>
      <c r="CZ85" s="11">
        <v>96.605851884216221</v>
      </c>
      <c r="DA85" s="11">
        <v>64.298215494454752</v>
      </c>
      <c r="DB85" s="11">
        <v>97.477172630444755</v>
      </c>
      <c r="DC85" s="11">
        <v>94.310883613458614</v>
      </c>
      <c r="DD85" s="11">
        <v>94.37004552624164</v>
      </c>
      <c r="DE85" s="11">
        <v>74.747502756053706</v>
      </c>
      <c r="DF85" s="11">
        <v>97.218916949278238</v>
      </c>
      <c r="DG85" s="11">
        <v>46.881188118811878</v>
      </c>
      <c r="DH85" s="11">
        <v>64.410741879596117</v>
      </c>
      <c r="DI85" s="11">
        <v>32</v>
      </c>
      <c r="DJ85" s="11">
        <v>80.957095709570964</v>
      </c>
      <c r="DK85" s="11">
        <v>12.92904290429043</v>
      </c>
      <c r="DL85" s="11">
        <v>23.465346534653463</v>
      </c>
      <c r="DM85" s="11">
        <v>45.02526103065005</v>
      </c>
      <c r="DN85" s="11">
        <v>14.14141414141414</v>
      </c>
      <c r="DO85" s="11">
        <v>90.544144378061048</v>
      </c>
      <c r="DP85" s="11">
        <v>61.320754716981128</v>
      </c>
      <c r="DQ85" s="11">
        <v>43.408951072714125</v>
      </c>
      <c r="DR85" s="11">
        <v>88.832487309644677</v>
      </c>
      <c r="DS85" s="11">
        <v>38.135743229994986</v>
      </c>
      <c r="DT85" s="11">
        <v>27.240003672868081</v>
      </c>
      <c r="DU85" s="11">
        <v>21.492904644708595</v>
      </c>
      <c r="DV85" s="11">
        <v>3.8727181713896974</v>
      </c>
      <c r="DW85" s="11">
        <v>5.279206046176232</v>
      </c>
      <c r="DX85" s="11">
        <v>0</v>
      </c>
      <c r="DY85" s="11">
        <v>4.6270947751725453</v>
      </c>
      <c r="DZ85" s="11">
        <v>4.569865066620924</v>
      </c>
      <c r="EA85" s="11">
        <v>12.565597866226575</v>
      </c>
      <c r="EB85" s="11">
        <v>24.536493322079117</v>
      </c>
      <c r="EC85" s="11">
        <v>11.991793513733894</v>
      </c>
      <c r="ED85" s="11">
        <v>13.817857232656957</v>
      </c>
      <c r="EE85" s="11">
        <v>21.05263157894737</v>
      </c>
      <c r="EF85" s="11">
        <v>51.697048474034744</v>
      </c>
      <c r="EG85" s="11">
        <v>71.901405535812472</v>
      </c>
      <c r="EH85" s="11">
        <v>100</v>
      </c>
      <c r="EI85" s="11">
        <v>100</v>
      </c>
      <c r="EJ85" s="11">
        <v>4.6742209631728047</v>
      </c>
      <c r="EK85" s="11">
        <v>49.008498583569406</v>
      </c>
      <c r="EL85" s="11">
        <v>91.482562178685569</v>
      </c>
      <c r="EM85" s="11">
        <v>64.943726552730311</v>
      </c>
      <c r="EN85" s="11">
        <v>5.8913436153953036</v>
      </c>
      <c r="EO85" s="11">
        <v>79.819999999999993</v>
      </c>
      <c r="EP85" s="11">
        <v>99.56</v>
      </c>
      <c r="EQ85" s="11">
        <v>99.122807017543863</v>
      </c>
      <c r="ER85" s="11">
        <v>95.121951219512198</v>
      </c>
      <c r="ES85" s="11">
        <v>82.908545727136428</v>
      </c>
      <c r="ET85" s="11">
        <v>79.545455392561919</v>
      </c>
      <c r="EU85" s="11">
        <v>79.032257211238331</v>
      </c>
      <c r="EV85" s="11">
        <v>51.04085491256847</v>
      </c>
      <c r="EW85" s="11">
        <v>17.052328379898888</v>
      </c>
      <c r="EX85" s="11">
        <v>15.264882851843911</v>
      </c>
      <c r="EY85" s="11">
        <v>6.2375025296384212</v>
      </c>
      <c r="EZ85" s="11">
        <v>19.703845535165815</v>
      </c>
      <c r="FA85" s="11">
        <v>21.300361419266128</v>
      </c>
      <c r="FB85" s="11">
        <v>7.4563744252120992E-2</v>
      </c>
      <c r="FC85" s="11">
        <v>41.423048146644369</v>
      </c>
      <c r="FD85" s="11">
        <v>33.160251944504267</v>
      </c>
      <c r="FE85" s="11">
        <v>3.3972947467757169</v>
      </c>
      <c r="FF85" s="11">
        <v>16.475084678977929</v>
      </c>
      <c r="FG85" s="11">
        <v>14.058693085054147</v>
      </c>
      <c r="FH85" s="11">
        <v>26.832170050761423</v>
      </c>
      <c r="FI85" s="11">
        <v>50</v>
      </c>
      <c r="FJ85" s="11">
        <v>59.826620150121578</v>
      </c>
      <c r="FK85" s="11">
        <v>75.694207921783899</v>
      </c>
      <c r="FL85" s="11">
        <v>6.4204805201399955</v>
      </c>
      <c r="FM85" s="11">
        <v>59.370132260896668</v>
      </c>
      <c r="FN85" s="11">
        <v>68.620769672321387</v>
      </c>
      <c r="FO85" s="11">
        <v>85.364662205070587</v>
      </c>
      <c r="FP85" s="11">
        <v>69.384373910010467</v>
      </c>
      <c r="FQ85" s="11">
        <v>85.49402740144258</v>
      </c>
      <c r="FR85" s="11">
        <v>29.894694732775704</v>
      </c>
      <c r="FS85" s="11">
        <v>89.002463054187203</v>
      </c>
      <c r="FT85" s="11">
        <v>16.175922474841595</v>
      </c>
      <c r="FU85" s="11">
        <v>13.781486869305565</v>
      </c>
      <c r="FV85" s="11">
        <v>551.25947477222257</v>
      </c>
      <c r="FW85" s="11">
        <v>297.06760584947551</v>
      </c>
      <c r="FX85" s="11">
        <v>364.44376387719166</v>
      </c>
      <c r="FY85" s="11">
        <v>62.782329071280905</v>
      </c>
      <c r="FZ85" s="11">
        <v>22.969144782175942</v>
      </c>
      <c r="GA85" s="11">
        <v>57.189899227369004</v>
      </c>
      <c r="GB85" s="11">
        <v>-7.3198992273690067</v>
      </c>
      <c r="GC85" s="11">
        <v>72.097811185027012</v>
      </c>
      <c r="GD85" s="11">
        <v>4.4727657690163909</v>
      </c>
      <c r="GE85" s="11">
        <v>55.000000000000007</v>
      </c>
      <c r="GF85" s="11">
        <v>36.363636363636367</v>
      </c>
      <c r="GG85" s="11">
        <v>63.636363636363633</v>
      </c>
      <c r="GH85" s="11">
        <v>33.333333333333329</v>
      </c>
      <c r="GI85" s="11">
        <v>100</v>
      </c>
      <c r="GJ85" s="11">
        <v>91.164658634538156</v>
      </c>
      <c r="GK85" s="11">
        <v>7</v>
      </c>
      <c r="GL85" s="11">
        <v>14</v>
      </c>
      <c r="GM85" s="11">
        <v>5</v>
      </c>
      <c r="GN85" s="11">
        <v>92.54577968043894</v>
      </c>
      <c r="GO85" s="11">
        <v>78.833406713694558</v>
      </c>
      <c r="GP85" s="11">
        <v>54.105170618366706</v>
      </c>
      <c r="GQ85" s="11">
        <v>54.711367040000006</v>
      </c>
      <c r="GR85" s="11">
        <v>63.444673292894471</v>
      </c>
      <c r="GS85" s="11">
        <v>24.51226074217675</v>
      </c>
      <c r="GT85" s="11">
        <v>33.860776326421757</v>
      </c>
      <c r="GU85" s="11">
        <v>4.2061536852430557</v>
      </c>
      <c r="GV85" s="11">
        <v>100</v>
      </c>
      <c r="GW85" s="11">
        <v>100</v>
      </c>
      <c r="GX85" s="11">
        <v>11.707263806096231</v>
      </c>
      <c r="GY85" s="11">
        <v>1</v>
      </c>
      <c r="GZ85" s="11">
        <v>30.286510388273062</v>
      </c>
      <c r="HA85" s="11">
        <v>32.323293021858333</v>
      </c>
      <c r="HB85" s="11">
        <v>17.924528301886792</v>
      </c>
      <c r="HC85" s="11">
        <v>100</v>
      </c>
      <c r="HD85" s="11">
        <v>1997538.0595057462</v>
      </c>
      <c r="HE85" s="11">
        <v>142.74650793650798</v>
      </c>
      <c r="HF85" s="11">
        <v>310.36444444444442</v>
      </c>
      <c r="HG85" s="11">
        <v>59.664444444444435</v>
      </c>
      <c r="HH85" s="11">
        <v>204.46142857142854</v>
      </c>
      <c r="HI85" s="12">
        <v>270.27928686858434</v>
      </c>
      <c r="HJ85" s="12">
        <v>37.235649546827794</v>
      </c>
      <c r="HK85" s="12">
        <v>134.54273157538876</v>
      </c>
      <c r="HL85" s="11">
        <v>78.79125412541255</v>
      </c>
      <c r="HM85" s="11">
        <v>91.662541254125415</v>
      </c>
      <c r="HN85" s="11">
        <v>94.17491749174917</v>
      </c>
      <c r="HO85" s="11">
        <v>93.287953795379536</v>
      </c>
      <c r="HP85" s="11">
        <v>57.693894389438952</v>
      </c>
      <c r="HQ85" s="11">
        <v>84.94</v>
      </c>
      <c r="HR85" s="11">
        <v>65.64</v>
      </c>
      <c r="HS85" s="11">
        <v>100</v>
      </c>
      <c r="HT85" s="11">
        <v>10.864288168106256</v>
      </c>
      <c r="HU85" s="11">
        <v>57.064906452161694</v>
      </c>
      <c r="HV85" s="11">
        <v>76.727480652020233</v>
      </c>
      <c r="HW85" s="11">
        <v>84.185667664455437</v>
      </c>
      <c r="HX85" s="11">
        <v>64.892506668584289</v>
      </c>
      <c r="HY85" s="11">
        <v>54.105858596862788</v>
      </c>
      <c r="HZ85" s="11">
        <v>91.969098267621447</v>
      </c>
      <c r="IA85" s="11">
        <v>96.594661166827535</v>
      </c>
      <c r="IB85" s="11">
        <v>96.605851884216221</v>
      </c>
      <c r="IC85" s="11">
        <v>64.298215494454752</v>
      </c>
      <c r="ID85" s="11">
        <v>97.477172630444755</v>
      </c>
      <c r="IE85" s="11">
        <v>94.310883613458614</v>
      </c>
      <c r="IF85" s="11">
        <v>94.37004552624164</v>
      </c>
      <c r="IG85" s="11">
        <v>74.747502756053706</v>
      </c>
      <c r="IH85" s="11">
        <v>97.218916949278238</v>
      </c>
      <c r="II85" s="11">
        <v>46.881188118811878</v>
      </c>
      <c r="IJ85" s="11">
        <v>3.3184834984998632</v>
      </c>
      <c r="IK85" s="11">
        <v>10</v>
      </c>
      <c r="IL85" s="11">
        <v>80.957095709570964</v>
      </c>
      <c r="IM85" s="11">
        <v>12.92904290429043</v>
      </c>
      <c r="IN85" s="11">
        <v>23.465346534653463</v>
      </c>
      <c r="IO85" s="11">
        <v>45.02526103065005</v>
      </c>
      <c r="IP85" s="11">
        <v>14.14141414141414</v>
      </c>
      <c r="IQ85" s="11">
        <v>8.7111567419575628</v>
      </c>
      <c r="IR85" s="11">
        <v>61.320754716981128</v>
      </c>
      <c r="IS85" s="11">
        <v>78.649913082907062</v>
      </c>
      <c r="IT85" s="11">
        <v>5.0761421319796947</v>
      </c>
      <c r="IU85" s="11">
        <v>107.86802030456853</v>
      </c>
      <c r="IV85" s="11">
        <v>6.8882023354453583</v>
      </c>
      <c r="IW85" s="11">
        <v>21.492904644708595</v>
      </c>
      <c r="IX85" s="11">
        <v>21.675880128018623</v>
      </c>
      <c r="IY85" s="11">
        <v>9.4074289593637879</v>
      </c>
      <c r="IZ85" s="11">
        <v>0</v>
      </c>
      <c r="JA85" s="11">
        <v>44.515565900494614</v>
      </c>
      <c r="JB85" s="11">
        <v>2.3684210526315788</v>
      </c>
      <c r="JC85" s="11">
        <v>10.47425080011638</v>
      </c>
      <c r="JD85" s="11">
        <v>13.4807487149646</v>
      </c>
      <c r="JE85" s="11">
        <v>3.8793521481912521</v>
      </c>
      <c r="JF85" s="11">
        <v>1.4062651537193287</v>
      </c>
      <c r="JG85" s="11">
        <v>6.3157894736842106</v>
      </c>
      <c r="JH85" s="11">
        <v>13.813819577735124</v>
      </c>
      <c r="JI85" s="11">
        <v>11.816239316239317</v>
      </c>
      <c r="JJ85" s="11">
        <v>101.09785202863961</v>
      </c>
      <c r="JK85" s="11">
        <v>100.71025314150428</v>
      </c>
      <c r="JL85" s="11">
        <v>4.6742209631728047</v>
      </c>
      <c r="JM85" s="11">
        <v>49.008498583569406</v>
      </c>
      <c r="JN85" s="11">
        <v>91.482562178685569</v>
      </c>
      <c r="JO85" s="11">
        <v>64.943726552730311</v>
      </c>
      <c r="JP85" s="11">
        <v>5.8913436153953036</v>
      </c>
      <c r="JQ85" s="11">
        <v>79.819999999999993</v>
      </c>
      <c r="JR85" s="11">
        <v>99.56</v>
      </c>
      <c r="JS85" s="11">
        <v>99.122807017543863</v>
      </c>
      <c r="JT85" s="11">
        <v>95.121951219512198</v>
      </c>
      <c r="JU85" s="11">
        <v>82.908545727136428</v>
      </c>
      <c r="JV85" s="11">
        <v>0.89024389999999998</v>
      </c>
      <c r="JW85" s="11">
        <v>0.84146339999999997</v>
      </c>
      <c r="JX85" s="11">
        <v>1.457198934</v>
      </c>
      <c r="JY85" s="11">
        <v>0.26281090000000001</v>
      </c>
      <c r="JZ85" s="11">
        <v>5.9005731587286157</v>
      </c>
      <c r="KA85" s="11">
        <v>114560.15544396618</v>
      </c>
      <c r="KB85" s="11">
        <v>249616.33359881805</v>
      </c>
      <c r="KC85" s="11">
        <v>1.7044131035420071</v>
      </c>
      <c r="KD85" s="11">
        <v>0.57072512000000009</v>
      </c>
      <c r="KE85" s="11">
        <v>107.70760431999993</v>
      </c>
      <c r="KF85" s="11">
        <v>96.362804570000009</v>
      </c>
      <c r="KG85" s="13">
        <v>3.527674265738804E-2</v>
      </c>
      <c r="KH85" s="11">
        <v>-9.882667926608395</v>
      </c>
      <c r="KI85" s="11">
        <v>-52.166294998407139</v>
      </c>
      <c r="KJ85" s="11">
        <v>-92.671319796954307</v>
      </c>
      <c r="KK85" s="11">
        <v>0</v>
      </c>
      <c r="KL85" s="11">
        <v>7.0385714285714283</v>
      </c>
      <c r="KM85" s="11">
        <v>7.4442857142857148</v>
      </c>
      <c r="KN85" s="11">
        <v>87.673333333333346</v>
      </c>
      <c r="KO85" s="11">
        <v>111.10416666666667</v>
      </c>
      <c r="KP85" s="11">
        <v>105.255</v>
      </c>
      <c r="KQ85" s="11">
        <v>14.635337794929413</v>
      </c>
      <c r="KR85" s="11">
        <v>30.615626089989533</v>
      </c>
      <c r="KS85" s="11">
        <v>85.49402740144258</v>
      </c>
      <c r="KT85" s="11">
        <v>5.4340379671016725</v>
      </c>
      <c r="KU85" s="11">
        <v>89.002463054187203</v>
      </c>
      <c r="KV85" s="11">
        <v>16.175922474841595</v>
      </c>
    </row>
    <row r="86" spans="1:308" x14ac:dyDescent="0.3">
      <c r="A86" t="s">
        <v>1</v>
      </c>
      <c r="B86" s="2" t="s">
        <v>160</v>
      </c>
      <c r="C86" s="2" t="s">
        <v>161</v>
      </c>
      <c r="D86" s="2" t="s">
        <v>353</v>
      </c>
      <c r="E86" s="2" t="s">
        <v>354</v>
      </c>
      <c r="F86" s="2" t="s">
        <v>358</v>
      </c>
      <c r="G86" s="2" t="s">
        <v>355</v>
      </c>
      <c r="H86" s="17" t="s">
        <v>489</v>
      </c>
      <c r="I86" s="11">
        <v>42.042097081026085</v>
      </c>
      <c r="J86" s="11">
        <v>46.639885907579988</v>
      </c>
      <c r="K86" s="11">
        <v>44.90339872834943</v>
      </c>
      <c r="L86" s="11">
        <v>53.611200728638678</v>
      </c>
      <c r="M86" s="11">
        <v>36.729669478493683</v>
      </c>
      <c r="N86" s="11">
        <v>42.525302624377098</v>
      </c>
      <c r="O86" s="11">
        <v>27.84312501871764</v>
      </c>
      <c r="P86" s="11">
        <v>57.303043437673303</v>
      </c>
      <c r="Q86" s="11">
        <v>46.114497213376687</v>
      </c>
      <c r="R86" s="11">
        <v>32.272727272727273</v>
      </c>
      <c r="S86" s="11">
        <v>28.333333333333332</v>
      </c>
      <c r="T86" s="11">
        <v>85.513528911008962</v>
      </c>
      <c r="U86" s="11">
        <v>57.95444637866953</v>
      </c>
      <c r="V86" s="11">
        <v>18.987624806270777</v>
      </c>
      <c r="W86" s="11">
        <v>22.491873272406433</v>
      </c>
      <c r="X86" s="11">
        <v>51.477944454503522</v>
      </c>
      <c r="Y86" s="11">
        <v>62.841277186487744</v>
      </c>
      <c r="Z86" s="11">
        <v>42.802500000000002</v>
      </c>
      <c r="AA86" s="11">
        <v>66.61181281617489</v>
      </c>
      <c r="AB86" s="11">
        <v>84.633257211540837</v>
      </c>
      <c r="AC86" s="11">
        <v>34.492876504554708</v>
      </c>
      <c r="AD86" s="11">
        <v>32.656563319450875</v>
      </c>
      <c r="AE86" s="11">
        <v>49.661493791472097</v>
      </c>
      <c r="AF86" s="11">
        <v>36.729669478493683</v>
      </c>
      <c r="AG86" s="11">
        <v>15.789224043072291</v>
      </c>
      <c r="AH86" s="11">
        <v>31.098130374280334</v>
      </c>
      <c r="AI86" s="11">
        <v>7.8065138372674454</v>
      </c>
      <c r="AJ86" s="11">
        <v>77.858255422999363</v>
      </c>
      <c r="AK86" s="11">
        <v>32.232995450554711</v>
      </c>
      <c r="AL86" s="11">
        <v>90.36669661808844</v>
      </c>
      <c r="AM86" s="11">
        <v>32.410174497569955</v>
      </c>
      <c r="AN86" s="11">
        <v>2.7348750820495327</v>
      </c>
      <c r="AO86" s="11">
        <v>8.4617487234369876E-2</v>
      </c>
      <c r="AP86" s="11">
        <v>37.812259576871085</v>
      </c>
      <c r="AQ86" s="11">
        <v>31.457451383860551</v>
      </c>
      <c r="AR86" s="11">
        <v>62.559372084720337</v>
      </c>
      <c r="AS86" s="11">
        <v>74.715779899954541</v>
      </c>
      <c r="AT86" s="11">
        <v>62.734329902929097</v>
      </c>
      <c r="AU86" s="11">
        <v>55.450286561546648</v>
      </c>
      <c r="AV86" s="11">
        <v>42.850742695261232</v>
      </c>
      <c r="AW86" s="11">
        <v>65.115667054048131</v>
      </c>
      <c r="AX86" s="11">
        <v>42.951454512300167</v>
      </c>
      <c r="AY86" s="11">
        <v>54.617651954432574</v>
      </c>
      <c r="AZ86" s="11">
        <v>40.780613770903628</v>
      </c>
      <c r="BA86" s="11">
        <v>50.961494187602227</v>
      </c>
      <c r="BB86" s="11">
        <v>38.098228940568305</v>
      </c>
      <c r="BC86" s="11">
        <v>15</v>
      </c>
      <c r="BD86" s="11">
        <v>50</v>
      </c>
      <c r="BE86" s="11">
        <v>31.818181818181817</v>
      </c>
      <c r="BF86" s="11">
        <v>66.666666666666657</v>
      </c>
      <c r="BG86" s="11">
        <v>0</v>
      </c>
      <c r="BH86" s="11">
        <v>0</v>
      </c>
      <c r="BI86" s="11">
        <v>0</v>
      </c>
      <c r="BJ86" s="11">
        <v>75</v>
      </c>
      <c r="BK86" s="11">
        <v>94.73684210526315</v>
      </c>
      <c r="BL86" s="11">
        <v>91.790787454193122</v>
      </c>
      <c r="BM86" s="11">
        <v>81.472216118824505</v>
      </c>
      <c r="BN86" s="11">
        <v>63.171671836763998</v>
      </c>
      <c r="BO86" s="11">
        <v>96.39612704000001</v>
      </c>
      <c r="BP86" s="11">
        <v>72.977201425012751</v>
      </c>
      <c r="BQ86" s="11">
        <v>50.963686356512802</v>
      </c>
      <c r="BR86" s="11">
        <v>49.922451354483023</v>
      </c>
      <c r="BS86" s="11">
        <v>2.2176558869769947</v>
      </c>
      <c r="BT86" s="11">
        <v>0</v>
      </c>
      <c r="BU86" s="11">
        <v>0</v>
      </c>
      <c r="BV86" s="11">
        <v>8.761093051687018</v>
      </c>
      <c r="BW86" s="11">
        <v>100</v>
      </c>
      <c r="BX86" s="11">
        <v>2.9469998989606601</v>
      </c>
      <c r="BY86" s="11">
        <v>38.461538461538467</v>
      </c>
      <c r="BZ86" s="11">
        <v>18.75</v>
      </c>
      <c r="CA86" s="11">
        <v>0</v>
      </c>
      <c r="CB86" s="11">
        <v>32.755954628087267</v>
      </c>
      <c r="CC86" s="11">
        <v>16.337462733208625</v>
      </c>
      <c r="CD86" s="11">
        <v>0</v>
      </c>
      <c r="CE86" s="11">
        <v>87.950345739966707</v>
      </c>
      <c r="CF86" s="11">
        <v>0</v>
      </c>
      <c r="CG86" s="11">
        <v>92.69369500370945</v>
      </c>
      <c r="CH86" s="11">
        <v>72.998825306259448</v>
      </c>
      <c r="CI86" s="11">
        <v>90.36528239838043</v>
      </c>
      <c r="CJ86" s="11">
        <v>56.871818602498848</v>
      </c>
      <c r="CK86" s="11">
        <v>69.111522443313277</v>
      </c>
      <c r="CL86" s="11">
        <v>79.615918556223974</v>
      </c>
      <c r="CM86" s="11">
        <v>72.258213789912077</v>
      </c>
      <c r="CN86" s="11">
        <v>36.348912540490517</v>
      </c>
      <c r="CO86" s="11">
        <v>71.84</v>
      </c>
      <c r="CP86" s="11">
        <v>99.37</v>
      </c>
      <c r="CQ86" s="11">
        <v>0</v>
      </c>
      <c r="CR86" s="11">
        <v>0</v>
      </c>
      <c r="CS86" s="11">
        <v>35.67318912383621</v>
      </c>
      <c r="CT86" s="11">
        <v>71.186660694047234</v>
      </c>
      <c r="CU86" s="11">
        <v>84.705605044964599</v>
      </c>
      <c r="CV86" s="11">
        <v>64.91010337947192</v>
      </c>
      <c r="CW86" s="11">
        <v>45.742203921373772</v>
      </c>
      <c r="CX86" s="11">
        <v>97.453114733355591</v>
      </c>
      <c r="CY86" s="11">
        <v>97.676544995648953</v>
      </c>
      <c r="CZ86" s="11">
        <v>96.642139712802759</v>
      </c>
      <c r="DA86" s="11">
        <v>46.354569140031977</v>
      </c>
      <c r="DB86" s="11">
        <v>98.346501700645234</v>
      </c>
      <c r="DC86" s="11">
        <v>95.449728784458216</v>
      </c>
      <c r="DD86" s="11">
        <v>94.048085440244719</v>
      </c>
      <c r="DE86" s="11">
        <v>50.641204226387174</v>
      </c>
      <c r="DF86" s="11">
        <v>97.907283692107711</v>
      </c>
      <c r="DG86" s="11">
        <v>15.253354928273946</v>
      </c>
      <c r="DH86" s="11">
        <v>56.225274585390174</v>
      </c>
      <c r="DI86" s="11">
        <v>32</v>
      </c>
      <c r="DJ86" s="11">
        <v>69.423877834335954</v>
      </c>
      <c r="DK86" s="11">
        <v>5.5529847292919943</v>
      </c>
      <c r="DL86" s="11">
        <v>22.992827394724667</v>
      </c>
      <c r="DM86" s="11">
        <v>12.452002194185409</v>
      </c>
      <c r="DN86" s="11">
        <v>15.789473684210526</v>
      </c>
      <c r="DO86" s="11">
        <v>94.676343947686618</v>
      </c>
      <c r="DP86" s="11">
        <v>75.728155339805824</v>
      </c>
      <c r="DQ86" s="11">
        <v>25.952853459550269</v>
      </c>
      <c r="DR86" s="11">
        <v>66.750629722921914</v>
      </c>
      <c r="DS86" s="11">
        <v>17.485525253008856</v>
      </c>
      <c r="DT86" s="11">
        <v>13.171465856234221</v>
      </c>
      <c r="DU86" s="11">
        <v>18.406982229910362</v>
      </c>
      <c r="DV86" s="11">
        <v>14.440712936106316</v>
      </c>
      <c r="DW86" s="11">
        <v>40.544200847994247</v>
      </c>
      <c r="DX86" s="11">
        <v>19.105674788478293</v>
      </c>
      <c r="DY86" s="11">
        <v>18.691359329080136</v>
      </c>
      <c r="DZ86" s="11">
        <v>62.708703969742686</v>
      </c>
      <c r="EA86" s="11">
        <v>4.0110928466794151</v>
      </c>
      <c r="EB86" s="11">
        <v>14.684736401099432</v>
      </c>
      <c r="EC86" s="11">
        <v>7.6392117663972705</v>
      </c>
      <c r="ED86" s="11">
        <v>7.1419726166055559</v>
      </c>
      <c r="EE86" s="11">
        <v>5.5555555555555554</v>
      </c>
      <c r="EF86" s="11">
        <v>66.352533573165999</v>
      </c>
      <c r="EG86" s="11">
        <v>65.182778534664223</v>
      </c>
      <c r="EH86" s="11">
        <v>100</v>
      </c>
      <c r="EI86" s="11">
        <v>79.897709584167217</v>
      </c>
      <c r="EJ86" s="11">
        <v>6.3636363636363633</v>
      </c>
      <c r="EK86" s="11">
        <v>39.454545454545453</v>
      </c>
      <c r="EL86" s="11">
        <v>70.904302019315196</v>
      </c>
      <c r="EM86" s="11">
        <v>44.442493415276559</v>
      </c>
      <c r="EN86" s="11">
        <v>0</v>
      </c>
      <c r="EO86" s="11">
        <v>82.33</v>
      </c>
      <c r="EP86" s="11">
        <v>97.93</v>
      </c>
      <c r="EQ86" s="11">
        <v>97.932330827067673</v>
      </c>
      <c r="ER86" s="11">
        <v>93.600000000000009</v>
      </c>
      <c r="ES86" s="11">
        <v>80.041152263374485</v>
      </c>
      <c r="ET86" s="11">
        <v>45.454553925619301</v>
      </c>
      <c r="EU86" s="11">
        <v>33.870971155046654</v>
      </c>
      <c r="EV86" s="11">
        <v>6.3942311336742579</v>
      </c>
      <c r="EW86" s="11">
        <v>43.920941775939625</v>
      </c>
      <c r="EX86" s="11">
        <v>1.8021553820340084</v>
      </c>
      <c r="EY86" s="11">
        <v>2.4639458983661595</v>
      </c>
      <c r="EZ86" s="11">
        <v>3.9385239657484306</v>
      </c>
      <c r="FA86" s="11">
        <v>0.10307070227831083</v>
      </c>
      <c r="FB86" s="11">
        <v>0</v>
      </c>
      <c r="FC86" s="11">
        <v>0</v>
      </c>
      <c r="FD86" s="11">
        <v>0.23539924665916867</v>
      </c>
      <c r="FE86" s="11">
        <v>11.022977494352141</v>
      </c>
      <c r="FF86" s="11">
        <v>41.665142618301694</v>
      </c>
      <c r="FG86" s="11">
        <v>68.483518492323427</v>
      </c>
      <c r="FH86" s="11">
        <v>29.562627143272309</v>
      </c>
      <c r="FI86" s="11">
        <v>38.327032136105856</v>
      </c>
      <c r="FJ86" s="11">
        <v>15.80857736899603</v>
      </c>
      <c r="FK86" s="11">
        <v>7.0672970969487006</v>
      </c>
      <c r="FL86" s="11">
        <v>6.4204805201399955</v>
      </c>
      <c r="FM86" s="11">
        <v>59.370132260896668</v>
      </c>
      <c r="FN86" s="11">
        <v>68.620769672321387</v>
      </c>
      <c r="FO86" s="11">
        <v>84.04958003751122</v>
      </c>
      <c r="FP86" s="11">
        <v>72.988047808764946</v>
      </c>
      <c r="FQ86" s="11">
        <v>65.328970031002413</v>
      </c>
      <c r="FR86" s="11">
        <v>52.760888885217561</v>
      </c>
      <c r="FS86" s="11">
        <v>86.729222520107243</v>
      </c>
      <c r="FT86" s="11">
        <v>13.499523225718569</v>
      </c>
      <c r="FU86" s="11">
        <v>18.190086402910413</v>
      </c>
      <c r="FV86" s="11">
        <v>359.25420645748068</v>
      </c>
      <c r="FW86" s="11">
        <v>702.59208731241472</v>
      </c>
      <c r="FX86" s="11">
        <v>447.93087767166895</v>
      </c>
      <c r="FY86" s="11">
        <v>70.486584811277851</v>
      </c>
      <c r="FZ86" s="11">
        <v>279.67257844474761</v>
      </c>
      <c r="GA86" s="11">
        <v>54.617651954432574</v>
      </c>
      <c r="GB86" s="11">
        <v>-9.057651954432572</v>
      </c>
      <c r="GC86" s="11">
        <v>50.961494187602227</v>
      </c>
      <c r="GD86" s="11">
        <v>3.6836330740400669</v>
      </c>
      <c r="GE86" s="11">
        <v>15</v>
      </c>
      <c r="GF86" s="11">
        <v>50</v>
      </c>
      <c r="GG86" s="11">
        <v>31.818181818181817</v>
      </c>
      <c r="GH86" s="11">
        <v>66.666666666666657</v>
      </c>
      <c r="GI86" s="11">
        <v>0</v>
      </c>
      <c r="GJ86" s="11">
        <v>0</v>
      </c>
      <c r="GK86" s="11">
        <v>90</v>
      </c>
      <c r="GL86" s="11">
        <v>12</v>
      </c>
      <c r="GM86" s="11">
        <v>1.6666666666666667</v>
      </c>
      <c r="GN86" s="11">
        <v>91.790787454193122</v>
      </c>
      <c r="GO86" s="11">
        <v>81.472216118824505</v>
      </c>
      <c r="GP86" s="11">
        <v>63.171671836763998</v>
      </c>
      <c r="GQ86" s="11">
        <v>96.39612704000001</v>
      </c>
      <c r="GR86" s="11">
        <v>72.977201425012751</v>
      </c>
      <c r="GS86" s="11">
        <v>49.03631364348719</v>
      </c>
      <c r="GT86" s="11">
        <v>50.077548645516977</v>
      </c>
      <c r="GU86" s="11">
        <v>2.2176558869769947</v>
      </c>
      <c r="GV86" s="14" t="s">
        <v>727</v>
      </c>
      <c r="GW86" s="14" t="s">
        <v>727</v>
      </c>
      <c r="GX86" s="11">
        <v>8.761093051687018</v>
      </c>
      <c r="GY86" s="11">
        <v>1</v>
      </c>
      <c r="GZ86" s="11">
        <v>283.4407470735236</v>
      </c>
      <c r="HA86" s="11">
        <v>38.461538461538467</v>
      </c>
      <c r="HB86" s="11">
        <v>18.75</v>
      </c>
      <c r="HC86" s="11">
        <v>0</v>
      </c>
      <c r="HD86" s="11">
        <v>3230143.2260170942</v>
      </c>
      <c r="HE86" s="11">
        <v>266.4347619047619</v>
      </c>
      <c r="HF86" s="11">
        <v>431.284126984127</v>
      </c>
      <c r="HG86" s="11">
        <v>62.856825396825379</v>
      </c>
      <c r="HH86" s="11">
        <v>330.47269841269843</v>
      </c>
      <c r="HI86" s="12">
        <v>130.17434963936091</v>
      </c>
      <c r="HJ86" s="12">
        <v>27.001174693740559</v>
      </c>
      <c r="HK86" s="12">
        <v>41.473327118292936</v>
      </c>
      <c r="HL86" s="11">
        <v>56.871818602498848</v>
      </c>
      <c r="HM86" s="11">
        <v>69.111522443313277</v>
      </c>
      <c r="HN86" s="11">
        <v>79.615918556223974</v>
      </c>
      <c r="HO86" s="11">
        <v>72.258213789912077</v>
      </c>
      <c r="HP86" s="11">
        <v>36.348912540490517</v>
      </c>
      <c r="HQ86" s="11">
        <v>71.84</v>
      </c>
      <c r="HR86" s="11">
        <v>99.37</v>
      </c>
      <c r="HS86" s="14" t="s">
        <v>727</v>
      </c>
      <c r="HT86" s="14" t="s">
        <v>727</v>
      </c>
      <c r="HU86" s="11">
        <v>35.67318912383621</v>
      </c>
      <c r="HV86" s="11">
        <v>71.186660694047234</v>
      </c>
      <c r="HW86" s="11">
        <v>84.705605044964599</v>
      </c>
      <c r="HX86" s="11">
        <v>64.91010337947192</v>
      </c>
      <c r="HY86" s="11">
        <v>45.742203921373772</v>
      </c>
      <c r="HZ86" s="11">
        <v>97.453114733355591</v>
      </c>
      <c r="IA86" s="11">
        <v>97.676544995648953</v>
      </c>
      <c r="IB86" s="11">
        <v>96.642139712802759</v>
      </c>
      <c r="IC86" s="11">
        <v>46.354569140031977</v>
      </c>
      <c r="ID86" s="11">
        <v>98.346501700645234</v>
      </c>
      <c r="IE86" s="11">
        <v>95.449728784458216</v>
      </c>
      <c r="IF86" s="11">
        <v>94.048085440244719</v>
      </c>
      <c r="IG86" s="11">
        <v>50.641204226387174</v>
      </c>
      <c r="IH86" s="11">
        <v>97.907283692107711</v>
      </c>
      <c r="II86" s="11">
        <v>15.253354928273946</v>
      </c>
      <c r="IJ86" s="11">
        <v>-1.3468013468013467</v>
      </c>
      <c r="IK86" s="11">
        <v>10</v>
      </c>
      <c r="IL86" s="11">
        <v>69.423877834335954</v>
      </c>
      <c r="IM86" s="11">
        <v>5.5529847292919943</v>
      </c>
      <c r="IN86" s="11">
        <v>22.992827394724667</v>
      </c>
      <c r="IO86" s="11">
        <v>12.452002194185409</v>
      </c>
      <c r="IP86" s="11">
        <v>15.789473684210526</v>
      </c>
      <c r="IQ86" s="11">
        <v>6.0233463035019454</v>
      </c>
      <c r="IR86" s="11">
        <v>75.728155339805824</v>
      </c>
      <c r="IS86" s="11">
        <v>76.75141909467925</v>
      </c>
      <c r="IT86" s="11">
        <v>15.113350125944583</v>
      </c>
      <c r="IU86" s="11">
        <v>136.02015113350126</v>
      </c>
      <c r="IV86" s="11">
        <v>6.2318760811448337</v>
      </c>
      <c r="IW86" s="11">
        <v>18.406982229910362</v>
      </c>
      <c r="IX86" s="11">
        <v>80.825701410088669</v>
      </c>
      <c r="IY86" s="11">
        <v>72.248873382759115</v>
      </c>
      <c r="IZ86" s="11">
        <v>25.149004215729033</v>
      </c>
      <c r="JA86" s="11">
        <v>179.82264864079082</v>
      </c>
      <c r="JB86" s="11">
        <v>32.5</v>
      </c>
      <c r="JC86" s="11">
        <v>3.3435092309928769</v>
      </c>
      <c r="JD86" s="11">
        <v>8.0680331443523752</v>
      </c>
      <c r="JE86" s="11">
        <v>2.4712894316034308</v>
      </c>
      <c r="JF86" s="11">
        <v>0.72684983282453841</v>
      </c>
      <c r="JG86" s="11">
        <v>1.6666666666666665</v>
      </c>
      <c r="JH86" s="11">
        <v>11.964285714285714</v>
      </c>
      <c r="JI86" s="11">
        <v>12.74113475177305</v>
      </c>
      <c r="JJ86" s="11">
        <v>101.04102878138394</v>
      </c>
      <c r="JK86" s="11">
        <v>79.897709584167217</v>
      </c>
      <c r="JL86" s="11">
        <v>6.3636363636363633</v>
      </c>
      <c r="JM86" s="11">
        <v>39.454545454545453</v>
      </c>
      <c r="JN86" s="11">
        <v>70.904302019315196</v>
      </c>
      <c r="JO86" s="11">
        <v>44.442493415276559</v>
      </c>
      <c r="JP86" s="11">
        <v>0</v>
      </c>
      <c r="JQ86" s="11">
        <v>82.33</v>
      </c>
      <c r="JR86" s="11">
        <v>97.93</v>
      </c>
      <c r="JS86" s="11">
        <v>97.932330827067673</v>
      </c>
      <c r="JT86" s="11">
        <v>93.600000000000009</v>
      </c>
      <c r="JU86" s="11">
        <v>80.041152263374485</v>
      </c>
      <c r="JV86" s="11">
        <v>0.70731710000000003</v>
      </c>
      <c r="JW86" s="11">
        <v>0.5</v>
      </c>
      <c r="JX86" s="11">
        <v>1.0071060839999999</v>
      </c>
      <c r="JY86" s="11">
        <v>0.33292100000000002</v>
      </c>
      <c r="JZ86" s="11">
        <v>2.6459870536817229</v>
      </c>
      <c r="KA86" s="11">
        <v>52307.416838661477</v>
      </c>
      <c r="KB86" s="11">
        <v>56290.230257292074</v>
      </c>
      <c r="KC86" s="11">
        <v>8.2475152461747581E-3</v>
      </c>
      <c r="KD86" s="11">
        <v>0</v>
      </c>
      <c r="KE86" s="11">
        <v>0</v>
      </c>
      <c r="KF86" s="11">
        <v>0.68406391000000011</v>
      </c>
      <c r="KG86" s="13">
        <v>8.6547947938084249E-2</v>
      </c>
      <c r="KH86" s="11">
        <v>-3.3069227153696366</v>
      </c>
      <c r="KI86" s="11">
        <v>107.52532561505066</v>
      </c>
      <c r="KJ86" s="11">
        <v>-81.74949142691078</v>
      </c>
      <c r="KK86" s="11">
        <v>-46.69187145557656</v>
      </c>
      <c r="KL86" s="11">
        <v>12.986666666666666</v>
      </c>
      <c r="KM86" s="11">
        <v>20.493333333333332</v>
      </c>
      <c r="KN86" s="11">
        <v>87.673333333333346</v>
      </c>
      <c r="KO86" s="11">
        <v>111.10416666666667</v>
      </c>
      <c r="KP86" s="11">
        <v>105.255</v>
      </c>
      <c r="KQ86" s="11">
        <v>15.950419962488787</v>
      </c>
      <c r="KR86" s="11">
        <v>27.011952191235061</v>
      </c>
      <c r="KS86" s="11">
        <v>65.328970031002413</v>
      </c>
      <c r="KT86" s="11">
        <v>6.3695709405188206</v>
      </c>
      <c r="KU86" s="11">
        <v>86.729222520107243</v>
      </c>
      <c r="KV86" s="11">
        <v>13.499523225718569</v>
      </c>
    </row>
    <row r="87" spans="1:308" x14ac:dyDescent="0.3">
      <c r="A87" t="s">
        <v>1</v>
      </c>
      <c r="B87" s="2" t="s">
        <v>162</v>
      </c>
      <c r="C87" s="2" t="s">
        <v>163</v>
      </c>
      <c r="D87" s="2" t="s">
        <v>353</v>
      </c>
      <c r="E87" s="2" t="s">
        <v>354</v>
      </c>
      <c r="F87" s="2" t="s">
        <v>358</v>
      </c>
      <c r="G87" s="2" t="s">
        <v>355</v>
      </c>
      <c r="H87" s="17" t="s">
        <v>489</v>
      </c>
      <c r="I87" s="11">
        <v>45.204686674703261</v>
      </c>
      <c r="J87" s="11">
        <v>45.523762851049732</v>
      </c>
      <c r="K87" s="11">
        <v>66.027931423955053</v>
      </c>
      <c r="L87" s="11">
        <v>56.909449888378695</v>
      </c>
      <c r="M87" s="11">
        <v>34.872072050090246</v>
      </c>
      <c r="N87" s="11">
        <v>37.556023034826623</v>
      </c>
      <c r="O87" s="11">
        <v>30.338880799919171</v>
      </c>
      <c r="P87" s="11">
        <v>55.573064044935336</v>
      </c>
      <c r="Q87" s="11">
        <v>47.817279355454232</v>
      </c>
      <c r="R87" s="11">
        <v>32.575757575757571</v>
      </c>
      <c r="S87" s="11">
        <v>66.449274751828014</v>
      </c>
      <c r="T87" s="11">
        <v>36.522166144723009</v>
      </c>
      <c r="U87" s="11">
        <v>50.084535869152404</v>
      </c>
      <c r="V87" s="11">
        <v>29.644262215497548</v>
      </c>
      <c r="W87" s="11">
        <v>62.078562524988634</v>
      </c>
      <c r="X87" s="11">
        <v>54.793454159960149</v>
      </c>
      <c r="Y87" s="11">
        <v>84.246597625115214</v>
      </c>
      <c r="Z87" s="11">
        <v>62.993111385756222</v>
      </c>
      <c r="AA87" s="11">
        <v>68.426506804764429</v>
      </c>
      <c r="AB87" s="11">
        <v>90.285510358384428</v>
      </c>
      <c r="AC87" s="11">
        <v>38.486919931574207</v>
      </c>
      <c r="AD87" s="11">
        <v>36.078729057094833</v>
      </c>
      <c r="AE87" s="11">
        <v>51.269583290075545</v>
      </c>
      <c r="AF87" s="11">
        <v>34.872072050090246</v>
      </c>
      <c r="AG87" s="11">
        <v>17.067112768011967</v>
      </c>
      <c r="AH87" s="11">
        <v>6.3131200081646872</v>
      </c>
      <c r="AI87" s="11">
        <v>11.069999043423863</v>
      </c>
      <c r="AJ87" s="11">
        <v>67.147586586319179</v>
      </c>
      <c r="AK87" s="11">
        <v>32.180725876378048</v>
      </c>
      <c r="AL87" s="11">
        <v>91.557593926662008</v>
      </c>
      <c r="AM87" s="11">
        <v>40.56366198215575</v>
      </c>
      <c r="AN87" s="11">
        <v>8.1055153664206667</v>
      </c>
      <c r="AO87" s="11">
        <v>19.090512778132922</v>
      </c>
      <c r="AP87" s="11">
        <v>17.615189088230835</v>
      </c>
      <c r="AQ87" s="11">
        <v>36.146660137521494</v>
      </c>
      <c r="AR87" s="11">
        <v>60.511745447053364</v>
      </c>
      <c r="AS87" s="11">
        <v>25.890381744508428</v>
      </c>
      <c r="AT87" s="11">
        <v>17.042031569179969</v>
      </c>
      <c r="AU87" s="11">
        <v>87.653389773130215</v>
      </c>
      <c r="AV87" s="11">
        <v>58.856408132809904</v>
      </c>
      <c r="AW87" s="11">
        <v>46.171299258311407</v>
      </c>
      <c r="AX87" s="11">
        <v>97.824873791672061</v>
      </c>
      <c r="AY87" s="11">
        <v>58.658454093775234</v>
      </c>
      <c r="AZ87" s="11">
        <v>34.244051395284167</v>
      </c>
      <c r="BA87" s="11">
        <v>57.951291880197743</v>
      </c>
      <c r="BB87" s="11">
        <v>40.4153200525598</v>
      </c>
      <c r="BC87" s="11">
        <v>25</v>
      </c>
      <c r="BD87" s="11">
        <v>40.909090909090914</v>
      </c>
      <c r="BE87" s="11">
        <v>31.818181818181817</v>
      </c>
      <c r="BF87" s="11">
        <v>33.333333333333329</v>
      </c>
      <c r="BG87" s="11">
        <v>25</v>
      </c>
      <c r="BH87" s="11">
        <v>96.24573378839591</v>
      </c>
      <c r="BI87" s="11">
        <v>98.500639970744203</v>
      </c>
      <c r="BJ87" s="11">
        <v>79.166666666666657</v>
      </c>
      <c r="BK87" s="11">
        <v>88.421052631578945</v>
      </c>
      <c r="BL87" s="11">
        <v>41.318292469319715</v>
      </c>
      <c r="BM87" s="11">
        <v>3.1792652877029615</v>
      </c>
      <c r="BN87" s="11">
        <v>27.217269135013357</v>
      </c>
      <c r="BO87" s="11">
        <v>22.474951200000007</v>
      </c>
      <c r="BP87" s="11">
        <v>79.448208442429092</v>
      </c>
      <c r="BQ87" s="11">
        <v>14.347663027383502</v>
      </c>
      <c r="BR87" s="11">
        <v>56.457736137644623</v>
      </c>
      <c r="BS87" s="11">
        <v>2.3031216287950138</v>
      </c>
      <c r="BT87" s="11">
        <v>68.789999999999992</v>
      </c>
      <c r="BU87" s="11">
        <v>1.05</v>
      </c>
      <c r="BV87" s="11">
        <v>0</v>
      </c>
      <c r="BW87" s="11">
        <v>100</v>
      </c>
      <c r="BX87" s="11">
        <v>5.7224516641902907</v>
      </c>
      <c r="BY87" s="11">
        <v>83.016868321116306</v>
      </c>
      <c r="BZ87" s="11">
        <v>44</v>
      </c>
      <c r="CA87" s="11">
        <v>100</v>
      </c>
      <c r="CB87" s="11">
        <v>21.297381778838222</v>
      </c>
      <c r="CC87" s="11">
        <v>45.749024538035933</v>
      </c>
      <c r="CD87" s="11">
        <v>21.571464989639981</v>
      </c>
      <c r="CE87" s="11">
        <v>93.093056516907083</v>
      </c>
      <c r="CF87" s="11">
        <v>30.318328206551364</v>
      </c>
      <c r="CG87" s="11">
        <v>66.23117904451999</v>
      </c>
      <c r="CH87" s="11">
        <v>63.568600046587463</v>
      </c>
      <c r="CI87" s="11">
        <v>63.022525777479188</v>
      </c>
      <c r="CJ87" s="11">
        <v>77.118690017892959</v>
      </c>
      <c r="CK87" s="11">
        <v>84.606625820094351</v>
      </c>
      <c r="CL87" s="11">
        <v>94.035677492815708</v>
      </c>
      <c r="CM87" s="11">
        <v>89.394350159952282</v>
      </c>
      <c r="CN87" s="11">
        <v>76.0776446348208</v>
      </c>
      <c r="CO87" s="11">
        <v>78.210000000000008</v>
      </c>
      <c r="CP87" s="11">
        <v>64.47</v>
      </c>
      <c r="CQ87" s="11">
        <v>9.292445543024872</v>
      </c>
      <c r="CR87" s="11">
        <v>100</v>
      </c>
      <c r="CS87" s="11">
        <v>42.047918246242624</v>
      </c>
      <c r="CT87" s="11">
        <v>71.804226162227735</v>
      </c>
      <c r="CU87" s="11">
        <v>86.170157768476372</v>
      </c>
      <c r="CV87" s="11">
        <v>61.551792184939366</v>
      </c>
      <c r="CW87" s="11">
        <v>51.438832837049105</v>
      </c>
      <c r="CX87" s="11">
        <v>97.546113629651316</v>
      </c>
      <c r="CY87" s="11">
        <v>96.490844393399684</v>
      </c>
      <c r="CZ87" s="11">
        <v>96.254056244635507</v>
      </c>
      <c r="DA87" s="11">
        <v>66.130937811948826</v>
      </c>
      <c r="DB87" s="11">
        <v>97.659938908052993</v>
      </c>
      <c r="DC87" s="11">
        <v>95.193710985434095</v>
      </c>
      <c r="DD87" s="11">
        <v>95.787018507486792</v>
      </c>
      <c r="DE87" s="11">
        <v>77.717376729117831</v>
      </c>
      <c r="DF87" s="11">
        <v>97.050199286999558</v>
      </c>
      <c r="DG87" s="11">
        <v>18.879791790923388</v>
      </c>
      <c r="DH87" s="11">
        <v>64.580968003799228</v>
      </c>
      <c r="DI87" s="11">
        <v>32</v>
      </c>
      <c r="DJ87" s="11">
        <v>77.801876050534077</v>
      </c>
      <c r="DK87" s="11">
        <v>9.6947351298595681</v>
      </c>
      <c r="DL87" s="11">
        <v>20.739575990890852</v>
      </c>
      <c r="DM87" s="11">
        <v>27.049109830566785</v>
      </c>
      <c r="DN87" s="11">
        <v>27.777777777777779</v>
      </c>
      <c r="DO87" s="11">
        <v>82.509510068086627</v>
      </c>
      <c r="DP87" s="11">
        <v>67.741935483870961</v>
      </c>
      <c r="DQ87" s="11">
        <v>18.886775754228399</v>
      </c>
      <c r="DR87" s="11">
        <v>75.121163166397409</v>
      </c>
      <c r="DS87" s="11">
        <v>10.608277229644932</v>
      </c>
      <c r="DT87" s="11">
        <v>16.309964854620397</v>
      </c>
      <c r="DU87" s="11">
        <v>17.82426068140354</v>
      </c>
      <c r="DV87" s="11">
        <v>2.0886612747639788</v>
      </c>
      <c r="DW87" s="11">
        <v>8.964443454122577</v>
      </c>
      <c r="DX87" s="11">
        <v>0</v>
      </c>
      <c r="DY87" s="11">
        <v>8.4531291639094395</v>
      </c>
      <c r="DZ87" s="11">
        <v>12.05936614802744</v>
      </c>
      <c r="EA87" s="11">
        <v>6.0105230233025759</v>
      </c>
      <c r="EB87" s="11">
        <v>16.784375552827779</v>
      </c>
      <c r="EC87" s="11">
        <v>8.7537175680443955</v>
      </c>
      <c r="ED87" s="11">
        <v>7.1347124062779015</v>
      </c>
      <c r="EE87" s="11">
        <v>16.666666666666664</v>
      </c>
      <c r="EF87" s="11">
        <v>35.355736004872384</v>
      </c>
      <c r="EG87" s="11">
        <v>42.678961983116018</v>
      </c>
      <c r="EH87" s="11">
        <v>92.360319270239458</v>
      </c>
      <c r="EI87" s="11">
        <v>98.195329087048833</v>
      </c>
      <c r="EJ87" s="11">
        <v>1.6049382716049383</v>
      </c>
      <c r="EK87" s="11">
        <v>27.098765432098766</v>
      </c>
      <c r="EL87" s="11">
        <v>89.111854329245631</v>
      </c>
      <c r="EM87" s="11">
        <v>43.088071348940915</v>
      </c>
      <c r="EN87" s="11">
        <v>0</v>
      </c>
      <c r="EO87" s="11">
        <v>90.52</v>
      </c>
      <c r="EP87" s="11">
        <v>99.02</v>
      </c>
      <c r="EQ87" s="11">
        <v>99.019607843137265</v>
      </c>
      <c r="ER87" s="11">
        <v>89.810017271157179</v>
      </c>
      <c r="ES87" s="11">
        <v>79.418344519015662</v>
      </c>
      <c r="ET87" s="11">
        <v>52.272723037190346</v>
      </c>
      <c r="EU87" s="11">
        <v>51.612900239334195</v>
      </c>
      <c r="EV87" s="11">
        <v>8.6174372945467468</v>
      </c>
      <c r="EW87" s="11">
        <v>49.751587357551706</v>
      </c>
      <c r="EX87" s="11">
        <v>9.8629127509184116</v>
      </c>
      <c r="EY87" s="11">
        <v>2.0364152412671634</v>
      </c>
      <c r="EZ87" s="11">
        <v>12.417218107076421</v>
      </c>
      <c r="FA87" s="11">
        <v>22.473904993489295</v>
      </c>
      <c r="FB87" s="11">
        <v>0</v>
      </c>
      <c r="FC87" s="11">
        <v>0</v>
      </c>
      <c r="FD87" s="11">
        <v>53.888146119042389</v>
      </c>
      <c r="FE87" s="11">
        <v>2.5590523034687869</v>
      </c>
      <c r="FF87" s="11">
        <v>0</v>
      </c>
      <c r="FG87" s="11">
        <v>23.50708921611675</v>
      </c>
      <c r="FH87" s="11">
        <v>62.009803921568633</v>
      </c>
      <c r="FI87" s="11">
        <v>0</v>
      </c>
      <c r="FJ87" s="11">
        <v>16.819959826620163</v>
      </c>
      <c r="FK87" s="11">
        <v>29.501958407629282</v>
      </c>
      <c r="FL87" s="11">
        <v>6.4204805201399955</v>
      </c>
      <c r="FM87" s="11">
        <v>59.370132260896668</v>
      </c>
      <c r="FN87" s="11">
        <v>68.620769672321387</v>
      </c>
      <c r="FO87" s="11">
        <v>84.104138680995334</v>
      </c>
      <c r="FP87" s="11">
        <v>64.637565078093715</v>
      </c>
      <c r="FQ87" s="11">
        <v>85.900323117595221</v>
      </c>
      <c r="FR87" s="11">
        <v>25.942362069279866</v>
      </c>
      <c r="FS87" s="11">
        <v>88.904065563233175</v>
      </c>
      <c r="FT87" s="11">
        <v>13.582018173122909</v>
      </c>
      <c r="FU87" s="11">
        <v>53.316272126252933</v>
      </c>
      <c r="FV87" s="11">
        <v>799.74408189379403</v>
      </c>
      <c r="FW87" s="11">
        <v>219.66304116016207</v>
      </c>
      <c r="FX87" s="11">
        <v>336.9588398379185</v>
      </c>
      <c r="FY87" s="11">
        <v>108.76519513755598</v>
      </c>
      <c r="FZ87" s="11">
        <v>10.663254425250587</v>
      </c>
      <c r="GA87" s="11">
        <v>58.658454093775241</v>
      </c>
      <c r="GB87" s="11">
        <v>-10.178454093775244</v>
      </c>
      <c r="GC87" s="11">
        <v>57.951291880197736</v>
      </c>
      <c r="GD87" s="11">
        <v>4.2040712323362257</v>
      </c>
      <c r="GE87" s="11">
        <v>25</v>
      </c>
      <c r="GF87" s="11">
        <v>40.909090909090914</v>
      </c>
      <c r="GG87" s="11">
        <v>31.818181818181817</v>
      </c>
      <c r="GH87" s="11">
        <v>33.333333333333329</v>
      </c>
      <c r="GI87" s="11">
        <v>25</v>
      </c>
      <c r="GJ87" s="11">
        <v>96.24573378839591</v>
      </c>
      <c r="GK87" s="11">
        <v>2</v>
      </c>
      <c r="GL87" s="11">
        <v>10</v>
      </c>
      <c r="GM87" s="11">
        <v>3.6666666666666665</v>
      </c>
      <c r="GN87" s="11">
        <v>41.318292469319715</v>
      </c>
      <c r="GO87" s="11">
        <v>3.179265287702961</v>
      </c>
      <c r="GP87" s="11">
        <v>27.217269135013353</v>
      </c>
      <c r="GQ87" s="11">
        <v>22.474951200000007</v>
      </c>
      <c r="GR87" s="11">
        <v>79.448208442429092</v>
      </c>
      <c r="GS87" s="11">
        <v>85.652336972616496</v>
      </c>
      <c r="GT87" s="11">
        <v>43.542263862355377</v>
      </c>
      <c r="GU87" s="11">
        <v>2.3031216287950138</v>
      </c>
      <c r="GV87" s="11" t="s">
        <v>727</v>
      </c>
      <c r="GW87" s="11" t="s">
        <v>727</v>
      </c>
      <c r="GX87" s="11">
        <v>0</v>
      </c>
      <c r="GY87" s="11">
        <v>1</v>
      </c>
      <c r="GZ87" s="11">
        <v>550.38209379045395</v>
      </c>
      <c r="HA87" s="11">
        <v>83.016868321116306</v>
      </c>
      <c r="HB87" s="11">
        <v>44</v>
      </c>
      <c r="HC87" s="11">
        <v>100</v>
      </c>
      <c r="HD87" s="11">
        <v>2100185.8827165943</v>
      </c>
      <c r="HE87" s="11">
        <v>175.75317460317459</v>
      </c>
      <c r="HF87" s="11">
        <v>341.96507936507936</v>
      </c>
      <c r="HG87" s="11">
        <v>38.12619047619048</v>
      </c>
      <c r="HH87" s="11">
        <v>237.87142857142859</v>
      </c>
      <c r="HI87" s="12">
        <v>206.98827379726882</v>
      </c>
      <c r="HJ87" s="12">
        <v>36.43139995341253</v>
      </c>
      <c r="HK87" s="12">
        <v>151.04251918158567</v>
      </c>
      <c r="HL87" s="11">
        <v>77.118690017892959</v>
      </c>
      <c r="HM87" s="11">
        <v>84.606625820094351</v>
      </c>
      <c r="HN87" s="11">
        <v>94.035677492815708</v>
      </c>
      <c r="HO87" s="11">
        <v>89.394350159952282</v>
      </c>
      <c r="HP87" s="11">
        <v>76.0776446348208</v>
      </c>
      <c r="HQ87" s="11">
        <v>78.210000000000008</v>
      </c>
      <c r="HR87" s="11">
        <v>64.47</v>
      </c>
      <c r="HS87" s="11">
        <v>9.292445543024872</v>
      </c>
      <c r="HT87" s="11" t="s">
        <v>727</v>
      </c>
      <c r="HU87" s="11">
        <v>42.047918246242624</v>
      </c>
      <c r="HV87" s="11">
        <v>71.804226162227735</v>
      </c>
      <c r="HW87" s="11">
        <v>86.170157768476372</v>
      </c>
      <c r="HX87" s="11">
        <v>61.551792184939366</v>
      </c>
      <c r="HY87" s="11">
        <v>51.438832837049105</v>
      </c>
      <c r="HZ87" s="11">
        <v>97.546113629651316</v>
      </c>
      <c r="IA87" s="11">
        <v>96.490844393399684</v>
      </c>
      <c r="IB87" s="11">
        <v>96.254056244635507</v>
      </c>
      <c r="IC87" s="11">
        <v>66.130937811948826</v>
      </c>
      <c r="ID87" s="11">
        <v>97.659938908052993</v>
      </c>
      <c r="IE87" s="11">
        <v>95.193710985434095</v>
      </c>
      <c r="IF87" s="11">
        <v>95.787018507486792</v>
      </c>
      <c r="IG87" s="11">
        <v>77.717376729117831</v>
      </c>
      <c r="IH87" s="11">
        <v>97.050199286999558</v>
      </c>
      <c r="II87" s="11">
        <v>18.879791790923388</v>
      </c>
      <c r="IJ87" s="11">
        <v>3.4155034155034154</v>
      </c>
      <c r="IK87" s="11">
        <v>10</v>
      </c>
      <c r="IL87" s="11">
        <v>77.801876050534077</v>
      </c>
      <c r="IM87" s="11">
        <v>9.6947351298595681</v>
      </c>
      <c r="IN87" s="11">
        <v>20.739575990890852</v>
      </c>
      <c r="IO87" s="11">
        <v>27.049109830566785</v>
      </c>
      <c r="IP87" s="11">
        <v>27.777777777777779</v>
      </c>
      <c r="IQ87" s="11">
        <v>13.937325905292479</v>
      </c>
      <c r="IR87" s="11">
        <v>67.741935483870961</v>
      </c>
      <c r="IS87" s="11">
        <v>75.982925108154575</v>
      </c>
      <c r="IT87" s="11">
        <v>11.308562197092083</v>
      </c>
      <c r="IU87" s="11">
        <v>145.39579967689824</v>
      </c>
      <c r="IV87" s="11">
        <v>6.3782935211506642</v>
      </c>
      <c r="IW87" s="11">
        <v>17.82426068140354</v>
      </c>
      <c r="IX87" s="11">
        <v>11.690386291025268</v>
      </c>
      <c r="IY87" s="11">
        <v>15.974440894568689</v>
      </c>
      <c r="IZ87" s="11">
        <v>0</v>
      </c>
      <c r="JA87" s="11">
        <v>81.324426372349691</v>
      </c>
      <c r="JB87" s="11">
        <v>6.25</v>
      </c>
      <c r="JC87" s="11">
        <v>5.0101655532965435</v>
      </c>
      <c r="JD87" s="11">
        <v>9.2216090618646529</v>
      </c>
      <c r="JE87" s="11">
        <v>2.8318327040371769</v>
      </c>
      <c r="JF87" s="11">
        <v>0.72611094975312229</v>
      </c>
      <c r="JG87" s="11">
        <v>5</v>
      </c>
      <c r="JH87" s="11">
        <v>15.876106194690266</v>
      </c>
      <c r="JI87" s="11">
        <v>15.83904109589041</v>
      </c>
      <c r="JJ87" s="11">
        <v>92.360319270239458</v>
      </c>
      <c r="JK87" s="11">
        <v>98.195329087048833</v>
      </c>
      <c r="JL87" s="11">
        <v>1.6049382716049383</v>
      </c>
      <c r="JM87" s="11">
        <v>27.098765432098766</v>
      </c>
      <c r="JN87" s="11">
        <v>89.111854329245631</v>
      </c>
      <c r="JO87" s="11">
        <v>43.088071348940915</v>
      </c>
      <c r="JP87" s="11">
        <v>0</v>
      </c>
      <c r="JQ87" s="11">
        <v>90.52</v>
      </c>
      <c r="JR87" s="11">
        <v>99.02</v>
      </c>
      <c r="JS87" s="11">
        <v>99.019607843137265</v>
      </c>
      <c r="JT87" s="11">
        <v>89.810017271157179</v>
      </c>
      <c r="JU87" s="11">
        <v>79.418344519015662</v>
      </c>
      <c r="JV87" s="11">
        <v>0.74390239999999996</v>
      </c>
      <c r="JW87" s="11">
        <v>0.63414630000000005</v>
      </c>
      <c r="JX87" s="11">
        <v>1.0295187349999999</v>
      </c>
      <c r="JY87" s="11">
        <v>0.34813529999999998</v>
      </c>
      <c r="JZ87" s="11">
        <v>4.5946582265741478</v>
      </c>
      <c r="KA87" s="11">
        <v>45254.401118273388</v>
      </c>
      <c r="KB87" s="11">
        <v>160262.28642817939</v>
      </c>
      <c r="KC87" s="11">
        <v>1.7983177564308686</v>
      </c>
      <c r="KD87" s="11">
        <v>0</v>
      </c>
      <c r="KE87" s="11">
        <v>0</v>
      </c>
      <c r="KF87" s="11">
        <v>156.59751023000004</v>
      </c>
      <c r="KG87" s="13">
        <v>2.9640827578250893E-2</v>
      </c>
      <c r="KH87" s="11">
        <v>-19.346028934160024</v>
      </c>
      <c r="KI87" s="11">
        <v>-24.443106562311861</v>
      </c>
      <c r="KJ87" s="11">
        <v>48.03921568627451</v>
      </c>
      <c r="KK87" s="11">
        <v>-200</v>
      </c>
      <c r="KL87" s="11">
        <v>12.85</v>
      </c>
      <c r="KM87" s="11">
        <v>16.227499999999999</v>
      </c>
      <c r="KN87" s="11">
        <v>87.673333333333346</v>
      </c>
      <c r="KO87" s="11">
        <v>111.10416666666667</v>
      </c>
      <c r="KP87" s="11">
        <v>105.255</v>
      </c>
      <c r="KQ87" s="11">
        <v>15.89586131900467</v>
      </c>
      <c r="KR87" s="11">
        <v>35.362434921906285</v>
      </c>
      <c r="KS87" s="11">
        <v>85.900323117595221</v>
      </c>
      <c r="KT87" s="11">
        <v>5.2723347337623752</v>
      </c>
      <c r="KU87" s="11">
        <v>88.904065563233175</v>
      </c>
      <c r="KV87" s="11">
        <v>13.582018173122909</v>
      </c>
    </row>
    <row r="88" spans="1:308" x14ac:dyDescent="0.3">
      <c r="A88" t="s">
        <v>1</v>
      </c>
      <c r="B88" s="2" t="s">
        <v>164</v>
      </c>
      <c r="C88" s="2" t="s">
        <v>165</v>
      </c>
      <c r="D88" s="2" t="s">
        <v>353</v>
      </c>
      <c r="E88" s="2" t="s">
        <v>354</v>
      </c>
      <c r="F88" s="2" t="s">
        <v>358</v>
      </c>
      <c r="G88" s="2" t="s">
        <v>355</v>
      </c>
      <c r="H88" s="17" t="s">
        <v>488</v>
      </c>
      <c r="I88" s="11">
        <v>53.545995886074685</v>
      </c>
      <c r="J88" s="11">
        <v>53.732541861103947</v>
      </c>
      <c r="K88" s="11">
        <v>54.904562556401849</v>
      </c>
      <c r="L88" s="11">
        <v>64.28218628076705</v>
      </c>
      <c r="M88" s="11">
        <v>60.997180251191786</v>
      </c>
      <c r="N88" s="11">
        <v>46.817954023015126</v>
      </c>
      <c r="O88" s="11">
        <v>40.541550343968368</v>
      </c>
      <c r="P88" s="11">
        <v>75.891827244862284</v>
      </c>
      <c r="Q88" s="11">
        <v>58.674630809240362</v>
      </c>
      <c r="R88" s="11">
        <v>20.454545454545453</v>
      </c>
      <c r="S88" s="11">
        <v>69.984229292375204</v>
      </c>
      <c r="T88" s="11">
        <v>41.960484505340915</v>
      </c>
      <c r="U88" s="11">
        <v>65.973860622677122</v>
      </c>
      <c r="V88" s="11">
        <v>43.188215098686264</v>
      </c>
      <c r="W88" s="11">
        <v>5.5961887943214208</v>
      </c>
      <c r="X88" s="11">
        <v>61.746037326526626</v>
      </c>
      <c r="Y88" s="11">
        <v>87.444118431581742</v>
      </c>
      <c r="Z88" s="11">
        <v>64.831905673177602</v>
      </c>
      <c r="AA88" s="11">
        <v>77.543721139809449</v>
      </c>
      <c r="AB88" s="11">
        <v>90.957271032296603</v>
      </c>
      <c r="AC88" s="11">
        <v>47.088195904749931</v>
      </c>
      <c r="AD88" s="11">
        <v>44.100649061972071</v>
      </c>
      <c r="AE88" s="11">
        <v>61.721094265007174</v>
      </c>
      <c r="AF88" s="11">
        <v>60.997180251191786</v>
      </c>
      <c r="AG88" s="11">
        <v>20.489363251588927</v>
      </c>
      <c r="AH88" s="11">
        <v>24.130449754570726</v>
      </c>
      <c r="AI88" s="11">
        <v>14.560027516742981</v>
      </c>
      <c r="AJ88" s="11">
        <v>70.788310952635072</v>
      </c>
      <c r="AK88" s="11">
        <v>56.170857516977527</v>
      </c>
      <c r="AL88" s="11">
        <v>94.768715145575541</v>
      </c>
      <c r="AM88" s="11">
        <v>50.111782224498711</v>
      </c>
      <c r="AN88" s="11">
        <v>5.5868644664529628</v>
      </c>
      <c r="AO88" s="11">
        <v>36.528265207496652</v>
      </c>
      <c r="AP88" s="11">
        <v>38.997941267139616</v>
      </c>
      <c r="AQ88" s="11">
        <v>50.649952518659219</v>
      </c>
      <c r="AR88" s="11">
        <v>61.37449637956302</v>
      </c>
      <c r="AS88" s="11">
        <v>47.951214293356166</v>
      </c>
      <c r="AT88" s="11">
        <v>64.117283829349731</v>
      </c>
      <c r="AU88" s="11">
        <v>92.670054940563091</v>
      </c>
      <c r="AV88" s="11">
        <v>79.423906024637304</v>
      </c>
      <c r="AW88" s="11">
        <v>72.643397828840577</v>
      </c>
      <c r="AX88" s="11">
        <v>98.54510655242683</v>
      </c>
      <c r="AY88" s="11">
        <v>59.096473550143358</v>
      </c>
      <c r="AZ88" s="11">
        <v>47.377690933806441</v>
      </c>
      <c r="BA88" s="11">
        <v>71.632593688647972</v>
      </c>
      <c r="BB88" s="11">
        <v>56.591765064363678</v>
      </c>
      <c r="BC88" s="11">
        <v>25</v>
      </c>
      <c r="BD88" s="11">
        <v>27.27272727272727</v>
      </c>
      <c r="BE88" s="11">
        <v>9.0909090909090917</v>
      </c>
      <c r="BF88" s="11">
        <v>66.666666666666657</v>
      </c>
      <c r="BG88" s="11">
        <v>0</v>
      </c>
      <c r="BH88" s="11">
        <v>100</v>
      </c>
      <c r="BI88" s="11">
        <v>89.504479795209363</v>
      </c>
      <c r="BJ88" s="11">
        <v>93.75</v>
      </c>
      <c r="BK88" s="11">
        <v>95.789473684210535</v>
      </c>
      <c r="BL88" s="11">
        <v>39.189546679807144</v>
      </c>
      <c r="BM88" s="11">
        <v>18.765575721051363</v>
      </c>
      <c r="BN88" s="11">
        <v>46.790467401635517</v>
      </c>
      <c r="BO88" s="11">
        <v>9.2673590400000005</v>
      </c>
      <c r="BP88" s="11">
        <v>59.100247194883401</v>
      </c>
      <c r="BQ88" s="11">
        <v>69.301564507144292</v>
      </c>
      <c r="BR88" s="11">
        <v>69.519770166003667</v>
      </c>
      <c r="BS88" s="11">
        <v>2.4433260617194175</v>
      </c>
      <c r="BT88" s="11">
        <v>50.766616940162436</v>
      </c>
      <c r="BU88" s="11">
        <v>4.38</v>
      </c>
      <c r="BV88" s="11">
        <v>100</v>
      </c>
      <c r="BW88" s="11">
        <v>100</v>
      </c>
      <c r="BX88" s="11">
        <v>1.5393475902356986</v>
      </c>
      <c r="BY88" s="11">
        <v>22.352941176470591</v>
      </c>
      <c r="BZ88" s="11">
        <v>0</v>
      </c>
      <c r="CA88" s="11">
        <v>0</v>
      </c>
      <c r="CB88" s="11">
        <v>3.1814000815092031E-2</v>
      </c>
      <c r="CC88" s="11">
        <v>65.432119739725792</v>
      </c>
      <c r="CD88" s="11">
        <v>35.719250091524721</v>
      </c>
      <c r="CE88" s="11">
        <v>84.391579187804027</v>
      </c>
      <c r="CF88" s="11">
        <v>49.65718380903531</v>
      </c>
      <c r="CG88" s="11">
        <v>56.540360925485224</v>
      </c>
      <c r="CH88" s="11">
        <v>68.271098640189933</v>
      </c>
      <c r="CI88" s="11">
        <v>72.210668891921387</v>
      </c>
      <c r="CJ88" s="11">
        <v>79.173112830088016</v>
      </c>
      <c r="CK88" s="11">
        <v>94.233128834355824</v>
      </c>
      <c r="CL88" s="11">
        <v>97.33795678847693</v>
      </c>
      <c r="CM88" s="11">
        <v>96.073619631901835</v>
      </c>
      <c r="CN88" s="11">
        <v>70.402774073086164</v>
      </c>
      <c r="CO88" s="11">
        <v>76.41</v>
      </c>
      <c r="CP88" s="11">
        <v>82.03</v>
      </c>
      <c r="CQ88" s="11">
        <v>0.88762269271039618</v>
      </c>
      <c r="CR88" s="11">
        <v>100</v>
      </c>
      <c r="CS88" s="11">
        <v>53.171802299122341</v>
      </c>
      <c r="CT88" s="11">
        <v>87.260710540193315</v>
      </c>
      <c r="CU88" s="11">
        <v>83.584045343830994</v>
      </c>
      <c r="CV88" s="11">
        <v>75.560130615149873</v>
      </c>
      <c r="CW88" s="11">
        <v>68.437381303926898</v>
      </c>
      <c r="CX88" s="11">
        <v>97.248256736633309</v>
      </c>
      <c r="CY88" s="11">
        <v>97.302667904093056</v>
      </c>
      <c r="CZ88" s="11">
        <v>98.493576220084748</v>
      </c>
      <c r="DA88" s="11">
        <v>69.296307726598599</v>
      </c>
      <c r="DB88" s="11">
        <v>98.454347050637026</v>
      </c>
      <c r="DC88" s="11">
        <v>97.087322404152715</v>
      </c>
      <c r="DD88" s="11">
        <v>95.984043139027392</v>
      </c>
      <c r="DE88" s="11">
        <v>73.585747987176404</v>
      </c>
      <c r="DF88" s="11">
        <v>97.454155826602957</v>
      </c>
      <c r="DG88" s="11">
        <v>33.742331288343557</v>
      </c>
      <c r="DH88" s="11">
        <v>63.522256425906221</v>
      </c>
      <c r="DI88" s="11">
        <v>44</v>
      </c>
      <c r="DJ88" s="11">
        <v>90.57348626300346</v>
      </c>
      <c r="DK88" s="11">
        <v>17.711389703921046</v>
      </c>
      <c r="DL88" s="11">
        <v>24.017071218991731</v>
      </c>
      <c r="DM88" s="11">
        <v>47.710886806056237</v>
      </c>
      <c r="DN88" s="11">
        <v>31.147540983606557</v>
      </c>
      <c r="DO88" s="11">
        <v>88.921471658425602</v>
      </c>
      <c r="DP88" s="11">
        <v>79.104477611940297</v>
      </c>
      <c r="DQ88" s="11">
        <v>57.726299370588094</v>
      </c>
      <c r="DR88" s="11">
        <v>88.963210702341129</v>
      </c>
      <c r="DS88" s="11">
        <v>36.302030680646105</v>
      </c>
      <c r="DT88" s="11">
        <v>22.198230490794369</v>
      </c>
      <c r="DU88" s="11">
        <v>18.780496012383484</v>
      </c>
      <c r="DV88" s="11">
        <v>43.455392577392523</v>
      </c>
      <c r="DW88" s="11">
        <v>8.4982157089044108</v>
      </c>
      <c r="DX88" s="11">
        <v>13.787960459755524</v>
      </c>
      <c r="DY88" s="11">
        <v>22.109204104166555</v>
      </c>
      <c r="DZ88" s="11">
        <v>32.801475922634637</v>
      </c>
      <c r="EA88" s="11">
        <v>10.470464038365366</v>
      </c>
      <c r="EB88" s="11">
        <v>17.253258265359587</v>
      </c>
      <c r="EC88" s="11">
        <v>9.290884792563622</v>
      </c>
      <c r="ED88" s="11">
        <v>23.285530487426328</v>
      </c>
      <c r="EE88" s="11">
        <v>12.5</v>
      </c>
      <c r="EF88" s="11">
        <v>55.942522495296345</v>
      </c>
      <c r="EG88" s="11">
        <v>72.531618862882155</v>
      </c>
      <c r="EH88" s="11">
        <v>78.923311325545967</v>
      </c>
      <c r="EI88" s="11">
        <v>75.755791126815865</v>
      </c>
      <c r="EJ88" s="11">
        <v>10.424710424710424</v>
      </c>
      <c r="EK88" s="11">
        <v>72.136422136422141</v>
      </c>
      <c r="EL88" s="11">
        <v>97.360549005806803</v>
      </c>
      <c r="EM88" s="11">
        <v>81.998944219602322</v>
      </c>
      <c r="EN88" s="11">
        <v>18.933661798345945</v>
      </c>
      <c r="EO88" s="11">
        <v>90.48</v>
      </c>
      <c r="EP88" s="11">
        <v>99.64</v>
      </c>
      <c r="EQ88" s="11">
        <v>99.640933572710949</v>
      </c>
      <c r="ER88" s="11">
        <v>96.288209606986896</v>
      </c>
      <c r="ES88" s="11">
        <v>87.79443254817987</v>
      </c>
      <c r="ET88" s="11">
        <v>79.545455392561919</v>
      </c>
      <c r="EU88" s="11">
        <v>67.741942310093307</v>
      </c>
      <c r="EV88" s="11">
        <v>31.6214889849653</v>
      </c>
      <c r="EW88" s="11">
        <v>21.53824221037431</v>
      </c>
      <c r="EX88" s="11">
        <v>4.9118086258153175</v>
      </c>
      <c r="EY88" s="11">
        <v>3.0932101157876528</v>
      </c>
      <c r="EZ88" s="11">
        <v>8.7555746577559184</v>
      </c>
      <c r="FA88" s="11">
        <v>41.719938136608896</v>
      </c>
      <c r="FB88" s="11">
        <v>3.953302568484693</v>
      </c>
      <c r="FC88" s="11">
        <v>0.43982012489301509</v>
      </c>
      <c r="FD88" s="11">
        <v>100</v>
      </c>
      <c r="FE88" s="11">
        <v>4.9383024964968971</v>
      </c>
      <c r="FF88" s="11">
        <v>0</v>
      </c>
      <c r="FG88" s="11">
        <v>61.550642804193579</v>
      </c>
      <c r="FH88" s="11">
        <v>100</v>
      </c>
      <c r="FI88" s="11">
        <v>28.50076103500761</v>
      </c>
      <c r="FJ88" s="11">
        <v>56.337879268421609</v>
      </c>
      <c r="FK88" s="11">
        <v>62.500500871516451</v>
      </c>
      <c r="FL88" s="11">
        <v>6.4204805201399955</v>
      </c>
      <c r="FM88" s="11">
        <v>59.370132260896668</v>
      </c>
      <c r="FN88" s="11">
        <v>68.620769672321387</v>
      </c>
      <c r="FO88" s="11">
        <v>85.071989528795811</v>
      </c>
      <c r="FP88" s="11">
        <v>68.865657293919725</v>
      </c>
      <c r="FQ88" s="11">
        <v>88.212215782434242</v>
      </c>
      <c r="FR88" s="11">
        <v>23.40968844716102</v>
      </c>
      <c r="FS88" s="11">
        <v>86.459965366537489</v>
      </c>
      <c r="FT88" s="11">
        <v>16.227461858529821</v>
      </c>
      <c r="FU88" s="11">
        <v>37.445169573125064</v>
      </c>
      <c r="FV88" s="11">
        <v>345.92204272315536</v>
      </c>
      <c r="FW88" s="11">
        <v>144.43136835348241</v>
      </c>
      <c r="FX88" s="11">
        <v>194.35826111764914</v>
      </c>
      <c r="FY88" s="11">
        <v>55.276202703184623</v>
      </c>
      <c r="FZ88" s="11">
        <v>7.1324132520238228</v>
      </c>
      <c r="GA88" s="11">
        <v>59.096473550143358</v>
      </c>
      <c r="GB88" s="11">
        <v>-7.9264735501433563</v>
      </c>
      <c r="GC88" s="11">
        <v>71.632593688647972</v>
      </c>
      <c r="GD88" s="11">
        <v>7.8374368803907259</v>
      </c>
      <c r="GE88" s="11">
        <v>25</v>
      </c>
      <c r="GF88" s="11">
        <v>27.27272727272727</v>
      </c>
      <c r="GG88" s="11">
        <v>9.0909090909090917</v>
      </c>
      <c r="GH88" s="11">
        <v>66.666666666666657</v>
      </c>
      <c r="GI88" s="11">
        <v>0</v>
      </c>
      <c r="GJ88" s="11">
        <v>100</v>
      </c>
      <c r="GK88" s="11">
        <v>8</v>
      </c>
      <c r="GL88" s="11">
        <v>3</v>
      </c>
      <c r="GM88" s="11">
        <v>1.3333333333333333</v>
      </c>
      <c r="GN88" s="11">
        <v>39.189546679807144</v>
      </c>
      <c r="GO88" s="11">
        <v>18.765575721051363</v>
      </c>
      <c r="GP88" s="11">
        <v>46.790467401635517</v>
      </c>
      <c r="GQ88" s="11">
        <v>9.2673590400000005</v>
      </c>
      <c r="GR88" s="11">
        <v>59.100247194883401</v>
      </c>
      <c r="GS88" s="11">
        <v>30.698435492855715</v>
      </c>
      <c r="GT88" s="11">
        <v>30.480229833996336</v>
      </c>
      <c r="GU88" s="11">
        <v>2.4433260617194175</v>
      </c>
      <c r="GV88" s="11">
        <v>50.766616940162436</v>
      </c>
      <c r="GW88" s="11" t="s">
        <v>727</v>
      </c>
      <c r="GX88" s="14">
        <v>106.64081815785136</v>
      </c>
      <c r="GY88" s="11">
        <v>1</v>
      </c>
      <c r="GZ88" s="11">
        <v>148.05356156819437</v>
      </c>
      <c r="HA88" s="11">
        <v>22.352941176470591</v>
      </c>
      <c r="HB88" s="11" t="s">
        <v>727</v>
      </c>
      <c r="HC88" s="11">
        <v>0</v>
      </c>
      <c r="HD88" s="11">
        <v>3137.2549019607845</v>
      </c>
      <c r="HE88" s="11">
        <v>115.06634920634919</v>
      </c>
      <c r="HF88" s="11">
        <v>283.38460317460317</v>
      </c>
      <c r="HG88" s="11">
        <v>79.970476190476191</v>
      </c>
      <c r="HH88" s="11">
        <v>178.80476190476188</v>
      </c>
      <c r="HI88" s="12">
        <v>235.11824334255377</v>
      </c>
      <c r="HJ88" s="12">
        <v>31.72890135981006</v>
      </c>
      <c r="HK88" s="12">
        <v>114.2233560090703</v>
      </c>
      <c r="HL88" s="11">
        <v>79.173112830088016</v>
      </c>
      <c r="HM88" s="11">
        <v>94.233128834355824</v>
      </c>
      <c r="HN88" s="11">
        <v>97.33795678847693</v>
      </c>
      <c r="HO88" s="11">
        <v>96.073619631901835</v>
      </c>
      <c r="HP88" s="11">
        <v>70.402774073086164</v>
      </c>
      <c r="HQ88" s="11">
        <v>76.41</v>
      </c>
      <c r="HR88" s="11">
        <v>82.03</v>
      </c>
      <c r="HS88" s="11">
        <v>0.88762269271039618</v>
      </c>
      <c r="HT88" s="14">
        <v>121.66373839411644</v>
      </c>
      <c r="HU88" s="11">
        <v>53.171802299122341</v>
      </c>
      <c r="HV88" s="11">
        <v>87.260710540193315</v>
      </c>
      <c r="HW88" s="11">
        <v>83.584045343830994</v>
      </c>
      <c r="HX88" s="11">
        <v>75.560130615149873</v>
      </c>
      <c r="HY88" s="11">
        <v>68.437381303926898</v>
      </c>
      <c r="HZ88" s="11">
        <v>97.248256736633309</v>
      </c>
      <c r="IA88" s="11">
        <v>97.302667904093056</v>
      </c>
      <c r="IB88" s="11">
        <v>98.493576220084748</v>
      </c>
      <c r="IC88" s="11">
        <v>69.296307726598599</v>
      </c>
      <c r="ID88" s="11">
        <v>98.454347050637026</v>
      </c>
      <c r="IE88" s="11">
        <v>97.087322404152715</v>
      </c>
      <c r="IF88" s="11">
        <v>95.984043139027392</v>
      </c>
      <c r="IG88" s="11">
        <v>73.585747987176404</v>
      </c>
      <c r="IH88" s="11">
        <v>97.454155826602957</v>
      </c>
      <c r="II88" s="11">
        <v>33.742331288343557</v>
      </c>
      <c r="IJ88" s="11">
        <v>2.8120936280884266</v>
      </c>
      <c r="IK88" s="11">
        <v>13</v>
      </c>
      <c r="IL88" s="11">
        <v>90.57348626300346</v>
      </c>
      <c r="IM88" s="11">
        <v>17.711389703921046</v>
      </c>
      <c r="IN88" s="11">
        <v>24.017071218991731</v>
      </c>
      <c r="IO88" s="11">
        <v>47.710886806056237</v>
      </c>
      <c r="IP88" s="11">
        <v>31.147540983606557</v>
      </c>
      <c r="IQ88" s="11">
        <v>9.7666325486182188</v>
      </c>
      <c r="IR88" s="11">
        <v>79.104477611940297</v>
      </c>
      <c r="IS88" s="11">
        <v>80.20704230349412</v>
      </c>
      <c r="IT88" s="11">
        <v>5.0167224080267561</v>
      </c>
      <c r="IU88" s="11">
        <v>110.36789297658862</v>
      </c>
      <c r="IV88" s="11">
        <v>6.6529932361947708</v>
      </c>
      <c r="IW88" s="11">
        <v>18.780496012383484</v>
      </c>
      <c r="IX88" s="11">
        <v>243.22293509045718</v>
      </c>
      <c r="IY88" s="11">
        <v>15.143633315993295</v>
      </c>
      <c r="IZ88" s="11">
        <v>18.149239928327844</v>
      </c>
      <c r="JA88" s="11">
        <v>212.70446794982951</v>
      </c>
      <c r="JB88" s="11">
        <v>17</v>
      </c>
      <c r="JC88" s="11">
        <v>8.7278192012022426</v>
      </c>
      <c r="JD88" s="11">
        <v>9.4792208542858791</v>
      </c>
      <c r="JE88" s="11">
        <v>3.0056066123345473</v>
      </c>
      <c r="JF88" s="11">
        <v>2.3698052135714698</v>
      </c>
      <c r="JG88" s="11">
        <v>3.75</v>
      </c>
      <c r="JH88" s="11">
        <v>13.278037383177571</v>
      </c>
      <c r="JI88" s="11">
        <v>11.729483282674773</v>
      </c>
      <c r="JJ88" s="11">
        <v>78.923311325545967</v>
      </c>
      <c r="JK88" s="11">
        <v>75.755791126815865</v>
      </c>
      <c r="JL88" s="11">
        <v>10.424710424710424</v>
      </c>
      <c r="JM88" s="11">
        <v>72.136422136422141</v>
      </c>
      <c r="JN88" s="11">
        <v>97.360549005806803</v>
      </c>
      <c r="JO88" s="11">
        <v>81.998944219602322</v>
      </c>
      <c r="JP88" s="11">
        <v>18.933661798345945</v>
      </c>
      <c r="JQ88" s="11">
        <v>90.48</v>
      </c>
      <c r="JR88" s="11">
        <v>99.64</v>
      </c>
      <c r="JS88" s="11">
        <v>99.640933572710949</v>
      </c>
      <c r="JT88" s="11">
        <v>96.288209606986896</v>
      </c>
      <c r="JU88" s="11">
        <v>87.79443254817987</v>
      </c>
      <c r="JV88" s="11">
        <v>0.89024389999999998</v>
      </c>
      <c r="JW88" s="11">
        <v>0.75609760000000004</v>
      </c>
      <c r="JX88" s="11">
        <v>1.2614278539999999</v>
      </c>
      <c r="JY88" s="11">
        <v>0.27451629999999999</v>
      </c>
      <c r="JZ88" s="11">
        <v>3.3977391976228462</v>
      </c>
      <c r="KA88" s="11">
        <v>62688.451143585749</v>
      </c>
      <c r="KB88" s="11">
        <v>115360.48999058745</v>
      </c>
      <c r="KC88" s="11">
        <v>3.3383475444074424</v>
      </c>
      <c r="KD88" s="11">
        <v>30.259331870000011</v>
      </c>
      <c r="KE88" s="11">
        <v>1.1436138600000001</v>
      </c>
      <c r="KF88" s="11">
        <v>320.34963044000017</v>
      </c>
      <c r="KG88" s="13">
        <v>4.5637693576859338E-2</v>
      </c>
      <c r="KH88" s="11">
        <v>-26.755537601831282</v>
      </c>
      <c r="KI88" s="11">
        <v>87.183098591549296</v>
      </c>
      <c r="KJ88" s="11">
        <v>200</v>
      </c>
      <c r="KK88" s="11">
        <v>-85.99695585996956</v>
      </c>
      <c r="KL88" s="11">
        <v>7.5100000000000007</v>
      </c>
      <c r="KM88" s="11">
        <v>9.9529999999999976</v>
      </c>
      <c r="KN88" s="11">
        <v>87.673333333333346</v>
      </c>
      <c r="KO88" s="11">
        <v>111.10416666666667</v>
      </c>
      <c r="KP88" s="11">
        <v>105.255</v>
      </c>
      <c r="KQ88" s="11">
        <v>14.928010471204189</v>
      </c>
      <c r="KR88" s="11">
        <v>31.134342706080272</v>
      </c>
      <c r="KS88" s="11">
        <v>88.212215782434242</v>
      </c>
      <c r="KT88" s="11">
        <v>5.1687145305663398</v>
      </c>
      <c r="KU88" s="11">
        <v>86.459965366537489</v>
      </c>
      <c r="KV88" s="11">
        <v>16.227461858529821</v>
      </c>
    </row>
    <row r="89" spans="1:308" x14ac:dyDescent="0.3">
      <c r="A89" t="s">
        <v>342</v>
      </c>
      <c r="B89" s="16" t="s">
        <v>363</v>
      </c>
      <c r="C89" t="s">
        <v>346</v>
      </c>
      <c r="H89" s="17"/>
      <c r="I89" s="15">
        <v>58.542955480133955</v>
      </c>
      <c r="J89" s="15">
        <v>58.962988025908224</v>
      </c>
      <c r="K89" s="15">
        <v>60.99023136185825</v>
      </c>
      <c r="L89" s="15">
        <v>71.237400473115557</v>
      </c>
      <c r="M89" s="15">
        <v>66.225112315676768</v>
      </c>
      <c r="N89" s="15">
        <v>54.820075612930601</v>
      </c>
      <c r="O89" s="15">
        <v>39.021925091314458</v>
      </c>
      <c r="P89" s="15">
        <v>82.207830411197463</v>
      </c>
      <c r="Q89" s="15">
        <v>64.831007415552094</v>
      </c>
      <c r="R89" s="15">
        <v>31.643939393939398</v>
      </c>
      <c r="S89" s="15">
        <v>71.425614785722559</v>
      </c>
      <c r="T89" s="15">
        <v>46.697717448888326</v>
      </c>
      <c r="U89" s="15">
        <v>71.415257295513797</v>
      </c>
      <c r="V89" s="15">
        <v>44.519549430543996</v>
      </c>
      <c r="W89" s="15">
        <v>26.52453216139714</v>
      </c>
      <c r="X89" s="15">
        <v>65.896718958945527</v>
      </c>
      <c r="Y89" s="15">
        <v>92.948004791082226</v>
      </c>
      <c r="Z89" s="15">
        <v>58.591669536008112</v>
      </c>
      <c r="AA89" s="15">
        <v>78.118048083212443</v>
      </c>
      <c r="AB89" s="15">
        <v>84.977296707157592</v>
      </c>
      <c r="AC89" s="15">
        <v>64.576901423570362</v>
      </c>
      <c r="AD89" s="15">
        <v>51.288021491423741</v>
      </c>
      <c r="AE89" s="15">
        <v>77.226734660213566</v>
      </c>
      <c r="AF89" s="15">
        <v>66.225112315676768</v>
      </c>
      <c r="AG89" s="15">
        <v>44.401244671789023</v>
      </c>
      <c r="AH89" s="15">
        <v>13.09662253018293</v>
      </c>
      <c r="AI89" s="15">
        <v>42.417682149898454</v>
      </c>
      <c r="AJ89" s="15">
        <v>77.071688898801725</v>
      </c>
      <c r="AK89" s="15">
        <v>58.465283938886238</v>
      </c>
      <c r="AL89" s="15">
        <v>93.467931488025172</v>
      </c>
      <c r="AM89" s="15">
        <v>55.872267255530076</v>
      </c>
      <c r="AN89" s="15">
        <v>16.52618838469834</v>
      </c>
      <c r="AO89" s="15">
        <v>4.840183060881099</v>
      </c>
      <c r="AP89" s="15">
        <v>38.933028184250944</v>
      </c>
      <c r="AQ89" s="15">
        <v>44.533494512233105</v>
      </c>
      <c r="AR89" s="15">
        <v>73.426389150293204</v>
      </c>
      <c r="AS89" s="15">
        <v>89.387074281620443</v>
      </c>
      <c r="AT89" s="15">
        <v>81.620147128643666</v>
      </c>
      <c r="AU89" s="15">
        <v>86.250598656348672</v>
      </c>
      <c r="AV89" s="15">
        <v>82.618154890202504</v>
      </c>
      <c r="AW89" s="15">
        <v>69.714700516353162</v>
      </c>
      <c r="AX89" s="15">
        <v>83.65630699401629</v>
      </c>
      <c r="AY89" s="15">
        <v>69.226328924079866</v>
      </c>
      <c r="AZ89" s="15">
        <v>64.979629683205047</v>
      </c>
      <c r="BA89" s="15">
        <v>67.191047964530597</v>
      </c>
      <c r="BB89" s="15">
        <v>57.927023090392858</v>
      </c>
      <c r="BC89" s="15">
        <v>31.75</v>
      </c>
      <c r="BD89" s="15">
        <v>35.68181818181818</v>
      </c>
      <c r="BE89" s="15">
        <v>27.5</v>
      </c>
      <c r="BF89" s="15">
        <v>70</v>
      </c>
      <c r="BG89" s="15">
        <v>48.75</v>
      </c>
      <c r="BH89" s="15">
        <v>70.943499509157775</v>
      </c>
      <c r="BI89" s="15">
        <v>87.330407752788446</v>
      </c>
      <c r="BJ89" s="15">
        <v>80.104166666666657</v>
      </c>
      <c r="BK89" s="15">
        <v>82.342105263157919</v>
      </c>
      <c r="BL89" s="15">
        <v>60.245275575111236</v>
      </c>
      <c r="BM89" s="15">
        <v>27.931440455078651</v>
      </c>
      <c r="BN89" s="15">
        <v>26.14552601859387</v>
      </c>
      <c r="BO89" s="15">
        <v>36.824239932499992</v>
      </c>
      <c r="BP89" s="15">
        <v>76.41832129790123</v>
      </c>
      <c r="BQ89" s="15">
        <v>60.4006941796737</v>
      </c>
      <c r="BR89" s="15">
        <v>77.42675640896644</v>
      </c>
      <c r="BS89" s="15">
        <v>3.7972529567697237</v>
      </c>
      <c r="BT89" s="15">
        <v>95.14166857582984</v>
      </c>
      <c r="BU89" s="15">
        <v>81.55927679593492</v>
      </c>
      <c r="BV89" s="15">
        <v>12.972062086695406</v>
      </c>
      <c r="BW89" s="15">
        <v>65</v>
      </c>
      <c r="BX89" s="15">
        <v>8.6470361680340879</v>
      </c>
      <c r="BY89" s="15">
        <v>43.304064561108227</v>
      </c>
      <c r="BZ89" s="15">
        <v>18.067451734122848</v>
      </c>
      <c r="CA89" s="15">
        <v>12.5975</v>
      </c>
      <c r="CB89" s="15">
        <v>32.129112350357488</v>
      </c>
      <c r="CC89" s="15">
        <v>84.951894885382245</v>
      </c>
      <c r="CD89" s="15">
        <v>48.147850271315676</v>
      </c>
      <c r="CE89" s="15">
        <v>58.415666283446384</v>
      </c>
      <c r="CF89" s="15">
        <v>74.924480656727013</v>
      </c>
      <c r="CG89" s="15">
        <v>78.077800241261684</v>
      </c>
      <c r="CH89" s="15">
        <v>40.979276305452039</v>
      </c>
      <c r="CI89" s="15">
        <v>75.780064069033671</v>
      </c>
      <c r="CJ89" s="15">
        <v>90.887153587468234</v>
      </c>
      <c r="CK89" s="15">
        <v>95.98298471440539</v>
      </c>
      <c r="CL89" s="15">
        <v>96.652023292131418</v>
      </c>
      <c r="CM89" s="15">
        <v>93.951164542596672</v>
      </c>
      <c r="CN89" s="15">
        <v>87.266697818809376</v>
      </c>
      <c r="CO89" s="15">
        <v>68.865499999999997</v>
      </c>
      <c r="CP89" s="15">
        <v>69.695000000000007</v>
      </c>
      <c r="CQ89" s="15">
        <v>73.734514672711228</v>
      </c>
      <c r="CR89" s="15">
        <v>22.071663471321227</v>
      </c>
      <c r="CS89" s="15">
        <v>65.334912791676373</v>
      </c>
      <c r="CT89" s="15">
        <v>85.015818966800126</v>
      </c>
      <c r="CU89" s="15">
        <v>87.0682053649019</v>
      </c>
      <c r="CV89" s="15">
        <v>67.941707319670343</v>
      </c>
      <c r="CW89" s="15">
        <v>66.656528493163734</v>
      </c>
      <c r="CX89" s="15">
        <v>96.691115563062212</v>
      </c>
      <c r="CY89" s="15">
        <v>94.164539137459101</v>
      </c>
      <c r="CZ89" s="15">
        <v>96.943144824502625</v>
      </c>
      <c r="DA89" s="15">
        <v>54.06638298201942</v>
      </c>
      <c r="DB89" s="15">
        <v>97.700356349753136</v>
      </c>
      <c r="DC89" s="15">
        <v>94.692241876023729</v>
      </c>
      <c r="DD89" s="15">
        <v>97.234606351338073</v>
      </c>
      <c r="DE89" s="15">
        <v>48.385153807231873</v>
      </c>
      <c r="DF89" s="15">
        <v>96.631948328932822</v>
      </c>
      <c r="DG89" s="15">
        <v>77.050538797058081</v>
      </c>
      <c r="DH89" s="15">
        <v>65.080165473653039</v>
      </c>
      <c r="DI89" s="15">
        <v>51.6</v>
      </c>
      <c r="DJ89" s="15">
        <v>81.426288255856676</v>
      </c>
      <c r="DK89" s="15">
        <v>36.164995738726958</v>
      </c>
      <c r="DL89" s="15">
        <v>36.27278047968759</v>
      </c>
      <c r="DM89" s="15">
        <v>78.397192385708607</v>
      </c>
      <c r="DN89" s="15">
        <v>51.830359821309628</v>
      </c>
      <c r="DO89" s="15">
        <v>90.496372646778141</v>
      </c>
      <c r="DP89" s="15">
        <v>88.18301378705786</v>
      </c>
      <c r="DQ89" s="15">
        <v>58.912762622054196</v>
      </c>
      <c r="DR89" s="15">
        <v>75.719090228324518</v>
      </c>
      <c r="DS89" s="15">
        <v>64.043484096651582</v>
      </c>
      <c r="DT89" s="15">
        <v>54.997521898162212</v>
      </c>
      <c r="DU89" s="15">
        <v>33.804967445415819</v>
      </c>
      <c r="DV89" s="15">
        <v>12.9176206504769</v>
      </c>
      <c r="DW89" s="15">
        <v>9.5886262868497969</v>
      </c>
      <c r="DX89" s="15">
        <v>14.60126719046246</v>
      </c>
      <c r="DY89" s="15">
        <v>16.031219107905581</v>
      </c>
      <c r="DZ89" s="15">
        <v>12.34437941521993</v>
      </c>
      <c r="EA89" s="15">
        <v>49.19744488157518</v>
      </c>
      <c r="EB89" s="15">
        <v>54.394398070583961</v>
      </c>
      <c r="EC89" s="15">
        <v>37.138973627672001</v>
      </c>
      <c r="ED89" s="15">
        <v>51.04649933708761</v>
      </c>
      <c r="EE89" s="15">
        <v>20.311094832573552</v>
      </c>
      <c r="EF89" s="15">
        <v>64.227242351899491</v>
      </c>
      <c r="EG89" s="15">
        <v>71.770617192521385</v>
      </c>
      <c r="EH89" s="15">
        <v>81.911223436563589</v>
      </c>
      <c r="EI89" s="15">
        <v>90.377672614222391</v>
      </c>
      <c r="EJ89" s="15">
        <v>42.686903412304829</v>
      </c>
      <c r="EK89" s="15">
        <v>52.068209209250128</v>
      </c>
      <c r="EL89" s="15">
        <v>92.389748613543134</v>
      </c>
      <c r="EM89" s="15">
        <v>81.82127150572245</v>
      </c>
      <c r="EN89" s="15">
        <v>23.360286953610732</v>
      </c>
      <c r="EO89" s="15">
        <v>90.426000000000002</v>
      </c>
      <c r="EP89" s="15">
        <v>99.655499999999989</v>
      </c>
      <c r="EQ89" s="15">
        <v>99.40498619396871</v>
      </c>
      <c r="ER89" s="15">
        <v>96.151766263872105</v>
      </c>
      <c r="ES89" s="15">
        <v>81.701404982285069</v>
      </c>
      <c r="ET89" s="15">
        <v>68.409093873966739</v>
      </c>
      <c r="EU89" s="15">
        <v>78.467743450051955</v>
      </c>
      <c r="EV89" s="15">
        <v>53.74764916317357</v>
      </c>
      <c r="EW89" s="15">
        <v>22.864582534927997</v>
      </c>
      <c r="EX89" s="15">
        <v>18.09391062098161</v>
      </c>
      <c r="EY89" s="15">
        <v>17.555544687272594</v>
      </c>
      <c r="EZ89" s="15">
        <v>13.929109845840818</v>
      </c>
      <c r="FA89" s="15">
        <v>4.731382535777982</v>
      </c>
      <c r="FB89" s="15">
        <v>3.3175500612545799</v>
      </c>
      <c r="FC89" s="15">
        <v>8.6977101816683664</v>
      </c>
      <c r="FD89" s="15">
        <v>2.6140894648234698</v>
      </c>
      <c r="FE89" s="15">
        <v>14.014645114244043</v>
      </c>
      <c r="FF89" s="15">
        <v>15.969633601814508</v>
      </c>
      <c r="FG89" s="15">
        <v>39.706019446019475</v>
      </c>
      <c r="FH89" s="15">
        <v>55.285811617005074</v>
      </c>
      <c r="FI89" s="15">
        <v>69.689031142171629</v>
      </c>
      <c r="FJ89" s="15">
        <v>50.810475897106912</v>
      </c>
      <c r="FK89" s="15">
        <v>67.866304837284758</v>
      </c>
      <c r="FL89" s="15">
        <v>18.904099151724367</v>
      </c>
      <c r="FM89" s="15">
        <v>38.324138321674369</v>
      </c>
      <c r="FN89" s="15">
        <v>46.762454353375119</v>
      </c>
      <c r="FO89" s="15">
        <v>86.940328188603914</v>
      </c>
      <c r="FP89" s="15">
        <v>68.498855663187982</v>
      </c>
      <c r="FQ89" s="15">
        <v>91.743663783986008</v>
      </c>
      <c r="FR89" s="15">
        <v>68.324011328673222</v>
      </c>
      <c r="FS89" s="15">
        <v>84.224642222039819</v>
      </c>
      <c r="FT89" s="15">
        <v>40.826833715268187</v>
      </c>
      <c r="FU89" s="15">
        <v>7.6351983585464396</v>
      </c>
      <c r="FV89" s="15">
        <v>177.18826579274014</v>
      </c>
      <c r="FW89" s="15">
        <v>240.69978943647379</v>
      </c>
      <c r="FX89" s="15">
        <v>172.21158390869422</v>
      </c>
      <c r="FY89" s="15">
        <v>61.193869864057241</v>
      </c>
      <c r="FZ89" s="15">
        <v>80.122687181890996</v>
      </c>
      <c r="GA89" s="15">
        <v>69.226328924079866</v>
      </c>
      <c r="GB89" s="15">
        <v>-4.9083289240798766</v>
      </c>
      <c r="GC89" s="15">
        <v>67.191047964530597</v>
      </c>
      <c r="GD89" s="15">
        <v>8.1373470670555577</v>
      </c>
      <c r="GE89" s="15">
        <v>31.75</v>
      </c>
      <c r="GF89" s="15">
        <v>35.68181818181818</v>
      </c>
      <c r="GG89" s="15">
        <v>27.5</v>
      </c>
      <c r="GH89" s="15">
        <v>70</v>
      </c>
      <c r="GI89" s="15">
        <v>48.75</v>
      </c>
      <c r="GJ89" s="15">
        <v>70.943499509157775</v>
      </c>
      <c r="GK89" s="15">
        <v>9.4499999999999993</v>
      </c>
      <c r="GL89" s="15">
        <v>9.5500000000000007</v>
      </c>
      <c r="GM89" s="15">
        <v>5.5916666666666668</v>
      </c>
      <c r="GN89" s="15">
        <v>60.245275575111236</v>
      </c>
      <c r="GO89" s="15">
        <v>27.931440455078651</v>
      </c>
      <c r="GP89" s="15">
        <v>26.14552601859387</v>
      </c>
      <c r="GQ89" s="15">
        <v>36.824239932499992</v>
      </c>
      <c r="GR89" s="15">
        <v>76.747892242124152</v>
      </c>
      <c r="GS89" s="15">
        <v>39.599305820326293</v>
      </c>
      <c r="GT89" s="15">
        <v>22.573243591033552</v>
      </c>
      <c r="GU89" s="15">
        <v>3.7972529567697237</v>
      </c>
      <c r="GV89" s="15">
        <v>94.85333571978731</v>
      </c>
      <c r="GW89" s="15">
        <v>86.090001979466919</v>
      </c>
      <c r="GX89" s="15">
        <v>14.269987727463114</v>
      </c>
      <c r="GY89" s="15">
        <v>0.65</v>
      </c>
      <c r="GZ89" s="15">
        <v>831.66694111653851</v>
      </c>
      <c r="HA89" s="15">
        <v>43.304064561108227</v>
      </c>
      <c r="HB89" s="15">
        <v>16.285237334262174</v>
      </c>
      <c r="HC89" s="15">
        <v>12.5975</v>
      </c>
      <c r="HD89" s="15">
        <v>3168328.8060076768</v>
      </c>
      <c r="HE89" s="15">
        <v>54.883071428571427</v>
      </c>
      <c r="HF89" s="15">
        <v>231.92260317460318</v>
      </c>
      <c r="HG89" s="15">
        <v>204.8853015873016</v>
      </c>
      <c r="HH89" s="15">
        <v>101.63085714285714</v>
      </c>
      <c r="HI89" s="15">
        <v>172.60055860278908</v>
      </c>
      <c r="HJ89" s="15">
        <v>59.020723694547982</v>
      </c>
      <c r="HK89" s="15">
        <v>99.91990624600416</v>
      </c>
      <c r="HL89" s="15">
        <v>90.887153587468234</v>
      </c>
      <c r="HM89" s="15">
        <v>95.98298471440539</v>
      </c>
      <c r="HN89" s="15">
        <v>96.652023292131418</v>
      </c>
      <c r="HO89" s="15">
        <v>93.951164542596672</v>
      </c>
      <c r="HP89" s="15">
        <v>87.266697818809376</v>
      </c>
      <c r="HQ89" s="15">
        <v>76.724705882352936</v>
      </c>
      <c r="HR89" s="15">
        <v>69.847368421052636</v>
      </c>
      <c r="HS89" s="15">
        <v>71.951472941852714</v>
      </c>
      <c r="HT89" s="15">
        <v>26.415013201034469</v>
      </c>
      <c r="HU89" s="15">
        <v>65.334912791676373</v>
      </c>
      <c r="HV89" s="15">
        <v>85.015818966800126</v>
      </c>
      <c r="HW89" s="15">
        <v>87.0682053649019</v>
      </c>
      <c r="HX89" s="15">
        <v>67.941707319670343</v>
      </c>
      <c r="HY89" s="15">
        <v>66.656528493163734</v>
      </c>
      <c r="HZ89" s="15">
        <v>96.691115563062212</v>
      </c>
      <c r="IA89" s="15">
        <v>94.164539137459101</v>
      </c>
      <c r="IB89" s="15">
        <v>96.943144824502625</v>
      </c>
      <c r="IC89" s="15">
        <v>54.06638298201942</v>
      </c>
      <c r="ID89" s="15">
        <v>97.700356349753136</v>
      </c>
      <c r="IE89" s="15">
        <v>94.692241876023729</v>
      </c>
      <c r="IF89" s="15">
        <v>97.234606351338073</v>
      </c>
      <c r="IG89" s="15">
        <v>48.385153807231873</v>
      </c>
      <c r="IH89" s="15">
        <v>96.631948328932822</v>
      </c>
      <c r="II89" s="15">
        <v>85.840101429910135</v>
      </c>
      <c r="IJ89" s="15">
        <v>3.7000196571809334</v>
      </c>
      <c r="IK89" s="15">
        <v>14.9</v>
      </c>
      <c r="IL89" s="15">
        <v>81.426288255856676</v>
      </c>
      <c r="IM89" s="15">
        <v>36.164995738726958</v>
      </c>
      <c r="IN89" s="15">
        <v>36.27278047968759</v>
      </c>
      <c r="IO89" s="15">
        <v>78.397192385708607</v>
      </c>
      <c r="IP89" s="15">
        <v>51.830359821309628</v>
      </c>
      <c r="IQ89" s="15">
        <v>8.7422301099887498</v>
      </c>
      <c r="IR89" s="15">
        <v>88.18301378705786</v>
      </c>
      <c r="IS89" s="15">
        <v>80.33607992691249</v>
      </c>
      <c r="IT89" s="15">
        <v>11.036777168943402</v>
      </c>
      <c r="IU89" s="15">
        <v>72.548387786740179</v>
      </c>
      <c r="IV89" s="15">
        <v>8.183147709508745</v>
      </c>
      <c r="IW89" s="15">
        <v>33.804967445415819</v>
      </c>
      <c r="IX89" s="15">
        <v>76.106152773088482</v>
      </c>
      <c r="IY89" s="15">
        <v>17.986022065165674</v>
      </c>
      <c r="IZ89" s="15">
        <v>26.092647589819968</v>
      </c>
      <c r="JA89" s="15">
        <v>162.34781510087481</v>
      </c>
      <c r="JB89" s="15">
        <v>6.7344354149024861</v>
      </c>
      <c r="JC89" s="15">
        <v>41.00930030552265</v>
      </c>
      <c r="JD89" s="15">
        <v>29.885167463251946</v>
      </c>
      <c r="JE89" s="15">
        <v>12.014479482082647</v>
      </c>
      <c r="JF89" s="15">
        <v>5.1950828575249366</v>
      </c>
      <c r="JG89" s="15">
        <v>6.0933284497720681</v>
      </c>
      <c r="JH89" s="15">
        <v>12.232499154976065</v>
      </c>
      <c r="JI89" s="15">
        <v>11.834243819497242</v>
      </c>
      <c r="JJ89" s="15">
        <v>83.018389238959088</v>
      </c>
      <c r="JK89" s="15">
        <v>108.95513284465498</v>
      </c>
      <c r="JL89" s="15">
        <v>42.686903412304829</v>
      </c>
      <c r="JM89" s="15">
        <v>52.068209209250128</v>
      </c>
      <c r="JN89" s="15">
        <v>92.389748613543134</v>
      </c>
      <c r="JO89" s="15">
        <v>81.82127150572245</v>
      </c>
      <c r="JP89" s="15">
        <v>23.360286953610732</v>
      </c>
      <c r="JQ89" s="15">
        <v>90.426000000000002</v>
      </c>
      <c r="JR89" s="15">
        <v>99.655499999999989</v>
      </c>
      <c r="JS89" s="15">
        <v>99.40498619396871</v>
      </c>
      <c r="JT89" s="15">
        <v>96.151766263872105</v>
      </c>
      <c r="JU89" s="15">
        <v>81.701404982285069</v>
      </c>
      <c r="JV89" s="15">
        <v>0.83048781000000016</v>
      </c>
      <c r="JW89" s="15">
        <v>0.83719512499999982</v>
      </c>
      <c r="JX89" s="15">
        <v>1.4844867474000005</v>
      </c>
      <c r="JY89" s="15">
        <v>0.27797721000000003</v>
      </c>
      <c r="JZ89" s="15">
        <v>6.5844846832599346</v>
      </c>
      <c r="KA89" s="15">
        <v>545873.25503469561</v>
      </c>
      <c r="KB89" s="15">
        <v>217644.17205042671</v>
      </c>
      <c r="KC89" s="15">
        <v>0.37859594178320949</v>
      </c>
      <c r="KD89" s="15">
        <v>25.393160923000039</v>
      </c>
      <c r="KE89" s="15">
        <v>22.615658881999998</v>
      </c>
      <c r="KF89" s="15">
        <v>7.5964740150000001</v>
      </c>
      <c r="KG89" s="15">
        <v>0.10666239666988317</v>
      </c>
      <c r="KH89" s="15">
        <v>4.5459642727058327</v>
      </c>
      <c r="KI89" s="15">
        <v>23.087287908590476</v>
      </c>
      <c r="KJ89" s="15">
        <v>21.143246468020259</v>
      </c>
      <c r="KK89" s="15">
        <v>78.756124568686516</v>
      </c>
      <c r="KL89" s="15">
        <v>8.2569101212752241</v>
      </c>
      <c r="KM89" s="15">
        <v>8.932720482501356</v>
      </c>
      <c r="KN89" s="15">
        <v>85.625291666666698</v>
      </c>
      <c r="KO89" s="15">
        <v>129.68199166666665</v>
      </c>
      <c r="KP89" s="15">
        <v>120.16947500000003</v>
      </c>
      <c r="KQ89" s="15">
        <v>13.05967181139609</v>
      </c>
      <c r="KR89" s="15">
        <v>31.501144336812008</v>
      </c>
      <c r="KS89" s="15">
        <v>91.743663783986008</v>
      </c>
      <c r="KT89" s="15">
        <v>7.006310667213846</v>
      </c>
      <c r="KU89" s="15">
        <v>84.224642222039819</v>
      </c>
      <c r="KV89" s="15">
        <v>40.826833715268187</v>
      </c>
    </row>
    <row r="90" spans="1:308" x14ac:dyDescent="0.3">
      <c r="A90" t="s">
        <v>342</v>
      </c>
      <c r="B90" s="16" t="s">
        <v>365</v>
      </c>
      <c r="C90" t="s">
        <v>43</v>
      </c>
      <c r="H90" s="17"/>
      <c r="I90" s="15">
        <v>56.008653873570857</v>
      </c>
      <c r="J90" s="15">
        <v>55.628391370869558</v>
      </c>
      <c r="K90" s="15">
        <v>61.029977701944013</v>
      </c>
      <c r="L90" s="15">
        <v>64.654666786128828</v>
      </c>
      <c r="M90" s="15">
        <v>63.48387045283787</v>
      </c>
      <c r="N90" s="15">
        <v>51.166051831468671</v>
      </c>
      <c r="O90" s="15">
        <v>40.08896509817626</v>
      </c>
      <c r="P90" s="15">
        <v>80.152075020603149</v>
      </c>
      <c r="Q90" s="15">
        <v>59.189499155505516</v>
      </c>
      <c r="R90" s="15">
        <v>26.81818181818182</v>
      </c>
      <c r="S90" s="15">
        <v>68.076115657937549</v>
      </c>
      <c r="T90" s="15">
        <v>47.38054381312697</v>
      </c>
      <c r="U90" s="15">
        <v>71.879652381978033</v>
      </c>
      <c r="V90" s="15">
        <v>35.90267174875386</v>
      </c>
      <c r="W90" s="15">
        <v>30.52467417676743</v>
      </c>
      <c r="X90" s="15">
        <v>69.080405172202433</v>
      </c>
      <c r="Y90" s="15">
        <v>90.980213137995989</v>
      </c>
      <c r="Z90" s="15">
        <v>53.534618320810225</v>
      </c>
      <c r="AA90" s="15">
        <v>71.213817374236285</v>
      </c>
      <c r="AB90" s="15">
        <v>83.931066451559474</v>
      </c>
      <c r="AC90" s="15">
        <v>50.858664324762763</v>
      </c>
      <c r="AD90" s="15">
        <v>46.639747856557378</v>
      </c>
      <c r="AE90" s="15">
        <v>70.630037923528207</v>
      </c>
      <c r="AF90" s="15">
        <v>63.48387045283787</v>
      </c>
      <c r="AG90" s="15">
        <v>29.012929337849325</v>
      </c>
      <c r="AH90" s="15">
        <v>16.769118872103512</v>
      </c>
      <c r="AI90" s="15">
        <v>37.621445523594382</v>
      </c>
      <c r="AJ90" s="15">
        <v>77.284494105816336</v>
      </c>
      <c r="AK90" s="15">
        <v>53.225888673096698</v>
      </c>
      <c r="AL90" s="15">
        <v>93.082434476351764</v>
      </c>
      <c r="AM90" s="15">
        <v>54.114076787114577</v>
      </c>
      <c r="AN90" s="15">
        <v>10.661830134413066</v>
      </c>
      <c r="AO90" s="15">
        <v>13.2046920369399</v>
      </c>
      <c r="AP90" s="15">
        <v>41.265399492865775</v>
      </c>
      <c r="AQ90" s="15">
        <v>54.191036263710657</v>
      </c>
      <c r="AR90" s="15">
        <v>67.096755874013525</v>
      </c>
      <c r="AS90" s="15">
        <v>88.32389390829681</v>
      </c>
      <c r="AT90" s="15">
        <v>88.21817304523708</v>
      </c>
      <c r="AU90" s="15">
        <v>89.111742254791949</v>
      </c>
      <c r="AV90" s="15">
        <v>74.873597390460532</v>
      </c>
      <c r="AW90" s="15">
        <v>48.096380271757518</v>
      </c>
      <c r="AX90" s="15">
        <v>92.288663253075086</v>
      </c>
      <c r="AY90" s="15">
        <v>69.579533503220915</v>
      </c>
      <c r="AZ90" s="15">
        <v>49.215162740198416</v>
      </c>
      <c r="BA90" s="15">
        <v>62.89270247013485</v>
      </c>
      <c r="BB90" s="15">
        <v>55.070597908467867</v>
      </c>
      <c r="BC90" s="15">
        <v>25.625</v>
      </c>
      <c r="BD90" s="15">
        <v>28.693181818181817</v>
      </c>
      <c r="BE90" s="15">
        <v>26.13636363636364</v>
      </c>
      <c r="BF90" s="15">
        <v>66.666666666666657</v>
      </c>
      <c r="BG90" s="15">
        <v>34.375</v>
      </c>
      <c r="BH90" s="15">
        <v>72.853665234284534</v>
      </c>
      <c r="BI90" s="15">
        <v>85.756079722069842</v>
      </c>
      <c r="BJ90" s="15">
        <v>80.729166666666657</v>
      </c>
      <c r="BK90" s="15">
        <v>89.605263157894726</v>
      </c>
      <c r="BL90" s="15">
        <v>64.150831153537155</v>
      </c>
      <c r="BM90" s="15">
        <v>26.961172721976993</v>
      </c>
      <c r="BN90" s="15">
        <v>24.187549746892611</v>
      </c>
      <c r="BO90" s="15">
        <v>31.997902285333335</v>
      </c>
      <c r="BP90" s="15">
        <v>70.111356217573075</v>
      </c>
      <c r="BQ90" s="15">
        <v>73.046531424702891</v>
      </c>
      <c r="BR90" s="15">
        <v>72.481069503658148</v>
      </c>
      <c r="BS90" s="15">
        <v>6.1339696328482907</v>
      </c>
      <c r="BT90" s="15">
        <v>72.079642956390458</v>
      </c>
      <c r="BU90" s="15">
        <v>65.021720729862523</v>
      </c>
      <c r="BV90" s="15">
        <v>5.5189776201709657</v>
      </c>
      <c r="BW90" s="15">
        <v>62.5</v>
      </c>
      <c r="BX90" s="15">
        <v>4.1617195532509639</v>
      </c>
      <c r="BY90" s="15">
        <v>45.801779183525376</v>
      </c>
      <c r="BZ90" s="15">
        <v>24.005175899874903</v>
      </c>
      <c r="CA90" s="15">
        <v>22.177500000000002</v>
      </c>
      <c r="CB90" s="15">
        <v>30.11424162366945</v>
      </c>
      <c r="CC90" s="15">
        <v>78.32751389637528</v>
      </c>
      <c r="CD90" s="15">
        <v>60.653984823189589</v>
      </c>
      <c r="CE90" s="15">
        <v>52.928848186998309</v>
      </c>
      <c r="CF90" s="15">
        <v>75.94035718053496</v>
      </c>
      <c r="CG90" s="15">
        <v>77.254538433759194</v>
      </c>
      <c r="CH90" s="15">
        <v>50.27930980103374</v>
      </c>
      <c r="CI90" s="15">
        <v>88.178283883526007</v>
      </c>
      <c r="CJ90" s="15">
        <v>91.565981561650574</v>
      </c>
      <c r="CK90" s="15">
        <v>95.419718122320731</v>
      </c>
      <c r="CL90" s="15">
        <v>96.169129877833043</v>
      </c>
      <c r="CM90" s="15">
        <v>93.958178315730663</v>
      </c>
      <c r="CN90" s="15">
        <v>77.78805781244489</v>
      </c>
      <c r="CO90" s="15">
        <v>62.376875000000005</v>
      </c>
      <c r="CP90" s="15">
        <v>73.570624999999993</v>
      </c>
      <c r="CQ90" s="15">
        <v>71.963718233308256</v>
      </c>
      <c r="CR90" s="15">
        <v>6.2272550499326673</v>
      </c>
      <c r="CS90" s="15">
        <v>53.784334133882695</v>
      </c>
      <c r="CT90" s="15">
        <v>80.007687993585563</v>
      </c>
      <c r="CU90" s="15">
        <v>85.785863691900786</v>
      </c>
      <c r="CV90" s="15">
        <v>53.937577918034819</v>
      </c>
      <c r="CW90" s="15">
        <v>56.912335495694144</v>
      </c>
      <c r="CX90" s="15">
        <v>96.85510501231974</v>
      </c>
      <c r="CY90" s="15">
        <v>95.420802380301197</v>
      </c>
      <c r="CZ90" s="15">
        <v>96.269928486876466</v>
      </c>
      <c r="DA90" s="15">
        <v>51.02427072440404</v>
      </c>
      <c r="DB90" s="15">
        <v>96.039448776059643</v>
      </c>
      <c r="DC90" s="15">
        <v>92.873850516747481</v>
      </c>
      <c r="DD90" s="15">
        <v>96.608498859170425</v>
      </c>
      <c r="DE90" s="15">
        <v>46.079925485964189</v>
      </c>
      <c r="DF90" s="15">
        <v>97.13180638295222</v>
      </c>
      <c r="DG90" s="15">
        <v>56.554887463922455</v>
      </c>
      <c r="DH90" s="15">
        <v>63.521105510365864</v>
      </c>
      <c r="DI90" s="15">
        <v>32.5</v>
      </c>
      <c r="DJ90" s="15">
        <v>85.041608285152961</v>
      </c>
      <c r="DK90" s="15">
        <v>24.750429984093984</v>
      </c>
      <c r="DL90" s="15">
        <v>30.127205300425192</v>
      </c>
      <c r="DM90" s="15">
        <v>65.832914908811475</v>
      </c>
      <c r="DN90" s="15">
        <v>43.174405742843284</v>
      </c>
      <c r="DO90" s="15">
        <v>88.213098788617955</v>
      </c>
      <c r="DP90" s="15">
        <v>85.299732253840119</v>
      </c>
      <c r="DQ90" s="15">
        <v>61.598045705755645</v>
      </c>
      <c r="DR90" s="15">
        <v>80.691210392923125</v>
      </c>
      <c r="DS90" s="15">
        <v>48.162355259834818</v>
      </c>
      <c r="DT90" s="15">
        <v>31.958643433931552</v>
      </c>
      <c r="DU90" s="15">
        <v>26.067215241767098</v>
      </c>
      <c r="DV90" s="15">
        <v>20.440717916164964</v>
      </c>
      <c r="DW90" s="15">
        <v>7.2140474814124822</v>
      </c>
      <c r="DX90" s="15">
        <v>19.936485315231948</v>
      </c>
      <c r="DY90" s="15">
        <v>18.165239754601153</v>
      </c>
      <c r="DZ90" s="15">
        <v>18.089103893107016</v>
      </c>
      <c r="EA90" s="15">
        <v>39.370546693036907</v>
      </c>
      <c r="EB90" s="15">
        <v>43.871683286005684</v>
      </c>
      <c r="EC90" s="15">
        <v>34.60267124094959</v>
      </c>
      <c r="ED90" s="15">
        <v>46.925183955620064</v>
      </c>
      <c r="EE90" s="15">
        <v>23.337142442359696</v>
      </c>
      <c r="EF90" s="15">
        <v>52.811273762555828</v>
      </c>
      <c r="EG90" s="15">
        <v>68.600837048904324</v>
      </c>
      <c r="EH90" s="15">
        <v>93.353676306728971</v>
      </c>
      <c r="EI90" s="15">
        <v>94.372189305076247</v>
      </c>
      <c r="EJ90" s="15">
        <v>25.752134429423101</v>
      </c>
      <c r="EK90" s="15">
        <v>54.449511223947773</v>
      </c>
      <c r="EL90" s="15">
        <v>90.110985174757388</v>
      </c>
      <c r="EM90" s="15">
        <v>74.812976322645113</v>
      </c>
      <c r="EN90" s="15">
        <v>21.003836214710127</v>
      </c>
      <c r="EO90" s="15">
        <v>88.814375000000013</v>
      </c>
      <c r="EP90" s="15">
        <v>99.578749999999999</v>
      </c>
      <c r="EQ90" s="15">
        <v>99.350238323521012</v>
      </c>
      <c r="ER90" s="15">
        <v>96.287460266210971</v>
      </c>
      <c r="ES90" s="15">
        <v>81.381348792026941</v>
      </c>
      <c r="ET90" s="15">
        <v>71.212125165289009</v>
      </c>
      <c r="EU90" s="15">
        <v>81.935485577523323</v>
      </c>
      <c r="EV90" s="15">
        <v>44.839396559859608</v>
      </c>
      <c r="EW90" s="15">
        <v>18.469299845786409</v>
      </c>
      <c r="EX90" s="15">
        <v>10.012936057187172</v>
      </c>
      <c r="EY90" s="15">
        <v>8.3304309772592138</v>
      </c>
      <c r="EZ90" s="15">
        <v>13.642123368792811</v>
      </c>
      <c r="FA90" s="15">
        <v>15.287373041431232</v>
      </c>
      <c r="FB90" s="15">
        <v>8.379475723182054</v>
      </c>
      <c r="FC90" s="15">
        <v>9.6342462023112656</v>
      </c>
      <c r="FD90" s="15">
        <v>19.51767318083505</v>
      </c>
      <c r="FE90" s="15">
        <v>16.925035388486943</v>
      </c>
      <c r="FF90" s="15">
        <v>24.733788075716131</v>
      </c>
      <c r="FG90" s="15">
        <v>38.003710991603207</v>
      </c>
      <c r="FH90" s="15">
        <v>63.070652852251037</v>
      </c>
      <c r="FI90" s="15">
        <v>63.59381015627153</v>
      </c>
      <c r="FJ90" s="15">
        <v>60.011086817787017</v>
      </c>
      <c r="FK90" s="15">
        <v>60.735393706967834</v>
      </c>
      <c r="FL90" s="15">
        <v>15.817544572560408</v>
      </c>
      <c r="FM90" s="15">
        <v>62.548040159732651</v>
      </c>
      <c r="FN90" s="15">
        <v>71.843116061505413</v>
      </c>
      <c r="FO90" s="15">
        <v>86.465131808693215</v>
      </c>
      <c r="FP90" s="15">
        <v>71.280995915666765</v>
      </c>
      <c r="FQ90" s="15">
        <v>86.958700159669846</v>
      </c>
      <c r="FR90" s="15">
        <v>44.197341553444083</v>
      </c>
      <c r="FS90" s="15">
        <v>83.037375728117013</v>
      </c>
      <c r="FT90" s="15">
        <v>30.640990078490304</v>
      </c>
      <c r="FU90" s="15">
        <v>8.4000763249663244</v>
      </c>
      <c r="FV90" s="15">
        <v>113.58096828065347</v>
      </c>
      <c r="FW90" s="15">
        <v>197.7930751418144</v>
      </c>
      <c r="FX90" s="15">
        <v>225.90690393274247</v>
      </c>
      <c r="FY90" s="15">
        <v>104.87541497942352</v>
      </c>
      <c r="FZ90" s="15">
        <v>37.803758410163539</v>
      </c>
      <c r="GA90" s="15">
        <v>69.579533503220915</v>
      </c>
      <c r="GB90" s="15">
        <v>-7.6114085032209218</v>
      </c>
      <c r="GC90" s="15">
        <v>62.89270247013485</v>
      </c>
      <c r="GD90" s="15">
        <v>7.4957699390357142</v>
      </c>
      <c r="GE90" s="15">
        <v>25.625</v>
      </c>
      <c r="GF90" s="15">
        <v>28.693181818181817</v>
      </c>
      <c r="GG90" s="15">
        <v>26.13636363636364</v>
      </c>
      <c r="GH90" s="15">
        <v>66.666666666666657</v>
      </c>
      <c r="GI90" s="15">
        <v>34.375</v>
      </c>
      <c r="GJ90" s="15">
        <v>72.853665234284534</v>
      </c>
      <c r="GK90" s="15">
        <v>10.5</v>
      </c>
      <c r="GL90" s="15">
        <v>9.6</v>
      </c>
      <c r="GM90" s="15">
        <v>3.2916666666666674</v>
      </c>
      <c r="GN90" s="15">
        <v>64.150831153537155</v>
      </c>
      <c r="GO90" s="15">
        <v>26.961172721976993</v>
      </c>
      <c r="GP90" s="15">
        <v>24.187549746892611</v>
      </c>
      <c r="GQ90" s="15">
        <v>31.997902285333335</v>
      </c>
      <c r="GR90" s="15">
        <v>70.111356217573075</v>
      </c>
      <c r="GS90" s="15">
        <v>26.953468575297112</v>
      </c>
      <c r="GT90" s="15">
        <v>27.518930496341852</v>
      </c>
      <c r="GU90" s="15">
        <v>9.6381145446217289</v>
      </c>
      <c r="GV90" s="15">
        <v>73.170759351980308</v>
      </c>
      <c r="GW90" s="15">
        <v>67.116863049943092</v>
      </c>
      <c r="GX90" s="15">
        <v>5.1502601373382459</v>
      </c>
      <c r="GY90" s="15">
        <v>0.625</v>
      </c>
      <c r="GZ90" s="15">
        <v>400.27178138009526</v>
      </c>
      <c r="HA90" s="15">
        <v>45.801779183525376</v>
      </c>
      <c r="HB90" s="15">
        <v>23.896119250464853</v>
      </c>
      <c r="HC90" s="15">
        <v>22.177500000000002</v>
      </c>
      <c r="HD90" s="15">
        <v>2969637.5725202919</v>
      </c>
      <c r="HE90" s="15">
        <v>75.307331349206336</v>
      </c>
      <c r="HF90" s="15">
        <v>180.1395634920635</v>
      </c>
      <c r="HG90" s="15">
        <v>231.27070436507938</v>
      </c>
      <c r="HH90" s="15">
        <v>98.528065476190477</v>
      </c>
      <c r="HI90" s="15">
        <v>174.99027733328037</v>
      </c>
      <c r="HJ90" s="15">
        <v>49.72069019896626</v>
      </c>
      <c r="HK90" s="15">
        <v>50.237171365549528</v>
      </c>
      <c r="HL90" s="15">
        <v>91.565981561650574</v>
      </c>
      <c r="HM90" s="15">
        <v>95.419718122320731</v>
      </c>
      <c r="HN90" s="15">
        <v>96.169129877833043</v>
      </c>
      <c r="HO90" s="15">
        <v>93.958178315730663</v>
      </c>
      <c r="HP90" s="15">
        <v>77.78805781244489</v>
      </c>
      <c r="HQ90" s="15">
        <v>62.550625000000004</v>
      </c>
      <c r="HR90" s="15">
        <v>72.084666666666664</v>
      </c>
      <c r="HS90" s="15">
        <v>79.284957644410994</v>
      </c>
      <c r="HT90" s="15">
        <v>7.1820062153017439</v>
      </c>
      <c r="HU90" s="15">
        <v>53.784334133882695</v>
      </c>
      <c r="HV90" s="15">
        <v>80.007687993585563</v>
      </c>
      <c r="HW90" s="15">
        <v>85.785863691900786</v>
      </c>
      <c r="HX90" s="15">
        <v>53.937577918034819</v>
      </c>
      <c r="HY90" s="15">
        <v>60.706491195407089</v>
      </c>
      <c r="HZ90" s="15">
        <v>96.85510501231974</v>
      </c>
      <c r="IA90" s="15">
        <v>95.420802380301197</v>
      </c>
      <c r="IB90" s="15">
        <v>96.269928486876466</v>
      </c>
      <c r="IC90" s="15">
        <v>51.02427072440404</v>
      </c>
      <c r="ID90" s="15">
        <v>96.039448776059643</v>
      </c>
      <c r="IE90" s="15">
        <v>92.873850516747481</v>
      </c>
      <c r="IF90" s="15">
        <v>96.608498859170425</v>
      </c>
      <c r="IG90" s="15">
        <v>46.079925485964189</v>
      </c>
      <c r="IH90" s="15">
        <v>97.13180638295222</v>
      </c>
      <c r="II90" s="15">
        <v>57.53769483865036</v>
      </c>
      <c r="IJ90" s="15">
        <v>8.8352856470378782</v>
      </c>
      <c r="IK90" s="15">
        <v>10.125</v>
      </c>
      <c r="IL90" s="15">
        <v>85.041608285152961</v>
      </c>
      <c r="IM90" s="15">
        <v>24.750429984093984</v>
      </c>
      <c r="IN90" s="15">
        <v>30.127205300425192</v>
      </c>
      <c r="IO90" s="15">
        <v>65.832914908811475</v>
      </c>
      <c r="IP90" s="15">
        <v>43.174405742843284</v>
      </c>
      <c r="IQ90" s="15">
        <v>10.227397320916042</v>
      </c>
      <c r="IR90" s="15">
        <v>85.299732253840119</v>
      </c>
      <c r="IS90" s="15">
        <v>80.628126517397433</v>
      </c>
      <c r="IT90" s="15">
        <v>8.7767225486713158</v>
      </c>
      <c r="IU90" s="15">
        <v>94.198891293456839</v>
      </c>
      <c r="IV90" s="15">
        <v>7.1083365953192335</v>
      </c>
      <c r="IW90" s="15">
        <v>26.067215241767098</v>
      </c>
      <c r="IX90" s="15">
        <v>125.27275580428491</v>
      </c>
      <c r="IY90" s="15">
        <v>13.712292057506545</v>
      </c>
      <c r="IZ90" s="15">
        <v>30.357327153757144</v>
      </c>
      <c r="JA90" s="15">
        <v>186.41178344749812</v>
      </c>
      <c r="JB90" s="15">
        <v>10.544901143107783</v>
      </c>
      <c r="JC90" s="15">
        <v>35.005797858839976</v>
      </c>
      <c r="JD90" s="15">
        <v>25.710737838764228</v>
      </c>
      <c r="JE90" s="15">
        <v>11.940249803489603</v>
      </c>
      <c r="JF90" s="15">
        <v>5.0940267543228721</v>
      </c>
      <c r="JG90" s="15">
        <v>7.4678855815551044</v>
      </c>
      <c r="JH90" s="15">
        <v>13.673203461059904</v>
      </c>
      <c r="JI90" s="15">
        <v>12.270600114611678</v>
      </c>
      <c r="JJ90" s="15">
        <v>94.056600259393193</v>
      </c>
      <c r="JK90" s="15">
        <v>113.16132467168013</v>
      </c>
      <c r="JL90" s="15">
        <v>25.752134429423101</v>
      </c>
      <c r="JM90" s="15">
        <v>54.449511223947773</v>
      </c>
      <c r="JN90" s="15">
        <v>90.110985174757388</v>
      </c>
      <c r="JO90" s="15">
        <v>74.812976322645113</v>
      </c>
      <c r="JP90" s="15">
        <v>21.003836214710127</v>
      </c>
      <c r="JQ90" s="15">
        <v>88.814375000000013</v>
      </c>
      <c r="JR90" s="15">
        <v>99.578749999999999</v>
      </c>
      <c r="JS90" s="15">
        <v>99.350238323521012</v>
      </c>
      <c r="JT90" s="15">
        <v>96.287460266210971</v>
      </c>
      <c r="JU90" s="15">
        <v>81.381348792026941</v>
      </c>
      <c r="JV90" s="15">
        <v>0.8455284666666667</v>
      </c>
      <c r="JW90" s="15">
        <v>0.86341464000000012</v>
      </c>
      <c r="JX90" s="15">
        <v>1.3946806106000003</v>
      </c>
      <c r="JY90" s="15">
        <v>0.26650830000000003</v>
      </c>
      <c r="JZ90" s="15">
        <v>4.6309260459376782</v>
      </c>
      <c r="KA90" s="15">
        <v>149087.40395260073</v>
      </c>
      <c r="KB90" s="15">
        <v>238093.26847961848</v>
      </c>
      <c r="KC90" s="15">
        <v>1.2232655783475403</v>
      </c>
      <c r="KD90" s="15">
        <v>251.4253513258129</v>
      </c>
      <c r="KE90" s="15">
        <v>25.050826153749991</v>
      </c>
      <c r="KF90" s="15">
        <v>74.867404573125015</v>
      </c>
      <c r="KG90" s="15">
        <v>0.12623037794278286</v>
      </c>
      <c r="KH90" s="15">
        <v>-10.585635162697578</v>
      </c>
      <c r="KI90" s="15">
        <v>18.092427680092374</v>
      </c>
      <c r="KJ90" s="15">
        <v>52.282611409004176</v>
      </c>
      <c r="KK90" s="15">
        <v>54.375240625086114</v>
      </c>
      <c r="KL90" s="15">
        <v>7.0136447112936091</v>
      </c>
      <c r="KM90" s="15">
        <v>10.288625881539485</v>
      </c>
      <c r="KN90" s="15">
        <v>86.131666666666689</v>
      </c>
      <c r="KO90" s="15">
        <v>108.29894791666666</v>
      </c>
      <c r="KP90" s="15">
        <v>103.0563125</v>
      </c>
      <c r="KQ90" s="15">
        <v>13.534868191306796</v>
      </c>
      <c r="KR90" s="15">
        <v>28.719004084333228</v>
      </c>
      <c r="KS90" s="15">
        <v>86.958700159669846</v>
      </c>
      <c r="KT90" s="15">
        <v>6.0192073931404311</v>
      </c>
      <c r="KU90" s="15">
        <v>83.037375728117013</v>
      </c>
      <c r="KV90" s="15">
        <v>30.640990078490304</v>
      </c>
    </row>
    <row r="91" spans="1:308" x14ac:dyDescent="0.3">
      <c r="A91" t="s">
        <v>342</v>
      </c>
      <c r="B91" s="16" t="s">
        <v>364</v>
      </c>
      <c r="C91" t="s">
        <v>75</v>
      </c>
      <c r="H91" s="17"/>
      <c r="I91" s="15">
        <v>58.068894252293603</v>
      </c>
      <c r="J91" s="15">
        <v>58.992431435301107</v>
      </c>
      <c r="K91" s="15">
        <v>65.462783376358018</v>
      </c>
      <c r="L91" s="15">
        <v>68.566128513142729</v>
      </c>
      <c r="M91" s="15">
        <v>58.750291669392794</v>
      </c>
      <c r="N91" s="15">
        <v>54.178586421987802</v>
      </c>
      <c r="O91" s="15">
        <v>42.463144097579139</v>
      </c>
      <c r="P91" s="15">
        <v>84.419847704569804</v>
      </c>
      <c r="Q91" s="15">
        <v>64.275532865432055</v>
      </c>
      <c r="R91" s="15">
        <v>34.924242424242422</v>
      </c>
      <c r="S91" s="15">
        <v>65.477866327319376</v>
      </c>
      <c r="T91" s="15">
        <v>45.327407017990843</v>
      </c>
      <c r="U91" s="15">
        <v>73.135929882321093</v>
      </c>
      <c r="V91" s="15">
        <v>45.386193825232219</v>
      </c>
      <c r="W91" s="15">
        <v>36.108806756795673</v>
      </c>
      <c r="X91" s="15">
        <v>67.620372018294844</v>
      </c>
      <c r="Y91" s="15">
        <v>93.50571670865871</v>
      </c>
      <c r="Z91" s="15">
        <v>64.616238021682804</v>
      </c>
      <c r="AA91" s="15">
        <v>77.914736982185104</v>
      </c>
      <c r="AB91" s="15">
        <v>86.701468401697014</v>
      </c>
      <c r="AC91" s="15">
        <v>50.339920935226132</v>
      </c>
      <c r="AD91" s="15">
        <v>54.635670550762455</v>
      </c>
      <c r="AE91" s="15">
        <v>73.23884569584294</v>
      </c>
      <c r="AF91" s="15">
        <v>58.750291669392794</v>
      </c>
      <c r="AG91" s="15">
        <v>38.580561152932468</v>
      </c>
      <c r="AH91" s="15">
        <v>10.726173883190121</v>
      </c>
      <c r="AI91" s="15">
        <v>45.31666224989619</v>
      </c>
      <c r="AJ91" s="15">
        <v>76.240127255439361</v>
      </c>
      <c r="AK91" s="15">
        <v>61.043631983611171</v>
      </c>
      <c r="AL91" s="15">
        <v>93.164362006857488</v>
      </c>
      <c r="AM91" s="15">
        <v>54.530511149238997</v>
      </c>
      <c r="AN91" s="15">
        <v>12.009461146474186</v>
      </c>
      <c r="AO91" s="15">
        <v>11.223127267928852</v>
      </c>
      <c r="AP91" s="15">
        <v>30.562571473949426</v>
      </c>
      <c r="AQ91" s="15">
        <v>76.750679986491505</v>
      </c>
      <c r="AR91" s="15">
        <v>69.702513561391868</v>
      </c>
      <c r="AS91" s="15">
        <v>91.296609665234072</v>
      </c>
      <c r="AT91" s="15">
        <v>83.805614751917105</v>
      </c>
      <c r="AU91" s="15">
        <v>89.655790113256927</v>
      </c>
      <c r="AV91" s="15">
        <v>72.088257588591063</v>
      </c>
      <c r="AW91" s="15">
        <v>76.6290920061778</v>
      </c>
      <c r="AX91" s="15">
        <v>93.043722102241901</v>
      </c>
      <c r="AY91" s="15">
        <v>71.97311484263345</v>
      </c>
      <c r="AZ91" s="15">
        <v>53.105387733209874</v>
      </c>
      <c r="BA91" s="15">
        <v>68.869691815119722</v>
      </c>
      <c r="BB91" s="15">
        <v>63.15393707076521</v>
      </c>
      <c r="BC91" s="15">
        <v>33.75</v>
      </c>
      <c r="BD91" s="15">
        <v>33.522727272727273</v>
      </c>
      <c r="BE91" s="15">
        <v>37.5</v>
      </c>
      <c r="BF91" s="15">
        <v>66.666666666666657</v>
      </c>
      <c r="BG91" s="15">
        <v>31.25</v>
      </c>
      <c r="BH91" s="15">
        <v>63.322831819445668</v>
      </c>
      <c r="BI91" s="15">
        <v>90.628999817151225</v>
      </c>
      <c r="BJ91" s="15">
        <v>75.520833333333343</v>
      </c>
      <c r="BK91" s="15">
        <v>87.76315789473685</v>
      </c>
      <c r="BL91" s="15">
        <v>59.283849021125604</v>
      </c>
      <c r="BM91" s="15">
        <v>23.267090056380706</v>
      </c>
      <c r="BN91" s="15">
        <v>22.37957352646103</v>
      </c>
      <c r="BO91" s="15">
        <v>33.94336459125001</v>
      </c>
      <c r="BP91" s="15">
        <v>70.138737889263737</v>
      </c>
      <c r="BQ91" s="15">
        <v>68.552307794035158</v>
      </c>
      <c r="BR91" s="15">
        <v>80.716743963664385</v>
      </c>
      <c r="BS91" s="15">
        <v>3.583385685767166</v>
      </c>
      <c r="BT91" s="15">
        <v>92.955446004457457</v>
      </c>
      <c r="BU91" s="15">
        <v>49.335634848368755</v>
      </c>
      <c r="BV91" s="15">
        <v>29.976305811726174</v>
      </c>
      <c r="BW91" s="15">
        <v>75</v>
      </c>
      <c r="BX91" s="15">
        <v>21.466390601073734</v>
      </c>
      <c r="BY91" s="15">
        <v>47.911576480971235</v>
      </c>
      <c r="BZ91" s="15">
        <v>35.946736453201972</v>
      </c>
      <c r="CA91" s="15">
        <v>29.756249999999998</v>
      </c>
      <c r="CB91" s="15">
        <v>30.82066409300948</v>
      </c>
      <c r="CC91" s="15">
        <v>78.803613083314403</v>
      </c>
      <c r="CD91" s="15">
        <v>41.194637130858297</v>
      </c>
      <c r="CE91" s="15">
        <v>67.011296746852452</v>
      </c>
      <c r="CF91" s="15">
        <v>64.790655536898555</v>
      </c>
      <c r="CG91" s="15">
        <v>83.554575065739911</v>
      </c>
      <c r="CH91" s="15">
        <v>53.176281892243878</v>
      </c>
      <c r="CI91" s="15">
        <v>84.811544672156387</v>
      </c>
      <c r="CJ91" s="15">
        <v>84.428013824844314</v>
      </c>
      <c r="CK91" s="15">
        <v>96.94269104166834</v>
      </c>
      <c r="CL91" s="15">
        <v>96.742449247910969</v>
      </c>
      <c r="CM91" s="15">
        <v>95.442831130899322</v>
      </c>
      <c r="CN91" s="15">
        <v>93.972598297970649</v>
      </c>
      <c r="CO91" s="15">
        <v>49.237499999999997</v>
      </c>
      <c r="CP91" s="15">
        <v>85.252337499999996</v>
      </c>
      <c r="CQ91" s="15">
        <v>86.353784409194702</v>
      </c>
      <c r="CR91" s="15">
        <v>37.621330177536542</v>
      </c>
      <c r="CS91" s="15">
        <v>65.202460465965586</v>
      </c>
      <c r="CT91" s="15">
        <v>83.468753476063256</v>
      </c>
      <c r="CU91" s="15">
        <v>86.805766214098497</v>
      </c>
      <c r="CV91" s="15">
        <v>66.725602405859007</v>
      </c>
      <c r="CW91" s="15">
        <v>68.189280662110491</v>
      </c>
      <c r="CX91" s="15">
        <v>97.096558669013703</v>
      </c>
      <c r="CY91" s="15">
        <v>95.331626402108981</v>
      </c>
      <c r="CZ91" s="15">
        <v>97.524660936172637</v>
      </c>
      <c r="DA91" s="15">
        <v>56.008159571576144</v>
      </c>
      <c r="DB91" s="15">
        <v>97.76492532324157</v>
      </c>
      <c r="DC91" s="15">
        <v>95.809042271072883</v>
      </c>
      <c r="DD91" s="15">
        <v>96.445248658165312</v>
      </c>
      <c r="DE91" s="15">
        <v>57.377126344396054</v>
      </c>
      <c r="DF91" s="15">
        <v>97.350957706842493</v>
      </c>
      <c r="DG91" s="15">
        <v>54.549555782640475</v>
      </c>
      <c r="DH91" s="15">
        <v>53.970207023037929</v>
      </c>
      <c r="DI91" s="15">
        <v>42.5</v>
      </c>
      <c r="DJ91" s="15">
        <v>91.071392202519803</v>
      </c>
      <c r="DK91" s="15">
        <v>37.852830012625851</v>
      </c>
      <c r="DL91" s="15">
        <v>34.982789437141719</v>
      </c>
      <c r="DM91" s="15">
        <v>72.551151498528739</v>
      </c>
      <c r="DN91" s="15">
        <v>39.731419063567486</v>
      </c>
      <c r="DO91" s="15">
        <v>89.864836666446436</v>
      </c>
      <c r="DP91" s="15">
        <v>90.807975554829099</v>
      </c>
      <c r="DQ91" s="15">
        <v>50.773251277506532</v>
      </c>
      <c r="DR91" s="15">
        <v>75.664203574628715</v>
      </c>
      <c r="DS91" s="15">
        <v>49.813420156043151</v>
      </c>
      <c r="DT91" s="15">
        <v>47.120803351068702</v>
      </c>
      <c r="DU91" s="15">
        <v>30.040318954796241</v>
      </c>
      <c r="DV91" s="15">
        <v>10.323988409268171</v>
      </c>
      <c r="DW91" s="15">
        <v>8.1791300669074918</v>
      </c>
      <c r="DX91" s="15">
        <v>11.980171378593345</v>
      </c>
      <c r="DY91" s="15">
        <v>11.782435015088783</v>
      </c>
      <c r="DZ91" s="15">
        <v>11.36514454609282</v>
      </c>
      <c r="EA91" s="15">
        <v>50.67618325405531</v>
      </c>
      <c r="EB91" s="15">
        <v>45.682117398954247</v>
      </c>
      <c r="EC91" s="15">
        <v>33.882004218070172</v>
      </c>
      <c r="ED91" s="15">
        <v>70.162898143272699</v>
      </c>
      <c r="EE91" s="15">
        <v>26.180108235128522</v>
      </c>
      <c r="EF91" s="15">
        <v>61.406958778153168</v>
      </c>
      <c r="EG91" s="15">
        <v>62.481402043084231</v>
      </c>
      <c r="EH91" s="15">
        <v>91.600559626755555</v>
      </c>
      <c r="EI91" s="15">
        <v>89.471588573764464</v>
      </c>
      <c r="EJ91" s="15">
        <v>25.088709363654438</v>
      </c>
      <c r="EK91" s="15">
        <v>72.769184253272599</v>
      </c>
      <c r="EL91" s="15">
        <v>92.301174535529313</v>
      </c>
      <c r="EM91" s="15">
        <v>88.795763348504664</v>
      </c>
      <c r="EN91" s="15">
        <v>26.263328417094836</v>
      </c>
      <c r="EO91" s="15">
        <v>92.102499999999992</v>
      </c>
      <c r="EP91" s="15">
        <v>99.811250000000001</v>
      </c>
      <c r="EQ91" s="15">
        <v>99.528744460209651</v>
      </c>
      <c r="ER91" s="15">
        <v>96.543492807942926</v>
      </c>
      <c r="ES91" s="15">
        <v>77.835822766134868</v>
      </c>
      <c r="ET91" s="15">
        <v>67.897728861053622</v>
      </c>
      <c r="EU91" s="15">
        <v>78.225807091571241</v>
      </c>
      <c r="EV91" s="15">
        <v>50.253712586435135</v>
      </c>
      <c r="EW91" s="15">
        <v>21.744796057896011</v>
      </c>
      <c r="EX91" s="15">
        <v>11.664047121305563</v>
      </c>
      <c r="EY91" s="15">
        <v>10.663146583190281</v>
      </c>
      <c r="EZ91" s="15">
        <v>13.701189734926722</v>
      </c>
      <c r="FA91" s="15">
        <v>13.149174060118483</v>
      </c>
      <c r="FB91" s="15">
        <v>14.70098129321593</v>
      </c>
      <c r="FC91" s="15">
        <v>8.8182154920858906</v>
      </c>
      <c r="FD91" s="15">
        <v>8.2241382262950964</v>
      </c>
      <c r="FE91" s="15">
        <v>14.24529583345249</v>
      </c>
      <c r="FF91" s="15">
        <v>2.8730030360518182</v>
      </c>
      <c r="FG91" s="15">
        <v>43.068463776574063</v>
      </c>
      <c r="FH91" s="15">
        <v>42.55009665643405</v>
      </c>
      <c r="FI91" s="15">
        <v>50.075998067234686</v>
      </c>
      <c r="FJ91" s="15">
        <v>86.058395732569423</v>
      </c>
      <c r="FK91" s="15">
        <v>85.924037080412234</v>
      </c>
      <c r="FL91" s="15">
        <v>58.667267740132999</v>
      </c>
      <c r="FM91" s="15">
        <v>73.625444881852587</v>
      </c>
      <c r="FN91" s="15">
        <v>79.478254497490212</v>
      </c>
      <c r="FO91" s="15">
        <v>88.336732154459142</v>
      </c>
      <c r="FP91" s="15">
        <v>72.541761250583249</v>
      </c>
      <c r="FQ91" s="15">
        <v>90.5579976017234</v>
      </c>
      <c r="FR91" s="15">
        <v>48.172912253956824</v>
      </c>
      <c r="FS91" s="15">
        <v>81.844959558634329</v>
      </c>
      <c r="FT91" s="15">
        <v>36.760718548994326</v>
      </c>
      <c r="FU91" s="15">
        <v>6.2614318955150656</v>
      </c>
      <c r="FV91" s="15">
        <v>156.11958690698668</v>
      </c>
      <c r="FW91" s="15">
        <v>189.63434237549026</v>
      </c>
      <c r="FX91" s="15">
        <v>245.21849301218083</v>
      </c>
      <c r="FY91" s="15">
        <v>47.22278883690921</v>
      </c>
      <c r="FZ91" s="15">
        <v>34.10218717081365</v>
      </c>
      <c r="GA91" s="15">
        <v>71.97311484263345</v>
      </c>
      <c r="GB91" s="15">
        <v>-6.9443648426334468</v>
      </c>
      <c r="GC91" s="15">
        <v>68.869691815119722</v>
      </c>
      <c r="GD91" s="15">
        <v>9.3113559230039975</v>
      </c>
      <c r="GE91" s="15">
        <v>33.75</v>
      </c>
      <c r="GF91" s="15">
        <v>33.522727272727273</v>
      </c>
      <c r="GG91" s="15">
        <v>37.5</v>
      </c>
      <c r="GH91" s="15">
        <v>66.666666666666657</v>
      </c>
      <c r="GI91" s="15">
        <v>31.25</v>
      </c>
      <c r="GJ91" s="15">
        <v>63.322831819445668</v>
      </c>
      <c r="GK91" s="15">
        <v>7.25</v>
      </c>
      <c r="GL91" s="15">
        <v>11.75</v>
      </c>
      <c r="GM91" s="15">
        <v>3.875</v>
      </c>
      <c r="GN91" s="15">
        <v>59.283849021125604</v>
      </c>
      <c r="GO91" s="15">
        <v>23.267090056380706</v>
      </c>
      <c r="GP91" s="15">
        <v>22.37957352646103</v>
      </c>
      <c r="GQ91" s="15">
        <v>33.94336459125001</v>
      </c>
      <c r="GR91" s="15">
        <v>70.138737889263737</v>
      </c>
      <c r="GS91" s="15">
        <v>31.447692205964842</v>
      </c>
      <c r="GT91" s="15">
        <v>19.283256036335619</v>
      </c>
      <c r="GU91" s="15">
        <v>3.583385685767166</v>
      </c>
      <c r="GV91" s="15">
        <v>91.949081147951375</v>
      </c>
      <c r="GW91" s="15">
        <v>62.905846464491674</v>
      </c>
      <c r="GX91" s="15">
        <v>33.171940642040859</v>
      </c>
      <c r="GY91" s="15">
        <v>0.75</v>
      </c>
      <c r="GZ91" s="15">
        <v>5302.9560044861164</v>
      </c>
      <c r="HA91" s="15">
        <v>47.929549070066386</v>
      </c>
      <c r="HB91" s="15">
        <v>31.898311048557357</v>
      </c>
      <c r="HC91" s="15">
        <v>29.756249999999998</v>
      </c>
      <c r="HD91" s="15">
        <v>3039299.5860367091</v>
      </c>
      <c r="HE91" s="15">
        <v>73.839424603174606</v>
      </c>
      <c r="HF91" s="15">
        <v>260.71315476190478</v>
      </c>
      <c r="HG91" s="15">
        <v>163.55001984126983</v>
      </c>
      <c r="HH91" s="15">
        <v>132.58259920634919</v>
      </c>
      <c r="HI91" s="15">
        <v>156.70288029260115</v>
      </c>
      <c r="HJ91" s="15">
        <v>46.823718107756122</v>
      </c>
      <c r="HK91" s="15">
        <v>63.728528524307599</v>
      </c>
      <c r="HL91" s="15">
        <v>84.428013824844314</v>
      </c>
      <c r="HM91" s="15">
        <v>96.94269104166834</v>
      </c>
      <c r="HN91" s="15">
        <v>96.742449247910969</v>
      </c>
      <c r="HO91" s="15">
        <v>95.442831130899322</v>
      </c>
      <c r="HP91" s="15">
        <v>93.972598297970649</v>
      </c>
      <c r="HQ91" s="15">
        <v>49.237499999999997</v>
      </c>
      <c r="HR91" s="15">
        <v>84.401428571428568</v>
      </c>
      <c r="HS91" s="15">
        <v>84.404325039079666</v>
      </c>
      <c r="HT91" s="15">
        <v>41.136790581564313</v>
      </c>
      <c r="HU91" s="15">
        <v>65.202460465965586</v>
      </c>
      <c r="HV91" s="15">
        <v>83.468753476063256</v>
      </c>
      <c r="HW91" s="15">
        <v>86.805766214098497</v>
      </c>
      <c r="HX91" s="15">
        <v>66.725602405859007</v>
      </c>
      <c r="HY91" s="15">
        <v>68.189280662110491</v>
      </c>
      <c r="HZ91" s="15">
        <v>97.096558669013703</v>
      </c>
      <c r="IA91" s="15">
        <v>95.331626402108981</v>
      </c>
      <c r="IB91" s="15">
        <v>97.524660936172637</v>
      </c>
      <c r="IC91" s="15">
        <v>56.008159571576144</v>
      </c>
      <c r="ID91" s="15">
        <v>97.76492532324157</v>
      </c>
      <c r="IE91" s="15">
        <v>95.809042271072883</v>
      </c>
      <c r="IF91" s="15">
        <v>96.445248658165312</v>
      </c>
      <c r="IG91" s="15">
        <v>57.377126344396054</v>
      </c>
      <c r="IH91" s="15">
        <v>97.350957706842493</v>
      </c>
      <c r="II91" s="15">
        <v>54.549555782640475</v>
      </c>
      <c r="IJ91" s="15">
        <v>-2.6320709771887585</v>
      </c>
      <c r="IK91" s="15">
        <v>12.625</v>
      </c>
      <c r="IL91" s="15">
        <v>91.071392202519803</v>
      </c>
      <c r="IM91" s="15">
        <v>37.852830012625851</v>
      </c>
      <c r="IN91" s="15">
        <v>34.982789437141719</v>
      </c>
      <c r="IO91" s="15">
        <v>72.551151498528739</v>
      </c>
      <c r="IP91" s="15">
        <v>39.731419063567486</v>
      </c>
      <c r="IQ91" s="15">
        <v>9.1530159327920035</v>
      </c>
      <c r="IR91" s="15">
        <v>90.807975554829099</v>
      </c>
      <c r="IS91" s="15">
        <v>79.450841215650769</v>
      </c>
      <c r="IT91" s="15">
        <v>11.06172564789604</v>
      </c>
      <c r="IU91" s="15">
        <v>91.948019413222141</v>
      </c>
      <c r="IV91" s="15">
        <v>7.8156825722234053</v>
      </c>
      <c r="IW91" s="15">
        <v>30.040318954796241</v>
      </c>
      <c r="IX91" s="15">
        <v>77.045467050531798</v>
      </c>
      <c r="IY91" s="15">
        <v>19.433372968285678</v>
      </c>
      <c r="IZ91" s="15">
        <v>21.026170415580285</v>
      </c>
      <c r="JA91" s="15">
        <v>151.13926062829816</v>
      </c>
      <c r="JB91" s="15">
        <v>7.8536082843457367</v>
      </c>
      <c r="JC91" s="15">
        <v>42.241925823703752</v>
      </c>
      <c r="JD91" s="15">
        <v>25.098498686797335</v>
      </c>
      <c r="JE91" s="15">
        <v>10.960847991408496</v>
      </c>
      <c r="JF91" s="15">
        <v>7.1405889554028006</v>
      </c>
      <c r="JG91" s="15">
        <v>7.8540324705385549</v>
      </c>
      <c r="JH91" s="15">
        <v>12.588421182728197</v>
      </c>
      <c r="JI91" s="15">
        <v>13.113009955783252</v>
      </c>
      <c r="JJ91" s="15">
        <v>92.701881212658648</v>
      </c>
      <c r="JK91" s="15">
        <v>114.3932362919799</v>
      </c>
      <c r="JL91" s="15">
        <v>25.088709363654438</v>
      </c>
      <c r="JM91" s="15">
        <v>72.769184253272599</v>
      </c>
      <c r="JN91" s="15">
        <v>92.301174535529313</v>
      </c>
      <c r="JO91" s="15">
        <v>88.795763348504664</v>
      </c>
      <c r="JP91" s="15">
        <v>26.263328417094836</v>
      </c>
      <c r="JQ91" s="15">
        <v>92.102499999999992</v>
      </c>
      <c r="JR91" s="15">
        <v>99.811250000000001</v>
      </c>
      <c r="JS91" s="15">
        <v>99.528744460209651</v>
      </c>
      <c r="JT91" s="15">
        <v>96.543492807942926</v>
      </c>
      <c r="JU91" s="15">
        <v>77.835822766134868</v>
      </c>
      <c r="JV91" s="15">
        <v>0.82774389999999998</v>
      </c>
      <c r="JW91" s="15">
        <v>0.83536584999999997</v>
      </c>
      <c r="JX91" s="15">
        <v>1.4492635717499998</v>
      </c>
      <c r="JY91" s="15">
        <v>0.27505527499999999</v>
      </c>
      <c r="JZ91" s="15">
        <v>5.0300786796977652</v>
      </c>
      <c r="KA91" s="15">
        <v>187570.44503196076</v>
      </c>
      <c r="KB91" s="15">
        <v>176007.30187365552</v>
      </c>
      <c r="KC91" s="15">
        <v>1.0521710936110844</v>
      </c>
      <c r="KD91" s="15">
        <v>193.78972180349984</v>
      </c>
      <c r="KE91" s="15">
        <v>22.928995028750002</v>
      </c>
      <c r="KF91" s="15">
        <v>23.899125555000012</v>
      </c>
      <c r="KG91" s="15">
        <v>0.1082131745823835</v>
      </c>
      <c r="KH91" s="15">
        <v>-19.946379224801618</v>
      </c>
      <c r="KI91" s="15">
        <v>32.953266905320135</v>
      </c>
      <c r="KJ91" s="15">
        <v>-29.799613374263799</v>
      </c>
      <c r="KK91" s="15">
        <v>0.30399226893875309</v>
      </c>
      <c r="KL91" s="15">
        <v>3.4939090680803684</v>
      </c>
      <c r="KM91" s="15">
        <v>5.4991372845919404</v>
      </c>
      <c r="KN91" s="15">
        <v>79.101812500000023</v>
      </c>
      <c r="KO91" s="15">
        <v>98.520645833333333</v>
      </c>
      <c r="KP91" s="15">
        <v>97.846666666666678</v>
      </c>
      <c r="KQ91" s="15">
        <v>11.663267845540862</v>
      </c>
      <c r="KR91" s="15">
        <v>27.458238749416765</v>
      </c>
      <c r="KS91" s="15">
        <v>90.5579976017234</v>
      </c>
      <c r="KT91" s="15">
        <v>6.1818613727964031</v>
      </c>
      <c r="KU91" s="15">
        <v>81.844959558634329</v>
      </c>
      <c r="KV91" s="15">
        <v>36.760718548994326</v>
      </c>
    </row>
    <row r="92" spans="1:308" x14ac:dyDescent="0.3">
      <c r="A92" t="s">
        <v>342</v>
      </c>
      <c r="B92" s="16" t="s">
        <v>366</v>
      </c>
      <c r="C92" t="s">
        <v>91</v>
      </c>
      <c r="H92" s="17"/>
      <c r="I92" s="15">
        <v>62.812145044279895</v>
      </c>
      <c r="J92" s="15">
        <v>60.048929569080599</v>
      </c>
      <c r="K92" s="15">
        <v>65.677664828106913</v>
      </c>
      <c r="L92" s="15">
        <v>73.721319035793954</v>
      </c>
      <c r="M92" s="15">
        <v>72.421500658280394</v>
      </c>
      <c r="N92" s="15">
        <v>57.251295031217282</v>
      </c>
      <c r="O92" s="15">
        <v>47.752161143200233</v>
      </c>
      <c r="P92" s="15">
        <v>80.792649997668462</v>
      </c>
      <c r="Q92" s="15">
        <v>64.554193300031471</v>
      </c>
      <c r="R92" s="15">
        <v>36.909090909090914</v>
      </c>
      <c r="S92" s="15">
        <v>71.161944245256521</v>
      </c>
      <c r="T92" s="15">
        <v>42.746477127463166</v>
      </c>
      <c r="U92" s="15">
        <v>73.86575409797679</v>
      </c>
      <c r="V92" s="15">
        <v>50.312397306076875</v>
      </c>
      <c r="W92" s="15">
        <v>39.664175653919798</v>
      </c>
      <c r="X92" s="15">
        <v>65.498152456184044</v>
      </c>
      <c r="Y92" s="15">
        <v>94.542343888979588</v>
      </c>
      <c r="Z92" s="15">
        <v>63.005987313344235</v>
      </c>
      <c r="AA92" s="15">
        <v>76.908290254363038</v>
      </c>
      <c r="AB92" s="15">
        <v>87.337945408753939</v>
      </c>
      <c r="AC92" s="15">
        <v>66.725922939462976</v>
      </c>
      <c r="AD92" s="15">
        <v>56.737939607233315</v>
      </c>
      <c r="AE92" s="15">
        <v>80.896496969156445</v>
      </c>
      <c r="AF92" s="15">
        <v>72.421500658280394</v>
      </c>
      <c r="AG92" s="15">
        <v>51.10792103149118</v>
      </c>
      <c r="AH92" s="15">
        <v>7.697043399230755</v>
      </c>
      <c r="AI92" s="15">
        <v>54.989234627930742</v>
      </c>
      <c r="AJ92" s="15">
        <v>73.197981503375004</v>
      </c>
      <c r="AK92" s="15">
        <v>62.411093116481993</v>
      </c>
      <c r="AL92" s="15">
        <v>94.104496508794043</v>
      </c>
      <c r="AM92" s="15">
        <v>59.515986638420166</v>
      </c>
      <c r="AN92" s="15">
        <v>16.204322655593856</v>
      </c>
      <c r="AO92" s="15">
        <v>19.032962643164698</v>
      </c>
      <c r="AP92" s="15">
        <v>45.302038924633166</v>
      </c>
      <c r="AQ92" s="15">
        <v>70.396804467530345</v>
      </c>
      <c r="AR92" s="15">
        <v>76.06085152985915</v>
      </c>
      <c r="AS92" s="15">
        <v>90.239205265922834</v>
      </c>
      <c r="AT92" s="15">
        <v>84.604943228263409</v>
      </c>
      <c r="AU92" s="15">
        <v>86.256316341478595</v>
      </c>
      <c r="AV92" s="15">
        <v>84.563612855442699</v>
      </c>
      <c r="AW92" s="15">
        <v>52.583157322207057</v>
      </c>
      <c r="AX92" s="15">
        <v>86.50866497269611</v>
      </c>
      <c r="AY92" s="15">
        <v>72.35885192312125</v>
      </c>
      <c r="AZ92" s="15">
        <v>62.060559769950942</v>
      </c>
      <c r="BA92" s="15">
        <v>71.029377476769213</v>
      </c>
      <c r="BB92" s="15">
        <v>52.767984030284502</v>
      </c>
      <c r="BC92" s="15">
        <v>33</v>
      </c>
      <c r="BD92" s="15">
        <v>41.81818181818182</v>
      </c>
      <c r="BE92" s="15">
        <v>35.909090909090914</v>
      </c>
      <c r="BF92" s="15">
        <v>79.999999999999986</v>
      </c>
      <c r="BG92" s="15">
        <v>45</v>
      </c>
      <c r="BH92" s="15">
        <v>79.138254779034497</v>
      </c>
      <c r="BI92" s="15">
        <v>88.754799780581465</v>
      </c>
      <c r="BJ92" s="15">
        <v>62.91666666666665</v>
      </c>
      <c r="BK92" s="15">
        <v>87.473684210526329</v>
      </c>
      <c r="BL92" s="15">
        <v>55.365778935923764</v>
      </c>
      <c r="BM92" s="15">
        <v>21.098193539832767</v>
      </c>
      <c r="BN92" s="15">
        <v>23.834185095033003</v>
      </c>
      <c r="BO92" s="15">
        <v>25.960543856000005</v>
      </c>
      <c r="BP92" s="15">
        <v>59.944567462240038</v>
      </c>
      <c r="BQ92" s="15">
        <v>71.246846231416129</v>
      </c>
      <c r="BR92" s="15">
        <v>90.405848600274197</v>
      </c>
      <c r="BS92" s="15">
        <v>5.7578425758538208</v>
      </c>
      <c r="BT92" s="15">
        <v>100</v>
      </c>
      <c r="BU92" s="15">
        <v>87.899977784233641</v>
      </c>
      <c r="BV92" s="15">
        <v>24.176580262600087</v>
      </c>
      <c r="BW92" s="15">
        <v>70</v>
      </c>
      <c r="BX92" s="15">
        <v>14.03998321377369</v>
      </c>
      <c r="BY92" s="15">
        <v>70.361052981329891</v>
      </c>
      <c r="BZ92" s="15">
        <v>39.529556277056273</v>
      </c>
      <c r="CA92" s="15">
        <v>19.258999999999997</v>
      </c>
      <c r="CB92" s="15">
        <v>29.507093357292995</v>
      </c>
      <c r="CC92" s="15">
        <v>93.095798885201035</v>
      </c>
      <c r="CD92" s="15">
        <v>52.199935980617852</v>
      </c>
      <c r="CE92" s="15">
        <v>64.517791027099719</v>
      </c>
      <c r="CF92" s="15">
        <v>78.161218453920554</v>
      </c>
      <c r="CG92" s="15">
        <v>75.705083696640983</v>
      </c>
      <c r="CH92" s="15">
        <v>30.760966845230961</v>
      </c>
      <c r="CI92" s="15">
        <v>64.046272304577286</v>
      </c>
      <c r="CJ92" s="15">
        <v>88.07760290919984</v>
      </c>
      <c r="CK92" s="15">
        <v>96.365693300596007</v>
      </c>
      <c r="CL92" s="15">
        <v>97.035484563236352</v>
      </c>
      <c r="CM92" s="15">
        <v>95.708448006433429</v>
      </c>
      <c r="CN92" s="15">
        <v>95.524490665432239</v>
      </c>
      <c r="CO92" s="15">
        <v>66.650999999999996</v>
      </c>
      <c r="CP92" s="15">
        <v>66.7</v>
      </c>
      <c r="CQ92" s="15">
        <v>91.10588235889611</v>
      </c>
      <c r="CR92" s="15">
        <v>27.567066894480849</v>
      </c>
      <c r="CS92" s="15">
        <v>70.93885902262457</v>
      </c>
      <c r="CT92" s="15">
        <v>84.2331750724058</v>
      </c>
      <c r="CU92" s="15">
        <v>85.336419662556324</v>
      </c>
      <c r="CV92" s="15">
        <v>65.233023837056408</v>
      </c>
      <c r="CW92" s="15">
        <v>59.58996797897381</v>
      </c>
      <c r="CX92" s="15">
        <v>96.11829595256134</v>
      </c>
      <c r="CY92" s="15">
        <v>94.695798113065848</v>
      </c>
      <c r="CZ92" s="15">
        <v>97.536979050733819</v>
      </c>
      <c r="DA92" s="15">
        <v>60.26557833617052</v>
      </c>
      <c r="DB92" s="15">
        <v>97.010696168655102</v>
      </c>
      <c r="DC92" s="15">
        <v>97.133482226809235</v>
      </c>
      <c r="DD92" s="15">
        <v>97.008237996173122</v>
      </c>
      <c r="DE92" s="15">
        <v>57.918450064475948</v>
      </c>
      <c r="DF92" s="15">
        <v>97.134341313947999</v>
      </c>
      <c r="DG92" s="15">
        <v>85.477309149729336</v>
      </c>
      <c r="DH92" s="15">
        <v>64.700459668659576</v>
      </c>
      <c r="DI92" s="15">
        <v>50</v>
      </c>
      <c r="DJ92" s="15">
        <v>81.817208930875921</v>
      </c>
      <c r="DK92" s="15">
        <v>42.819120537828283</v>
      </c>
      <c r="DL92" s="15">
        <v>45.577489352995755</v>
      </c>
      <c r="DM92" s="15">
        <v>88.382847796905935</v>
      </c>
      <c r="DN92" s="15">
        <v>65.955282083018048</v>
      </c>
      <c r="DO92" s="15">
        <v>84.268875378013263</v>
      </c>
      <c r="DP92" s="15">
        <v>84.978982618688491</v>
      </c>
      <c r="DQ92" s="15">
        <v>60.012232272765118</v>
      </c>
      <c r="DR92" s="15">
        <v>83.38363849483828</v>
      </c>
      <c r="DS92" s="15">
        <v>73.868631207237769</v>
      </c>
      <c r="DT92" s="15">
        <v>63.28767301747429</v>
      </c>
      <c r="DU92" s="15">
        <v>38.928169045508085</v>
      </c>
      <c r="DV92" s="15">
        <v>8.4578056189418938</v>
      </c>
      <c r="DW92" s="15">
        <v>4.3940637779382943</v>
      </c>
      <c r="DX92" s="15">
        <v>8.9216964466456883</v>
      </c>
      <c r="DY92" s="15">
        <v>9.6563504983878268</v>
      </c>
      <c r="DZ92" s="15">
        <v>7.0553006542400709</v>
      </c>
      <c r="EA92" s="15">
        <v>72.281163951482469</v>
      </c>
      <c r="EB92" s="15">
        <v>63.114731760654514</v>
      </c>
      <c r="EC92" s="15">
        <v>60.502896467117033</v>
      </c>
      <c r="ED92" s="15">
        <v>57.660937204465633</v>
      </c>
      <c r="EE92" s="15">
        <v>21.386443755934003</v>
      </c>
      <c r="EF92" s="15">
        <v>60.938982773343369</v>
      </c>
      <c r="EG92" s="15">
        <v>66.870335629178868</v>
      </c>
      <c r="EH92" s="15">
        <v>80.057882851942821</v>
      </c>
      <c r="EI92" s="15">
        <v>84.924724759034916</v>
      </c>
      <c r="EJ92" s="15">
        <v>47.712374343566083</v>
      </c>
      <c r="EK92" s="15">
        <v>53.765749644643861</v>
      </c>
      <c r="EL92" s="15">
        <v>95.445553031382673</v>
      </c>
      <c r="EM92" s="15">
        <v>87.255047220983812</v>
      </c>
      <c r="EN92" s="15">
        <v>27.876741341833529</v>
      </c>
      <c r="EO92" s="15">
        <v>92.301000000000002</v>
      </c>
      <c r="EP92" s="15">
        <v>99.765999999999991</v>
      </c>
      <c r="EQ92" s="15">
        <v>99.451218284162621</v>
      </c>
      <c r="ER92" s="15">
        <v>96.622142317747418</v>
      </c>
      <c r="ES92" s="15">
        <v>82.382121942060195</v>
      </c>
      <c r="ET92" s="15">
        <v>80.227276030991533</v>
      </c>
      <c r="EU92" s="15">
        <v>93.064518390218396</v>
      </c>
      <c r="EV92" s="15">
        <v>53.497249550696168</v>
      </c>
      <c r="EW92" s="15">
        <v>11.274902581774588</v>
      </c>
      <c r="EX92" s="15">
        <v>22.523176432570427</v>
      </c>
      <c r="EY92" s="15">
        <v>12.356426329576852</v>
      </c>
      <c r="EZ92" s="15">
        <v>13.733365204634291</v>
      </c>
      <c r="FA92" s="15">
        <v>26.077112643928935</v>
      </c>
      <c r="FB92" s="15">
        <v>17.527212338869141</v>
      </c>
      <c r="FC92" s="15">
        <v>22.882700936632354</v>
      </c>
      <c r="FD92" s="15">
        <v>9.6448246532283779</v>
      </c>
      <c r="FE92" s="15">
        <v>13.001908833538277</v>
      </c>
      <c r="FF92" s="15">
        <v>19.68699031520433</v>
      </c>
      <c r="FG92" s="15">
        <v>54.634461988799544</v>
      </c>
      <c r="FH92" s="15">
        <v>68.651015032474461</v>
      </c>
      <c r="FI92" s="15">
        <v>70.535818453149176</v>
      </c>
      <c r="FJ92" s="15">
        <v>70.270589786835814</v>
      </c>
      <c r="FK92" s="15">
        <v>84.823104982698155</v>
      </c>
      <c r="FL92" s="15">
        <v>39.69126834967232</v>
      </c>
      <c r="FM92" s="15">
        <v>75.766726141588066</v>
      </c>
      <c r="FN92" s="15">
        <v>81.432333076857319</v>
      </c>
      <c r="FO92" s="15">
        <v>87.328684631742618</v>
      </c>
      <c r="FP92" s="15">
        <v>70.325538494208715</v>
      </c>
      <c r="FQ92" s="15">
        <v>93.874488192754143</v>
      </c>
      <c r="FR92" s="15">
        <v>77.098478873472814</v>
      </c>
      <c r="FS92" s="15">
        <v>86.931445142923423</v>
      </c>
      <c r="FT92" s="15">
        <v>40.806473844053201</v>
      </c>
      <c r="FU92" s="15">
        <v>7.0221544849475972</v>
      </c>
      <c r="FV92" s="15">
        <v>148.41377840493493</v>
      </c>
      <c r="FW92" s="15">
        <v>240.61404502209666</v>
      </c>
      <c r="FX92" s="15">
        <v>158.72314534517577</v>
      </c>
      <c r="FY92" s="15">
        <v>95.809523090769659</v>
      </c>
      <c r="FZ92" s="15">
        <v>66.139397972233027</v>
      </c>
      <c r="GA92" s="15">
        <v>72.35885192312125</v>
      </c>
      <c r="GB92" s="15">
        <v>-5.4088519231212446</v>
      </c>
      <c r="GC92" s="15">
        <v>71.029377476769213</v>
      </c>
      <c r="GD92" s="15">
        <v>6.9785834892551692</v>
      </c>
      <c r="GE92" s="15">
        <v>33</v>
      </c>
      <c r="GF92" s="15">
        <v>41.81818181818182</v>
      </c>
      <c r="GG92" s="15">
        <v>35.909090909090914</v>
      </c>
      <c r="GH92" s="15">
        <v>79.999999999999986</v>
      </c>
      <c r="GI92" s="15">
        <v>45</v>
      </c>
      <c r="GJ92" s="15">
        <v>79.138254779034497</v>
      </c>
      <c r="GK92" s="15">
        <v>8.5</v>
      </c>
      <c r="GL92" s="15">
        <v>17.8</v>
      </c>
      <c r="GM92" s="15">
        <v>3.9666666666666672</v>
      </c>
      <c r="GN92" s="15">
        <v>55.365778935923764</v>
      </c>
      <c r="GO92" s="15">
        <v>21.098193539832767</v>
      </c>
      <c r="GP92" s="15">
        <v>23.834185095033003</v>
      </c>
      <c r="GQ92" s="15">
        <v>25.960543856000005</v>
      </c>
      <c r="GR92" s="15">
        <v>59.944567462240038</v>
      </c>
      <c r="GS92" s="15">
        <v>28.753153768583864</v>
      </c>
      <c r="GT92" s="15">
        <v>9.594151399725817</v>
      </c>
      <c r="GU92" s="15">
        <v>6.1920473065042456</v>
      </c>
      <c r="GV92" s="15">
        <v>100</v>
      </c>
      <c r="GW92" s="15">
        <v>96.999968263190922</v>
      </c>
      <c r="GX92" s="15">
        <v>24.497440894104344</v>
      </c>
      <c r="GY92" s="15">
        <v>0.7</v>
      </c>
      <c r="GZ92" s="15">
        <v>1350.3574711404724</v>
      </c>
      <c r="HA92" s="15">
        <v>70.361052981329891</v>
      </c>
      <c r="HB92" s="15">
        <v>39.529556277056273</v>
      </c>
      <c r="HC92" s="15">
        <v>19.258999999999997</v>
      </c>
      <c r="HD92" s="15">
        <v>2909765.2261914727</v>
      </c>
      <c r="HE92" s="15">
        <v>29.773825396825394</v>
      </c>
      <c r="HF92" s="15">
        <v>215.14449206349209</v>
      </c>
      <c r="HG92" s="15">
        <v>175.54096825396823</v>
      </c>
      <c r="HH92" s="15">
        <v>91.744888888888894</v>
      </c>
      <c r="HI92" s="15">
        <v>179.48794863734918</v>
      </c>
      <c r="HJ92" s="15">
        <v>69.239033154769032</v>
      </c>
      <c r="HK92" s="15">
        <v>146.94011350951112</v>
      </c>
      <c r="HL92" s="15">
        <v>88.07760290919984</v>
      </c>
      <c r="HM92" s="15">
        <v>96.365693300596007</v>
      </c>
      <c r="HN92" s="15">
        <v>97.035484563236352</v>
      </c>
      <c r="HO92" s="15">
        <v>95.708448006433429</v>
      </c>
      <c r="HP92" s="15">
        <v>95.524490665432239</v>
      </c>
      <c r="HQ92" s="15">
        <v>92.373999999999995</v>
      </c>
      <c r="HR92" s="15">
        <v>67.924444444444447</v>
      </c>
      <c r="HS92" s="15">
        <v>90.117647065440124</v>
      </c>
      <c r="HT92" s="15">
        <v>27.567066894480849</v>
      </c>
      <c r="HU92" s="15">
        <v>70.93885902262457</v>
      </c>
      <c r="HV92" s="15">
        <v>84.2331750724058</v>
      </c>
      <c r="HW92" s="15">
        <v>85.336419662556324</v>
      </c>
      <c r="HX92" s="15">
        <v>65.233023837056408</v>
      </c>
      <c r="HY92" s="15">
        <v>59.58996797897381</v>
      </c>
      <c r="HZ92" s="15">
        <v>96.11829595256134</v>
      </c>
      <c r="IA92" s="15">
        <v>94.695798113065848</v>
      </c>
      <c r="IB92" s="15">
        <v>97.536979050733819</v>
      </c>
      <c r="IC92" s="15">
        <v>60.26557833617052</v>
      </c>
      <c r="ID92" s="15">
        <v>97.010696168655102</v>
      </c>
      <c r="IE92" s="15">
        <v>97.133482226809235</v>
      </c>
      <c r="IF92" s="15">
        <v>97.008237996173122</v>
      </c>
      <c r="IG92" s="15">
        <v>57.918450064475948</v>
      </c>
      <c r="IH92" s="15">
        <v>97.134341313947999</v>
      </c>
      <c r="II92" s="15">
        <v>96.490064913108142</v>
      </c>
      <c r="IJ92" s="15">
        <v>3.4836073652446147</v>
      </c>
      <c r="IK92" s="15">
        <v>14.5</v>
      </c>
      <c r="IL92" s="15">
        <v>81.817208930875921</v>
      </c>
      <c r="IM92" s="15">
        <v>42.819120537828283</v>
      </c>
      <c r="IN92" s="15">
        <v>45.577489352995755</v>
      </c>
      <c r="IO92" s="15">
        <v>90.084011525022177</v>
      </c>
      <c r="IP92" s="15">
        <v>65.955282083018048</v>
      </c>
      <c r="IQ92" s="15">
        <v>12.792937701044639</v>
      </c>
      <c r="IR92" s="15">
        <v>84.978982618688491</v>
      </c>
      <c r="IS92" s="15">
        <v>80.455656281741057</v>
      </c>
      <c r="IT92" s="15">
        <v>7.5528915932553229</v>
      </c>
      <c r="IU92" s="15">
        <v>59.153912862601771</v>
      </c>
      <c r="IV92" s="15">
        <v>8.569900327488007</v>
      </c>
      <c r="IW92" s="15">
        <v>38.928169045508085</v>
      </c>
      <c r="IX92" s="15">
        <v>59.17367744981042</v>
      </c>
      <c r="IY92" s="15">
        <v>9.7876561532886033</v>
      </c>
      <c r="IZ92" s="15">
        <v>14.67965565415772</v>
      </c>
      <c r="JA92" s="15">
        <v>116.1252167547259</v>
      </c>
      <c r="JB92" s="15">
        <v>4.5706827112357393</v>
      </c>
      <c r="JC92" s="15">
        <v>60.251095683003221</v>
      </c>
      <c r="JD92" s="15">
        <v>34.676260699085212</v>
      </c>
      <c r="JE92" s="15">
        <v>19.572722054686299</v>
      </c>
      <c r="JF92" s="15">
        <v>5.8682446457616724</v>
      </c>
      <c r="JG92" s="15">
        <v>6.4159331267802013</v>
      </c>
      <c r="JH92" s="15">
        <v>12.647480126347114</v>
      </c>
      <c r="JI92" s="15">
        <v>12.508823320635049</v>
      </c>
      <c r="JJ92" s="15">
        <v>85.037553762404642</v>
      </c>
      <c r="JK92" s="15">
        <v>108.43679815807452</v>
      </c>
      <c r="JL92" s="15">
        <v>47.712374343566083</v>
      </c>
      <c r="JM92" s="15">
        <v>53.765749644643861</v>
      </c>
      <c r="JN92" s="15">
        <v>95.445553031382673</v>
      </c>
      <c r="JO92" s="15">
        <v>87.255047220983812</v>
      </c>
      <c r="JP92" s="15">
        <v>27.876741341833529</v>
      </c>
      <c r="JQ92" s="15">
        <v>92.301000000000002</v>
      </c>
      <c r="JR92" s="15">
        <v>99.765999999999991</v>
      </c>
      <c r="JS92" s="15">
        <v>99.451218284162621</v>
      </c>
      <c r="JT92" s="15">
        <v>96.622142317747418</v>
      </c>
      <c r="JU92" s="15">
        <v>82.382121942060195</v>
      </c>
      <c r="JV92" s="15">
        <v>0.89390245000000002</v>
      </c>
      <c r="JW92" s="15">
        <v>0.94756099000000005</v>
      </c>
      <c r="JX92" s="15">
        <v>1.4819624115000001</v>
      </c>
      <c r="JY92" s="15">
        <v>0.24773547000000001</v>
      </c>
      <c r="JZ92" s="15">
        <v>7.6552503953552549</v>
      </c>
      <c r="KA92" s="15">
        <v>215504.64921585828</v>
      </c>
      <c r="KB92" s="15">
        <v>176401.86142351053</v>
      </c>
      <c r="KC92" s="15">
        <v>2.9756451124253909</v>
      </c>
      <c r="KD92" s="15">
        <v>264.21912561100009</v>
      </c>
      <c r="KE92" s="15">
        <v>59.499264504399989</v>
      </c>
      <c r="KF92" s="15">
        <v>28.027602285000018</v>
      </c>
      <c r="KG92" s="15">
        <v>9.9853273937918402E-2</v>
      </c>
      <c r="KH92" s="15">
        <v>-3.6309373428748515</v>
      </c>
      <c r="KI92" s="15">
        <v>66.889857141509452</v>
      </c>
      <c r="KJ92" s="15">
        <v>74.604060129897874</v>
      </c>
      <c r="KK92" s="15">
        <v>82.143273812596732</v>
      </c>
      <c r="KL92" s="15">
        <v>5.6272927315188568</v>
      </c>
      <c r="KM92" s="15">
        <v>5.7084737561850947</v>
      </c>
      <c r="KN92" s="15">
        <v>82.214983333333322</v>
      </c>
      <c r="KO92" s="15">
        <v>96.630483333333345</v>
      </c>
      <c r="KP92" s="15">
        <v>96.513350000000017</v>
      </c>
      <c r="KQ92" s="15">
        <v>12.671315368257385</v>
      </c>
      <c r="KR92" s="15">
        <v>29.674461505791278</v>
      </c>
      <c r="KS92" s="15">
        <v>93.874488192754143</v>
      </c>
      <c r="KT92" s="15">
        <v>7.3653036704925317</v>
      </c>
      <c r="KU92" s="15">
        <v>86.931445142923423</v>
      </c>
      <c r="KV92" s="15">
        <v>40.806473844053201</v>
      </c>
    </row>
    <row r="93" spans="1:308" x14ac:dyDescent="0.3">
      <c r="A93" t="s">
        <v>342</v>
      </c>
      <c r="B93" s="16" t="s">
        <v>367</v>
      </c>
      <c r="C93" t="s">
        <v>351</v>
      </c>
      <c r="H93" s="17"/>
      <c r="I93" s="15">
        <v>54.604548546526672</v>
      </c>
      <c r="J93" s="15">
        <v>53.321166881761151</v>
      </c>
      <c r="K93" s="15">
        <v>59.799094571989897</v>
      </c>
      <c r="L93" s="15">
        <v>64.532149232430115</v>
      </c>
      <c r="M93" s="15">
        <v>62.416282666240505</v>
      </c>
      <c r="N93" s="15">
        <v>50.500419303179086</v>
      </c>
      <c r="O93" s="15">
        <v>37.058178623559286</v>
      </c>
      <c r="P93" s="15">
        <v>79.090145885737513</v>
      </c>
      <c r="Q93" s="15">
        <v>48.902651442536438</v>
      </c>
      <c r="R93" s="15">
        <v>24.201101928374658</v>
      </c>
      <c r="S93" s="15">
        <v>71.78447438693523</v>
      </c>
      <c r="T93" s="15">
        <v>39.179653307483086</v>
      </c>
      <c r="U93" s="15">
        <v>66.333689457602574</v>
      </c>
      <c r="V93" s="15">
        <v>43.756451763658575</v>
      </c>
      <c r="W93" s="15">
        <v>28.382638555484252</v>
      </c>
      <c r="X93" s="15">
        <v>66.332368907609009</v>
      </c>
      <c r="Y93" s="15">
        <v>88.878481991136454</v>
      </c>
      <c r="Z93" s="15">
        <v>55.602888833729892</v>
      </c>
      <c r="AA93" s="15">
        <v>73.723296751086878</v>
      </c>
      <c r="AB93" s="15">
        <v>86.323875744350048</v>
      </c>
      <c r="AC93" s="15">
        <v>50.295135642720268</v>
      </c>
      <c r="AD93" s="15">
        <v>43.503322122454094</v>
      </c>
      <c r="AE93" s="15">
        <v>68.815115901539315</v>
      </c>
      <c r="AF93" s="15">
        <v>62.416282666240505</v>
      </c>
      <c r="AG93" s="15">
        <v>32.377259564099624</v>
      </c>
      <c r="AH93" s="15">
        <v>16.746494049975368</v>
      </c>
      <c r="AI93" s="15">
        <v>33.690711562683035</v>
      </c>
      <c r="AJ93" s="15">
        <v>80.671356180309161</v>
      </c>
      <c r="AK93" s="15">
        <v>47.128629200272307</v>
      </c>
      <c r="AL93" s="15">
        <v>92.388065261735036</v>
      </c>
      <c r="AM93" s="15">
        <v>48.152992999412461</v>
      </c>
      <c r="AN93" s="15">
        <v>7.4429205187616443</v>
      </c>
      <c r="AO93" s="15">
        <v>8.0842427512117361</v>
      </c>
      <c r="AP93" s="15">
        <v>44.103995710803794</v>
      </c>
      <c r="AQ93" s="15">
        <v>47.914775789960004</v>
      </c>
      <c r="AR93" s="15">
        <v>66.650143971206077</v>
      </c>
      <c r="AS93" s="15">
        <v>82.068496224300603</v>
      </c>
      <c r="AT93" s="15">
        <v>88.214820121639875</v>
      </c>
      <c r="AU93" s="15">
        <v>78.867451737967642</v>
      </c>
      <c r="AV93" s="15">
        <v>65.196004538940187</v>
      </c>
      <c r="AW93" s="15">
        <v>69.273967512796503</v>
      </c>
      <c r="AX93" s="15">
        <v>90.920135178780257</v>
      </c>
      <c r="AY93" s="15">
        <v>63.770009727444901</v>
      </c>
      <c r="AZ93" s="15">
        <v>31.748409299220146</v>
      </c>
      <c r="BA93" s="15">
        <v>57.235910863688567</v>
      </c>
      <c r="BB93" s="15">
        <v>42.856275879792115</v>
      </c>
      <c r="BC93" s="15">
        <v>25.90909090909091</v>
      </c>
      <c r="BD93" s="15">
        <v>25.206611570247933</v>
      </c>
      <c r="BE93" s="15">
        <v>21.487603305785122</v>
      </c>
      <c r="BF93" s="15">
        <v>48.484848484848477</v>
      </c>
      <c r="BG93" s="15">
        <v>56.81818181818182</v>
      </c>
      <c r="BH93" s="15">
        <v>80.167426706198185</v>
      </c>
      <c r="BI93" s="15">
        <v>88.414036137568786</v>
      </c>
      <c r="BJ93" s="15">
        <v>85.037878787878782</v>
      </c>
      <c r="BK93" s="15">
        <v>83.492822966507177</v>
      </c>
      <c r="BL93" s="15">
        <v>50.22173239585711</v>
      </c>
      <c r="BM93" s="15">
        <v>22.45079954899909</v>
      </c>
      <c r="BN93" s="15">
        <v>19.738568586052072</v>
      </c>
      <c r="BO93" s="15">
        <v>19.994343040000004</v>
      </c>
      <c r="BP93" s="15">
        <v>71.091410479285244</v>
      </c>
      <c r="BQ93" s="15">
        <v>59.74388526615283</v>
      </c>
      <c r="BR93" s="15">
        <v>68.165772627369606</v>
      </c>
      <c r="BS93" s="15">
        <v>6.8132778707368544</v>
      </c>
      <c r="BT93" s="15">
        <v>77.696338162956081</v>
      </c>
      <c r="BU93" s="15">
        <v>54.881053476302029</v>
      </c>
      <c r="BV93" s="15">
        <v>21.674440788884485</v>
      </c>
      <c r="BW93" s="15">
        <v>81.818181818181813</v>
      </c>
      <c r="BX93" s="15">
        <v>19.655418464890182</v>
      </c>
      <c r="BY93" s="15">
        <v>34.199015777989182</v>
      </c>
      <c r="BZ93" s="15">
        <v>57.835485205656752</v>
      </c>
      <c r="CA93" s="15">
        <v>4.5454545454545459</v>
      </c>
      <c r="CB93" s="15">
        <v>16.950598692836536</v>
      </c>
      <c r="CC93" s="15">
        <v>42.972187873349455</v>
      </c>
      <c r="CD93" s="15">
        <v>90.231799301850685</v>
      </c>
      <c r="CE93" s="15">
        <v>25.197387260360163</v>
      </c>
      <c r="CF93" s="15">
        <v>69.012008192835225</v>
      </c>
      <c r="CG93" s="15">
        <v>78.599211428958128</v>
      </c>
      <c r="CH93" s="15">
        <v>66.671279275142851</v>
      </c>
      <c r="CI93" s="15">
        <v>91.642709020766674</v>
      </c>
      <c r="CJ93" s="15">
        <v>89.727349453129719</v>
      </c>
      <c r="CK93" s="15">
        <v>93.288301059887402</v>
      </c>
      <c r="CL93" s="15">
        <v>96.45895144502056</v>
      </c>
      <c r="CM93" s="15">
        <v>92.109591604796549</v>
      </c>
      <c r="CN93" s="15">
        <v>72.808216392847967</v>
      </c>
      <c r="CO93" s="15">
        <v>84.951818181818197</v>
      </c>
      <c r="CP93" s="15">
        <v>82.714545454545458</v>
      </c>
      <c r="CQ93" s="15">
        <v>46.884477927845204</v>
      </c>
      <c r="CR93" s="15">
        <v>7.8607137707106824</v>
      </c>
      <c r="CS93" s="15">
        <v>59.56378383520503</v>
      </c>
      <c r="CT93" s="15">
        <v>83.536488244805568</v>
      </c>
      <c r="CU93" s="15">
        <v>84.512705859342589</v>
      </c>
      <c r="CV93" s="15">
        <v>64.05907420953325</v>
      </c>
      <c r="CW93" s="15">
        <v>53.461688821499202</v>
      </c>
      <c r="CX93" s="15">
        <v>97.20603953613562</v>
      </c>
      <c r="CY93" s="15">
        <v>91.721216764613359</v>
      </c>
      <c r="CZ93" s="15">
        <v>96.353523277048808</v>
      </c>
      <c r="DA93" s="15">
        <v>52.366470053002061</v>
      </c>
      <c r="DB93" s="15">
        <v>97.03934080700769</v>
      </c>
      <c r="DC93" s="15">
        <v>94.600454764852159</v>
      </c>
      <c r="DD93" s="15">
        <v>95.542082649738049</v>
      </c>
      <c r="DE93" s="15">
        <v>66.463344489469463</v>
      </c>
      <c r="DF93" s="15">
        <v>96.504573149068889</v>
      </c>
      <c r="DG93" s="15">
        <v>53.68834388566497</v>
      </c>
      <c r="DH93" s="15">
        <v>64.106153951586762</v>
      </c>
      <c r="DI93" s="15">
        <v>33.090909090909093</v>
      </c>
      <c r="DJ93" s="15">
        <v>85.900100822815929</v>
      </c>
      <c r="DK93" s="15">
        <v>17.766952364672473</v>
      </c>
      <c r="DL93" s="15">
        <v>26.842913179873904</v>
      </c>
      <c r="DM93" s="15">
        <v>57.832513516581479</v>
      </c>
      <c r="DN93" s="15">
        <v>36.186334518579272</v>
      </c>
      <c r="DO93" s="15">
        <v>91.571250504946477</v>
      </c>
      <c r="DP93" s="15">
        <v>89.670365066050095</v>
      </c>
      <c r="DQ93" s="15">
        <v>48.222468940017848</v>
      </c>
      <c r="DR93" s="15">
        <v>89.804118109515002</v>
      </c>
      <c r="DS93" s="15">
        <v>49.222260949188687</v>
      </c>
      <c r="DT93" s="15">
        <v>37.395452372742824</v>
      </c>
      <c r="DU93" s="15">
        <v>27.3590667554564</v>
      </c>
      <c r="DV93" s="15">
        <v>16.133998888374901</v>
      </c>
      <c r="DW93" s="15">
        <v>28.464406321938341</v>
      </c>
      <c r="DX93" s="15">
        <v>9.6445944140700135</v>
      </c>
      <c r="DY93" s="15">
        <v>13.876609164078808</v>
      </c>
      <c r="DZ93" s="15">
        <v>15.612861461414768</v>
      </c>
      <c r="EA93" s="15">
        <v>33.454900374064671</v>
      </c>
      <c r="EB93" s="15">
        <v>43.150770906387372</v>
      </c>
      <c r="EC93" s="15">
        <v>19.778410890628972</v>
      </c>
      <c r="ED93" s="15">
        <v>50.910656627454564</v>
      </c>
      <c r="EE93" s="15">
        <v>21.158819014879622</v>
      </c>
      <c r="EF93" s="15">
        <v>63.534892484325859</v>
      </c>
      <c r="EG93" s="15">
        <v>71.993416449887491</v>
      </c>
      <c r="EH93" s="15">
        <v>90.145416675925446</v>
      </c>
      <c r="EI93" s="15">
        <v>97.011699111097855</v>
      </c>
      <c r="EJ93" s="15">
        <v>18.192724994489215</v>
      </c>
      <c r="EK93" s="15">
        <v>46.257426149235386</v>
      </c>
      <c r="EL93" s="15">
        <v>93.074617977393515</v>
      </c>
      <c r="EM93" s="15">
        <v>69.220470902145706</v>
      </c>
      <c r="EN93" s="15">
        <v>8.8979059780977003</v>
      </c>
      <c r="EO93" s="15">
        <v>89.248181818181806</v>
      </c>
      <c r="EP93" s="15">
        <v>98.553636363636357</v>
      </c>
      <c r="EQ93" s="15">
        <v>99.149834433507507</v>
      </c>
      <c r="ER93" s="15">
        <v>93.195802516186049</v>
      </c>
      <c r="ES93" s="15">
        <v>81.792871177163335</v>
      </c>
      <c r="ET93" s="15">
        <v>64.876037524417441</v>
      </c>
      <c r="EU93" s="15">
        <v>69.794722028190293</v>
      </c>
      <c r="EV93" s="15">
        <v>31.255725942005903</v>
      </c>
      <c r="EW93" s="15">
        <v>26.685486503036191</v>
      </c>
      <c r="EX93" s="15">
        <v>10.823874695761161</v>
      </c>
      <c r="EY93" s="15">
        <v>3.5962295694414013</v>
      </c>
      <c r="EZ93" s="15">
        <v>7.9086572910823696</v>
      </c>
      <c r="FA93" s="15">
        <v>13.852871734876546</v>
      </c>
      <c r="FB93" s="15">
        <v>0.27273388410204508</v>
      </c>
      <c r="FC93" s="15">
        <v>15.039143062185133</v>
      </c>
      <c r="FD93" s="15">
        <v>3.1722223236832221</v>
      </c>
      <c r="FE93" s="15">
        <v>21.688073072513578</v>
      </c>
      <c r="FF93" s="15">
        <v>6.1325295594658966</v>
      </c>
      <c r="FG93" s="15">
        <v>53.236624798340038</v>
      </c>
      <c r="FH93" s="15">
        <v>67.852685636362153</v>
      </c>
      <c r="FI93" s="15">
        <v>71.610065487337295</v>
      </c>
      <c r="FJ93" s="15">
        <v>42.027255411239736</v>
      </c>
      <c r="FK93" s="15">
        <v>41.776317840696521</v>
      </c>
      <c r="FL93" s="15">
        <v>19.330245616627334</v>
      </c>
      <c r="FM93" s="15">
        <v>61.628891938444738</v>
      </c>
      <c r="FN93" s="15">
        <v>74.811168142791658</v>
      </c>
      <c r="FO93" s="15">
        <v>85.237931408609697</v>
      </c>
      <c r="FP93" s="15">
        <v>68.609842408979475</v>
      </c>
      <c r="FQ93" s="15">
        <v>84.025383460963653</v>
      </c>
      <c r="FR93" s="15">
        <v>50.959337231358774</v>
      </c>
      <c r="FS93" s="15">
        <v>88.080947257183823</v>
      </c>
      <c r="FT93" s="15">
        <v>22.98742206014111</v>
      </c>
      <c r="FU93" s="15">
        <v>12.900362428560724</v>
      </c>
      <c r="FV93" s="15">
        <v>113.61329164698742</v>
      </c>
      <c r="FW93" s="15">
        <v>351.42005373737356</v>
      </c>
      <c r="FX93" s="15">
        <v>293.00453284725921</v>
      </c>
      <c r="FY93" s="15">
        <v>62.084406148138072</v>
      </c>
      <c r="FZ93" s="15">
        <v>44.512777403374791</v>
      </c>
      <c r="GA93" s="15">
        <v>63.770009727444901</v>
      </c>
      <c r="GB93" s="15">
        <v>-10.606373363808538</v>
      </c>
      <c r="GC93" s="15">
        <v>57.235910863688567</v>
      </c>
      <c r="GD93" s="15">
        <v>4.752330447795047</v>
      </c>
      <c r="GE93" s="15">
        <v>25.90909090909091</v>
      </c>
      <c r="GF93" s="15">
        <v>25.206611570247933</v>
      </c>
      <c r="GG93" s="15">
        <v>21.487603305785122</v>
      </c>
      <c r="GH93" s="15">
        <v>48.484848484848477</v>
      </c>
      <c r="GI93" s="15">
        <v>56.81818181818182</v>
      </c>
      <c r="GJ93" s="15">
        <v>80.167426706198185</v>
      </c>
      <c r="GK93" s="15">
        <v>8.7272727272727266</v>
      </c>
      <c r="GL93" s="15">
        <v>7.1818181818181817</v>
      </c>
      <c r="GM93" s="15">
        <v>5.2272727272727275</v>
      </c>
      <c r="GN93" s="15">
        <v>50.22173239585711</v>
      </c>
      <c r="GO93" s="15">
        <v>22.45079954899909</v>
      </c>
      <c r="GP93" s="15">
        <v>19.738568586052068</v>
      </c>
      <c r="GQ93" s="15">
        <v>19.994343040000004</v>
      </c>
      <c r="GR93" s="15">
        <v>71.091410479285244</v>
      </c>
      <c r="GS93" s="15">
        <v>40.25611473384717</v>
      </c>
      <c r="GT93" s="15">
        <v>31.834227372630391</v>
      </c>
      <c r="GU93" s="15">
        <v>3.1012375166480419</v>
      </c>
      <c r="GV93" s="15">
        <v>74.974953298752794</v>
      </c>
      <c r="GW93" s="15">
        <v>55.808317647864456</v>
      </c>
      <c r="GX93" s="15">
        <v>26.024316519747703</v>
      </c>
      <c r="GY93" s="15">
        <v>0.9</v>
      </c>
      <c r="GZ93" s="15">
        <v>1890.4467881712587</v>
      </c>
      <c r="HA93" s="15">
        <v>34.199015777989182</v>
      </c>
      <c r="HB93" s="15">
        <v>61.925394293815344</v>
      </c>
      <c r="HC93" s="15">
        <v>4.5454545454545459</v>
      </c>
      <c r="HD93" s="15">
        <v>1671539.1801663802</v>
      </c>
      <c r="HE93" s="15">
        <v>184.31470418470417</v>
      </c>
      <c r="HF93" s="15">
        <v>57.669336219336223</v>
      </c>
      <c r="HG93" s="15">
        <v>364.62773448773447</v>
      </c>
      <c r="HH93" s="15">
        <v>119.68932178932178</v>
      </c>
      <c r="HI93" s="15">
        <v>171.08703511588536</v>
      </c>
      <c r="HJ93" s="15">
        <v>33.328720724857149</v>
      </c>
      <c r="HK93" s="15">
        <v>36.354362528306901</v>
      </c>
      <c r="HL93" s="15">
        <v>89.727349453129719</v>
      </c>
      <c r="HM93" s="15">
        <v>93.288301059887402</v>
      </c>
      <c r="HN93" s="15">
        <v>96.45895144502056</v>
      </c>
      <c r="HO93" s="15">
        <v>92.109591604796549</v>
      </c>
      <c r="HP93" s="15">
        <v>72.808216392847967</v>
      </c>
      <c r="HQ93" s="15">
        <v>91.27181818181819</v>
      </c>
      <c r="HR93" s="15">
        <v>82.714545454545458</v>
      </c>
      <c r="HS93" s="15">
        <v>51.966157150787154</v>
      </c>
      <c r="HT93" s="15">
        <v>9.607539053090834</v>
      </c>
      <c r="HU93" s="15">
        <v>59.56378383520503</v>
      </c>
      <c r="HV93" s="15">
        <v>83.536488244805568</v>
      </c>
      <c r="HW93" s="15">
        <v>84.512705859342589</v>
      </c>
      <c r="HX93" s="15">
        <v>64.05907420953325</v>
      </c>
      <c r="HY93" s="15">
        <v>53.461688821499202</v>
      </c>
      <c r="HZ93" s="15">
        <v>97.20603953613562</v>
      </c>
      <c r="IA93" s="15">
        <v>91.721216764613359</v>
      </c>
      <c r="IB93" s="15">
        <v>96.353523277048808</v>
      </c>
      <c r="IC93" s="15">
        <v>52.366470053002061</v>
      </c>
      <c r="ID93" s="15">
        <v>97.03934080700769</v>
      </c>
      <c r="IE93" s="15">
        <v>94.600454764852159</v>
      </c>
      <c r="IF93" s="15">
        <v>95.542082649738049</v>
      </c>
      <c r="IG93" s="15">
        <v>66.463344489469463</v>
      </c>
      <c r="IH93" s="15">
        <v>96.504573149068889</v>
      </c>
      <c r="II93" s="15">
        <v>54.870124763793818</v>
      </c>
      <c r="IJ93" s="15">
        <v>3.1448844364634749</v>
      </c>
      <c r="IK93" s="15">
        <v>10.272727272727273</v>
      </c>
      <c r="IL93" s="15">
        <v>85.900100822815929</v>
      </c>
      <c r="IM93" s="15">
        <v>17.766952364672473</v>
      </c>
      <c r="IN93" s="15">
        <v>26.842913179873904</v>
      </c>
      <c r="IO93" s="15">
        <v>57.832513516581479</v>
      </c>
      <c r="IP93" s="15">
        <v>36.186334518579272</v>
      </c>
      <c r="IQ93" s="15">
        <v>8.0430702851617468</v>
      </c>
      <c r="IR93" s="15">
        <v>89.670365066050095</v>
      </c>
      <c r="IS93" s="15">
        <v>79.173422686016281</v>
      </c>
      <c r="IT93" s="15">
        <v>4.6344917684022695</v>
      </c>
      <c r="IU93" s="15">
        <v>92.753937847140961</v>
      </c>
      <c r="IV93" s="15">
        <v>7.3619749259450806</v>
      </c>
      <c r="IW93" s="15">
        <v>27.3590667554564</v>
      </c>
      <c r="IX93" s="15">
        <v>90.303143790219551</v>
      </c>
      <c r="IY93" s="15">
        <v>57.137525092740177</v>
      </c>
      <c r="IZ93" s="15">
        <v>12.695282855160645</v>
      </c>
      <c r="JA93" s="15">
        <v>133.5017197040064</v>
      </c>
      <c r="JB93" s="15">
        <v>8.0916677490386668</v>
      </c>
      <c r="JC93" s="15">
        <v>27.886855901436675</v>
      </c>
      <c r="JD93" s="15">
        <v>23.70773573102916</v>
      </c>
      <c r="JE93" s="15">
        <v>6.3983273801785199</v>
      </c>
      <c r="JF93" s="15">
        <v>5.181257930423194</v>
      </c>
      <c r="JG93" s="15">
        <v>6.3476457044638863</v>
      </c>
      <c r="JH93" s="15">
        <v>12.319874258343203</v>
      </c>
      <c r="JI93" s="15">
        <v>11.80357296723189</v>
      </c>
      <c r="JJ93" s="15">
        <v>90.838108071099342</v>
      </c>
      <c r="JK93" s="15">
        <v>114.42669728193655</v>
      </c>
      <c r="JL93" s="15">
        <v>18.192724994489215</v>
      </c>
      <c r="JM93" s="15">
        <v>46.257426149235386</v>
      </c>
      <c r="JN93" s="15">
        <v>93.074617977393515</v>
      </c>
      <c r="JO93" s="15">
        <v>69.220470902145706</v>
      </c>
      <c r="JP93" s="15">
        <v>8.8979059780977003</v>
      </c>
      <c r="JQ93" s="15">
        <v>89.248181818181806</v>
      </c>
      <c r="JR93" s="15">
        <v>98.553636363636357</v>
      </c>
      <c r="JS93" s="15">
        <v>99.149834433507507</v>
      </c>
      <c r="JT93" s="15">
        <v>93.195802516186049</v>
      </c>
      <c r="JU93" s="15">
        <v>81.792871177163335</v>
      </c>
      <c r="JV93" s="15">
        <v>0.81152994545454538</v>
      </c>
      <c r="JW93" s="15">
        <v>0.77161861818181809</v>
      </c>
      <c r="JX93" s="15">
        <v>1.2577405129090908</v>
      </c>
      <c r="JY93" s="15">
        <v>0.2879473545454545</v>
      </c>
      <c r="JZ93" s="15">
        <v>4.8269687595012618</v>
      </c>
      <c r="KA93" s="15">
        <v>70986.813039676388</v>
      </c>
      <c r="KB93" s="15">
        <v>104974.95908781915</v>
      </c>
      <c r="KC93" s="15">
        <v>1.1084796000341179</v>
      </c>
      <c r="KD93" s="15">
        <v>2.0875571672727271</v>
      </c>
      <c r="KE93" s="15">
        <v>79.737950699090931</v>
      </c>
      <c r="KF93" s="15">
        <v>9.2183931636363639</v>
      </c>
      <c r="KG93" s="15">
        <v>0.15825461641966343</v>
      </c>
      <c r="KH93" s="15">
        <v>28.715924572954847</v>
      </c>
      <c r="KI93" s="15">
        <v>62.788366973597455</v>
      </c>
      <c r="KJ93" s="15">
        <v>71.410742545448599</v>
      </c>
      <c r="KK93" s="15">
        <v>86.440261949349193</v>
      </c>
      <c r="KL93" s="15">
        <v>9.4437741580726211</v>
      </c>
      <c r="KM93" s="15">
        <v>13.893594848065961</v>
      </c>
      <c r="KN93" s="15">
        <v>85.555378787878809</v>
      </c>
      <c r="KO93" s="15">
        <v>109.11030303030303</v>
      </c>
      <c r="KP93" s="15">
        <v>101.03113636363636</v>
      </c>
      <c r="KQ93" s="15">
        <v>14.762068591390305</v>
      </c>
      <c r="KR93" s="15">
        <v>31.390157591020508</v>
      </c>
      <c r="KS93" s="15">
        <v>84.025383460963653</v>
      </c>
      <c r="KT93" s="15">
        <v>6.2958633980977687</v>
      </c>
      <c r="KU93" s="15">
        <v>88.080947257183823</v>
      </c>
      <c r="KV93" s="15">
        <v>22.98742206014111</v>
      </c>
    </row>
    <row r="94" spans="1:308" x14ac:dyDescent="0.3">
      <c r="A94" t="s">
        <v>342</v>
      </c>
      <c r="B94" s="16" t="s">
        <v>368</v>
      </c>
      <c r="C94" t="s">
        <v>133</v>
      </c>
      <c r="H94" s="17"/>
      <c r="I94" s="15">
        <v>50.937083535267448</v>
      </c>
      <c r="J94" s="15">
        <v>51.412646860294601</v>
      </c>
      <c r="K94" s="15">
        <v>54.67078884677781</v>
      </c>
      <c r="L94" s="15">
        <v>63.013971175581538</v>
      </c>
      <c r="M94" s="15">
        <v>53.256922597040081</v>
      </c>
      <c r="N94" s="15">
        <v>47.470862891991608</v>
      </c>
      <c r="O94" s="15">
        <v>35.797308839919033</v>
      </c>
      <c r="P94" s="15">
        <v>64.925059677932254</v>
      </c>
      <c r="Q94" s="15">
        <v>54.383246457358176</v>
      </c>
      <c r="R94" s="15">
        <v>21.652892561983467</v>
      </c>
      <c r="S94" s="15">
        <v>72.862912384122055</v>
      </c>
      <c r="T94" s="15">
        <v>38.234476384990529</v>
      </c>
      <c r="U94" s="15">
        <v>66.918540549793093</v>
      </c>
      <c r="V94" s="15">
        <v>40.911400005882541</v>
      </c>
      <c r="W94" s="15">
        <v>22.790073275143087</v>
      </c>
      <c r="X94" s="15">
        <v>56.653364777177465</v>
      </c>
      <c r="Y94" s="15">
        <v>88.221054797444651</v>
      </c>
      <c r="Z94" s="15">
        <v>51.018662537346081</v>
      </c>
      <c r="AA94" s="15">
        <v>73.040000114814134</v>
      </c>
      <c r="AB94" s="15">
        <v>83.891564424798759</v>
      </c>
      <c r="AC94" s="15">
        <v>52.715847686025761</v>
      </c>
      <c r="AD94" s="15">
        <v>44.921593704560529</v>
      </c>
      <c r="AE94" s="15">
        <v>60.500849947708502</v>
      </c>
      <c r="AF94" s="15">
        <v>53.256922597040081</v>
      </c>
      <c r="AG94" s="15">
        <v>31.428122983707581</v>
      </c>
      <c r="AH94" s="15">
        <v>12.227019971315826</v>
      </c>
      <c r="AI94" s="15">
        <v>27.393274261961107</v>
      </c>
      <c r="AJ94" s="15">
        <v>78.47914380593059</v>
      </c>
      <c r="AK94" s="15">
        <v>42.973586573023418</v>
      </c>
      <c r="AL94" s="15">
        <v>92.324029756011157</v>
      </c>
      <c r="AM94" s="15">
        <v>48.886012309915714</v>
      </c>
      <c r="AN94" s="15">
        <v>5.5555254556741245</v>
      </c>
      <c r="AO94" s="15">
        <v>5.8858794408818476</v>
      </c>
      <c r="AP94" s="15">
        <v>44.316009781758595</v>
      </c>
      <c r="AQ94" s="15">
        <v>43.140268639075423</v>
      </c>
      <c r="AR94" s="15">
        <v>67.000157412208509</v>
      </c>
      <c r="AS94" s="15">
        <v>70.640135475616574</v>
      </c>
      <c r="AT94" s="15">
        <v>81.930743230544095</v>
      </c>
      <c r="AU94" s="15">
        <v>65.605638070198978</v>
      </c>
      <c r="AV94" s="15">
        <v>47.008185812255903</v>
      </c>
      <c r="AW94" s="15">
        <v>52.243045046030993</v>
      </c>
      <c r="AX94" s="15">
        <v>72.122610432946971</v>
      </c>
      <c r="AY94" s="15">
        <v>57.801628492040976</v>
      </c>
      <c r="AZ94" s="15">
        <v>44.638379657148867</v>
      </c>
      <c r="BA94" s="15">
        <v>62.989696474867607</v>
      </c>
      <c r="BB94" s="15">
        <v>52.103281205375247</v>
      </c>
      <c r="BC94" s="15">
        <v>19.09090909090909</v>
      </c>
      <c r="BD94" s="15">
        <v>28.099173553719012</v>
      </c>
      <c r="BE94" s="15">
        <v>17.76859504132231</v>
      </c>
      <c r="BF94" s="15">
        <v>63.636363636363626</v>
      </c>
      <c r="BG94" s="15">
        <v>52.272727272727273</v>
      </c>
      <c r="BH94" s="15">
        <v>72.636363313585534</v>
      </c>
      <c r="BI94" s="15">
        <v>90.731228910055023</v>
      </c>
      <c r="BJ94" s="15">
        <v>85.037878787878782</v>
      </c>
      <c r="BK94" s="15">
        <v>73.827751196172258</v>
      </c>
      <c r="BL94" s="15">
        <v>50.843653916720811</v>
      </c>
      <c r="BM94" s="15">
        <v>21.582760761544282</v>
      </c>
      <c r="BN94" s="15">
        <v>23.100960004151666</v>
      </c>
      <c r="BO94" s="15">
        <v>21.817256046363635</v>
      </c>
      <c r="BP94" s="15">
        <v>71.548268171266173</v>
      </c>
      <c r="BQ94" s="15">
        <v>58.610523696769675</v>
      </c>
      <c r="BR94" s="15">
        <v>70.596829781343502</v>
      </c>
      <c r="BS94" s="15">
        <v>4.789770406981547</v>
      </c>
      <c r="BT94" s="15">
        <v>78.705824935549771</v>
      </c>
      <c r="BU94" s="15">
        <v>44.39764311736797</v>
      </c>
      <c r="BV94" s="15">
        <v>15.966656942455426</v>
      </c>
      <c r="BW94" s="15">
        <v>90.909090909090907</v>
      </c>
      <c r="BX94" s="15">
        <v>10.699413723849601</v>
      </c>
      <c r="BY94" s="15">
        <v>34.111833377162981</v>
      </c>
      <c r="BZ94" s="15">
        <v>16.287522289867454</v>
      </c>
      <c r="CA94" s="15">
        <v>17.936363636363634</v>
      </c>
      <c r="CB94" s="15">
        <v>22.824573797178278</v>
      </c>
      <c r="CC94" s="15">
        <v>43.320962122885298</v>
      </c>
      <c r="CD94" s="15">
        <v>39.311957179153382</v>
      </c>
      <c r="CE94" s="15">
        <v>25.908275767018981</v>
      </c>
      <c r="CF94" s="15">
        <v>60.571543471062185</v>
      </c>
      <c r="CG94" s="15">
        <v>73.51674126781937</v>
      </c>
      <c r="CH94" s="15">
        <v>68.963884743717287</v>
      </c>
      <c r="CI94" s="15">
        <v>84.980188888585772</v>
      </c>
      <c r="CJ94" s="15">
        <v>85.256223723121423</v>
      </c>
      <c r="CK94" s="15">
        <v>92.803764740460466</v>
      </c>
      <c r="CL94" s="15">
        <v>94.500316466478708</v>
      </c>
      <c r="CM94" s="15">
        <v>92.336935538343653</v>
      </c>
      <c r="CN94" s="15">
        <v>76.20803351881888</v>
      </c>
      <c r="CO94" s="15">
        <v>71.004545454545465</v>
      </c>
      <c r="CP94" s="15">
        <v>55.098181818181821</v>
      </c>
      <c r="CQ94" s="15">
        <v>66.957472900715345</v>
      </c>
      <c r="CR94" s="15">
        <v>11.014449975941696</v>
      </c>
      <c r="CS94" s="15">
        <v>53.562762092817941</v>
      </c>
      <c r="CT94" s="15">
        <v>80.972394796084671</v>
      </c>
      <c r="CU94" s="15">
        <v>86.713550141784083</v>
      </c>
      <c r="CV94" s="15">
        <v>64.945919916773221</v>
      </c>
      <c r="CW94" s="15">
        <v>55.258609484864913</v>
      </c>
      <c r="CX94" s="15">
        <v>96.786764256560005</v>
      </c>
      <c r="CY94" s="15">
        <v>89.261321202851917</v>
      </c>
      <c r="CZ94" s="15">
        <v>96.818865978008276</v>
      </c>
      <c r="DA94" s="15">
        <v>53.600521360921427</v>
      </c>
      <c r="DB94" s="15">
        <v>97.908600148302014</v>
      </c>
      <c r="DC94" s="15">
        <v>92.774930839163588</v>
      </c>
      <c r="DD94" s="15">
        <v>95.956941040278792</v>
      </c>
      <c r="DE94" s="15">
        <v>46.973290772628431</v>
      </c>
      <c r="DF94" s="15">
        <v>97.838044056235589</v>
      </c>
      <c r="DG94" s="15">
        <v>48.06113639478842</v>
      </c>
      <c r="DH94" s="15">
        <v>76.631861208743388</v>
      </c>
      <c r="DI94" s="15">
        <v>33.454545454545453</v>
      </c>
      <c r="DJ94" s="15">
        <v>87.869424240957073</v>
      </c>
      <c r="DK94" s="15">
        <v>19.840903716624627</v>
      </c>
      <c r="DL94" s="15">
        <v>27.05445315609991</v>
      </c>
      <c r="DM94" s="15">
        <v>47.17344147648393</v>
      </c>
      <c r="DN94" s="15">
        <v>22.111426672740105</v>
      </c>
      <c r="DO94" s="15">
        <v>82.302726581271699</v>
      </c>
      <c r="DP94" s="15">
        <v>90.415805060338258</v>
      </c>
      <c r="DQ94" s="15">
        <v>46.767249389394031</v>
      </c>
      <c r="DR94" s="15">
        <v>77.813108310740276</v>
      </c>
      <c r="DS94" s="15">
        <v>35.190410090985978</v>
      </c>
      <c r="DT94" s="15">
        <v>36.968969586647226</v>
      </c>
      <c r="DU94" s="15">
        <v>25.887276380767954</v>
      </c>
      <c r="DV94" s="15">
        <v>10.526228885909598</v>
      </c>
      <c r="DW94" s="15">
        <v>21.403494213061915</v>
      </c>
      <c r="DX94" s="15">
        <v>6.4940285704468925</v>
      </c>
      <c r="DY94" s="15">
        <v>10.242436872959185</v>
      </c>
      <c r="DZ94" s="15">
        <v>12.468911314201536</v>
      </c>
      <c r="EA94" s="15">
        <v>25.492288802293249</v>
      </c>
      <c r="EB94" s="15">
        <v>35.756358352947579</v>
      </c>
      <c r="EC94" s="15">
        <v>17.695930483223385</v>
      </c>
      <c r="ED94" s="15">
        <v>24.147851024227165</v>
      </c>
      <c r="EE94" s="15">
        <v>33.873942647114163</v>
      </c>
      <c r="EF94" s="15">
        <v>62.610326413136015</v>
      </c>
      <c r="EG94" s="15">
        <v>62.496014756807817</v>
      </c>
      <c r="EH94" s="15">
        <v>89.168574742216279</v>
      </c>
      <c r="EI94" s="15">
        <v>99.641659311562222</v>
      </c>
      <c r="EJ94" s="15">
        <v>8.6588277547083319</v>
      </c>
      <c r="EK94" s="15">
        <v>47.465437611245392</v>
      </c>
      <c r="EL94" s="15">
        <v>83.515417068009413</v>
      </c>
      <c r="EM94" s="15">
        <v>64.957390447181012</v>
      </c>
      <c r="EN94" s="15">
        <v>10.270859983972992</v>
      </c>
      <c r="EO94" s="15">
        <v>86.909999999999982</v>
      </c>
      <c r="EP94" s="15">
        <v>99.1</v>
      </c>
      <c r="EQ94" s="15">
        <v>98.882520851773094</v>
      </c>
      <c r="ER94" s="15">
        <v>95.533523890138312</v>
      </c>
      <c r="ES94" s="15">
        <v>81.194104038144346</v>
      </c>
      <c r="ET94" s="15">
        <v>67.768599199849476</v>
      </c>
      <c r="EU94" s="15">
        <v>76.246335008986819</v>
      </c>
      <c r="EV94" s="15">
        <v>28.965880631469382</v>
      </c>
      <c r="EW94" s="15">
        <v>22.563234399357171</v>
      </c>
      <c r="EX94" s="15">
        <v>6.5176339762704689</v>
      </c>
      <c r="EY94" s="15">
        <v>4.5205840745152246</v>
      </c>
      <c r="EZ94" s="15">
        <v>5.628358316236679</v>
      </c>
      <c r="FA94" s="15">
        <v>6.7444639597120677</v>
      </c>
      <c r="FB94" s="15">
        <v>0.5464053807758581</v>
      </c>
      <c r="FC94" s="15">
        <v>11.995633822378132</v>
      </c>
      <c r="FD94" s="15">
        <v>4.2570146006613312</v>
      </c>
      <c r="FE94" s="15">
        <v>14.662044824116947</v>
      </c>
      <c r="FF94" s="15">
        <v>18.119706161774104</v>
      </c>
      <c r="FG94" s="15">
        <v>53.987076758970858</v>
      </c>
      <c r="FH94" s="15">
        <v>69.49851647104812</v>
      </c>
      <c r="FI94" s="15">
        <v>65.312704692882932</v>
      </c>
      <c r="FJ94" s="15">
        <v>32.541649364412599</v>
      </c>
      <c r="FK94" s="15">
        <v>47.324383161306081</v>
      </c>
      <c r="FL94" s="15">
        <v>7.2811315265724836</v>
      </c>
      <c r="FM94" s="15">
        <v>59.520716239399853</v>
      </c>
      <c r="FN94" s="15">
        <v>69.033462903686072</v>
      </c>
      <c r="FO94" s="15">
        <v>85.570328967990363</v>
      </c>
      <c r="FP94" s="15">
        <v>71.580214399734771</v>
      </c>
      <c r="FQ94" s="15">
        <v>83.900296487524997</v>
      </c>
      <c r="FR94" s="15">
        <v>50.786624957548952</v>
      </c>
      <c r="FS94" s="15">
        <v>80.940023647555677</v>
      </c>
      <c r="FT94" s="15">
        <v>29.223456012896204</v>
      </c>
      <c r="FU94" s="15">
        <v>21.122204693801027</v>
      </c>
      <c r="FV94" s="15">
        <v>174.19400979717184</v>
      </c>
      <c r="FW94" s="15">
        <v>550.29886932060913</v>
      </c>
      <c r="FX94" s="15">
        <v>419.10608830749385</v>
      </c>
      <c r="FY94" s="15">
        <v>96.496747147402303</v>
      </c>
      <c r="FZ94" s="15">
        <v>155.36880008660592</v>
      </c>
      <c r="GA94" s="15">
        <v>57.801628492040976</v>
      </c>
      <c r="GB94" s="15">
        <v>-8.3961739465864245</v>
      </c>
      <c r="GC94" s="15">
        <v>62.989696474867607</v>
      </c>
      <c r="GD94" s="15">
        <v>6.8292856423903112</v>
      </c>
      <c r="GE94" s="15">
        <v>19.09090909090909</v>
      </c>
      <c r="GF94" s="15">
        <v>28.099173553719012</v>
      </c>
      <c r="GG94" s="15">
        <v>17.76859504132231</v>
      </c>
      <c r="GH94" s="15">
        <v>63.636363636363626</v>
      </c>
      <c r="GI94" s="15">
        <v>52.272727272727273</v>
      </c>
      <c r="GJ94" s="15">
        <v>72.636363313585534</v>
      </c>
      <c r="GK94" s="15">
        <v>7.1818181818181817</v>
      </c>
      <c r="GL94" s="15">
        <v>7.1818181818181817</v>
      </c>
      <c r="GM94" s="15">
        <v>8.287878787878789</v>
      </c>
      <c r="GN94" s="15">
        <v>50.843653916720811</v>
      </c>
      <c r="GO94" s="15">
        <v>21.582760761544282</v>
      </c>
      <c r="GP94" s="15">
        <v>23.100960004151663</v>
      </c>
      <c r="GQ94" s="15">
        <v>21.817256046363635</v>
      </c>
      <c r="GR94" s="15">
        <v>71.95094852249521</v>
      </c>
      <c r="GS94" s="15">
        <v>41.389476303230317</v>
      </c>
      <c r="GT94" s="15">
        <v>29.403170218656498</v>
      </c>
      <c r="GU94" s="15">
        <v>4.789770406981547</v>
      </c>
      <c r="GV94" s="15">
        <v>94.178814858209506</v>
      </c>
      <c r="GW94" s="15">
        <v>90.298024763682534</v>
      </c>
      <c r="GX94" s="15">
        <v>17.563322636700967</v>
      </c>
      <c r="GY94" s="15">
        <v>0.9</v>
      </c>
      <c r="GZ94" s="15">
        <v>1029.0634282702858</v>
      </c>
      <c r="HA94" s="15">
        <v>34.111833377162981</v>
      </c>
      <c r="HB94" s="15">
        <v>12.505625988397739</v>
      </c>
      <c r="HC94" s="15">
        <v>17.936363636363634</v>
      </c>
      <c r="HD94" s="15">
        <v>2250785.9494488449</v>
      </c>
      <c r="HE94" s="15">
        <v>183.23936507936503</v>
      </c>
      <c r="HF94" s="15">
        <v>268.50860028860029</v>
      </c>
      <c r="HG94" s="15">
        <v>361.20916305916307</v>
      </c>
      <c r="HH94" s="15">
        <v>145.46903318903321</v>
      </c>
      <c r="HI94" s="15">
        <v>185.84014771087163</v>
      </c>
      <c r="HJ94" s="15">
        <v>31.036115256282713</v>
      </c>
      <c r="HK94" s="15">
        <v>63.052729416100995</v>
      </c>
      <c r="HL94" s="15">
        <v>85.256223723121423</v>
      </c>
      <c r="HM94" s="15">
        <v>92.803764740460466</v>
      </c>
      <c r="HN94" s="15">
        <v>94.500316466478708</v>
      </c>
      <c r="HO94" s="15">
        <v>92.336935538343653</v>
      </c>
      <c r="HP94" s="15">
        <v>76.20803351881888</v>
      </c>
      <c r="HQ94" s="15">
        <v>80.697777777777773</v>
      </c>
      <c r="HR94" s="15">
        <v>65.028888888888901</v>
      </c>
      <c r="HS94" s="15">
        <v>82.35745741540984</v>
      </c>
      <c r="HT94" s="15">
        <v>11.139868716919834</v>
      </c>
      <c r="HU94" s="15">
        <v>53.562762092817941</v>
      </c>
      <c r="HV94" s="15">
        <v>80.972394796084671</v>
      </c>
      <c r="HW94" s="15">
        <v>86.713550141784083</v>
      </c>
      <c r="HX94" s="15">
        <v>64.945919916773221</v>
      </c>
      <c r="HY94" s="15">
        <v>55.258609484864913</v>
      </c>
      <c r="HZ94" s="15">
        <v>96.786764256560005</v>
      </c>
      <c r="IA94" s="15">
        <v>89.261321202851917</v>
      </c>
      <c r="IB94" s="15">
        <v>96.818865978008276</v>
      </c>
      <c r="IC94" s="15">
        <v>53.600521360921427</v>
      </c>
      <c r="ID94" s="15">
        <v>97.908600148302014</v>
      </c>
      <c r="IE94" s="15">
        <v>92.774930839163588</v>
      </c>
      <c r="IF94" s="15">
        <v>95.956941040278792</v>
      </c>
      <c r="IG94" s="15">
        <v>46.973290772628431</v>
      </c>
      <c r="IH94" s="15">
        <v>97.838044056235589</v>
      </c>
      <c r="II94" s="15">
        <v>48.06113639478842</v>
      </c>
      <c r="IJ94" s="15">
        <v>10.283877256684754</v>
      </c>
      <c r="IK94" s="15">
        <v>10.363636363636363</v>
      </c>
      <c r="IL94" s="15">
        <v>87.869424240957073</v>
      </c>
      <c r="IM94" s="15">
        <v>19.840903716624627</v>
      </c>
      <c r="IN94" s="15">
        <v>27.05445315609991</v>
      </c>
      <c r="IO94" s="15">
        <v>47.17344147648393</v>
      </c>
      <c r="IP94" s="15">
        <v>22.111426672740105</v>
      </c>
      <c r="IQ94" s="15">
        <v>14.071829286602252</v>
      </c>
      <c r="IR94" s="15">
        <v>90.415805060338258</v>
      </c>
      <c r="IS94" s="15">
        <v>79.015155607678707</v>
      </c>
      <c r="IT94" s="15">
        <v>10.084950767845335</v>
      </c>
      <c r="IU94" s="15">
        <v>111.88334856679711</v>
      </c>
      <c r="IV94" s="15">
        <v>7.3420786259052271</v>
      </c>
      <c r="IW94" s="15">
        <v>25.887276380767954</v>
      </c>
      <c r="IX94" s="15">
        <v>64.807660143807141</v>
      </c>
      <c r="IY94" s="15">
        <v>48.553863178325621</v>
      </c>
      <c r="IZ94" s="15">
        <v>9.4029752455064006</v>
      </c>
      <c r="JA94" s="15">
        <v>108.3925627914451</v>
      </c>
      <c r="JB94" s="15">
        <v>7.1084801831941604</v>
      </c>
      <c r="JC94" s="15">
        <v>21.249496381058488</v>
      </c>
      <c r="JD94" s="15">
        <v>19.645125144454308</v>
      </c>
      <c r="JE94" s="15">
        <v>5.7246437620622848</v>
      </c>
      <c r="JF94" s="15">
        <v>2.4575649365025769</v>
      </c>
      <c r="JG94" s="15">
        <v>10.16218279413425</v>
      </c>
      <c r="JH94" s="15">
        <v>12.436555231104956</v>
      </c>
      <c r="JI94" s="15">
        <v>13.110998349509918</v>
      </c>
      <c r="JJ94" s="15">
        <v>89.824619728158169</v>
      </c>
      <c r="JK94" s="15">
        <v>120.59686095196362</v>
      </c>
      <c r="JL94" s="15">
        <v>8.6588277547083319</v>
      </c>
      <c r="JM94" s="15">
        <v>47.465437611245392</v>
      </c>
      <c r="JN94" s="15">
        <v>83.515417068009413</v>
      </c>
      <c r="JO94" s="15">
        <v>64.957390447181012</v>
      </c>
      <c r="JP94" s="15">
        <v>10.270859983972992</v>
      </c>
      <c r="JQ94" s="15">
        <v>86.909999999999982</v>
      </c>
      <c r="JR94" s="15">
        <v>99.1</v>
      </c>
      <c r="JS94" s="15">
        <v>98.882520851773094</v>
      </c>
      <c r="JT94" s="15">
        <v>95.533523890138312</v>
      </c>
      <c r="JU94" s="15">
        <v>81.194104038144346</v>
      </c>
      <c r="JV94" s="15">
        <v>0.82705100909090912</v>
      </c>
      <c r="JW94" s="15">
        <v>0.82039910909090918</v>
      </c>
      <c r="JX94" s="15">
        <v>1.2346560573636365</v>
      </c>
      <c r="JY94" s="15">
        <v>0.27719088181818186</v>
      </c>
      <c r="JZ94" s="15">
        <v>3.7859441051680176</v>
      </c>
      <c r="KA94" s="15">
        <v>86235.981133808222</v>
      </c>
      <c r="KB94" s="15">
        <v>77012.236391710831</v>
      </c>
      <c r="KC94" s="15">
        <v>0.53967876521111691</v>
      </c>
      <c r="KD94" s="15">
        <v>4.1822910000000002</v>
      </c>
      <c r="KE94" s="15">
        <v>35.384525598181831</v>
      </c>
      <c r="KF94" s="15">
        <v>12.370770484545453</v>
      </c>
      <c r="KG94" s="15">
        <v>0.1110151824495048</v>
      </c>
      <c r="KH94" s="15">
        <v>19.805137087538199</v>
      </c>
      <c r="KI94" s="15">
        <v>64.990319646644991</v>
      </c>
      <c r="KJ94" s="15">
        <v>77.994065884192494</v>
      </c>
      <c r="KK94" s="15">
        <v>61.250818771531705</v>
      </c>
      <c r="KL94" s="15">
        <v>10.725550552314589</v>
      </c>
      <c r="KM94" s="15">
        <v>12.838659288646586</v>
      </c>
      <c r="KN94" s="15">
        <v>87.532136363636397</v>
      </c>
      <c r="KO94" s="15">
        <v>110.97124242424242</v>
      </c>
      <c r="KP94" s="15">
        <v>104.97340909090909</v>
      </c>
      <c r="KQ94" s="15">
        <v>14.429671032009646</v>
      </c>
      <c r="KR94" s="15">
        <v>28.419785600265218</v>
      </c>
      <c r="KS94" s="15">
        <v>83.900296487524997</v>
      </c>
      <c r="KT94" s="15">
        <v>6.2887971576038009</v>
      </c>
      <c r="KU94" s="15">
        <v>80.940023647555677</v>
      </c>
      <c r="KV94" s="15">
        <v>29.223456012896204</v>
      </c>
    </row>
    <row r="95" spans="1:308" x14ac:dyDescent="0.3">
      <c r="A95" t="s">
        <v>342</v>
      </c>
      <c r="B95" s="16" t="s">
        <v>369</v>
      </c>
      <c r="C95" t="s">
        <v>353</v>
      </c>
      <c r="H95" s="17"/>
      <c r="I95" s="15">
        <v>50.205305991789579</v>
      </c>
      <c r="J95" s="15">
        <v>54.207471639367235</v>
      </c>
      <c r="K95" s="15">
        <v>57.023905781316877</v>
      </c>
      <c r="L95" s="15">
        <v>60.417166033486971</v>
      </c>
      <c r="M95" s="15">
        <v>47.165892521099131</v>
      </c>
      <c r="N95" s="15">
        <v>45.482553582923977</v>
      </c>
      <c r="O95" s="15">
        <v>36.934846392543342</v>
      </c>
      <c r="P95" s="15">
        <v>65.84613853335992</v>
      </c>
      <c r="Q95" s="15">
        <v>55.300574457912823</v>
      </c>
      <c r="R95" s="15">
        <v>37.171717171717169</v>
      </c>
      <c r="S95" s="15">
        <v>62.901306722770208</v>
      </c>
      <c r="T95" s="15">
        <v>62.618668704951261</v>
      </c>
      <c r="U95" s="15">
        <v>60.651848326315083</v>
      </c>
      <c r="V95" s="15">
        <v>34.96204755854415</v>
      </c>
      <c r="W95" s="15">
        <v>30.780515436874641</v>
      </c>
      <c r="X95" s="15">
        <v>56.722910559049183</v>
      </c>
      <c r="Y95" s="15">
        <v>81.270180879290336</v>
      </c>
      <c r="Z95" s="15">
        <v>59.322016250053366</v>
      </c>
      <c r="AA95" s="15">
        <v>71.423151727946319</v>
      </c>
      <c r="AB95" s="15">
        <v>88.587047463968133</v>
      </c>
      <c r="AC95" s="15">
        <v>46.789040910875848</v>
      </c>
      <c r="AD95" s="15">
        <v>39.170754180117406</v>
      </c>
      <c r="AE95" s="15">
        <v>56.115835884527151</v>
      </c>
      <c r="AF95" s="15">
        <v>47.165892521099131</v>
      </c>
      <c r="AG95" s="15">
        <v>23.087383284539627</v>
      </c>
      <c r="AH95" s="15">
        <v>19.687785044033717</v>
      </c>
      <c r="AI95" s="15">
        <v>18.263444152422768</v>
      </c>
      <c r="AJ95" s="15">
        <v>75.601975726761921</v>
      </c>
      <c r="AK95" s="15">
        <v>43.874884466525465</v>
      </c>
      <c r="AL95" s="15">
        <v>92.379848823260375</v>
      </c>
      <c r="AM95" s="15">
        <v>50.331382341657381</v>
      </c>
      <c r="AN95" s="15">
        <v>10.054701595706462</v>
      </c>
      <c r="AO95" s="15">
        <v>21.291759418044744</v>
      </c>
      <c r="AP95" s="15">
        <v>31.762460448319842</v>
      </c>
      <c r="AQ95" s="15">
        <v>44.894245039866824</v>
      </c>
      <c r="AR95" s="15">
        <v>63.274529511664817</v>
      </c>
      <c r="AS95" s="15">
        <v>50.301749512775984</v>
      </c>
      <c r="AT95" s="15">
        <v>54.772910585312012</v>
      </c>
      <c r="AU95" s="15">
        <v>81.469996551184579</v>
      </c>
      <c r="AV95" s="15">
        <v>62.475242678950032</v>
      </c>
      <c r="AW95" s="15">
        <v>59.742286790358641</v>
      </c>
      <c r="AX95" s="15">
        <v>86.314645081578306</v>
      </c>
      <c r="AY95" s="15">
        <v>57.642275564389621</v>
      </c>
      <c r="AZ95" s="15">
        <v>47.120291842301391</v>
      </c>
      <c r="BA95" s="15">
        <v>67.165246825534723</v>
      </c>
      <c r="BB95" s="15">
        <v>49.274483599425544</v>
      </c>
      <c r="BC95" s="15">
        <v>35</v>
      </c>
      <c r="BD95" s="15">
        <v>40.151515151515149</v>
      </c>
      <c r="BE95" s="15">
        <v>36.36363636363636</v>
      </c>
      <c r="BF95" s="15">
        <v>50</v>
      </c>
      <c r="BG95" s="15">
        <v>37.5</v>
      </c>
      <c r="BH95" s="15">
        <v>69.212413725998246</v>
      </c>
      <c r="BI95" s="15">
        <v>77.585786554519416</v>
      </c>
      <c r="BJ95" s="15">
        <v>80.208333333333329</v>
      </c>
      <c r="BK95" s="15">
        <v>87.89473684210526</v>
      </c>
      <c r="BL95" s="15">
        <v>71.670764577710543</v>
      </c>
      <c r="BM95" s="15">
        <v>48.026187113399409</v>
      </c>
      <c r="BN95" s="15">
        <v>49.842105258207745</v>
      </c>
      <c r="BO95" s="15">
        <v>55.659549733333336</v>
      </c>
      <c r="BP95" s="15">
        <v>65.810712539936389</v>
      </c>
      <c r="BQ95" s="15">
        <v>48.048549148270865</v>
      </c>
      <c r="BR95" s="15">
        <v>68.096283290737986</v>
      </c>
      <c r="BS95" s="15">
        <v>2.4252406331471978</v>
      </c>
      <c r="BT95" s="15">
        <v>57.664275157242592</v>
      </c>
      <c r="BU95" s="15">
        <v>23.131505667215531</v>
      </c>
      <c r="BV95" s="15">
        <v>23.799808176138345</v>
      </c>
      <c r="BW95" s="15">
        <v>100</v>
      </c>
      <c r="BX95" s="15">
        <v>2.7514557175212069</v>
      </c>
      <c r="BY95" s="15">
        <v>36.032434565641644</v>
      </c>
      <c r="BZ95" s="15">
        <v>26.926854162346558</v>
      </c>
      <c r="CA95" s="15">
        <v>39.214999999999996</v>
      </c>
      <c r="CB95" s="15">
        <v>20.947773019510361</v>
      </c>
      <c r="CC95" s="15">
        <v>48.028302940723712</v>
      </c>
      <c r="CD95" s="15">
        <v>23.07160139820375</v>
      </c>
      <c r="CE95" s="15">
        <v>89.110288557292748</v>
      </c>
      <c r="CF95" s="15">
        <v>32.278735487326664</v>
      </c>
      <c r="CG95" s="15">
        <v>65.472593377676318</v>
      </c>
      <c r="CH95" s="15">
        <v>65.236454741197917</v>
      </c>
      <c r="CI95" s="15">
        <v>73.862397410923151</v>
      </c>
      <c r="CJ95" s="15">
        <v>74.927406462578389</v>
      </c>
      <c r="CK95" s="15">
        <v>86.822532263205986</v>
      </c>
      <c r="CL95" s="15">
        <v>92.295845453224601</v>
      </c>
      <c r="CM95" s="15">
        <v>89.15257081603977</v>
      </c>
      <c r="CN95" s="15">
        <v>63.152549401403007</v>
      </c>
      <c r="CO95" s="15">
        <v>79.740000000000009</v>
      </c>
      <c r="CP95" s="15">
        <v>69.323333333333323</v>
      </c>
      <c r="CQ95" s="15">
        <v>51.696678039289218</v>
      </c>
      <c r="CR95" s="15">
        <v>36.528053627590879</v>
      </c>
      <c r="CS95" s="15">
        <v>48.181057793878047</v>
      </c>
      <c r="CT95" s="15">
        <v>76.133695523496428</v>
      </c>
      <c r="CU95" s="15">
        <v>84.525138625082562</v>
      </c>
      <c r="CV95" s="15">
        <v>66.441351256867549</v>
      </c>
      <c r="CW95" s="15">
        <v>57.214714234452515</v>
      </c>
      <c r="CX95" s="15">
        <v>96.04295293390085</v>
      </c>
      <c r="CY95" s="15">
        <v>96.606872036445466</v>
      </c>
      <c r="CZ95" s="15">
        <v>97.069294239960968</v>
      </c>
      <c r="DA95" s="15">
        <v>61.443101114970283</v>
      </c>
      <c r="DB95" s="15">
        <v>97.759845284855359</v>
      </c>
      <c r="DC95" s="15">
        <v>96.035732519002011</v>
      </c>
      <c r="DD95" s="15">
        <v>95.387848875494697</v>
      </c>
      <c r="DE95" s="15">
        <v>66.834234541643355</v>
      </c>
      <c r="DF95" s="15">
        <v>97.559451099372836</v>
      </c>
      <c r="DG95" s="15">
        <v>36.928890342016707</v>
      </c>
      <c r="DH95" s="15">
        <v>62.771565723944171</v>
      </c>
      <c r="DI95" s="15">
        <v>40.666666666666664</v>
      </c>
      <c r="DJ95" s="15">
        <v>80.174109357577507</v>
      </c>
      <c r="DK95" s="15">
        <v>13.88845652979839</v>
      </c>
      <c r="DL95" s="15">
        <v>23.449696652976332</v>
      </c>
      <c r="DM95" s="15">
        <v>40.068676157969094</v>
      </c>
      <c r="DN95" s="15">
        <v>22.815424135337746</v>
      </c>
      <c r="DO95" s="15">
        <v>88.349523853155574</v>
      </c>
      <c r="DP95" s="15">
        <v>73.229719391646185</v>
      </c>
      <c r="DQ95" s="15">
        <v>35.342717442881032</v>
      </c>
      <c r="DR95" s="15">
        <v>77.982136075328143</v>
      </c>
      <c r="DS95" s="15">
        <v>28.17282404508823</v>
      </c>
      <c r="DT95" s="15">
        <v>24.789169284147196</v>
      </c>
      <c r="DU95" s="15">
        <v>21.385597284932061</v>
      </c>
      <c r="DV95" s="15">
        <v>19.486015264065632</v>
      </c>
      <c r="DW95" s="15">
        <v>21.61345740822642</v>
      </c>
      <c r="DX95" s="15">
        <v>14.380042545750193</v>
      </c>
      <c r="DY95" s="15">
        <v>18.130786273713888</v>
      </c>
      <c r="DZ95" s="15">
        <v>24.828623728412442</v>
      </c>
      <c r="EA95" s="15">
        <v>12.935115901089203</v>
      </c>
      <c r="EB95" s="15">
        <v>27.90104485651894</v>
      </c>
      <c r="EC95" s="15">
        <v>12.94082483373397</v>
      </c>
      <c r="ED95" s="15">
        <v>18.532492047531527</v>
      </c>
      <c r="EE95" s="15">
        <v>19.0077431232402</v>
      </c>
      <c r="EF95" s="15">
        <v>52.774791938218961</v>
      </c>
      <c r="EG95" s="15">
        <v>62.573805337506599</v>
      </c>
      <c r="EH95" s="15">
        <v>94.751167331650109</v>
      </c>
      <c r="EI95" s="15">
        <v>92.308138299671995</v>
      </c>
      <c r="EJ95" s="15">
        <v>7.9630677204156726</v>
      </c>
      <c r="EK95" s="15">
        <v>48.800237779273893</v>
      </c>
      <c r="EL95" s="15">
        <v>87.913372105037084</v>
      </c>
      <c r="EM95" s="15">
        <v>64.296118927415222</v>
      </c>
      <c r="EN95" s="15">
        <v>10.401625800485418</v>
      </c>
      <c r="EO95" s="15">
        <v>87.188333333333318</v>
      </c>
      <c r="EP95" s="15">
        <v>98.98</v>
      </c>
      <c r="EQ95" s="15">
        <v>98.822885190245884</v>
      </c>
      <c r="ER95" s="15">
        <v>94.383545748621884</v>
      </c>
      <c r="ES95" s="15">
        <v>82.524479844100753</v>
      </c>
      <c r="ET95" s="15">
        <v>70.833334886363517</v>
      </c>
      <c r="EU95" s="15">
        <v>69.892473758237912</v>
      </c>
      <c r="EV95" s="15">
        <v>35.596060831970398</v>
      </c>
      <c r="EW95" s="15">
        <v>25.003659890057666</v>
      </c>
      <c r="EX95" s="15">
        <v>8.4519849321715306</v>
      </c>
      <c r="EY95" s="15">
        <v>7.1110948078470484</v>
      </c>
      <c r="EZ95" s="15">
        <v>14.601025047100803</v>
      </c>
      <c r="FA95" s="15">
        <v>21.427845002115593</v>
      </c>
      <c r="FB95" s="15">
        <v>3.7929442321081779</v>
      </c>
      <c r="FC95" s="15">
        <v>9.4886316724687543</v>
      </c>
      <c r="FD95" s="15">
        <v>50.457616765486442</v>
      </c>
      <c r="FE95" s="15">
        <v>8.5912403366791548</v>
      </c>
      <c r="FF95" s="15">
        <v>9.6900378828799365</v>
      </c>
      <c r="FG95" s="15">
        <v>38.476683133963533</v>
      </c>
      <c r="FH95" s="15">
        <v>67.957741312325339</v>
      </c>
      <c r="FI95" s="15">
        <v>34.09659957575122</v>
      </c>
      <c r="FJ95" s="15">
        <v>43.235660335248042</v>
      </c>
      <c r="FK95" s="15">
        <v>46.824182410728007</v>
      </c>
      <c r="FL95" s="15">
        <v>6.4204805201399955</v>
      </c>
      <c r="FM95" s="15">
        <v>59.370132260896661</v>
      </c>
      <c r="FN95" s="15">
        <v>68.620769672321387</v>
      </c>
      <c r="FO95" s="15">
        <v>84.558741764331444</v>
      </c>
      <c r="FP95" s="15">
        <v>68.440007917950979</v>
      </c>
      <c r="FQ95" s="15">
        <v>82.236172899295411</v>
      </c>
      <c r="FR95" s="15">
        <v>40.206909476239467</v>
      </c>
      <c r="FS95" s="15">
        <v>87.779619910916963</v>
      </c>
      <c r="FT95" s="15">
        <v>16.425725101254596</v>
      </c>
      <c r="FU95" s="15">
        <v>35.754137041168356</v>
      </c>
      <c r="FV95" s="15">
        <v>436.00509733843109</v>
      </c>
      <c r="FW95" s="15">
        <v>312.3913776511742</v>
      </c>
      <c r="FX95" s="15">
        <v>311.86838385311245</v>
      </c>
      <c r="FY95" s="15">
        <v>81.3439294039526</v>
      </c>
      <c r="FZ95" s="15">
        <v>67.090553567079638</v>
      </c>
      <c r="GA95" s="15">
        <v>57.642275564389621</v>
      </c>
      <c r="GB95" s="15">
        <v>-7.9706088977229603</v>
      </c>
      <c r="GC95" s="15">
        <v>67.165246825534723</v>
      </c>
      <c r="GD95" s="15">
        <v>6.1939139003755157</v>
      </c>
      <c r="GE95" s="15">
        <v>35</v>
      </c>
      <c r="GF95" s="15">
        <v>40.151515151515149</v>
      </c>
      <c r="GG95" s="15">
        <v>36.36363636363636</v>
      </c>
      <c r="GH95" s="15">
        <v>50</v>
      </c>
      <c r="GI95" s="15">
        <v>37.5</v>
      </c>
      <c r="GJ95" s="15">
        <v>69.212413725998246</v>
      </c>
      <c r="GK95" s="15">
        <v>19.666666666666668</v>
      </c>
      <c r="GL95" s="15">
        <v>9.5</v>
      </c>
      <c r="GM95" s="15">
        <v>3.8333333333333339</v>
      </c>
      <c r="GN95" s="15">
        <v>71.670764577710543</v>
      </c>
      <c r="GO95" s="15">
        <v>48.026187113399409</v>
      </c>
      <c r="GP95" s="15">
        <v>49.842105258207745</v>
      </c>
      <c r="GQ95" s="15">
        <v>55.659549733333336</v>
      </c>
      <c r="GR95" s="15">
        <v>65.810712539936389</v>
      </c>
      <c r="GS95" s="15">
        <v>51.951450851729128</v>
      </c>
      <c r="GT95" s="15">
        <v>31.903716709262017</v>
      </c>
      <c r="GU95" s="15">
        <v>2.4252406331471978</v>
      </c>
      <c r="GV95" s="15">
        <v>61.375216981151873</v>
      </c>
      <c r="GW95" s="15">
        <v>66.679517001646587</v>
      </c>
      <c r="GX95" s="15">
        <v>24.906611202446907</v>
      </c>
      <c r="GY95" s="15">
        <v>1</v>
      </c>
      <c r="GZ95" s="15">
        <v>264.63342071676783</v>
      </c>
      <c r="HA95" s="15">
        <v>36.032434565641644</v>
      </c>
      <c r="HB95" s="15">
        <v>38.611255026291374</v>
      </c>
      <c r="HC95" s="15">
        <v>39.214999999999996</v>
      </c>
      <c r="HD95" s="15">
        <v>2065710.1246896612</v>
      </c>
      <c r="HE95" s="15">
        <v>168.72571428571428</v>
      </c>
      <c r="HF95" s="15">
        <v>335.75359788359793</v>
      </c>
      <c r="HG95" s="15">
        <v>57.278809523809514</v>
      </c>
      <c r="HH95" s="15">
        <v>231.88375661375662</v>
      </c>
      <c r="HI95" s="15">
        <v>209.19025421251237</v>
      </c>
      <c r="HJ95" s="15">
        <v>34.76354525880209</v>
      </c>
      <c r="HK95" s="15">
        <v>107.60447109398535</v>
      </c>
      <c r="HL95" s="15">
        <v>74.927406462578389</v>
      </c>
      <c r="HM95" s="15">
        <v>86.822532263205986</v>
      </c>
      <c r="HN95" s="15">
        <v>92.295845453224601</v>
      </c>
      <c r="HO95" s="15">
        <v>89.15257081603977</v>
      </c>
      <c r="HP95" s="15">
        <v>63.152549401403007</v>
      </c>
      <c r="HQ95" s="15">
        <v>79.740000000000009</v>
      </c>
      <c r="HR95" s="15">
        <v>69.323333333333323</v>
      </c>
      <c r="HS95" s="15">
        <v>52.545017058933823</v>
      </c>
      <c r="HT95" s="15">
        <v>35.208015039915423</v>
      </c>
      <c r="HU95" s="15">
        <v>48.181057793878047</v>
      </c>
      <c r="HV95" s="15">
        <v>76.133695523496428</v>
      </c>
      <c r="HW95" s="15">
        <v>84.525138625082562</v>
      </c>
      <c r="HX95" s="15">
        <v>66.441351256867549</v>
      </c>
      <c r="HY95" s="15">
        <v>57.214714234452515</v>
      </c>
      <c r="HZ95" s="15">
        <v>96.04295293390085</v>
      </c>
      <c r="IA95" s="15">
        <v>96.606872036445466</v>
      </c>
      <c r="IB95" s="15">
        <v>97.069294239960968</v>
      </c>
      <c r="IC95" s="15">
        <v>61.443101114970283</v>
      </c>
      <c r="ID95" s="15">
        <v>97.759845284855359</v>
      </c>
      <c r="IE95" s="15">
        <v>96.035732519002011</v>
      </c>
      <c r="IF95" s="15">
        <v>95.387848875494697</v>
      </c>
      <c r="IG95" s="15">
        <v>66.834234541643355</v>
      </c>
      <c r="IH95" s="15">
        <v>97.559451099372836</v>
      </c>
      <c r="II95" s="15">
        <v>36.928890342016707</v>
      </c>
      <c r="IJ95" s="15">
        <v>2.3842395020507969</v>
      </c>
      <c r="IK95" s="15">
        <v>12.166666666666666</v>
      </c>
      <c r="IL95" s="15">
        <v>80.174109357577507</v>
      </c>
      <c r="IM95" s="15">
        <v>13.88845652979839</v>
      </c>
      <c r="IN95" s="15">
        <v>23.449696652976332</v>
      </c>
      <c r="IO95" s="15">
        <v>40.068676157969094</v>
      </c>
      <c r="IP95" s="15">
        <v>22.815424135337746</v>
      </c>
      <c r="IQ95" s="15">
        <v>10.138658936829634</v>
      </c>
      <c r="IR95" s="15">
        <v>73.229719391646185</v>
      </c>
      <c r="IS95" s="15">
        <v>77.772643924975057</v>
      </c>
      <c r="IT95" s="15">
        <v>10.008119965759935</v>
      </c>
      <c r="IU95" s="15">
        <v>121.45031782046692</v>
      </c>
      <c r="IV95" s="15">
        <v>6.7738658652858064</v>
      </c>
      <c r="IW95" s="15">
        <v>21.385597284932061</v>
      </c>
      <c r="IX95" s="15">
        <v>109.06461878816782</v>
      </c>
      <c r="IY95" s="15">
        <v>38.51470530902963</v>
      </c>
      <c r="IZ95" s="15">
        <v>18.928603915289312</v>
      </c>
      <c r="JA95" s="15">
        <v>174.42958279694992</v>
      </c>
      <c r="JB95" s="15">
        <v>12.867914979757083</v>
      </c>
      <c r="JC95" s="15">
        <v>10.782268342418931</v>
      </c>
      <c r="JD95" s="15">
        <v>15.329288079532956</v>
      </c>
      <c r="JE95" s="15">
        <v>4.1863643299576081</v>
      </c>
      <c r="JF95" s="15">
        <v>1.8860809848599744</v>
      </c>
      <c r="JG95" s="15">
        <v>5.7023229369720596</v>
      </c>
      <c r="JH95" s="15">
        <v>13.67780749627641</v>
      </c>
      <c r="JI95" s="15">
        <v>13.100289591157427</v>
      </c>
      <c r="JJ95" s="15">
        <v>97.253400457853488</v>
      </c>
      <c r="JK95" s="15">
        <v>98.473111885097524</v>
      </c>
      <c r="JL95" s="15">
        <v>7.9630677204156726</v>
      </c>
      <c r="JM95" s="15">
        <v>48.800237779273893</v>
      </c>
      <c r="JN95" s="15">
        <v>87.913372105037084</v>
      </c>
      <c r="JO95" s="15">
        <v>64.296118927415222</v>
      </c>
      <c r="JP95" s="15">
        <v>10.401625800485418</v>
      </c>
      <c r="JQ95" s="15">
        <v>87.188333333333318</v>
      </c>
      <c r="JR95" s="15">
        <v>98.98</v>
      </c>
      <c r="JS95" s="15">
        <v>98.822885190245884</v>
      </c>
      <c r="JT95" s="15">
        <v>94.383545748621884</v>
      </c>
      <c r="JU95" s="15">
        <v>82.524479844100753</v>
      </c>
      <c r="JV95" s="15">
        <v>0.84349593333333317</v>
      </c>
      <c r="JW95" s="15">
        <v>0.77235771666666675</v>
      </c>
      <c r="JX95" s="15">
        <v>1.301496424</v>
      </c>
      <c r="JY95" s="15">
        <v>0.28355884999999997</v>
      </c>
      <c r="JZ95" s="15">
        <v>4.2535693881931271</v>
      </c>
      <c r="KA95" s="15">
        <v>128971.89403886272</v>
      </c>
      <c r="KB95" s="15">
        <v>187041.751997983</v>
      </c>
      <c r="KC95" s="15">
        <v>1.7146140895637079</v>
      </c>
      <c r="KD95" s="15">
        <v>29.031918578333347</v>
      </c>
      <c r="KE95" s="15">
        <v>24.672201381666653</v>
      </c>
      <c r="KF95" s="15">
        <v>224.23038212499992</v>
      </c>
      <c r="KG95" s="15">
        <v>7.0198186332885895E-2</v>
      </c>
      <c r="KH95" s="15">
        <v>-15.541978126815145</v>
      </c>
      <c r="KI95" s="15">
        <v>19.480207748348704</v>
      </c>
      <c r="KJ95" s="15">
        <v>71.830965249301372</v>
      </c>
      <c r="KK95" s="15">
        <v>-63.61360169699509</v>
      </c>
      <c r="KL95" s="15">
        <v>9.2804841269841258</v>
      </c>
      <c r="KM95" s="15">
        <v>12.933769841269841</v>
      </c>
      <c r="KN95" s="15">
        <v>87.673333333333346</v>
      </c>
      <c r="KO95" s="15">
        <v>111.10416666666667</v>
      </c>
      <c r="KP95" s="15">
        <v>105.255</v>
      </c>
      <c r="KQ95" s="15">
        <v>15.441258235668554</v>
      </c>
      <c r="KR95" s="15">
        <v>31.559992082049032</v>
      </c>
      <c r="KS95" s="15">
        <v>82.236172899295411</v>
      </c>
      <c r="KT95" s="15">
        <v>5.8559453845386296</v>
      </c>
      <c r="KU95" s="15">
        <v>87.779619910916963</v>
      </c>
      <c r="KV95" s="15">
        <v>16.425725101254596</v>
      </c>
    </row>
    <row r="96" spans="1:308" x14ac:dyDescent="0.3">
      <c r="A96" t="s">
        <v>360</v>
      </c>
      <c r="B96" s="16" t="s">
        <v>370</v>
      </c>
      <c r="C96" t="s">
        <v>347</v>
      </c>
      <c r="H96" s="17"/>
      <c r="I96" s="15">
        <v>59.80472895462146</v>
      </c>
      <c r="J96" s="15">
        <v>58.917094869199353</v>
      </c>
      <c r="K96" s="15">
        <v>63.689385981072206</v>
      </c>
      <c r="L96" s="15">
        <v>71.208345763498883</v>
      </c>
      <c r="M96" s="15">
        <v>66.757960234833334</v>
      </c>
      <c r="N96" s="15">
        <v>55.959707250323703</v>
      </c>
      <c r="O96" s="15">
        <v>42.29587962880143</v>
      </c>
      <c r="P96" s="15">
        <v>82.225872399411244</v>
      </c>
      <c r="Q96" s="15">
        <v>64.595737313791957</v>
      </c>
      <c r="R96" s="15">
        <v>33.579124579124581</v>
      </c>
      <c r="S96" s="15">
        <v>68.95772565721721</v>
      </c>
      <c r="T96" s="15">
        <v>45.09025202527225</v>
      </c>
      <c r="U96" s="15">
        <v>73.006072977430307</v>
      </c>
      <c r="V96" s="15">
        <v>44.964879132147885</v>
      </c>
      <c r="W96" s="15">
        <v>33.056667434617211</v>
      </c>
      <c r="X96" s="15">
        <v>67.218621176613837</v>
      </c>
      <c r="Y96" s="15">
        <v>94.237843244027474</v>
      </c>
      <c r="Z96" s="15">
        <v>60.244412069030332</v>
      </c>
      <c r="AA96" s="15">
        <v>77.320254890798765</v>
      </c>
      <c r="AB96" s="15">
        <v>85.860144369414769</v>
      </c>
      <c r="AC96" s="15">
        <v>61.612135809458202</v>
      </c>
      <c r="AD96" s="15">
        <v>53.223735569401128</v>
      </c>
      <c r="AE96" s="15">
        <v>78.025458178421502</v>
      </c>
      <c r="AF96" s="15">
        <v>66.757960234833334</v>
      </c>
      <c r="AG96" s="15">
        <v>43.602347744461333</v>
      </c>
      <c r="AH96" s="15">
        <v>11.889083438020522</v>
      </c>
      <c r="AI96" s="15">
        <v>47.666913536944051</v>
      </c>
      <c r="AJ96" s="15">
        <v>76.836043098424454</v>
      </c>
      <c r="AK96" s="15">
        <v>62.064117578987258</v>
      </c>
      <c r="AL96" s="15">
        <v>93.699738105104558</v>
      </c>
      <c r="AM96" s="15">
        <v>57.393230970994459</v>
      </c>
      <c r="AN96" s="15">
        <v>15.361881745655698</v>
      </c>
      <c r="AO96" s="15">
        <v>10.61903328221746</v>
      </c>
      <c r="AP96" s="15">
        <v>38.224210882340621</v>
      </c>
      <c r="AQ96" s="15">
        <v>58.866351096784889</v>
      </c>
      <c r="AR96" s="15">
        <v>73.31056979481545</v>
      </c>
      <c r="AS96" s="15">
        <v>89.647268530275966</v>
      </c>
      <c r="AT96" s="15">
        <v>84.013258714832091</v>
      </c>
      <c r="AU96" s="15">
        <v>88.224791313776507</v>
      </c>
      <c r="AV96" s="15">
        <v>81.437893525097223</v>
      </c>
      <c r="AW96" s="15">
        <v>62.657077250740734</v>
      </c>
      <c r="AX96" s="15">
        <v>87.37494506174508</v>
      </c>
      <c r="AY96" s="15">
        <v>71.4705390339698</v>
      </c>
      <c r="AZ96" s="15">
        <v>60.778039847709287</v>
      </c>
      <c r="BA96" s="15">
        <v>67.761672044952192</v>
      </c>
      <c r="BB96" s="15">
        <v>58.372698328536615</v>
      </c>
      <c r="BC96" s="15">
        <v>32.555555555555557</v>
      </c>
      <c r="BD96" s="15">
        <v>36.969696969696969</v>
      </c>
      <c r="BE96" s="15">
        <v>31.212121212121211</v>
      </c>
      <c r="BF96" s="15">
        <v>70.370370370370367</v>
      </c>
      <c r="BG96" s="15">
        <v>41.666666666666664</v>
      </c>
      <c r="BH96" s="15">
        <v>69.396443039951265</v>
      </c>
      <c r="BI96" s="15">
        <v>87.938481542431035</v>
      </c>
      <c r="BJ96" s="15">
        <v>75.416666666666657</v>
      </c>
      <c r="BK96" s="15">
        <v>85.099415204678351</v>
      </c>
      <c r="BL96" s="15">
        <v>59.170858492077514</v>
      </c>
      <c r="BM96" s="15">
        <v>24.367366791635181</v>
      </c>
      <c r="BN96" s="15">
        <v>24.648360562859068</v>
      </c>
      <c r="BO96" s="15">
        <v>32.165259075111102</v>
      </c>
      <c r="BP96" s="15">
        <v>69.97017289287551</v>
      </c>
      <c r="BQ96" s="15">
        <v>66.167331709452128</v>
      </c>
      <c r="BR96" s="15">
        <v>82.880714329963226</v>
      </c>
      <c r="BS96" s="15">
        <v>4.0490612839927946</v>
      </c>
      <c r="BT96" s="15">
        <v>95.238751697292187</v>
      </c>
      <c r="BU96" s="15">
        <v>79.481159513140426</v>
      </c>
      <c r="BV96" s="15">
        <v>17.407661510124193</v>
      </c>
      <c r="BW96" s="15">
        <v>62.222222222222221</v>
      </c>
      <c r="BX96" s="15">
        <v>11.390418566115402</v>
      </c>
      <c r="BY96" s="15">
        <v>53.254023569729206</v>
      </c>
      <c r="BZ96" s="15">
        <v>26.554202023105077</v>
      </c>
      <c r="CA96" s="15">
        <v>18.609555555555556</v>
      </c>
      <c r="CB96" s="15">
        <v>33.808888590078986</v>
      </c>
      <c r="CC96" s="15">
        <v>88.317661245746038</v>
      </c>
      <c r="CD96" s="15">
        <v>50.239445693525198</v>
      </c>
      <c r="CE96" s="15">
        <v>60.615886988117687</v>
      </c>
      <c r="CF96" s="15">
        <v>76.770798921646346</v>
      </c>
      <c r="CG96" s="15">
        <v>78.51827305804639</v>
      </c>
      <c r="CH96" s="15">
        <v>40.2252805173326</v>
      </c>
      <c r="CI96" s="15">
        <v>75.843001811882502</v>
      </c>
      <c r="CJ96" s="15">
        <v>89.751411376571937</v>
      </c>
      <c r="CK96" s="15">
        <v>96.664704032056378</v>
      </c>
      <c r="CL96" s="15">
        <v>96.909849223670406</v>
      </c>
      <c r="CM96" s="15">
        <v>95.110470148572318</v>
      </c>
      <c r="CN96" s="15">
        <v>92.752781439266315</v>
      </c>
      <c r="CO96" s="15">
        <v>63.532666666666671</v>
      </c>
      <c r="CP96" s="15">
        <v>71.180860000000024</v>
      </c>
      <c r="CQ96" s="15">
        <v>82.849342574374816</v>
      </c>
      <c r="CR96" s="15">
        <v>23.414779035079832</v>
      </c>
      <c r="CS96" s="15">
        <v>66.219563665017404</v>
      </c>
      <c r="CT96" s="15">
        <v>84.894277953701788</v>
      </c>
      <c r="CU96" s="15">
        <v>86.653322027490034</v>
      </c>
      <c r="CV96" s="15">
        <v>65.118145929347051</v>
      </c>
      <c r="CW96" s="15">
        <v>64.168250572548274</v>
      </c>
      <c r="CX96" s="15">
        <v>96.867969196688193</v>
      </c>
      <c r="CY96" s="15">
        <v>94.366465165614898</v>
      </c>
      <c r="CZ96" s="15">
        <v>96.867662689470791</v>
      </c>
      <c r="DA96" s="15">
        <v>55.544748942249662</v>
      </c>
      <c r="DB96" s="15">
        <v>97.459244374742426</v>
      </c>
      <c r="DC96" s="15">
        <v>95.318449946258866</v>
      </c>
      <c r="DD96" s="15">
        <v>96.997341188627999</v>
      </c>
      <c r="DE96" s="15">
        <v>53.344874831235686</v>
      </c>
      <c r="DF96" s="15">
        <v>96.982367817117762</v>
      </c>
      <c r="DG96" s="15">
        <v>73.813283116603557</v>
      </c>
      <c r="DH96" s="15">
        <v>64.178679867326593</v>
      </c>
      <c r="DI96" s="15">
        <v>46.844444444444441</v>
      </c>
      <c r="DJ96" s="15">
        <v>83.282224042894086</v>
      </c>
      <c r="DK96" s="15">
        <v>38.011888922164609</v>
      </c>
      <c r="DL96" s="15">
        <v>38.377093743144698</v>
      </c>
      <c r="DM96" s="15">
        <v>81.515204130684936</v>
      </c>
      <c r="DN96" s="15">
        <v>53.893178688894537</v>
      </c>
      <c r="DO96" s="15">
        <v>88.329451950373894</v>
      </c>
      <c r="DP96" s="15">
        <v>88.363997943732656</v>
      </c>
      <c r="DQ96" s="15">
        <v>57.753936256126515</v>
      </c>
      <c r="DR96" s="15">
        <v>78.569537396786856</v>
      </c>
      <c r="DS96" s="15">
        <v>63.950407051586623</v>
      </c>
      <c r="DT96" s="15">
        <v>53.220788341740992</v>
      </c>
      <c r="DU96" s="15">
        <v>33.983907147181661</v>
      </c>
      <c r="DV96" s="15">
        <v>13.420411950048226</v>
      </c>
      <c r="DW96" s="15">
        <v>6.1382722783497758</v>
      </c>
      <c r="DX96" s="15">
        <v>15.37497426844036</v>
      </c>
      <c r="DY96" s="15">
        <v>13.961091732929766</v>
      </c>
      <c r="DZ96" s="15">
        <v>10.550666960334492</v>
      </c>
      <c r="EA96" s="15">
        <v>57.210585280845265</v>
      </c>
      <c r="EB96" s="15">
        <v>56.429790514499992</v>
      </c>
      <c r="EC96" s="15">
        <v>45.736831040950975</v>
      </c>
      <c r="ED96" s="15">
        <v>58.000882086431631</v>
      </c>
      <c r="EE96" s="15">
        <v>20.956478761992432</v>
      </c>
      <c r="EF96" s="15">
        <v>63.050031651146433</v>
      </c>
      <c r="EG96" s="15">
        <v>69.050110442529032</v>
      </c>
      <c r="EH96" s="15">
        <v>84.652914547367544</v>
      </c>
      <c r="EI96" s="15">
        <v>90.591115752654915</v>
      </c>
      <c r="EJ96" s="15">
        <v>41.652242521433351</v>
      </c>
      <c r="EK96" s="15">
        <v>60.119081794414086</v>
      </c>
      <c r="EL96" s="15">
        <v>94.401040526260886</v>
      </c>
      <c r="EM96" s="15">
        <v>87.448730523983912</v>
      </c>
      <c r="EN96" s="15">
        <v>26.699492528844054</v>
      </c>
      <c r="EO96" s="15">
        <v>91.546444444444447</v>
      </c>
      <c r="EP96" s="15">
        <v>99.753111111111124</v>
      </c>
      <c r="EQ96" s="15">
        <v>99.45901339288794</v>
      </c>
      <c r="ER96" s="15">
        <v>96.533178795616152</v>
      </c>
      <c r="ES96" s="15">
        <v>81.206942781463013</v>
      </c>
      <c r="ET96" s="15">
        <v>72.676770556932766</v>
      </c>
      <c r="EU96" s="15">
        <v>84.444445620071647</v>
      </c>
      <c r="EV96" s="15">
        <v>54.18637381088142</v>
      </c>
      <c r="EW96" s="15">
        <v>18.265333896091992</v>
      </c>
      <c r="EX96" s="15">
        <v>17.365848999431996</v>
      </c>
      <c r="EY96" s="15">
        <v>14.300012361648024</v>
      </c>
      <c r="EZ96" s="15">
        <v>14.419783875887063</v>
      </c>
      <c r="FA96" s="15">
        <v>12.704784325203795</v>
      </c>
      <c r="FB96" s="15">
        <v>10.63169217140587</v>
      </c>
      <c r="FC96" s="15">
        <v>12.132477384081161</v>
      </c>
      <c r="FD96" s="15">
        <v>7.0071792481790078</v>
      </c>
      <c r="FE96" s="15">
        <v>14.894755990226271</v>
      </c>
      <c r="FF96" s="15">
        <v>14.728451987647174</v>
      </c>
      <c r="FG96" s="15">
        <v>40.56226217392858</v>
      </c>
      <c r="FH96" s="15">
        <v>55.803837574010799</v>
      </c>
      <c r="FI96" s="15">
        <v>65.131746685890263</v>
      </c>
      <c r="FJ96" s="15">
        <v>65.424141523182499</v>
      </c>
      <c r="FK96" s="15">
        <v>76.782581045663704</v>
      </c>
      <c r="FL96" s="15">
        <v>31.403351337317812</v>
      </c>
      <c r="FM96" s="15">
        <v>56.700067027292398</v>
      </c>
      <c r="FN96" s="15">
        <v>64.021614550468101</v>
      </c>
      <c r="FO96" s="15">
        <v>87.262699005302068</v>
      </c>
      <c r="FP96" s="15">
        <v>69.996715943561327</v>
      </c>
      <c r="FQ96" s="15">
        <v>92.171912349924398</v>
      </c>
      <c r="FR96" s="15">
        <v>65.695687085292164</v>
      </c>
      <c r="FS96" s="15">
        <v>84.961136138123734</v>
      </c>
      <c r="FT96" s="15">
        <v>39.775268246688896</v>
      </c>
      <c r="FU96" s="15">
        <v>7.4480082516000339</v>
      </c>
      <c r="FV96" s="15">
        <v>154.11782585107645</v>
      </c>
      <c r="FW96" s="15">
        <v>211.09410296867233</v>
      </c>
      <c r="FX96" s="15">
        <v>180.39468690889274</v>
      </c>
      <c r="FY96" s="15">
        <v>75.454362150046734</v>
      </c>
      <c r="FZ96" s="15">
        <v>61.8925800369379</v>
      </c>
      <c r="GA96" s="15">
        <v>71.4705390339698</v>
      </c>
      <c r="GB96" s="15">
        <v>-5.6287612561920293</v>
      </c>
      <c r="GC96" s="15">
        <v>67.761672044952192</v>
      </c>
      <c r="GD96" s="15">
        <v>8.2374494751729408</v>
      </c>
      <c r="GE96" s="15">
        <v>32.555555555555557</v>
      </c>
      <c r="GF96" s="15">
        <v>36.969696969696969</v>
      </c>
      <c r="GG96" s="15">
        <v>31.212121212121211</v>
      </c>
      <c r="GH96" s="15">
        <v>70.370370370370367</v>
      </c>
      <c r="GI96" s="15">
        <v>41.666666666666664</v>
      </c>
      <c r="GJ96" s="15">
        <v>69.396443039951265</v>
      </c>
      <c r="GK96" s="15">
        <v>9.0444444444444443</v>
      </c>
      <c r="GL96" s="15">
        <v>11.8</v>
      </c>
      <c r="GM96" s="15">
        <v>4.7185185185185201</v>
      </c>
      <c r="GN96" s="15">
        <v>59.170858492077514</v>
      </c>
      <c r="GO96" s="15">
        <v>24.367366791635181</v>
      </c>
      <c r="GP96" s="15">
        <v>24.648360562859068</v>
      </c>
      <c r="GQ96" s="15">
        <v>32.165259075111102</v>
      </c>
      <c r="GR96" s="15">
        <v>70.116648868085704</v>
      </c>
      <c r="GS96" s="15">
        <v>33.832668290547865</v>
      </c>
      <c r="GT96" s="15">
        <v>17.119285670036767</v>
      </c>
      <c r="GU96" s="15">
        <v>4.0490612839927946</v>
      </c>
      <c r="GV96" s="15">
        <v>94.565390037133284</v>
      </c>
      <c r="GW96" s="15">
        <v>83.112166509293161</v>
      </c>
      <c r="GX96" s="15">
        <v>18.67902194837507</v>
      </c>
      <c r="GY96" s="15">
        <v>0.62222222222222223</v>
      </c>
      <c r="GZ96" s="15">
        <v>1671.2271569291913</v>
      </c>
      <c r="HA96" s="15">
        <v>53.378302097284312</v>
      </c>
      <c r="HB96" s="15">
        <v>25.51593601839058</v>
      </c>
      <c r="HC96" s="15">
        <v>18.609555555555556</v>
      </c>
      <c r="HD96" s="15">
        <v>3333975.5686670775</v>
      </c>
      <c r="HE96" s="15">
        <v>44.505756613756624</v>
      </c>
      <c r="HF96" s="15">
        <v>223.26211992945329</v>
      </c>
      <c r="HG96" s="15">
        <v>194.30472310405636</v>
      </c>
      <c r="HH96" s="15">
        <v>95.991647266313947</v>
      </c>
      <c r="HI96" s="15">
        <v>171.32197853147983</v>
      </c>
      <c r="HJ96" s="15">
        <v>59.774719482667386</v>
      </c>
      <c r="HK96" s="15">
        <v>99.667699135731937</v>
      </c>
      <c r="HL96" s="15">
        <v>89.751411376571937</v>
      </c>
      <c r="HM96" s="15">
        <v>96.664704032056378</v>
      </c>
      <c r="HN96" s="15">
        <v>96.909849223670406</v>
      </c>
      <c r="HO96" s="15">
        <v>95.110470148572318</v>
      </c>
      <c r="HP96" s="15">
        <v>92.752781439266315</v>
      </c>
      <c r="HQ96" s="15">
        <v>72.457380952380959</v>
      </c>
      <c r="HR96" s="15">
        <v>70.816976744186064</v>
      </c>
      <c r="HS96" s="15">
        <v>81.453978523183039</v>
      </c>
      <c r="HT96" s="15">
        <v>26.41785760011545</v>
      </c>
      <c r="HU96" s="15">
        <v>66.219563665017404</v>
      </c>
      <c r="HV96" s="15">
        <v>84.894277953701788</v>
      </c>
      <c r="HW96" s="15">
        <v>86.653322027490034</v>
      </c>
      <c r="HX96" s="15">
        <v>65.118145929347051</v>
      </c>
      <c r="HY96" s="15">
        <v>64.168250572548274</v>
      </c>
      <c r="HZ96" s="15">
        <v>96.867969196688193</v>
      </c>
      <c r="IA96" s="15">
        <v>94.366465165614898</v>
      </c>
      <c r="IB96" s="15">
        <v>96.867662689470791</v>
      </c>
      <c r="IC96" s="15">
        <v>55.544748942249662</v>
      </c>
      <c r="ID96" s="15">
        <v>97.459244374742426</v>
      </c>
      <c r="IE96" s="15">
        <v>95.318449946258866</v>
      </c>
      <c r="IF96" s="15">
        <v>96.997341188627999</v>
      </c>
      <c r="IG96" s="15">
        <v>53.344874831235686</v>
      </c>
      <c r="IH96" s="15">
        <v>96.982367817117762</v>
      </c>
      <c r="II96" s="15">
        <v>80.284115439319493</v>
      </c>
      <c r="IJ96" s="15">
        <v>3.1862203850943036</v>
      </c>
      <c r="IK96" s="15">
        <v>13.71111111111111</v>
      </c>
      <c r="IL96" s="15">
        <v>83.282224042894086</v>
      </c>
      <c r="IM96" s="15">
        <v>38.011888922164609</v>
      </c>
      <c r="IN96" s="15">
        <v>38.377093743144698</v>
      </c>
      <c r="IO96" s="15">
        <v>81.893240514710769</v>
      </c>
      <c r="IP96" s="15">
        <v>53.893178688894537</v>
      </c>
      <c r="IQ96" s="15">
        <v>10.151714809109567</v>
      </c>
      <c r="IR96" s="15">
        <v>88.363997943732656</v>
      </c>
      <c r="IS96" s="15">
        <v>80.210048041787445</v>
      </c>
      <c r="IT96" s="15">
        <v>9.7411193650968908</v>
      </c>
      <c r="IU96" s="15">
        <v>72.675278318973795</v>
      </c>
      <c r="IV96" s="15">
        <v>8.1002594310554414</v>
      </c>
      <c r="IW96" s="15">
        <v>33.983907147181661</v>
      </c>
      <c r="IX96" s="15">
        <v>85.718399777631163</v>
      </c>
      <c r="IY96" s="15">
        <v>12.305549333092832</v>
      </c>
      <c r="IZ96" s="15">
        <v>26.439083134249984</v>
      </c>
      <c r="JA96" s="15">
        <v>151.10380712679995</v>
      </c>
      <c r="JB96" s="15">
        <v>6.1515983638150242</v>
      </c>
      <c r="JC96" s="15">
        <v>47.688778921027968</v>
      </c>
      <c r="JD96" s="15">
        <v>31.003445194001642</v>
      </c>
      <c r="JE96" s="15">
        <v>14.795891335767935</v>
      </c>
      <c r="JF96" s="15">
        <v>5.9028413732893092</v>
      </c>
      <c r="JG96" s="15">
        <v>6.286943628597732</v>
      </c>
      <c r="JH96" s="15">
        <v>12.381064080717547</v>
      </c>
      <c r="JI96" s="15">
        <v>12.208752521197251</v>
      </c>
      <c r="JJ96" s="15">
        <v>86.330058243930267</v>
      </c>
      <c r="JK96" s="15">
        <v>110.56938036646443</v>
      </c>
      <c r="JL96" s="15">
        <v>41.652242521433351</v>
      </c>
      <c r="JM96" s="15">
        <v>60.119081794414086</v>
      </c>
      <c r="JN96" s="15">
        <v>94.401040526260886</v>
      </c>
      <c r="JO96" s="15">
        <v>87.448730523983912</v>
      </c>
      <c r="JP96" s="15">
        <v>26.699492528844054</v>
      </c>
      <c r="JQ96" s="15">
        <v>91.546444444444447</v>
      </c>
      <c r="JR96" s="15">
        <v>99.753111111111124</v>
      </c>
      <c r="JS96" s="15">
        <v>99.45901339288794</v>
      </c>
      <c r="JT96" s="15">
        <v>96.533178795616152</v>
      </c>
      <c r="JU96" s="15">
        <v>81.206942781463013</v>
      </c>
      <c r="JV96" s="15">
        <v>0.85338754000000039</v>
      </c>
      <c r="JW96" s="15">
        <v>0.88238482666666684</v>
      </c>
      <c r="JX96" s="15">
        <v>1.4889096311555559</v>
      </c>
      <c r="JY96" s="15">
        <v>0.26597607777777776</v>
      </c>
      <c r="JZ96" s="15">
        <v>6.4084773145876532</v>
      </c>
      <c r="KA96" s="15">
        <v>356278.50719290908</v>
      </c>
      <c r="KB96" s="15">
        <v>224414.86904132855</v>
      </c>
      <c r="KC96" s="15">
        <v>1.2141687336086517</v>
      </c>
      <c r="KD96" s="15">
        <v>191.31801711402235</v>
      </c>
      <c r="KE96" s="15">
        <v>31.546690356533322</v>
      </c>
      <c r="KF96" s="15">
        <v>21.093839674666675</v>
      </c>
      <c r="KG96" s="15">
        <v>0.11257981375710716</v>
      </c>
      <c r="KH96" s="15">
        <v>-5.4252321617213646</v>
      </c>
      <c r="KI96" s="15">
        <v>25.599648542457231</v>
      </c>
      <c r="KJ96" s="15">
        <v>23.215350296043212</v>
      </c>
      <c r="KK96" s="15">
        <v>60.526986743561025</v>
      </c>
      <c r="KL96" s="15">
        <v>6.2821863618888125</v>
      </c>
      <c r="KM96" s="15">
        <v>7.2373372657820472</v>
      </c>
      <c r="KN96" s="15">
        <v>83.574685185185174</v>
      </c>
      <c r="KO96" s="15">
        <v>113.4611</v>
      </c>
      <c r="KP96" s="15">
        <v>108.39311851851858</v>
      </c>
      <c r="KQ96" s="15">
        <v>12.737300994697934</v>
      </c>
      <c r="KR96" s="15">
        <v>30.00328405643867</v>
      </c>
      <c r="KS96" s="15">
        <v>92.171912349924398</v>
      </c>
      <c r="KT96" s="15">
        <v>6.8987770751293027</v>
      </c>
      <c r="KU96" s="15">
        <v>84.961136138123734</v>
      </c>
      <c r="KV96" s="15">
        <v>39.775268246688896</v>
      </c>
    </row>
    <row r="97" spans="1:308" x14ac:dyDescent="0.3">
      <c r="A97" t="s">
        <v>360</v>
      </c>
      <c r="B97" s="16" t="s">
        <v>372</v>
      </c>
      <c r="C97" t="s">
        <v>348</v>
      </c>
      <c r="H97" s="17"/>
      <c r="I97" s="15">
        <v>51.394034689706452</v>
      </c>
      <c r="J97" s="15">
        <v>54.323333113754579</v>
      </c>
      <c r="K97" s="15">
        <v>51.877735859859996</v>
      </c>
      <c r="L97" s="15">
        <v>62.940540603757398</v>
      </c>
      <c r="M97" s="15">
        <v>54.972321514026021</v>
      </c>
      <c r="N97" s="15">
        <v>48.223636814751046</v>
      </c>
      <c r="O97" s="15">
        <v>36.026640232089669</v>
      </c>
      <c r="P97" s="15">
        <v>74.622851772951535</v>
      </c>
      <c r="Q97" s="15">
        <v>60.44649458078743</v>
      </c>
      <c r="R97" s="15">
        <v>12.929292929292929</v>
      </c>
      <c r="S97" s="15">
        <v>79.21033047203268</v>
      </c>
      <c r="T97" s="15">
        <v>43.24411888683688</v>
      </c>
      <c r="U97" s="15">
        <v>67.543158495467523</v>
      </c>
      <c r="V97" s="15">
        <v>42.267084658913028</v>
      </c>
      <c r="W97" s="15">
        <v>23.80564346298512</v>
      </c>
      <c r="X97" s="15">
        <v>46.764318855843264</v>
      </c>
      <c r="Y97" s="15">
        <v>84.146712708126003</v>
      </c>
      <c r="Z97" s="15">
        <v>52.794268412485614</v>
      </c>
      <c r="AA97" s="15">
        <v>73.834020692376811</v>
      </c>
      <c r="AB97" s="15">
        <v>83.602709398561061</v>
      </c>
      <c r="AC97" s="15">
        <v>51.712993715799989</v>
      </c>
      <c r="AD97" s="15">
        <v>44.218959171729516</v>
      </c>
      <c r="AE97" s="15">
        <v>61.334020040319643</v>
      </c>
      <c r="AF97" s="15">
        <v>54.972321514026021</v>
      </c>
      <c r="AG97" s="15">
        <v>30.48805166647162</v>
      </c>
      <c r="AH97" s="15">
        <v>15.337315662890886</v>
      </c>
      <c r="AI97" s="15">
        <v>25.632045314594208</v>
      </c>
      <c r="AJ97" s="15">
        <v>86.054670327548308</v>
      </c>
      <c r="AK97" s="15">
        <v>39.63099215399334</v>
      </c>
      <c r="AL97" s="15">
        <v>92.198745763007892</v>
      </c>
      <c r="AM97" s="15">
        <v>47.009346712282593</v>
      </c>
      <c r="AN97" s="15">
        <v>5.6456487778542863</v>
      </c>
      <c r="AO97" s="15">
        <v>7.4710828280554509</v>
      </c>
      <c r="AP97" s="15">
        <v>46.500703830062015</v>
      </c>
      <c r="AQ97" s="15">
        <v>44.536026580270146</v>
      </c>
      <c r="AR97" s="15">
        <v>64.997032664013503</v>
      </c>
      <c r="AS97" s="15">
        <v>81.15796775693623</v>
      </c>
      <c r="AT97" s="15">
        <v>88.446510528246151</v>
      </c>
      <c r="AU97" s="15">
        <v>70.898715253564049</v>
      </c>
      <c r="AV97" s="15">
        <v>48.315125868742847</v>
      </c>
      <c r="AW97" s="15">
        <v>67.830277681049765</v>
      </c>
      <c r="AX97" s="15">
        <v>91.088513549170202</v>
      </c>
      <c r="AY97" s="15">
        <v>55.649150499380653</v>
      </c>
      <c r="AZ97" s="15">
        <v>54.273045696401425</v>
      </c>
      <c r="BA97" s="15">
        <v>69.824655350048346</v>
      </c>
      <c r="BB97" s="15">
        <v>62.039126777319332</v>
      </c>
      <c r="BC97" s="15">
        <v>10</v>
      </c>
      <c r="BD97" s="15">
        <v>18.18181818181818</v>
      </c>
      <c r="BE97" s="15">
        <v>10.606060606060606</v>
      </c>
      <c r="BF97" s="15">
        <v>72.222222222222214</v>
      </c>
      <c r="BG97" s="15">
        <v>50</v>
      </c>
      <c r="BH97" s="15">
        <v>94.215545820271871</v>
      </c>
      <c r="BI97" s="15">
        <v>93.502773206558174</v>
      </c>
      <c r="BJ97" s="15">
        <v>86.1111111111111</v>
      </c>
      <c r="BK97" s="15">
        <v>80.877192982456137</v>
      </c>
      <c r="BL97" s="15">
        <v>55.717802919141064</v>
      </c>
      <c r="BM97" s="15">
        <v>24.146820496849301</v>
      </c>
      <c r="BN97" s="15">
        <v>23.926716335737904</v>
      </c>
      <c r="BO97" s="15">
        <v>31.552061699999999</v>
      </c>
      <c r="BP97" s="15">
        <v>82.192380371094643</v>
      </c>
      <c r="BQ97" s="15">
        <v>60.930908595784985</v>
      </c>
      <c r="BR97" s="15">
        <v>59.50618651952292</v>
      </c>
      <c r="BS97" s="15">
        <v>7.6259689013506025</v>
      </c>
      <c r="BT97" s="15">
        <v>58.777435391524158</v>
      </c>
      <c r="BU97" s="15">
        <v>55.619102058190826</v>
      </c>
      <c r="BV97" s="15">
        <v>20.813885301450046</v>
      </c>
      <c r="BW97" s="15">
        <v>100</v>
      </c>
      <c r="BX97" s="15">
        <v>10.766116300962537</v>
      </c>
      <c r="BY97" s="15">
        <v>38.440409813934707</v>
      </c>
      <c r="BZ97" s="15">
        <v>18.139993298328616</v>
      </c>
      <c r="CA97" s="15">
        <v>18.598333333333333</v>
      </c>
      <c r="CB97" s="15">
        <v>20.043837406343837</v>
      </c>
      <c r="CC97" s="15">
        <v>16.710872850761739</v>
      </c>
      <c r="CD97" s="15">
        <v>13.977948453535797</v>
      </c>
      <c r="CE97" s="15">
        <v>13.658194780436107</v>
      </c>
      <c r="CF97" s="15">
        <v>29.013497667526419</v>
      </c>
      <c r="CG97" s="15">
        <v>87.739975025810608</v>
      </c>
      <c r="CH97" s="15">
        <v>71.596569916391616</v>
      </c>
      <c r="CI97" s="15">
        <v>94.653173296440556</v>
      </c>
      <c r="CJ97" s="15">
        <v>81.204944402413943</v>
      </c>
      <c r="CK97" s="15">
        <v>91.414285351749399</v>
      </c>
      <c r="CL97" s="15">
        <v>93.746282438909375</v>
      </c>
      <c r="CM97" s="15">
        <v>90.492256363162667</v>
      </c>
      <c r="CN97" s="15">
        <v>63.87579498439468</v>
      </c>
      <c r="CO97" s="15">
        <v>64.826666666666668</v>
      </c>
      <c r="CP97" s="15">
        <v>63.813333333333333</v>
      </c>
      <c r="CQ97" s="15">
        <v>61.11148697398054</v>
      </c>
      <c r="CR97" s="15">
        <v>21.425586675961895</v>
      </c>
      <c r="CS97" s="15">
        <v>56.140043745906574</v>
      </c>
      <c r="CT97" s="15">
        <v>82.824461678077327</v>
      </c>
      <c r="CU97" s="15">
        <v>87.682229914337924</v>
      </c>
      <c r="CV97" s="15">
        <v>60.148413864371882</v>
      </c>
      <c r="CW97" s="15">
        <v>58.616001228235938</v>
      </c>
      <c r="CX97" s="15">
        <v>97.592973723331241</v>
      </c>
      <c r="CY97" s="15">
        <v>86.431847227071628</v>
      </c>
      <c r="CZ97" s="15">
        <v>97.20671471351875</v>
      </c>
      <c r="DA97" s="15">
        <v>53.138795379058386</v>
      </c>
      <c r="DB97" s="15">
        <v>98.10776249158863</v>
      </c>
      <c r="DC97" s="15">
        <v>92.292152652765722</v>
      </c>
      <c r="DD97" s="15">
        <v>95.751690440822188</v>
      </c>
      <c r="DE97" s="15">
        <v>47.703611540991119</v>
      </c>
      <c r="DF97" s="15">
        <v>98.189100742671997</v>
      </c>
      <c r="DG97" s="15">
        <v>41.16491979828762</v>
      </c>
      <c r="DH97" s="15">
        <v>78.640728015779004</v>
      </c>
      <c r="DI97" s="15">
        <v>35.333333333333336</v>
      </c>
      <c r="DJ97" s="15">
        <v>88.33296403225107</v>
      </c>
      <c r="DK97" s="15">
        <v>20.03820870440331</v>
      </c>
      <c r="DL97" s="15">
        <v>24.285704778534168</v>
      </c>
      <c r="DM97" s="15">
        <v>42.421058154376986</v>
      </c>
      <c r="DN97" s="15">
        <v>19.409522932595181</v>
      </c>
      <c r="DO97" s="15">
        <v>94.980155853759854</v>
      </c>
      <c r="DP97" s="15">
        <v>88.52534322054656</v>
      </c>
      <c r="DQ97" s="15">
        <v>49.576820151883936</v>
      </c>
      <c r="DR97" s="15">
        <v>79.216185023911109</v>
      </c>
      <c r="DS97" s="15">
        <v>36.12395936628301</v>
      </c>
      <c r="DT97" s="15">
        <v>34.973312651646047</v>
      </c>
      <c r="DU97" s="15">
        <v>26.002790681297196</v>
      </c>
      <c r="DV97" s="15">
        <v>16.141297011588193</v>
      </c>
      <c r="DW97" s="15">
        <v>18.391650658516415</v>
      </c>
      <c r="DX97" s="15">
        <v>10.874619134080987</v>
      </c>
      <c r="DY97" s="15">
        <v>14.215273975620704</v>
      </c>
      <c r="DZ97" s="15">
        <v>17.063737534648112</v>
      </c>
      <c r="EA97" s="15">
        <v>25.057874227561566</v>
      </c>
      <c r="EB97" s="15">
        <v>37.928593578558456</v>
      </c>
      <c r="EC97" s="15">
        <v>14.997167187336693</v>
      </c>
      <c r="ED97" s="15">
        <v>27.499629447937423</v>
      </c>
      <c r="EE97" s="15">
        <v>22.676962131576925</v>
      </c>
      <c r="EF97" s="15">
        <v>81.965653447411853</v>
      </c>
      <c r="EG97" s="15">
        <v>72.81212257967907</v>
      </c>
      <c r="EH97" s="15">
        <v>90.097863211904908</v>
      </c>
      <c r="EI97" s="15">
        <v>99.343042071197416</v>
      </c>
      <c r="EJ97" s="15">
        <v>4.8296114947124096</v>
      </c>
      <c r="EK97" s="15">
        <v>47.340618227127663</v>
      </c>
      <c r="EL97" s="15">
        <v>80.352001146624886</v>
      </c>
      <c r="EM97" s="15">
        <v>60.392564646486697</v>
      </c>
      <c r="EN97" s="15">
        <v>5.2401652550150439</v>
      </c>
      <c r="EO97" s="15">
        <v>86.258333333333326</v>
      </c>
      <c r="EP97" s="15">
        <v>99.178333333333327</v>
      </c>
      <c r="EQ97" s="15">
        <v>98.961371295802238</v>
      </c>
      <c r="ER97" s="15">
        <v>95.783096346243028</v>
      </c>
      <c r="ES97" s="15">
        <v>80.812594506327557</v>
      </c>
      <c r="ET97" s="15">
        <v>64.393940523415907</v>
      </c>
      <c r="EU97" s="15">
        <v>72.849464143253456</v>
      </c>
      <c r="EV97" s="15">
        <v>25.738802792917866</v>
      </c>
      <c r="EW97" s="15">
        <v>25.055179389543113</v>
      </c>
      <c r="EX97" s="15">
        <v>4.685609024024088</v>
      </c>
      <c r="EY97" s="15">
        <v>6.0917921268482411</v>
      </c>
      <c r="EZ97" s="15">
        <v>6.1595451826905299</v>
      </c>
      <c r="FA97" s="15">
        <v>8.0227937398724034</v>
      </c>
      <c r="FB97" s="15">
        <v>4.2540993099576291E-2</v>
      </c>
      <c r="FC97" s="15">
        <v>18.478184241029247</v>
      </c>
      <c r="FD97" s="15">
        <v>3.3408123382205788</v>
      </c>
      <c r="FE97" s="15">
        <v>15.622587148617347</v>
      </c>
      <c r="FF97" s="15">
        <v>26.11188342515004</v>
      </c>
      <c r="FG97" s="15">
        <v>52.039427559406327</v>
      </c>
      <c r="FH97" s="15">
        <v>66.036703073503688</v>
      </c>
      <c r="FI97" s="15">
        <v>72.692917943632679</v>
      </c>
      <c r="FJ97" s="15">
        <v>32.885647431259919</v>
      </c>
      <c r="FK97" s="15">
        <v>55.383103016732782</v>
      </c>
      <c r="FL97" s="15">
        <v>6.4204805201399955</v>
      </c>
      <c r="FM97" s="15">
        <v>59.370132260896661</v>
      </c>
      <c r="FN97" s="15">
        <v>68.620769672321387</v>
      </c>
      <c r="FO97" s="15">
        <v>86.940027497389636</v>
      </c>
      <c r="FP97" s="15">
        <v>71.881306239504923</v>
      </c>
      <c r="FQ97" s="15">
        <v>86.324875254286724</v>
      </c>
      <c r="FR97" s="15">
        <v>37.63344942109439</v>
      </c>
      <c r="FS97" s="15">
        <v>74.34358146746807</v>
      </c>
      <c r="FT97" s="15">
        <v>32.85895610433731</v>
      </c>
      <c r="FU97" s="15">
        <v>13.555418879901998</v>
      </c>
      <c r="FV97" s="15">
        <v>111.37971439069956</v>
      </c>
      <c r="FW97" s="15">
        <v>470.92202484143235</v>
      </c>
      <c r="FX97" s="15">
        <v>410.04468427147867</v>
      </c>
      <c r="FY97" s="15">
        <v>65.001496921358765</v>
      </c>
      <c r="FZ97" s="15">
        <v>43.687325805990362</v>
      </c>
      <c r="GA97" s="15">
        <v>55.649150499380653</v>
      </c>
      <c r="GB97" s="15">
        <v>-6.7441504993806491</v>
      </c>
      <c r="GC97" s="15">
        <v>69.824655350048346</v>
      </c>
      <c r="GD97" s="15">
        <v>9.0609601517855278</v>
      </c>
      <c r="GE97" s="15">
        <v>10</v>
      </c>
      <c r="GF97" s="15">
        <v>18.18181818181818</v>
      </c>
      <c r="GG97" s="15">
        <v>10.606060606060606</v>
      </c>
      <c r="GH97" s="15">
        <v>72.222222222222214</v>
      </c>
      <c r="GI97" s="15">
        <v>50</v>
      </c>
      <c r="GJ97" s="15">
        <v>94.215545820271871</v>
      </c>
      <c r="GK97" s="15">
        <v>5.333333333333333</v>
      </c>
      <c r="GL97" s="15">
        <v>6.666666666666667</v>
      </c>
      <c r="GM97" s="15">
        <v>6.0555555555555545</v>
      </c>
      <c r="GN97" s="15">
        <v>55.717802919141064</v>
      </c>
      <c r="GO97" s="15">
        <v>24.146820496849301</v>
      </c>
      <c r="GP97" s="15">
        <v>23.926716335737904</v>
      </c>
      <c r="GQ97" s="15">
        <v>31.552061699999999</v>
      </c>
      <c r="GR97" s="15">
        <v>82.930627681681258</v>
      </c>
      <c r="GS97" s="15">
        <v>39.069091404215023</v>
      </c>
      <c r="GT97" s="15">
        <v>40.493813480477087</v>
      </c>
      <c r="GU97" s="15">
        <v>7.6259689013506025</v>
      </c>
      <c r="GV97" s="15">
        <v>75.847306174572481</v>
      </c>
      <c r="GW97" s="15">
        <v>75.847306174572481</v>
      </c>
      <c r="GX97" s="15">
        <v>24.976662361740058</v>
      </c>
      <c r="GY97" s="15">
        <v>1</v>
      </c>
      <c r="GZ97" s="15">
        <v>1035.4788435864814</v>
      </c>
      <c r="HA97" s="15">
        <v>38.440409813934707</v>
      </c>
      <c r="HB97" s="15">
        <v>19.214800468632639</v>
      </c>
      <c r="HC97" s="15">
        <v>18.598333333333333</v>
      </c>
      <c r="HD97" s="15">
        <v>1976570.8664760785</v>
      </c>
      <c r="HE97" s="15">
        <v>265.28346560846552</v>
      </c>
      <c r="HF97" s="15">
        <v>373.4068783068783</v>
      </c>
      <c r="HG97" s="15">
        <v>420.11822751322757</v>
      </c>
      <c r="HH97" s="15">
        <v>241.85677248677248</v>
      </c>
      <c r="HI97" s="15">
        <v>144.55373334076955</v>
      </c>
      <c r="HJ97" s="15">
        <v>28.403430083608388</v>
      </c>
      <c r="HK97" s="15">
        <v>24.290687201260734</v>
      </c>
      <c r="HL97" s="15">
        <v>81.204944402413943</v>
      </c>
      <c r="HM97" s="15">
        <v>91.414285351749399</v>
      </c>
      <c r="HN97" s="15">
        <v>93.746282438909375</v>
      </c>
      <c r="HO97" s="15">
        <v>90.492256363162667</v>
      </c>
      <c r="HP97" s="15">
        <v>63.87579498439468</v>
      </c>
      <c r="HQ97" s="15">
        <v>77.792000000000002</v>
      </c>
      <c r="HR97" s="15">
        <v>65.834999999999994</v>
      </c>
      <c r="HS97" s="15">
        <v>61.503784368776643</v>
      </c>
      <c r="HT97" s="15">
        <v>21.258704011154272</v>
      </c>
      <c r="HU97" s="15">
        <v>56.140043745906574</v>
      </c>
      <c r="HV97" s="15">
        <v>82.824461678077327</v>
      </c>
      <c r="HW97" s="15">
        <v>87.682229914337924</v>
      </c>
      <c r="HX97" s="15">
        <v>60.148413864371882</v>
      </c>
      <c r="HY97" s="15">
        <v>58.616001228235938</v>
      </c>
      <c r="HZ97" s="15">
        <v>97.592973723331241</v>
      </c>
      <c r="IA97" s="15">
        <v>86.431847227071628</v>
      </c>
      <c r="IB97" s="15">
        <v>97.20671471351875</v>
      </c>
      <c r="IC97" s="15">
        <v>53.138795379058386</v>
      </c>
      <c r="ID97" s="15">
        <v>98.10776249158863</v>
      </c>
      <c r="IE97" s="15">
        <v>92.292152652765722</v>
      </c>
      <c r="IF97" s="15">
        <v>95.751690440822188</v>
      </c>
      <c r="IG97" s="15">
        <v>47.703611540991119</v>
      </c>
      <c r="IH97" s="15">
        <v>98.189100742671997</v>
      </c>
      <c r="II97" s="15">
        <v>41.16491979828762</v>
      </c>
      <c r="IJ97" s="15">
        <v>11.428825435480329</v>
      </c>
      <c r="IK97" s="15">
        <v>10.833333333333334</v>
      </c>
      <c r="IL97" s="15">
        <v>88.33296403225107</v>
      </c>
      <c r="IM97" s="15">
        <v>20.03820870440331</v>
      </c>
      <c r="IN97" s="15">
        <v>24.285704778534168</v>
      </c>
      <c r="IO97" s="15">
        <v>42.421058154376986</v>
      </c>
      <c r="IP97" s="15">
        <v>19.409522932595181</v>
      </c>
      <c r="IQ97" s="15">
        <v>5.8257302884204734</v>
      </c>
      <c r="IR97" s="15">
        <v>88.52534322054656</v>
      </c>
      <c r="IS97" s="15">
        <v>79.320719504048384</v>
      </c>
      <c r="IT97" s="15">
        <v>9.4471886254949471</v>
      </c>
      <c r="IU97" s="15">
        <v>110.6106549147152</v>
      </c>
      <c r="IV97" s="15">
        <v>7.2489771211085055</v>
      </c>
      <c r="IW97" s="15">
        <v>26.002790681297196</v>
      </c>
      <c r="IX97" s="15">
        <v>90.343991906950478</v>
      </c>
      <c r="IY97" s="15">
        <v>32.773516604972777</v>
      </c>
      <c r="IZ97" s="15">
        <v>14.314377559298583</v>
      </c>
      <c r="JA97" s="15">
        <v>136.75988848353171</v>
      </c>
      <c r="JB97" s="15">
        <v>8.843612365894975</v>
      </c>
      <c r="JC97" s="15">
        <v>20.887383312073897</v>
      </c>
      <c r="JD97" s="15">
        <v>20.838586526317879</v>
      </c>
      <c r="JE97" s="15">
        <v>4.8515922725275997</v>
      </c>
      <c r="JF97" s="15">
        <v>2.7986807202951769</v>
      </c>
      <c r="JG97" s="15">
        <v>6.8030886394730787</v>
      </c>
      <c r="JH97" s="15">
        <v>9.9938975813658093</v>
      </c>
      <c r="JI97" s="15">
        <v>11.690868755142381</v>
      </c>
      <c r="JJ97" s="15">
        <v>91.13690073504138</v>
      </c>
      <c r="JK97" s="15">
        <v>121.83849543244766</v>
      </c>
      <c r="JL97" s="15">
        <v>4.8296114947124096</v>
      </c>
      <c r="JM97" s="15">
        <v>47.340618227127663</v>
      </c>
      <c r="JN97" s="15">
        <v>80.352001146624886</v>
      </c>
      <c r="JO97" s="15">
        <v>60.392564646486697</v>
      </c>
      <c r="JP97" s="15">
        <v>5.2401652550150439</v>
      </c>
      <c r="JQ97" s="15">
        <v>86.258333333333326</v>
      </c>
      <c r="JR97" s="15">
        <v>99.178333333333327</v>
      </c>
      <c r="JS97" s="15">
        <v>98.961371295802238</v>
      </c>
      <c r="JT97" s="15">
        <v>95.783096346243028</v>
      </c>
      <c r="JU97" s="15">
        <v>80.812594506327557</v>
      </c>
      <c r="JV97" s="15">
        <v>0.80894308333333331</v>
      </c>
      <c r="JW97" s="15">
        <v>0.79471544999999999</v>
      </c>
      <c r="JX97" s="15">
        <v>1.2021231458333332</v>
      </c>
      <c r="JY97" s="15">
        <v>0.28369328333333332</v>
      </c>
      <c r="JZ97" s="15">
        <v>3.3430559187250317</v>
      </c>
      <c r="KA97" s="15">
        <v>112156.35645449336</v>
      </c>
      <c r="KB97" s="15">
        <v>83526.044980108287</v>
      </c>
      <c r="KC97" s="15">
        <v>0.64196820458102954</v>
      </c>
      <c r="KD97" s="15">
        <v>0.32561687499999997</v>
      </c>
      <c r="KE97" s="15">
        <v>55.735070001666685</v>
      </c>
      <c r="KF97" s="15">
        <v>9.7083112333333368</v>
      </c>
      <c r="KG97" s="15">
        <v>0.11747337961433037</v>
      </c>
      <c r="KH97" s="15">
        <v>9.9090648772232655</v>
      </c>
      <c r="KI97" s="15">
        <v>59.275588276584905</v>
      </c>
      <c r="KJ97" s="15">
        <v>64.146812294014779</v>
      </c>
      <c r="KK97" s="15">
        <v>90.771671774530759</v>
      </c>
      <c r="KL97" s="15">
        <v>10.679066584967321</v>
      </c>
      <c r="KM97" s="15">
        <v>11.306335920479301</v>
      </c>
      <c r="KN97" s="15">
        <v>87.673333333333346</v>
      </c>
      <c r="KO97" s="15">
        <v>111.10416666666667</v>
      </c>
      <c r="KP97" s="15">
        <v>105.255</v>
      </c>
      <c r="KQ97" s="15">
        <v>13.059972502610355</v>
      </c>
      <c r="KR97" s="15">
        <v>28.118693760495088</v>
      </c>
      <c r="KS97" s="15">
        <v>86.324875254286724</v>
      </c>
      <c r="KT97" s="15">
        <v>5.7506564710749508</v>
      </c>
      <c r="KU97" s="15">
        <v>74.34358146746807</v>
      </c>
      <c r="KV97" s="15">
        <v>32.85895610433731</v>
      </c>
    </row>
    <row r="98" spans="1:308" x14ac:dyDescent="0.3">
      <c r="A98" t="s">
        <v>360</v>
      </c>
      <c r="B98" s="16" t="s">
        <v>373</v>
      </c>
      <c r="C98" t="s">
        <v>349</v>
      </c>
      <c r="H98" s="17"/>
      <c r="I98" s="15">
        <v>52.659578836795625</v>
      </c>
      <c r="J98" s="15">
        <v>50.85112892132971</v>
      </c>
      <c r="K98" s="15">
        <v>57.856103259486346</v>
      </c>
      <c r="L98" s="15">
        <v>64.904570395804555</v>
      </c>
      <c r="M98" s="15">
        <v>57.698440882949541</v>
      </c>
      <c r="N98" s="15">
        <v>48.844137203416722</v>
      </c>
      <c r="O98" s="15">
        <v>35.803092357786866</v>
      </c>
      <c r="P98" s="15">
        <v>60.977479749268404</v>
      </c>
      <c r="Q98" s="15">
        <v>52.323832135540215</v>
      </c>
      <c r="R98" s="15">
        <v>28.598484848484848</v>
      </c>
      <c r="S98" s="15">
        <v>67.729497824747952</v>
      </c>
      <c r="T98" s="15">
        <v>36.64538419554232</v>
      </c>
      <c r="U98" s="15">
        <v>68.312364648883147</v>
      </c>
      <c r="V98" s="15">
        <v>41.370859046841062</v>
      </c>
      <c r="W98" s="15">
        <v>21.326395659967815</v>
      </c>
      <c r="X98" s="15">
        <v>66.923712326643681</v>
      </c>
      <c r="Y98" s="15">
        <v>92.46542024135951</v>
      </c>
      <c r="Z98" s="15">
        <v>50.708884809974386</v>
      </c>
      <c r="AA98" s="15">
        <v>73.7491957960722</v>
      </c>
      <c r="AB98" s="15">
        <v>84.607494569948628</v>
      </c>
      <c r="AC98" s="15">
        <v>58.333589764143632</v>
      </c>
      <c r="AD98" s="15">
        <v>44.135000369338783</v>
      </c>
      <c r="AE98" s="15">
        <v>63.69757147951951</v>
      </c>
      <c r="AF98" s="15">
        <v>57.698440882949541</v>
      </c>
      <c r="AG98" s="15">
        <v>35.028210791494409</v>
      </c>
      <c r="AH98" s="15">
        <v>14.203521563337256</v>
      </c>
      <c r="AI98" s="15">
        <v>31.742790178932516</v>
      </c>
      <c r="AJ98" s="15">
        <v>72.569005486730532</v>
      </c>
      <c r="AK98" s="15">
        <v>46.911986950990574</v>
      </c>
      <c r="AL98" s="15">
        <v>92.609308249015029</v>
      </c>
      <c r="AM98" s="15">
        <v>50.096512188580675</v>
      </c>
      <c r="AN98" s="15">
        <v>6.0015449829315335</v>
      </c>
      <c r="AO98" s="15">
        <v>4.4876756081241709</v>
      </c>
      <c r="AP98" s="15">
        <v>41.722907928424256</v>
      </c>
      <c r="AQ98" s="15">
        <v>43.599260060074855</v>
      </c>
      <c r="AR98" s="15">
        <v>68.910653378585678</v>
      </c>
      <c r="AS98" s="15">
        <v>71.592594023854829</v>
      </c>
      <c r="AT98" s="15">
        <v>78.152079142148651</v>
      </c>
      <c r="AU98" s="15">
        <v>67.385020309712246</v>
      </c>
      <c r="AV98" s="15">
        <v>48.007094585006996</v>
      </c>
      <c r="AW98" s="15">
        <v>37.356865350929496</v>
      </c>
      <c r="AX98" s="15">
        <v>63.37122508395818</v>
      </c>
      <c r="AY98" s="15">
        <v>62.438961850215449</v>
      </c>
      <c r="AZ98" s="15">
        <v>35.88864130528431</v>
      </c>
      <c r="BA98" s="15">
        <v>57.247205012445875</v>
      </c>
      <c r="BB98" s="15">
        <v>53.720520374215241</v>
      </c>
      <c r="BC98" s="15">
        <v>25</v>
      </c>
      <c r="BD98" s="15">
        <v>36.36363636363636</v>
      </c>
      <c r="BE98" s="15">
        <v>24.43181818181818</v>
      </c>
      <c r="BF98" s="15">
        <v>54.166666666666657</v>
      </c>
      <c r="BG98" s="15">
        <v>59.375</v>
      </c>
      <c r="BH98" s="15">
        <v>53.422099427268748</v>
      </c>
      <c r="BI98" s="15">
        <v>84.444139696471026</v>
      </c>
      <c r="BJ98" s="15">
        <v>87.239583333333329</v>
      </c>
      <c r="BK98" s="15">
        <v>73.289473684210535</v>
      </c>
      <c r="BL98" s="15">
        <v>49.795682097852207</v>
      </c>
      <c r="BM98" s="15">
        <v>23.778978933457957</v>
      </c>
      <c r="BN98" s="15">
        <v>19.928022083440908</v>
      </c>
      <c r="BO98" s="15">
        <v>16.434764178750001</v>
      </c>
      <c r="BP98" s="15">
        <v>64.301032289084347</v>
      </c>
      <c r="BQ98" s="15">
        <v>60.51509652173381</v>
      </c>
      <c r="BR98" s="15">
        <v>80.12096513583127</v>
      </c>
      <c r="BS98" s="15">
        <v>2.0099610084058255</v>
      </c>
      <c r="BT98" s="15">
        <v>95.882571250691754</v>
      </c>
      <c r="BU98" s="15">
        <v>44.68024717995916</v>
      </c>
      <c r="BV98" s="15">
        <v>9.9399839482478551</v>
      </c>
      <c r="BW98" s="15">
        <v>87.5</v>
      </c>
      <c r="BX98" s="15">
        <v>8.2123908937417802</v>
      </c>
      <c r="BY98" s="15">
        <v>29.924441251630945</v>
      </c>
      <c r="BZ98" s="15">
        <v>26.136384040795807</v>
      </c>
      <c r="CA98" s="15">
        <v>10.713750000000001</v>
      </c>
      <c r="CB98" s="15">
        <v>18.531007347444518</v>
      </c>
      <c r="CC98" s="15">
        <v>74.164074529978947</v>
      </c>
      <c r="CD98" s="15">
        <v>63.689869220286099</v>
      </c>
      <c r="CE98" s="15">
        <v>42.834527224649946</v>
      </c>
      <c r="CF98" s="15">
        <v>91.980574875182484</v>
      </c>
      <c r="CG98" s="15">
        <v>59.248342235103685</v>
      </c>
      <c r="CH98" s="15">
        <v>58.534192379628237</v>
      </c>
      <c r="CI98" s="15">
        <v>78.014405821676377</v>
      </c>
      <c r="CJ98" s="15">
        <v>90.550480034482547</v>
      </c>
      <c r="CK98" s="15">
        <v>94.989373714215745</v>
      </c>
      <c r="CL98" s="15">
        <v>95.773790857221229</v>
      </c>
      <c r="CM98" s="15">
        <v>94.552832836038931</v>
      </c>
      <c r="CN98" s="15">
        <v>86.460623764838985</v>
      </c>
      <c r="CO98" s="15">
        <v>72.591250000000002</v>
      </c>
      <c r="CP98" s="15">
        <v>62.831249999999997</v>
      </c>
      <c r="CQ98" s="15">
        <v>64.148106856375847</v>
      </c>
      <c r="CR98" s="15">
        <v>3.2649323835216943</v>
      </c>
      <c r="CS98" s="15">
        <v>55.145221019163529</v>
      </c>
      <c r="CT98" s="15">
        <v>79.229483884295391</v>
      </c>
      <c r="CU98" s="15">
        <v>85.613101364781741</v>
      </c>
      <c r="CV98" s="15">
        <v>70.117580132688445</v>
      </c>
      <c r="CW98" s="15">
        <v>56.82116009130101</v>
      </c>
      <c r="CX98" s="15">
        <v>95.568628284203143</v>
      </c>
      <c r="CY98" s="15">
        <v>93.371001117096199</v>
      </c>
      <c r="CZ98" s="15">
        <v>96.643526626283403</v>
      </c>
      <c r="DA98" s="15">
        <v>53.743426847818256</v>
      </c>
      <c r="DB98" s="15">
        <v>97.618510246550386</v>
      </c>
      <c r="DC98" s="15">
        <v>94.001245191375347</v>
      </c>
      <c r="DD98" s="15">
        <v>96.363902447466586</v>
      </c>
      <c r="DE98" s="15">
        <v>47.889071223179499</v>
      </c>
      <c r="DF98" s="15">
        <v>97.229272859819361</v>
      </c>
      <c r="DG98" s="15">
        <v>64.211036579451061</v>
      </c>
      <c r="DH98" s="15">
        <v>73.789732712979827</v>
      </c>
      <c r="DI98" s="15">
        <v>37</v>
      </c>
      <c r="DJ98" s="15">
        <v>86.249837737968761</v>
      </c>
      <c r="DK98" s="15">
        <v>19.145195691322069</v>
      </c>
      <c r="DL98" s="15">
        <v>27.009967678725506</v>
      </c>
      <c r="DM98" s="15">
        <v>58.018011957285161</v>
      </c>
      <c r="DN98" s="15">
        <v>27.719205544613757</v>
      </c>
      <c r="DO98" s="15">
        <v>75.32534387362395</v>
      </c>
      <c r="DP98" s="15">
        <v>93.72772454255518</v>
      </c>
      <c r="DQ98" s="15">
        <v>54.319874280971526</v>
      </c>
      <c r="DR98" s="15">
        <v>74.644750523955636</v>
      </c>
      <c r="DS98" s="15">
        <v>44.130697843921453</v>
      </c>
      <c r="DT98" s="15">
        <v>42.850713069541172</v>
      </c>
      <c r="DU98" s="15">
        <v>27.20570851344764</v>
      </c>
      <c r="DV98" s="15">
        <v>12.240070201285919</v>
      </c>
      <c r="DW98" s="15">
        <v>26.627409094281923</v>
      </c>
      <c r="DX98" s="15">
        <v>7.2439822921490666</v>
      </c>
      <c r="DY98" s="15">
        <v>13.497364492134841</v>
      </c>
      <c r="DZ98" s="15">
        <v>11.408781736834539</v>
      </c>
      <c r="EA98" s="15">
        <v>30.319882886343823</v>
      </c>
      <c r="EB98" s="15">
        <v>38.489691995655789</v>
      </c>
      <c r="EC98" s="15">
        <v>21.750065018110867</v>
      </c>
      <c r="ED98" s="15">
        <v>32.009761127852499</v>
      </c>
      <c r="EE98" s="15">
        <v>36.144549866699606</v>
      </c>
      <c r="EF98" s="15">
        <v>45.934040703400328</v>
      </c>
      <c r="EG98" s="15">
        <v>52.356955177506983</v>
      </c>
      <c r="EH98" s="15">
        <v>91.985026066014839</v>
      </c>
      <c r="EI98" s="15">
        <v>100</v>
      </c>
      <c r="EJ98" s="15">
        <v>10.459242575390192</v>
      </c>
      <c r="EK98" s="15">
        <v>45.056353693468374</v>
      </c>
      <c r="EL98" s="15">
        <v>89.053889842801979</v>
      </c>
      <c r="EM98" s="15">
        <v>70.650528016744332</v>
      </c>
      <c r="EN98" s="15">
        <v>19.339920626547972</v>
      </c>
      <c r="EO98" s="15">
        <v>85.358749999999986</v>
      </c>
      <c r="EP98" s="15">
        <v>99.15625</v>
      </c>
      <c r="EQ98" s="15">
        <v>98.801039230710842</v>
      </c>
      <c r="ER98" s="15">
        <v>95.591885257950494</v>
      </c>
      <c r="ES98" s="15">
        <v>84.138616756413739</v>
      </c>
      <c r="ET98" s="15">
        <v>67.897733520144243</v>
      </c>
      <c r="EU98" s="15">
        <v>75.806451772892814</v>
      </c>
      <c r="EV98" s="15">
        <v>33.569514034144689</v>
      </c>
      <c r="EW98" s="15">
        <v>23.112349427140977</v>
      </c>
      <c r="EX98" s="15">
        <v>8.4345889637243658</v>
      </c>
      <c r="EY98" s="15">
        <v>3.8364753298023482</v>
      </c>
      <c r="EZ98" s="15">
        <v>5.7335706552678865</v>
      </c>
      <c r="FA98" s="15">
        <v>7.6805331742846858</v>
      </c>
      <c r="FB98" s="15">
        <v>2.5589918363153341</v>
      </c>
      <c r="FC98" s="15">
        <v>2.7444088860957123</v>
      </c>
      <c r="FD98" s="15">
        <v>4.9667685358009512</v>
      </c>
      <c r="FE98" s="15">
        <v>14.772012353799081</v>
      </c>
      <c r="FF98" s="15">
        <v>13.766184853274773</v>
      </c>
      <c r="FG98" s="15">
        <v>50.674361955701315</v>
      </c>
      <c r="FH98" s="15">
        <v>72.762199472253315</v>
      </c>
      <c r="FI98" s="15">
        <v>56.639781007092807</v>
      </c>
      <c r="FJ98" s="15">
        <v>39.084053346660397</v>
      </c>
      <c r="FK98" s="15">
        <v>42.542963202942815</v>
      </c>
      <c r="FL98" s="15">
        <v>7.6038756539846695</v>
      </c>
      <c r="FM98" s="15">
        <v>59.577185231338561</v>
      </c>
      <c r="FN98" s="15">
        <v>69.188222865447827</v>
      </c>
      <c r="FO98" s="15">
        <v>85.140767009379331</v>
      </c>
      <c r="FP98" s="15">
        <v>70.782104407900931</v>
      </c>
      <c r="FQ98" s="15">
        <v>84.149404419537603</v>
      </c>
      <c r="FR98" s="15">
        <v>58.039334716249478</v>
      </c>
      <c r="FS98" s="15">
        <v>87.020094991461349</v>
      </c>
      <c r="FT98" s="15">
        <v>28.332214726985391</v>
      </c>
      <c r="FU98" s="15">
        <v>20.436982716651201</v>
      </c>
      <c r="FV98" s="15">
        <v>210.62166466047677</v>
      </c>
      <c r="FW98" s="15">
        <v>523.61462830127471</v>
      </c>
      <c r="FX98" s="15">
        <v>412.1803567560803</v>
      </c>
      <c r="FY98" s="15">
        <v>126.57546383722385</v>
      </c>
      <c r="FZ98" s="15">
        <v>205.2851646606708</v>
      </c>
      <c r="GA98" s="15">
        <v>62.438961850215449</v>
      </c>
      <c r="GB98" s="15">
        <v>-9.896461850215438</v>
      </c>
      <c r="GC98" s="15">
        <v>57.247205012445875</v>
      </c>
      <c r="GD98" s="15">
        <v>7.1925311661419</v>
      </c>
      <c r="GE98" s="15">
        <v>25</v>
      </c>
      <c r="GF98" s="15">
        <v>36.36363636363636</v>
      </c>
      <c r="GG98" s="15">
        <v>24.43181818181818</v>
      </c>
      <c r="GH98" s="15">
        <v>54.166666666666657</v>
      </c>
      <c r="GI98" s="15">
        <v>59.375</v>
      </c>
      <c r="GJ98" s="15">
        <v>53.422099427268748</v>
      </c>
      <c r="GK98" s="15">
        <v>11.375</v>
      </c>
      <c r="GL98" s="15">
        <v>6.125</v>
      </c>
      <c r="GM98" s="15">
        <v>8.4583333333333339</v>
      </c>
      <c r="GN98" s="15">
        <v>49.795682097852207</v>
      </c>
      <c r="GO98" s="15">
        <v>23.778978933457957</v>
      </c>
      <c r="GP98" s="15">
        <v>19.928022083440908</v>
      </c>
      <c r="GQ98" s="15">
        <v>16.434764178750001</v>
      </c>
      <c r="GR98" s="15">
        <v>64.301032289084347</v>
      </c>
      <c r="GS98" s="15">
        <v>39.48490347826619</v>
      </c>
      <c r="GT98" s="15">
        <v>19.879034864168734</v>
      </c>
      <c r="GU98" s="15">
        <v>2.0099610084058255</v>
      </c>
      <c r="GV98" s="15">
        <v>97.742114001106799</v>
      </c>
      <c r="GW98" s="15">
        <v>92.603992479891119</v>
      </c>
      <c r="GX98" s="15">
        <v>9.9399839482478551</v>
      </c>
      <c r="GY98" s="15">
        <v>0.875</v>
      </c>
      <c r="GZ98" s="15">
        <v>789.8630098368543</v>
      </c>
      <c r="HA98" s="15">
        <v>29.924441251630945</v>
      </c>
      <c r="HB98" s="15">
        <v>22.177845497173227</v>
      </c>
      <c r="HC98" s="15">
        <v>10.713750000000001</v>
      </c>
      <c r="HD98" s="15">
        <v>1827387.0670004713</v>
      </c>
      <c r="HE98" s="15">
        <v>88.144027777777779</v>
      </c>
      <c r="HF98" s="15">
        <v>167.56914682539681</v>
      </c>
      <c r="HG98" s="15">
        <v>279.81299603174602</v>
      </c>
      <c r="HH98" s="15">
        <v>49.536428571428573</v>
      </c>
      <c r="HI98" s="15">
        <v>227.25766533633325</v>
      </c>
      <c r="HJ98" s="15">
        <v>41.465807620371763</v>
      </c>
      <c r="HK98" s="15">
        <v>90.966345929294803</v>
      </c>
      <c r="HL98" s="15">
        <v>90.550480034482547</v>
      </c>
      <c r="HM98" s="15">
        <v>94.989373714215745</v>
      </c>
      <c r="HN98" s="15">
        <v>95.773790857221229</v>
      </c>
      <c r="HO98" s="15">
        <v>94.552832836038931</v>
      </c>
      <c r="HP98" s="15">
        <v>86.460623764838985</v>
      </c>
      <c r="HQ98" s="15">
        <v>75.137142857142862</v>
      </c>
      <c r="HR98" s="15">
        <v>78.283333333333331</v>
      </c>
      <c r="HS98" s="15">
        <v>78.076213712751695</v>
      </c>
      <c r="HT98" s="15">
        <v>2.7232431780289263</v>
      </c>
      <c r="HU98" s="15">
        <v>55.145221019163529</v>
      </c>
      <c r="HV98" s="15">
        <v>79.229483884295391</v>
      </c>
      <c r="HW98" s="15">
        <v>85.613101364781741</v>
      </c>
      <c r="HX98" s="15">
        <v>70.117580132688445</v>
      </c>
      <c r="HY98" s="15">
        <v>56.82116009130101</v>
      </c>
      <c r="HZ98" s="15">
        <v>95.568628284203143</v>
      </c>
      <c r="IA98" s="15">
        <v>93.371001117096199</v>
      </c>
      <c r="IB98" s="15">
        <v>96.643526626283403</v>
      </c>
      <c r="IC98" s="15">
        <v>53.743426847818256</v>
      </c>
      <c r="ID98" s="15">
        <v>97.618510246550386</v>
      </c>
      <c r="IE98" s="15">
        <v>94.001245191375347</v>
      </c>
      <c r="IF98" s="15">
        <v>96.363902447466586</v>
      </c>
      <c r="IG98" s="15">
        <v>47.889071223179499</v>
      </c>
      <c r="IH98" s="15">
        <v>97.229272859819361</v>
      </c>
      <c r="II98" s="15">
        <v>65.518070799983377</v>
      </c>
      <c r="IJ98" s="15">
        <v>8.6640138422807809</v>
      </c>
      <c r="IK98" s="15">
        <v>11.25</v>
      </c>
      <c r="IL98" s="15">
        <v>86.249837737968761</v>
      </c>
      <c r="IM98" s="15">
        <v>19.145195691322069</v>
      </c>
      <c r="IN98" s="15">
        <v>27.009967678725506</v>
      </c>
      <c r="IO98" s="15">
        <v>58.018011957285161</v>
      </c>
      <c r="IP98" s="15">
        <v>27.719205544613757</v>
      </c>
      <c r="IQ98" s="15">
        <v>18.61030371377392</v>
      </c>
      <c r="IR98" s="15">
        <v>93.72772454255518</v>
      </c>
      <c r="IS98" s="15">
        <v>79.836565596884228</v>
      </c>
      <c r="IT98" s="15">
        <v>11.525113398201986</v>
      </c>
      <c r="IU98" s="15">
        <v>99.695189064101243</v>
      </c>
      <c r="IV98" s="15">
        <v>7.616474069070617</v>
      </c>
      <c r="IW98" s="15">
        <v>27.20570851344764</v>
      </c>
      <c r="IX98" s="15">
        <v>78.295482161534622</v>
      </c>
      <c r="IY98" s="15">
        <v>63.655453685130496</v>
      </c>
      <c r="IZ98" s="15">
        <v>10.897521628422847</v>
      </c>
      <c r="JA98" s="15">
        <v>148.4035966972001</v>
      </c>
      <c r="JB98" s="15">
        <v>6.7575108940179494</v>
      </c>
      <c r="JC98" s="15">
        <v>25.273612999768055</v>
      </c>
      <c r="JD98" s="15">
        <v>21.146863127459042</v>
      </c>
      <c r="JE98" s="15">
        <v>7.0361586325409906</v>
      </c>
      <c r="JF98" s="15">
        <v>3.257683944410168</v>
      </c>
      <c r="JG98" s="15">
        <v>10.843364960009882</v>
      </c>
      <c r="JH98" s="15">
        <v>14.541115737160258</v>
      </c>
      <c r="JI98" s="15">
        <v>14.50675523910912</v>
      </c>
      <c r="JJ98" s="15">
        <v>92.887087921684937</v>
      </c>
      <c r="JK98" s="15">
        <v>137.07202702536293</v>
      </c>
      <c r="JL98" s="15">
        <v>10.459242575390192</v>
      </c>
      <c r="JM98" s="15">
        <v>45.056353693468374</v>
      </c>
      <c r="JN98" s="15">
        <v>89.053889842801979</v>
      </c>
      <c r="JO98" s="15">
        <v>70.650528016744332</v>
      </c>
      <c r="JP98" s="15">
        <v>19.339920626547972</v>
      </c>
      <c r="JQ98" s="15">
        <v>85.358749999999986</v>
      </c>
      <c r="JR98" s="15">
        <v>99.15625</v>
      </c>
      <c r="JS98" s="15">
        <v>98.801039230710842</v>
      </c>
      <c r="JT98" s="15">
        <v>95.591885257950494</v>
      </c>
      <c r="JU98" s="15">
        <v>84.138616756413739</v>
      </c>
      <c r="JV98" s="15">
        <v>0.82774392499999994</v>
      </c>
      <c r="JW98" s="15">
        <v>0.81707316249999995</v>
      </c>
      <c r="JX98" s="15">
        <v>1.2810663411250001</v>
      </c>
      <c r="JY98" s="15">
        <v>0.27862372499999999</v>
      </c>
      <c r="JZ98" s="15">
        <v>4.2493639493384112</v>
      </c>
      <c r="KA98" s="15">
        <v>74950.171213988564</v>
      </c>
      <c r="KB98" s="15">
        <v>78302.428376618293</v>
      </c>
      <c r="KC98" s="15">
        <v>0.61458118605439738</v>
      </c>
      <c r="KD98" s="15">
        <v>19.587011589999999</v>
      </c>
      <c r="KE98" s="15">
        <v>7.1359718712500015</v>
      </c>
      <c r="KF98" s="15">
        <v>14.4332964225</v>
      </c>
      <c r="KG98" s="15">
        <v>0.11175454808733386</v>
      </c>
      <c r="KH98" s="15">
        <v>26.097928822997417</v>
      </c>
      <c r="KI98" s="15">
        <v>55.270255473620594</v>
      </c>
      <c r="KJ98" s="15">
        <v>91.048797889013272</v>
      </c>
      <c r="KK98" s="15">
        <v>26.559124028371251</v>
      </c>
      <c r="KL98" s="15">
        <v>9.8414848484848498</v>
      </c>
      <c r="KM98" s="15">
        <v>13.747821248196249</v>
      </c>
      <c r="KN98" s="15">
        <v>87.479187500000023</v>
      </c>
      <c r="KO98" s="15">
        <v>110.92139583333332</v>
      </c>
      <c r="KP98" s="15">
        <v>104.8678125</v>
      </c>
      <c r="KQ98" s="15">
        <v>14.859232990620665</v>
      </c>
      <c r="KR98" s="15">
        <v>29.217895592099062</v>
      </c>
      <c r="KS98" s="15">
        <v>84.149404419537603</v>
      </c>
      <c r="KT98" s="15">
        <v>6.5855299274147354</v>
      </c>
      <c r="KU98" s="15">
        <v>87.020094991461349</v>
      </c>
      <c r="KV98" s="15">
        <v>28.332214726985391</v>
      </c>
    </row>
    <row r="99" spans="1:308" x14ac:dyDescent="0.3">
      <c r="A99" t="s">
        <v>360</v>
      </c>
      <c r="B99" s="16" t="s">
        <v>374</v>
      </c>
      <c r="C99" t="s">
        <v>350</v>
      </c>
      <c r="H99" s="17"/>
      <c r="I99" s="15">
        <v>49.854075523055457</v>
      </c>
      <c r="J99" s="15">
        <v>53.877264320232904</v>
      </c>
      <c r="K99" s="15">
        <v>56.334042115243058</v>
      </c>
      <c r="L99" s="15">
        <v>56.143868881403328</v>
      </c>
      <c r="M99" s="15">
        <v>54.126332558179399</v>
      </c>
      <c r="N99" s="15">
        <v>40.816288380281215</v>
      </c>
      <c r="O99" s="15">
        <v>37.8266568829928</v>
      </c>
      <c r="P99" s="15">
        <v>81.388256669789058</v>
      </c>
      <c r="Q99" s="15">
        <v>52.256039677359432</v>
      </c>
      <c r="R99" s="15">
        <v>21.868686868686869</v>
      </c>
      <c r="S99" s="15">
        <v>72.411489255493493</v>
      </c>
      <c r="T99" s="15">
        <v>53.502864936440197</v>
      </c>
      <c r="U99" s="15">
        <v>66.866226326625352</v>
      </c>
      <c r="V99" s="15">
        <v>28.847286507235868</v>
      </c>
      <c r="W99" s="15">
        <v>25.682231010155245</v>
      </c>
      <c r="X99" s="15">
        <v>66.923135082578241</v>
      </c>
      <c r="Y99" s="15">
        <v>82.206282866611389</v>
      </c>
      <c r="Z99" s="15">
        <v>50.524519501627367</v>
      </c>
      <c r="AA99" s="15">
        <v>64.202279784552118</v>
      </c>
      <c r="AB99" s="15">
        <v>81.676449627897583</v>
      </c>
      <c r="AC99" s="15">
        <v>34.272797876127647</v>
      </c>
      <c r="AD99" s="15">
        <v>42.856138025642231</v>
      </c>
      <c r="AE99" s="15">
        <v>57.711679092797027</v>
      </c>
      <c r="AF99" s="15">
        <v>54.126332558179399</v>
      </c>
      <c r="AG99" s="15">
        <v>15.40086172816333</v>
      </c>
      <c r="AH99" s="15">
        <v>14.475762684108423</v>
      </c>
      <c r="AI99" s="15">
        <v>18.550455009003429</v>
      </c>
      <c r="AJ99" s="15">
        <v>71.442515553893571</v>
      </c>
      <c r="AK99" s="15">
        <v>33.353699549654642</v>
      </c>
      <c r="AL99" s="15">
        <v>91.674435756863929</v>
      </c>
      <c r="AM99" s="15">
        <v>47.816182202421636</v>
      </c>
      <c r="AN99" s="15">
        <v>7.861969083273169</v>
      </c>
      <c r="AO99" s="15">
        <v>15.725608783387804</v>
      </c>
      <c r="AP99" s="15">
        <v>48.504508015841473</v>
      </c>
      <c r="AQ99" s="15">
        <v>47.541145123926214</v>
      </c>
      <c r="AR99" s="15">
        <v>59.51052808910655</v>
      </c>
      <c r="AS99" s="15">
        <v>86.152427630527882</v>
      </c>
      <c r="AT99" s="15">
        <v>87.522316442752</v>
      </c>
      <c r="AU99" s="15">
        <v>86.28054819627522</v>
      </c>
      <c r="AV99" s="15">
        <v>75.186694787916863</v>
      </c>
      <c r="AW99" s="15">
        <v>58.661472379324813</v>
      </c>
      <c r="AX99" s="15">
        <v>94.526080581937606</v>
      </c>
      <c r="AY99" s="15">
        <v>63.90160193186906</v>
      </c>
      <c r="AZ99" s="15">
        <v>45.957812588916802</v>
      </c>
      <c r="BA99" s="15">
        <v>63.006892517043106</v>
      </c>
      <c r="BB99" s="15">
        <v>36.157851671608782</v>
      </c>
      <c r="BC99" s="15">
        <v>21.666666666666668</v>
      </c>
      <c r="BD99" s="15">
        <v>17.424242424242426</v>
      </c>
      <c r="BE99" s="15">
        <v>26.515151515151505</v>
      </c>
      <c r="BF99" s="15">
        <v>77.777777777777771</v>
      </c>
      <c r="BG99" s="15">
        <v>25</v>
      </c>
      <c r="BH99" s="15">
        <v>94.330637598245218</v>
      </c>
      <c r="BI99" s="15">
        <v>89.254586457000073</v>
      </c>
      <c r="BJ99" s="15">
        <v>75.694444444444443</v>
      </c>
      <c r="BK99" s="15">
        <v>94.736842105263165</v>
      </c>
      <c r="BL99" s="15">
        <v>70.52777968830631</v>
      </c>
      <c r="BM99" s="15">
        <v>32.148722801203789</v>
      </c>
      <c r="BN99" s="15">
        <v>28.206602586538832</v>
      </c>
      <c r="BO99" s="15">
        <v>41.894377500888893</v>
      </c>
      <c r="BP99" s="15">
        <v>73.585722056831898</v>
      </c>
      <c r="BQ99" s="15">
        <v>75.85415350761717</v>
      </c>
      <c r="BR99" s="15">
        <v>51.158803415426995</v>
      </c>
      <c r="BS99" s="15">
        <v>11.49638328790229</v>
      </c>
      <c r="BT99" s="15">
        <v>43.341048735453931</v>
      </c>
      <c r="BU99" s="15">
        <v>27.630538439449193</v>
      </c>
      <c r="BV99" s="15">
        <v>2.8677346321986081</v>
      </c>
      <c r="BW99" s="15">
        <v>83.333333333333329</v>
      </c>
      <c r="BX99" s="15">
        <v>4.4146806150778559</v>
      </c>
      <c r="BY99" s="15">
        <v>32.42900290566029</v>
      </c>
      <c r="BZ99" s="15">
        <v>15.765654251518257</v>
      </c>
      <c r="CA99" s="15">
        <v>33.333333333333336</v>
      </c>
      <c r="CB99" s="15">
        <v>21.200933550109088</v>
      </c>
      <c r="CC99" s="15">
        <v>53.720501252823148</v>
      </c>
      <c r="CD99" s="15">
        <v>60.5411746214902</v>
      </c>
      <c r="CE99" s="15">
        <v>54.848985566469032</v>
      </c>
      <c r="CF99" s="15">
        <v>52.524699759745431</v>
      </c>
      <c r="CG99" s="15">
        <v>83.008555925990123</v>
      </c>
      <c r="CH99" s="15">
        <v>67.947759480231468</v>
      </c>
      <c r="CI99" s="15">
        <v>95.870268971298287</v>
      </c>
      <c r="CJ99" s="15">
        <v>87.728393124130193</v>
      </c>
      <c r="CK99" s="15">
        <v>91.350445743808564</v>
      </c>
      <c r="CL99" s="15">
        <v>94.32220467974669</v>
      </c>
      <c r="CM99" s="15">
        <v>89.89003439731529</v>
      </c>
      <c r="CN99" s="15">
        <v>47.740336388056171</v>
      </c>
      <c r="CO99" s="15">
        <v>64.69</v>
      </c>
      <c r="CP99" s="15">
        <v>72.910000000000011</v>
      </c>
      <c r="CQ99" s="15">
        <v>59.409482235964589</v>
      </c>
      <c r="CR99" s="15">
        <v>5.0885957705448597</v>
      </c>
      <c r="CS99" s="15">
        <v>38.260643899348032</v>
      </c>
      <c r="CT99" s="15">
        <v>71.698726577243306</v>
      </c>
      <c r="CU99" s="15">
        <v>84.199937104182325</v>
      </c>
      <c r="CV99" s="15">
        <v>45.037979785925039</v>
      </c>
      <c r="CW99" s="15">
        <v>49.858333891670178</v>
      </c>
      <c r="CX99" s="15">
        <v>96.158057448943794</v>
      </c>
      <c r="CY99" s="15">
        <v>98.243186943505279</v>
      </c>
      <c r="CZ99" s="15">
        <v>97.387172286220391</v>
      </c>
      <c r="DA99" s="15">
        <v>48.29148277952882</v>
      </c>
      <c r="DB99" s="15">
        <v>94.099769921746244</v>
      </c>
      <c r="DC99" s="15">
        <v>90.510786737777082</v>
      </c>
      <c r="DD99" s="15">
        <v>96.216185621780639</v>
      </c>
      <c r="DE99" s="15">
        <v>31.672664563652798</v>
      </c>
      <c r="DF99" s="15">
        <v>96.990348168969476</v>
      </c>
      <c r="DG99" s="15">
        <v>30.575910298752675</v>
      </c>
      <c r="DH99" s="15">
        <v>48.242483329630261</v>
      </c>
      <c r="DI99" s="15">
        <v>24</v>
      </c>
      <c r="DJ99" s="15">
        <v>89.133637205255937</v>
      </c>
      <c r="DK99" s="15">
        <v>14.107460271299948</v>
      </c>
      <c r="DL99" s="15">
        <v>25.327316600370821</v>
      </c>
      <c r="DM99" s="15">
        <v>36.260233664733924</v>
      </c>
      <c r="DN99" s="15">
        <v>30.770622016301981</v>
      </c>
      <c r="DO99" s="15">
        <v>90.160908196794495</v>
      </c>
      <c r="DP99" s="15">
        <v>73.654952493357726</v>
      </c>
      <c r="DQ99" s="15">
        <v>58.937502213240634</v>
      </c>
      <c r="DR99" s="15">
        <v>82.075179771049292</v>
      </c>
      <c r="DS99" s="15">
        <v>21.3663156902483</v>
      </c>
      <c r="DT99" s="15">
        <v>13.368249916335158</v>
      </c>
      <c r="DU99" s="15">
        <v>17.4334735399915</v>
      </c>
      <c r="DV99" s="15">
        <v>11.612583240793446</v>
      </c>
      <c r="DW99" s="15">
        <v>8.7363284778042924</v>
      </c>
      <c r="DX99" s="15">
        <v>8.7380572335974982</v>
      </c>
      <c r="DY99" s="15">
        <v>15.539720194371247</v>
      </c>
      <c r="DZ99" s="15">
        <v>27.752124273975628</v>
      </c>
      <c r="EA99" s="15">
        <v>9.188546833071717</v>
      </c>
      <c r="EB99" s="15">
        <v>17.48823701321265</v>
      </c>
      <c r="EC99" s="15">
        <v>7.5035876713536744</v>
      </c>
      <c r="ED99" s="15">
        <v>24.026048148190387</v>
      </c>
      <c r="EE99" s="15">
        <v>34.545855379188708</v>
      </c>
      <c r="EF99" s="15">
        <v>37.061107521462525</v>
      </c>
      <c r="EG99" s="15">
        <v>71.008854130384904</v>
      </c>
      <c r="EH99" s="15">
        <v>93.378729150949766</v>
      </c>
      <c r="EI99" s="15">
        <v>84.321371412777069</v>
      </c>
      <c r="EJ99" s="15">
        <v>8.6417032879429083</v>
      </c>
      <c r="EK99" s="15">
        <v>34.105654717556519</v>
      </c>
      <c r="EL99" s="15">
        <v>76.419216684873177</v>
      </c>
      <c r="EM99" s="15">
        <v>44.688073266914472</v>
      </c>
      <c r="EN99" s="15">
        <v>2.9138497909861454</v>
      </c>
      <c r="EO99" s="15">
        <v>87.563333333333333</v>
      </c>
      <c r="EP99" s="15">
        <v>99.234999999999999</v>
      </c>
      <c r="EQ99" s="15">
        <v>99.386876774676637</v>
      </c>
      <c r="ER99" s="15">
        <v>94.941018670928088</v>
      </c>
      <c r="ES99" s="15">
        <v>77.245950005381573</v>
      </c>
      <c r="ET99" s="15">
        <v>66.414146026170513</v>
      </c>
      <c r="EU99" s="15">
        <v>71.989252004855814</v>
      </c>
      <c r="EV99" s="15">
        <v>31.10574347425035</v>
      </c>
      <c r="EW99" s="15">
        <v>21.755587304409858</v>
      </c>
      <c r="EX99" s="15">
        <v>5.8782889235619296</v>
      </c>
      <c r="EY99" s="15">
        <v>5.3750897481479996</v>
      </c>
      <c r="EZ99" s="15">
        <v>12.332528578109573</v>
      </c>
      <c r="FA99" s="15">
        <v>16.347153231307768</v>
      </c>
      <c r="FB99" s="15">
        <v>2.6619559428900885E-2</v>
      </c>
      <c r="FC99" s="15">
        <v>13.44016490015405</v>
      </c>
      <c r="FD99" s="15">
        <v>33.088497442660497</v>
      </c>
      <c r="FE99" s="15">
        <v>12.363629214447085</v>
      </c>
      <c r="FF99" s="15">
        <v>34.12047627441666</v>
      </c>
      <c r="FG99" s="15">
        <v>57.332780067745581</v>
      </c>
      <c r="FH99" s="15">
        <v>69.45846294738827</v>
      </c>
      <c r="FI99" s="15">
        <v>69.247191575209726</v>
      </c>
      <c r="FJ99" s="15">
        <v>45.240905643354608</v>
      </c>
      <c r="FK99" s="15">
        <v>42.904247753836763</v>
      </c>
      <c r="FL99" s="15">
        <v>10.833544978919917</v>
      </c>
      <c r="FM99" s="15">
        <v>64.05146940817734</v>
      </c>
      <c r="FN99" s="15">
        <v>74.675557835342417</v>
      </c>
      <c r="FO99" s="15">
        <v>85.652539769032856</v>
      </c>
      <c r="FP99" s="15">
        <v>72.341331849627821</v>
      </c>
      <c r="FQ99" s="15">
        <v>78.907343284987022</v>
      </c>
      <c r="FR99" s="15">
        <v>23.706226605547055</v>
      </c>
      <c r="FS99" s="15">
        <v>77.005311526670326</v>
      </c>
      <c r="FT99" s="15">
        <v>19.450415498774301</v>
      </c>
      <c r="FU99" s="15">
        <v>9.9622822801957742</v>
      </c>
      <c r="FV99" s="15">
        <v>120.28927141549036</v>
      </c>
      <c r="FW99" s="15">
        <v>240.25065561684161</v>
      </c>
      <c r="FX99" s="15">
        <v>223.73610657528525</v>
      </c>
      <c r="FY99" s="15">
        <v>83.527801366378284</v>
      </c>
      <c r="FZ99" s="15">
        <v>26.835130409737776</v>
      </c>
      <c r="GA99" s="15">
        <v>63.901601931869045</v>
      </c>
      <c r="GB99" s="15">
        <v>-8.1699352652023851</v>
      </c>
      <c r="GC99" s="15">
        <v>63.006892517043106</v>
      </c>
      <c r="GD99" s="15">
        <v>3.2478080143215124</v>
      </c>
      <c r="GE99" s="15">
        <v>21.666666666666668</v>
      </c>
      <c r="GF99" s="15">
        <v>17.424242424242426</v>
      </c>
      <c r="GG99" s="15">
        <v>26.515151515151505</v>
      </c>
      <c r="GH99" s="15">
        <v>77.777777777777771</v>
      </c>
      <c r="GI99" s="15">
        <v>25</v>
      </c>
      <c r="GJ99" s="15">
        <v>94.330637598245218</v>
      </c>
      <c r="GK99" s="15">
        <v>8.1666666666666661</v>
      </c>
      <c r="GL99" s="15">
        <v>13.2</v>
      </c>
      <c r="GM99" s="15">
        <v>1.6666666666666667</v>
      </c>
      <c r="GN99" s="15">
        <v>70.52777968830631</v>
      </c>
      <c r="GO99" s="15">
        <v>32.148722801203789</v>
      </c>
      <c r="GP99" s="15">
        <v>28.206602586538832</v>
      </c>
      <c r="GQ99" s="15">
        <v>41.894377500888893</v>
      </c>
      <c r="GR99" s="15">
        <v>73.585722056831898</v>
      </c>
      <c r="GS99" s="15">
        <v>24.145846492382844</v>
      </c>
      <c r="GT99" s="15">
        <v>48.841196584572991</v>
      </c>
      <c r="GU99" s="15">
        <v>24.638923663157751</v>
      </c>
      <c r="GV99" s="15">
        <v>52.009258482544716</v>
      </c>
      <c r="GW99" s="15">
        <v>41.445807659173788</v>
      </c>
      <c r="GX99" s="15">
        <v>3.4412815586383294</v>
      </c>
      <c r="GY99" s="15">
        <v>0.83333333333333337</v>
      </c>
      <c r="GZ99" s="15">
        <v>424.60143010862527</v>
      </c>
      <c r="HA99" s="15">
        <v>32.42900290566029</v>
      </c>
      <c r="HB99" s="15">
        <v>13.790579973616781</v>
      </c>
      <c r="HC99" s="15">
        <v>33.333333333333336</v>
      </c>
      <c r="HD99" s="15">
        <v>2090674.8916241957</v>
      </c>
      <c r="HE99" s="15">
        <v>151.17555555555558</v>
      </c>
      <c r="HF99" s="15">
        <v>180.60666666666668</v>
      </c>
      <c r="HG99" s="15">
        <v>222.03701058201057</v>
      </c>
      <c r="HH99" s="15">
        <v>170.04650793650794</v>
      </c>
      <c r="HI99" s="15">
        <v>158.28783437838007</v>
      </c>
      <c r="HJ99" s="15">
        <v>32.052240519768525</v>
      </c>
      <c r="HK99" s="15">
        <v>19.413483647616513</v>
      </c>
      <c r="HL99" s="15">
        <v>87.728393124130193</v>
      </c>
      <c r="HM99" s="15">
        <v>91.350445743808564</v>
      </c>
      <c r="HN99" s="15">
        <v>94.32220467974669</v>
      </c>
      <c r="HO99" s="15">
        <v>89.89003439731529</v>
      </c>
      <c r="HP99" s="15">
        <v>47.740336388056171</v>
      </c>
      <c r="HQ99" s="15">
        <v>65.153333333333322</v>
      </c>
      <c r="HR99" s="15">
        <v>71.48</v>
      </c>
      <c r="HS99" s="15">
        <v>89.114223353946883</v>
      </c>
      <c r="HT99" s="15">
        <v>7.6328936558172895</v>
      </c>
      <c r="HU99" s="15">
        <v>38.260643899348032</v>
      </c>
      <c r="HV99" s="15">
        <v>71.698726577243306</v>
      </c>
      <c r="HW99" s="15">
        <v>84.199937104182325</v>
      </c>
      <c r="HX99" s="15">
        <v>45.037979785925039</v>
      </c>
      <c r="HY99" s="15">
        <v>59.83000067000421</v>
      </c>
      <c r="HZ99" s="15">
        <v>96.158057448943794</v>
      </c>
      <c r="IA99" s="15">
        <v>98.243186943505279</v>
      </c>
      <c r="IB99" s="15">
        <v>97.387172286220391</v>
      </c>
      <c r="IC99" s="15">
        <v>48.29148277952882</v>
      </c>
      <c r="ID99" s="15">
        <v>94.099769921746244</v>
      </c>
      <c r="IE99" s="15">
        <v>90.510786737777082</v>
      </c>
      <c r="IF99" s="15">
        <v>96.216185621780639</v>
      </c>
      <c r="IG99" s="15">
        <v>31.672664563652798</v>
      </c>
      <c r="IH99" s="15">
        <v>96.990348168969476</v>
      </c>
      <c r="II99" s="15">
        <v>30.575910298752675</v>
      </c>
      <c r="IJ99" s="15">
        <v>10.167023079053534</v>
      </c>
      <c r="IK99" s="15">
        <v>8</v>
      </c>
      <c r="IL99" s="15">
        <v>89.133637205255937</v>
      </c>
      <c r="IM99" s="15">
        <v>14.107460271299948</v>
      </c>
      <c r="IN99" s="15">
        <v>25.327316600370821</v>
      </c>
      <c r="IO99" s="15">
        <v>36.260233664733924</v>
      </c>
      <c r="IP99" s="15">
        <v>30.770622016301981</v>
      </c>
      <c r="IQ99" s="15">
        <v>8.9604346848656906</v>
      </c>
      <c r="IR99" s="15">
        <v>73.654952493357726</v>
      </c>
      <c r="IS99" s="15">
        <v>80.338770560648584</v>
      </c>
      <c r="IT99" s="15">
        <v>8.1476455586139629</v>
      </c>
      <c r="IU99" s="15">
        <v>130.72952804029259</v>
      </c>
      <c r="IV99" s="15">
        <v>6.2410564626994391</v>
      </c>
      <c r="IW99" s="15">
        <v>17.4334735399915</v>
      </c>
      <c r="IX99" s="15">
        <v>77.995749083001726</v>
      </c>
      <c r="IY99" s="15">
        <v>18.681534034112317</v>
      </c>
      <c r="IZ99" s="15">
        <v>13.802397913998684</v>
      </c>
      <c r="JA99" s="15">
        <v>179.40227429951034</v>
      </c>
      <c r="JB99" s="15">
        <v>18.89430365031388</v>
      </c>
      <c r="JC99" s="15">
        <v>9.1911084575024589</v>
      </c>
      <c r="JD99" s="15">
        <v>11.529986402615382</v>
      </c>
      <c r="JE99" s="15">
        <v>2.9128979499524652</v>
      </c>
      <c r="JF99" s="15">
        <v>2.9342026385275863</v>
      </c>
      <c r="JG99" s="15">
        <v>12.436507936507937</v>
      </c>
      <c r="JH99" s="15">
        <v>15.66088695436075</v>
      </c>
      <c r="JI99" s="15">
        <v>11.93910917055897</v>
      </c>
      <c r="JJ99" s="15">
        <v>95.094010750656238</v>
      </c>
      <c r="JK99" s="15">
        <v>85.422314789946128</v>
      </c>
      <c r="JL99" s="15">
        <v>8.6417032879429083</v>
      </c>
      <c r="JM99" s="15">
        <v>34.105654717556519</v>
      </c>
      <c r="JN99" s="15">
        <v>76.419216684873177</v>
      </c>
      <c r="JO99" s="15">
        <v>44.688073266914472</v>
      </c>
      <c r="JP99" s="15">
        <v>2.9138497909861454</v>
      </c>
      <c r="JQ99" s="15">
        <v>87.563333333333333</v>
      </c>
      <c r="JR99" s="15">
        <v>99.234999999999999</v>
      </c>
      <c r="JS99" s="15">
        <v>99.386876774676637</v>
      </c>
      <c r="JT99" s="15">
        <v>94.941018670928088</v>
      </c>
      <c r="JU99" s="15">
        <v>77.245950005381573</v>
      </c>
      <c r="JV99" s="15">
        <v>0.81978321111111108</v>
      </c>
      <c r="JW99" s="15">
        <v>0.78821140666666667</v>
      </c>
      <c r="JX99" s="15">
        <v>1.2562285052666666</v>
      </c>
      <c r="JY99" s="15">
        <v>0.27508343333333329</v>
      </c>
      <c r="JZ99" s="15">
        <v>3.6313837807804163</v>
      </c>
      <c r="KA99" s="15">
        <v>100332.84611698355</v>
      </c>
      <c r="KB99" s="15">
        <v>159223.76041036882</v>
      </c>
      <c r="KC99" s="15">
        <v>1.3080671085631737</v>
      </c>
      <c r="KD99" s="15">
        <v>0.20375118499999997</v>
      </c>
      <c r="KE99" s="15">
        <v>34.946920321666681</v>
      </c>
      <c r="KF99" s="15">
        <v>139.06940532500002</v>
      </c>
      <c r="KG99" s="15">
        <v>9.5561807001753263E-2</v>
      </c>
      <c r="KH99" s="15">
        <v>-13.429524830523908</v>
      </c>
      <c r="KI99" s="15">
        <v>74.807177660831357</v>
      </c>
      <c r="KJ99" s="15">
        <v>77.833851789553052</v>
      </c>
      <c r="KK99" s="15">
        <v>76.988766300838918</v>
      </c>
      <c r="KL99" s="15">
        <v>9.0095181931358415</v>
      </c>
      <c r="KM99" s="15">
        <v>13.679124883286649</v>
      </c>
      <c r="KN99" s="15">
        <v>86.949333333333357</v>
      </c>
      <c r="KO99" s="15">
        <v>106.97183333333334</v>
      </c>
      <c r="KP99" s="15">
        <v>101.12366666666667</v>
      </c>
      <c r="KQ99" s="15">
        <v>14.347460230967144</v>
      </c>
      <c r="KR99" s="15">
        <v>27.658668150372197</v>
      </c>
      <c r="KS99" s="15">
        <v>78.907343284987022</v>
      </c>
      <c r="KT99" s="15">
        <v>5.1808469048126637</v>
      </c>
      <c r="KU99" s="15">
        <v>77.005311526670326</v>
      </c>
      <c r="KV99" s="15">
        <v>19.450415498774301</v>
      </c>
    </row>
    <row r="100" spans="1:308" x14ac:dyDescent="0.3">
      <c r="A100" t="s">
        <v>360</v>
      </c>
      <c r="B100" s="16" t="s">
        <v>375</v>
      </c>
      <c r="C100" t="s">
        <v>352</v>
      </c>
      <c r="H100" s="17"/>
      <c r="I100" s="15">
        <v>54.604548546526672</v>
      </c>
      <c r="J100" s="15">
        <v>53.321166881761151</v>
      </c>
      <c r="K100" s="15">
        <v>59.799094571989897</v>
      </c>
      <c r="L100" s="15">
        <v>64.532149232430115</v>
      </c>
      <c r="M100" s="15">
        <v>62.416282666240505</v>
      </c>
      <c r="N100" s="15">
        <v>50.500419303179086</v>
      </c>
      <c r="O100" s="15">
        <v>37.058178623559286</v>
      </c>
      <c r="P100" s="15">
        <v>79.090145885737513</v>
      </c>
      <c r="Q100" s="15">
        <v>48.902651442536438</v>
      </c>
      <c r="R100" s="15">
        <v>24.201101928374658</v>
      </c>
      <c r="S100" s="15">
        <v>71.78447438693523</v>
      </c>
      <c r="T100" s="15">
        <v>39.179653307483086</v>
      </c>
      <c r="U100" s="15">
        <v>66.333689457602574</v>
      </c>
      <c r="V100" s="15">
        <v>43.756451763658575</v>
      </c>
      <c r="W100" s="15">
        <v>28.382638555484252</v>
      </c>
      <c r="X100" s="15">
        <v>66.332368907609009</v>
      </c>
      <c r="Y100" s="15">
        <v>88.878481991136454</v>
      </c>
      <c r="Z100" s="15">
        <v>55.602888833729892</v>
      </c>
      <c r="AA100" s="15">
        <v>73.723296751086878</v>
      </c>
      <c r="AB100" s="15">
        <v>86.323875744350048</v>
      </c>
      <c r="AC100" s="15">
        <v>50.295135642720268</v>
      </c>
      <c r="AD100" s="15">
        <v>43.503322122454094</v>
      </c>
      <c r="AE100" s="15">
        <v>68.815115901539315</v>
      </c>
      <c r="AF100" s="15">
        <v>62.416282666240505</v>
      </c>
      <c r="AG100" s="15">
        <v>32.377259564099624</v>
      </c>
      <c r="AH100" s="15">
        <v>16.746494049975368</v>
      </c>
      <c r="AI100" s="15">
        <v>33.690711562683035</v>
      </c>
      <c r="AJ100" s="15">
        <v>80.671356180309161</v>
      </c>
      <c r="AK100" s="15">
        <v>47.128629200272307</v>
      </c>
      <c r="AL100" s="15">
        <v>92.388065261735036</v>
      </c>
      <c r="AM100" s="15">
        <v>48.152992999412461</v>
      </c>
      <c r="AN100" s="15">
        <v>7.4429205187616443</v>
      </c>
      <c r="AO100" s="15">
        <v>8.0842427512117361</v>
      </c>
      <c r="AP100" s="15">
        <v>44.103995710803794</v>
      </c>
      <c r="AQ100" s="15">
        <v>47.914775789960004</v>
      </c>
      <c r="AR100" s="15">
        <v>66.650143971206077</v>
      </c>
      <c r="AS100" s="15">
        <v>82.068496224300603</v>
      </c>
      <c r="AT100" s="15">
        <v>88.214820121639875</v>
      </c>
      <c r="AU100" s="15">
        <v>78.867451737967642</v>
      </c>
      <c r="AV100" s="15">
        <v>65.196004538940187</v>
      </c>
      <c r="AW100" s="15">
        <v>69.273967512796503</v>
      </c>
      <c r="AX100" s="15">
        <v>90.920135178780257</v>
      </c>
      <c r="AY100" s="15">
        <v>63.770009727444901</v>
      </c>
      <c r="AZ100" s="15">
        <v>31.748409299220146</v>
      </c>
      <c r="BA100" s="15">
        <v>57.235910863688567</v>
      </c>
      <c r="BB100" s="15">
        <v>42.856275879792115</v>
      </c>
      <c r="BC100" s="15">
        <v>25.90909090909091</v>
      </c>
      <c r="BD100" s="15">
        <v>25.206611570247933</v>
      </c>
      <c r="BE100" s="15">
        <v>21.487603305785122</v>
      </c>
      <c r="BF100" s="15">
        <v>48.484848484848477</v>
      </c>
      <c r="BG100" s="15">
        <v>56.81818181818182</v>
      </c>
      <c r="BH100" s="15">
        <v>80.167426706198185</v>
      </c>
      <c r="BI100" s="15">
        <v>88.414036137568786</v>
      </c>
      <c r="BJ100" s="15">
        <v>85.037878787878782</v>
      </c>
      <c r="BK100" s="15">
        <v>83.492822966507177</v>
      </c>
      <c r="BL100" s="15">
        <v>50.22173239585711</v>
      </c>
      <c r="BM100" s="15">
        <v>22.45079954899909</v>
      </c>
      <c r="BN100" s="15">
        <v>19.738568586052072</v>
      </c>
      <c r="BO100" s="15">
        <v>19.994343040000004</v>
      </c>
      <c r="BP100" s="15">
        <v>71.091410479285244</v>
      </c>
      <c r="BQ100" s="15">
        <v>59.74388526615283</v>
      </c>
      <c r="BR100" s="15">
        <v>68.165772627369606</v>
      </c>
      <c r="BS100" s="15">
        <v>6.8132778707368544</v>
      </c>
      <c r="BT100" s="15">
        <v>77.696338162956081</v>
      </c>
      <c r="BU100" s="15">
        <v>54.881053476302029</v>
      </c>
      <c r="BV100" s="15">
        <v>21.674440788884485</v>
      </c>
      <c r="BW100" s="15">
        <v>81.818181818181813</v>
      </c>
      <c r="BX100" s="15">
        <v>19.655418464890182</v>
      </c>
      <c r="BY100" s="15">
        <v>34.199015777989182</v>
      </c>
      <c r="BZ100" s="15">
        <v>57.835485205656752</v>
      </c>
      <c r="CA100" s="15">
        <v>4.5454545454545459</v>
      </c>
      <c r="CB100" s="15">
        <v>16.950598692836536</v>
      </c>
      <c r="CC100" s="15">
        <v>42.972187873349455</v>
      </c>
      <c r="CD100" s="15">
        <v>90.231799301850685</v>
      </c>
      <c r="CE100" s="15">
        <v>25.197387260360163</v>
      </c>
      <c r="CF100" s="15">
        <v>69.012008192835225</v>
      </c>
      <c r="CG100" s="15">
        <v>78.599211428958128</v>
      </c>
      <c r="CH100" s="15">
        <v>66.671279275142851</v>
      </c>
      <c r="CI100" s="15">
        <v>91.642709020766674</v>
      </c>
      <c r="CJ100" s="15">
        <v>89.727349453129719</v>
      </c>
      <c r="CK100" s="15">
        <v>93.288301059887402</v>
      </c>
      <c r="CL100" s="15">
        <v>96.45895144502056</v>
      </c>
      <c r="CM100" s="15">
        <v>92.109591604796549</v>
      </c>
      <c r="CN100" s="15">
        <v>72.808216392847967</v>
      </c>
      <c r="CO100" s="15">
        <v>84.951818181818197</v>
      </c>
      <c r="CP100" s="15">
        <v>82.714545454545458</v>
      </c>
      <c r="CQ100" s="15">
        <v>46.884477927845204</v>
      </c>
      <c r="CR100" s="15">
        <v>7.8607137707106824</v>
      </c>
      <c r="CS100" s="15">
        <v>59.56378383520503</v>
      </c>
      <c r="CT100" s="15">
        <v>83.536488244805568</v>
      </c>
      <c r="CU100" s="15">
        <v>84.512705859342589</v>
      </c>
      <c r="CV100" s="15">
        <v>64.05907420953325</v>
      </c>
      <c r="CW100" s="15">
        <v>53.461688821499202</v>
      </c>
      <c r="CX100" s="15">
        <v>97.20603953613562</v>
      </c>
      <c r="CY100" s="15">
        <v>91.721216764613359</v>
      </c>
      <c r="CZ100" s="15">
        <v>96.353523277048808</v>
      </c>
      <c r="DA100" s="15">
        <v>52.366470053002061</v>
      </c>
      <c r="DB100" s="15">
        <v>97.03934080700769</v>
      </c>
      <c r="DC100" s="15">
        <v>94.600454764852159</v>
      </c>
      <c r="DD100" s="15">
        <v>95.542082649738049</v>
      </c>
      <c r="DE100" s="15">
        <v>66.463344489469463</v>
      </c>
      <c r="DF100" s="15">
        <v>96.504573149068889</v>
      </c>
      <c r="DG100" s="15">
        <v>53.68834388566497</v>
      </c>
      <c r="DH100" s="15">
        <v>64.106153951586762</v>
      </c>
      <c r="DI100" s="15">
        <v>33.090909090909093</v>
      </c>
      <c r="DJ100" s="15">
        <v>85.900100822815929</v>
      </c>
      <c r="DK100" s="15">
        <v>17.766952364672473</v>
      </c>
      <c r="DL100" s="15">
        <v>26.842913179873904</v>
      </c>
      <c r="DM100" s="15">
        <v>57.832513516581479</v>
      </c>
      <c r="DN100" s="15">
        <v>36.186334518579272</v>
      </c>
      <c r="DO100" s="15">
        <v>91.571250504946477</v>
      </c>
      <c r="DP100" s="15">
        <v>89.670365066050095</v>
      </c>
      <c r="DQ100" s="15">
        <v>48.222468940017848</v>
      </c>
      <c r="DR100" s="15">
        <v>89.804118109515002</v>
      </c>
      <c r="DS100" s="15">
        <v>49.222260949188687</v>
      </c>
      <c r="DT100" s="15">
        <v>37.395452372742824</v>
      </c>
      <c r="DU100" s="15">
        <v>27.3590667554564</v>
      </c>
      <c r="DV100" s="15">
        <v>16.133998888374901</v>
      </c>
      <c r="DW100" s="15">
        <v>28.464406321938341</v>
      </c>
      <c r="DX100" s="15">
        <v>9.6445944140700135</v>
      </c>
      <c r="DY100" s="15">
        <v>13.876609164078808</v>
      </c>
      <c r="DZ100" s="15">
        <v>15.612861461414768</v>
      </c>
      <c r="EA100" s="15">
        <v>33.454900374064671</v>
      </c>
      <c r="EB100" s="15">
        <v>43.150770906387372</v>
      </c>
      <c r="EC100" s="15">
        <v>19.778410890628972</v>
      </c>
      <c r="ED100" s="15">
        <v>50.910656627454564</v>
      </c>
      <c r="EE100" s="15">
        <v>21.158819014879622</v>
      </c>
      <c r="EF100" s="15">
        <v>63.534892484325859</v>
      </c>
      <c r="EG100" s="15">
        <v>71.993416449887491</v>
      </c>
      <c r="EH100" s="15">
        <v>90.145416675925446</v>
      </c>
      <c r="EI100" s="15">
        <v>97.011699111097855</v>
      </c>
      <c r="EJ100" s="15">
        <v>18.192724994489215</v>
      </c>
      <c r="EK100" s="15">
        <v>46.257426149235386</v>
      </c>
      <c r="EL100" s="15">
        <v>93.074617977393515</v>
      </c>
      <c r="EM100" s="15">
        <v>69.220470902145706</v>
      </c>
      <c r="EN100" s="15">
        <v>8.8979059780977003</v>
      </c>
      <c r="EO100" s="15">
        <v>89.248181818181806</v>
      </c>
      <c r="EP100" s="15">
        <v>98.553636363636357</v>
      </c>
      <c r="EQ100" s="15">
        <v>99.149834433507507</v>
      </c>
      <c r="ER100" s="15">
        <v>93.195802516186049</v>
      </c>
      <c r="ES100" s="15">
        <v>81.792871177163335</v>
      </c>
      <c r="ET100" s="15">
        <v>64.876037524417441</v>
      </c>
      <c r="EU100" s="15">
        <v>69.794722028190293</v>
      </c>
      <c r="EV100" s="15">
        <v>31.255725942005903</v>
      </c>
      <c r="EW100" s="15">
        <v>26.685486503036191</v>
      </c>
      <c r="EX100" s="15">
        <v>10.823874695761161</v>
      </c>
      <c r="EY100" s="15">
        <v>3.5962295694414013</v>
      </c>
      <c r="EZ100" s="15">
        <v>7.9086572910823696</v>
      </c>
      <c r="FA100" s="15">
        <v>13.852871734876546</v>
      </c>
      <c r="FB100" s="15">
        <v>0.27273388410204508</v>
      </c>
      <c r="FC100" s="15">
        <v>15.039143062185133</v>
      </c>
      <c r="FD100" s="15">
        <v>3.1722223236832221</v>
      </c>
      <c r="FE100" s="15">
        <v>21.688073072513578</v>
      </c>
      <c r="FF100" s="15">
        <v>6.1325295594658966</v>
      </c>
      <c r="FG100" s="15">
        <v>53.236624798340038</v>
      </c>
      <c r="FH100" s="15">
        <v>67.852685636362153</v>
      </c>
      <c r="FI100" s="15">
        <v>71.610065487337295</v>
      </c>
      <c r="FJ100" s="15">
        <v>42.027255411239736</v>
      </c>
      <c r="FK100" s="15">
        <v>41.776317840696521</v>
      </c>
      <c r="FL100" s="15">
        <v>19.330245616627334</v>
      </c>
      <c r="FM100" s="15">
        <v>61.628891938444738</v>
      </c>
      <c r="FN100" s="15">
        <v>74.811168142791658</v>
      </c>
      <c r="FO100" s="15">
        <v>85.237931408609697</v>
      </c>
      <c r="FP100" s="15">
        <v>68.609842408979475</v>
      </c>
      <c r="FQ100" s="15">
        <v>84.025383460963653</v>
      </c>
      <c r="FR100" s="15">
        <v>50.959337231358774</v>
      </c>
      <c r="FS100" s="15">
        <v>88.080947257183823</v>
      </c>
      <c r="FT100" s="15">
        <v>22.98742206014111</v>
      </c>
      <c r="FU100" s="15">
        <v>12.900362428560724</v>
      </c>
      <c r="FV100" s="15">
        <v>113.61329164698742</v>
      </c>
      <c r="FW100" s="15">
        <v>351.42005373737356</v>
      </c>
      <c r="FX100" s="15">
        <v>293.00453284725921</v>
      </c>
      <c r="FY100" s="15">
        <v>62.084406148138072</v>
      </c>
      <c r="FZ100" s="15">
        <v>44.512777403374791</v>
      </c>
      <c r="GA100" s="15">
        <v>63.770009727444901</v>
      </c>
      <c r="GB100" s="15">
        <v>-10.606373363808538</v>
      </c>
      <c r="GC100" s="15">
        <v>57.235910863688567</v>
      </c>
      <c r="GD100" s="15">
        <v>4.752330447795047</v>
      </c>
      <c r="GE100" s="15">
        <v>25.90909090909091</v>
      </c>
      <c r="GF100" s="15">
        <v>25.206611570247933</v>
      </c>
      <c r="GG100" s="15">
        <v>21.487603305785122</v>
      </c>
      <c r="GH100" s="15">
        <v>48.484848484848477</v>
      </c>
      <c r="GI100" s="15">
        <v>56.81818181818182</v>
      </c>
      <c r="GJ100" s="15">
        <v>80.167426706198185</v>
      </c>
      <c r="GK100" s="15">
        <v>8.7272727272727266</v>
      </c>
      <c r="GL100" s="15">
        <v>7.1818181818181817</v>
      </c>
      <c r="GM100" s="15">
        <v>5.2272727272727275</v>
      </c>
      <c r="GN100" s="15">
        <v>50.22173239585711</v>
      </c>
      <c r="GO100" s="15">
        <v>22.45079954899909</v>
      </c>
      <c r="GP100" s="15">
        <v>19.738568586052068</v>
      </c>
      <c r="GQ100" s="15">
        <v>19.994343040000004</v>
      </c>
      <c r="GR100" s="15">
        <v>71.091410479285244</v>
      </c>
      <c r="GS100" s="15">
        <v>40.25611473384717</v>
      </c>
      <c r="GT100" s="15">
        <v>31.834227372630391</v>
      </c>
      <c r="GU100" s="15">
        <v>3.1012375166480419</v>
      </c>
      <c r="GV100" s="15">
        <v>74.974953298752794</v>
      </c>
      <c r="GW100" s="15">
        <v>55.808317647864456</v>
      </c>
      <c r="GX100" s="15">
        <v>26.024316519747703</v>
      </c>
      <c r="GY100" s="15">
        <v>0.9</v>
      </c>
      <c r="GZ100" s="15">
        <v>1890.4467881712587</v>
      </c>
      <c r="HA100" s="15">
        <v>34.199015777989182</v>
      </c>
      <c r="HB100" s="15">
        <v>61.925394293815344</v>
      </c>
      <c r="HC100" s="15">
        <v>4.5454545454545459</v>
      </c>
      <c r="HD100" s="15">
        <v>1671539.1801663802</v>
      </c>
      <c r="HE100" s="15">
        <v>184.31470418470417</v>
      </c>
      <c r="HF100" s="15">
        <v>57.669336219336223</v>
      </c>
      <c r="HG100" s="15">
        <v>364.62773448773447</v>
      </c>
      <c r="HH100" s="15">
        <v>119.68932178932178</v>
      </c>
      <c r="HI100" s="15">
        <v>171.08703511588536</v>
      </c>
      <c r="HJ100" s="15">
        <v>33.328720724857149</v>
      </c>
      <c r="HK100" s="15">
        <v>36.354362528306901</v>
      </c>
      <c r="HL100" s="15">
        <v>89.727349453129719</v>
      </c>
      <c r="HM100" s="15">
        <v>93.288301059887402</v>
      </c>
      <c r="HN100" s="15">
        <v>96.45895144502056</v>
      </c>
      <c r="HO100" s="15">
        <v>92.109591604796549</v>
      </c>
      <c r="HP100" s="15">
        <v>72.808216392847967</v>
      </c>
      <c r="HQ100" s="15">
        <v>91.27181818181819</v>
      </c>
      <c r="HR100" s="15">
        <v>82.714545454545458</v>
      </c>
      <c r="HS100" s="15">
        <v>51.966157150787154</v>
      </c>
      <c r="HT100" s="15">
        <v>9.607539053090834</v>
      </c>
      <c r="HU100" s="15">
        <v>59.56378383520503</v>
      </c>
      <c r="HV100" s="15">
        <v>83.536488244805568</v>
      </c>
      <c r="HW100" s="15">
        <v>84.512705859342589</v>
      </c>
      <c r="HX100" s="15">
        <v>64.05907420953325</v>
      </c>
      <c r="HY100" s="15">
        <v>53.461688821499202</v>
      </c>
      <c r="HZ100" s="15">
        <v>97.20603953613562</v>
      </c>
      <c r="IA100" s="15">
        <v>91.721216764613359</v>
      </c>
      <c r="IB100" s="15">
        <v>96.353523277048808</v>
      </c>
      <c r="IC100" s="15">
        <v>52.366470053002061</v>
      </c>
      <c r="ID100" s="15">
        <v>97.03934080700769</v>
      </c>
      <c r="IE100" s="15">
        <v>94.600454764852159</v>
      </c>
      <c r="IF100" s="15">
        <v>95.542082649738049</v>
      </c>
      <c r="IG100" s="15">
        <v>66.463344489469463</v>
      </c>
      <c r="IH100" s="15">
        <v>96.504573149068889</v>
      </c>
      <c r="II100" s="15">
        <v>54.870124763793818</v>
      </c>
      <c r="IJ100" s="15">
        <v>3.1448844364634749</v>
      </c>
      <c r="IK100" s="15">
        <v>10.272727272727273</v>
      </c>
      <c r="IL100" s="15">
        <v>85.900100822815929</v>
      </c>
      <c r="IM100" s="15">
        <v>17.766952364672473</v>
      </c>
      <c r="IN100" s="15">
        <v>26.842913179873904</v>
      </c>
      <c r="IO100" s="15">
        <v>57.832513516581479</v>
      </c>
      <c r="IP100" s="15">
        <v>36.186334518579272</v>
      </c>
      <c r="IQ100" s="15">
        <v>8.0430702851617468</v>
      </c>
      <c r="IR100" s="15">
        <v>89.670365066050095</v>
      </c>
      <c r="IS100" s="15">
        <v>79.173422686016281</v>
      </c>
      <c r="IT100" s="15">
        <v>4.6344917684022695</v>
      </c>
      <c r="IU100" s="15">
        <v>92.753937847140961</v>
      </c>
      <c r="IV100" s="15">
        <v>7.3619749259450806</v>
      </c>
      <c r="IW100" s="15">
        <v>27.3590667554564</v>
      </c>
      <c r="IX100" s="15">
        <v>90.303143790219551</v>
      </c>
      <c r="IY100" s="15">
        <v>57.137525092740177</v>
      </c>
      <c r="IZ100" s="15">
        <v>12.695282855160645</v>
      </c>
      <c r="JA100" s="15">
        <v>133.5017197040064</v>
      </c>
      <c r="JB100" s="15">
        <v>8.0916677490386668</v>
      </c>
      <c r="JC100" s="15">
        <v>27.886855901436675</v>
      </c>
      <c r="JD100" s="15">
        <v>23.70773573102916</v>
      </c>
      <c r="JE100" s="15">
        <v>6.3983273801785199</v>
      </c>
      <c r="JF100" s="15">
        <v>5.181257930423194</v>
      </c>
      <c r="JG100" s="15">
        <v>6.3476457044638863</v>
      </c>
      <c r="JH100" s="15">
        <v>12.319874258343203</v>
      </c>
      <c r="JI100" s="15">
        <v>11.80357296723189</v>
      </c>
      <c r="JJ100" s="15">
        <v>90.838108071099342</v>
      </c>
      <c r="JK100" s="15">
        <v>114.42669728193655</v>
      </c>
      <c r="JL100" s="15">
        <v>18.192724994489215</v>
      </c>
      <c r="JM100" s="15">
        <v>46.257426149235386</v>
      </c>
      <c r="JN100" s="15">
        <v>93.074617977393515</v>
      </c>
      <c r="JO100" s="15">
        <v>69.220470902145706</v>
      </c>
      <c r="JP100" s="15">
        <v>8.8979059780977003</v>
      </c>
      <c r="JQ100" s="15">
        <v>89.248181818181806</v>
      </c>
      <c r="JR100" s="15">
        <v>98.553636363636357</v>
      </c>
      <c r="JS100" s="15">
        <v>99.149834433507507</v>
      </c>
      <c r="JT100" s="15">
        <v>93.195802516186049</v>
      </c>
      <c r="JU100" s="15">
        <v>81.792871177163335</v>
      </c>
      <c r="JV100" s="15">
        <v>0.81152994545454538</v>
      </c>
      <c r="JW100" s="15">
        <v>0.77161861818181809</v>
      </c>
      <c r="JX100" s="15">
        <v>1.2577405129090908</v>
      </c>
      <c r="JY100" s="15">
        <v>0.2879473545454545</v>
      </c>
      <c r="JZ100" s="15">
        <v>4.8269687595012618</v>
      </c>
      <c r="KA100" s="15">
        <v>70986.813039676388</v>
      </c>
      <c r="KB100" s="15">
        <v>104974.95908781915</v>
      </c>
      <c r="KC100" s="15">
        <v>1.1084796000341179</v>
      </c>
      <c r="KD100" s="15">
        <v>2.0875571672727271</v>
      </c>
      <c r="KE100" s="15">
        <v>79.737950699090931</v>
      </c>
      <c r="KF100" s="15">
        <v>9.2183931636363639</v>
      </c>
      <c r="KG100" s="15">
        <v>0.15825461641966343</v>
      </c>
      <c r="KH100" s="15">
        <v>28.715924572954847</v>
      </c>
      <c r="KI100" s="15">
        <v>62.788366973597455</v>
      </c>
      <c r="KJ100" s="15">
        <v>71.410742545448599</v>
      </c>
      <c r="KK100" s="15">
        <v>86.440261949349193</v>
      </c>
      <c r="KL100" s="15">
        <v>9.4437741580726211</v>
      </c>
      <c r="KM100" s="15">
        <v>13.893594848065961</v>
      </c>
      <c r="KN100" s="15">
        <v>85.555378787878809</v>
      </c>
      <c r="KO100" s="15">
        <v>109.11030303030303</v>
      </c>
      <c r="KP100" s="15">
        <v>101.03113636363636</v>
      </c>
      <c r="KQ100" s="15">
        <v>14.762068591390305</v>
      </c>
      <c r="KR100" s="15">
        <v>31.390157591020508</v>
      </c>
      <c r="KS100" s="15">
        <v>84.025383460963653</v>
      </c>
      <c r="KT100" s="15">
        <v>6.2958633980977687</v>
      </c>
      <c r="KU100" s="15">
        <v>88.080947257183823</v>
      </c>
      <c r="KV100" s="15">
        <v>22.98742206014111</v>
      </c>
    </row>
    <row r="101" spans="1:308" x14ac:dyDescent="0.3">
      <c r="A101" t="s">
        <v>360</v>
      </c>
      <c r="B101" s="16" t="s">
        <v>376</v>
      </c>
      <c r="C101" t="s">
        <v>354</v>
      </c>
      <c r="H101" s="17"/>
      <c r="I101" s="15">
        <v>50.205305991789579</v>
      </c>
      <c r="J101" s="15">
        <v>54.207471639367235</v>
      </c>
      <c r="K101" s="15">
        <v>57.023905781316877</v>
      </c>
      <c r="L101" s="15">
        <v>60.417166033486971</v>
      </c>
      <c r="M101" s="15">
        <v>47.165892521099131</v>
      </c>
      <c r="N101" s="15">
        <v>45.482553582923977</v>
      </c>
      <c r="O101" s="15">
        <v>36.934846392543342</v>
      </c>
      <c r="P101" s="15">
        <v>65.84613853335992</v>
      </c>
      <c r="Q101" s="15">
        <v>55.300574457912823</v>
      </c>
      <c r="R101" s="15">
        <v>37.171717171717169</v>
      </c>
      <c r="S101" s="15">
        <v>62.901306722770208</v>
      </c>
      <c r="T101" s="15">
        <v>62.618668704951261</v>
      </c>
      <c r="U101" s="15">
        <v>60.651848326315083</v>
      </c>
      <c r="V101" s="15">
        <v>34.96204755854415</v>
      </c>
      <c r="W101" s="15">
        <v>30.780515436874641</v>
      </c>
      <c r="X101" s="15">
        <v>56.722910559049183</v>
      </c>
      <c r="Y101" s="15">
        <v>81.270180879290336</v>
      </c>
      <c r="Z101" s="15">
        <v>59.322016250053366</v>
      </c>
      <c r="AA101" s="15">
        <v>71.423151727946319</v>
      </c>
      <c r="AB101" s="15">
        <v>88.587047463968133</v>
      </c>
      <c r="AC101" s="15">
        <v>46.789040910875848</v>
      </c>
      <c r="AD101" s="15">
        <v>39.170754180117406</v>
      </c>
      <c r="AE101" s="15">
        <v>56.115835884527151</v>
      </c>
      <c r="AF101" s="15">
        <v>47.165892521099131</v>
      </c>
      <c r="AG101" s="15">
        <v>23.087383284539627</v>
      </c>
      <c r="AH101" s="15">
        <v>19.687785044033717</v>
      </c>
      <c r="AI101" s="15">
        <v>18.263444152422768</v>
      </c>
      <c r="AJ101" s="15">
        <v>75.601975726761921</v>
      </c>
      <c r="AK101" s="15">
        <v>43.874884466525465</v>
      </c>
      <c r="AL101" s="15">
        <v>92.379848823260375</v>
      </c>
      <c r="AM101" s="15">
        <v>50.331382341657381</v>
      </c>
      <c r="AN101" s="15">
        <v>10.054701595706462</v>
      </c>
      <c r="AO101" s="15">
        <v>21.291759418044744</v>
      </c>
      <c r="AP101" s="15">
        <v>31.762460448319842</v>
      </c>
      <c r="AQ101" s="15">
        <v>44.894245039866824</v>
      </c>
      <c r="AR101" s="15">
        <v>63.274529511664817</v>
      </c>
      <c r="AS101" s="15">
        <v>50.301749512775984</v>
      </c>
      <c r="AT101" s="15">
        <v>54.772910585312012</v>
      </c>
      <c r="AU101" s="15">
        <v>81.469996551184579</v>
      </c>
      <c r="AV101" s="15">
        <v>62.475242678950032</v>
      </c>
      <c r="AW101" s="15">
        <v>59.742286790358641</v>
      </c>
      <c r="AX101" s="15">
        <v>86.314645081578306</v>
      </c>
      <c r="AY101" s="15">
        <v>57.642275564389621</v>
      </c>
      <c r="AZ101" s="15">
        <v>47.120291842301391</v>
      </c>
      <c r="BA101" s="15">
        <v>67.165246825534723</v>
      </c>
      <c r="BB101" s="15">
        <v>49.274483599425544</v>
      </c>
      <c r="BC101" s="15">
        <v>35</v>
      </c>
      <c r="BD101" s="15">
        <v>40.151515151515149</v>
      </c>
      <c r="BE101" s="15">
        <v>36.36363636363636</v>
      </c>
      <c r="BF101" s="15">
        <v>50</v>
      </c>
      <c r="BG101" s="15">
        <v>37.5</v>
      </c>
      <c r="BH101" s="15">
        <v>69.212413725998246</v>
      </c>
      <c r="BI101" s="15">
        <v>77.585786554519416</v>
      </c>
      <c r="BJ101" s="15">
        <v>80.208333333333329</v>
      </c>
      <c r="BK101" s="15">
        <v>87.89473684210526</v>
      </c>
      <c r="BL101" s="15">
        <v>71.670764577710543</v>
      </c>
      <c r="BM101" s="15">
        <v>48.026187113399409</v>
      </c>
      <c r="BN101" s="15">
        <v>49.842105258207745</v>
      </c>
      <c r="BO101" s="15">
        <v>55.659549733333336</v>
      </c>
      <c r="BP101" s="15">
        <v>65.810712539936389</v>
      </c>
      <c r="BQ101" s="15">
        <v>48.048549148270865</v>
      </c>
      <c r="BR101" s="15">
        <v>68.096283290737986</v>
      </c>
      <c r="BS101" s="15">
        <v>2.4252406331471978</v>
      </c>
      <c r="BT101" s="15">
        <v>57.664275157242592</v>
      </c>
      <c r="BU101" s="15">
        <v>23.131505667215531</v>
      </c>
      <c r="BV101" s="15">
        <v>23.799808176138345</v>
      </c>
      <c r="BW101" s="15">
        <v>100</v>
      </c>
      <c r="BX101" s="15">
        <v>2.7514557175212069</v>
      </c>
      <c r="BY101" s="15">
        <v>36.032434565641644</v>
      </c>
      <c r="BZ101" s="15">
        <v>26.926854162346558</v>
      </c>
      <c r="CA101" s="15">
        <v>39.214999999999996</v>
      </c>
      <c r="CB101" s="15">
        <v>20.947773019510361</v>
      </c>
      <c r="CC101" s="15">
        <v>48.028302940723712</v>
      </c>
      <c r="CD101" s="15">
        <v>23.07160139820375</v>
      </c>
      <c r="CE101" s="15">
        <v>89.110288557292748</v>
      </c>
      <c r="CF101" s="15">
        <v>32.278735487326664</v>
      </c>
      <c r="CG101" s="15">
        <v>65.472593377676318</v>
      </c>
      <c r="CH101" s="15">
        <v>65.236454741197917</v>
      </c>
      <c r="CI101" s="15">
        <v>73.862397410923151</v>
      </c>
      <c r="CJ101" s="15">
        <v>74.927406462578389</v>
      </c>
      <c r="CK101" s="15">
        <v>86.822532263205986</v>
      </c>
      <c r="CL101" s="15">
        <v>92.295845453224601</v>
      </c>
      <c r="CM101" s="15">
        <v>89.15257081603977</v>
      </c>
      <c r="CN101" s="15">
        <v>63.152549401403007</v>
      </c>
      <c r="CO101" s="15">
        <v>79.740000000000009</v>
      </c>
      <c r="CP101" s="15">
        <v>69.323333333333323</v>
      </c>
      <c r="CQ101" s="15">
        <v>51.696678039289218</v>
      </c>
      <c r="CR101" s="15">
        <v>36.528053627590879</v>
      </c>
      <c r="CS101" s="15">
        <v>48.181057793878047</v>
      </c>
      <c r="CT101" s="15">
        <v>76.133695523496428</v>
      </c>
      <c r="CU101" s="15">
        <v>84.525138625082562</v>
      </c>
      <c r="CV101" s="15">
        <v>66.441351256867549</v>
      </c>
      <c r="CW101" s="15">
        <v>57.214714234452515</v>
      </c>
      <c r="CX101" s="15">
        <v>96.04295293390085</v>
      </c>
      <c r="CY101" s="15">
        <v>96.606872036445466</v>
      </c>
      <c r="CZ101" s="15">
        <v>97.069294239960968</v>
      </c>
      <c r="DA101" s="15">
        <v>61.443101114970283</v>
      </c>
      <c r="DB101" s="15">
        <v>97.759845284855359</v>
      </c>
      <c r="DC101" s="15">
        <v>96.035732519002011</v>
      </c>
      <c r="DD101" s="15">
        <v>95.387848875494697</v>
      </c>
      <c r="DE101" s="15">
        <v>66.834234541643355</v>
      </c>
      <c r="DF101" s="15">
        <v>97.559451099372836</v>
      </c>
      <c r="DG101" s="15">
        <v>36.928890342016707</v>
      </c>
      <c r="DH101" s="15">
        <v>62.771565723944171</v>
      </c>
      <c r="DI101" s="15">
        <v>40.666666666666664</v>
      </c>
      <c r="DJ101" s="15">
        <v>80.174109357577507</v>
      </c>
      <c r="DK101" s="15">
        <v>13.88845652979839</v>
      </c>
      <c r="DL101" s="15">
        <v>23.449696652976332</v>
      </c>
      <c r="DM101" s="15">
        <v>40.068676157969094</v>
      </c>
      <c r="DN101" s="15">
        <v>22.815424135337746</v>
      </c>
      <c r="DO101" s="15">
        <v>88.349523853155574</v>
      </c>
      <c r="DP101" s="15">
        <v>73.229719391646185</v>
      </c>
      <c r="DQ101" s="15">
        <v>35.342717442881032</v>
      </c>
      <c r="DR101" s="15">
        <v>77.982136075328143</v>
      </c>
      <c r="DS101" s="15">
        <v>28.17282404508823</v>
      </c>
      <c r="DT101" s="15">
        <v>24.789169284147196</v>
      </c>
      <c r="DU101" s="15">
        <v>21.385597284932061</v>
      </c>
      <c r="DV101" s="15">
        <v>19.486015264065632</v>
      </c>
      <c r="DW101" s="15">
        <v>21.61345740822642</v>
      </c>
      <c r="DX101" s="15">
        <v>14.380042545750193</v>
      </c>
      <c r="DY101" s="15">
        <v>18.130786273713888</v>
      </c>
      <c r="DZ101" s="15">
        <v>24.828623728412442</v>
      </c>
      <c r="EA101" s="15">
        <v>12.935115901089203</v>
      </c>
      <c r="EB101" s="15">
        <v>27.90104485651894</v>
      </c>
      <c r="EC101" s="15">
        <v>12.94082483373397</v>
      </c>
      <c r="ED101" s="15">
        <v>18.532492047531527</v>
      </c>
      <c r="EE101" s="15">
        <v>19.0077431232402</v>
      </c>
      <c r="EF101" s="15">
        <v>52.774791938218961</v>
      </c>
      <c r="EG101" s="15">
        <v>62.573805337506599</v>
      </c>
      <c r="EH101" s="15">
        <v>94.751167331650109</v>
      </c>
      <c r="EI101" s="15">
        <v>92.308138299671995</v>
      </c>
      <c r="EJ101" s="15">
        <v>7.9630677204156726</v>
      </c>
      <c r="EK101" s="15">
        <v>48.800237779273893</v>
      </c>
      <c r="EL101" s="15">
        <v>87.913372105037084</v>
      </c>
      <c r="EM101" s="15">
        <v>64.296118927415222</v>
      </c>
      <c r="EN101" s="15">
        <v>10.401625800485418</v>
      </c>
      <c r="EO101" s="15">
        <v>87.188333333333318</v>
      </c>
      <c r="EP101" s="15">
        <v>98.98</v>
      </c>
      <c r="EQ101" s="15">
        <v>98.822885190245884</v>
      </c>
      <c r="ER101" s="15">
        <v>94.383545748621884</v>
      </c>
      <c r="ES101" s="15">
        <v>82.524479844100753</v>
      </c>
      <c r="ET101" s="15">
        <v>70.833334886363517</v>
      </c>
      <c r="EU101" s="15">
        <v>69.892473758237912</v>
      </c>
      <c r="EV101" s="15">
        <v>35.596060831970398</v>
      </c>
      <c r="EW101" s="15">
        <v>25.003659890057666</v>
      </c>
      <c r="EX101" s="15">
        <v>8.4519849321715306</v>
      </c>
      <c r="EY101" s="15">
        <v>7.1110948078470484</v>
      </c>
      <c r="EZ101" s="15">
        <v>14.601025047100803</v>
      </c>
      <c r="FA101" s="15">
        <v>21.427845002115593</v>
      </c>
      <c r="FB101" s="15">
        <v>3.7929442321081779</v>
      </c>
      <c r="FC101" s="15">
        <v>9.4886316724687543</v>
      </c>
      <c r="FD101" s="15">
        <v>50.457616765486442</v>
      </c>
      <c r="FE101" s="15">
        <v>8.5912403366791548</v>
      </c>
      <c r="FF101" s="15">
        <v>9.6900378828799365</v>
      </c>
      <c r="FG101" s="15">
        <v>38.476683133963533</v>
      </c>
      <c r="FH101" s="15">
        <v>67.957741312325339</v>
      </c>
      <c r="FI101" s="15">
        <v>34.09659957575122</v>
      </c>
      <c r="FJ101" s="15">
        <v>43.235660335248042</v>
      </c>
      <c r="FK101" s="15">
        <v>46.824182410728007</v>
      </c>
      <c r="FL101" s="15">
        <v>6.4204805201399955</v>
      </c>
      <c r="FM101" s="15">
        <v>59.370132260896661</v>
      </c>
      <c r="FN101" s="15">
        <v>68.620769672321387</v>
      </c>
      <c r="FO101" s="15">
        <v>84.558741764331444</v>
      </c>
      <c r="FP101" s="15">
        <v>68.440007917950979</v>
      </c>
      <c r="FQ101" s="15">
        <v>82.236172899295411</v>
      </c>
      <c r="FR101" s="15">
        <v>40.206909476239467</v>
      </c>
      <c r="FS101" s="15">
        <v>87.779619910916963</v>
      </c>
      <c r="FT101" s="15">
        <v>16.425725101254596</v>
      </c>
      <c r="FU101" s="15">
        <v>35.754137041168356</v>
      </c>
      <c r="FV101" s="15">
        <v>436.00509733843109</v>
      </c>
      <c r="FW101" s="15">
        <v>312.3913776511742</v>
      </c>
      <c r="FX101" s="15">
        <v>311.86838385311245</v>
      </c>
      <c r="FY101" s="15">
        <v>81.3439294039526</v>
      </c>
      <c r="FZ101" s="15">
        <v>67.090553567079638</v>
      </c>
      <c r="GA101" s="15">
        <v>57.642275564389621</v>
      </c>
      <c r="GB101" s="15">
        <v>-7.9706088977229603</v>
      </c>
      <c r="GC101" s="15">
        <v>67.165246825534723</v>
      </c>
      <c r="GD101" s="15">
        <v>6.1939139003755157</v>
      </c>
      <c r="GE101" s="15">
        <v>35</v>
      </c>
      <c r="GF101" s="15">
        <v>40.151515151515149</v>
      </c>
      <c r="GG101" s="15">
        <v>36.36363636363636</v>
      </c>
      <c r="GH101" s="15">
        <v>50</v>
      </c>
      <c r="GI101" s="15">
        <v>37.5</v>
      </c>
      <c r="GJ101" s="15">
        <v>69.212413725998246</v>
      </c>
      <c r="GK101" s="15">
        <v>19.666666666666668</v>
      </c>
      <c r="GL101" s="15">
        <v>9.5</v>
      </c>
      <c r="GM101" s="15">
        <v>3.8333333333333339</v>
      </c>
      <c r="GN101" s="15">
        <v>71.670764577710543</v>
      </c>
      <c r="GO101" s="15">
        <v>48.026187113399409</v>
      </c>
      <c r="GP101" s="15">
        <v>49.842105258207745</v>
      </c>
      <c r="GQ101" s="15">
        <v>55.659549733333336</v>
      </c>
      <c r="GR101" s="15">
        <v>65.810712539936389</v>
      </c>
      <c r="GS101" s="15">
        <v>51.951450851729128</v>
      </c>
      <c r="GT101" s="15">
        <v>31.903716709262017</v>
      </c>
      <c r="GU101" s="15">
        <v>2.4252406331471978</v>
      </c>
      <c r="GV101" s="15">
        <v>61.375216981151873</v>
      </c>
      <c r="GW101" s="15">
        <v>66.679517001646587</v>
      </c>
      <c r="GX101" s="15">
        <v>24.906611202446907</v>
      </c>
      <c r="GY101" s="15">
        <v>1</v>
      </c>
      <c r="GZ101" s="15">
        <v>264.63342071676783</v>
      </c>
      <c r="HA101" s="15">
        <v>36.032434565641644</v>
      </c>
      <c r="HB101" s="15">
        <v>38.611255026291374</v>
      </c>
      <c r="HC101" s="15">
        <v>39.214999999999996</v>
      </c>
      <c r="HD101" s="15">
        <v>2065710.1246896612</v>
      </c>
      <c r="HE101" s="15">
        <v>168.72571428571428</v>
      </c>
      <c r="HF101" s="15">
        <v>335.75359788359793</v>
      </c>
      <c r="HG101" s="15">
        <v>57.278809523809514</v>
      </c>
      <c r="HH101" s="15">
        <v>231.88375661375662</v>
      </c>
      <c r="HI101" s="15">
        <v>209.19025421251237</v>
      </c>
      <c r="HJ101" s="15">
        <v>34.76354525880209</v>
      </c>
      <c r="HK101" s="15">
        <v>107.60447109398535</v>
      </c>
      <c r="HL101" s="15">
        <v>74.927406462578389</v>
      </c>
      <c r="HM101" s="15">
        <v>86.822532263205986</v>
      </c>
      <c r="HN101" s="15">
        <v>92.295845453224601</v>
      </c>
      <c r="HO101" s="15">
        <v>89.15257081603977</v>
      </c>
      <c r="HP101" s="15">
        <v>63.152549401403007</v>
      </c>
      <c r="HQ101" s="15">
        <v>79.740000000000009</v>
      </c>
      <c r="HR101" s="15">
        <v>69.323333333333323</v>
      </c>
      <c r="HS101" s="15">
        <v>52.545017058933823</v>
      </c>
      <c r="HT101" s="15">
        <v>35.208015039915423</v>
      </c>
      <c r="HU101" s="15">
        <v>48.181057793878047</v>
      </c>
      <c r="HV101" s="15">
        <v>76.133695523496428</v>
      </c>
      <c r="HW101" s="15">
        <v>84.525138625082562</v>
      </c>
      <c r="HX101" s="15">
        <v>66.441351256867549</v>
      </c>
      <c r="HY101" s="15">
        <v>57.214714234452515</v>
      </c>
      <c r="HZ101" s="15">
        <v>96.04295293390085</v>
      </c>
      <c r="IA101" s="15">
        <v>96.606872036445466</v>
      </c>
      <c r="IB101" s="15">
        <v>97.069294239960968</v>
      </c>
      <c r="IC101" s="15">
        <v>61.443101114970283</v>
      </c>
      <c r="ID101" s="15">
        <v>97.759845284855359</v>
      </c>
      <c r="IE101" s="15">
        <v>96.035732519002011</v>
      </c>
      <c r="IF101" s="15">
        <v>95.387848875494697</v>
      </c>
      <c r="IG101" s="15">
        <v>66.834234541643355</v>
      </c>
      <c r="IH101" s="15">
        <v>97.559451099372836</v>
      </c>
      <c r="II101" s="15">
        <v>36.928890342016707</v>
      </c>
      <c r="IJ101" s="15">
        <v>2.3842395020507969</v>
      </c>
      <c r="IK101" s="15">
        <v>12.166666666666666</v>
      </c>
      <c r="IL101" s="15">
        <v>80.174109357577507</v>
      </c>
      <c r="IM101" s="15">
        <v>13.88845652979839</v>
      </c>
      <c r="IN101" s="15">
        <v>23.449696652976332</v>
      </c>
      <c r="IO101" s="15">
        <v>40.068676157969094</v>
      </c>
      <c r="IP101" s="15">
        <v>22.815424135337746</v>
      </c>
      <c r="IQ101" s="15">
        <v>10.138658936829634</v>
      </c>
      <c r="IR101" s="15">
        <v>73.229719391646185</v>
      </c>
      <c r="IS101" s="15">
        <v>77.772643924975057</v>
      </c>
      <c r="IT101" s="15">
        <v>10.008119965759935</v>
      </c>
      <c r="IU101" s="15">
        <v>121.45031782046692</v>
      </c>
      <c r="IV101" s="15">
        <v>6.7738658652858064</v>
      </c>
      <c r="IW101" s="15">
        <v>21.385597284932061</v>
      </c>
      <c r="IX101" s="15">
        <v>109.06461878816782</v>
      </c>
      <c r="IY101" s="15">
        <v>38.51470530902963</v>
      </c>
      <c r="IZ101" s="15">
        <v>18.928603915289312</v>
      </c>
      <c r="JA101" s="15">
        <v>174.42958279694992</v>
      </c>
      <c r="JB101" s="15">
        <v>12.867914979757083</v>
      </c>
      <c r="JC101" s="15">
        <v>10.782268342418931</v>
      </c>
      <c r="JD101" s="15">
        <v>15.329288079532956</v>
      </c>
      <c r="JE101" s="15">
        <v>4.1863643299576081</v>
      </c>
      <c r="JF101" s="15">
        <v>1.8860809848599744</v>
      </c>
      <c r="JG101" s="15">
        <v>5.7023229369720596</v>
      </c>
      <c r="JH101" s="15">
        <v>13.67780749627641</v>
      </c>
      <c r="JI101" s="15">
        <v>13.100289591157427</v>
      </c>
      <c r="JJ101" s="15">
        <v>97.253400457853488</v>
      </c>
      <c r="JK101" s="15">
        <v>98.473111885097524</v>
      </c>
      <c r="JL101" s="15">
        <v>7.9630677204156726</v>
      </c>
      <c r="JM101" s="15">
        <v>48.800237779273893</v>
      </c>
      <c r="JN101" s="15">
        <v>87.913372105037084</v>
      </c>
      <c r="JO101" s="15">
        <v>64.296118927415222</v>
      </c>
      <c r="JP101" s="15">
        <v>10.401625800485418</v>
      </c>
      <c r="JQ101" s="15">
        <v>87.188333333333318</v>
      </c>
      <c r="JR101" s="15">
        <v>98.98</v>
      </c>
      <c r="JS101" s="15">
        <v>98.822885190245884</v>
      </c>
      <c r="JT101" s="15">
        <v>94.383545748621884</v>
      </c>
      <c r="JU101" s="15">
        <v>82.524479844100753</v>
      </c>
      <c r="JV101" s="15">
        <v>0.84349593333333317</v>
      </c>
      <c r="JW101" s="15">
        <v>0.77235771666666675</v>
      </c>
      <c r="JX101" s="15">
        <v>1.301496424</v>
      </c>
      <c r="JY101" s="15">
        <v>0.28355884999999997</v>
      </c>
      <c r="JZ101" s="15">
        <v>4.2535693881931271</v>
      </c>
      <c r="KA101" s="15">
        <v>128971.89403886272</v>
      </c>
      <c r="KB101" s="15">
        <v>187041.751997983</v>
      </c>
      <c r="KC101" s="15">
        <v>1.7146140895637079</v>
      </c>
      <c r="KD101" s="15">
        <v>29.031918578333347</v>
      </c>
      <c r="KE101" s="15">
        <v>24.672201381666653</v>
      </c>
      <c r="KF101" s="15">
        <v>224.23038212499992</v>
      </c>
      <c r="KG101" s="15">
        <v>7.0198186332885895E-2</v>
      </c>
      <c r="KH101" s="15">
        <v>-15.541978126815145</v>
      </c>
      <c r="KI101" s="15">
        <v>19.480207748348704</v>
      </c>
      <c r="KJ101" s="15">
        <v>71.830965249301372</v>
      </c>
      <c r="KK101" s="15">
        <v>-63.61360169699509</v>
      </c>
      <c r="KL101" s="15">
        <v>9.2804841269841258</v>
      </c>
      <c r="KM101" s="15">
        <v>12.933769841269841</v>
      </c>
      <c r="KN101" s="15">
        <v>87.673333333333346</v>
      </c>
      <c r="KO101" s="15">
        <v>111.10416666666667</v>
      </c>
      <c r="KP101" s="15">
        <v>105.255</v>
      </c>
      <c r="KQ101" s="15">
        <v>15.441258235668554</v>
      </c>
      <c r="KR101" s="15">
        <v>31.559992082049032</v>
      </c>
      <c r="KS101" s="15">
        <v>82.236172899295411</v>
      </c>
      <c r="KT101" s="15">
        <v>5.8559453845386296</v>
      </c>
      <c r="KU101" s="15">
        <v>87.779619910916963</v>
      </c>
      <c r="KV101" s="15">
        <v>16.425725101254596</v>
      </c>
    </row>
    <row r="102" spans="1:308" x14ac:dyDescent="0.3">
      <c r="A102" t="s">
        <v>361</v>
      </c>
      <c r="B102" s="16" t="s">
        <v>377</v>
      </c>
      <c r="C102" t="s">
        <v>357</v>
      </c>
      <c r="H102" s="17"/>
      <c r="I102" s="15">
        <v>58.750956363186162</v>
      </c>
      <c r="J102" s="15">
        <v>58.176794066513587</v>
      </c>
      <c r="K102" s="15">
        <v>62.654301844370202</v>
      </c>
      <c r="L102" s="15">
        <v>69.600176692054021</v>
      </c>
      <c r="M102" s="15">
        <v>66.024499140333305</v>
      </c>
      <c r="N102" s="15">
        <v>54.829958904631432</v>
      </c>
      <c r="O102" s="15">
        <v>41.220007531214492</v>
      </c>
      <c r="P102" s="15">
        <v>81.902836823562481</v>
      </c>
      <c r="Q102" s="15">
        <v>63.27067960507388</v>
      </c>
      <c r="R102" s="15">
        <v>31.915380217267014</v>
      </c>
      <c r="S102" s="15">
        <v>69.415146034997576</v>
      </c>
      <c r="T102" s="15">
        <v>45.199047458856306</v>
      </c>
      <c r="U102" s="15">
        <v>72.189751497551924</v>
      </c>
      <c r="V102" s="15">
        <v>43.344716828285947</v>
      </c>
      <c r="W102" s="15">
        <v>32.004645589240653</v>
      </c>
      <c r="X102" s="15">
        <v>66.690286610736678</v>
      </c>
      <c r="Y102" s="15">
        <v>93.320762297048034</v>
      </c>
      <c r="Z102" s="15">
        <v>58.601512880455417</v>
      </c>
      <c r="AA102" s="15">
        <v>75.638342711945711</v>
      </c>
      <c r="AB102" s="15">
        <v>85.296473937012223</v>
      </c>
      <c r="AC102" s="15">
        <v>59.84030807882467</v>
      </c>
      <c r="AD102" s="15">
        <v>51.641430033144125</v>
      </c>
      <c r="AE102" s="15">
        <v>75.584328699343374</v>
      </c>
      <c r="AF102" s="15">
        <v>66.024499140333305</v>
      </c>
      <c r="AG102" s="15">
        <v>41.764765741098444</v>
      </c>
      <c r="AH102" s="15">
        <v>12.114982036875844</v>
      </c>
      <c r="AI102" s="15">
        <v>44.957726547563603</v>
      </c>
      <c r="AJ102" s="15">
        <v>77.393269993893568</v>
      </c>
      <c r="AK102" s="15">
        <v>59.155671527069735</v>
      </c>
      <c r="AL102" s="15">
        <v>93.593337581287443</v>
      </c>
      <c r="AM102" s="15">
        <v>55.74737433042629</v>
      </c>
      <c r="AN102" s="15">
        <v>13.851552154350378</v>
      </c>
      <c r="AO102" s="15">
        <v>9.7796903954002889</v>
      </c>
      <c r="AP102" s="15">
        <v>38.937961274916432</v>
      </c>
      <c r="AQ102" s="15">
        <v>57.047893371386849</v>
      </c>
      <c r="AR102" s="15">
        <v>71.95557366080665</v>
      </c>
      <c r="AS102" s="15">
        <v>88.970797826847843</v>
      </c>
      <c r="AT102" s="15">
        <v>84.902842096645728</v>
      </c>
      <c r="AU102" s="15">
        <v>87.975266562656032</v>
      </c>
      <c r="AV102" s="15">
        <v>79.44475661527062</v>
      </c>
      <c r="AW102" s="15">
        <v>62.137528905562014</v>
      </c>
      <c r="AX102" s="15">
        <v>87.985828934392742</v>
      </c>
      <c r="AY102" s="15">
        <v>70.602419828094952</v>
      </c>
      <c r="AZ102" s="15">
        <v>58.956473352932456</v>
      </c>
      <c r="BA102" s="15">
        <v>66.485063961660629</v>
      </c>
      <c r="BB102" s="15">
        <v>57.038761277607463</v>
      </c>
      <c r="BC102" s="15">
        <v>30.566037735849058</v>
      </c>
      <c r="BD102" s="15">
        <v>35.248713550600343</v>
      </c>
      <c r="BE102" s="15">
        <v>29.931389365351624</v>
      </c>
      <c r="BF102" s="15">
        <v>66.666666666666657</v>
      </c>
      <c r="BG102" s="15">
        <v>43.39622641509434</v>
      </c>
      <c r="BH102" s="15">
        <v>71.543808399767755</v>
      </c>
      <c r="BI102" s="15">
        <v>87.835380894717005</v>
      </c>
      <c r="BJ102" s="15">
        <v>77.633647798742118</v>
      </c>
      <c r="BK102" s="15">
        <v>86.186693147964249</v>
      </c>
      <c r="BL102" s="15">
        <v>59.227838696240362</v>
      </c>
      <c r="BM102" s="15">
        <v>25.187742608057995</v>
      </c>
      <c r="BN102" s="15">
        <v>23.76735652305036</v>
      </c>
      <c r="BO102" s="15">
        <v>31.625606318968551</v>
      </c>
      <c r="BP102" s="15">
        <v>70.392336658863684</v>
      </c>
      <c r="BQ102" s="15">
        <v>66.6571455925408</v>
      </c>
      <c r="BR102" s="15">
        <v>79.519772241251289</v>
      </c>
      <c r="BS102" s="15">
        <v>5.0115804500560737</v>
      </c>
      <c r="BT102" s="15">
        <v>88.855187442297733</v>
      </c>
      <c r="BU102" s="15">
        <v>73.704616860171512</v>
      </c>
      <c r="BV102" s="15">
        <v>16.188908062218488</v>
      </c>
      <c r="BW102" s="15">
        <v>66.037735849056602</v>
      </c>
      <c r="BX102" s="15">
        <v>10.270272305915251</v>
      </c>
      <c r="BY102" s="15">
        <v>49.893176822641266</v>
      </c>
      <c r="BZ102" s="15">
        <v>26.317896191965637</v>
      </c>
      <c r="CA102" s="15">
        <v>19.574150943396223</v>
      </c>
      <c r="CB102" s="15">
        <v>32.233358398959481</v>
      </c>
      <c r="CC102" s="15">
        <v>83.958438428980344</v>
      </c>
      <c r="CD102" s="15">
        <v>51.316242764592872</v>
      </c>
      <c r="CE102" s="15">
        <v>58.108912052003433</v>
      </c>
      <c r="CF102" s="15">
        <v>75.531186414389126</v>
      </c>
      <c r="CG102" s="15">
        <v>77.1166530755021</v>
      </c>
      <c r="CH102" s="15">
        <v>42.872551042210183</v>
      </c>
      <c r="CI102" s="15">
        <v>77.928022497478679</v>
      </c>
      <c r="CJ102" s="15">
        <v>89.726413327717637</v>
      </c>
      <c r="CK102" s="15">
        <v>96.485919411400729</v>
      </c>
      <c r="CL102" s="15">
        <v>96.723643512451119</v>
      </c>
      <c r="CM102" s="15">
        <v>94.909976252936346</v>
      </c>
      <c r="CN102" s="15">
        <v>88.757858980734397</v>
      </c>
      <c r="CO102" s="15">
        <v>64.108113207547149</v>
      </c>
      <c r="CP102" s="15">
        <v>74.27299433962267</v>
      </c>
      <c r="CQ102" s="15">
        <v>74.904882572607036</v>
      </c>
      <c r="CR102" s="15">
        <v>21.120061402044882</v>
      </c>
      <c r="CS102" s="15">
        <v>62.519068610685515</v>
      </c>
      <c r="CT102" s="15">
        <v>83.359634751924347</v>
      </c>
      <c r="CU102" s="15">
        <v>86.444216754483961</v>
      </c>
      <c r="CV102" s="15">
        <v>62.45899730308016</v>
      </c>
      <c r="CW102" s="15">
        <v>62.189700924613433</v>
      </c>
      <c r="CX102" s="15">
        <v>96.858437926886907</v>
      </c>
      <c r="CY102" s="15">
        <v>94.662400003472627</v>
      </c>
      <c r="CZ102" s="15">
        <v>97.017280270158665</v>
      </c>
      <c r="DA102" s="15">
        <v>54.693826505218581</v>
      </c>
      <c r="DB102" s="15">
        <v>97.029638209797639</v>
      </c>
      <c r="DC102" s="15">
        <v>94.592646710662081</v>
      </c>
      <c r="DD102" s="15">
        <v>96.979927969181446</v>
      </c>
      <c r="DE102" s="15">
        <v>50.345362276470247</v>
      </c>
      <c r="DF102" s="15">
        <v>97.050709551136521</v>
      </c>
      <c r="DG102" s="15">
        <v>71.153065623659515</v>
      </c>
      <c r="DH102" s="15">
        <v>64.216915216588063</v>
      </c>
      <c r="DI102" s="15">
        <v>44.150943396226417</v>
      </c>
      <c r="DJ102" s="15">
        <v>83.736727417091402</v>
      </c>
      <c r="DK102" s="15">
        <v>35.001611893850551</v>
      </c>
      <c r="DL102" s="15">
        <v>36.18595078849043</v>
      </c>
      <c r="DM102" s="15">
        <v>77.407014664093381</v>
      </c>
      <c r="DN102" s="15">
        <v>50.63711228499627</v>
      </c>
      <c r="DO102" s="15">
        <v>86.971245182118594</v>
      </c>
      <c r="DP102" s="15">
        <v>87.321942666165171</v>
      </c>
      <c r="DQ102" s="15">
        <v>58.541755902312765</v>
      </c>
      <c r="DR102" s="15">
        <v>78.906498014333337</v>
      </c>
      <c r="DS102" s="15">
        <v>60.625243504353818</v>
      </c>
      <c r="DT102" s="15">
        <v>50.791886952822054</v>
      </c>
      <c r="DU102" s="15">
        <v>32.737644529374833</v>
      </c>
      <c r="DV102" s="15">
        <v>13.149850465780592</v>
      </c>
      <c r="DW102" s="15">
        <v>7.1287828641187652</v>
      </c>
      <c r="DX102" s="15">
        <v>14.030926432954317</v>
      </c>
      <c r="DY102" s="15">
        <v>13.867582281559907</v>
      </c>
      <c r="DZ102" s="15">
        <v>12.397768139965642</v>
      </c>
      <c r="EA102" s="15">
        <v>53.320790077972632</v>
      </c>
      <c r="EB102" s="15">
        <v>53.220784753890342</v>
      </c>
      <c r="EC102" s="15">
        <v>41.812014692077717</v>
      </c>
      <c r="ED102" s="15">
        <v>55.956777151982507</v>
      </c>
      <c r="EE102" s="15">
        <v>20.478266061894846</v>
      </c>
      <c r="EF102" s="15">
        <v>62.672996738052412</v>
      </c>
      <c r="EG102" s="15">
        <v>69.392716774691436</v>
      </c>
      <c r="EH102" s="15">
        <v>86.218203438317389</v>
      </c>
      <c r="EI102" s="15">
        <v>91.289163024513059</v>
      </c>
      <c r="EJ102" s="15">
        <v>36.866041877225328</v>
      </c>
      <c r="EK102" s="15">
        <v>57.455228056108062</v>
      </c>
      <c r="EL102" s="15">
        <v>92.341261185995549</v>
      </c>
      <c r="EM102" s="15">
        <v>83.286441179748252</v>
      </c>
      <c r="EN102" s="15">
        <v>25.829385336271461</v>
      </c>
      <c r="EO102" s="15">
        <v>90.87471698113211</v>
      </c>
      <c r="EP102" s="15">
        <v>99.688679245283041</v>
      </c>
      <c r="EQ102" s="15">
        <v>99.449375518738535</v>
      </c>
      <c r="ER102" s="15">
        <v>96.583743178943536</v>
      </c>
      <c r="ES102" s="15">
        <v>81.370172982339852</v>
      </c>
      <c r="ET102" s="15">
        <v>70.983421600654736</v>
      </c>
      <c r="EU102" s="15">
        <v>82.160682919521676</v>
      </c>
      <c r="EV102" s="15">
        <v>50.360257443371061</v>
      </c>
      <c r="EW102" s="15">
        <v>19.485135358157716</v>
      </c>
      <c r="EX102" s="15">
        <v>15.961355444301915</v>
      </c>
      <c r="EY102" s="15">
        <v>12.60292874795905</v>
      </c>
      <c r="EZ102" s="15">
        <v>12.990372270790164</v>
      </c>
      <c r="FA102" s="15">
        <v>12.374182581439371</v>
      </c>
      <c r="FB102" s="15">
        <v>9.304716618614151</v>
      </c>
      <c r="FC102" s="15">
        <v>10.576102735775676</v>
      </c>
      <c r="FD102" s="15">
        <v>6.8637596457719532</v>
      </c>
      <c r="FE102" s="15">
        <v>13.939516239990462</v>
      </c>
      <c r="FF102" s="15">
        <v>15.725175290854509</v>
      </c>
      <c r="FG102" s="15">
        <v>43.245307545771489</v>
      </c>
      <c r="FH102" s="15">
        <v>57.83997184394358</v>
      </c>
      <c r="FI102" s="15">
        <v>63.939835454022159</v>
      </c>
      <c r="FJ102" s="15">
        <v>62.508217607302733</v>
      </c>
      <c r="FK102" s="15">
        <v>72.708307356357039</v>
      </c>
      <c r="FL102" s="15">
        <v>27.798882702980784</v>
      </c>
      <c r="FM102" s="15">
        <v>57.279749973771558</v>
      </c>
      <c r="FN102" s="15">
        <v>64.9443092165222</v>
      </c>
      <c r="FO102" s="15">
        <v>87.268881286241182</v>
      </c>
      <c r="FP102" s="15">
        <v>70.354641646806968</v>
      </c>
      <c r="FQ102" s="15">
        <v>91.176642347527817</v>
      </c>
      <c r="FR102" s="15">
        <v>60.382409849407011</v>
      </c>
      <c r="FS102" s="15">
        <v>84.688840239497878</v>
      </c>
      <c r="FT102" s="15">
        <v>37.862026595358941</v>
      </c>
      <c r="FU102" s="15">
        <v>7.9346778224116354</v>
      </c>
      <c r="FV102" s="15">
        <v>145.54192821985862</v>
      </c>
      <c r="FW102" s="15">
        <v>214.83606377469289</v>
      </c>
      <c r="FX102" s="15">
        <v>194.21369777277312</v>
      </c>
      <c r="FY102" s="15">
        <v>76.50415113562768</v>
      </c>
      <c r="FZ102" s="15">
        <v>58.897806614878832</v>
      </c>
      <c r="GA102" s="15">
        <v>70.602419828094952</v>
      </c>
      <c r="GB102" s="15">
        <v>-5.9410990733779787</v>
      </c>
      <c r="GC102" s="15">
        <v>66.485063961660629</v>
      </c>
      <c r="GD102" s="15">
        <v>7.9378359906294245</v>
      </c>
      <c r="GE102" s="15">
        <v>30.566037735849058</v>
      </c>
      <c r="GF102" s="15">
        <v>35.248713550600343</v>
      </c>
      <c r="GG102" s="15">
        <v>29.931389365351624</v>
      </c>
      <c r="GH102" s="15">
        <v>66.666666666666657</v>
      </c>
      <c r="GI102" s="15">
        <v>43.39622641509434</v>
      </c>
      <c r="GJ102" s="15">
        <v>71.543808399767755</v>
      </c>
      <c r="GK102" s="15">
        <v>9.1132075471698109</v>
      </c>
      <c r="GL102" s="15">
        <v>10.865384615384615</v>
      </c>
      <c r="GM102" s="15">
        <v>4.3742138364779874</v>
      </c>
      <c r="GN102" s="15">
        <v>59.227838696240362</v>
      </c>
      <c r="GO102" s="15">
        <v>25.187742608057995</v>
      </c>
      <c r="GP102" s="15">
        <v>23.76735652305036</v>
      </c>
      <c r="GQ102" s="15">
        <v>31.625606318968551</v>
      </c>
      <c r="GR102" s="15">
        <v>70.516703052910074</v>
      </c>
      <c r="GS102" s="15">
        <v>33.342854407459207</v>
      </c>
      <c r="GT102" s="15">
        <v>20.480227758748704</v>
      </c>
      <c r="GU102" s="15">
        <v>6.0694355177612618</v>
      </c>
      <c r="GV102" s="15">
        <v>91.560519983244646</v>
      </c>
      <c r="GW102" s="15">
        <v>80.592055841790142</v>
      </c>
      <c r="GX102" s="15">
        <v>17.579300491578319</v>
      </c>
      <c r="GY102" s="15">
        <v>0.660377358490566</v>
      </c>
      <c r="GZ102" s="15">
        <v>1476.5935283597405</v>
      </c>
      <c r="HA102" s="15">
        <v>49.933703908513124</v>
      </c>
      <c r="HB102" s="15">
        <v>25.42545329682164</v>
      </c>
      <c r="HC102" s="15">
        <v>19.574150943396223</v>
      </c>
      <c r="HD102" s="15">
        <v>3178608.7588148555</v>
      </c>
      <c r="HE102" s="15">
        <v>57.946091644204841</v>
      </c>
      <c r="HF102" s="15">
        <v>218.80352201257864</v>
      </c>
      <c r="HG102" s="15">
        <v>206.36044324648097</v>
      </c>
      <c r="HH102" s="15">
        <v>99.777795747229703</v>
      </c>
      <c r="HI102" s="15">
        <v>175.39052330641377</v>
      </c>
      <c r="HJ102" s="15">
        <v>57.127448957789817</v>
      </c>
      <c r="HK102" s="15">
        <v>91.312505285913829</v>
      </c>
      <c r="HL102" s="15">
        <v>89.726413327717637</v>
      </c>
      <c r="HM102" s="15">
        <v>96.485919411400729</v>
      </c>
      <c r="HN102" s="15">
        <v>96.723643512451119</v>
      </c>
      <c r="HO102" s="15">
        <v>94.909976252936346</v>
      </c>
      <c r="HP102" s="15">
        <v>88.757858980734397</v>
      </c>
      <c r="HQ102" s="15">
        <v>71.694999999999993</v>
      </c>
      <c r="HR102" s="15">
        <v>73.652000000000015</v>
      </c>
      <c r="HS102" s="15">
        <v>79.010560069177274</v>
      </c>
      <c r="HT102" s="15">
        <v>25.062937390507471</v>
      </c>
      <c r="HU102" s="15">
        <v>62.519068610685515</v>
      </c>
      <c r="HV102" s="15">
        <v>83.359634751924347</v>
      </c>
      <c r="HW102" s="15">
        <v>86.444216754483961</v>
      </c>
      <c r="HX102" s="15">
        <v>62.45899730308016</v>
      </c>
      <c r="HY102" s="15">
        <v>63.385656711625231</v>
      </c>
      <c r="HZ102" s="15">
        <v>96.858437926886907</v>
      </c>
      <c r="IA102" s="15">
        <v>94.662400003472627</v>
      </c>
      <c r="IB102" s="15">
        <v>97.017280270158665</v>
      </c>
      <c r="IC102" s="15">
        <v>54.693826505218581</v>
      </c>
      <c r="ID102" s="15">
        <v>97.029638209797639</v>
      </c>
      <c r="IE102" s="15">
        <v>94.592646710662081</v>
      </c>
      <c r="IF102" s="15">
        <v>96.979927969181446</v>
      </c>
      <c r="IG102" s="15">
        <v>50.345362276470247</v>
      </c>
      <c r="IH102" s="15">
        <v>97.050709551136521</v>
      </c>
      <c r="II102" s="15">
        <v>76.844456723404335</v>
      </c>
      <c r="IJ102" s="15">
        <v>5.026532663470908</v>
      </c>
      <c r="IK102" s="15">
        <v>13.037735849056604</v>
      </c>
      <c r="IL102" s="15">
        <v>83.736727417091402</v>
      </c>
      <c r="IM102" s="15">
        <v>35.001611893850551</v>
      </c>
      <c r="IN102" s="15">
        <v>36.18595078849043</v>
      </c>
      <c r="IO102" s="15">
        <v>77.727988952417206</v>
      </c>
      <c r="IP102" s="15">
        <v>50.63711228499627</v>
      </c>
      <c r="IQ102" s="15">
        <v>11.035167379051249</v>
      </c>
      <c r="IR102" s="15">
        <v>87.321942666165171</v>
      </c>
      <c r="IS102" s="15">
        <v>80.295729898937708</v>
      </c>
      <c r="IT102" s="15">
        <v>9.5879554480303053</v>
      </c>
      <c r="IU102" s="15">
        <v>77.20842365010887</v>
      </c>
      <c r="IV102" s="15">
        <v>7.9869461804936313</v>
      </c>
      <c r="IW102" s="15">
        <v>32.737644529374833</v>
      </c>
      <c r="IX102" s="15">
        <v>85.856421075279926</v>
      </c>
      <c r="IY102" s="15">
        <v>14.636450196585718</v>
      </c>
      <c r="IZ102" s="15">
        <v>24.471793253688844</v>
      </c>
      <c r="JA102" s="15">
        <v>153.71713905820346</v>
      </c>
      <c r="JB102" s="15">
        <v>7.580834416829453</v>
      </c>
      <c r="JC102" s="15">
        <v>45.301117302096898</v>
      </c>
      <c r="JD102" s="15">
        <v>29.80267992433469</v>
      </c>
      <c r="JE102" s="15">
        <v>13.786330415170786</v>
      </c>
      <c r="JF102" s="15">
        <v>5.8043251547223011</v>
      </c>
      <c r="JG102" s="15">
        <v>6.2616236612332346</v>
      </c>
      <c r="JH102" s="15">
        <v>12.428646186308264</v>
      </c>
      <c r="JI102" s="15">
        <v>12.161588862201475</v>
      </c>
      <c r="JJ102" s="15">
        <v>87.759820258772891</v>
      </c>
      <c r="JK102" s="15">
        <v>112.77763263207578</v>
      </c>
      <c r="JL102" s="15">
        <v>36.866041877225328</v>
      </c>
      <c r="JM102" s="15">
        <v>57.455228056108062</v>
      </c>
      <c r="JN102" s="15">
        <v>92.341261185995549</v>
      </c>
      <c r="JO102" s="15">
        <v>83.286441179748252</v>
      </c>
      <c r="JP102" s="15">
        <v>25.829385336271461</v>
      </c>
      <c r="JQ102" s="15">
        <v>90.87471698113211</v>
      </c>
      <c r="JR102" s="15">
        <v>99.688679245283041</v>
      </c>
      <c r="JS102" s="15">
        <v>99.449375518738535</v>
      </c>
      <c r="JT102" s="15">
        <v>96.583743178943536</v>
      </c>
      <c r="JU102" s="15">
        <v>81.370172982339852</v>
      </c>
      <c r="JV102" s="15">
        <v>0.84430127672956035</v>
      </c>
      <c r="JW102" s="15">
        <v>0.8651173516981131</v>
      </c>
      <c r="JX102" s="15">
        <v>1.4503376748792456</v>
      </c>
      <c r="JY102" s="15">
        <v>0.26915898867924526</v>
      </c>
      <c r="JZ102" s="15">
        <v>6.0689439459292736</v>
      </c>
      <c r="KA102" s="15">
        <v>311872.44440083014</v>
      </c>
      <c r="KB102" s="15">
        <v>200909.66133988771</v>
      </c>
      <c r="KC102" s="15">
        <v>1.1578947316208765</v>
      </c>
      <c r="KD102" s="15">
        <v>164.566222580019</v>
      </c>
      <c r="KE102" s="15">
        <v>27.499827745169799</v>
      </c>
      <c r="KF102" s="15">
        <v>20.566701720754729</v>
      </c>
      <c r="KG102" s="15">
        <v>0.10615726839981617</v>
      </c>
      <c r="KH102" s="15">
        <v>-4.3447887705377042</v>
      </c>
      <c r="KI102" s="15">
        <v>33.472156362239858</v>
      </c>
      <c r="KJ102" s="15">
        <v>31.359887375774278</v>
      </c>
      <c r="KK102" s="15">
        <v>55.759341816088586</v>
      </c>
      <c r="KL102" s="15">
        <v>6.6762109950360511</v>
      </c>
      <c r="KM102" s="15">
        <v>8.0120390663700984</v>
      </c>
      <c r="KN102" s="15">
        <v>84.166028301886755</v>
      </c>
      <c r="KO102" s="15">
        <v>112.94939937106918</v>
      </c>
      <c r="KP102" s="15">
        <v>107.76354088050317</v>
      </c>
      <c r="KQ102" s="15">
        <v>12.731118713758836</v>
      </c>
      <c r="KR102" s="15">
        <v>29.645358353193032</v>
      </c>
      <c r="KS102" s="15">
        <v>91.176642347527817</v>
      </c>
      <c r="KT102" s="15">
        <v>6.6813930182137158</v>
      </c>
      <c r="KU102" s="15">
        <v>84.688840239497878</v>
      </c>
      <c r="KV102" s="15">
        <v>37.862026595358941</v>
      </c>
    </row>
    <row r="103" spans="1:308" x14ac:dyDescent="0.3">
      <c r="A103" t="s">
        <v>361</v>
      </c>
      <c r="B103" s="16" t="s">
        <v>371</v>
      </c>
      <c r="C103" t="s">
        <v>358</v>
      </c>
      <c r="H103" s="17"/>
      <c r="I103" s="15">
        <v>52.00204405664023</v>
      </c>
      <c r="J103" s="15">
        <v>52.954809141340995</v>
      </c>
      <c r="K103" s="15">
        <v>57.15163242423889</v>
      </c>
      <c r="L103" s="15">
        <v>62.816063879780707</v>
      </c>
      <c r="M103" s="15">
        <v>54.847023175238071</v>
      </c>
      <c r="N103" s="15">
        <v>47.089365067211766</v>
      </c>
      <c r="O103" s="15">
        <v>37.153370652030986</v>
      </c>
      <c r="P103" s="15">
        <v>70.629959686846817</v>
      </c>
      <c r="Q103" s="15">
        <v>52.344849493113927</v>
      </c>
      <c r="R103" s="15">
        <v>25.736677115987458</v>
      </c>
      <c r="S103" s="15">
        <v>70.437892216412109</v>
      </c>
      <c r="T103" s="15">
        <v>45.30500003220309</v>
      </c>
      <c r="U103" s="15">
        <v>65.715632921698344</v>
      </c>
      <c r="V103" s="15">
        <v>40.513652523125167</v>
      </c>
      <c r="W103" s="15">
        <v>26.059805075109622</v>
      </c>
      <c r="X103" s="15">
        <v>61.302093315870749</v>
      </c>
      <c r="Y103" s="15">
        <v>86.132009199835608</v>
      </c>
      <c r="Z103" s="15">
        <v>55.112622106139604</v>
      </c>
      <c r="AA103" s="15">
        <v>73.389167248710606</v>
      </c>
      <c r="AB103" s="15">
        <v>85.952179539724682</v>
      </c>
      <c r="AC103" s="15">
        <v>48.881861670613958</v>
      </c>
      <c r="AD103" s="15">
        <v>43.005653911484558</v>
      </c>
      <c r="AE103" s="15">
        <v>62.85145702836968</v>
      </c>
      <c r="AF103" s="15">
        <v>54.847023175238071</v>
      </c>
      <c r="AG103" s="15">
        <v>27.545047787401394</v>
      </c>
      <c r="AH103" s="15">
        <v>16.819292902038935</v>
      </c>
      <c r="AI103" s="15">
        <v>26.257497159265764</v>
      </c>
      <c r="AJ103" s="15">
        <v>76.631398664800315</v>
      </c>
      <c r="AK103" s="15">
        <v>43.189757722472123</v>
      </c>
      <c r="AL103" s="15">
        <v>92.093196167292064</v>
      </c>
      <c r="AM103" s="15">
        <v>49.292449731810635</v>
      </c>
      <c r="AN103" s="15">
        <v>7.876235058095526</v>
      </c>
      <c r="AO103" s="15">
        <v>12.113506484442095</v>
      </c>
      <c r="AP103" s="15">
        <v>42.617613522287321</v>
      </c>
      <c r="AQ103" s="15">
        <v>45.625260872632921</v>
      </c>
      <c r="AR103" s="15">
        <v>65.39515824291739</v>
      </c>
      <c r="AS103" s="15">
        <v>72.408340658588557</v>
      </c>
      <c r="AT103" s="15">
        <v>77.957796236493451</v>
      </c>
      <c r="AU103" s="15">
        <v>73.998074927608883</v>
      </c>
      <c r="AV103" s="15">
        <v>57.627872229037536</v>
      </c>
      <c r="AW103" s="15">
        <v>58.777663132453178</v>
      </c>
      <c r="AX103" s="15">
        <v>83.010010936899207</v>
      </c>
      <c r="AY103" s="15">
        <v>59.944343979898683</v>
      </c>
      <c r="AZ103" s="15">
        <v>38.991973756583143</v>
      </c>
      <c r="BA103" s="15">
        <v>62.521388958990798</v>
      </c>
      <c r="BB103" s="15">
        <v>47.921691276983083</v>
      </c>
      <c r="BC103" s="15">
        <v>25.172413793103448</v>
      </c>
      <c r="BD103" s="15">
        <v>28.213166144200624</v>
      </c>
      <c r="BE103" s="15">
        <v>23.824451410658309</v>
      </c>
      <c r="BF103" s="15">
        <v>62.068965517241374</v>
      </c>
      <c r="BG103" s="15">
        <v>46.551724137931032</v>
      </c>
      <c r="BH103" s="15">
        <v>75.406488402190973</v>
      </c>
      <c r="BI103" s="15">
        <v>86.624926702858104</v>
      </c>
      <c r="BJ103" s="15">
        <v>81.53735632183907</v>
      </c>
      <c r="BK103" s="15">
        <v>80.943738656987279</v>
      </c>
      <c r="BL103" s="15">
        <v>57.307440603135937</v>
      </c>
      <c r="BM103" s="15">
        <v>28.438005392133721</v>
      </c>
      <c r="BN103" s="15">
        <v>28.893355372551582</v>
      </c>
      <c r="BO103" s="15">
        <v>30.942460136206893</v>
      </c>
      <c r="BP103" s="15">
        <v>70.476227608676282</v>
      </c>
      <c r="BQ103" s="15">
        <v>58.448496142492189</v>
      </c>
      <c r="BR103" s="15">
        <v>68.222175013926545</v>
      </c>
      <c r="BS103" s="15">
        <v>4.7208722588433236</v>
      </c>
      <c r="BT103" s="15">
        <v>74.373646118611859</v>
      </c>
      <c r="BU103" s="15">
        <v>43.783721626564081</v>
      </c>
      <c r="BV103" s="15">
        <v>18.212411364842865</v>
      </c>
      <c r="BW103" s="15">
        <v>89.65517241379311</v>
      </c>
      <c r="BX103" s="15">
        <v>12.336091356095881</v>
      </c>
      <c r="BY103" s="15">
        <v>34.796154355868126</v>
      </c>
      <c r="BZ103" s="15">
        <v>34.84024181818279</v>
      </c>
      <c r="CA103" s="15">
        <v>16.64103448275862</v>
      </c>
      <c r="CB103" s="15">
        <v>17.961789643628951</v>
      </c>
      <c r="CC103" s="15">
        <v>44.871111877073901</v>
      </c>
      <c r="CD103" s="15">
        <v>56.15956146921507</v>
      </c>
      <c r="CE103" s="15">
        <v>41.8446505791539</v>
      </c>
      <c r="CF103" s="15">
        <v>56.186598555920732</v>
      </c>
      <c r="CG103" s="15">
        <v>75.932568420231306</v>
      </c>
      <c r="CH103" s="15">
        <v>67.870163239081052</v>
      </c>
      <c r="CI103" s="15">
        <v>86.249999070419264</v>
      </c>
      <c r="CJ103" s="15">
        <v>84.754577716266425</v>
      </c>
      <c r="CK103" s="15">
        <v>91.02647704011622</v>
      </c>
      <c r="CL103" s="15">
        <v>94.621203347915127</v>
      </c>
      <c r="CM103" s="15">
        <v>90.916543278631309</v>
      </c>
      <c r="CN103" s="15">
        <v>69.341244616249071</v>
      </c>
      <c r="CO103" s="15">
        <v>76.964827586206908</v>
      </c>
      <c r="CP103" s="15">
        <v>66.050344827586201</v>
      </c>
      <c r="CQ103" s="15">
        <v>62.775228794875972</v>
      </c>
      <c r="CR103" s="15">
        <v>14.660087215889332</v>
      </c>
      <c r="CS103" s="15">
        <v>55.800813501200359</v>
      </c>
      <c r="CT103" s="15">
        <v>80.650358982921304</v>
      </c>
      <c r="CU103" s="15">
        <v>85.201531464897954</v>
      </c>
      <c r="CV103" s="15">
        <v>66.046435743680277</v>
      </c>
      <c r="CW103" s="15">
        <v>56.148251057007329</v>
      </c>
      <c r="CX103" s="15">
        <v>96.487612742556394</v>
      </c>
      <c r="CY103" s="15">
        <v>92.171605615802505</v>
      </c>
      <c r="CZ103" s="15">
        <v>96.556724938061393</v>
      </c>
      <c r="DA103" s="15">
        <v>54.619302021778054</v>
      </c>
      <c r="DB103" s="15">
        <v>97.630354095957372</v>
      </c>
      <c r="DC103" s="15">
        <v>94.536791976489809</v>
      </c>
      <c r="DD103" s="15">
        <v>95.550091361278589</v>
      </c>
      <c r="DE103" s="15">
        <v>59.437503096551957</v>
      </c>
      <c r="DF103" s="15">
        <v>97.115063211878109</v>
      </c>
      <c r="DG103" s="15">
        <v>45.06081586915419</v>
      </c>
      <c r="DH103" s="15">
        <v>66.136493280618737</v>
      </c>
      <c r="DI103" s="15">
        <v>35.448275862068968</v>
      </c>
      <c r="DJ103" s="15">
        <v>85.875779425849046</v>
      </c>
      <c r="DK103" s="15">
        <v>16.974219506838327</v>
      </c>
      <c r="DL103" s="15">
        <v>26.166962801766331</v>
      </c>
      <c r="DM103" s="15">
        <v>47.531515892656195</v>
      </c>
      <c r="DN103" s="15">
        <v>27.558718222832528</v>
      </c>
      <c r="DO103" s="15">
        <v>90.213081968282793</v>
      </c>
      <c r="DP103" s="15">
        <v>86.102512029707228</v>
      </c>
      <c r="DQ103" s="15">
        <v>45.667671039279952</v>
      </c>
      <c r="DR103" s="15">
        <v>81.86996885219942</v>
      </c>
      <c r="DS103" s="15">
        <v>37.003429634234855</v>
      </c>
      <c r="DT103" s="15">
        <v>30.893294436139527</v>
      </c>
      <c r="DU103" s="15">
        <v>24.196801138663254</v>
      </c>
      <c r="DV103" s="15">
        <v>16.06242708782392</v>
      </c>
      <c r="DW103" s="15">
        <v>24.723211113458806</v>
      </c>
      <c r="DX103" s="15">
        <v>10.904601776061105</v>
      </c>
      <c r="DY103" s="15">
        <v>15.213916084942934</v>
      </c>
      <c r="DZ103" s="15">
        <v>17.192308447907898</v>
      </c>
      <c r="EA103" s="15">
        <v>22.142298361423585</v>
      </c>
      <c r="EB103" s="15">
        <v>34.521456890398603</v>
      </c>
      <c r="EC103" s="15">
        <v>15.390797802035397</v>
      </c>
      <c r="ED103" s="15">
        <v>30.371546021418133</v>
      </c>
      <c r="EE103" s="15">
        <v>28.861386721053108</v>
      </c>
      <c r="EF103" s="15">
        <v>55.612001985591682</v>
      </c>
      <c r="EG103" s="15">
        <v>64.779065362393155</v>
      </c>
      <c r="EH103" s="15">
        <v>90.919404225208439</v>
      </c>
      <c r="EI103" s="15">
        <v>95.215123086008049</v>
      </c>
      <c r="EJ103" s="15">
        <v>11.47761739767197</v>
      </c>
      <c r="EK103" s="15">
        <v>45.206661217516945</v>
      </c>
      <c r="EL103" s="15">
        <v>88.217911618514833</v>
      </c>
      <c r="EM103" s="15">
        <v>64.272463315692249</v>
      </c>
      <c r="EN103" s="15">
        <v>6.7741350629646009</v>
      </c>
      <c r="EO103" s="15">
        <v>87.375517241379299</v>
      </c>
      <c r="EP103" s="15">
        <v>98.86517241379309</v>
      </c>
      <c r="EQ103" s="15">
        <v>98.928344564325258</v>
      </c>
      <c r="ER103" s="15">
        <v>93.985845919142307</v>
      </c>
      <c r="ES103" s="15">
        <v>81.311100697820279</v>
      </c>
      <c r="ET103" s="15">
        <v>68.103453095610973</v>
      </c>
      <c r="EU103" s="15">
        <v>72.691881175858413</v>
      </c>
      <c r="EV103" s="15">
        <v>32.286410938656942</v>
      </c>
      <c r="EW103" s="15">
        <v>24.088053717116217</v>
      </c>
      <c r="EX103" s="15">
        <v>8.1429654161431486</v>
      </c>
      <c r="EY103" s="15">
        <v>5.4228800217815714</v>
      </c>
      <c r="EZ103" s="15">
        <v>10.062859736361853</v>
      </c>
      <c r="FA103" s="15">
        <v>13.948145659847517</v>
      </c>
      <c r="FB103" s="15">
        <v>1.1007173465579063</v>
      </c>
      <c r="FC103" s="15">
        <v>14.526060929043302</v>
      </c>
      <c r="FD103" s="15">
        <v>18.879102002319652</v>
      </c>
      <c r="FE103" s="15">
        <v>17.50618281611003</v>
      </c>
      <c r="FF103" s="15">
        <v>14.7057840863392</v>
      </c>
      <c r="FG103" s="15">
        <v>48.668676237756564</v>
      </c>
      <c r="FH103" s="15">
        <v>68.787888444096239</v>
      </c>
      <c r="FI103" s="15">
        <v>63.419536027134562</v>
      </c>
      <c r="FJ103" s="15">
        <v>39.113667314215959</v>
      </c>
      <c r="FK103" s="15">
        <v>43.869939935411452</v>
      </c>
      <c r="FL103" s="15">
        <v>12.252440346596483</v>
      </c>
      <c r="FM103" s="15">
        <v>60.929722909368657</v>
      </c>
      <c r="FN103" s="15">
        <v>71.960533857572017</v>
      </c>
      <c r="FO103" s="15">
        <v>84.938689062830193</v>
      </c>
      <c r="FP103" s="15">
        <v>69.586109930481896</v>
      </c>
      <c r="FQ103" s="15">
        <v>82.677890116756529</v>
      </c>
      <c r="FR103" s="15">
        <v>47.93741714178632</v>
      </c>
      <c r="FS103" s="15">
        <v>83.950512093559453</v>
      </c>
      <c r="FT103" s="15">
        <v>23.280331112089964</v>
      </c>
      <c r="FU103" s="15">
        <v>19.850114634108941</v>
      </c>
      <c r="FV103" s="15">
        <v>212.49462041083908</v>
      </c>
      <c r="FW103" s="15">
        <v>424.44293861067342</v>
      </c>
      <c r="FX103" s="15">
        <v>345.47664456934297</v>
      </c>
      <c r="FY103" s="15">
        <v>83.293028656595979</v>
      </c>
      <c r="FZ103" s="15">
        <v>90.385595810102188</v>
      </c>
      <c r="GA103" s="15">
        <v>59.944343979898683</v>
      </c>
      <c r="GB103" s="15">
        <v>-9.3643439798986812</v>
      </c>
      <c r="GC103" s="15">
        <v>62.521388958990798</v>
      </c>
      <c r="GD103" s="15">
        <v>5.8900653632137523</v>
      </c>
      <c r="GE103" s="15">
        <v>25.172413793103448</v>
      </c>
      <c r="GF103" s="15">
        <v>28.213166144200624</v>
      </c>
      <c r="GG103" s="15">
        <v>23.824451410658309</v>
      </c>
      <c r="GH103" s="15">
        <v>62.068965517241374</v>
      </c>
      <c r="GI103" s="15">
        <v>46.551724137931032</v>
      </c>
      <c r="GJ103" s="15">
        <v>75.406488402190973</v>
      </c>
      <c r="GK103" s="15">
        <v>10.689655172413794</v>
      </c>
      <c r="GL103" s="15">
        <v>8.862068965517242</v>
      </c>
      <c r="GM103" s="15">
        <v>6.0344827586206895</v>
      </c>
      <c r="GN103" s="15">
        <v>57.307440603135937</v>
      </c>
      <c r="GO103" s="15">
        <v>28.438005392133721</v>
      </c>
      <c r="GP103" s="15">
        <v>28.893355372551582</v>
      </c>
      <c r="GQ103" s="15">
        <v>30.942460136206893</v>
      </c>
      <c r="GR103" s="15">
        <v>70.628968431556274</v>
      </c>
      <c r="GS103" s="15">
        <v>41.551503857507797</v>
      </c>
      <c r="GT103" s="15">
        <v>31.777824986073448</v>
      </c>
      <c r="GU103" s="15">
        <v>3.3748745961048661</v>
      </c>
      <c r="GV103" s="15">
        <v>75.828652079985758</v>
      </c>
      <c r="GW103" s="15">
        <v>65.313686705412152</v>
      </c>
      <c r="GX103" s="15">
        <v>20.407721066857484</v>
      </c>
      <c r="GY103" s="15">
        <v>0.92592592592592593</v>
      </c>
      <c r="GZ103" s="15">
        <v>1186.4781370274927</v>
      </c>
      <c r="HA103" s="15">
        <v>34.796154355868126</v>
      </c>
      <c r="HB103" s="15">
        <v>37.294652519458189</v>
      </c>
      <c r="HC103" s="15">
        <v>16.64103448275862</v>
      </c>
      <c r="HD103" s="15">
        <v>1771255.1443932678</v>
      </c>
      <c r="HE103" s="15">
        <v>178.45995073891629</v>
      </c>
      <c r="HF103" s="15">
        <v>198.74922276956758</v>
      </c>
      <c r="HG103" s="15">
        <v>284.57318555008209</v>
      </c>
      <c r="HH103" s="15">
        <v>158.86197044334975</v>
      </c>
      <c r="HI103" s="15">
        <v>178.82761859420819</v>
      </c>
      <c r="HJ103" s="15">
        <v>32.129836760918941</v>
      </c>
      <c r="HK103" s="15">
        <v>57.964285788186672</v>
      </c>
      <c r="HL103" s="15">
        <v>84.754577716266425</v>
      </c>
      <c r="HM103" s="15">
        <v>91.02647704011622</v>
      </c>
      <c r="HN103" s="15">
        <v>94.621203347915127</v>
      </c>
      <c r="HO103" s="15">
        <v>90.916543278631309</v>
      </c>
      <c r="HP103" s="15">
        <v>69.341244616249071</v>
      </c>
      <c r="HQ103" s="15">
        <v>83.212222222222238</v>
      </c>
      <c r="HR103" s="15">
        <v>70.729230769230767</v>
      </c>
      <c r="HS103" s="15">
        <v>66.384165229609224</v>
      </c>
      <c r="HT103" s="15">
        <v>13.685489898039439</v>
      </c>
      <c r="HU103" s="15">
        <v>55.800813501200359</v>
      </c>
      <c r="HV103" s="15">
        <v>80.650358982921304</v>
      </c>
      <c r="HW103" s="15">
        <v>85.201531464897954</v>
      </c>
      <c r="HX103" s="15">
        <v>66.046435743680277</v>
      </c>
      <c r="HY103" s="15">
        <v>56.148251057007329</v>
      </c>
      <c r="HZ103" s="15">
        <v>96.487612742556394</v>
      </c>
      <c r="IA103" s="15">
        <v>92.171605615802505</v>
      </c>
      <c r="IB103" s="15">
        <v>96.556724938061393</v>
      </c>
      <c r="IC103" s="15">
        <v>54.619302021778054</v>
      </c>
      <c r="ID103" s="15">
        <v>97.630354095957372</v>
      </c>
      <c r="IE103" s="15">
        <v>94.536791976489809</v>
      </c>
      <c r="IF103" s="15">
        <v>95.550091361278589</v>
      </c>
      <c r="IG103" s="15">
        <v>59.437503096551957</v>
      </c>
      <c r="IH103" s="15">
        <v>97.115063211878109</v>
      </c>
      <c r="II103" s="15">
        <v>45.509077581547892</v>
      </c>
      <c r="IJ103" s="15">
        <v>4.3020708208323448</v>
      </c>
      <c r="IK103" s="15">
        <v>10.862068965517242</v>
      </c>
      <c r="IL103" s="15">
        <v>85.875779425849046</v>
      </c>
      <c r="IM103" s="15">
        <v>16.974219506838327</v>
      </c>
      <c r="IN103" s="15">
        <v>26.166962801766331</v>
      </c>
      <c r="IO103" s="15">
        <v>47.531515892656195</v>
      </c>
      <c r="IP103" s="15">
        <v>27.558718222832528</v>
      </c>
      <c r="IQ103" s="15">
        <v>8.9264979871682666</v>
      </c>
      <c r="IR103" s="15">
        <v>86.102512029707228</v>
      </c>
      <c r="IS103" s="15">
        <v>78.895567430897287</v>
      </c>
      <c r="IT103" s="15">
        <v>8.240923249000268</v>
      </c>
      <c r="IU103" s="15">
        <v>109.41168635800896</v>
      </c>
      <c r="IV103" s="15">
        <v>7.0586358711674357</v>
      </c>
      <c r="IW103" s="15">
        <v>24.196801138663254</v>
      </c>
      <c r="IX103" s="15">
        <v>89.90255131211191</v>
      </c>
      <c r="IY103" s="15">
        <v>48.764938543151771</v>
      </c>
      <c r="IZ103" s="15">
        <v>14.35384403184691</v>
      </c>
      <c r="JA103" s="15">
        <v>146.36745452412239</v>
      </c>
      <c r="JB103" s="15">
        <v>8.9102467310854792</v>
      </c>
      <c r="JC103" s="15">
        <v>18.457059409159882</v>
      </c>
      <c r="JD103" s="15">
        <v>18.966650185304999</v>
      </c>
      <c r="JE103" s="15">
        <v>4.9789320044014342</v>
      </c>
      <c r="JF103" s="15">
        <v>3.090960205722916</v>
      </c>
      <c r="JG103" s="15">
        <v>8.6584160163159325</v>
      </c>
      <c r="JH103" s="15">
        <v>13.319749334104365</v>
      </c>
      <c r="JI103" s="15">
        <v>12.796710462440501</v>
      </c>
      <c r="JJ103" s="15">
        <v>92.303583140647476</v>
      </c>
      <c r="JK103" s="15">
        <v>109.93382779103572</v>
      </c>
      <c r="JL103" s="15">
        <v>11.47761739767197</v>
      </c>
      <c r="JM103" s="15">
        <v>45.206661217516945</v>
      </c>
      <c r="JN103" s="15">
        <v>88.217911618514833</v>
      </c>
      <c r="JO103" s="15">
        <v>64.272463315692249</v>
      </c>
      <c r="JP103" s="15">
        <v>6.7741350629646009</v>
      </c>
      <c r="JQ103" s="15">
        <v>87.375517241379299</v>
      </c>
      <c r="JR103" s="15">
        <v>98.86517241379309</v>
      </c>
      <c r="JS103" s="15">
        <v>98.928344564325258</v>
      </c>
      <c r="JT103" s="15">
        <v>93.985845919142307</v>
      </c>
      <c r="JU103" s="15">
        <v>81.311100697820279</v>
      </c>
      <c r="JV103" s="15">
        <v>0.82884778620689659</v>
      </c>
      <c r="JW103" s="15">
        <v>0.79352396896551736</v>
      </c>
      <c r="JX103" s="15">
        <v>1.2681310846551719</v>
      </c>
      <c r="JY103" s="15">
        <v>0.28116969655172414</v>
      </c>
      <c r="JZ103" s="15">
        <v>4.1788645688829504</v>
      </c>
      <c r="KA103" s="15">
        <v>101121.24700852753</v>
      </c>
      <c r="KB103" s="15">
        <v>131391.39231570548</v>
      </c>
      <c r="KC103" s="15">
        <v>1.1161032324669242</v>
      </c>
      <c r="KD103" s="15">
        <v>8.4251005096551754</v>
      </c>
      <c r="KE103" s="15">
        <v>54.773813049655196</v>
      </c>
      <c r="KF103" s="15">
        <v>79.796720084137917</v>
      </c>
      <c r="KG103" s="15">
        <v>0.13013771713408101</v>
      </c>
      <c r="KH103" s="15">
        <v>13.669735516097408</v>
      </c>
      <c r="KI103" s="15">
        <v>49.385235166378955</v>
      </c>
      <c r="KJ103" s="15">
        <v>75.151553776384958</v>
      </c>
      <c r="KK103" s="15">
        <v>53.67814410853827</v>
      </c>
      <c r="KL103" s="15">
        <v>9.8374831553547342</v>
      </c>
      <c r="KM103" s="15">
        <v>13.495503573347845</v>
      </c>
      <c r="KN103" s="15">
        <v>86.716551724137929</v>
      </c>
      <c r="KO103" s="15">
        <v>109.72747701149422</v>
      </c>
      <c r="KP103" s="15">
        <v>102.97619540229891</v>
      </c>
      <c r="KQ103" s="15">
        <v>15.061310937169781</v>
      </c>
      <c r="KR103" s="15">
        <v>30.413890069518111</v>
      </c>
      <c r="KS103" s="15">
        <v>82.677890116756529</v>
      </c>
      <c r="KT103" s="15">
        <v>6.172226475049742</v>
      </c>
      <c r="KU103" s="15">
        <v>83.950512093559453</v>
      </c>
      <c r="KV103" s="15">
        <v>23.280331112089964</v>
      </c>
    </row>
    <row r="104" spans="1:308" x14ac:dyDescent="0.3">
      <c r="A104" t="s">
        <v>362</v>
      </c>
      <c r="B104" s="16" t="s">
        <v>378</v>
      </c>
      <c r="C104" t="s">
        <v>356</v>
      </c>
      <c r="H104" s="17"/>
      <c r="I104" s="15">
        <v>59.38442643068246</v>
      </c>
      <c r="J104" s="15">
        <v>57.437713692765257</v>
      </c>
      <c r="K104" s="15">
        <v>64.819153264719745</v>
      </c>
      <c r="L104" s="15">
        <v>68.30851128544154</v>
      </c>
      <c r="M104" s="15">
        <v>66.18748128272675</v>
      </c>
      <c r="N104" s="15">
        <v>58.915386733170088</v>
      </c>
      <c r="O104" s="15">
        <v>40.638312325271386</v>
      </c>
      <c r="P104" s="15">
        <v>83.494550456413691</v>
      </c>
      <c r="Q104" s="15">
        <v>62.790833411427727</v>
      </c>
      <c r="R104" s="15">
        <v>35.484848484848484</v>
      </c>
      <c r="S104" s="15">
        <v>63.555011652275176</v>
      </c>
      <c r="T104" s="15">
        <v>44.461037617321395</v>
      </c>
      <c r="U104" s="15">
        <v>77.781527653201437</v>
      </c>
      <c r="V104" s="15">
        <v>34.49618657386889</v>
      </c>
      <c r="W104" s="15">
        <v>34.708424784121824</v>
      </c>
      <c r="X104" s="15">
        <v>71.843634197497835</v>
      </c>
      <c r="Y104" s="15">
        <v>95.402425969744954</v>
      </c>
      <c r="Z104" s="15">
        <v>57.322128107514324</v>
      </c>
      <c r="AA104" s="15">
        <v>74.449184080619801</v>
      </c>
      <c r="AB104" s="15">
        <v>86.376550668835435</v>
      </c>
      <c r="AC104" s="15">
        <v>50.842425697917847</v>
      </c>
      <c r="AD104" s="15">
        <v>50.228224528591078</v>
      </c>
      <c r="AE104" s="15">
        <v>79.646171451243532</v>
      </c>
      <c r="AF104" s="15">
        <v>66.18748128272675</v>
      </c>
      <c r="AG104" s="15">
        <v>35.784448073031733</v>
      </c>
      <c r="AH104" s="15">
        <v>25.159245884061242</v>
      </c>
      <c r="AI104" s="15">
        <v>49.430445084737961</v>
      </c>
      <c r="AJ104" s="15">
        <v>80.97957297137539</v>
      </c>
      <c r="AK104" s="15">
        <v>68.831354382536119</v>
      </c>
      <c r="AL104" s="15">
        <v>93.307254003278118</v>
      </c>
      <c r="AM104" s="15">
        <v>63.685474906141259</v>
      </c>
      <c r="AN104" s="15">
        <v>7.6025076528215312</v>
      </c>
      <c r="AO104" s="15">
        <v>3.5087503070875288</v>
      </c>
      <c r="AP104" s="15">
        <v>35.738784713870665</v>
      </c>
      <c r="AQ104" s="15">
        <v>61.84047590980272</v>
      </c>
      <c r="AR104" s="15">
        <v>71.453880461904575</v>
      </c>
      <c r="AS104" s="15">
        <v>89.287034504308366</v>
      </c>
      <c r="AT104" s="15">
        <v>89.21359165171711</v>
      </c>
      <c r="AU104" s="15">
        <v>93.386283164803558</v>
      </c>
      <c r="AV104" s="15">
        <v>77.671156249672791</v>
      </c>
      <c r="AW104" s="15">
        <v>57.016960801050786</v>
      </c>
      <c r="AX104" s="15">
        <v>94.392276366929607</v>
      </c>
      <c r="AY104" s="15">
        <v>71.845945878605164</v>
      </c>
      <c r="AZ104" s="15">
        <v>55.452311036769729</v>
      </c>
      <c r="BA104" s="15">
        <v>64.830151002863914</v>
      </c>
      <c r="BB104" s="15">
        <v>59.034925727472057</v>
      </c>
      <c r="BC104" s="15">
        <v>31</v>
      </c>
      <c r="BD104" s="15">
        <v>45.454545454545453</v>
      </c>
      <c r="BE104" s="15">
        <v>30</v>
      </c>
      <c r="BF104" s="15">
        <v>66.666666666666657</v>
      </c>
      <c r="BG104" s="15">
        <v>40</v>
      </c>
      <c r="BH104" s="15">
        <v>59.119682507124608</v>
      </c>
      <c r="BI104" s="15">
        <v>87.405375754251253</v>
      </c>
      <c r="BJ104" s="15">
        <v>64.583333333333329</v>
      </c>
      <c r="BK104" s="15">
        <v>85.89473684210526</v>
      </c>
      <c r="BL104" s="15">
        <v>64.945834915964554</v>
      </c>
      <c r="BM104" s="15">
        <v>18.186137940839096</v>
      </c>
      <c r="BN104" s="15">
        <v>23.552487579698049</v>
      </c>
      <c r="BO104" s="15">
        <v>29.725990808000006</v>
      </c>
      <c r="BP104" s="15">
        <v>73.68060312235643</v>
      </c>
      <c r="BQ104" s="15">
        <v>75.470728327571038</v>
      </c>
      <c r="BR104" s="15">
        <v>84.193251509676799</v>
      </c>
      <c r="BS104" s="15">
        <v>2.0418990483544581</v>
      </c>
      <c r="BT104" s="15">
        <v>81.755598977904711</v>
      </c>
      <c r="BU104" s="15">
        <v>69.133429259456193</v>
      </c>
      <c r="BV104" s="15">
        <v>9.4065671283726484</v>
      </c>
      <c r="BW104" s="15">
        <v>40</v>
      </c>
      <c r="BX104" s="15">
        <v>4.6396250291253613</v>
      </c>
      <c r="BY104" s="15">
        <v>45.549957772247986</v>
      </c>
      <c r="BZ104" s="15">
        <v>26.333333333333332</v>
      </c>
      <c r="CA104" s="15">
        <v>25.513999999999999</v>
      </c>
      <c r="CB104" s="15">
        <v>41.436408030905973</v>
      </c>
      <c r="CC104" s="15">
        <v>90.143239362586627</v>
      </c>
      <c r="CD104" s="15">
        <v>59.793213562141929</v>
      </c>
      <c r="CE104" s="15">
        <v>52.765414714669213</v>
      </c>
      <c r="CF104" s="15">
        <v>83.800813736969332</v>
      </c>
      <c r="CG104" s="15">
        <v>84.392266486410705</v>
      </c>
      <c r="CH104" s="15">
        <v>39.841134812272983</v>
      </c>
      <c r="CI104" s="15">
        <v>92.169356707434005</v>
      </c>
      <c r="CJ104" s="15">
        <v>91.610362764519024</v>
      </c>
      <c r="CK104" s="15">
        <v>97.34944437368938</v>
      </c>
      <c r="CL104" s="15">
        <v>97.395097885035781</v>
      </c>
      <c r="CM104" s="15">
        <v>96.305508013048666</v>
      </c>
      <c r="CN104" s="15">
        <v>94.351716812431917</v>
      </c>
      <c r="CO104" s="15">
        <v>64.102000000000004</v>
      </c>
      <c r="CP104" s="15">
        <v>65.49199999999999</v>
      </c>
      <c r="CQ104" s="15">
        <v>91.349693251533751</v>
      </c>
      <c r="CR104" s="15">
        <v>8.3448191785235739</v>
      </c>
      <c r="CS104" s="15">
        <v>60.613819993111768</v>
      </c>
      <c r="CT104" s="15">
        <v>86.777070322406047</v>
      </c>
      <c r="CU104" s="15">
        <v>86.388873824705115</v>
      </c>
      <c r="CV104" s="15">
        <v>58.048220351459364</v>
      </c>
      <c r="CW104" s="15">
        <v>58.160016425776959</v>
      </c>
      <c r="CX104" s="15">
        <v>96.707103566259576</v>
      </c>
      <c r="CY104" s="15">
        <v>94.078834015386718</v>
      </c>
      <c r="CZ104" s="15">
        <v>96.321878175932554</v>
      </c>
      <c r="DA104" s="15">
        <v>54.396686425906374</v>
      </c>
      <c r="DB104" s="15">
        <v>97.757331526452262</v>
      </c>
      <c r="DC104" s="15">
        <v>95.069325930622782</v>
      </c>
      <c r="DD104" s="15">
        <v>96.732210477234531</v>
      </c>
      <c r="DE104" s="15">
        <v>59.838491800784482</v>
      </c>
      <c r="DF104" s="15">
        <v>96.817646998363742</v>
      </c>
      <c r="DG104" s="15">
        <v>60.372541713328602</v>
      </c>
      <c r="DH104" s="15">
        <v>56.954735380424928</v>
      </c>
      <c r="DI104" s="15">
        <v>35.200000000000003</v>
      </c>
      <c r="DJ104" s="15">
        <v>84.688146638328334</v>
      </c>
      <c r="DK104" s="15">
        <v>31.883033231526031</v>
      </c>
      <c r="DL104" s="15">
        <v>34.113493715918864</v>
      </c>
      <c r="DM104" s="15">
        <v>83.017942055631337</v>
      </c>
      <c r="DN104" s="15">
        <v>53.436920222634498</v>
      </c>
      <c r="DO104" s="15">
        <v>89.423941173767091</v>
      </c>
      <c r="DP104" s="15">
        <v>92.705882352941188</v>
      </c>
      <c r="DQ104" s="15">
        <v>59.810098704551613</v>
      </c>
      <c r="DR104" s="15">
        <v>79.512809057002045</v>
      </c>
      <c r="DS104" s="15">
        <v>59.239536086626586</v>
      </c>
      <c r="DT104" s="15">
        <v>40.485983955457883</v>
      </c>
      <c r="DU104" s="15">
        <v>31.082912190605583</v>
      </c>
      <c r="DV104" s="15">
        <v>38.165821869597892</v>
      </c>
      <c r="DW104" s="15">
        <v>4.0867677754758303</v>
      </c>
      <c r="DX104" s="15">
        <v>47.366428769867376</v>
      </c>
      <c r="DY104" s="15">
        <v>19.585905177533913</v>
      </c>
      <c r="DZ104" s="15">
        <v>16.591305827831196</v>
      </c>
      <c r="EA104" s="15">
        <v>58.711902981938522</v>
      </c>
      <c r="EB104" s="15">
        <v>56.343786962705281</v>
      </c>
      <c r="EC104" s="15">
        <v>58.494322451087363</v>
      </c>
      <c r="ED104" s="15">
        <v>53.30650550253263</v>
      </c>
      <c r="EE104" s="15">
        <v>20.295707525426003</v>
      </c>
      <c r="EF104" s="15">
        <v>66.772973382570058</v>
      </c>
      <c r="EG104" s="15">
        <v>74.171708205465421</v>
      </c>
      <c r="EH104" s="15">
        <v>86.298933332844285</v>
      </c>
      <c r="EI104" s="15">
        <v>96.674676964621767</v>
      </c>
      <c r="EJ104" s="15">
        <v>43.464320266246048</v>
      </c>
      <c r="EK104" s="15">
        <v>77.527408779764258</v>
      </c>
      <c r="EL104" s="15">
        <v>99.346165098955638</v>
      </c>
      <c r="EM104" s="15">
        <v>95.376215826258402</v>
      </c>
      <c r="EN104" s="15">
        <v>28.442661941456244</v>
      </c>
      <c r="EO104" s="15">
        <v>89.984000000000009</v>
      </c>
      <c r="EP104" s="15">
        <v>99.882000000000005</v>
      </c>
      <c r="EQ104" s="15">
        <v>99.286321956572237</v>
      </c>
      <c r="ER104" s="15">
        <v>97.366178466477862</v>
      </c>
      <c r="ES104" s="15">
        <v>80.017769593340489</v>
      </c>
      <c r="ET104" s="15">
        <v>82.272730491735317</v>
      </c>
      <c r="EU104" s="15">
        <v>96.129034135275646</v>
      </c>
      <c r="EV104" s="15">
        <v>65.483674735912103</v>
      </c>
      <c r="EW104" s="15">
        <v>10.856460261641896</v>
      </c>
      <c r="EX104" s="15">
        <v>8.1930519229958136</v>
      </c>
      <c r="EY104" s="15">
        <v>6.2969070684950408</v>
      </c>
      <c r="EZ104" s="15">
        <v>8.3175639669737382</v>
      </c>
      <c r="FA104" s="15">
        <v>5.1533899437655961</v>
      </c>
      <c r="FB104" s="15">
        <v>3.8620203999699805</v>
      </c>
      <c r="FC104" s="15">
        <v>0.40995036310574928</v>
      </c>
      <c r="FD104" s="15">
        <v>4.6096405215087897</v>
      </c>
      <c r="FE104" s="15">
        <v>15.023020389487835</v>
      </c>
      <c r="FF104" s="15">
        <v>17.083393818958321</v>
      </c>
      <c r="FG104" s="15">
        <v>18.755144952455428</v>
      </c>
      <c r="FH104" s="15">
        <v>62.8648214212797</v>
      </c>
      <c r="FI104" s="15">
        <v>64.967542987172038</v>
      </c>
      <c r="FJ104" s="15">
        <v>73.182562928966917</v>
      </c>
      <c r="FK104" s="15">
        <v>78.7488869521857</v>
      </c>
      <c r="FL104" s="15">
        <v>20.848681871285471</v>
      </c>
      <c r="FM104" s="15">
        <v>63.908465263813767</v>
      </c>
      <c r="FN104" s="15">
        <v>72.51378253276178</v>
      </c>
      <c r="FO104" s="15">
        <v>86.586581193379942</v>
      </c>
      <c r="FP104" s="15">
        <v>69.976569354100931</v>
      </c>
      <c r="FQ104" s="15">
        <v>90.16576391495974</v>
      </c>
      <c r="FR104" s="15">
        <v>60.47541069767999</v>
      </c>
      <c r="FS104" s="15">
        <v>85.478602462885561</v>
      </c>
      <c r="FT104" s="15">
        <v>36.040355148421284</v>
      </c>
      <c r="FU104" s="15">
        <v>7.7071694213608977</v>
      </c>
      <c r="FV104" s="15">
        <v>103.98478174670727</v>
      </c>
      <c r="FW104" s="15">
        <v>133.69055834870755</v>
      </c>
      <c r="FX104" s="15">
        <v>206.51059649535583</v>
      </c>
      <c r="FY104" s="15">
        <v>86.850668540439941</v>
      </c>
      <c r="FZ104" s="15">
        <v>27.491087007722047</v>
      </c>
      <c r="GA104" s="15">
        <v>71.845945878605164</v>
      </c>
      <c r="GB104" s="15">
        <v>-6.5419458786051621</v>
      </c>
      <c r="GC104" s="15">
        <v>64.830151002863929</v>
      </c>
      <c r="GD104" s="15">
        <v>8.3861913205374083</v>
      </c>
      <c r="GE104" s="15">
        <v>31</v>
      </c>
      <c r="GF104" s="15">
        <v>45.454545454545453</v>
      </c>
      <c r="GG104" s="15">
        <v>30</v>
      </c>
      <c r="GH104" s="15">
        <v>66.666666666666657</v>
      </c>
      <c r="GI104" s="15">
        <v>40</v>
      </c>
      <c r="GJ104" s="15">
        <v>59.119682507124608</v>
      </c>
      <c r="GK104" s="15">
        <v>9.4</v>
      </c>
      <c r="GL104" s="15">
        <v>17</v>
      </c>
      <c r="GM104" s="15">
        <v>4.4666666666666668</v>
      </c>
      <c r="GN104" s="15">
        <v>64.945834915964539</v>
      </c>
      <c r="GO104" s="15">
        <v>18.186137940839096</v>
      </c>
      <c r="GP104" s="15">
        <v>23.552487579698049</v>
      </c>
      <c r="GQ104" s="15">
        <v>29.725990808000006</v>
      </c>
      <c r="GR104" s="15">
        <v>73.68060312235643</v>
      </c>
      <c r="GS104" s="15">
        <v>24.529271672428955</v>
      </c>
      <c r="GT104" s="15">
        <v>15.806748490323201</v>
      </c>
      <c r="GU104" s="15">
        <v>2.0418990483544581</v>
      </c>
      <c r="GV104" s="15">
        <v>77.194498722380885</v>
      </c>
      <c r="GW104" s="15">
        <v>61.416786574320234</v>
      </c>
      <c r="GX104" s="15">
        <v>7.7082089104658111</v>
      </c>
      <c r="GY104" s="15">
        <v>0.4</v>
      </c>
      <c r="GZ104" s="15">
        <v>446.23645384585944</v>
      </c>
      <c r="HA104" s="15">
        <v>45.549957772247986</v>
      </c>
      <c r="HB104" s="15">
        <v>26.333333333333332</v>
      </c>
      <c r="HC104" s="15">
        <v>25.513999999999999</v>
      </c>
      <c r="HD104" s="15">
        <v>4086143.5495072589</v>
      </c>
      <c r="HE104" s="15">
        <v>38.877142857142857</v>
      </c>
      <c r="HF104" s="15">
        <v>183.70368253968255</v>
      </c>
      <c r="HG104" s="15">
        <v>232.05663492063496</v>
      </c>
      <c r="HH104" s="15">
        <v>74.519873015873017</v>
      </c>
      <c r="HI104" s="15">
        <v>154.2712760810299</v>
      </c>
      <c r="HJ104" s="15">
        <v>60.158865187727017</v>
      </c>
      <c r="HK104" s="15">
        <v>34.243954922731604</v>
      </c>
      <c r="HL104" s="15">
        <v>91.610362764519024</v>
      </c>
      <c r="HM104" s="15">
        <v>97.34944437368938</v>
      </c>
      <c r="HN104" s="15">
        <v>97.395097885035781</v>
      </c>
      <c r="HO104" s="15">
        <v>96.305508013048666</v>
      </c>
      <c r="HP104" s="15">
        <v>94.351716812431917</v>
      </c>
      <c r="HQ104" s="15">
        <v>64.102000000000004</v>
      </c>
      <c r="HR104" s="15">
        <v>65.49199999999999</v>
      </c>
      <c r="HS104" s="15">
        <v>91.349693251533751</v>
      </c>
      <c r="HT104" s="15">
        <v>8.8635239731544679</v>
      </c>
      <c r="HU104" s="15">
        <v>60.613819993111768</v>
      </c>
      <c r="HV104" s="15">
        <v>86.777070322406047</v>
      </c>
      <c r="HW104" s="15">
        <v>86.388873824705115</v>
      </c>
      <c r="HX104" s="15">
        <v>58.048220351459364</v>
      </c>
      <c r="HY104" s="15">
        <v>58.160016425776959</v>
      </c>
      <c r="HZ104" s="15">
        <v>96.707103566259576</v>
      </c>
      <c r="IA104" s="15">
        <v>94.078834015386718</v>
      </c>
      <c r="IB104" s="15">
        <v>96.321878175932554</v>
      </c>
      <c r="IC104" s="15">
        <v>54.396686425906374</v>
      </c>
      <c r="ID104" s="15">
        <v>97.757331526452262</v>
      </c>
      <c r="IE104" s="15">
        <v>95.069325930622782</v>
      </c>
      <c r="IF104" s="15">
        <v>96.732210477234531</v>
      </c>
      <c r="IG104" s="15">
        <v>59.838491800784482</v>
      </c>
      <c r="IH104" s="15">
        <v>96.817646998363742</v>
      </c>
      <c r="II104" s="15">
        <v>60.372541713328602</v>
      </c>
      <c r="IJ104" s="15">
        <v>-0.93104714853756465</v>
      </c>
      <c r="IK104" s="15">
        <v>10.8</v>
      </c>
      <c r="IL104" s="15">
        <v>84.688146638328334</v>
      </c>
      <c r="IM104" s="15">
        <v>31.883033231526031</v>
      </c>
      <c r="IN104" s="15">
        <v>34.113493715918864</v>
      </c>
      <c r="IO104" s="15">
        <v>83.017942055631337</v>
      </c>
      <c r="IP104" s="15">
        <v>53.436920222634498</v>
      </c>
      <c r="IQ104" s="15">
        <v>9.4397986710223769</v>
      </c>
      <c r="IR104" s="15">
        <v>92.705882352941188</v>
      </c>
      <c r="IS104" s="15">
        <v>80.4336725960069</v>
      </c>
      <c r="IT104" s="15">
        <v>9.3123595195445255</v>
      </c>
      <c r="IU104" s="15">
        <v>79.097537680670399</v>
      </c>
      <c r="IV104" s="15">
        <v>7.5061545872516433</v>
      </c>
      <c r="IW104" s="15">
        <v>31.082912190605583</v>
      </c>
      <c r="IX104" s="15">
        <v>223.32899292068049</v>
      </c>
      <c r="IY104" s="15">
        <v>7.282530210968515</v>
      </c>
      <c r="IZ104" s="15">
        <v>69.444569808768946</v>
      </c>
      <c r="JA104" s="15">
        <v>188.42874309157349</v>
      </c>
      <c r="JB104" s="15">
        <v>8.5987654866011827</v>
      </c>
      <c r="JC104" s="15">
        <v>48.9402257920257</v>
      </c>
      <c r="JD104" s="15">
        <v>30.956193443104716</v>
      </c>
      <c r="JE104" s="15">
        <v>18.922947196991995</v>
      </c>
      <c r="JF104" s="15">
        <v>5.4250872543097675</v>
      </c>
      <c r="JG104" s="15">
        <v>6.0887122576278001</v>
      </c>
      <c r="JH104" s="15">
        <v>11.911225876295015</v>
      </c>
      <c r="JI104" s="15">
        <v>11.503706327567198</v>
      </c>
      <c r="JJ104" s="15">
        <v>86.38551341942437</v>
      </c>
      <c r="JK104" s="15">
        <v>109.34832443329158</v>
      </c>
      <c r="JL104" s="15">
        <v>43.464320266246048</v>
      </c>
      <c r="JM104" s="15">
        <v>77.527408779764258</v>
      </c>
      <c r="JN104" s="15">
        <v>99.346165098955638</v>
      </c>
      <c r="JO104" s="15">
        <v>95.376215826258402</v>
      </c>
      <c r="JP104" s="15">
        <v>28.442661941456244</v>
      </c>
      <c r="JQ104" s="15">
        <v>89.984000000000009</v>
      </c>
      <c r="JR104" s="15">
        <v>99.882000000000005</v>
      </c>
      <c r="JS104" s="15">
        <v>99.286321956572237</v>
      </c>
      <c r="JT104" s="15">
        <v>97.366178466477862</v>
      </c>
      <c r="JU104" s="15">
        <v>80.017769593340489</v>
      </c>
      <c r="JV104" s="15">
        <v>0.90487806000000004</v>
      </c>
      <c r="JW104" s="15">
        <v>0.97073172000000008</v>
      </c>
      <c r="JX104" s="15">
        <v>1.6028003118</v>
      </c>
      <c r="JY104" s="15">
        <v>0.24664359999999999</v>
      </c>
      <c r="JZ104" s="15">
        <v>4.1909728767736496</v>
      </c>
      <c r="KA104" s="15">
        <v>115540.15802263768</v>
      </c>
      <c r="KB104" s="15">
        <v>109989.27699642214</v>
      </c>
      <c r="KC104" s="15">
        <v>0.41236414607833966</v>
      </c>
      <c r="KD104" s="15">
        <v>29.560640741999997</v>
      </c>
      <c r="KE104" s="15">
        <v>1.0659469420000001</v>
      </c>
      <c r="KF104" s="15">
        <v>13.395491972000002</v>
      </c>
      <c r="KG104" s="15">
        <v>0.11344219822318466</v>
      </c>
      <c r="KH104" s="15">
        <v>-18.253722388610289</v>
      </c>
      <c r="KI104" s="15">
        <v>-38.386112807170591</v>
      </c>
      <c r="KJ104" s="15">
        <v>51.459285685118822</v>
      </c>
      <c r="KK104" s="15">
        <v>59.870171948688167</v>
      </c>
      <c r="KL104" s="15">
        <v>5.233801960784314</v>
      </c>
      <c r="KM104" s="15">
        <v>6.8634544973544962</v>
      </c>
      <c r="KN104" s="15">
        <v>85.306266666666673</v>
      </c>
      <c r="KO104" s="15">
        <v>107.09806666666668</v>
      </c>
      <c r="KP104" s="15">
        <v>102.59870000000001</v>
      </c>
      <c r="KQ104" s="15">
        <v>13.413418806620053</v>
      </c>
      <c r="KR104" s="15">
        <v>30.023430645899065</v>
      </c>
      <c r="KS104" s="15">
        <v>90.16576391495974</v>
      </c>
      <c r="KT104" s="15">
        <v>6.6851979959697472</v>
      </c>
      <c r="KU104" s="15">
        <v>85.478602462885561</v>
      </c>
      <c r="KV104" s="15">
        <v>36.040355148421284</v>
      </c>
    </row>
    <row r="105" spans="1:308" x14ac:dyDescent="0.3">
      <c r="A105" t="s">
        <v>362</v>
      </c>
      <c r="B105" s="16" t="s">
        <v>379</v>
      </c>
      <c r="C105" t="s">
        <v>355</v>
      </c>
      <c r="H105" s="17"/>
      <c r="I105" s="15">
        <v>52.422329578801083</v>
      </c>
      <c r="J105" s="15">
        <v>53.809631561921968</v>
      </c>
      <c r="K105" s="15">
        <v>57.362581825769496</v>
      </c>
      <c r="L105" s="15">
        <v>62.762690075131708</v>
      </c>
      <c r="M105" s="15">
        <v>56.683346837533563</v>
      </c>
      <c r="N105" s="15">
        <v>48.664322731347191</v>
      </c>
      <c r="O105" s="15">
        <v>35.251404441102579</v>
      </c>
      <c r="P105" s="15">
        <v>75.275955000623966</v>
      </c>
      <c r="Q105" s="15">
        <v>54.449796305454996</v>
      </c>
      <c r="R105" s="15">
        <v>25.309617918313574</v>
      </c>
      <c r="S105" s="15">
        <v>70.545105534217612</v>
      </c>
      <c r="T105" s="15">
        <v>44.47749331733381</v>
      </c>
      <c r="U105" s="15">
        <v>66.380630566828785</v>
      </c>
      <c r="V105" s="15">
        <v>40.228822290680966</v>
      </c>
      <c r="W105" s="15">
        <v>25.862452922724682</v>
      </c>
      <c r="X105" s="15">
        <v>63.132152634049923</v>
      </c>
      <c r="Y105" s="15">
        <v>87.226038014196575</v>
      </c>
      <c r="Z105" s="15">
        <v>53.229683732106921</v>
      </c>
      <c r="AA105" s="15">
        <v>72.650832188170085</v>
      </c>
      <c r="AB105" s="15">
        <v>84.499719359533614</v>
      </c>
      <c r="AC105" s="15">
        <v>48.80752897390839</v>
      </c>
      <c r="AD105" s="15">
        <v>44.077078083415977</v>
      </c>
      <c r="AE105" s="15">
        <v>63.77829177063051</v>
      </c>
      <c r="AF105" s="15">
        <v>56.683346837533563</v>
      </c>
      <c r="AG105" s="15">
        <v>29.349266711577584</v>
      </c>
      <c r="AH105" s="15">
        <v>15.839389663047827</v>
      </c>
      <c r="AI105" s="15">
        <v>29.398356774358035</v>
      </c>
      <c r="AJ105" s="15">
        <v>79.861638124094654</v>
      </c>
      <c r="AK105" s="15">
        <v>45.009629886058057</v>
      </c>
      <c r="AL105" s="15">
        <v>92.527655228946955</v>
      </c>
      <c r="AM105" s="15">
        <v>46.287977062349178</v>
      </c>
      <c r="AN105" s="15">
        <v>6.8083477323961032</v>
      </c>
      <c r="AO105" s="15">
        <v>8.9892717745840169</v>
      </c>
      <c r="AP105" s="15">
        <v>39.333926517047537</v>
      </c>
      <c r="AQ105" s="15">
        <v>44.766159633395468</v>
      </c>
      <c r="AR105" s="15">
        <v>65.322743926843216</v>
      </c>
      <c r="AS105" s="15">
        <v>77.214876065684507</v>
      </c>
      <c r="AT105" s="15">
        <v>83.416800348581916</v>
      </c>
      <c r="AU105" s="15">
        <v>79.414425769909073</v>
      </c>
      <c r="AV105" s="15">
        <v>61.399151263778229</v>
      </c>
      <c r="AW105" s="15">
        <v>63.238513897476956</v>
      </c>
      <c r="AX105" s="15">
        <v>86.971962658313259</v>
      </c>
      <c r="AY105" s="15">
        <v>62.898784036049292</v>
      </c>
      <c r="AZ105" s="15">
        <v>45.700816989564373</v>
      </c>
      <c r="BA105" s="15">
        <v>60.976999105181342</v>
      </c>
      <c r="BB105" s="15">
        <v>48.222585091025032</v>
      </c>
      <c r="BC105" s="15">
        <v>24.347826086956523</v>
      </c>
      <c r="BD105" s="15">
        <v>27.173913043478265</v>
      </c>
      <c r="BE105" s="15">
        <v>24.407114624505926</v>
      </c>
      <c r="BF105" s="15">
        <v>60.144927536231869</v>
      </c>
      <c r="BG105" s="15">
        <v>43.478260869565219</v>
      </c>
      <c r="BH105" s="15">
        <v>78.566756295667716</v>
      </c>
      <c r="BI105" s="15">
        <v>86.613481520347889</v>
      </c>
      <c r="BJ105" s="15">
        <v>83.92210144927536</v>
      </c>
      <c r="BK105" s="15">
        <v>84.233409610983998</v>
      </c>
      <c r="BL105" s="15">
        <v>56.445321523268248</v>
      </c>
      <c r="BM105" s="15">
        <v>26.166771489220043</v>
      </c>
      <c r="BN105" s="15">
        <v>26.008073739167713</v>
      </c>
      <c r="BO105" s="15">
        <v>29.533890224028983</v>
      </c>
      <c r="BP105" s="15">
        <v>72.274471118971263</v>
      </c>
      <c r="BQ105" s="15">
        <v>62.346728796340024</v>
      </c>
      <c r="BR105" s="15">
        <v>64.520691785175089</v>
      </c>
      <c r="BS105" s="15">
        <v>5.882328189490158</v>
      </c>
      <c r="BT105" s="15">
        <v>73.173269355018633</v>
      </c>
      <c r="BU105" s="15">
        <v>51.847260597730688</v>
      </c>
      <c r="BV105" s="15">
        <v>16.123838376265727</v>
      </c>
      <c r="BW105" s="15">
        <v>84.782608695652172</v>
      </c>
      <c r="BX105" s="15">
        <v>9.5636285299284687</v>
      </c>
      <c r="BY105" s="15">
        <v>33.872954588458754</v>
      </c>
      <c r="BZ105" s="15">
        <v>28.945403066823314</v>
      </c>
      <c r="CA105" s="15">
        <v>18.588043478260872</v>
      </c>
      <c r="CB105" s="15">
        <v>22.043410557355781</v>
      </c>
      <c r="CC105" s="15">
        <v>53.145706329995321</v>
      </c>
      <c r="CD105" s="15">
        <v>53.516874174079575</v>
      </c>
      <c r="CE105" s="15">
        <v>45.09780182982778</v>
      </c>
      <c r="CF105" s="15">
        <v>59.951062443343467</v>
      </c>
      <c r="CG105" s="15">
        <v>76.086502347473029</v>
      </c>
      <c r="CH105" s="15">
        <v>65.741847532378671</v>
      </c>
      <c r="CI105" s="15">
        <v>88.385273781251641</v>
      </c>
      <c r="CJ105" s="15">
        <v>85.749174383570249</v>
      </c>
      <c r="CK105" s="15">
        <v>92.772799983346076</v>
      </c>
      <c r="CL105" s="15">
        <v>95.040226418188254</v>
      </c>
      <c r="CM105" s="15">
        <v>92.174923038336487</v>
      </c>
      <c r="CN105" s="15">
        <v>70.393066247541711</v>
      </c>
      <c r="CO105" s="15">
        <v>71.063913043478252</v>
      </c>
      <c r="CP105" s="15">
        <v>69.316086956521715</v>
      </c>
      <c r="CQ105" s="15">
        <v>55.353828847698274</v>
      </c>
      <c r="CR105" s="15">
        <v>17.184906080729423</v>
      </c>
      <c r="CS105" s="15">
        <v>52.841591757131781</v>
      </c>
      <c r="CT105" s="15">
        <v>79.371879655748799</v>
      </c>
      <c r="CU105" s="15">
        <v>85.651009558468999</v>
      </c>
      <c r="CV105" s="15">
        <v>62.715245963491164</v>
      </c>
      <c r="CW105" s="15">
        <v>58.673888582834586</v>
      </c>
      <c r="CX105" s="15">
        <v>96.651377611345211</v>
      </c>
      <c r="CY105" s="15">
        <v>93.019120243015507</v>
      </c>
      <c r="CZ105" s="15">
        <v>96.437454847911539</v>
      </c>
      <c r="DA105" s="15">
        <v>52.840461697128852</v>
      </c>
      <c r="DB105" s="15">
        <v>97.266767171805739</v>
      </c>
      <c r="DC105" s="15">
        <v>93.180530174247366</v>
      </c>
      <c r="DD105" s="15">
        <v>95.881702848619526</v>
      </c>
      <c r="DE105" s="15">
        <v>50.437940045412631</v>
      </c>
      <c r="DF105" s="15">
        <v>96.933777848127804</v>
      </c>
      <c r="DG105" s="15">
        <v>49.228969332204905</v>
      </c>
      <c r="DH105" s="15">
        <v>66.063182806911612</v>
      </c>
      <c r="DI105" s="15">
        <v>31.130434782608695</v>
      </c>
      <c r="DJ105" s="15">
        <v>85.715039941568861</v>
      </c>
      <c r="DK105" s="15">
        <v>19.710806704762891</v>
      </c>
      <c r="DL105" s="15">
        <v>26.805387603916213</v>
      </c>
      <c r="DM105" s="15">
        <v>53.169230148436192</v>
      </c>
      <c r="DN105" s="15">
        <v>26.954428131614982</v>
      </c>
      <c r="DO105" s="15">
        <v>88.894204691840017</v>
      </c>
      <c r="DP105" s="15">
        <v>86.095304110630906</v>
      </c>
      <c r="DQ105" s="15">
        <v>51.211574168705134</v>
      </c>
      <c r="DR105" s="15">
        <v>78.717780307126887</v>
      </c>
      <c r="DS105" s="15">
        <v>40.120686036768717</v>
      </c>
      <c r="DT105" s="15">
        <v>33.634384927259092</v>
      </c>
      <c r="DU105" s="15">
        <v>25.064148495896099</v>
      </c>
      <c r="DV105" s="15">
        <v>15.246570950261349</v>
      </c>
      <c r="DW105" s="15">
        <v>20.6238155545817</v>
      </c>
      <c r="DX105" s="15">
        <v>10.932923028251228</v>
      </c>
      <c r="DY105" s="15">
        <v>16.250469141587629</v>
      </c>
      <c r="DZ105" s="15">
        <v>16.14316964055724</v>
      </c>
      <c r="EA105" s="15">
        <v>26.098890845273498</v>
      </c>
      <c r="EB105" s="15">
        <v>35.960337437267164</v>
      </c>
      <c r="EC105" s="15">
        <v>19.179278381160891</v>
      </c>
      <c r="ED105" s="15">
        <v>39.783061791649253</v>
      </c>
      <c r="EE105" s="15">
        <v>25.970215416439348</v>
      </c>
      <c r="EF105" s="15">
        <v>63.189041465372767</v>
      </c>
      <c r="EG105" s="15">
        <v>69.397916333277038</v>
      </c>
      <c r="EH105" s="15">
        <v>91.372454581024456</v>
      </c>
      <c r="EI105" s="15">
        <v>95.487140116704353</v>
      </c>
      <c r="EJ105" s="15">
        <v>14.174382071631417</v>
      </c>
      <c r="EK105" s="15">
        <v>46.521969073260649</v>
      </c>
      <c r="EL105" s="15">
        <v>86.679734800547124</v>
      </c>
      <c r="EM105" s="15">
        <v>63.678346103457223</v>
      </c>
      <c r="EN105" s="15">
        <v>13.99371738139388</v>
      </c>
      <c r="EO105" s="15">
        <v>87.834347826086955</v>
      </c>
      <c r="EP105" s="15">
        <v>99.05760869565222</v>
      </c>
      <c r="EQ105" s="15">
        <v>99.135502595541013</v>
      </c>
      <c r="ER105" s="15">
        <v>94.795842354003682</v>
      </c>
      <c r="ES105" s="15">
        <v>81.814974673450919</v>
      </c>
      <c r="ET105" s="15">
        <v>60.589595465774089</v>
      </c>
      <c r="EU105" s="15">
        <v>66.683030649459283</v>
      </c>
      <c r="EV105" s="15">
        <v>28.353214485998542</v>
      </c>
      <c r="EW105" s="15">
        <v>29.526067648164815</v>
      </c>
      <c r="EX105" s="15">
        <v>8.2474789879346613</v>
      </c>
      <c r="EY105" s="15">
        <v>4.3224467840536391</v>
      </c>
      <c r="EZ105" s="15">
        <v>7.8551174252000067</v>
      </c>
      <c r="FA105" s="15">
        <v>11.52254464586539</v>
      </c>
      <c r="FB105" s="15">
        <v>1.0692391534601291</v>
      </c>
      <c r="FC105" s="15">
        <v>9.6625657614758023</v>
      </c>
      <c r="FD105" s="15">
        <v>13.702737537534755</v>
      </c>
      <c r="FE105" s="15">
        <v>12.857723673265891</v>
      </c>
      <c r="FF105" s="15">
        <v>13.663262677673583</v>
      </c>
      <c r="FG105" s="15">
        <v>47.673424432748391</v>
      </c>
      <c r="FH105" s="15">
        <v>62.49001506038109</v>
      </c>
      <c r="FI105" s="15">
        <v>59.985206741168746</v>
      </c>
      <c r="FJ105" s="15">
        <v>42.452155593550636</v>
      </c>
      <c r="FK105" s="15">
        <v>46.127554796386399</v>
      </c>
      <c r="FL105" s="15">
        <v>11.328839821466669</v>
      </c>
      <c r="FM105" s="15">
        <v>57.097590998887306</v>
      </c>
      <c r="FN105" s="15">
        <v>66.824656956686354</v>
      </c>
      <c r="FO105" s="15">
        <v>86.183792214971518</v>
      </c>
      <c r="FP105" s="15">
        <v>70.76125215420241</v>
      </c>
      <c r="FQ105" s="15">
        <v>83.801334258027836</v>
      </c>
      <c r="FR105" s="15">
        <v>41.820581759983256</v>
      </c>
      <c r="FS105" s="15">
        <v>83.405404306787531</v>
      </c>
      <c r="FT105" s="15">
        <v>25.964098867086694</v>
      </c>
      <c r="FU105" s="15">
        <v>16.392175492313314</v>
      </c>
      <c r="FV105" s="15">
        <v>159.86789492252933</v>
      </c>
      <c r="FW105" s="15">
        <v>343.21743904586435</v>
      </c>
      <c r="FX105" s="15">
        <v>319.3292456150279</v>
      </c>
      <c r="FY105" s="15">
        <v>74.279522901262666</v>
      </c>
      <c r="FZ105" s="15">
        <v>68.34078502057487</v>
      </c>
      <c r="GA105" s="15">
        <v>62.898784036049292</v>
      </c>
      <c r="GB105" s="15">
        <v>-8.2140014273536437</v>
      </c>
      <c r="GC105" s="15">
        <v>60.976999105181342</v>
      </c>
      <c r="GD105" s="15">
        <v>5.9576486453783026</v>
      </c>
      <c r="GE105" s="15">
        <v>24.347826086956523</v>
      </c>
      <c r="GF105" s="15">
        <v>27.173913043478265</v>
      </c>
      <c r="GG105" s="15">
        <v>24.407114624505926</v>
      </c>
      <c r="GH105" s="15">
        <v>60.144927536231869</v>
      </c>
      <c r="GI105" s="15">
        <v>43.478260869565219</v>
      </c>
      <c r="GJ105" s="15">
        <v>78.566756295667716</v>
      </c>
      <c r="GK105" s="15">
        <v>10.413043478260869</v>
      </c>
      <c r="GL105" s="15">
        <v>7.8</v>
      </c>
      <c r="GM105" s="15">
        <v>4.9927536231884053</v>
      </c>
      <c r="GN105" s="15">
        <v>56.445321523268248</v>
      </c>
      <c r="GO105" s="15">
        <v>26.166771489220043</v>
      </c>
      <c r="GP105" s="15">
        <v>26.008073739167713</v>
      </c>
      <c r="GQ105" s="15">
        <v>29.533890224028983</v>
      </c>
      <c r="GR105" s="15">
        <v>72.514055961318618</v>
      </c>
      <c r="GS105" s="15">
        <v>37.653271203659983</v>
      </c>
      <c r="GT105" s="15">
        <v>35.479308214824925</v>
      </c>
      <c r="GU105" s="15">
        <v>6.3834030430294852</v>
      </c>
      <c r="GV105" s="15">
        <v>77.141903974219801</v>
      </c>
      <c r="GW105" s="15">
        <v>72.215971008790248</v>
      </c>
      <c r="GX105" s="15">
        <v>17.717556749192259</v>
      </c>
      <c r="GY105" s="15">
        <v>0.86363636363636365</v>
      </c>
      <c r="GZ105" s="15">
        <v>919.82426474211968</v>
      </c>
      <c r="HA105" s="15">
        <v>33.872954588458754</v>
      </c>
      <c r="HB105" s="15">
        <v>30.019934490870643</v>
      </c>
      <c r="HC105" s="15">
        <v>18.588043478260872</v>
      </c>
      <c r="HD105" s="15">
        <v>2173753.5693464922</v>
      </c>
      <c r="HE105" s="15">
        <v>152.94776052449967</v>
      </c>
      <c r="HF105" s="15">
        <v>209.69156314699791</v>
      </c>
      <c r="HG105" s="15">
        <v>268.92919944789514</v>
      </c>
      <c r="HH105" s="15">
        <v>147.36416839199447</v>
      </c>
      <c r="HI105" s="15">
        <v>178.38078772481134</v>
      </c>
      <c r="HJ105" s="15">
        <v>34.258152467621343</v>
      </c>
      <c r="HK105" s="15">
        <v>49.407711623303719</v>
      </c>
      <c r="HL105" s="15">
        <v>85.749174383570249</v>
      </c>
      <c r="HM105" s="15">
        <v>92.772799983346076</v>
      </c>
      <c r="HN105" s="15">
        <v>95.040226418188254</v>
      </c>
      <c r="HO105" s="15">
        <v>92.174923038336487</v>
      </c>
      <c r="HP105" s="15">
        <v>70.393066247541711</v>
      </c>
      <c r="HQ105" s="15">
        <v>78.37756097560974</v>
      </c>
      <c r="HR105" s="15">
        <v>71.936097560975597</v>
      </c>
      <c r="HS105" s="15">
        <v>60.460191468566258</v>
      </c>
      <c r="HT105" s="15">
        <v>18.858698306987026</v>
      </c>
      <c r="HU105" s="15">
        <v>52.841591757131781</v>
      </c>
      <c r="HV105" s="15">
        <v>79.371879655748799</v>
      </c>
      <c r="HW105" s="15">
        <v>85.651009558468999</v>
      </c>
      <c r="HX105" s="15">
        <v>62.715245963491164</v>
      </c>
      <c r="HY105" s="15">
        <v>59.977752773564248</v>
      </c>
      <c r="HZ105" s="15">
        <v>96.651377611345211</v>
      </c>
      <c r="IA105" s="15">
        <v>93.019120243015507</v>
      </c>
      <c r="IB105" s="15">
        <v>96.437454847911539</v>
      </c>
      <c r="IC105" s="15">
        <v>52.840461697128852</v>
      </c>
      <c r="ID105" s="15">
        <v>97.266767171805739</v>
      </c>
      <c r="IE105" s="15">
        <v>93.180530174247366</v>
      </c>
      <c r="IF105" s="15">
        <v>95.881702848619526</v>
      </c>
      <c r="IG105" s="15">
        <v>50.437940045412631</v>
      </c>
      <c r="IH105" s="15">
        <v>96.933777848127804</v>
      </c>
      <c r="II105" s="15">
        <v>49.738879406632634</v>
      </c>
      <c r="IJ105" s="15">
        <v>6.3555391868708471</v>
      </c>
      <c r="IK105" s="15">
        <v>9.7826086956521738</v>
      </c>
      <c r="IL105" s="15">
        <v>85.715039941568861</v>
      </c>
      <c r="IM105" s="15">
        <v>19.710806704762891</v>
      </c>
      <c r="IN105" s="15">
        <v>26.805387603916213</v>
      </c>
      <c r="IO105" s="15">
        <v>53.169230148436192</v>
      </c>
      <c r="IP105" s="15">
        <v>26.954428131614982</v>
      </c>
      <c r="IQ105" s="15">
        <v>9.7843684871126779</v>
      </c>
      <c r="IR105" s="15">
        <v>86.095304110630906</v>
      </c>
      <c r="IS105" s="15">
        <v>79.498512430161838</v>
      </c>
      <c r="IT105" s="15">
        <v>9.6737362240332363</v>
      </c>
      <c r="IU105" s="15">
        <v>105.16197770266864</v>
      </c>
      <c r="IV105" s="15">
        <v>7.186513386100664</v>
      </c>
      <c r="IW105" s="15">
        <v>25.064148495896099</v>
      </c>
      <c r="IX105" s="15">
        <v>93.463398280159183</v>
      </c>
      <c r="IY105" s="15">
        <v>43.502557652385406</v>
      </c>
      <c r="IZ105" s="15">
        <v>18.413235812204935</v>
      </c>
      <c r="JA105" s="15">
        <v>171.22924754056183</v>
      </c>
      <c r="JB105" s="15">
        <v>9.357917485961206</v>
      </c>
      <c r="JC105" s="15">
        <v>22.23858654312744</v>
      </c>
      <c r="JD105" s="15">
        <v>20.196243341026445</v>
      </c>
      <c r="JE105" s="15">
        <v>6.3423856144456261</v>
      </c>
      <c r="JF105" s="15">
        <v>4.1387580303411973</v>
      </c>
      <c r="JG105" s="15">
        <v>7.9641993943747318</v>
      </c>
      <c r="JH105" s="15">
        <v>12.363520931717405</v>
      </c>
      <c r="JI105" s="15">
        <v>12.160873083813746</v>
      </c>
      <c r="JJ105" s="15">
        <v>92.917999739347664</v>
      </c>
      <c r="JK105" s="15">
        <v>115.97006894301386</v>
      </c>
      <c r="JL105" s="15">
        <v>14.174382071631417</v>
      </c>
      <c r="JM105" s="15">
        <v>46.521969073260649</v>
      </c>
      <c r="JN105" s="15">
        <v>86.679734800547124</v>
      </c>
      <c r="JO105" s="15">
        <v>63.678346103457223</v>
      </c>
      <c r="JP105" s="15">
        <v>13.99371738139388</v>
      </c>
      <c r="JQ105" s="15">
        <v>87.834347826086955</v>
      </c>
      <c r="JR105" s="15">
        <v>99.05760869565222</v>
      </c>
      <c r="JS105" s="15">
        <v>99.135502595541013</v>
      </c>
      <c r="JT105" s="15">
        <v>94.795842354003682</v>
      </c>
      <c r="JU105" s="15">
        <v>81.814974673450919</v>
      </c>
      <c r="JV105" s="15">
        <v>0.78852952318840575</v>
      </c>
      <c r="JW105" s="15">
        <v>0.74809119434782612</v>
      </c>
      <c r="JX105" s="15">
        <v>1.2284796294913043</v>
      </c>
      <c r="JY105" s="15">
        <v>0.29535947608695656</v>
      </c>
      <c r="JZ105" s="15">
        <v>4.2041305054700402</v>
      </c>
      <c r="KA105" s="15">
        <v>82967.290570415324</v>
      </c>
      <c r="KB105" s="15">
        <v>104318.41341579535</v>
      </c>
      <c r="KC105" s="15">
        <v>0.92201140130876724</v>
      </c>
      <c r="KD105" s="15">
        <v>8.1841604158695667</v>
      </c>
      <c r="KE105" s="15">
        <v>35.843972923478276</v>
      </c>
      <c r="KF105" s="15">
        <v>55.539399266304343</v>
      </c>
      <c r="KG105" s="15">
        <v>9.8883846386909224E-2</v>
      </c>
      <c r="KH105" s="15">
        <v>7.0332116233171948</v>
      </c>
      <c r="KI105" s="15">
        <v>46.46499844589524</v>
      </c>
      <c r="KJ105" s="15">
        <v>49.960060241524381</v>
      </c>
      <c r="KK105" s="15">
        <v>39.940826964675018</v>
      </c>
      <c r="KL105" s="15">
        <v>9.3863580034372074</v>
      </c>
      <c r="KM105" s="15">
        <v>13.06622993313511</v>
      </c>
      <c r="KN105" s="15">
        <v>86.868076086956464</v>
      </c>
      <c r="KO105" s="15">
        <v>113.11019565217394</v>
      </c>
      <c r="KP105" s="15">
        <v>106.4805326086957</v>
      </c>
      <c r="KQ105" s="15">
        <v>13.816207785028476</v>
      </c>
      <c r="KR105" s="15">
        <v>29.238747845797594</v>
      </c>
      <c r="KS105" s="15">
        <v>83.801334258027836</v>
      </c>
      <c r="KT105" s="15">
        <v>5.9219661495014098</v>
      </c>
      <c r="KU105" s="15">
        <v>83.405404306787531</v>
      </c>
      <c r="KV105" s="15">
        <v>25.964098867086694</v>
      </c>
    </row>
    <row r="106" spans="1:308" x14ac:dyDescent="0.3">
      <c r="A106" t="s">
        <v>362</v>
      </c>
      <c r="B106" s="16" t="s">
        <v>380</v>
      </c>
      <c r="C106" t="s">
        <v>344</v>
      </c>
      <c r="H106" s="17"/>
      <c r="I106" s="15">
        <v>61.726150713328096</v>
      </c>
      <c r="J106" s="15">
        <v>59.8912235584475</v>
      </c>
      <c r="K106" s="15">
        <v>65.009703475662974</v>
      </c>
      <c r="L106" s="15">
        <v>73.608029590620518</v>
      </c>
      <c r="M106" s="15">
        <v>69.402927921915804</v>
      </c>
      <c r="N106" s="15">
        <v>56.078826760864068</v>
      </c>
      <c r="O106" s="15">
        <v>46.366192972457753</v>
      </c>
      <c r="P106" s="15">
        <v>80.933951621180583</v>
      </c>
      <c r="Q106" s="15">
        <v>66.21618894390808</v>
      </c>
      <c r="R106" s="15">
        <v>35.361681329423263</v>
      </c>
      <c r="S106" s="15">
        <v>69.640377461143146</v>
      </c>
      <c r="T106" s="15">
        <v>46.487891469977811</v>
      </c>
      <c r="U106" s="15">
        <v>73.851404508366855</v>
      </c>
      <c r="V106" s="15">
        <v>46.747069575132777</v>
      </c>
      <c r="W106" s="15">
        <v>35.121471130386745</v>
      </c>
      <c r="X106" s="15">
        <v>66.098345302435803</v>
      </c>
      <c r="Y106" s="15">
        <v>95.303831936677838</v>
      </c>
      <c r="Z106" s="15">
        <v>63.515165533151496</v>
      </c>
      <c r="AA106" s="15">
        <v>78.159155254413122</v>
      </c>
      <c r="AB106" s="15">
        <v>86.917951013901344</v>
      </c>
      <c r="AC106" s="15">
        <v>67.411350172133425</v>
      </c>
      <c r="AD106" s="15">
        <v>55.015259377729066</v>
      </c>
      <c r="AE106" s="15">
        <v>80.536432134925732</v>
      </c>
      <c r="AF106" s="15">
        <v>69.402927921915804</v>
      </c>
      <c r="AG106" s="15">
        <v>47.850014871455819</v>
      </c>
      <c r="AH106" s="15">
        <v>8.885335103001367</v>
      </c>
      <c r="AI106" s="15">
        <v>49.830654438561908</v>
      </c>
      <c r="AJ106" s="15">
        <v>72.439375883559322</v>
      </c>
      <c r="AK106" s="15">
        <v>63.650123168226955</v>
      </c>
      <c r="AL106" s="15">
        <v>93.817457100379102</v>
      </c>
      <c r="AM106" s="15">
        <v>62.465082656010779</v>
      </c>
      <c r="AN106" s="15">
        <v>19.72085635196812</v>
      </c>
      <c r="AO106" s="15">
        <v>14.147258898023663</v>
      </c>
      <c r="AP106" s="15">
        <v>42.308651495592358</v>
      </c>
      <c r="AQ106" s="15">
        <v>63.813715848537207</v>
      </c>
      <c r="AR106" s="15">
        <v>75.741592584614381</v>
      </c>
      <c r="AS106" s="15">
        <v>90.870151367063713</v>
      </c>
      <c r="AT106" s="15">
        <v>79.915675731844502</v>
      </c>
      <c r="AU106" s="15">
        <v>86.730267725212627</v>
      </c>
      <c r="AV106" s="15">
        <v>86.098827608686094</v>
      </c>
      <c r="AW106" s="15">
        <v>58.186607082152797</v>
      </c>
      <c r="AX106" s="15">
        <v>83.802180212123702</v>
      </c>
      <c r="AY106" s="15">
        <v>71.862594556606467</v>
      </c>
      <c r="AZ106" s="15">
        <v>60.514877094920081</v>
      </c>
      <c r="BA106" s="15">
        <v>71.217288900841439</v>
      </c>
      <c r="BB106" s="15">
        <v>61.269995223264281</v>
      </c>
      <c r="BC106" s="15">
        <v>34.677419354838712</v>
      </c>
      <c r="BD106" s="15">
        <v>39.002932551319638</v>
      </c>
      <c r="BE106" s="15">
        <v>32.404692082111431</v>
      </c>
      <c r="BF106" s="15">
        <v>72.043010752688161</v>
      </c>
      <c r="BG106" s="15">
        <v>46.774193548387096</v>
      </c>
      <c r="BH106" s="15">
        <v>66.740026023060992</v>
      </c>
      <c r="BI106" s="15">
        <v>88.585517196633205</v>
      </c>
      <c r="BJ106" s="15">
        <v>74.059139784946225</v>
      </c>
      <c r="BK106" s="15">
        <v>84.227504244482176</v>
      </c>
      <c r="BL106" s="15">
        <v>60.637976249726478</v>
      </c>
      <c r="BM106" s="15">
        <v>27.9048495609882</v>
      </c>
      <c r="BN106" s="15">
        <v>25.272366826627728</v>
      </c>
      <c r="BO106" s="15">
        <v>34.396760468064514</v>
      </c>
      <c r="BP106" s="15">
        <v>67.147605047965385</v>
      </c>
      <c r="BQ106" s="15">
        <v>63.952643169917401</v>
      </c>
      <c r="BR106" s="15">
        <v>90.453965307217786</v>
      </c>
      <c r="BS106" s="15">
        <v>3.9265312064873807</v>
      </c>
      <c r="BT106" s="15">
        <v>99.722976989069139</v>
      </c>
      <c r="BU106" s="15">
        <v>78.884886676340528</v>
      </c>
      <c r="BV106" s="15">
        <v>19.272343739610839</v>
      </c>
      <c r="BW106" s="15">
        <v>64.516129032258064</v>
      </c>
      <c r="BX106" s="15">
        <v>14.159549807030723</v>
      </c>
      <c r="BY106" s="15">
        <v>60.242617677090976</v>
      </c>
      <c r="BZ106" s="15">
        <v>30.389042037449688</v>
      </c>
      <c r="CA106" s="15">
        <v>17.335483870967746</v>
      </c>
      <c r="CB106" s="15">
        <v>32.518740936038583</v>
      </c>
      <c r="CC106" s="15">
        <v>92.117444941238119</v>
      </c>
      <c r="CD106" s="15">
        <v>51.214382881041622</v>
      </c>
      <c r="CE106" s="15">
        <v>63.06262089697487</v>
      </c>
      <c r="CF106" s="15">
        <v>79.219719258247679</v>
      </c>
      <c r="CG106" s="15">
        <v>76.36408570233894</v>
      </c>
      <c r="CH106" s="15">
        <v>32.81126705224861</v>
      </c>
      <c r="CI106" s="15">
        <v>67.898896384960736</v>
      </c>
      <c r="CJ106" s="15">
        <v>90.673187892707546</v>
      </c>
      <c r="CK106" s="15">
        <v>96.749211027911059</v>
      </c>
      <c r="CL106" s="15">
        <v>97.146519309277778</v>
      </c>
      <c r="CM106" s="15">
        <v>95.007564408297156</v>
      </c>
      <c r="CN106" s="15">
        <v>96.942677045195722</v>
      </c>
      <c r="CO106" s="15">
        <v>65.814838709677417</v>
      </c>
      <c r="CP106" s="15">
        <v>75.352538709677418</v>
      </c>
      <c r="CQ106" s="15">
        <v>89.916639295089922</v>
      </c>
      <c r="CR106" s="15">
        <v>22.976645418161223</v>
      </c>
      <c r="CS106" s="15">
        <v>70.901674422823291</v>
      </c>
      <c r="CT106" s="15">
        <v>86.191265696136526</v>
      </c>
      <c r="CU106" s="15">
        <v>86.467648117954553</v>
      </c>
      <c r="CV106" s="15">
        <v>66.146163792002767</v>
      </c>
      <c r="CW106" s="15">
        <v>62.404982990917652</v>
      </c>
      <c r="CX106" s="15">
        <v>96.843196506643977</v>
      </c>
      <c r="CY106" s="15">
        <v>94.864840702795959</v>
      </c>
      <c r="CZ106" s="15">
        <v>97.558985923825674</v>
      </c>
      <c r="DA106" s="15">
        <v>57.422190103570593</v>
      </c>
      <c r="DB106" s="15">
        <v>97.122359560216552</v>
      </c>
      <c r="DC106" s="15">
        <v>96.558910494025923</v>
      </c>
      <c r="DD106" s="15">
        <v>97.311917691000843</v>
      </c>
      <c r="DE106" s="15">
        <v>57.182389979355683</v>
      </c>
      <c r="DF106" s="15">
        <v>97.32201365641933</v>
      </c>
      <c r="DG106" s="15">
        <v>81.015510981011531</v>
      </c>
      <c r="DH106" s="15">
        <v>64.444345987001668</v>
      </c>
      <c r="DI106" s="15">
        <v>56.774193548387096</v>
      </c>
      <c r="DJ106" s="15">
        <v>82.64876083715022</v>
      </c>
      <c r="DK106" s="15">
        <v>41.329855532118323</v>
      </c>
      <c r="DL106" s="15">
        <v>41.067161763918598</v>
      </c>
      <c r="DM106" s="15">
        <v>84.519723902508318</v>
      </c>
      <c r="DN106" s="15">
        <v>63.738112399983358</v>
      </c>
      <c r="DO106" s="15">
        <v>86.754911291580996</v>
      </c>
      <c r="DP106" s="15">
        <v>87.132980945630237</v>
      </c>
      <c r="DQ106" s="15">
        <v>57.170729602532255</v>
      </c>
      <c r="DR106" s="15">
        <v>81.86101780840653</v>
      </c>
      <c r="DS106" s="15">
        <v>69.177036354808635</v>
      </c>
      <c r="DT106" s="15">
        <v>59.298836152142187</v>
      </c>
      <c r="DU106" s="15">
        <v>36.401193590769452</v>
      </c>
      <c r="DV106" s="15">
        <v>8.7284221668791488</v>
      </c>
      <c r="DW106" s="15">
        <v>4.053847087111687</v>
      </c>
      <c r="DX106" s="15">
        <v>10.326643525917993</v>
      </c>
      <c r="DY106" s="15">
        <v>10.668849064042558</v>
      </c>
      <c r="DZ106" s="15">
        <v>10.648913671055446</v>
      </c>
      <c r="EA106" s="15">
        <v>63.67806557488904</v>
      </c>
      <c r="EB106" s="15">
        <v>60.836431769352622</v>
      </c>
      <c r="EC106" s="15">
        <v>47.988757972590555</v>
      </c>
      <c r="ED106" s="15">
        <v>56.449375927344207</v>
      </c>
      <c r="EE106" s="15">
        <v>20.200640948633144</v>
      </c>
      <c r="EF106" s="15">
        <v>54.640519689643241</v>
      </c>
      <c r="EG106" s="15">
        <v>64.298199748708939</v>
      </c>
      <c r="EH106" s="15">
        <v>82.954836366790971</v>
      </c>
      <c r="EI106" s="15">
        <v>87.863947729094093</v>
      </c>
      <c r="EJ106" s="15">
        <v>45.722837012875942</v>
      </c>
      <c r="EK106" s="15">
        <v>58.982988419771196</v>
      </c>
      <c r="EL106" s="15">
        <v>95.75508559595967</v>
      </c>
      <c r="EM106" s="15">
        <v>92.645090928755081</v>
      </c>
      <c r="EN106" s="15">
        <v>25.144613883772937</v>
      </c>
      <c r="EO106" s="15">
        <v>92.25645161290322</v>
      </c>
      <c r="EP106" s="15">
        <v>99.82354838709675</v>
      </c>
      <c r="EQ106" s="15">
        <v>99.454005344542821</v>
      </c>
      <c r="ER106" s="15">
        <v>96.680267081373415</v>
      </c>
      <c r="ES106" s="15">
        <v>80.873013075979259</v>
      </c>
      <c r="ET106" s="15">
        <v>81.891498087843075</v>
      </c>
      <c r="EU106" s="15">
        <v>94.016650589775381</v>
      </c>
      <c r="EV106" s="15">
        <v>63.668816828523383</v>
      </c>
      <c r="EW106" s="15">
        <v>10.283365117901246</v>
      </c>
      <c r="EX106" s="15">
        <v>21.346727179231593</v>
      </c>
      <c r="EY106" s="15">
        <v>19.190376027888792</v>
      </c>
      <c r="EZ106" s="15">
        <v>18.625465848783971</v>
      </c>
      <c r="FA106" s="15">
        <v>16.274964436233194</v>
      </c>
      <c r="FB106" s="15">
        <v>14.728247767023015</v>
      </c>
      <c r="FC106" s="15">
        <v>17.266497906288741</v>
      </c>
      <c r="FD106" s="15">
        <v>8.3193254825496972</v>
      </c>
      <c r="FE106" s="15">
        <v>18.706557144161792</v>
      </c>
      <c r="FF106" s="15">
        <v>17.612096021011265</v>
      </c>
      <c r="FG106" s="15">
        <v>45.698053617810508</v>
      </c>
      <c r="FH106" s="15">
        <v>60.371047507221647</v>
      </c>
      <c r="FI106" s="15">
        <v>69.155503187756551</v>
      </c>
      <c r="FJ106" s="15">
        <v>68.661932688746589</v>
      </c>
      <c r="FK106" s="15">
        <v>84.198599761908184</v>
      </c>
      <c r="FL106" s="15">
        <v>38.81585523114147</v>
      </c>
      <c r="FM106" s="15">
        <v>59.895393571409649</v>
      </c>
      <c r="FN106" s="15">
        <v>67.496797989480157</v>
      </c>
      <c r="FO106" s="15">
        <v>86.809204617331218</v>
      </c>
      <c r="FP106" s="15">
        <v>69.093314496804155</v>
      </c>
      <c r="FQ106" s="15">
        <v>94.333247172930086</v>
      </c>
      <c r="FR106" s="15">
        <v>76.268677570411114</v>
      </c>
      <c r="FS106" s="15">
        <v>85.775218483224506</v>
      </c>
      <c r="FT106" s="15">
        <v>42.169893166985112</v>
      </c>
      <c r="FU106" s="15">
        <v>6.5682364265728674</v>
      </c>
      <c r="FV106" s="15">
        <v>193.6199713676437</v>
      </c>
      <c r="FW106" s="15">
        <v>233.50650361015977</v>
      </c>
      <c r="FX106" s="15">
        <v>148.07904495806017</v>
      </c>
      <c r="FY106" s="15">
        <v>84.487304679653803</v>
      </c>
      <c r="FZ106" s="15">
        <v>79.407563970854426</v>
      </c>
      <c r="GA106" s="15">
        <v>71.862594556606467</v>
      </c>
      <c r="GB106" s="15">
        <v>-5.6738848791871366</v>
      </c>
      <c r="GC106" s="15">
        <v>71.217288900841439</v>
      </c>
      <c r="GD106" s="15">
        <v>8.8882067337570785</v>
      </c>
      <c r="GE106" s="15">
        <v>34.677419354838712</v>
      </c>
      <c r="GF106" s="15">
        <v>39.002932551319638</v>
      </c>
      <c r="GG106" s="15">
        <v>32.404692082111431</v>
      </c>
      <c r="GH106" s="15">
        <v>72.043010752688161</v>
      </c>
      <c r="GI106" s="15">
        <v>46.774193548387096</v>
      </c>
      <c r="GJ106" s="15">
        <v>66.740026023060992</v>
      </c>
      <c r="GK106" s="15">
        <v>8.612903225806452</v>
      </c>
      <c r="GL106" s="15">
        <v>12.451612903225806</v>
      </c>
      <c r="GM106" s="15">
        <v>4.9946236559139789</v>
      </c>
      <c r="GN106" s="15">
        <v>60.637976249726478</v>
      </c>
      <c r="GO106" s="15">
        <v>27.9048495609882</v>
      </c>
      <c r="GP106" s="15">
        <v>25.272366826627728</v>
      </c>
      <c r="GQ106" s="15">
        <v>34.396760468064514</v>
      </c>
      <c r="GR106" s="15">
        <v>67.147605047965385</v>
      </c>
      <c r="GS106" s="15">
        <v>36.047356830082606</v>
      </c>
      <c r="GT106" s="15">
        <v>9.5460346927822162</v>
      </c>
      <c r="GU106" s="15">
        <v>3.9265312064873807</v>
      </c>
      <c r="GV106" s="15">
        <v>99.927055941788836</v>
      </c>
      <c r="GW106" s="15">
        <v>84.359118426978895</v>
      </c>
      <c r="GX106" s="15">
        <v>21.037898506479038</v>
      </c>
      <c r="GY106" s="15">
        <v>0.64516129032258063</v>
      </c>
      <c r="GZ106" s="15">
        <v>2197.5556299837654</v>
      </c>
      <c r="HA106" s="15">
        <v>60.657845987750505</v>
      </c>
      <c r="HB106" s="15">
        <v>28.77766388840093</v>
      </c>
      <c r="HC106" s="15">
        <v>17.335483870967746</v>
      </c>
      <c r="HD106" s="15">
        <v>3206751.0150682931</v>
      </c>
      <c r="HE106" s="15">
        <v>32.790281618023563</v>
      </c>
      <c r="HF106" s="15">
        <v>219.22528417818734</v>
      </c>
      <c r="HG106" s="15">
        <v>182.53869431643619</v>
      </c>
      <c r="HH106" s="15">
        <v>88.511909882232459</v>
      </c>
      <c r="HI106" s="15">
        <v>177.57503415243553</v>
      </c>
      <c r="HJ106" s="15">
        <v>67.18873294775139</v>
      </c>
      <c r="HK106" s="15">
        <v>131.50169544274897</v>
      </c>
      <c r="HL106" s="15">
        <v>90.673187892707546</v>
      </c>
      <c r="HM106" s="15">
        <v>96.749211027911059</v>
      </c>
      <c r="HN106" s="15">
        <v>97.146519309277778</v>
      </c>
      <c r="HO106" s="15">
        <v>95.007564408297156</v>
      </c>
      <c r="HP106" s="15">
        <v>96.942677045195722</v>
      </c>
      <c r="HQ106" s="15">
        <v>74.112580645161273</v>
      </c>
      <c r="HR106" s="15">
        <v>74.823999999999998</v>
      </c>
      <c r="HS106" s="15">
        <v>88.422983877965152</v>
      </c>
      <c r="HT106" s="15">
        <v>26.116911823826932</v>
      </c>
      <c r="HU106" s="15">
        <v>70.901674422823291</v>
      </c>
      <c r="HV106" s="15">
        <v>86.191265696136526</v>
      </c>
      <c r="HW106" s="15">
        <v>86.467648117954553</v>
      </c>
      <c r="HX106" s="15">
        <v>66.146163792002767</v>
      </c>
      <c r="HY106" s="15">
        <v>62.404982990917652</v>
      </c>
      <c r="HZ106" s="15">
        <v>96.843196506643977</v>
      </c>
      <c r="IA106" s="15">
        <v>94.864840702795959</v>
      </c>
      <c r="IB106" s="15">
        <v>97.558985923825674</v>
      </c>
      <c r="IC106" s="15">
        <v>57.422190103570593</v>
      </c>
      <c r="ID106" s="15">
        <v>97.122359560216552</v>
      </c>
      <c r="IE106" s="15">
        <v>96.558910494025923</v>
      </c>
      <c r="IF106" s="15">
        <v>97.311917691000843</v>
      </c>
      <c r="IG106" s="15">
        <v>57.182389979355683</v>
      </c>
      <c r="IH106" s="15">
        <v>97.32201365641933</v>
      </c>
      <c r="II106" s="15">
        <v>90.40865467527658</v>
      </c>
      <c r="IJ106" s="15">
        <v>3.3376360682169341</v>
      </c>
      <c r="IK106" s="15">
        <v>16.193548387096776</v>
      </c>
      <c r="IL106" s="15">
        <v>82.64876083715022</v>
      </c>
      <c r="IM106" s="15">
        <v>41.329855532118323</v>
      </c>
      <c r="IN106" s="15">
        <v>41.067161763918598</v>
      </c>
      <c r="IO106" s="15">
        <v>85.068486395449042</v>
      </c>
      <c r="IP106" s="15">
        <v>63.738112399983358</v>
      </c>
      <c r="IQ106" s="15">
        <v>11.175882869525832</v>
      </c>
      <c r="IR106" s="15">
        <v>87.132980945630237</v>
      </c>
      <c r="IS106" s="15">
        <v>80.146619528136853</v>
      </c>
      <c r="IT106" s="15">
        <v>8.2449919052697584</v>
      </c>
      <c r="IU106" s="15">
        <v>65.549893390707041</v>
      </c>
      <c r="IV106" s="15">
        <v>8.3838128752622403</v>
      </c>
      <c r="IW106" s="15">
        <v>36.401193590769452</v>
      </c>
      <c r="IX106" s="15">
        <v>54.087916612286925</v>
      </c>
      <c r="IY106" s="15">
        <v>7.9978519406898299</v>
      </c>
      <c r="IZ106" s="15">
        <v>15.049471908456963</v>
      </c>
      <c r="JA106" s="15">
        <v>113.63830234698021</v>
      </c>
      <c r="JB106" s="15">
        <v>6.1103277332949011</v>
      </c>
      <c r="JC106" s="15">
        <v>53.07984836044556</v>
      </c>
      <c r="JD106" s="15">
        <v>33.424525608952763</v>
      </c>
      <c r="JE106" s="15">
        <v>15.524391002629329</v>
      </c>
      <c r="JF106" s="15">
        <v>5.7449421411168249</v>
      </c>
      <c r="JG106" s="15">
        <v>6.0601922845899479</v>
      </c>
      <c r="JH106" s="15">
        <v>13.442351171706092</v>
      </c>
      <c r="JI106" s="15">
        <v>12.862907084328524</v>
      </c>
      <c r="JJ106" s="15">
        <v>84.57802676408474</v>
      </c>
      <c r="JK106" s="15">
        <v>105.93324973854706</v>
      </c>
      <c r="JL106" s="15">
        <v>45.722837012875942</v>
      </c>
      <c r="JM106" s="15">
        <v>58.982988419771196</v>
      </c>
      <c r="JN106" s="15">
        <v>95.75508559595967</v>
      </c>
      <c r="JO106" s="15">
        <v>92.645090928755081</v>
      </c>
      <c r="JP106" s="15">
        <v>25.144613883772937</v>
      </c>
      <c r="JQ106" s="15">
        <v>92.25645161290322</v>
      </c>
      <c r="JR106" s="15">
        <v>99.82354838709675</v>
      </c>
      <c r="JS106" s="15">
        <v>99.454005344542821</v>
      </c>
      <c r="JT106" s="15">
        <v>96.680267081373415</v>
      </c>
      <c r="JU106" s="15">
        <v>80.873013075979259</v>
      </c>
      <c r="JV106" s="15">
        <v>0.90283242258064533</v>
      </c>
      <c r="JW106" s="15">
        <v>0.95476003870967763</v>
      </c>
      <c r="JX106" s="15">
        <v>1.5845043131612904</v>
      </c>
      <c r="JY106" s="15">
        <v>0.24514818387096773</v>
      </c>
      <c r="JZ106" s="15">
        <v>7.3708462579473197</v>
      </c>
      <c r="KA106" s="15">
        <v>486050.30839158065</v>
      </c>
      <c r="KB106" s="15">
        <v>293869.9685826067</v>
      </c>
      <c r="KC106" s="15">
        <v>1.589066752479106</v>
      </c>
      <c r="KD106" s="15">
        <v>272.324617054226</v>
      </c>
      <c r="KE106" s="15">
        <v>44.896095475612888</v>
      </c>
      <c r="KF106" s="15">
        <v>25.23710475903227</v>
      </c>
      <c r="KG106" s="15">
        <v>0.13820842248918899</v>
      </c>
      <c r="KH106" s="15">
        <v>-2.1325999226197738</v>
      </c>
      <c r="KI106" s="15">
        <v>40.668927178979821</v>
      </c>
      <c r="KJ106" s="15">
        <v>41.484190028886601</v>
      </c>
      <c r="KK106" s="15">
        <v>76.622012751026233</v>
      </c>
      <c r="KL106" s="15">
        <v>5.8446682671020858</v>
      </c>
      <c r="KM106" s="15">
        <v>5.8272201527004803</v>
      </c>
      <c r="KN106" s="15">
        <v>82.358602150537678</v>
      </c>
      <c r="KO106" s="15">
        <v>110.64050537634407</v>
      </c>
      <c r="KP106" s="15">
        <v>106.02191397849462</v>
      </c>
      <c r="KQ106" s="15">
        <v>13.190795382668774</v>
      </c>
      <c r="KR106" s="15">
        <v>30.90668550319586</v>
      </c>
      <c r="KS106" s="15">
        <v>94.333247172930086</v>
      </c>
      <c r="KT106" s="15">
        <v>7.3313537059630907</v>
      </c>
      <c r="KU106" s="15">
        <v>85.775218483224506</v>
      </c>
      <c r="KV106" s="15">
        <v>42.169893166985112</v>
      </c>
    </row>
    <row r="107" spans="1:308" x14ac:dyDescent="0.3"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</row>
    <row r="108" spans="1:308" ht="14.25" customHeight="1" x14ac:dyDescent="0.3">
      <c r="C108" s="2" t="s">
        <v>319</v>
      </c>
      <c r="D108" s="2"/>
      <c r="E108" s="2"/>
      <c r="F108" s="2"/>
      <c r="G108" s="2"/>
      <c r="H108" s="2"/>
      <c r="I108" t="s">
        <v>341</v>
      </c>
      <c r="J108" t="s">
        <v>341</v>
      </c>
      <c r="K108" t="s">
        <v>341</v>
      </c>
      <c r="L108" t="s">
        <v>341</v>
      </c>
      <c r="M108" t="s">
        <v>341</v>
      </c>
      <c r="N108" t="s">
        <v>341</v>
      </c>
      <c r="O108" t="s">
        <v>341</v>
      </c>
      <c r="P108" t="s">
        <v>341</v>
      </c>
      <c r="Q108" t="s">
        <v>341</v>
      </c>
      <c r="R108" t="s">
        <v>341</v>
      </c>
      <c r="S108" t="s">
        <v>341</v>
      </c>
      <c r="T108" t="s">
        <v>341</v>
      </c>
      <c r="U108" t="s">
        <v>341</v>
      </c>
      <c r="V108" t="s">
        <v>341</v>
      </c>
      <c r="W108" t="s">
        <v>341</v>
      </c>
      <c r="X108" t="s">
        <v>341</v>
      </c>
      <c r="Y108" t="s">
        <v>341</v>
      </c>
      <c r="Z108" t="s">
        <v>341</v>
      </c>
      <c r="AA108" t="s">
        <v>341</v>
      </c>
      <c r="AB108" t="s">
        <v>341</v>
      </c>
      <c r="AC108" t="s">
        <v>341</v>
      </c>
      <c r="AD108" t="s">
        <v>341</v>
      </c>
      <c r="AE108" t="s">
        <v>341</v>
      </c>
      <c r="AF108" t="s">
        <v>341</v>
      </c>
      <c r="AG108" t="s">
        <v>341</v>
      </c>
      <c r="AH108" t="s">
        <v>341</v>
      </c>
      <c r="AI108" t="s">
        <v>341</v>
      </c>
      <c r="AJ108" t="s">
        <v>341</v>
      </c>
      <c r="AK108" t="s">
        <v>341</v>
      </c>
      <c r="AL108" t="s">
        <v>341</v>
      </c>
      <c r="AM108" t="s">
        <v>341</v>
      </c>
      <c r="AP108" t="s">
        <v>341</v>
      </c>
      <c r="AQ108" t="s">
        <v>341</v>
      </c>
      <c r="AR108" t="s">
        <v>341</v>
      </c>
      <c r="AS108" t="s">
        <v>341</v>
      </c>
      <c r="AT108" t="s">
        <v>341</v>
      </c>
      <c r="AU108" t="s">
        <v>341</v>
      </c>
      <c r="AV108" t="s">
        <v>341</v>
      </c>
      <c r="AW108" t="s">
        <v>341</v>
      </c>
      <c r="AX108" t="s">
        <v>341</v>
      </c>
      <c r="AY108" t="s">
        <v>341</v>
      </c>
      <c r="AZ108" t="s">
        <v>341</v>
      </c>
      <c r="BA108" t="s">
        <v>341</v>
      </c>
      <c r="BB108" t="s">
        <v>341</v>
      </c>
      <c r="BC108" t="s">
        <v>341</v>
      </c>
      <c r="BD108" t="s">
        <v>341</v>
      </c>
      <c r="BE108" t="s">
        <v>341</v>
      </c>
      <c r="BF108" t="s">
        <v>341</v>
      </c>
      <c r="BG108" t="s">
        <v>341</v>
      </c>
      <c r="BH108" t="s">
        <v>341</v>
      </c>
      <c r="BI108" t="s">
        <v>341</v>
      </c>
      <c r="BJ108" t="s">
        <v>341</v>
      </c>
      <c r="BK108" t="s">
        <v>341</v>
      </c>
      <c r="BL108" t="s">
        <v>341</v>
      </c>
      <c r="BM108" t="s">
        <v>341</v>
      </c>
      <c r="BN108" t="s">
        <v>341</v>
      </c>
      <c r="BO108" t="s">
        <v>341</v>
      </c>
      <c r="BP108" t="s">
        <v>341</v>
      </c>
      <c r="BQ108" t="s">
        <v>341</v>
      </c>
      <c r="BR108" t="s">
        <v>341</v>
      </c>
      <c r="BS108" t="s">
        <v>341</v>
      </c>
      <c r="BT108" t="s">
        <v>341</v>
      </c>
      <c r="BU108" t="s">
        <v>341</v>
      </c>
      <c r="BV108" t="s">
        <v>341</v>
      </c>
      <c r="BW108" t="s">
        <v>341</v>
      </c>
      <c r="BX108" t="s">
        <v>341</v>
      </c>
      <c r="BY108" t="s">
        <v>341</v>
      </c>
      <c r="BZ108" t="s">
        <v>341</v>
      </c>
      <c r="CA108" t="s">
        <v>341</v>
      </c>
      <c r="CB108" t="s">
        <v>341</v>
      </c>
      <c r="CC108" t="s">
        <v>341</v>
      </c>
      <c r="CD108" t="s">
        <v>341</v>
      </c>
      <c r="CE108" t="s">
        <v>341</v>
      </c>
      <c r="CF108" t="s">
        <v>341</v>
      </c>
      <c r="CG108" t="s">
        <v>341</v>
      </c>
      <c r="CH108" t="s">
        <v>341</v>
      </c>
      <c r="CI108" t="s">
        <v>341</v>
      </c>
      <c r="CJ108" t="s">
        <v>341</v>
      </c>
      <c r="CK108" t="s">
        <v>341</v>
      </c>
      <c r="CL108" t="s">
        <v>341</v>
      </c>
      <c r="CM108" t="s">
        <v>341</v>
      </c>
      <c r="CN108" t="s">
        <v>341</v>
      </c>
      <c r="CO108" t="s">
        <v>341</v>
      </c>
      <c r="CP108" t="s">
        <v>341</v>
      </c>
      <c r="CQ108" t="s">
        <v>341</v>
      </c>
      <c r="CR108" t="s">
        <v>341</v>
      </c>
      <c r="CS108" t="s">
        <v>341</v>
      </c>
      <c r="CT108" t="s">
        <v>341</v>
      </c>
      <c r="CU108" t="s">
        <v>341</v>
      </c>
      <c r="CV108" t="s">
        <v>341</v>
      </c>
      <c r="CW108" t="s">
        <v>341</v>
      </c>
      <c r="CX108" t="s">
        <v>341</v>
      </c>
      <c r="CY108" t="s">
        <v>341</v>
      </c>
      <c r="CZ108" t="s">
        <v>341</v>
      </c>
      <c r="DA108" t="s">
        <v>341</v>
      </c>
      <c r="DB108" t="s">
        <v>341</v>
      </c>
      <c r="DC108" t="s">
        <v>341</v>
      </c>
      <c r="DD108" t="s">
        <v>341</v>
      </c>
      <c r="DE108" t="s">
        <v>341</v>
      </c>
      <c r="DF108" t="s">
        <v>341</v>
      </c>
      <c r="DG108" t="s">
        <v>341</v>
      </c>
      <c r="DH108" t="s">
        <v>341</v>
      </c>
      <c r="DI108" t="s">
        <v>341</v>
      </c>
      <c r="DJ108" t="s">
        <v>341</v>
      </c>
      <c r="DK108" t="s">
        <v>341</v>
      </c>
      <c r="DL108" t="s">
        <v>341</v>
      </c>
      <c r="DM108" t="s">
        <v>341</v>
      </c>
      <c r="DN108" t="s">
        <v>341</v>
      </c>
      <c r="DO108" t="s">
        <v>341</v>
      </c>
      <c r="DP108" t="s">
        <v>341</v>
      </c>
      <c r="DQ108" t="s">
        <v>341</v>
      </c>
      <c r="DR108" t="s">
        <v>341</v>
      </c>
      <c r="DS108" t="s">
        <v>341</v>
      </c>
      <c r="DT108" t="s">
        <v>341</v>
      </c>
      <c r="DU108" t="s">
        <v>341</v>
      </c>
      <c r="DV108" t="s">
        <v>341</v>
      </c>
      <c r="DW108" t="s">
        <v>341</v>
      </c>
      <c r="DX108" t="s">
        <v>341</v>
      </c>
      <c r="DY108" t="s">
        <v>341</v>
      </c>
      <c r="DZ108" t="s">
        <v>341</v>
      </c>
      <c r="EA108" t="s">
        <v>341</v>
      </c>
      <c r="EB108" t="s">
        <v>341</v>
      </c>
      <c r="EC108" t="s">
        <v>341</v>
      </c>
      <c r="ED108" t="s">
        <v>341</v>
      </c>
      <c r="EE108" t="s">
        <v>341</v>
      </c>
      <c r="EF108" t="s">
        <v>341</v>
      </c>
      <c r="EG108" t="s">
        <v>341</v>
      </c>
      <c r="EH108" t="s">
        <v>341</v>
      </c>
      <c r="EI108" t="s">
        <v>341</v>
      </c>
      <c r="EJ108" t="s">
        <v>341</v>
      </c>
      <c r="EK108" t="s">
        <v>341</v>
      </c>
      <c r="EL108" t="s">
        <v>341</v>
      </c>
      <c r="EM108" t="s">
        <v>341</v>
      </c>
      <c r="EN108" t="s">
        <v>341</v>
      </c>
      <c r="EO108" t="s">
        <v>341</v>
      </c>
      <c r="EP108" t="s">
        <v>341</v>
      </c>
      <c r="EQ108" t="s">
        <v>341</v>
      </c>
      <c r="ER108" t="s">
        <v>341</v>
      </c>
      <c r="ES108" t="s">
        <v>341</v>
      </c>
      <c r="ET108" t="s">
        <v>341</v>
      </c>
      <c r="EU108" t="s">
        <v>341</v>
      </c>
      <c r="EV108" t="s">
        <v>341</v>
      </c>
      <c r="EW108" t="s">
        <v>341</v>
      </c>
      <c r="EX108" t="s">
        <v>341</v>
      </c>
      <c r="EY108" t="s">
        <v>341</v>
      </c>
      <c r="FE108" t="s">
        <v>341</v>
      </c>
      <c r="FF108" t="s">
        <v>341</v>
      </c>
      <c r="FG108" t="s">
        <v>341</v>
      </c>
      <c r="FH108" t="s">
        <v>341</v>
      </c>
      <c r="FI108" t="s">
        <v>341</v>
      </c>
      <c r="FJ108" t="s">
        <v>341</v>
      </c>
      <c r="FK108" t="s">
        <v>341</v>
      </c>
      <c r="FL108" t="s">
        <v>341</v>
      </c>
      <c r="FM108" t="s">
        <v>341</v>
      </c>
      <c r="FN108" t="s">
        <v>341</v>
      </c>
      <c r="FO108" t="s">
        <v>341</v>
      </c>
      <c r="FP108" t="s">
        <v>341</v>
      </c>
      <c r="FT108" t="s">
        <v>341</v>
      </c>
      <c r="FU108" s="10" t="s">
        <v>320</v>
      </c>
      <c r="FV108" s="10" t="s">
        <v>320</v>
      </c>
      <c r="FW108" s="10" t="s">
        <v>320</v>
      </c>
      <c r="FX108" s="10" t="s">
        <v>320</v>
      </c>
      <c r="FY108" s="10" t="s">
        <v>320</v>
      </c>
      <c r="FZ108" s="10" t="s">
        <v>320</v>
      </c>
      <c r="GA108" s="10" t="s">
        <v>321</v>
      </c>
      <c r="GB108" s="10" t="s">
        <v>322</v>
      </c>
      <c r="GC108" s="10" t="s">
        <v>321</v>
      </c>
      <c r="GD108" s="10" t="s">
        <v>322</v>
      </c>
      <c r="GE108" s="10" t="s">
        <v>321</v>
      </c>
      <c r="GF108" s="10" t="s">
        <v>321</v>
      </c>
      <c r="GG108" s="10" t="s">
        <v>321</v>
      </c>
      <c r="GH108" s="10" t="s">
        <v>321</v>
      </c>
      <c r="GI108" s="10" t="s">
        <v>321</v>
      </c>
      <c r="GJ108" s="10" t="s">
        <v>321</v>
      </c>
      <c r="GK108" s="10" t="s">
        <v>323</v>
      </c>
      <c r="GL108" s="10" t="s">
        <v>323</v>
      </c>
      <c r="GM108" s="10" t="s">
        <v>324</v>
      </c>
      <c r="GN108" s="10" t="s">
        <v>321</v>
      </c>
      <c r="GO108" s="10" t="s">
        <v>321</v>
      </c>
      <c r="GP108" s="10" t="s">
        <v>321</v>
      </c>
      <c r="GQ108" s="10" t="s">
        <v>321</v>
      </c>
      <c r="GR108" s="10" t="s">
        <v>321</v>
      </c>
      <c r="GS108" s="10" t="s">
        <v>321</v>
      </c>
      <c r="GT108" s="10" t="s">
        <v>321</v>
      </c>
      <c r="GU108" s="10" t="s">
        <v>321</v>
      </c>
      <c r="GV108" s="10" t="s">
        <v>321</v>
      </c>
      <c r="GW108" s="10" t="s">
        <v>321</v>
      </c>
      <c r="GX108" s="10" t="s">
        <v>321</v>
      </c>
      <c r="GY108" s="10" t="s">
        <v>325</v>
      </c>
      <c r="GZ108" s="10" t="s">
        <v>326</v>
      </c>
      <c r="HA108" s="10" t="s">
        <v>321</v>
      </c>
      <c r="HB108" s="10" t="s">
        <v>321</v>
      </c>
      <c r="HC108" s="10" t="s">
        <v>321</v>
      </c>
      <c r="HD108" s="10" t="s">
        <v>702</v>
      </c>
      <c r="HE108" s="10" t="s">
        <v>327</v>
      </c>
      <c r="HF108" s="10" t="s">
        <v>327</v>
      </c>
      <c r="HG108" s="10" t="s">
        <v>327</v>
      </c>
      <c r="HH108" s="10" t="s">
        <v>327</v>
      </c>
      <c r="HI108" s="10" t="s">
        <v>703</v>
      </c>
      <c r="HJ108" s="10" t="s">
        <v>321</v>
      </c>
      <c r="HK108" s="10" t="s">
        <v>704</v>
      </c>
      <c r="HL108" s="10" t="s">
        <v>321</v>
      </c>
      <c r="HM108" s="10" t="s">
        <v>321</v>
      </c>
      <c r="HN108" s="10" t="s">
        <v>321</v>
      </c>
      <c r="HO108" s="10" t="s">
        <v>321</v>
      </c>
      <c r="HP108" s="10" t="s">
        <v>321</v>
      </c>
      <c r="HQ108" s="10" t="s">
        <v>321</v>
      </c>
      <c r="HR108" s="10" t="s">
        <v>321</v>
      </c>
      <c r="HS108" s="10" t="s">
        <v>321</v>
      </c>
      <c r="HT108" s="10" t="s">
        <v>321</v>
      </c>
      <c r="HU108" s="10" t="s">
        <v>321</v>
      </c>
      <c r="HV108" s="10" t="s">
        <v>321</v>
      </c>
      <c r="HW108" s="10" t="s">
        <v>321</v>
      </c>
      <c r="HX108" s="10" t="s">
        <v>321</v>
      </c>
      <c r="HY108" s="10" t="s">
        <v>321</v>
      </c>
      <c r="HZ108" s="10" t="s">
        <v>321</v>
      </c>
      <c r="IA108" s="10" t="s">
        <v>321</v>
      </c>
      <c r="IB108" s="10" t="s">
        <v>321</v>
      </c>
      <c r="IC108" s="10" t="s">
        <v>321</v>
      </c>
      <c r="ID108" s="10" t="s">
        <v>321</v>
      </c>
      <c r="IE108" s="10" t="s">
        <v>321</v>
      </c>
      <c r="IF108" s="10" t="s">
        <v>321</v>
      </c>
      <c r="IG108" s="10" t="s">
        <v>321</v>
      </c>
      <c r="IH108" s="10" t="s">
        <v>321</v>
      </c>
      <c r="II108" s="10" t="s">
        <v>321</v>
      </c>
      <c r="IJ108" s="10" t="s">
        <v>705</v>
      </c>
      <c r="IK108" s="10" t="s">
        <v>706</v>
      </c>
      <c r="IL108" s="10" t="s">
        <v>321</v>
      </c>
      <c r="IM108" s="10" t="s">
        <v>321</v>
      </c>
      <c r="IN108" s="10" t="s">
        <v>321</v>
      </c>
      <c r="IO108" s="10" t="s">
        <v>321</v>
      </c>
      <c r="IP108" s="10" t="s">
        <v>321</v>
      </c>
      <c r="IQ108" s="10" t="s">
        <v>271</v>
      </c>
      <c r="IR108" s="10" t="s">
        <v>321</v>
      </c>
      <c r="IS108" s="10" t="s">
        <v>707</v>
      </c>
      <c r="IT108" s="10" t="s">
        <v>329</v>
      </c>
      <c r="IU108" s="10" t="s">
        <v>330</v>
      </c>
      <c r="IV108" s="10" t="s">
        <v>328</v>
      </c>
      <c r="IW108" s="10" t="s">
        <v>321</v>
      </c>
      <c r="IX108" s="10" t="s">
        <v>331</v>
      </c>
      <c r="IY108" s="10" t="s">
        <v>331</v>
      </c>
      <c r="IZ108" s="10" t="s">
        <v>331</v>
      </c>
      <c r="JA108" s="10" t="s">
        <v>331</v>
      </c>
      <c r="JB108" s="10" t="s">
        <v>708</v>
      </c>
      <c r="JC108" s="10" t="s">
        <v>331</v>
      </c>
      <c r="JD108" s="10" t="s">
        <v>331</v>
      </c>
      <c r="JE108" s="10" t="s">
        <v>331</v>
      </c>
      <c r="JF108" s="10" t="s">
        <v>331</v>
      </c>
      <c r="JG108" s="10" t="s">
        <v>708</v>
      </c>
      <c r="JH108" s="10" t="s">
        <v>332</v>
      </c>
      <c r="JI108" s="10" t="s">
        <v>332</v>
      </c>
      <c r="JJ108" s="10" t="s">
        <v>321</v>
      </c>
      <c r="JK108" s="10" t="s">
        <v>321</v>
      </c>
      <c r="JL108" s="10" t="s">
        <v>321</v>
      </c>
      <c r="JM108" s="10" t="s">
        <v>321</v>
      </c>
      <c r="JN108" s="10" t="s">
        <v>321</v>
      </c>
      <c r="JO108" s="10" t="s">
        <v>321</v>
      </c>
      <c r="JP108" s="10" t="s">
        <v>321</v>
      </c>
      <c r="JQ108" s="10" t="s">
        <v>321</v>
      </c>
      <c r="JR108" s="10" t="s">
        <v>321</v>
      </c>
      <c r="JS108" s="10" t="s">
        <v>321</v>
      </c>
      <c r="JT108" s="10" t="s">
        <v>321</v>
      </c>
      <c r="JU108" s="10" t="s">
        <v>321</v>
      </c>
      <c r="JV108" s="10" t="s">
        <v>333</v>
      </c>
      <c r="JW108" s="10" t="s">
        <v>333</v>
      </c>
      <c r="JX108" s="10" t="s">
        <v>333</v>
      </c>
      <c r="JY108" s="10" t="s">
        <v>333</v>
      </c>
      <c r="JZ108" s="10" t="s">
        <v>709</v>
      </c>
      <c r="KA108" s="10" t="s">
        <v>709</v>
      </c>
      <c r="KB108" s="10" t="s">
        <v>709</v>
      </c>
      <c r="KC108" s="10" t="s">
        <v>710</v>
      </c>
      <c r="KD108" s="10" t="s">
        <v>711</v>
      </c>
      <c r="KE108" s="10" t="s">
        <v>711</v>
      </c>
      <c r="KF108" s="10" t="s">
        <v>711</v>
      </c>
      <c r="KG108" s="10" t="s">
        <v>705</v>
      </c>
      <c r="KH108" s="10" t="s">
        <v>705</v>
      </c>
      <c r="KI108" s="10" t="s">
        <v>705</v>
      </c>
      <c r="KJ108" s="10" t="s">
        <v>705</v>
      </c>
      <c r="KK108" s="10" t="s">
        <v>705</v>
      </c>
      <c r="KL108" s="10" t="s">
        <v>333</v>
      </c>
      <c r="KM108" s="10" t="s">
        <v>334</v>
      </c>
      <c r="KN108" s="10" t="s">
        <v>335</v>
      </c>
      <c r="KO108" s="10" t="s">
        <v>335</v>
      </c>
      <c r="KP108" s="10" t="s">
        <v>335</v>
      </c>
      <c r="KQ108" s="10" t="s">
        <v>321</v>
      </c>
      <c r="KR108" s="10" t="s">
        <v>321</v>
      </c>
      <c r="KS108" s="10" t="s">
        <v>321</v>
      </c>
      <c r="KT108" s="10" t="s">
        <v>708</v>
      </c>
      <c r="KU108" s="10" t="s">
        <v>321</v>
      </c>
      <c r="KV108" s="10" t="s">
        <v>321</v>
      </c>
    </row>
  </sheetData>
  <mergeCells count="5">
    <mergeCell ref="I1:I5"/>
    <mergeCell ref="J1:O5"/>
    <mergeCell ref="P1:AR4"/>
    <mergeCell ref="AS1:FT4"/>
    <mergeCell ref="FU1:KV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6074-F485-4A69-AEFC-DF2A520D762C}">
  <dimension ref="A3:D10"/>
  <sheetViews>
    <sheetView workbookViewId="0">
      <selection activeCell="H21" sqref="H21"/>
    </sheetView>
  </sheetViews>
  <sheetFormatPr defaultColWidth="11.5546875" defaultRowHeight="14.4" x14ac:dyDescent="0.3"/>
  <cols>
    <col min="1" max="1" width="19.88671875" bestFit="1" customWidth="1"/>
    <col min="2" max="2" width="21.44140625" bestFit="1" customWidth="1"/>
    <col min="3" max="3" width="3" bestFit="1" customWidth="1"/>
    <col min="4" max="4" width="11.88671875" bestFit="1" customWidth="1"/>
  </cols>
  <sheetData>
    <row r="3" spans="1:4" x14ac:dyDescent="0.3">
      <c r="A3" s="95" t="s">
        <v>750</v>
      </c>
      <c r="B3" s="95" t="s">
        <v>751</v>
      </c>
    </row>
    <row r="4" spans="1:4" x14ac:dyDescent="0.3">
      <c r="A4" s="95" t="s">
        <v>748</v>
      </c>
      <c r="B4" t="s">
        <v>385</v>
      </c>
      <c r="C4" t="s">
        <v>384</v>
      </c>
      <c r="D4" t="s">
        <v>749</v>
      </c>
    </row>
    <row r="5" spans="1:4" x14ac:dyDescent="0.3">
      <c r="A5" s="96" t="s">
        <v>485</v>
      </c>
      <c r="B5">
        <v>6</v>
      </c>
      <c r="D5">
        <v>6</v>
      </c>
    </row>
    <row r="6" spans="1:4" x14ac:dyDescent="0.3">
      <c r="A6" s="96" t="s">
        <v>486</v>
      </c>
      <c r="B6">
        <v>13</v>
      </c>
      <c r="C6">
        <v>3</v>
      </c>
      <c r="D6">
        <v>16</v>
      </c>
    </row>
    <row r="7" spans="1:4" x14ac:dyDescent="0.3">
      <c r="A7" s="96" t="s">
        <v>487</v>
      </c>
      <c r="B7">
        <v>11</v>
      </c>
      <c r="C7">
        <v>16</v>
      </c>
      <c r="D7">
        <v>27</v>
      </c>
    </row>
    <row r="8" spans="1:4" x14ac:dyDescent="0.3">
      <c r="A8" s="96" t="s">
        <v>488</v>
      </c>
      <c r="B8">
        <v>1</v>
      </c>
      <c r="C8">
        <v>19</v>
      </c>
      <c r="D8">
        <v>20</v>
      </c>
    </row>
    <row r="9" spans="1:4" x14ac:dyDescent="0.3">
      <c r="A9" s="96" t="s">
        <v>489</v>
      </c>
      <c r="C9">
        <v>13</v>
      </c>
      <c r="D9">
        <v>13</v>
      </c>
    </row>
    <row r="10" spans="1:4" x14ac:dyDescent="0.3">
      <c r="A10" s="96" t="s">
        <v>749</v>
      </c>
      <c r="B10">
        <v>31</v>
      </c>
      <c r="C10">
        <v>51</v>
      </c>
      <c r="D10">
        <v>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83"/>
  <sheetViews>
    <sheetView workbookViewId="0">
      <pane xSplit="3" ySplit="1" topLeftCell="AN58" activePane="bottomRight" state="frozen"/>
      <selection pane="topRight" activeCell="C1" sqref="C1"/>
      <selection pane="bottomLeft" activeCell="A2" sqref="A2"/>
      <selection pane="bottomRight" sqref="A1:BF83"/>
    </sheetView>
  </sheetViews>
  <sheetFormatPr defaultColWidth="11.5546875" defaultRowHeight="14.4" x14ac:dyDescent="0.3"/>
  <cols>
    <col min="2" max="3" width="8.33203125" bestFit="1" customWidth="1"/>
    <col min="4" max="4" width="23.33203125" bestFit="1" customWidth="1"/>
    <col min="5" max="5" width="13" bestFit="1" customWidth="1"/>
    <col min="6" max="6" width="17.6640625" bestFit="1" customWidth="1"/>
    <col min="7" max="8" width="13.5546875" customWidth="1"/>
    <col min="10" max="10" width="22" bestFit="1" customWidth="1"/>
    <col min="14" max="14" width="20.6640625" bestFit="1" customWidth="1"/>
    <col min="35" max="35" width="7.88671875" customWidth="1"/>
    <col min="36" max="36" width="28.33203125" bestFit="1" customWidth="1"/>
    <col min="37" max="39" width="7.88671875" customWidth="1"/>
    <col min="40" max="40" width="15.6640625" customWidth="1"/>
    <col min="41" max="47" width="7.88671875" customWidth="1"/>
    <col min="48" max="48" width="18.21875" customWidth="1"/>
    <col min="49" max="51" width="7.88671875" customWidth="1"/>
    <col min="52" max="52" width="13.88671875" customWidth="1"/>
    <col min="53" max="58" width="7.88671875" customWidth="1"/>
  </cols>
  <sheetData>
    <row r="1" spans="1:58" x14ac:dyDescent="0.3">
      <c r="A1" s="1" t="s">
        <v>626</v>
      </c>
      <c r="B1" s="1" t="s">
        <v>386</v>
      </c>
      <c r="C1" s="1" t="s">
        <v>386</v>
      </c>
      <c r="D1" s="1" t="s">
        <v>387</v>
      </c>
      <c r="E1" s="1" t="s">
        <v>388</v>
      </c>
      <c r="F1" s="1" t="s">
        <v>643</v>
      </c>
      <c r="G1" s="1" t="s">
        <v>389</v>
      </c>
      <c r="H1" s="1" t="s">
        <v>358</v>
      </c>
      <c r="I1" s="1" t="s">
        <v>390</v>
      </c>
      <c r="J1" s="1" t="s">
        <v>471</v>
      </c>
      <c r="K1" s="1" t="s">
        <v>392</v>
      </c>
      <c r="L1" s="1" t="s">
        <v>469</v>
      </c>
      <c r="M1" s="1" t="s">
        <v>470</v>
      </c>
      <c r="N1" s="1" t="s">
        <v>391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651</v>
      </c>
      <c r="U1" s="1" t="s">
        <v>652</v>
      </c>
      <c r="V1" s="1" t="s">
        <v>653</v>
      </c>
      <c r="W1" s="1" t="s">
        <v>654</v>
      </c>
      <c r="X1" s="1" t="s">
        <v>655</v>
      </c>
      <c r="Y1" s="19" t="s">
        <v>477</v>
      </c>
      <c r="Z1" s="19" t="s">
        <v>478</v>
      </c>
      <c r="AA1" s="19" t="s">
        <v>383</v>
      </c>
      <c r="AB1" s="19" t="s">
        <v>484</v>
      </c>
      <c r="AC1" s="20" t="s">
        <v>737</v>
      </c>
      <c r="AD1" s="20" t="s">
        <v>738</v>
      </c>
      <c r="AE1" s="20" t="s">
        <v>739</v>
      </c>
      <c r="AF1" s="20" t="s">
        <v>741</v>
      </c>
      <c r="AG1" s="20" t="s">
        <v>747</v>
      </c>
      <c r="AH1" s="20" t="s">
        <v>740</v>
      </c>
      <c r="AI1" s="41" t="s">
        <v>734</v>
      </c>
      <c r="AJ1" s="41" t="s">
        <v>620</v>
      </c>
      <c r="AK1" s="41" t="s">
        <v>619</v>
      </c>
      <c r="AL1" s="41" t="s">
        <v>621</v>
      </c>
      <c r="AM1" s="64" t="s">
        <v>624</v>
      </c>
      <c r="AN1" s="64" t="s">
        <v>623</v>
      </c>
      <c r="AO1" s="64" t="s">
        <v>622</v>
      </c>
      <c r="AP1" s="64" t="s">
        <v>625</v>
      </c>
      <c r="AQ1" s="66" t="s">
        <v>627</v>
      </c>
      <c r="AR1" s="66" t="s">
        <v>628</v>
      </c>
      <c r="AS1" s="66" t="s">
        <v>629</v>
      </c>
      <c r="AT1" s="66" t="s">
        <v>630</v>
      </c>
      <c r="AU1" s="46" t="s">
        <v>631</v>
      </c>
      <c r="AV1" s="46" t="s">
        <v>632</v>
      </c>
      <c r="AW1" s="46" t="s">
        <v>633</v>
      </c>
      <c r="AX1" s="46" t="s">
        <v>634</v>
      </c>
      <c r="AY1" s="67" t="s">
        <v>635</v>
      </c>
      <c r="AZ1" s="67" t="s">
        <v>636</v>
      </c>
      <c r="BA1" s="67" t="s">
        <v>637</v>
      </c>
      <c r="BB1" s="67" t="s">
        <v>638</v>
      </c>
      <c r="BC1" s="68" t="s">
        <v>639</v>
      </c>
      <c r="BD1" s="68" t="s">
        <v>640</v>
      </c>
      <c r="BE1" s="68" t="s">
        <v>641</v>
      </c>
      <c r="BF1" s="68" t="s">
        <v>642</v>
      </c>
    </row>
    <row r="2" spans="1:58" x14ac:dyDescent="0.3">
      <c r="A2">
        <v>1</v>
      </c>
      <c r="B2" s="2" t="s">
        <v>2</v>
      </c>
      <c r="C2" s="2">
        <v>101</v>
      </c>
      <c r="D2" s="2" t="s">
        <v>3</v>
      </c>
      <c r="E2" s="2" t="s">
        <v>346</v>
      </c>
      <c r="F2" s="2" t="s">
        <v>347</v>
      </c>
      <c r="G2" s="2" t="s">
        <v>385</v>
      </c>
      <c r="H2" s="2" t="s">
        <v>385</v>
      </c>
      <c r="I2">
        <v>11</v>
      </c>
      <c r="J2" t="s">
        <v>393</v>
      </c>
      <c r="K2">
        <v>1848</v>
      </c>
      <c r="L2">
        <v>44.62</v>
      </c>
      <c r="M2">
        <v>6.75</v>
      </c>
      <c r="N2" s="18">
        <v>432.48</v>
      </c>
      <c r="O2" s="9">
        <v>70717</v>
      </c>
      <c r="P2" s="9">
        <v>102613</v>
      </c>
      <c r="Q2" s="9">
        <v>134127</v>
      </c>
      <c r="R2" s="9">
        <v>42219</v>
      </c>
      <c r="S2" s="9">
        <v>349676</v>
      </c>
      <c r="T2" s="15">
        <f>O2/$S2*100</f>
        <v>20.223578398288701</v>
      </c>
      <c r="U2" s="15">
        <f t="shared" ref="U2:X2" si="0">P2/$S2*100</f>
        <v>29.345165238678089</v>
      </c>
      <c r="V2" s="15">
        <f t="shared" si="0"/>
        <v>38.357508093206285</v>
      </c>
      <c r="W2" s="15">
        <f t="shared" si="0"/>
        <v>12.073748269826925</v>
      </c>
      <c r="X2" s="15">
        <f t="shared" si="0"/>
        <v>100</v>
      </c>
      <c r="Y2" s="15">
        <f>VLOOKUP(B2,datos!$B$7:$I$88,8,FALSE)</f>
        <v>61.941797735271457</v>
      </c>
      <c r="Z2">
        <f>VLOOKUP(B2,ranking!$A$7:$H$88,8,FALSE)</f>
        <v>16</v>
      </c>
      <c r="AA2" t="str">
        <f>VLOOKUP(B2,datos!$B$7:$H$88,7,FALSE)</f>
        <v>Competente</v>
      </c>
      <c r="AB2" t="str">
        <f>VLOOKUP(AA2,Label!$A$2:$B$6,2,FALSE)</f>
        <v>"Muestra condiciones óptimas en la mayoría de dimensiones que conforman el ICN"</v>
      </c>
      <c r="AC2" s="9">
        <v>25.309919532623248</v>
      </c>
      <c r="AD2" s="9">
        <f>VLOOKUP(B2,datos!$B$7:$KV$106,208,FALSE)</f>
        <v>43.999807145267823</v>
      </c>
      <c r="AE2" s="9">
        <f>VLOOKUP(B2,datos!$B$7:$KV$106,202,FALSE)</f>
        <v>2.2587755438365198</v>
      </c>
      <c r="AF2" s="15">
        <f>VLOOKUP(B2,datos!$B$7:$KV$106,176,FALSE)</f>
        <v>14.584930049531568</v>
      </c>
      <c r="AG2" s="15">
        <f>VLOOKUP(B2,datos!$B$7:$KV$106,247,FALSE)</f>
        <v>42.536107852376098</v>
      </c>
      <c r="AH2" s="15">
        <f>VLOOKUP(B2,datos!$B$7:$KV$106,256,FALSE)</f>
        <v>35.889255501252819</v>
      </c>
      <c r="AI2" s="14">
        <f>LARGE(datos!P7:AR7,1)</f>
        <v>100</v>
      </c>
      <c r="AJ2" t="str">
        <f>INDEX(ranking!$O$6:$AQ$88,1,MATCH(AI2,datos!$P7:$AR7,0))</f>
        <v>Producción</v>
      </c>
      <c r="AK2" s="9">
        <f>INDEX(ranking!$O$6:$AQ$88,A2+1,MATCH(AI2,datos!$P7:$AR7,0))</f>
        <v>1</v>
      </c>
      <c r="AL2" t="str">
        <f>VLOOKUP(AJ2,Label!$A$9:$E$37,IF(AI2&gt;70,3,IF(AI2&gt;50,4,5)),FALSE)</f>
        <v>La actividad económica en este cantón representa un alto valor agregado en comparación con la producción del país</v>
      </c>
      <c r="AM2" s="14">
        <f>LARGE(datos!P7:AR7,2)</f>
        <v>93.92426486143431</v>
      </c>
      <c r="AN2" t="str">
        <f>INDEX(ranking!$O$6:$AQ$88,1,MATCH(AM2,datos!$P7:$AR7,0))</f>
        <v>Acceso a servicios públicos</v>
      </c>
      <c r="AO2" s="9">
        <f>INDEX(ranking!$O$6:$AQ$88,A2+1,MATCH(AM2,datos!$P7:$AR7,0))</f>
        <v>37</v>
      </c>
      <c r="AP2" t="str">
        <f>VLOOKUP(AN2,Label!$A$9:$E$37,IF(AM2&gt;70,3,IF(AM2&gt;50,4,5)),FALSE)</f>
        <v>Muestra una alta prestación de servicios públicos básicos a la ciudadanía.</v>
      </c>
      <c r="AQ2" s="14">
        <f>LARGE(datos!P7:AR7,3)</f>
        <v>91.849151260035839</v>
      </c>
      <c r="AR2" t="str">
        <f>INDEX(ranking!$O$6:$AQ$88,1,MATCH(AQ2,datos!$P7:$AR7,0))</f>
        <v>Competencias básicas</v>
      </c>
      <c r="AS2" s="9">
        <f>INDEX(ranking!$O$6:$AQ$88,A2+1,MATCH(AQ2,datos!$P7:$AR7,0))</f>
        <v>61</v>
      </c>
      <c r="AT2" t="str">
        <f>VLOOKUP(AR2,Label!$A$9:$E$37,IF(AQ2&gt;70,3,IF(AQ2&gt;50,4,5)),FALSE)</f>
        <v>Un alto porcentaje de los estudiantes aprueba satisfactoriamente las pruebas para finalizar la educación secundaria.</v>
      </c>
      <c r="AU2" s="14">
        <f>SMALL(datos2!P7:AO7,1)</f>
        <v>18.525396976537671</v>
      </c>
      <c r="AV2" t="str">
        <f>INDEX(ranking2!$O$6:$AN$88,1,MATCH(AU2,datos2!$P7:$AO7,0))</f>
        <v>Infraestructura de transporte</v>
      </c>
      <c r="AW2" s="9">
        <f>INDEX(ranking2!$O$6:$AN$88,A2+1,MATCH(AU2,datos2!$P7:$AO7,0))</f>
        <v>64</v>
      </c>
      <c r="AX2" t="str">
        <f>VLOOKUP(AV2,Label!$A$9:$E$37,IF(AU2&gt;70,3,IF(AU2&gt;50,4,5)),FALSE)</f>
        <v>La red vial cantonal se encuentra en deficientes condiciones, y requiere mayor inversión para su adecuado mantenimiento.</v>
      </c>
      <c r="AY2" s="14">
        <f>SMALL(datos2!P7:AO7,2)</f>
        <v>34.896381440884859</v>
      </c>
      <c r="AZ2" t="str">
        <f>INDEX(ranking2!$O$6:$AN$88,1,MATCH(AY2,datos2!$P7:$AO7,0))</f>
        <v>Transparencia municipal</v>
      </c>
      <c r="BA2" s="9">
        <f>INDEX(ranking2!$O$6:$AN$88,A2+1,MATCH(AY2,datos2!$P7:$AO7,0))</f>
        <v>65</v>
      </c>
      <c r="BB2" t="str">
        <f>VLOOKUP(AZ2,Label!$A$9:$E$37,IF(AY2&gt;70,3,IF(AY2&gt;50,4,5)),FALSE)</f>
        <v>La Municipalidad demuestra inadecuados mecanismos de rendición de cuentas y legitimidad hacia la ciudadanía.</v>
      </c>
      <c r="BC2" s="14">
        <f>SMALL(datos2!P7:AO7,3)</f>
        <v>37.926399280480204</v>
      </c>
      <c r="BD2" t="str">
        <f>INDEX(ranking2!$O$6:$AN$88,1,MATCH(BC2,datos2!$P7:$AO7,0))</f>
        <v>Habilidades en ciencia y tecnología</v>
      </c>
      <c r="BE2" s="9">
        <f>INDEX(ranking2!$O$6:$AN$88,A2+1,MATCH(BC2,datos2!$P7:$AO7,0))</f>
        <v>39</v>
      </c>
      <c r="BF2" t="str">
        <f>VLOOKUP(BD2,Label!$A$9:$E$37,IF(BC2&gt;70,3,IF(BC2&gt;50,4,5)),FALSE)</f>
        <v>Muy pocos de los graduados universitarios cuentan con competencias y habilidades en las áreas de Ciencia y Tecnología.</v>
      </c>
    </row>
    <row r="3" spans="1:58" x14ac:dyDescent="0.3">
      <c r="A3">
        <v>2</v>
      </c>
      <c r="B3" s="2" t="s">
        <v>4</v>
      </c>
      <c r="C3" s="2">
        <v>102</v>
      </c>
      <c r="D3" s="2" t="s">
        <v>5</v>
      </c>
      <c r="E3" s="2" t="s">
        <v>346</v>
      </c>
      <c r="F3" s="2" t="s">
        <v>347</v>
      </c>
      <c r="G3" s="2" t="s">
        <v>385</v>
      </c>
      <c r="H3" s="2" t="s">
        <v>385</v>
      </c>
      <c r="I3">
        <v>3</v>
      </c>
      <c r="J3" t="s">
        <v>394</v>
      </c>
      <c r="K3">
        <v>1848</v>
      </c>
      <c r="L3">
        <v>34.53</v>
      </c>
      <c r="M3">
        <v>31.5</v>
      </c>
      <c r="N3" s="18">
        <v>176.10000000000002</v>
      </c>
      <c r="O3" s="9">
        <v>16139</v>
      </c>
      <c r="P3" s="9">
        <v>19605</v>
      </c>
      <c r="Q3" s="9">
        <v>27202</v>
      </c>
      <c r="R3" s="9">
        <v>7696</v>
      </c>
      <c r="S3" s="9">
        <v>70642</v>
      </c>
      <c r="T3" s="15">
        <f t="shared" ref="T3:T66" si="1">O3/$S3*100</f>
        <v>22.84618215792305</v>
      </c>
      <c r="U3" s="15">
        <f t="shared" ref="U3:U66" si="2">P3/$S3*100</f>
        <v>27.752611760708927</v>
      </c>
      <c r="V3" s="15">
        <f t="shared" ref="V3:V66" si="3">Q3/$S3*100</f>
        <v>38.506837292262389</v>
      </c>
      <c r="W3" s="15">
        <f t="shared" ref="W3:W66" si="4">R3/$S3*100</f>
        <v>10.894368789105631</v>
      </c>
      <c r="X3" s="15">
        <f t="shared" ref="X3:X66" si="5">S3/$S3*100</f>
        <v>100</v>
      </c>
      <c r="Y3" s="15">
        <f>VLOOKUP(B3,datos!$B$7:$I$88,8,FALSE)</f>
        <v>63.860681193077909</v>
      </c>
      <c r="Z3">
        <f>VLOOKUP(B3,ranking!$A$7:$H$88,8,FALSE)</f>
        <v>8</v>
      </c>
      <c r="AA3" t="str">
        <f>VLOOKUP(B3,datos!$B$7:$H$88,7,FALSE)</f>
        <v>Competente</v>
      </c>
      <c r="AB3" t="str">
        <f>VLOOKUP(AA3,Label!$A$2:$B$6,2,FALSE)</f>
        <v>"Muestra condiciones óptimas en la mayoría de dimensiones que conforman el ICN"</v>
      </c>
      <c r="AC3" s="9">
        <v>42.161974278762592</v>
      </c>
      <c r="AD3" s="9">
        <f>VLOOKUP(B3,datos!$B$7:$KV$106,208,FALSE)</f>
        <v>87.432765575974898</v>
      </c>
      <c r="AE3" s="9">
        <f>VLOOKUP(B3,datos!$B$7:$KV$106,202,FALSE)</f>
        <v>5.2118344489829589</v>
      </c>
      <c r="AF3" s="15">
        <f>VLOOKUP(B3,datos!$B$7:$KV$106,176,FALSE)</f>
        <v>4.2467653803686192</v>
      </c>
      <c r="AG3" s="15">
        <f>VLOOKUP(B3,datos!$B$7:$KV$106,247,FALSE)</f>
        <v>41.97348204632106</v>
      </c>
      <c r="AH3" s="15">
        <f>VLOOKUP(B3,datos!$B$7:$KV$106,256,FALSE)</f>
        <v>42.261440819507854</v>
      </c>
      <c r="AI3" s="14">
        <f>LARGE(datos!P8:AR8,1)</f>
        <v>96.541284925738353</v>
      </c>
      <c r="AJ3" t="str">
        <f>INDEX(ranking!$O$6:$AQ$88,1,MATCH(AI3,datos!$P8:$AR8,0))</f>
        <v>Acceso a servicios públicos</v>
      </c>
      <c r="AK3" s="9">
        <f>INDEX(ranking!$O$6:$AQ$88,A3+1,MATCH(AI3,datos!$P8:$AR8,0))</f>
        <v>10</v>
      </c>
      <c r="AL3" t="str">
        <f>VLOOKUP(AJ3,Label!$A$9:$E$37,IF(AI3&gt;70,3,IF(AI3&gt;50,4,5)),FALSE)</f>
        <v>Muestra una alta prestación de servicios públicos básicos a la ciudadanía.</v>
      </c>
      <c r="AM3" s="14">
        <f>LARGE(datos!P8:AR8,2)</f>
        <v>93.612543166373001</v>
      </c>
      <c r="AN3" t="str">
        <f>INDEX(ranking!$O$6:$AQ$88,1,MATCH(AM3,datos!$P8:$AR8,0))</f>
        <v>Competencias básicas</v>
      </c>
      <c r="AO3" s="9">
        <f>INDEX(ranking!$O$6:$AQ$88,A3+1,MATCH(AM3,datos!$P8:$AR8,0))</f>
        <v>36</v>
      </c>
      <c r="AP3" t="str">
        <f>VLOOKUP(AN3,Label!$A$9:$E$37,IF(AM3&gt;70,3,IF(AM3&gt;50,4,5)),FALSE)</f>
        <v>Un alto porcentaje de los estudiantes aprueba satisfactoriamente las pruebas para finalizar la educación secundaria.</v>
      </c>
      <c r="AQ3" s="14">
        <f>LARGE(datos!P8:AR8,3)</f>
        <v>88.176689395059441</v>
      </c>
      <c r="AR3" t="str">
        <f>INDEX(ranking!$O$6:$AQ$88,1,MATCH(AQ3,datos!$P8:$AR8,0))</f>
        <v>Redes de voz móvil (telefonía)</v>
      </c>
      <c r="AS3" s="9">
        <f>INDEX(ranking!$O$6:$AQ$88,A3+1,MATCH(AQ3,datos!$P8:$AR8,0))</f>
        <v>21</v>
      </c>
      <c r="AT3" t="str">
        <f>VLOOKUP(AR3,Label!$A$9:$E$37,IF(AQ3&gt;70,3,IF(AQ3&gt;50,4,5)),FALSE)</f>
        <v>El desempeño de las redes de voz móviles 2G y 3G (telefonía celular) es adecuado.</v>
      </c>
      <c r="AU3" s="14">
        <f>SMALL(datos2!P8:AO8,1)</f>
        <v>29.848484848484855</v>
      </c>
      <c r="AV3" t="str">
        <f>INDEX(ranking2!$O$6:$AN$88,1,MATCH(AU3,datos2!$P8:$AO8,0))</f>
        <v>Transformación digital</v>
      </c>
      <c r="AW3" s="9">
        <f>INDEX(ranking!$O$6:$AQ$88,A3+1,MATCH(AU3,datos!$P8:$AR8,0))</f>
        <v>38</v>
      </c>
      <c r="AX3" t="str">
        <f>VLOOKUP(AV3,Label!$A$9:$E$37,IF(AU3&gt;70,3,IF(AU3&gt;50,4,5)),FALSE)</f>
        <v>La Municipalidad muestra bajo progreso en el establecimiento de una hoja de ruta digital y de aprovechamiento de la infraestructura digital.</v>
      </c>
      <c r="AY3" s="14">
        <f>SMALL(datos2!P8:AO8,2)</f>
        <v>31.690759153984885</v>
      </c>
      <c r="AZ3" t="str">
        <f>INDEX(ranking2!$O$6:$AN$88,1,MATCH(AY3,datos2!$P8:$AO8,0))</f>
        <v>Infraestructura de transporte</v>
      </c>
      <c r="BA3" s="9">
        <f>INDEX(ranking2!$O$6:$AN$88,A3+1,MATCH(AY3,datos2!$P8:$AO8,0))</f>
        <v>33</v>
      </c>
      <c r="BB3" t="str">
        <f>VLOOKUP(AZ3,Label!$A$9:$E$37,IF(AY3&gt;70,3,IF(AY3&gt;50,4,5)),FALSE)</f>
        <v>La red vial cantonal se encuentra en deficientes condiciones, y requiere mayor inversión para su adecuado mantenimiento.</v>
      </c>
      <c r="BC3" s="14">
        <f>SMALL(datos2!P8:AO8,3)</f>
        <v>35.622323569160663</v>
      </c>
      <c r="BD3" t="str">
        <f>INDEX(ranking2!$O$6:$AN$88,1,MATCH(BC3,datos2!$P8:$AO8,0))</f>
        <v>Compromiso  con la sostenibilidad</v>
      </c>
      <c r="BE3" s="9">
        <f>INDEX(ranking2!$O$6:$AN$88,A3+1,MATCH(BC3,datos2!$P8:$AO8,0))</f>
        <v>59</v>
      </c>
      <c r="BF3" t="str">
        <f>VLOOKUP(BD3,Label!$A$9:$E$37,IF(BC3&gt;70,3,IF(BC3&gt;50,4,5)),FALSE)</f>
        <v>La Municipalidad no promueve un desarrollo sostenible y amigable con el ambiente.</v>
      </c>
    </row>
    <row r="4" spans="1:58" x14ac:dyDescent="0.3">
      <c r="A4">
        <v>3</v>
      </c>
      <c r="B4" s="2" t="s">
        <v>6</v>
      </c>
      <c r="C4" s="2">
        <v>103</v>
      </c>
      <c r="D4" s="2" t="s">
        <v>7</v>
      </c>
      <c r="E4" s="2" t="s">
        <v>346</v>
      </c>
      <c r="F4" s="2" t="s">
        <v>347</v>
      </c>
      <c r="G4" s="2" t="s">
        <v>385</v>
      </c>
      <c r="H4" s="2" t="s">
        <v>385</v>
      </c>
      <c r="I4">
        <v>13</v>
      </c>
      <c r="J4" t="s">
        <v>395</v>
      </c>
      <c r="K4">
        <v>1862</v>
      </c>
      <c r="L4">
        <v>118.89</v>
      </c>
      <c r="M4">
        <v>26.9</v>
      </c>
      <c r="N4" s="18">
        <v>523.69000000000005</v>
      </c>
      <c r="O4" s="9">
        <v>60772</v>
      </c>
      <c r="P4" s="9">
        <v>75704</v>
      </c>
      <c r="Q4" s="9">
        <v>88101</v>
      </c>
      <c r="R4" s="9">
        <v>22755</v>
      </c>
      <c r="S4" s="9">
        <v>247332</v>
      </c>
      <c r="T4" s="15">
        <f t="shared" si="1"/>
        <v>24.571021946209953</v>
      </c>
      <c r="U4" s="15">
        <f t="shared" si="2"/>
        <v>30.608251257419177</v>
      </c>
      <c r="V4" s="15">
        <f t="shared" si="3"/>
        <v>35.620542428800157</v>
      </c>
      <c r="W4" s="15">
        <f t="shared" si="4"/>
        <v>9.2001843675707136</v>
      </c>
      <c r="X4" s="15">
        <f t="shared" si="5"/>
        <v>100</v>
      </c>
      <c r="Y4" s="15">
        <f>VLOOKUP(B4,datos!$B$7:$I$88,8,FALSE)</f>
        <v>58.886414867308986</v>
      </c>
      <c r="Z4">
        <f>VLOOKUP(B4,ranking!$A$7:$H$88,8,FALSE)</f>
        <v>26</v>
      </c>
      <c r="AA4" t="str">
        <f>VLOOKUP(B4,datos!$B$7:$H$88,7,FALSE)</f>
        <v>Emergente</v>
      </c>
      <c r="AB4" t="str">
        <f>VLOOKUP(AA4,Label!$A$2:$B$6,2,FALSE)</f>
        <v>"Presenta posibilidades de crecimiento en algunas de las dimensiones para mejorar el desempeño"</v>
      </c>
      <c r="AC4" s="9">
        <v>27.346856504132077</v>
      </c>
      <c r="AD4" s="9">
        <f>VLOOKUP(B4,datos!$B$7:$KV$106,208,FALSE)</f>
        <v>10.201618311055478</v>
      </c>
      <c r="AE4" s="9">
        <f>VLOOKUP(B4,datos!$B$7:$KV$106,202,FALSE)</f>
        <v>2.5963123709957294</v>
      </c>
      <c r="AF4" s="15">
        <f>VLOOKUP(B4,datos!$B$7:$KV$106,176,FALSE)</f>
        <v>3.2345187844678405</v>
      </c>
      <c r="AG4" s="15">
        <f>VLOOKUP(B4,datos!$B$7:$KV$106,247,FALSE)</f>
        <v>41.129443782956287</v>
      </c>
      <c r="AH4" s="15">
        <f>VLOOKUP(B4,datos!$B$7:$KV$106,256,FALSE)</f>
        <v>32.212950649578396</v>
      </c>
      <c r="AI4" s="14">
        <f>LARGE(datos!P9:AR9,1)</f>
        <v>94.818228208260535</v>
      </c>
      <c r="AJ4" t="str">
        <f>INDEX(ranking!$O$6:$AQ$88,1,MATCH(AI4,datos!$P9:$AR9,0))</f>
        <v>Acceso a servicios públicos</v>
      </c>
      <c r="AK4" s="9">
        <f>INDEX(ranking!$O$6:$AQ$88,A4+1,MATCH(AI4,datos!$P9:$AR9,0))</f>
        <v>29</v>
      </c>
      <c r="AL4" t="str">
        <f>VLOOKUP(AJ4,Label!$A$9:$E$37,IF(AI4&gt;70,3,IF(AI4&gt;50,4,5)),FALSE)</f>
        <v>Muestra una alta prestación de servicios públicos básicos a la ciudadanía.</v>
      </c>
      <c r="AM4" s="14">
        <f>LARGE(datos!P9:AR9,2)</f>
        <v>93.46921671730361</v>
      </c>
      <c r="AN4" t="str">
        <f>INDEX(ranking!$O$6:$AQ$88,1,MATCH(AM4,datos!$P9:$AR9,0))</f>
        <v>Competencias básicas</v>
      </c>
      <c r="AO4" s="9">
        <f>INDEX(ranking!$O$6:$AQ$88,A4+1,MATCH(AM4,datos!$P9:$AR9,0))</f>
        <v>38</v>
      </c>
      <c r="AP4" t="str">
        <f>VLOOKUP(AN4,Label!$A$9:$E$37,IF(AM4&gt;70,3,IF(AM4&gt;50,4,5)),FALSE)</f>
        <v>Un alto porcentaje de los estudiantes aprueba satisfactoriamente las pruebas para finalizar la educación secundaria.</v>
      </c>
      <c r="AQ4" s="14">
        <f>LARGE(datos!P9:AR9,3)</f>
        <v>87.98530721907558</v>
      </c>
      <c r="AR4" t="str">
        <f>INDEX(ranking!$O$6:$AQ$88,1,MATCH(AQ4,datos!$P9:$AR9,0))</f>
        <v>Seguridad</v>
      </c>
      <c r="AS4" s="9">
        <f>INDEX(ranking!$O$6:$AQ$88,A4+1,MATCH(AQ4,datos!$P9:$AR9,0))</f>
        <v>15</v>
      </c>
      <c r="AT4" t="str">
        <f>VLOOKUP(AR4,Label!$A$9:$E$37,IF(AQ4&gt;70,3,IF(AQ4&gt;50,4,5)),FALSE)</f>
        <v>Presenta bajos índices de criminalidad que propician un ambiente seguro para el establecimiento de empresas.</v>
      </c>
      <c r="AU4" s="14">
        <f>SMALL(datos2!P9:AO9,1)</f>
        <v>4.2463645164858477</v>
      </c>
      <c r="AV4" t="str">
        <f>INDEX(ranking2!$O$6:$AN$88,1,MATCH(AU4,datos2!$P9:$AO9,0))</f>
        <v>Infraestructura de transporte</v>
      </c>
      <c r="AW4" s="9">
        <f>INDEX(ranking!$O$6:$AQ$88,A4+1,MATCH(AU4,datos!$P9:$AR9,0))</f>
        <v>82</v>
      </c>
      <c r="AX4" t="str">
        <f>VLOOKUP(AV4,Label!$A$9:$E$37,IF(AU4&gt;70,3,IF(AU4&gt;50,4,5)),FALSE)</f>
        <v>La red vial cantonal se encuentra en deficientes condiciones, y requiere mayor inversión para su adecuado mantenimiento.</v>
      </c>
      <c r="AY4" s="14">
        <f>SMALL(datos2!P9:AO9,2)</f>
        <v>30.915624732268345</v>
      </c>
      <c r="AZ4" t="str">
        <f>INDEX(ranking2!$O$6:$AN$88,1,MATCH(AY4,datos2!$P9:$AO9,0))</f>
        <v>Habilidades en ciencia y tecnología</v>
      </c>
      <c r="BA4" s="9">
        <f>INDEX(ranking2!$O$6:$AN$88,A4+1,MATCH(AY4,datos2!$P9:$AO9,0))</f>
        <v>54</v>
      </c>
      <c r="BB4" t="str">
        <f>VLOOKUP(AZ4,Label!$A$9:$E$37,IF(AY4&gt;70,3,IF(AY4&gt;50,4,5)),FALSE)</f>
        <v>Muy pocos de los graduados universitarios cuentan con competencias y habilidades en las áreas de Ciencia y Tecnología.</v>
      </c>
      <c r="BC4" s="14">
        <f>SMALL(datos2!P9:AO9,3)</f>
        <v>40.630923872132747</v>
      </c>
      <c r="BD4" t="str">
        <f>INDEX(ranking2!$O$6:$AN$88,1,MATCH(BC4,datos2!$P9:$AO9,0))</f>
        <v>Escolaridad media</v>
      </c>
      <c r="BE4" s="9">
        <f>INDEX(ranking2!$O$6:$AN$88,A4+1,MATCH(BC4,datos2!$P9:$AO9,0))</f>
        <v>27</v>
      </c>
      <c r="BF4" t="str">
        <f>VLOOKUP(BD4,Label!$A$9:$E$37,IF(BC4&gt;70,3,IF(BC4&gt;50,4,5)),FALSE)</f>
        <v>Una baja proporción de la población adulta mayor a 25 años ha concluido la educación secundaria.</v>
      </c>
    </row>
    <row r="5" spans="1:58" x14ac:dyDescent="0.3">
      <c r="A5">
        <v>4</v>
      </c>
      <c r="B5" s="2" t="s">
        <v>8</v>
      </c>
      <c r="C5" s="2">
        <v>104</v>
      </c>
      <c r="D5" s="2" t="s">
        <v>9</v>
      </c>
      <c r="E5" s="2" t="s">
        <v>346</v>
      </c>
      <c r="F5" s="2" t="s">
        <v>347</v>
      </c>
      <c r="G5" s="2" t="s">
        <v>384</v>
      </c>
      <c r="H5" s="2" t="s">
        <v>385</v>
      </c>
      <c r="I5">
        <v>9</v>
      </c>
      <c r="J5" t="s">
        <v>396</v>
      </c>
      <c r="K5">
        <v>1868</v>
      </c>
      <c r="L5">
        <v>555.02</v>
      </c>
      <c r="M5">
        <v>54.2</v>
      </c>
      <c r="N5" s="18">
        <v>371.72</v>
      </c>
      <c r="O5" s="9">
        <v>8317</v>
      </c>
      <c r="P5" s="9">
        <v>12396</v>
      </c>
      <c r="Q5" s="9">
        <v>13460</v>
      </c>
      <c r="R5" s="9">
        <v>4127</v>
      </c>
      <c r="S5" s="9">
        <v>38300</v>
      </c>
      <c r="T5" s="15">
        <f t="shared" si="1"/>
        <v>21.715404699738901</v>
      </c>
      <c r="U5" s="15">
        <f t="shared" si="2"/>
        <v>32.36553524804178</v>
      </c>
      <c r="V5" s="15">
        <f t="shared" si="3"/>
        <v>35.143603133159267</v>
      </c>
      <c r="W5" s="15">
        <f t="shared" si="4"/>
        <v>10.775456919060051</v>
      </c>
      <c r="X5" s="15">
        <f t="shared" si="5"/>
        <v>100</v>
      </c>
      <c r="Y5" s="15">
        <f>VLOOKUP(B5,datos!$B$7:$I$88,8,FALSE)</f>
        <v>57.234395863050231</v>
      </c>
      <c r="Z5">
        <f>VLOOKUP(B5,ranking!$A$7:$H$88,8,FALSE)</f>
        <v>38</v>
      </c>
      <c r="AA5" t="str">
        <f>VLOOKUP(B5,datos!$B$7:$H$88,7,FALSE)</f>
        <v>Emergente</v>
      </c>
      <c r="AB5" t="str">
        <f>VLOOKUP(AA5,Label!$A$2:$B$6,2,FALSE)</f>
        <v>"Presenta posibilidades de crecimiento en algunas de las dimensiones para mejorar el desempeño"</v>
      </c>
      <c r="AC5" s="9">
        <v>43.328762427151169</v>
      </c>
      <c r="AD5" s="9">
        <f>VLOOKUP(B5,datos!$B$7:$KV$106,208,FALSE)</f>
        <v>24.96344782598916</v>
      </c>
      <c r="AE5" s="9">
        <f>VLOOKUP(B5,datos!$B$7:$KV$106,202,FALSE)</f>
        <v>3.5652479654229094</v>
      </c>
      <c r="AF5" s="15">
        <f>VLOOKUP(B5,datos!$B$7:$KV$106,176,FALSE)</f>
        <v>2.6109660574412534</v>
      </c>
      <c r="AG5" s="15">
        <f>VLOOKUP(B5,datos!$B$7:$KV$106,247,FALSE)</f>
        <v>20.264026402640265</v>
      </c>
      <c r="AH5" s="15">
        <f>VLOOKUP(B5,datos!$B$7:$KV$106,256,FALSE)</f>
        <v>35.691741188847978</v>
      </c>
      <c r="AI5" s="14">
        <f>LARGE(datos!P10:AR10,1)</f>
        <v>94.2033266978722</v>
      </c>
      <c r="AJ5" t="str">
        <f>INDEX(ranking!$O$6:$AQ$88,1,MATCH(AI5,datos!$P10:$AR10,0))</f>
        <v>Competencias básicas</v>
      </c>
      <c r="AK5" s="9">
        <f>INDEX(ranking!$O$6:$AQ$88,A5+1,MATCH(AI5,datos!$P10:$AR10,0))</f>
        <v>27</v>
      </c>
      <c r="AL5" t="str">
        <f>VLOOKUP(AJ5,Label!$A$9:$E$37,IF(AI5&gt;70,3,IF(AI5&gt;50,4,5)),FALSE)</f>
        <v>Un alto porcentaje de los estudiantes aprueba satisfactoriamente las pruebas para finalizar la educación secundaria.</v>
      </c>
      <c r="AM5" s="14">
        <f>LARGE(datos!P10:AR10,2)</f>
        <v>87.596626329299596</v>
      </c>
      <c r="AN5" t="str">
        <f>INDEX(ranking!$O$6:$AQ$88,1,MATCH(AM5,datos!$P10:$AR10,0))</f>
        <v>Acceso a servicios públicos</v>
      </c>
      <c r="AO5" s="9">
        <f>INDEX(ranking!$O$6:$AQ$88,A5+1,MATCH(AM5,datos!$P10:$AR10,0))</f>
        <v>60</v>
      </c>
      <c r="AP5" t="str">
        <f>VLOOKUP(AN5,Label!$A$9:$E$37,IF(AM5&gt;70,3,IF(AM5&gt;50,4,5)),FALSE)</f>
        <v>Muestra una alta prestación de servicios públicos básicos a la ciudadanía.</v>
      </c>
      <c r="AQ5" s="14">
        <f>LARGE(datos!P10:AR10,3)</f>
        <v>87.051905858389077</v>
      </c>
      <c r="AR5" t="str">
        <f>INDEX(ranking!$O$6:$AQ$88,1,MATCH(AQ5,datos!$P10:$AR10,0))</f>
        <v>Seguridad</v>
      </c>
      <c r="AS5" s="9">
        <f>INDEX(ranking!$O$6:$AQ$88,A5+1,MATCH(AQ5,datos!$P10:$AR10,0))</f>
        <v>20</v>
      </c>
      <c r="AT5" t="str">
        <f>VLOOKUP(AR5,Label!$A$9:$E$37,IF(AQ5&gt;70,3,IF(AQ5&gt;50,4,5)),FALSE)</f>
        <v>Presenta bajos índices de criminalidad que propician un ambiente seguro para el establecimiento de empresas.</v>
      </c>
      <c r="AU5" s="14">
        <f>SMALL(datos2!P10:AO10,1)</f>
        <v>14.138824188337827</v>
      </c>
      <c r="AV5" t="str">
        <f>INDEX(ranking2!$O$6:$AN$88,1,MATCH(AU5,datos2!$P10:$AO10,0))</f>
        <v>Infraestructura de transporte</v>
      </c>
      <c r="AW5" s="9">
        <f>INDEX(ranking!$O$6:$AQ$88,A5+1,MATCH(AU5,datos!$P10:$AR10,0))</f>
        <v>73</v>
      </c>
      <c r="AX5" t="str">
        <f>VLOOKUP(AV5,Label!$A$9:$E$37,IF(AU5&gt;70,3,IF(AU5&gt;50,4,5)),FALSE)</f>
        <v>La red vial cantonal se encuentra en deficientes condiciones, y requiere mayor inversión para su adecuado mantenimiento.</v>
      </c>
      <c r="AY5" s="14">
        <f>SMALL(datos2!P10:AO10,2)</f>
        <v>18.47304171093873</v>
      </c>
      <c r="AZ5" t="str">
        <f>INDEX(ranking2!$O$6:$AN$88,1,MATCH(AY5,datos2!$P10:$AO10,0))</f>
        <v>Sector constructivo</v>
      </c>
      <c r="BA5" s="9">
        <f>INDEX(ranking2!$O$6:$AN$88,A5+1,MATCH(AY5,datos2!$P10:$AO10,0))</f>
        <v>80</v>
      </c>
      <c r="BB5" t="str">
        <f>VLOOKUP(AZ5,Label!$A$9:$E$37,IF(AY5&gt;70,3,IF(AY5&gt;50,4,5)),FALSE)</f>
        <v>Evidenció un bajo dinamismo constructivo en obras de vivienda, industria, comercio y/o servicios.</v>
      </c>
      <c r="BC5" s="14">
        <f>SMALL(datos2!P10:AO10,3)</f>
        <v>39.088946085061764</v>
      </c>
      <c r="BD5" t="str">
        <f>INDEX(ranking2!$O$6:$AN$88,1,MATCH(BC5,datos2!$P10:$AO10,0))</f>
        <v>Sector eléctrico</v>
      </c>
      <c r="BE5" s="9">
        <f>INDEX(ranking2!$O$6:$AN$88,A5+1,MATCH(BC5,datos2!$P10:$AO10,0))</f>
        <v>68</v>
      </c>
      <c r="BF5" t="str">
        <f>VLOOKUP(BD5,Label!$A$9:$E$37,IF(BC5&gt;70,3,IF(BC5&gt;50,4,5)),FALSE)</f>
        <v>Mostró bajos niveles de calidad en el servicio eléctrico para vivienda, industria y/o comercio.</v>
      </c>
    </row>
    <row r="6" spans="1:58" x14ac:dyDescent="0.3">
      <c r="A6">
        <v>5</v>
      </c>
      <c r="B6" s="2" t="s">
        <v>10</v>
      </c>
      <c r="C6" s="2">
        <v>105</v>
      </c>
      <c r="D6" s="2" t="s">
        <v>11</v>
      </c>
      <c r="E6" s="2" t="s">
        <v>346</v>
      </c>
      <c r="F6" s="2" t="s">
        <v>347</v>
      </c>
      <c r="G6" s="2" t="s">
        <v>384</v>
      </c>
      <c r="H6" s="2" t="s">
        <v>385</v>
      </c>
      <c r="I6">
        <v>3</v>
      </c>
      <c r="J6" t="s">
        <v>397</v>
      </c>
      <c r="K6">
        <v>1969</v>
      </c>
      <c r="L6">
        <v>291.27</v>
      </c>
      <c r="M6">
        <v>53</v>
      </c>
      <c r="N6" s="18">
        <v>342.44</v>
      </c>
      <c r="O6" s="9">
        <v>5141</v>
      </c>
      <c r="P6" s="9">
        <v>6177</v>
      </c>
      <c r="Q6" s="9">
        <v>5866</v>
      </c>
      <c r="R6" s="9">
        <v>1487</v>
      </c>
      <c r="S6" s="9">
        <v>18671</v>
      </c>
      <c r="T6" s="15">
        <f t="shared" si="1"/>
        <v>27.534679449413531</v>
      </c>
      <c r="U6" s="15">
        <f t="shared" si="2"/>
        <v>33.083391355578165</v>
      </c>
      <c r="V6" s="15">
        <f t="shared" si="3"/>
        <v>31.417706603824115</v>
      </c>
      <c r="W6" s="15">
        <f t="shared" si="4"/>
        <v>7.9642225911841891</v>
      </c>
      <c r="X6" s="15">
        <f t="shared" si="5"/>
        <v>100</v>
      </c>
      <c r="Y6" s="15">
        <f>VLOOKUP(B6,datos!$B$7:$I$88,8,FALSE)</f>
        <v>54.583499721910243</v>
      </c>
      <c r="Z6">
        <f>VLOOKUP(B6,ranking!$A$7:$H$88,8,FALSE)</f>
        <v>51</v>
      </c>
      <c r="AA6" t="str">
        <f>VLOOKUP(B6,datos!$B$7:$H$88,7,FALSE)</f>
        <v>Limitado</v>
      </c>
      <c r="AB6" t="str">
        <f>VLOOKUP(AA6,Label!$A$2:$B$6,2,FALSE)</f>
        <v>"Evidencia condiciones sub óptimas en la mayoría de dimensiones que conforman el ICN"</v>
      </c>
      <c r="AC6" s="9">
        <v>43.540746688077093</v>
      </c>
      <c r="AD6" s="9">
        <f>VLOOKUP(B6,datos!$B$7:$KV$106,208,FALSE)</f>
        <v>33.057714020057119</v>
      </c>
      <c r="AE6" s="9">
        <f>VLOOKUP(B6,datos!$B$7:$KV$106,202,FALSE)</f>
        <v>3.9759939984996251</v>
      </c>
      <c r="AF6" s="15">
        <f>VLOOKUP(B6,datos!$B$7:$KV$106,176,FALSE)</f>
        <v>0</v>
      </c>
      <c r="AG6" s="15">
        <f>VLOOKUP(B6,datos!$B$7:$KV$106,247,FALSE)</f>
        <v>33.695980658809312</v>
      </c>
      <c r="AH6" s="15">
        <f>VLOOKUP(B6,datos!$B$7:$KV$106,256,FALSE)</f>
        <v>24.851975018249657</v>
      </c>
      <c r="AI6" s="14">
        <f>LARGE(datos!P11:AR11,1)</f>
        <v>92.82094973612169</v>
      </c>
      <c r="AJ6" t="str">
        <f>INDEX(ranking!$O$6:$AQ$88,1,MATCH(AI6,datos!$P11:$AR11,0))</f>
        <v>Competencias básicas</v>
      </c>
      <c r="AK6" s="9">
        <f>INDEX(ranking!$O$6:$AQ$88,A6+1,MATCH(AI6,datos!$P11:$AR11,0))</f>
        <v>44</v>
      </c>
      <c r="AL6" t="str">
        <f>VLOOKUP(AJ6,Label!$A$9:$E$37,IF(AI6&gt;70,3,IF(AI6&gt;50,4,5)),FALSE)</f>
        <v>Un alto porcentaje de los estudiantes aprueba satisfactoriamente las pruebas para finalizar la educación secundaria.</v>
      </c>
      <c r="AM6" s="14">
        <f>LARGE(datos!P11:AR11,2)</f>
        <v>91.990127838689702</v>
      </c>
      <c r="AN6" t="str">
        <f>INDEX(ranking!$O$6:$AQ$88,1,MATCH(AM6,datos!$P11:$AR11,0))</f>
        <v>Seguridad</v>
      </c>
      <c r="AO6" s="9">
        <f>INDEX(ranking!$O$6:$AQ$88,A6+1,MATCH(AM6,datos!$P11:$AR11,0))</f>
        <v>4</v>
      </c>
      <c r="AP6" t="str">
        <f>VLOOKUP(AN6,Label!$A$9:$E$37,IF(AM6&gt;70,3,IF(AM6&gt;50,4,5)),FALSE)</f>
        <v>Presenta bajos índices de criminalidad que propician un ambiente seguro para el establecimiento de empresas.</v>
      </c>
      <c r="AQ6" s="14">
        <f>LARGE(datos!P11:AR11,3)</f>
        <v>90.444242973708072</v>
      </c>
      <c r="AR6" t="str">
        <f>INDEX(ranking!$O$6:$AQ$88,1,MATCH(AQ6,datos!$P11:$AR11,0))</f>
        <v>Acceso a servicios públicos</v>
      </c>
      <c r="AS6" s="9">
        <f>INDEX(ranking!$O$6:$AQ$88,A6+1,MATCH(AQ6,datos!$P11:$AR11,0))</f>
        <v>51</v>
      </c>
      <c r="AT6" t="str">
        <f>VLOOKUP(AR6,Label!$A$9:$E$37,IF(AQ6&gt;70,3,IF(AQ6&gt;50,4,5)),FALSE)</f>
        <v>Muestra una alta prestación de servicios públicos básicos a la ciudadanía.</v>
      </c>
      <c r="AU6" s="14">
        <f>SMALL(datos2!P11:AO11,1)</f>
        <v>25</v>
      </c>
      <c r="AV6" t="str">
        <f>INDEX(ranking2!$O$6:$AN$88,1,MATCH(AU6,datos2!$P11:$AO11,0))</f>
        <v>Transformación digital</v>
      </c>
      <c r="AW6" s="9">
        <f>INDEX(ranking!$O$6:$AQ$88,A6+1,MATCH(AU6,datos!$P11:$AR11,0))</f>
        <v>46</v>
      </c>
      <c r="AX6" t="str">
        <f>VLOOKUP(AV6,Label!$A$9:$E$37,IF(AU6&gt;70,3,IF(AU6&gt;50,4,5)),FALSE)</f>
        <v>La Municipalidad muestra bajo progreso en el establecimiento de una hoja de ruta digital y de aprovechamiento de la infraestructura digital.</v>
      </c>
      <c r="AY6" s="14">
        <f>SMALL(datos2!P11:AO11,2)</f>
        <v>28.777627254685608</v>
      </c>
      <c r="AZ6" t="str">
        <f>INDEX(ranking2!$O$6:$AN$88,1,MATCH(AY6,datos2!$P11:$AO11,0))</f>
        <v>Sector eléctrico</v>
      </c>
      <c r="BA6" s="9">
        <f>INDEX(ranking2!$O$6:$AN$88,A6+1,MATCH(AY6,datos2!$P11:$AO11,0))</f>
        <v>76</v>
      </c>
      <c r="BB6" t="str">
        <f>VLOOKUP(AZ6,Label!$A$9:$E$37,IF(AY6&gt;70,3,IF(AY6&gt;50,4,5)),FALSE)</f>
        <v>Mostró bajos niveles de calidad en el servicio eléctrico para vivienda, industria y/o comercio.</v>
      </c>
      <c r="BC6" s="14">
        <f>SMALL(datos2!P11:AO11,3)</f>
        <v>30.040829539689554</v>
      </c>
      <c r="BD6" t="str">
        <f>INDEX(ranking2!$O$6:$AN$88,1,MATCH(BC6,datos2!$P11:$AO11,0))</f>
        <v>Sector constructivo</v>
      </c>
      <c r="BE6" s="9">
        <f>INDEX(ranking2!$O$6:$AN$88,A6+1,MATCH(BC6,datos2!$P11:$AO11,0))</f>
        <v>64</v>
      </c>
      <c r="BF6" t="str">
        <f>VLOOKUP(BD6,Label!$A$9:$E$37,IF(BC6&gt;70,3,IF(BC6&gt;50,4,5)),FALSE)</f>
        <v>Evidenció un bajo dinamismo constructivo en obras de vivienda, industria, comercio y/o servicios.</v>
      </c>
    </row>
    <row r="7" spans="1:58" x14ac:dyDescent="0.3">
      <c r="A7">
        <v>6</v>
      </c>
      <c r="B7" s="2" t="s">
        <v>12</v>
      </c>
      <c r="C7" s="2">
        <v>106</v>
      </c>
      <c r="D7" s="2" t="s">
        <v>13</v>
      </c>
      <c r="E7" s="2" t="s">
        <v>346</v>
      </c>
      <c r="F7" s="2" t="s">
        <v>347</v>
      </c>
      <c r="G7" s="2" t="s">
        <v>385</v>
      </c>
      <c r="H7" s="2" t="s">
        <v>385</v>
      </c>
      <c r="I7">
        <v>7</v>
      </c>
      <c r="J7" t="s">
        <v>398</v>
      </c>
      <c r="K7">
        <v>1882</v>
      </c>
      <c r="L7">
        <v>168.26</v>
      </c>
      <c r="M7">
        <v>43.9</v>
      </c>
      <c r="N7" s="18">
        <v>269.5</v>
      </c>
      <c r="O7" s="9">
        <v>16059</v>
      </c>
      <c r="P7" s="9">
        <v>19750</v>
      </c>
      <c r="Q7" s="9">
        <v>22932</v>
      </c>
      <c r="R7" s="9">
        <v>5281</v>
      </c>
      <c r="S7" s="9">
        <v>64022</v>
      </c>
      <c r="T7" s="15">
        <f t="shared" si="1"/>
        <v>25.083565024522819</v>
      </c>
      <c r="U7" s="15">
        <f t="shared" si="2"/>
        <v>30.848770735059823</v>
      </c>
      <c r="V7" s="15">
        <f t="shared" si="3"/>
        <v>35.818937240323642</v>
      </c>
      <c r="W7" s="15">
        <f t="shared" si="4"/>
        <v>8.2487270000937176</v>
      </c>
      <c r="X7" s="15">
        <f t="shared" si="5"/>
        <v>100</v>
      </c>
      <c r="Y7" s="15">
        <f>VLOOKUP(B7,datos!$B$7:$I$88,8,FALSE)</f>
        <v>55.094447652416783</v>
      </c>
      <c r="Z7">
        <f>VLOOKUP(B7,ranking!$A$7:$H$88,8,FALSE)</f>
        <v>48</v>
      </c>
      <c r="AA7" t="str">
        <f>VLOOKUP(B7,datos!$B$7:$H$88,7,FALSE)</f>
        <v>Emergente</v>
      </c>
      <c r="AB7" t="str">
        <f>VLOOKUP(AA7,Label!$A$2:$B$6,2,FALSE)</f>
        <v>"Presenta posibilidades de crecimiento en algunas de las dimensiones para mejorar el desempeño"</v>
      </c>
      <c r="AC7" s="9">
        <v>29.626344636237523</v>
      </c>
      <c r="AD7" s="9">
        <f>VLOOKUP(B7,datos!$B$7:$KV$106,208,FALSE)</f>
        <v>50.563364359196598</v>
      </c>
      <c r="AE7" s="9">
        <f>VLOOKUP(B7,datos!$B$7:$KV$106,202,FALSE)</f>
        <v>3.2566741717594083</v>
      </c>
      <c r="AF7" s="15">
        <f>VLOOKUP(B7,datos!$B$7:$KV$106,176,FALSE)</f>
        <v>12.495704601543219</v>
      </c>
      <c r="AG7" s="15">
        <f>VLOOKUP(B7,datos!$B$7:$KV$106,247,FALSE)</f>
        <v>32.941940873439457</v>
      </c>
      <c r="AH7" s="15">
        <f>VLOOKUP(B7,datos!$B$7:$KV$106,256,FALSE)</f>
        <v>29.586415768829749</v>
      </c>
      <c r="AI7" s="14">
        <f>LARGE(datos!P12:AR12,1)</f>
        <v>100</v>
      </c>
      <c r="AJ7" t="str">
        <f>INDEX(ranking!$O$6:$AQ$88,1,MATCH(AI7,datos!$P12:$AR12,0))</f>
        <v>Servicios públicos municipales</v>
      </c>
      <c r="AK7" s="9">
        <f>INDEX(ranking!$O$6:$AQ$88,A7+1,MATCH(AI7,datos!$P12:$AR12,0))</f>
        <v>1</v>
      </c>
      <c r="AL7" t="str">
        <f>VLOOKUP(AJ7,Label!$A$9:$E$37,IF(AI7&gt;70,3,IF(AI7&gt;50,4,5)),FALSE)</f>
        <v>Los recursos municipales son altamente invertidos en infraestructura relacionada con servicios y obras sociales.</v>
      </c>
      <c r="AM7" s="14">
        <f>LARGE(datos!P12:AR12,2)</f>
        <v>94.833619529400849</v>
      </c>
      <c r="AN7" t="str">
        <f>INDEX(ranking!$O$6:$AQ$88,1,MATCH(AM7,datos!$P12:$AR12,0))</f>
        <v>Acceso a servicios públicos</v>
      </c>
      <c r="AO7" s="9">
        <f>INDEX(ranking!$O$6:$AQ$88,A7+1,MATCH(AM7,datos!$P12:$AR12,0))</f>
        <v>28</v>
      </c>
      <c r="AP7" t="str">
        <f>VLOOKUP(AN7,Label!$A$9:$E$37,IF(AM7&gt;70,3,IF(AM7&gt;50,4,5)),FALSE)</f>
        <v>Muestra una alta prestación de servicios públicos básicos a la ciudadanía.</v>
      </c>
      <c r="AQ7" s="14">
        <f>LARGE(datos!P12:AR12,3)</f>
        <v>91.103579782486335</v>
      </c>
      <c r="AR7" t="str">
        <f>INDEX(ranking!$O$6:$AQ$88,1,MATCH(AQ7,datos!$P12:$AR12,0))</f>
        <v>Competencias básicas</v>
      </c>
      <c r="AS7" s="9">
        <f>INDEX(ranking!$O$6:$AQ$88,A7+1,MATCH(AQ7,datos!$P12:$AR12,0))</f>
        <v>71</v>
      </c>
      <c r="AT7" t="str">
        <f>VLOOKUP(AR7,Label!$A$9:$E$37,IF(AQ7&gt;70,3,IF(AQ7&gt;50,4,5)),FALSE)</f>
        <v>Un alto porcentaje de los estudiantes aprueba satisfactoriamente las pruebas para finalizar la educación secundaria.</v>
      </c>
      <c r="AU7" s="14">
        <f>SMALL(datos2!P12:AO12,1)</f>
        <v>15.606060606060607</v>
      </c>
      <c r="AV7" t="str">
        <f>INDEX(ranking2!$O$6:$AN$88,1,MATCH(AU7,datos2!$P12:$AO12,0))</f>
        <v>Transformación digital</v>
      </c>
      <c r="AW7" s="9">
        <f>INDEX(ranking!$O$6:$AQ$88,A7+1,MATCH(AU7,datos!$P12:$AR12,0))</f>
        <v>62</v>
      </c>
      <c r="AX7" t="str">
        <f>VLOOKUP(AV7,Label!$A$9:$E$37,IF(AU7&gt;70,3,IF(AU7&gt;50,4,5)),FALSE)</f>
        <v>La Municipalidad muestra bajo progreso en el establecimiento de una hoja de ruta digital y de aprovechamiento de la infraestructura digital.</v>
      </c>
      <c r="AY7" s="14">
        <f>SMALL(datos2!P12:AO12,2)</f>
        <v>23.344776795537932</v>
      </c>
      <c r="AZ7" t="str">
        <f>INDEX(ranking2!$O$6:$AN$88,1,MATCH(AY7,datos2!$P12:$AO12,0))</f>
        <v>Infraestructura de transporte</v>
      </c>
      <c r="BA7" s="9">
        <f>INDEX(ranking2!$O$6:$AN$88,A7+1,MATCH(AY7,datos2!$P12:$AO12,0))</f>
        <v>52</v>
      </c>
      <c r="BB7" t="str">
        <f>VLOOKUP(AZ7,Label!$A$9:$E$37,IF(AY7&gt;70,3,IF(AY7&gt;50,4,5)),FALSE)</f>
        <v>La red vial cantonal se encuentra en deficientes condiciones, y requiere mayor inversión para su adecuado mantenimiento.</v>
      </c>
      <c r="BC7" s="14">
        <f>SMALL(datos2!P12:AO12,3)</f>
        <v>25.125716183802673</v>
      </c>
      <c r="BD7" t="str">
        <f>INDEX(ranking2!$O$6:$AN$88,1,MATCH(BC7,datos2!$P12:$AO12,0))</f>
        <v>Sector eléctrico</v>
      </c>
      <c r="BE7" s="9">
        <f>INDEX(ranking2!$O$6:$AN$88,A7+1,MATCH(BC7,datos2!$P12:$AO12,0))</f>
        <v>78</v>
      </c>
      <c r="BF7" t="str">
        <f>VLOOKUP(BD7,Label!$A$9:$E$37,IF(BC7&gt;70,3,IF(BC7&gt;50,4,5)),FALSE)</f>
        <v>Mostró bajos niveles de calidad en el servicio eléctrico para vivienda, industria y/o comercio.</v>
      </c>
    </row>
    <row r="8" spans="1:58" x14ac:dyDescent="0.3">
      <c r="A8">
        <v>7</v>
      </c>
      <c r="B8" s="2" t="s">
        <v>14</v>
      </c>
      <c r="C8" s="2">
        <v>107</v>
      </c>
      <c r="D8" s="2" t="s">
        <v>15</v>
      </c>
      <c r="E8" s="2" t="s">
        <v>346</v>
      </c>
      <c r="F8" s="2" t="s">
        <v>347</v>
      </c>
      <c r="G8" s="2" t="s">
        <v>385</v>
      </c>
      <c r="H8" s="2" t="s">
        <v>385</v>
      </c>
      <c r="I8">
        <v>7</v>
      </c>
      <c r="J8" t="s">
        <v>399</v>
      </c>
      <c r="K8">
        <v>1883</v>
      </c>
      <c r="L8">
        <v>163.47</v>
      </c>
      <c r="M8">
        <v>52.6</v>
      </c>
      <c r="N8" s="18">
        <v>206.06000000000003</v>
      </c>
      <c r="O8" s="9">
        <v>6820</v>
      </c>
      <c r="P8" s="9">
        <v>9215</v>
      </c>
      <c r="Q8" s="9">
        <v>11536</v>
      </c>
      <c r="R8" s="9">
        <v>2975</v>
      </c>
      <c r="S8" s="9">
        <v>30546</v>
      </c>
      <c r="T8" s="15">
        <f t="shared" si="1"/>
        <v>22.326982256269233</v>
      </c>
      <c r="U8" s="15">
        <f t="shared" si="2"/>
        <v>30.167616054475214</v>
      </c>
      <c r="V8" s="15">
        <f t="shared" si="3"/>
        <v>37.765992273947489</v>
      </c>
      <c r="W8" s="15">
        <f t="shared" si="4"/>
        <v>9.7394094153080601</v>
      </c>
      <c r="X8" s="15">
        <f t="shared" si="5"/>
        <v>100</v>
      </c>
      <c r="Y8" s="15">
        <f>VLOOKUP(B8,datos!$B$7:$I$88,8,FALSE)</f>
        <v>59.280141738523632</v>
      </c>
      <c r="Z8">
        <f>VLOOKUP(B8,ranking!$A$7:$H$88,8,FALSE)</f>
        <v>25</v>
      </c>
      <c r="AA8" t="str">
        <f>VLOOKUP(B8,datos!$B$7:$H$88,7,FALSE)</f>
        <v>Emergente</v>
      </c>
      <c r="AB8" t="str">
        <f>VLOOKUP(AA8,Label!$A$2:$B$6,2,FALSE)</f>
        <v>"Presenta posibilidades de crecimiento en algunas de las dimensiones para mejorar el desempeño"</v>
      </c>
      <c r="AC8" s="9">
        <v>41.004521240879185</v>
      </c>
      <c r="AD8" s="9">
        <f>VLOOKUP(B8,datos!$B$7:$KV$106,208,FALSE)</f>
        <v>43.113292124758175</v>
      </c>
      <c r="AE8" s="9">
        <f>VLOOKUP(B8,datos!$B$7:$KV$106,202,FALSE)</f>
        <v>0.68890878586889437</v>
      </c>
      <c r="AF8" s="15">
        <f>VLOOKUP(B8,datos!$B$7:$KV$106,176,FALSE)</f>
        <v>0</v>
      </c>
      <c r="AG8" s="15">
        <f>VLOOKUP(B8,datos!$B$7:$KV$106,247,FALSE)</f>
        <v>30.015781167806416</v>
      </c>
      <c r="AH8" s="15">
        <f>VLOOKUP(B8,datos!$B$7:$KV$106,256,FALSE)</f>
        <v>38.826140567200987</v>
      </c>
      <c r="AI8" s="14">
        <f>LARGE(datos!P13:AR13,1)</f>
        <v>94.788006312467132</v>
      </c>
      <c r="AJ8" t="str">
        <f>INDEX(ranking!$O$6:$AQ$88,1,MATCH(AI8,datos!$P13:$AR13,0))</f>
        <v>Acceso a servicios públicos</v>
      </c>
      <c r="AK8" s="9">
        <f>INDEX(ranking!$O$6:$AQ$88,A8+1,MATCH(AI8,datos!$P13:$AR13,0))</f>
        <v>30</v>
      </c>
      <c r="AL8" t="str">
        <f>VLOOKUP(AJ8,Label!$A$9:$E$37,IF(AI8&gt;70,3,IF(AI8&gt;50,4,5)),FALSE)</f>
        <v>Muestra una alta prestación de servicios públicos básicos a la ciudadanía.</v>
      </c>
      <c r="AM8" s="14">
        <f>LARGE(datos!P13:AR13,2)</f>
        <v>93.904943339165044</v>
      </c>
      <c r="AN8" t="str">
        <f>INDEX(ranking!$O$6:$AQ$88,1,MATCH(AM8,datos!$P13:$AR13,0))</f>
        <v>Competencias básicas</v>
      </c>
      <c r="AO8" s="9">
        <f>INDEX(ranking!$O$6:$AQ$88,A8+1,MATCH(AM8,datos!$P13:$AR13,0))</f>
        <v>32</v>
      </c>
      <c r="AP8" t="str">
        <f>VLOOKUP(AN8,Label!$A$9:$E$37,IF(AM8&gt;70,3,IF(AM8&gt;50,4,5)),FALSE)</f>
        <v>Un alto porcentaje de los estudiantes aprueba satisfactoriamente las pruebas para finalizar la educación secundaria.</v>
      </c>
      <c r="AQ8" s="14">
        <f>LARGE(datos!P13:AR13,3)</f>
        <v>93.395596137318336</v>
      </c>
      <c r="AR8" t="str">
        <f>INDEX(ranking!$O$6:$AQ$88,1,MATCH(AQ8,datos!$P13:$AR13,0))</f>
        <v>Cobertura educativa</v>
      </c>
      <c r="AS8" s="9">
        <f>INDEX(ranking!$O$6:$AQ$88,A8+1,MATCH(AQ8,datos!$P13:$AR13,0))</f>
        <v>4</v>
      </c>
      <c r="AT8" t="str">
        <f>VLOOKUP(AR8,Label!$A$9:$E$37,IF(AQ8&gt;70,3,IF(AQ8&gt;50,4,5)),FALSE)</f>
        <v>Muestra altas tasas de asistencia a la eduación preescolar (Ciclo Materno Infantl y Transición) y a la educación secundaria.</v>
      </c>
      <c r="AU8" s="14">
        <f>SMALL(datos2!P13:AO13,1)</f>
        <v>10.78559078140699</v>
      </c>
      <c r="AV8" t="str">
        <f>INDEX(ranking2!$O$6:$AN$88,1,MATCH(AU8,datos2!$P13:$AO13,0))</f>
        <v>Infraestructura de transporte</v>
      </c>
      <c r="AW8" s="9">
        <f>INDEX(ranking!$O$6:$AQ$88,A8+1,MATCH(AU8,datos!$P13:$AR13,0))</f>
        <v>77</v>
      </c>
      <c r="AX8" t="str">
        <f>VLOOKUP(AV8,Label!$A$9:$E$37,IF(AU8&gt;70,3,IF(AU8&gt;50,4,5)),FALSE)</f>
        <v>La red vial cantonal se encuentra en deficientes condiciones, y requiere mayor inversión para su adecuado mantenimiento.</v>
      </c>
      <c r="AY8" s="14">
        <f>SMALL(datos2!P13:AO13,2)</f>
        <v>16.421052631578949</v>
      </c>
      <c r="AZ8" t="str">
        <f>INDEX(ranking2!$O$6:$AN$88,1,MATCH(AY8,datos2!$P13:$AO13,0))</f>
        <v>Transparencia municipal</v>
      </c>
      <c r="BA8" s="9">
        <f>INDEX(ranking2!$O$6:$AN$88,A8+1,MATCH(AY8,datos2!$P13:$AO13,0))</f>
        <v>82</v>
      </c>
      <c r="BB8" t="str">
        <f>VLOOKUP(AZ8,Label!$A$9:$E$37,IF(AY8&gt;70,3,IF(AY8&gt;50,4,5)),FALSE)</f>
        <v>La Municipalidad demuestra inadecuados mecanismos de rendición de cuentas y legitimidad hacia la ciudadanía.</v>
      </c>
      <c r="BC8" s="14">
        <f>SMALL(datos2!P13:AO13,3)</f>
        <v>18.939393939393938</v>
      </c>
      <c r="BD8" t="str">
        <f>INDEX(ranking2!$O$6:$AN$88,1,MATCH(BC8,datos2!$P13:$AO13,0))</f>
        <v>Transformación digital</v>
      </c>
      <c r="BE8" s="9">
        <f>INDEX(ranking2!$O$6:$AN$88,A8+1,MATCH(BC8,datos2!$P13:$AO13,0))</f>
        <v>54</v>
      </c>
      <c r="BF8" t="str">
        <f>VLOOKUP(BD8,Label!$A$9:$E$37,IF(BC8&gt;70,3,IF(BC8&gt;50,4,5)),FALSE)</f>
        <v>La Municipalidad muestra bajo progreso en el establecimiento de una hoja de ruta digital y de aprovechamiento de la infraestructura digital.</v>
      </c>
    </row>
    <row r="9" spans="1:58" x14ac:dyDescent="0.3">
      <c r="A9">
        <v>8</v>
      </c>
      <c r="B9" s="2" t="s">
        <v>16</v>
      </c>
      <c r="C9" s="2">
        <v>108</v>
      </c>
      <c r="D9" s="2" t="s">
        <v>17</v>
      </c>
      <c r="E9" s="2" t="s">
        <v>346</v>
      </c>
      <c r="F9" s="2" t="s">
        <v>347</v>
      </c>
      <c r="G9" s="2" t="s">
        <v>385</v>
      </c>
      <c r="H9" s="2" t="s">
        <v>385</v>
      </c>
      <c r="I9">
        <v>7</v>
      </c>
      <c r="J9" t="s">
        <v>400</v>
      </c>
      <c r="K9">
        <v>1891</v>
      </c>
      <c r="L9">
        <v>31.7</v>
      </c>
      <c r="M9">
        <v>29.4</v>
      </c>
      <c r="N9" s="18">
        <v>181.10000000000002</v>
      </c>
      <c r="O9" s="9">
        <v>31213</v>
      </c>
      <c r="P9" s="9">
        <v>42576</v>
      </c>
      <c r="Q9" s="9">
        <v>50538</v>
      </c>
      <c r="R9" s="9">
        <v>15351</v>
      </c>
      <c r="S9" s="9">
        <v>139678</v>
      </c>
      <c r="T9" s="15">
        <f t="shared" si="1"/>
        <v>22.346396712438612</v>
      </c>
      <c r="U9" s="15">
        <f t="shared" si="2"/>
        <v>30.481536104468848</v>
      </c>
      <c r="V9" s="15">
        <f t="shared" si="3"/>
        <v>36.181789544523838</v>
      </c>
      <c r="W9" s="15">
        <f t="shared" si="4"/>
        <v>10.990277638568708</v>
      </c>
      <c r="X9" s="15">
        <f t="shared" si="5"/>
        <v>100</v>
      </c>
      <c r="Y9" s="15">
        <f>VLOOKUP(B9,datos!$B$7:$I$88,8,FALSE)</f>
        <v>61.273328279805177</v>
      </c>
      <c r="Z9">
        <f>VLOOKUP(B9,ranking!$A$7:$H$88,8,FALSE)</f>
        <v>19</v>
      </c>
      <c r="AA9" t="str">
        <f>VLOOKUP(B9,datos!$B$7:$H$88,7,FALSE)</f>
        <v>Competente</v>
      </c>
      <c r="AB9" t="str">
        <f>VLOOKUP(AA9,Label!$A$2:$B$6,2,FALSE)</f>
        <v>"Muestra condiciones óptimas en la mayoría de dimensiones que conforman el ICN"</v>
      </c>
      <c r="AC9" s="9">
        <v>26.988012370097593</v>
      </c>
      <c r="AD9" s="9">
        <f>VLOOKUP(B9,datos!$B$7:$KV$106,208,FALSE)</f>
        <v>55.453089623943896</v>
      </c>
      <c r="AE9" s="9">
        <f>VLOOKUP(B9,datos!$B$7:$KV$106,202,FALSE)</f>
        <v>0.71152526456459719</v>
      </c>
      <c r="AF9" s="15">
        <f>VLOOKUP(B9,datos!$B$7:$KV$106,176,FALSE)</f>
        <v>11.454917739371984</v>
      </c>
      <c r="AG9" s="15">
        <f>VLOOKUP(B9,datos!$B$7:$KV$106,247,FALSE)</f>
        <v>38.949830168717639</v>
      </c>
      <c r="AH9" s="15">
        <f>VLOOKUP(B9,datos!$B$7:$KV$106,256,FALSE)</f>
        <v>31.103107754864944</v>
      </c>
      <c r="AI9" s="14">
        <f>LARGE(datos!P14:AR14,1)</f>
        <v>94.697923046940261</v>
      </c>
      <c r="AJ9" t="str">
        <f>INDEX(ranking!$O$6:$AQ$88,1,MATCH(AI9,datos!$P14:$AR14,0))</f>
        <v>Acceso a servicios públicos</v>
      </c>
      <c r="AK9" s="9">
        <f>INDEX(ranking!$O$6:$AQ$88,A9+1,MATCH(AI9,datos!$P14:$AR14,0))</f>
        <v>32</v>
      </c>
      <c r="AL9" t="str">
        <f>VLOOKUP(AJ9,Label!$A$9:$E$37,IF(AI9&gt;70,3,IF(AI9&gt;50,4,5)),FALSE)</f>
        <v>Muestra una alta prestación de servicios públicos básicos a la ciudadanía.</v>
      </c>
      <c r="AM9" s="14">
        <f>LARGE(datos!P14:AR14,2)</f>
        <v>92.316714162949509</v>
      </c>
      <c r="AN9" t="str">
        <f>INDEX(ranking!$O$6:$AQ$88,1,MATCH(AM9,datos!$P14:$AR14,0))</f>
        <v>Competencias básicas</v>
      </c>
      <c r="AO9" s="9">
        <f>INDEX(ranking!$O$6:$AQ$88,A9+1,MATCH(AM9,datos!$P14:$AR14,0))</f>
        <v>54</v>
      </c>
      <c r="AP9" t="str">
        <f>VLOOKUP(AN9,Label!$A$9:$E$37,IF(AM9&gt;70,3,IF(AM9&gt;50,4,5)),FALSE)</f>
        <v>Un alto porcentaje de los estudiantes aprueba satisfactoriamente las pruebas para finalizar la educación secundaria.</v>
      </c>
      <c r="AQ9" s="14">
        <f>LARGE(datos!P14:AR14,3)</f>
        <v>89.118959152503407</v>
      </c>
      <c r="AR9" t="str">
        <f>INDEX(ranking!$O$6:$AQ$88,1,MATCH(AQ9,datos!$P14:$AR14,0))</f>
        <v>Redes de voz móvil (telefonía)</v>
      </c>
      <c r="AS9" s="9">
        <f>INDEX(ranking!$O$6:$AQ$88,A9+1,MATCH(AQ9,datos!$P14:$AR14,0))</f>
        <v>13</v>
      </c>
      <c r="AT9" t="str">
        <f>VLOOKUP(AR9,Label!$A$9:$E$37,IF(AQ9&gt;70,3,IF(AQ9&gt;50,4,5)),FALSE)</f>
        <v>El desempeño de las redes de voz móviles 2G y 3G (telefonía celular) es adecuado.</v>
      </c>
      <c r="AU9" s="14">
        <f>SMALL(datos2!P14:AO14,1)</f>
        <v>27.890543421671008</v>
      </c>
      <c r="AV9" t="str">
        <f>INDEX(ranking2!$O$6:$AN$88,1,MATCH(AU9,datos2!$P14:$AO14,0))</f>
        <v>Sector constructivo</v>
      </c>
      <c r="AW9" s="9">
        <f>INDEX(ranking!$O$6:$AQ$88,A9+1,MATCH(AU9,datos!$P14:$AR14,0))</f>
        <v>67</v>
      </c>
      <c r="AX9" t="str">
        <f>VLOOKUP(AV9,Label!$A$9:$E$37,IF(AU9&gt;70,3,IF(AU9&gt;50,4,5)),FALSE)</f>
        <v>Evidenció un bajo dinamismo constructivo en obras de vivienda, industria, comercio y/o servicios.</v>
      </c>
      <c r="AY9" s="14">
        <f>SMALL(datos2!P14:AO14,2)</f>
        <v>37.272727272727273</v>
      </c>
      <c r="AZ9" t="str">
        <f>INDEX(ranking2!$O$6:$AN$88,1,MATCH(AY9,datos2!$P14:$AO14,0))</f>
        <v>Transformación digital</v>
      </c>
      <c r="BA9" s="9">
        <f>INDEX(ranking2!$O$6:$AN$88,A9+1,MATCH(AY9,datos2!$P14:$AO14,0))</f>
        <v>29</v>
      </c>
      <c r="BB9" t="str">
        <f>VLOOKUP(AZ9,Label!$A$9:$E$37,IF(AY9&gt;70,3,IF(AY9&gt;50,4,5)),FALSE)</f>
        <v>La Municipalidad muestra bajo progreso en el establecimiento de una hoja de ruta digital y de aprovechamiento de la infraestructura digital.</v>
      </c>
      <c r="BC9" s="14">
        <f>SMALL(datos2!P14:AO14,3)</f>
        <v>38.639458819885732</v>
      </c>
      <c r="BD9" t="str">
        <f>INDEX(ranking2!$O$6:$AN$88,1,MATCH(BC9,datos2!$P14:$AO14,0))</f>
        <v>Habilidades en ciencia y tecnología</v>
      </c>
      <c r="BE9" s="9">
        <f>INDEX(ranking2!$O$6:$AN$88,A9+1,MATCH(BC9,datos2!$P14:$AO14,0))</f>
        <v>37</v>
      </c>
      <c r="BF9" t="str">
        <f>VLOOKUP(BD9,Label!$A$9:$E$37,IF(BC9&gt;70,3,IF(BC9&gt;50,4,5)),FALSE)</f>
        <v>Muy pocos de los graduados universitarios cuentan con competencias y habilidades en las áreas de Ciencia y Tecnología.</v>
      </c>
    </row>
    <row r="10" spans="1:58" x14ac:dyDescent="0.3">
      <c r="A10">
        <v>9</v>
      </c>
      <c r="B10" s="2" t="s">
        <v>18</v>
      </c>
      <c r="C10" s="2">
        <v>109</v>
      </c>
      <c r="D10" s="2" t="s">
        <v>19</v>
      </c>
      <c r="E10" s="2" t="s">
        <v>346</v>
      </c>
      <c r="F10" s="2" t="s">
        <v>347</v>
      </c>
      <c r="G10" s="2" t="s">
        <v>385</v>
      </c>
      <c r="H10" s="2" t="s">
        <v>385</v>
      </c>
      <c r="I10">
        <v>6</v>
      </c>
      <c r="J10" t="s">
        <v>401</v>
      </c>
      <c r="K10">
        <v>1907</v>
      </c>
      <c r="L10">
        <v>61.42</v>
      </c>
      <c r="M10">
        <v>42.2</v>
      </c>
      <c r="N10" s="18">
        <v>190</v>
      </c>
      <c r="O10" s="9">
        <v>15871</v>
      </c>
      <c r="P10" s="9">
        <v>16739</v>
      </c>
      <c r="Q10" s="9">
        <v>23167</v>
      </c>
      <c r="R10" s="9">
        <v>5387</v>
      </c>
      <c r="S10" s="9">
        <v>61164</v>
      </c>
      <c r="T10" s="15">
        <f t="shared" si="1"/>
        <v>25.948270224314957</v>
      </c>
      <c r="U10" s="15">
        <f t="shared" si="2"/>
        <v>27.367405663462169</v>
      </c>
      <c r="V10" s="15">
        <f t="shared" si="3"/>
        <v>37.876855666732062</v>
      </c>
      <c r="W10" s="15">
        <f t="shared" si="4"/>
        <v>8.8074684454908105</v>
      </c>
      <c r="X10" s="15">
        <f t="shared" si="5"/>
        <v>100</v>
      </c>
      <c r="Y10" s="15">
        <f>VLOOKUP(B10,datos!$B$7:$I$88,8,FALSE)</f>
        <v>65.367854069319947</v>
      </c>
      <c r="Z10">
        <f>VLOOKUP(B10,ranking!$A$7:$H$88,8,FALSE)</f>
        <v>6</v>
      </c>
      <c r="AA10" t="str">
        <f>VLOOKUP(B10,datos!$B$7:$H$88,7,FALSE)</f>
        <v>Altamente competente</v>
      </c>
      <c r="AB10" t="str">
        <f>VLOOKUP(AA10,Label!$A$2:$B$6,2,FALSE)</f>
        <v>"Muestra altos estándares en la mayoría de dimensiones que conforman el ICN"</v>
      </c>
      <c r="AC10" s="9">
        <v>42.852525252525261</v>
      </c>
      <c r="AD10" s="9">
        <f>VLOOKUP(B10,datos!$B$7:$KV$106,208,FALSE)</f>
        <v>45.899512093844081</v>
      </c>
      <c r="AE10" s="9">
        <f>VLOOKUP(B10,datos!$B$7:$KV$106,202,FALSE)</f>
        <v>4.1944560528605876</v>
      </c>
      <c r="AF10" s="15">
        <f>VLOOKUP(B10,datos!$B$7:$KV$106,176,FALSE)</f>
        <v>3.269897325223988</v>
      </c>
      <c r="AG10" s="15">
        <f>VLOOKUP(B10,datos!$B$7:$KV$106,247,FALSE)</f>
        <v>35.039549741405537</v>
      </c>
      <c r="AH10" s="15">
        <f>VLOOKUP(B10,datos!$B$7:$KV$106,256,FALSE)</f>
        <v>39.226917396159806</v>
      </c>
      <c r="AI10" s="14">
        <f>LARGE(datos!P15:AR15,1)</f>
        <v>96.61393367812596</v>
      </c>
      <c r="AJ10" t="str">
        <f>INDEX(ranking!$O$6:$AQ$88,1,MATCH(AI10,datos!$P15:$AR15,0))</f>
        <v>Acceso a servicios públicos</v>
      </c>
      <c r="AK10" s="9">
        <f>INDEX(ranking!$O$6:$AQ$88,A10+1,MATCH(AI10,datos!$P15:$AR15,0))</f>
        <v>8</v>
      </c>
      <c r="AL10" t="str">
        <f>VLOOKUP(AJ10,Label!$A$9:$E$37,IF(AI10&gt;70,3,IF(AI10&gt;50,4,5)),FALSE)</f>
        <v>Muestra una alta prestación de servicios públicos básicos a la ciudadanía.</v>
      </c>
      <c r="AM10" s="14">
        <f>LARGE(datos!P15:AR15,2)</f>
        <v>95.338674776940337</v>
      </c>
      <c r="AN10" t="str">
        <f>INDEX(ranking!$O$6:$AQ$88,1,MATCH(AM10,datos!$P15:$AR15,0))</f>
        <v>Competencias básicas</v>
      </c>
      <c r="AO10" s="9">
        <f>INDEX(ranking!$O$6:$AQ$88,A10+1,MATCH(AM10,datos!$P15:$AR15,0))</f>
        <v>10</v>
      </c>
      <c r="AP10" t="str">
        <f>VLOOKUP(AN10,Label!$A$9:$E$37,IF(AM10&gt;70,3,IF(AM10&gt;50,4,5)),FALSE)</f>
        <v>Un alto porcentaje de los estudiantes aprueba satisfactoriamente las pruebas para finalizar la educación secundaria.</v>
      </c>
      <c r="AQ10" s="14">
        <f>LARGE(datos!P15:AR15,3)</f>
        <v>86.060069102701533</v>
      </c>
      <c r="AR10" t="str">
        <f>INDEX(ranking!$O$6:$AQ$88,1,MATCH(AQ10,datos!$P15:$AR15,0))</f>
        <v>Redes de voz móvil (telefonía)</v>
      </c>
      <c r="AS10" s="9">
        <f>INDEX(ranking!$O$6:$AQ$88,A10+1,MATCH(AQ10,datos!$P15:$AR15,0))</f>
        <v>41</v>
      </c>
      <c r="AT10" t="str">
        <f>VLOOKUP(AR10,Label!$A$9:$E$37,IF(AQ10&gt;70,3,IF(AQ10&gt;50,4,5)),FALSE)</f>
        <v>El desempeño de las redes de voz móviles 2G y 3G (telefonía celular) es adecuado.</v>
      </c>
      <c r="AU10" s="14">
        <f>SMALL(datos2!P15:AO15,1)</f>
        <v>36.859663653074684</v>
      </c>
      <c r="AV10" t="str">
        <f>INDEX(ranking2!$O$6:$AN$88,1,MATCH(AU10,datos2!$P15:$AO15,0))</f>
        <v>Infraestructura de transporte</v>
      </c>
      <c r="AW10" s="9">
        <f>INDEX(ranking!$O$6:$AQ$88,A10+1,MATCH(AU10,datos!$P15:$AR15,0))</f>
        <v>26</v>
      </c>
      <c r="AX10" t="str">
        <f>VLOOKUP(AV10,Label!$A$9:$E$37,IF(AU10&gt;70,3,IF(AU10&gt;50,4,5)),FALSE)</f>
        <v>La red vial cantonal se encuentra en deficientes condiciones, y requiere mayor inversión para su adecuado mantenimiento.</v>
      </c>
      <c r="AY10" s="14">
        <f>SMALL(datos2!P15:AO15,2)</f>
        <v>47.121212121212125</v>
      </c>
      <c r="AZ10" t="str">
        <f>INDEX(ranking2!$O$6:$AN$88,1,MATCH(AY10,datos2!$P15:$AO15,0))</f>
        <v>Transformación digital</v>
      </c>
      <c r="BA10" s="9">
        <f>INDEX(ranking2!$O$6:$AN$88,A10+1,MATCH(AY10,datos2!$P15:$AO15,0))</f>
        <v>16</v>
      </c>
      <c r="BB10" t="str">
        <f>VLOOKUP(AZ10,Label!$A$9:$E$37,IF(AY10&gt;70,3,IF(AY10&gt;50,4,5)),FALSE)</f>
        <v>La Municipalidad muestra bajo progreso en el establecimiento de una hoja de ruta digital y de aprovechamiento de la infraestructura digital.</v>
      </c>
      <c r="BC10" s="14">
        <f>SMALL(datos2!P15:AO15,3)</f>
        <v>48.95548118852043</v>
      </c>
      <c r="BD10" t="str">
        <f>INDEX(ranking2!$O$6:$AN$88,1,MATCH(BC10,datos2!$P15:$AO15,0))</f>
        <v>Acceso a TICs en hogares</v>
      </c>
      <c r="BE10" s="9">
        <f>INDEX(ranking2!$O$6:$AN$88,A10+1,MATCH(BC10,datos2!$P15:$AO15,0))</f>
        <v>40</v>
      </c>
      <c r="BF10" t="str">
        <f>VLOOKUP(BD10,Label!$A$9:$E$37,IF(BC10&gt;70,3,IF(BC10&gt;50,4,5)),FALSE)</f>
        <v>Una parte importante de los hogares no cuenta con acceso a servicios de internet ni dispositivos tecnológicos.</v>
      </c>
    </row>
    <row r="11" spans="1:58" x14ac:dyDescent="0.3">
      <c r="A11">
        <v>10</v>
      </c>
      <c r="B11" s="2" t="s">
        <v>20</v>
      </c>
      <c r="C11" s="2">
        <v>110</v>
      </c>
      <c r="D11" s="2" t="s">
        <v>21</v>
      </c>
      <c r="E11" s="2" t="s">
        <v>346</v>
      </c>
      <c r="F11" s="2" t="s">
        <v>347</v>
      </c>
      <c r="G11" s="2" t="s">
        <v>385</v>
      </c>
      <c r="H11" s="2" t="s">
        <v>385</v>
      </c>
      <c r="I11">
        <v>5</v>
      </c>
      <c r="J11" t="s">
        <v>402</v>
      </c>
      <c r="K11">
        <v>1909</v>
      </c>
      <c r="L11">
        <v>21.47</v>
      </c>
      <c r="M11">
        <v>37.5</v>
      </c>
      <c r="N11" s="18">
        <v>102</v>
      </c>
      <c r="O11" s="9">
        <v>26444</v>
      </c>
      <c r="P11" s="9">
        <v>30575</v>
      </c>
      <c r="Q11" s="9">
        <v>31727</v>
      </c>
      <c r="R11" s="9">
        <v>7124</v>
      </c>
      <c r="S11" s="9">
        <v>95870</v>
      </c>
      <c r="T11" s="15">
        <f t="shared" si="1"/>
        <v>27.583185563784291</v>
      </c>
      <c r="U11" s="15">
        <f t="shared" si="2"/>
        <v>31.89214561385209</v>
      </c>
      <c r="V11" s="15">
        <f t="shared" si="3"/>
        <v>33.093772817356836</v>
      </c>
      <c r="W11" s="15">
        <f t="shared" si="4"/>
        <v>7.4308960050067805</v>
      </c>
      <c r="X11" s="15">
        <f t="shared" si="5"/>
        <v>100</v>
      </c>
      <c r="Y11" s="15">
        <f>VLOOKUP(B11,datos!$B$7:$I$88,8,FALSE)</f>
        <v>55.452739654739389</v>
      </c>
      <c r="Z11">
        <f>VLOOKUP(B11,ranking!$A$7:$H$88,8,FALSE)</f>
        <v>43</v>
      </c>
      <c r="AA11" t="str">
        <f>VLOOKUP(B11,datos!$B$7:$H$88,7,FALSE)</f>
        <v>Emergente</v>
      </c>
      <c r="AB11" t="str">
        <f>VLOOKUP(AA11,Label!$A$2:$B$6,2,FALSE)</f>
        <v>"Presenta posibilidades de crecimiento en algunas de las dimensiones para mejorar el desempeño"</v>
      </c>
      <c r="AC11" s="9">
        <v>32.121902262024236</v>
      </c>
      <c r="AD11" s="9">
        <f>VLOOKUP(B11,datos!$B$7:$KV$106,208,FALSE)</f>
        <v>18.52941176470588</v>
      </c>
      <c r="AE11" s="9">
        <f>VLOOKUP(B11,datos!$B$7:$KV$106,202,FALSE)</f>
        <v>0.13707962249102751</v>
      </c>
      <c r="AF11" s="15">
        <f>VLOOKUP(B11,datos!$B$7:$KV$106,176,FALSE)</f>
        <v>5.2153958485449046</v>
      </c>
      <c r="AG11" s="15">
        <f>VLOOKUP(B11,datos!$B$7:$KV$106,247,FALSE)</f>
        <v>34.426591748476909</v>
      </c>
      <c r="AH11" s="15">
        <f>VLOOKUP(B11,datos!$B$7:$KV$106,256,FALSE)</f>
        <v>25.534169771973609</v>
      </c>
      <c r="AI11" s="14">
        <f>LARGE(datos!P16:AR16,1)</f>
        <v>94.972063512105819</v>
      </c>
      <c r="AJ11" t="str">
        <f>INDEX(ranking!$O$6:$AQ$88,1,MATCH(AI11,datos!$P16:$AR16,0))</f>
        <v>Acceso a servicios públicos</v>
      </c>
      <c r="AK11" s="9">
        <f>INDEX(ranking!$O$6:$AQ$88,A11+1,MATCH(AI11,datos!$P16:$AR16,0))</f>
        <v>26</v>
      </c>
      <c r="AL11" t="str">
        <f>VLOOKUP(AJ11,Label!$A$9:$E$37,IF(AI11&gt;70,3,IF(AI11&gt;50,4,5)),FALSE)</f>
        <v>Muestra una alta prestación de servicios públicos básicos a la ciudadanía.</v>
      </c>
      <c r="AM11" s="14">
        <f>LARGE(datos!P16:AR16,2)</f>
        <v>93.125750288735588</v>
      </c>
      <c r="AN11" t="str">
        <f>INDEX(ranking!$O$6:$AQ$88,1,MATCH(AM11,datos!$P16:$AR16,0))</f>
        <v>Competencias básicas</v>
      </c>
      <c r="AO11" s="9">
        <f>INDEX(ranking!$O$6:$AQ$88,A11+1,MATCH(AM11,datos!$P16:$AR16,0))</f>
        <v>41</v>
      </c>
      <c r="AP11" t="str">
        <f>VLOOKUP(AN11,Label!$A$9:$E$37,IF(AM11&gt;70,3,IF(AM11&gt;50,4,5)),FALSE)</f>
        <v>Un alto porcentaje de los estudiantes aprueba satisfactoriamente las pruebas para finalizar la educación secundaria.</v>
      </c>
      <c r="AQ11" s="14">
        <f>LARGE(datos!P16:AR16,3)</f>
        <v>86.916522301372311</v>
      </c>
      <c r="AR11" t="str">
        <f>INDEX(ranking!$O$6:$AQ$88,1,MATCH(AQ11,datos!$P16:$AR16,0))</f>
        <v>Redes de voz móvil (telefonía)</v>
      </c>
      <c r="AS11" s="9">
        <f>INDEX(ranking!$O$6:$AQ$88,A11+1,MATCH(AQ11,datos!$P16:$AR16,0))</f>
        <v>33</v>
      </c>
      <c r="AT11" t="str">
        <f>VLOOKUP(AR11,Label!$A$9:$E$37,IF(AQ11&gt;70,3,IF(AQ11&gt;50,4,5)),FALSE)</f>
        <v>El desempeño de las redes de voz móviles 2G y 3G (telefonía celular) es adecuado.</v>
      </c>
      <c r="AU11" s="14">
        <f>SMALL(datos2!P16:AO16,1)</f>
        <v>17.423009631863355</v>
      </c>
      <c r="AV11" t="str">
        <f>INDEX(ranking2!$O$6:$AN$88,1,MATCH(AU11,datos2!$P16:$AO16,0))</f>
        <v>Compromiso  con la sostenibilidad</v>
      </c>
      <c r="AW11" s="9">
        <f>INDEX(ranking!$O$6:$AQ$88,A11+1,MATCH(AU11,datos!$P16:$AR16,0))</f>
        <v>80</v>
      </c>
      <c r="AX11" t="str">
        <f>VLOOKUP(AV11,Label!$A$9:$E$37,IF(AU11&gt;70,3,IF(AU11&gt;50,4,5)),FALSE)</f>
        <v>La Municipalidad no promueve un desarrollo sostenible y amigable con el ambiente.</v>
      </c>
      <c r="AY11" s="14">
        <f>SMALL(datos2!P16:AO16,2)</f>
        <v>19.963671307044319</v>
      </c>
      <c r="AZ11" t="str">
        <f>INDEX(ranking2!$O$6:$AN$88,1,MATCH(AY11,datos2!$P16:$AO16,0))</f>
        <v>Habilidades en ciencia y tecnología</v>
      </c>
      <c r="BA11" s="9">
        <f>INDEX(ranking2!$O$6:$AN$88,A11+1,MATCH(AY11,datos2!$P16:$AO16,0))</f>
        <v>71</v>
      </c>
      <c r="BB11" t="str">
        <f>VLOOKUP(AZ11,Label!$A$9:$E$37,IF(AY11&gt;70,3,IF(AY11&gt;50,4,5)),FALSE)</f>
        <v>Muy pocos de los graduados universitarios cuentan con competencias y habilidades en las áreas de Ciencia y Tecnología.</v>
      </c>
      <c r="BC11" s="14">
        <f>SMALL(datos2!P16:AO16,3)</f>
        <v>22.211785048852345</v>
      </c>
      <c r="BD11" t="str">
        <f>INDEX(ranking2!$O$6:$AN$88,1,MATCH(BC11,datos2!$P16:$AO16,0))</f>
        <v>Infraestructura de transporte</v>
      </c>
      <c r="BE11" s="9">
        <f>INDEX(ranking2!$O$6:$AN$88,A11+1,MATCH(BC11,datos2!$P16:$AO16,0))</f>
        <v>56</v>
      </c>
      <c r="BF11" t="str">
        <f>VLOOKUP(BD11,Label!$A$9:$E$37,IF(BC11&gt;70,3,IF(BC11&gt;50,4,5)),FALSE)</f>
        <v>La red vial cantonal se encuentra en deficientes condiciones, y requiere mayor inversión para su adecuado mantenimiento.</v>
      </c>
    </row>
    <row r="12" spans="1:58" x14ac:dyDescent="0.3">
      <c r="A12">
        <v>11</v>
      </c>
      <c r="B12" s="2" t="s">
        <v>22</v>
      </c>
      <c r="C12" s="2">
        <v>111</v>
      </c>
      <c r="D12" s="2" t="s">
        <v>23</v>
      </c>
      <c r="E12" s="2" t="s">
        <v>346</v>
      </c>
      <c r="F12" s="2" t="s">
        <v>347</v>
      </c>
      <c r="G12" s="2" t="s">
        <v>385</v>
      </c>
      <c r="H12" s="2" t="s">
        <v>385</v>
      </c>
      <c r="I12">
        <v>5</v>
      </c>
      <c r="J12" t="s">
        <v>403</v>
      </c>
      <c r="K12">
        <v>1910</v>
      </c>
      <c r="L12">
        <v>223.93</v>
      </c>
      <c r="M12">
        <v>45.8</v>
      </c>
      <c r="N12" s="18">
        <v>172.94</v>
      </c>
      <c r="O12" s="9">
        <v>17605</v>
      </c>
      <c r="P12" s="9">
        <v>20855</v>
      </c>
      <c r="Q12" s="9">
        <v>26955</v>
      </c>
      <c r="R12" s="9">
        <v>6894</v>
      </c>
      <c r="S12" s="9">
        <v>72309</v>
      </c>
      <c r="T12" s="15">
        <f t="shared" si="1"/>
        <v>24.346900109253344</v>
      </c>
      <c r="U12" s="15">
        <f t="shared" si="2"/>
        <v>28.841499675005878</v>
      </c>
      <c r="V12" s="15">
        <f t="shared" si="3"/>
        <v>37.277517321495253</v>
      </c>
      <c r="W12" s="15">
        <f t="shared" si="4"/>
        <v>9.5340828942455289</v>
      </c>
      <c r="X12" s="15">
        <f t="shared" si="5"/>
        <v>100</v>
      </c>
      <c r="Y12" s="15">
        <f>VLOOKUP(B12,datos!$B$7:$I$88,8,FALSE)</f>
        <v>58.725384077415185</v>
      </c>
      <c r="Z12">
        <f>VLOOKUP(B12,ranking!$A$7:$H$88,8,FALSE)</f>
        <v>27</v>
      </c>
      <c r="AA12" t="str">
        <f>VLOOKUP(B12,datos!$B$7:$H$88,7,FALSE)</f>
        <v>Emergente</v>
      </c>
      <c r="AB12" t="str">
        <f>VLOOKUP(AA12,Label!$A$2:$B$6,2,FALSE)</f>
        <v>"Presenta posibilidades de crecimiento en algunas de las dimensiones para mejorar el desempeño"</v>
      </c>
      <c r="AC12" s="9">
        <v>30.292176505881713</v>
      </c>
      <c r="AD12" s="9">
        <f>VLOOKUP(B12,datos!$B$7:$KV$106,208,FALSE)</f>
        <v>39.990718719183249</v>
      </c>
      <c r="AE12" s="9">
        <f>VLOOKUP(B12,datos!$B$7:$KV$106,202,FALSE)</f>
        <v>0.43766463079283291</v>
      </c>
      <c r="AF12" s="15">
        <f>VLOOKUP(B12,datos!$B$7:$KV$106,176,FALSE)</f>
        <v>0</v>
      </c>
      <c r="AG12" s="15">
        <f>VLOOKUP(B12,datos!$B$7:$KV$106,247,FALSE)</f>
        <v>46.437388269345362</v>
      </c>
      <c r="AH12" s="15">
        <f>VLOOKUP(B12,datos!$B$7:$KV$106,256,FALSE)</f>
        <v>28.264249855613311</v>
      </c>
      <c r="AI12" s="14">
        <f>LARGE(datos!P17:AR17,1)</f>
        <v>94.786754064867608</v>
      </c>
      <c r="AJ12" t="str">
        <f>INDEX(ranking!$O$6:$AQ$88,1,MATCH(AI12,datos!$P17:$AR17,0))</f>
        <v>Acceso a servicios públicos</v>
      </c>
      <c r="AK12" s="9">
        <f>INDEX(ranking!$O$6:$AQ$88,A12+1,MATCH(AI12,datos!$P17:$AR17,0))</f>
        <v>31</v>
      </c>
      <c r="AL12" t="str">
        <f>VLOOKUP(AJ12,Label!$A$9:$E$37,IF(AI12&gt;70,3,IF(AI12&gt;50,4,5)),FALSE)</f>
        <v>Muestra una alta prestación de servicios públicos básicos a la ciudadanía.</v>
      </c>
      <c r="AM12" s="14">
        <f>LARGE(datos!P17:AR17,2)</f>
        <v>93.322645128170024</v>
      </c>
      <c r="AN12" t="str">
        <f>INDEX(ranking!$O$6:$AQ$88,1,MATCH(AM12,datos!$P17:$AR17,0))</f>
        <v>Competencias básicas</v>
      </c>
      <c r="AO12" s="9">
        <f>INDEX(ranking!$O$6:$AQ$88,A12+1,MATCH(AM12,datos!$P17:$AR17,0))</f>
        <v>39</v>
      </c>
      <c r="AP12" t="str">
        <f>VLOOKUP(AN12,Label!$A$9:$E$37,IF(AM12&gt;70,3,IF(AM12&gt;50,4,5)),FALSE)</f>
        <v>Un alto porcentaje de los estudiantes aprueba satisfactoriamente las pruebas para finalizar la educación secundaria.</v>
      </c>
      <c r="AQ12" s="14">
        <f>LARGE(datos!P17:AR17,3)</f>
        <v>89.79732967249673</v>
      </c>
      <c r="AR12" t="str">
        <f>INDEX(ranking!$O$6:$AQ$88,1,MATCH(AQ12,datos!$P17:$AR17,0))</f>
        <v>Seguridad</v>
      </c>
      <c r="AS12" s="9">
        <f>INDEX(ranking!$O$6:$AQ$88,A12+1,MATCH(AQ12,datos!$P17:$AR17,0))</f>
        <v>8</v>
      </c>
      <c r="AT12" t="str">
        <f>VLOOKUP(AR12,Label!$A$9:$E$37,IF(AQ12&gt;70,3,IF(AQ12&gt;50,4,5)),FALSE)</f>
        <v>Presenta bajos índices de criminalidad que propician un ambiente seguro para el establecimiento de empresas.</v>
      </c>
      <c r="AU12" s="14">
        <f>SMALL(datos2!P17:AO17,1)</f>
        <v>20.089922437453268</v>
      </c>
      <c r="AV12" t="str">
        <f>INDEX(ranking2!$O$6:$AN$88,1,MATCH(AU12,datos2!$P17:$AO17,0))</f>
        <v>Infraestructura de transporte</v>
      </c>
      <c r="AW12" s="9">
        <f>INDEX(ranking!$O$6:$AQ$88,A12+1,MATCH(AU12,datos!$P17:$AR17,0))</f>
        <v>59</v>
      </c>
      <c r="AX12" t="str">
        <f>VLOOKUP(AV12,Label!$A$9:$E$37,IF(AU12&gt;70,3,IF(AU12&gt;50,4,5)),FALSE)</f>
        <v>La red vial cantonal se encuentra en deficientes condiciones, y requiere mayor inversión para su adecuado mantenimiento.</v>
      </c>
      <c r="AY12" s="14">
        <f>SMALL(datos2!P17:AO17,2)</f>
        <v>21.666666666666668</v>
      </c>
      <c r="AZ12" t="str">
        <f>INDEX(ranking2!$O$6:$AN$88,1,MATCH(AY12,datos2!$P17:$AO17,0))</f>
        <v>Transformación digital</v>
      </c>
      <c r="BA12" s="9">
        <f>INDEX(ranking2!$O$6:$AN$88,A12+1,MATCH(AY12,datos2!$P17:$AO17,0))</f>
        <v>52</v>
      </c>
      <c r="BB12" t="str">
        <f>VLOOKUP(AZ12,Label!$A$9:$E$37,IF(AY12&gt;70,3,IF(AY12&gt;50,4,5)),FALSE)</f>
        <v>La Municipalidad muestra bajo progreso en el establecimiento de una hoja de ruta digital y de aprovechamiento de la infraestructura digital.</v>
      </c>
      <c r="BC12" s="14">
        <f>SMALL(datos2!P17:AO17,3)</f>
        <v>35.014466442613823</v>
      </c>
      <c r="BD12" t="str">
        <f>INDEX(ranking2!$O$6:$AN$88,1,MATCH(BC12,datos2!$P17:$AO17,0))</f>
        <v>Compromiso  con la sostenibilidad</v>
      </c>
      <c r="BE12" s="9">
        <f>INDEX(ranking2!$O$6:$AN$88,A12+1,MATCH(BC12,datos2!$P17:$AO17,0))</f>
        <v>62</v>
      </c>
      <c r="BF12" t="str">
        <f>VLOOKUP(BD12,Label!$A$9:$E$37,IF(BC12&gt;70,3,IF(BC12&gt;50,4,5)),FALSE)</f>
        <v>La Municipalidad no promueve un desarrollo sostenible y amigable con el ambiente.</v>
      </c>
    </row>
    <row r="13" spans="1:58" x14ac:dyDescent="0.3">
      <c r="A13">
        <v>12</v>
      </c>
      <c r="B13" s="2" t="s">
        <v>24</v>
      </c>
      <c r="C13" s="2">
        <v>112</v>
      </c>
      <c r="D13" s="2" t="s">
        <v>25</v>
      </c>
      <c r="E13" s="2" t="s">
        <v>346</v>
      </c>
      <c r="F13" s="2" t="s">
        <v>347</v>
      </c>
      <c r="G13" s="2" t="s">
        <v>384</v>
      </c>
      <c r="H13" s="2" t="s">
        <v>385</v>
      </c>
      <c r="I13">
        <v>5</v>
      </c>
      <c r="J13" t="s">
        <v>404</v>
      </c>
      <c r="K13">
        <v>1910</v>
      </c>
      <c r="L13">
        <v>342.56</v>
      </c>
      <c r="M13">
        <v>47.7</v>
      </c>
      <c r="N13" s="18">
        <v>439.54000000000008</v>
      </c>
      <c r="O13" s="9">
        <v>5073</v>
      </c>
      <c r="P13" s="9">
        <v>7450</v>
      </c>
      <c r="Q13" s="9">
        <v>7539</v>
      </c>
      <c r="R13" s="9">
        <v>2049</v>
      </c>
      <c r="S13" s="9">
        <v>22111</v>
      </c>
      <c r="T13" s="15">
        <f t="shared" si="1"/>
        <v>22.94333137352449</v>
      </c>
      <c r="U13" s="15">
        <f t="shared" si="2"/>
        <v>33.693636651440464</v>
      </c>
      <c r="V13" s="15">
        <f t="shared" si="3"/>
        <v>34.096151236940891</v>
      </c>
      <c r="W13" s="15">
        <f t="shared" si="4"/>
        <v>9.2668807380941622</v>
      </c>
      <c r="X13" s="15">
        <f t="shared" si="5"/>
        <v>100</v>
      </c>
      <c r="Y13" s="15">
        <f>VLOOKUP(B13,datos!$B$7:$I$88,8,FALSE)</f>
        <v>50.69029707366527</v>
      </c>
      <c r="Z13">
        <f>VLOOKUP(B13,ranking!$A$7:$H$88,8,FALSE)</f>
        <v>68</v>
      </c>
      <c r="AA13" t="str">
        <f>VLOOKUP(B13,datos!$B$7:$H$88,7,FALSE)</f>
        <v>Limitado</v>
      </c>
      <c r="AB13" t="str">
        <f>VLOOKUP(AA13,Label!$A$2:$B$6,2,FALSE)</f>
        <v>"Evidencia condiciones sub óptimas en la mayoría de dimensiones que conforman el ICN"</v>
      </c>
      <c r="AC13" s="9">
        <v>46.939846117976231</v>
      </c>
      <c r="AD13" s="9">
        <f>VLOOKUP(B13,datos!$B$7:$KV$106,208,FALSE)</f>
        <v>17.901922858118102</v>
      </c>
      <c r="AE13" s="9">
        <f>VLOOKUP(B13,datos!$B$7:$KV$106,202,FALSE)</f>
        <v>6.8415831423391378</v>
      </c>
      <c r="AF13" s="15">
        <f>VLOOKUP(B13,datos!$B$7:$KV$106,176,FALSE)</f>
        <v>0</v>
      </c>
      <c r="AG13" s="15">
        <f>VLOOKUP(B13,datos!$B$7:$KV$106,247,FALSE)</f>
        <v>28.210757409440173</v>
      </c>
      <c r="AH13" s="15">
        <f>VLOOKUP(B13,datos!$B$7:$KV$106,256,FALSE)</f>
        <v>27.985449071751127</v>
      </c>
      <c r="AI13" s="14">
        <f>LARGE(datos!P18:AR18,1)</f>
        <v>95.619697128956702</v>
      </c>
      <c r="AJ13" t="str">
        <f>INDEX(ranking!$O$6:$AQ$88,1,MATCH(AI13,datos!$P18:$AR18,0))</f>
        <v>Seguridad</v>
      </c>
      <c r="AK13" s="9">
        <f>INDEX(ranking!$O$6:$AQ$88,A13+1,MATCH(AI13,datos!$P18:$AR18,0))</f>
        <v>1</v>
      </c>
      <c r="AL13" t="str">
        <f>VLOOKUP(AJ13,Label!$A$9:$E$37,IF(AI13&gt;70,3,IF(AI13&gt;50,4,5)),FALSE)</f>
        <v>Presenta bajos índices de criminalidad que propician un ambiente seguro para el establecimiento de empresas.</v>
      </c>
      <c r="AM13" s="14">
        <f>LARGE(datos!P18:AR18,2)</f>
        <v>93.221759903682113</v>
      </c>
      <c r="AN13" t="str">
        <f>INDEX(ranking!$O$6:$AQ$88,1,MATCH(AM13,datos!$P18:$AR18,0))</f>
        <v>Cobertura educativa</v>
      </c>
      <c r="AO13" s="9">
        <f>INDEX(ranking!$O$6:$AQ$88,A13+1,MATCH(AM13,datos!$P18:$AR18,0))</f>
        <v>6</v>
      </c>
      <c r="AP13" t="str">
        <f>VLOOKUP(AN13,Label!$A$9:$E$37,IF(AM13&gt;70,3,IF(AM13&gt;50,4,5)),FALSE)</f>
        <v>Muestra altas tasas de asistencia a la eduación preescolar (Ciclo Materno Infantl y Transición) y a la educación secundaria.</v>
      </c>
      <c r="AQ13" s="14">
        <f>LARGE(datos!P18:AR18,3)</f>
        <v>92.461600809723024</v>
      </c>
      <c r="AR13" t="str">
        <f>INDEX(ranking!$O$6:$AQ$88,1,MATCH(AQ13,datos!$P18:$AR18,0))</f>
        <v>Competencias básicas</v>
      </c>
      <c r="AS13" s="9">
        <f>INDEX(ranking!$O$6:$AQ$88,A13+1,MATCH(AQ13,datos!$P18:$AR18,0))</f>
        <v>49</v>
      </c>
      <c r="AT13" t="str">
        <f>VLOOKUP(AR13,Label!$A$9:$E$37,IF(AQ13&gt;70,3,IF(AQ13&gt;50,4,5)),FALSE)</f>
        <v>Un alto porcentaje de los estudiantes aprueba satisfactoriamente las pruebas para finalizar la educación secundaria.</v>
      </c>
      <c r="AU13" s="14">
        <f>SMALL(datos2!P18:AO18,1)</f>
        <v>15.449324238202699</v>
      </c>
      <c r="AV13" t="str">
        <f>INDEX(ranking2!$O$6:$AN$88,1,MATCH(AU13,datos2!$P18:$AO18,0))</f>
        <v>Infraestructura de transporte</v>
      </c>
      <c r="AW13" s="9">
        <f>INDEX(ranking!$O$6:$AQ$88,A13+1,MATCH(AU13,datos!$P18:$AR18,0))</f>
        <v>67</v>
      </c>
      <c r="AX13" t="str">
        <f>VLOOKUP(AV13,Label!$A$9:$E$37,IF(AU13&gt;70,3,IF(AU13&gt;50,4,5)),FALSE)</f>
        <v>La red vial cantonal se encuentra en deficientes condiciones, y requiere mayor inversión para su adecuado mantenimiento.</v>
      </c>
      <c r="AY13" s="14">
        <f>SMALL(datos2!P18:AO18,2)</f>
        <v>18.010209460840475</v>
      </c>
      <c r="AZ13" t="str">
        <f>INDEX(ranking2!$O$6:$AN$88,1,MATCH(AY13,datos2!$P18:$AO18,0))</f>
        <v>Sector eléctrico</v>
      </c>
      <c r="BA13" s="9">
        <f>INDEX(ranking2!$O$6:$AN$88,A13+1,MATCH(AY13,datos2!$P18:$AO18,0))</f>
        <v>82</v>
      </c>
      <c r="BB13" t="str">
        <f>VLOOKUP(AZ13,Label!$A$9:$E$37,IF(AY13&gt;70,3,IF(AY13&gt;50,4,5)),FALSE)</f>
        <v>Mostró bajos niveles de calidad en el servicio eléctrico para vivienda, industria y/o comercio.</v>
      </c>
      <c r="BC13" s="14">
        <f>SMALL(datos2!P18:AO18,3)</f>
        <v>23.626443790271203</v>
      </c>
      <c r="BD13" t="str">
        <f>INDEX(ranking2!$O$6:$AN$88,1,MATCH(BC13,datos2!$P18:$AO18,0))</f>
        <v>Sector constructivo</v>
      </c>
      <c r="BE13" s="9">
        <f>INDEX(ranking2!$O$6:$AN$88,A13+1,MATCH(BC13,datos2!$P18:$AO18,0))</f>
        <v>74</v>
      </c>
      <c r="BF13" t="str">
        <f>VLOOKUP(BD13,Label!$A$9:$E$37,IF(BC13&gt;70,3,IF(BC13&gt;50,4,5)),FALSE)</f>
        <v>Evidenció un bajo dinamismo constructivo en obras de vivienda, industria, comercio y/o servicios.</v>
      </c>
    </row>
    <row r="14" spans="1:58" x14ac:dyDescent="0.3">
      <c r="A14">
        <v>13</v>
      </c>
      <c r="B14" s="2" t="s">
        <v>26</v>
      </c>
      <c r="C14" s="2">
        <v>113</v>
      </c>
      <c r="D14" s="2" t="s">
        <v>27</v>
      </c>
      <c r="E14" s="2" t="s">
        <v>346</v>
      </c>
      <c r="F14" s="2" t="s">
        <v>347</v>
      </c>
      <c r="G14" s="2" t="s">
        <v>385</v>
      </c>
      <c r="H14" s="2" t="s">
        <v>385</v>
      </c>
      <c r="I14">
        <v>5</v>
      </c>
      <c r="J14" t="s">
        <v>405</v>
      </c>
      <c r="K14">
        <v>1868</v>
      </c>
      <c r="L14">
        <v>8.27</v>
      </c>
      <c r="M14">
        <v>9.6999999999999993</v>
      </c>
      <c r="N14" s="18">
        <v>100</v>
      </c>
      <c r="O14" s="9">
        <v>18767</v>
      </c>
      <c r="P14" s="9">
        <v>26165</v>
      </c>
      <c r="Q14" s="9">
        <v>30459</v>
      </c>
      <c r="R14" s="9">
        <v>10101</v>
      </c>
      <c r="S14" s="9">
        <v>85492</v>
      </c>
      <c r="T14" s="15">
        <f t="shared" si="1"/>
        <v>21.951761568333879</v>
      </c>
      <c r="U14" s="15">
        <f t="shared" si="2"/>
        <v>30.605202825995413</v>
      </c>
      <c r="V14" s="15">
        <f t="shared" si="3"/>
        <v>35.627895007720021</v>
      </c>
      <c r="W14" s="15">
        <f t="shared" si="4"/>
        <v>11.815140597950686</v>
      </c>
      <c r="X14" s="15">
        <f t="shared" si="5"/>
        <v>100</v>
      </c>
      <c r="Y14" s="15">
        <f>VLOOKUP(B14,datos!$B$7:$I$88,8,FALSE)</f>
        <v>59.637401607914285</v>
      </c>
      <c r="Z14">
        <f>VLOOKUP(B14,ranking!$A$7:$H$88,8,FALSE)</f>
        <v>24</v>
      </c>
      <c r="AA14" t="str">
        <f>VLOOKUP(B14,datos!$B$7:$H$88,7,FALSE)</f>
        <v>Emergente</v>
      </c>
      <c r="AB14" t="str">
        <f>VLOOKUP(AA14,Label!$A$2:$B$6,2,FALSE)</f>
        <v>"Presenta posibilidades de crecimiento en algunas de las dimensiones para mejorar el desempeño"</v>
      </c>
      <c r="AC14" s="9">
        <v>28.742896595676882</v>
      </c>
      <c r="AD14" s="9">
        <f>VLOOKUP(B14,datos!$B$7:$KV$106,208,FALSE)</f>
        <v>86.125933831376727</v>
      </c>
      <c r="AE14" s="9">
        <f>VLOOKUP(B14,datos!$B$7:$KV$106,202,FALSE)</f>
        <v>2.520536626961638</v>
      </c>
      <c r="AF14" s="15">
        <f>VLOOKUP(B14,datos!$B$7:$KV$106,176,FALSE)</f>
        <v>9.3576007111776534</v>
      </c>
      <c r="AG14" s="15">
        <f>VLOOKUP(B14,datos!$B$7:$KV$106,247,FALSE)</f>
        <v>41.383641721822315</v>
      </c>
      <c r="AH14" s="15">
        <f>VLOOKUP(B14,datos!$B$7:$KV$106,256,FALSE)</f>
        <v>46.43840416478951</v>
      </c>
      <c r="AI14" s="14">
        <f>LARGE(datos!P19:AR19,1)</f>
        <v>95.468380114981386</v>
      </c>
      <c r="AJ14" t="str">
        <f>INDEX(ranking!$O$6:$AQ$88,1,MATCH(AI14,datos!$P19:$AR19,0))</f>
        <v>Acceso a servicios públicos</v>
      </c>
      <c r="AK14" s="9">
        <f>INDEX(ranking!$O$6:$AQ$88,A14+1,MATCH(AI14,datos!$P19:$AR19,0))</f>
        <v>17</v>
      </c>
      <c r="AL14" t="str">
        <f>VLOOKUP(AJ14,Label!$A$9:$E$37,IF(AI14&gt;70,3,IF(AI14&gt;50,4,5)),FALSE)</f>
        <v>Muestra una alta prestación de servicios públicos básicos a la ciudadanía.</v>
      </c>
      <c r="AM14" s="14">
        <f>LARGE(datos!P19:AR19,2)</f>
        <v>91.875815800363426</v>
      </c>
      <c r="AN14" t="str">
        <f>INDEX(ranking!$O$6:$AQ$88,1,MATCH(AM14,datos!$P19:$AR19,0))</f>
        <v>Competencias básicas</v>
      </c>
      <c r="AO14" s="9">
        <f>INDEX(ranking!$O$6:$AQ$88,A14+1,MATCH(AM14,datos!$P19:$AR19,0))</f>
        <v>60</v>
      </c>
      <c r="AP14" t="str">
        <f>VLOOKUP(AN14,Label!$A$9:$E$37,IF(AM14&gt;70,3,IF(AM14&gt;50,4,5)),FALSE)</f>
        <v>Un alto porcentaje de los estudiantes aprueba satisfactoriamente las pruebas para finalizar la educación secundaria.</v>
      </c>
      <c r="AQ14" s="14">
        <f>LARGE(datos!P19:AR19,3)</f>
        <v>88.345955017125135</v>
      </c>
      <c r="AR14" t="str">
        <f>INDEX(ranking!$O$6:$AQ$88,1,MATCH(AQ14,datos!$P19:$AR19,0))</f>
        <v>Redes de voz móvil (telefonía)</v>
      </c>
      <c r="AS14" s="9">
        <f>INDEX(ranking!$O$6:$AQ$88,A14+1,MATCH(AQ14,datos!$P19:$AR19,0))</f>
        <v>17</v>
      </c>
      <c r="AT14" t="str">
        <f>VLOOKUP(AR14,Label!$A$9:$E$37,IF(AQ14&gt;70,3,IF(AQ14&gt;50,4,5)),FALSE)</f>
        <v>El desempeño de las redes de voz móviles 2G y 3G (telefonía celular) es adecuado.</v>
      </c>
      <c r="AU14" s="14">
        <f>SMALL(datos2!P19:AO19,1)</f>
        <v>16.969696969696965</v>
      </c>
      <c r="AV14" t="str">
        <f>INDEX(ranking2!$O$6:$AN$88,1,MATCH(AU14,datos2!$P19:$AO19,0))</f>
        <v>Transformación digital</v>
      </c>
      <c r="AW14" s="9">
        <f>INDEX(ranking!$O$6:$AQ$88,A14+1,MATCH(AU14,datos!$P19:$AR19,0))</f>
        <v>60</v>
      </c>
      <c r="AX14" t="str">
        <f>VLOOKUP(AV14,Label!$A$9:$E$37,IF(AU14&gt;70,3,IF(AU14&gt;50,4,5)),FALSE)</f>
        <v>La Municipalidad muestra bajo progreso en el establecimiento de una hoja de ruta digital y de aprovechamiento de la infraestructura digital.</v>
      </c>
      <c r="AY14" s="14">
        <f>SMALL(datos2!P19:AO19,2)</f>
        <v>35.17825094604575</v>
      </c>
      <c r="AZ14" t="str">
        <f>INDEX(ranking2!$O$6:$AN$88,1,MATCH(AY14,datos2!$P19:$AO19,0))</f>
        <v>Infraestructura de transporte</v>
      </c>
      <c r="BA14" s="9">
        <f>INDEX(ranking2!$O$6:$AN$88,A14+1,MATCH(AY14,datos2!$P19:$AO19,0))</f>
        <v>28</v>
      </c>
      <c r="BB14" t="str">
        <f>VLOOKUP(AZ14,Label!$A$9:$E$37,IF(AY14&gt;70,3,IF(AY14&gt;50,4,5)),FALSE)</f>
        <v>La red vial cantonal se encuentra en deficientes condiciones, y requiere mayor inversión para su adecuado mantenimiento.</v>
      </c>
      <c r="BC14" s="14">
        <f>SMALL(datos2!P19:AO19,3)</f>
        <v>39.886957238922434</v>
      </c>
      <c r="BD14" t="str">
        <f>INDEX(ranking2!$O$6:$AN$88,1,MATCH(BC14,datos2!$P19:$AO19,0))</f>
        <v>Transparencia municipal</v>
      </c>
      <c r="BE14" s="9">
        <f>INDEX(ranking2!$O$6:$AN$88,A14+1,MATCH(BC14,datos2!$P19:$AO19,0))</f>
        <v>49</v>
      </c>
      <c r="BF14" t="str">
        <f>VLOOKUP(BD14,Label!$A$9:$E$37,IF(BC14&gt;70,3,IF(BC14&gt;50,4,5)),FALSE)</f>
        <v>La Municipalidad demuestra inadecuados mecanismos de rendición de cuentas y legitimidad hacia la ciudadanía.</v>
      </c>
    </row>
    <row r="15" spans="1:58" x14ac:dyDescent="0.3">
      <c r="A15">
        <v>14</v>
      </c>
      <c r="B15" s="2" t="s">
        <v>28</v>
      </c>
      <c r="C15" s="2">
        <v>114</v>
      </c>
      <c r="D15" s="2" t="s">
        <v>29</v>
      </c>
      <c r="E15" s="2" t="s">
        <v>346</v>
      </c>
      <c r="F15" s="2" t="s">
        <v>347</v>
      </c>
      <c r="G15" s="2" t="s">
        <v>385</v>
      </c>
      <c r="H15" s="2" t="s">
        <v>385</v>
      </c>
      <c r="I15">
        <v>3</v>
      </c>
      <c r="J15" t="s">
        <v>406</v>
      </c>
      <c r="K15">
        <v>1914</v>
      </c>
      <c r="L15">
        <v>28.82</v>
      </c>
      <c r="M15">
        <v>41.6</v>
      </c>
      <c r="N15" s="18">
        <v>148</v>
      </c>
      <c r="O15" s="9">
        <v>13982</v>
      </c>
      <c r="P15" s="9">
        <v>17545</v>
      </c>
      <c r="Q15" s="9">
        <v>24212</v>
      </c>
      <c r="R15" s="9">
        <v>7237</v>
      </c>
      <c r="S15" s="9">
        <v>62976</v>
      </c>
      <c r="T15" s="15">
        <f t="shared" si="1"/>
        <v>22.202108739837399</v>
      </c>
      <c r="U15" s="15">
        <f t="shared" si="2"/>
        <v>27.859819613821141</v>
      </c>
      <c r="V15" s="15">
        <f t="shared" si="3"/>
        <v>38.446392276422763</v>
      </c>
      <c r="W15" s="15">
        <f t="shared" si="4"/>
        <v>11.4916793699187</v>
      </c>
      <c r="X15" s="15">
        <f t="shared" si="5"/>
        <v>100</v>
      </c>
      <c r="Y15" s="15">
        <f>VLOOKUP(B15,datos!$B$7:$I$88,8,FALSE)</f>
        <v>63.08217055968354</v>
      </c>
      <c r="Z15">
        <f>VLOOKUP(B15,ranking!$A$7:$H$88,8,FALSE)</f>
        <v>12</v>
      </c>
      <c r="AA15" t="str">
        <f>VLOOKUP(B15,datos!$B$7:$H$88,7,FALSE)</f>
        <v>Competente</v>
      </c>
      <c r="AB15" t="str">
        <f>VLOOKUP(AA15,Label!$A$2:$B$6,2,FALSE)</f>
        <v>"Muestra condiciones óptimas en la mayoría de dimensiones que conforman el ICN"</v>
      </c>
      <c r="AC15" s="9">
        <v>31.864286663418508</v>
      </c>
      <c r="AD15" s="9">
        <f>VLOOKUP(B15,datos!$B$7:$KV$106,208,FALSE)</f>
        <v>82.492001421969434</v>
      </c>
      <c r="AE15" s="9">
        <f>VLOOKUP(B15,datos!$B$7:$KV$106,202,FALSE)</f>
        <v>1.8654339885356073</v>
      </c>
      <c r="AF15" s="15">
        <f>VLOOKUP(B15,datos!$B$7:$KV$106,176,FALSE)</f>
        <v>4.7637195121951219</v>
      </c>
      <c r="AG15" s="15">
        <f>VLOOKUP(B15,datos!$B$7:$KV$106,247,FALSE)</f>
        <v>35.45905156469631</v>
      </c>
      <c r="AH15" s="15">
        <f>VLOOKUP(B15,datos!$B$7:$KV$106,256,FALSE)</f>
        <v>39.020606387642914</v>
      </c>
      <c r="AI15" s="14">
        <f>LARGE(datos!P20:AR20,1)</f>
        <v>96.382730482774988</v>
      </c>
      <c r="AJ15" t="str">
        <f>INDEX(ranking!$O$6:$AQ$88,1,MATCH(AI15,datos!$P20:$AR20,0))</f>
        <v>Competencias básicas</v>
      </c>
      <c r="AK15" s="9">
        <f>INDEX(ranking!$O$6:$AQ$88,A15+1,MATCH(AI15,datos!$P20:$AR20,0))</f>
        <v>5</v>
      </c>
      <c r="AL15" t="str">
        <f>VLOOKUP(AJ15,Label!$A$9:$E$37,IF(AI15&gt;70,3,IF(AI15&gt;50,4,5)),FALSE)</f>
        <v>Un alto porcentaje de los estudiantes aprueba satisfactoriamente las pruebas para finalizar la educación secundaria.</v>
      </c>
      <c r="AM15" s="14">
        <f>LARGE(datos!P20:AR20,2)</f>
        <v>96.265443515572969</v>
      </c>
      <c r="AN15" t="str">
        <f>INDEX(ranking!$O$6:$AQ$88,1,MATCH(AM15,datos!$P20:$AR20,0))</f>
        <v>Acceso a servicios públicos</v>
      </c>
      <c r="AO15" s="9">
        <f>INDEX(ranking!$O$6:$AQ$88,A15+1,MATCH(AM15,datos!$P20:$AR20,0))</f>
        <v>13</v>
      </c>
      <c r="AP15" t="str">
        <f>VLOOKUP(AN15,Label!$A$9:$E$37,IF(AM15&gt;70,3,IF(AM15&gt;50,4,5)),FALSE)</f>
        <v>Muestra una alta prestación de servicios públicos básicos a la ciudadanía.</v>
      </c>
      <c r="AQ15" s="14">
        <f>LARGE(datos!P20:AR20,3)</f>
        <v>88.633530599261803</v>
      </c>
      <c r="AR15" t="str">
        <f>INDEX(ranking!$O$6:$AQ$88,1,MATCH(AQ15,datos!$P20:$AR20,0))</f>
        <v>Redes de voz móvil (telefonía)</v>
      </c>
      <c r="AS15" s="9">
        <f>INDEX(ranking!$O$6:$AQ$88,A15+1,MATCH(AQ15,datos!$P20:$AR20,0))</f>
        <v>16</v>
      </c>
      <c r="AT15" t="str">
        <f>VLOOKUP(AR15,Label!$A$9:$E$37,IF(AQ15&gt;70,3,IF(AQ15&gt;50,4,5)),FALSE)</f>
        <v>El desempeño de las redes de voz móviles 2G y 3G (telefonía celular) es adecuado.</v>
      </c>
      <c r="AU15" s="14">
        <f>SMALL(datos2!P20:AO20,1)</f>
        <v>30.289542165918384</v>
      </c>
      <c r="AV15" t="str">
        <f>INDEX(ranking2!$O$6:$AN$88,1,MATCH(AU15,datos2!$P20:$AO20,0))</f>
        <v>Sector constructivo</v>
      </c>
      <c r="AW15" s="9">
        <f>INDEX(ranking!$O$6:$AQ$88,A15+1,MATCH(AU15,datos!$P20:$AR20,0))</f>
        <v>63</v>
      </c>
      <c r="AX15" t="str">
        <f>VLOOKUP(AV15,Label!$A$9:$E$37,IF(AU15&gt;70,3,IF(AU15&gt;50,4,5)),FALSE)</f>
        <v>Evidenció un bajo dinamismo constructivo en obras de vivienda, industria, comercio y/o servicios.</v>
      </c>
      <c r="AY15" s="14">
        <f>SMALL(datos2!P20:AO20,2)</f>
        <v>34.326943503914443</v>
      </c>
      <c r="AZ15" t="str">
        <f>INDEX(ranking2!$O$6:$AN$88,1,MATCH(AY15,datos2!$P20:$AO20,0))</f>
        <v>Compromiso  con la sostenibilidad</v>
      </c>
      <c r="BA15" s="9">
        <f>INDEX(ranking2!$O$6:$AN$88,A15+1,MATCH(AY15,datos2!$P20:$AO20,0))</f>
        <v>69</v>
      </c>
      <c r="BB15" t="str">
        <f>VLOOKUP(AZ15,Label!$A$9:$E$37,IF(AY15&gt;70,3,IF(AY15&gt;50,4,5)),FALSE)</f>
        <v>La Municipalidad no promueve un desarrollo sostenible y amigable con el ambiente.</v>
      </c>
      <c r="BC15" s="14">
        <f>SMALL(datos2!P20:AO20,3)</f>
        <v>37.300834172597831</v>
      </c>
      <c r="BD15" t="str">
        <f>INDEX(ranking2!$O$6:$AN$88,1,MATCH(BC15,datos2!$P20:$AO20,0))</f>
        <v>Infraestructura de transporte</v>
      </c>
      <c r="BE15" s="9">
        <f>INDEX(ranking2!$O$6:$AN$88,A15+1,MATCH(BC15,datos2!$P20:$AO20,0))</f>
        <v>25</v>
      </c>
      <c r="BF15" t="str">
        <f>VLOOKUP(BD15,Label!$A$9:$E$37,IF(BC15&gt;70,3,IF(BC15&gt;50,4,5)),FALSE)</f>
        <v>La red vial cantonal se encuentra en deficientes condiciones, y requiere mayor inversión para su adecuado mantenimiento.</v>
      </c>
    </row>
    <row r="16" spans="1:58" x14ac:dyDescent="0.3">
      <c r="A16">
        <v>15</v>
      </c>
      <c r="B16" s="2" t="s">
        <v>30</v>
      </c>
      <c r="C16" s="2">
        <v>115</v>
      </c>
      <c r="D16" s="2" t="s">
        <v>31</v>
      </c>
      <c r="E16" s="2" t="s">
        <v>346</v>
      </c>
      <c r="F16" s="2" t="s">
        <v>347</v>
      </c>
      <c r="G16" s="2" t="s">
        <v>385</v>
      </c>
      <c r="H16" s="2" t="s">
        <v>385</v>
      </c>
      <c r="I16">
        <v>4</v>
      </c>
      <c r="J16" t="s">
        <v>407</v>
      </c>
      <c r="K16">
        <v>1915</v>
      </c>
      <c r="L16">
        <v>15.78</v>
      </c>
      <c r="M16">
        <v>24.9</v>
      </c>
      <c r="N16" s="18">
        <v>113.5</v>
      </c>
      <c r="O16" s="9">
        <v>11851</v>
      </c>
      <c r="P16" s="9">
        <v>18923</v>
      </c>
      <c r="Q16" s="9">
        <v>23801</v>
      </c>
      <c r="R16" s="9">
        <v>8135</v>
      </c>
      <c r="S16" s="9">
        <v>62710</v>
      </c>
      <c r="T16" s="15">
        <f t="shared" si="1"/>
        <v>18.898102376016585</v>
      </c>
      <c r="U16" s="15">
        <f t="shared" si="2"/>
        <v>30.175410620315741</v>
      </c>
      <c r="V16" s="15">
        <f t="shared" si="3"/>
        <v>37.954074310317331</v>
      </c>
      <c r="W16" s="15">
        <f t="shared" si="4"/>
        <v>12.972412693350343</v>
      </c>
      <c r="X16" s="15">
        <f t="shared" si="5"/>
        <v>100</v>
      </c>
      <c r="Y16" s="15">
        <f>VLOOKUP(B16,datos!$B$7:$I$88,8,FALSE)</f>
        <v>69.13267794974324</v>
      </c>
      <c r="Z16">
        <f>VLOOKUP(B16,ranking!$A$7:$H$88,8,FALSE)</f>
        <v>2</v>
      </c>
      <c r="AA16" t="str">
        <f>VLOOKUP(B16,datos!$B$7:$H$88,7,FALSE)</f>
        <v>Altamente competente</v>
      </c>
      <c r="AB16" t="str">
        <f>VLOOKUP(AA16,Label!$A$2:$B$6,2,FALSE)</f>
        <v>"Muestra altos estándares en la mayoría de dimensiones que conforman el ICN"</v>
      </c>
      <c r="AC16" s="9">
        <v>30.990133488102146</v>
      </c>
      <c r="AD16" s="9">
        <f>VLOOKUP(B16,datos!$B$7:$KV$106,208,FALSE)</f>
        <v>30.940637660736304</v>
      </c>
      <c r="AE16" s="9">
        <f>VLOOKUP(B16,datos!$B$7:$KV$106,202,FALSE)</f>
        <v>5.9108898250989403</v>
      </c>
      <c r="AF16" s="15">
        <f>VLOOKUP(B16,datos!$B$7:$KV$106,176,FALSE)</f>
        <v>1.5946420028703556</v>
      </c>
      <c r="AG16" s="15">
        <f>VLOOKUP(B16,datos!$B$7:$KV$106,247,FALSE)</f>
        <v>55.127884695492789</v>
      </c>
      <c r="AH16" s="15">
        <f>VLOOKUP(B16,datos!$B$7:$KV$106,256,FALSE)</f>
        <v>54.006443784258749</v>
      </c>
      <c r="AI16" s="14">
        <f>LARGE(datos!P21:AR21,1)</f>
        <v>95.146521273065105</v>
      </c>
      <c r="AJ16" t="str">
        <f>INDEX(ranking!$O$6:$AQ$88,1,MATCH(AI16,datos!$P21:$AR21,0))</f>
        <v>Competencias básicas</v>
      </c>
      <c r="AK16" s="9">
        <f>INDEX(ranking!$O$6:$AQ$88,A16+1,MATCH(AI16,datos!$P21:$AR21,0))</f>
        <v>11</v>
      </c>
      <c r="AL16" t="str">
        <f>VLOOKUP(AJ16,Label!$A$9:$E$37,IF(AI16&gt;70,3,IF(AI16&gt;50,4,5)),FALSE)</f>
        <v>Un alto porcentaje de los estudiantes aprueba satisfactoriamente las pruebas para finalizar la educación secundaria.</v>
      </c>
      <c r="AM16" s="14">
        <f>LARGE(datos!P21:AR21,2)</f>
        <v>93.698471902493537</v>
      </c>
      <c r="AN16" t="str">
        <f>INDEX(ranking!$O$6:$AQ$88,1,MATCH(AM16,datos!$P21:$AR21,0))</f>
        <v>Acceso a TICs en el sistema educativo</v>
      </c>
      <c r="AO16" s="9">
        <f>INDEX(ranking!$O$6:$AQ$88,A16+1,MATCH(AM16,datos!$P21:$AR21,0))</f>
        <v>1</v>
      </c>
      <c r="AP16" t="str">
        <f>VLOOKUP(AN16,Label!$A$9:$E$37,IF(AM16&gt;70,3,IF(AM16&gt;50,4,5)),FALSE)</f>
        <v>El sistema educativo promueve el uso de las TIC's como herramientas de apoyo para las estrategias pedagógicas</v>
      </c>
      <c r="AQ16" s="14">
        <f>LARGE(datos!P21:AR21,3)</f>
        <v>93.313338332083646</v>
      </c>
      <c r="AR16" t="str">
        <f>INDEX(ranking!$O$6:$AQ$88,1,MATCH(AQ16,datos!$P21:$AR21,0))</f>
        <v>Acceso a servicios públicos</v>
      </c>
      <c r="AS16" s="9">
        <f>INDEX(ranking!$O$6:$AQ$88,A16+1,MATCH(AQ16,datos!$P21:$AR21,0))</f>
        <v>39</v>
      </c>
      <c r="AT16" t="str">
        <f>VLOOKUP(AR16,Label!$A$9:$E$37,IF(AQ16&gt;70,3,IF(AQ16&gt;50,4,5)),FALSE)</f>
        <v>Muestra una alta prestación de servicios públicos básicos a la ciudadanía.</v>
      </c>
      <c r="AU16" s="14">
        <f>SMALL(datos2!P21:AO21,1)</f>
        <v>20.709349732692459</v>
      </c>
      <c r="AV16" t="str">
        <f>INDEX(ranking2!$O$6:$AN$88,1,MATCH(AU16,datos2!$P21:$AO21,0))</f>
        <v>Infraestructura de transporte</v>
      </c>
      <c r="AW16" s="9">
        <f>INDEX(ranking!$O$6:$AQ$88,A16+1,MATCH(AU16,datos!$P21:$AR21,0))</f>
        <v>58</v>
      </c>
      <c r="AX16" t="str">
        <f>VLOOKUP(AV16,Label!$A$9:$E$37,IF(AU16&gt;70,3,IF(AU16&gt;50,4,5)),FALSE)</f>
        <v>La red vial cantonal se encuentra en deficientes condiciones, y requiere mayor inversión para su adecuado mantenimiento.</v>
      </c>
      <c r="AY16" s="14">
        <f>SMALL(datos2!P21:AO21,2)</f>
        <v>50.68783806660052</v>
      </c>
      <c r="AZ16" t="str">
        <f>INDEX(ranking2!$O$6:$AN$88,1,MATCH(AY16,datos2!$P21:$AO21,0))</f>
        <v>Sector constructivo</v>
      </c>
      <c r="BA16" s="9">
        <f>INDEX(ranking2!$O$6:$AN$88,A16+1,MATCH(AY16,datos2!$P21:$AO21,0))</f>
        <v>20</v>
      </c>
      <c r="BB16" t="str">
        <f>VLOOKUP(AZ16,Label!$A$9:$E$37,IF(AY16&gt;70,3,IF(AY16&gt;50,4,5)),FALSE)</f>
        <v>Evidenció un nivel intermedio de dinamismo constructivo en obras de vivienda, industria, comercio y/o servicios.</v>
      </c>
      <c r="BC16" s="14">
        <f>SMALL(datos2!P21:AO21,3)</f>
        <v>51.515151515151508</v>
      </c>
      <c r="BD16" t="str">
        <f>INDEX(ranking2!$O$6:$AN$88,1,MATCH(BC16,datos2!$P21:$AO21,0))</f>
        <v>Transformación digital</v>
      </c>
      <c r="BE16" s="9">
        <f>INDEX(ranking2!$O$6:$AN$88,A16+1,MATCH(BC16,datos2!$P21:$AO21,0))</f>
        <v>12</v>
      </c>
      <c r="BF16" t="str">
        <f>VLOOKUP(BD16,Label!$A$9:$E$37,IF(BC16&gt;70,3,IF(BC16&gt;50,4,5)),FALSE)</f>
        <v>La Municipalidad muestra progreso parcial en el establecimiento de una hoja de ruta digital y de aprovechamiento de la infraestructura digital.</v>
      </c>
    </row>
    <row r="17" spans="1:58" x14ac:dyDescent="0.3">
      <c r="A17">
        <v>16</v>
      </c>
      <c r="B17" s="2" t="s">
        <v>32</v>
      </c>
      <c r="C17" s="2">
        <v>116</v>
      </c>
      <c r="D17" s="2" t="s">
        <v>33</v>
      </c>
      <c r="E17" s="2" t="s">
        <v>346</v>
      </c>
      <c r="F17" s="2" t="s">
        <v>347</v>
      </c>
      <c r="G17" s="2" t="s">
        <v>384</v>
      </c>
      <c r="H17" s="2" t="s">
        <v>385</v>
      </c>
      <c r="I17">
        <v>5</v>
      </c>
      <c r="J17" t="s">
        <v>408</v>
      </c>
      <c r="K17">
        <v>1903</v>
      </c>
      <c r="L17">
        <v>416.25</v>
      </c>
      <c r="M17">
        <v>62</v>
      </c>
      <c r="N17" s="18">
        <v>276.32</v>
      </c>
      <c r="O17" s="9">
        <v>1524</v>
      </c>
      <c r="P17" s="9">
        <v>2254</v>
      </c>
      <c r="Q17" s="9">
        <v>2517</v>
      </c>
      <c r="R17" s="9">
        <v>655</v>
      </c>
      <c r="S17" s="9">
        <v>6950</v>
      </c>
      <c r="T17" s="15">
        <f t="shared" si="1"/>
        <v>21.928057553956833</v>
      </c>
      <c r="U17" s="15">
        <f t="shared" si="2"/>
        <v>32.431654676258994</v>
      </c>
      <c r="V17" s="15">
        <f t="shared" si="3"/>
        <v>36.2158273381295</v>
      </c>
      <c r="W17" s="15">
        <f t="shared" si="4"/>
        <v>9.4244604316546763</v>
      </c>
      <c r="X17" s="15">
        <f t="shared" si="5"/>
        <v>100</v>
      </c>
      <c r="Y17" s="15">
        <f>VLOOKUP(B17,datos!$B$7:$I$88,8,FALSE)</f>
        <v>49.678654967784773</v>
      </c>
      <c r="Z17">
        <f>VLOOKUP(B17,ranking!$A$7:$H$88,8,FALSE)</f>
        <v>72</v>
      </c>
      <c r="AA17" t="str">
        <f>VLOOKUP(B17,datos!$B$7:$H$88,7,FALSE)</f>
        <v>Deficiente</v>
      </c>
      <c r="AB17" t="str">
        <f>VLOOKUP(AA17,Label!$A$2:$B$6,2,FALSE)</f>
        <v>"Presenta puntajes extremadamente bajos en la mayoría de dimensiones que conforman el ICN"</v>
      </c>
      <c r="AC17" s="9">
        <v>68.976215098241966</v>
      </c>
      <c r="AD17" s="9">
        <f>VLOOKUP(B17,datos!$B$7:$KV$106,208,FALSE)</f>
        <v>19.228931603513544</v>
      </c>
      <c r="AE17" s="9">
        <f>VLOOKUP(B17,datos!$B$7:$KV$106,202,FALSE)</f>
        <v>1.1712038043225872</v>
      </c>
      <c r="AF17" s="15">
        <f>VLOOKUP(B17,datos!$B$7:$KV$106,176,FALSE)</f>
        <v>71.942446043165475</v>
      </c>
      <c r="AG17" s="15">
        <f>VLOOKUP(B17,datos!$B$7:$KV$106,247,FALSE)</f>
        <v>16.287015945330296</v>
      </c>
      <c r="AH17" s="15">
        <f>VLOOKUP(B17,datos!$B$7:$KV$106,256,FALSE)</f>
        <v>23.751749883341112</v>
      </c>
      <c r="AI17" s="14">
        <f>LARGE(datos!P22:AR22,1)</f>
        <v>97.114497655469293</v>
      </c>
      <c r="AJ17" t="str">
        <f>INDEX(ranking!$O$6:$AQ$88,1,MATCH(AI17,datos!$P22:$AR22,0))</f>
        <v>Cobertura educativa</v>
      </c>
      <c r="AK17" s="9">
        <f>INDEX(ranking!$O$6:$AQ$88,A17+1,MATCH(AI17,datos!$P22:$AR22,0))</f>
        <v>1</v>
      </c>
      <c r="AL17" t="str">
        <f>VLOOKUP(AJ17,Label!$A$9:$E$37,IF(AI17&gt;70,3,IF(AI17&gt;50,4,5)),FALSE)</f>
        <v>Muestra altas tasas de asistencia a la eduación preescolar (Ciclo Materno Infantl y Transición) y a la educación secundaria.</v>
      </c>
      <c r="AM17" s="14">
        <f>LARGE(datos!P22:AR22,2)</f>
        <v>94.170550724637678</v>
      </c>
      <c r="AN17" t="str">
        <f>INDEX(ranking!$O$6:$AQ$88,1,MATCH(AM17,datos!$P22:$AR22,0))</f>
        <v>Competencias básicas</v>
      </c>
      <c r="AO17" s="9">
        <f>INDEX(ranking!$O$6:$AQ$88,A17+1,MATCH(AM17,datos!$P22:$AR22,0))</f>
        <v>29</v>
      </c>
      <c r="AP17" t="str">
        <f>VLOOKUP(AN17,Label!$A$9:$E$37,IF(AM17&gt;70,3,IF(AM17&gt;50,4,5)),FALSE)</f>
        <v>Un alto porcentaje de los estudiantes aprueba satisfactoriamente las pruebas para finalizar la educación secundaria.</v>
      </c>
      <c r="AQ17" s="14">
        <f>LARGE(datos!P22:AR22,3)</f>
        <v>89.597570235383458</v>
      </c>
      <c r="AR17" t="str">
        <f>INDEX(ranking!$O$6:$AQ$88,1,MATCH(AQ17,datos!$P22:$AR22,0))</f>
        <v>Acceso a servicios públicos</v>
      </c>
      <c r="AS17" s="9">
        <f>INDEX(ranking!$O$6:$AQ$88,A17+1,MATCH(AQ17,datos!$P22:$AR22,0))</f>
        <v>57</v>
      </c>
      <c r="AT17" t="str">
        <f>VLOOKUP(AR17,Label!$A$9:$E$37,IF(AQ17&gt;70,3,IF(AQ17&gt;50,4,5)),FALSE)</f>
        <v>Muestra una alta prestación de servicios públicos básicos a la ciudadanía.</v>
      </c>
      <c r="AU17" s="14">
        <f>SMALL(datos2!P22:AO22,1)</f>
        <v>14.090909090909088</v>
      </c>
      <c r="AV17" t="str">
        <f>INDEX(ranking2!$O$6:$AN$88,1,MATCH(AU17,datos2!$P22:$AO22,0))</f>
        <v>Transformación digital</v>
      </c>
      <c r="AW17" s="9">
        <f>INDEX(ranking!$O$6:$AQ$88,A17+1,MATCH(AU17,datos!$P22:$AR22,0))</f>
        <v>65</v>
      </c>
      <c r="AX17" t="str">
        <f>VLOOKUP(AV17,Label!$A$9:$E$37,IF(AU17&gt;70,3,IF(AU17&gt;50,4,5)),FALSE)</f>
        <v>La Municipalidad muestra bajo progreso en el establecimiento de una hoja de ruta digital y de aprovechamiento de la infraestructura digital.</v>
      </c>
      <c r="AY17" s="14">
        <f>SMALL(datos2!P22:AO22,2)</f>
        <v>14.259857925274559</v>
      </c>
      <c r="AZ17" t="str">
        <f>INDEX(ranking2!$O$6:$AN$88,1,MATCH(AY17,datos2!$P22:$AO22,0))</f>
        <v>Sector constructivo</v>
      </c>
      <c r="BA17" s="9">
        <f>INDEX(ranking2!$O$6:$AN$88,A17+1,MATCH(AY17,datos2!$P22:$AO22,0))</f>
        <v>82</v>
      </c>
      <c r="BB17" t="str">
        <f>VLOOKUP(AZ17,Label!$A$9:$E$37,IF(AY17&gt;70,3,IF(AY17&gt;50,4,5)),FALSE)</f>
        <v>Evidenció un bajo dinamismo constructivo en obras de vivienda, industria, comercio y/o servicios.</v>
      </c>
      <c r="BC17" s="14">
        <f>SMALL(datos2!P22:AO22,3)</f>
        <v>16.122117422564763</v>
      </c>
      <c r="BD17" t="str">
        <f>INDEX(ranking2!$O$6:$AN$88,1,MATCH(BC17,datos2!$P22:$AO22,0))</f>
        <v>Infraestructura de transporte</v>
      </c>
      <c r="BE17" s="9">
        <f>INDEX(ranking2!$O$6:$AN$88,A17+1,MATCH(BC17,datos2!$P22:$AO22,0))</f>
        <v>66</v>
      </c>
      <c r="BF17" t="str">
        <f>VLOOKUP(BD17,Label!$A$9:$E$37,IF(BC17&gt;70,3,IF(BC17&gt;50,4,5)),FALSE)</f>
        <v>La red vial cantonal se encuentra en deficientes condiciones, y requiere mayor inversión para su adecuado mantenimiento.</v>
      </c>
    </row>
    <row r="18" spans="1:58" x14ac:dyDescent="0.3">
      <c r="A18">
        <v>17</v>
      </c>
      <c r="B18" s="2" t="s">
        <v>34</v>
      </c>
      <c r="C18" s="2">
        <v>117</v>
      </c>
      <c r="D18" s="2" t="s">
        <v>35</v>
      </c>
      <c r="E18" s="2" t="s">
        <v>346</v>
      </c>
      <c r="F18" s="2" t="s">
        <v>347</v>
      </c>
      <c r="G18" s="2" t="s">
        <v>384</v>
      </c>
      <c r="H18" s="2" t="s">
        <v>385</v>
      </c>
      <c r="I18">
        <v>3</v>
      </c>
      <c r="J18" t="s">
        <v>409</v>
      </c>
      <c r="K18">
        <v>1925</v>
      </c>
      <c r="L18">
        <v>404.44</v>
      </c>
      <c r="M18">
        <v>57.5</v>
      </c>
      <c r="N18" s="18">
        <v>257.39999999999998</v>
      </c>
      <c r="O18" s="9">
        <v>2162</v>
      </c>
      <c r="P18" s="9">
        <v>2621</v>
      </c>
      <c r="Q18" s="9">
        <v>2514</v>
      </c>
      <c r="R18" s="9">
        <v>706</v>
      </c>
      <c r="S18" s="9">
        <v>8003</v>
      </c>
      <c r="T18" s="15">
        <f t="shared" si="1"/>
        <v>27.014869423966015</v>
      </c>
      <c r="U18" s="15">
        <f t="shared" si="2"/>
        <v>32.750218667999498</v>
      </c>
      <c r="V18" s="15">
        <f t="shared" si="3"/>
        <v>31.41322004248407</v>
      </c>
      <c r="W18" s="15">
        <f t="shared" si="4"/>
        <v>8.8216918655504184</v>
      </c>
      <c r="X18" s="15">
        <f t="shared" si="5"/>
        <v>100</v>
      </c>
      <c r="Y18" s="15">
        <f>VLOOKUP(B18,datos!$B$7:$I$88,8,FALSE)</f>
        <v>50.924231730124177</v>
      </c>
      <c r="Z18">
        <f>VLOOKUP(B18,ranking!$A$7:$H$88,8,FALSE)</f>
        <v>67</v>
      </c>
      <c r="AA18" t="str">
        <f>VLOOKUP(B18,datos!$B$7:$H$88,7,FALSE)</f>
        <v>Limitado</v>
      </c>
      <c r="AB18" t="str">
        <f>VLOOKUP(AA18,Label!$A$2:$B$6,2,FALSE)</f>
        <v>"Evidencia condiciones sub óptimas en la mayoría de dimensiones que conforman el ICN"</v>
      </c>
      <c r="AC18" s="9">
        <v>54.934790271413469</v>
      </c>
      <c r="AD18" s="9">
        <f>VLOOKUP(B18,datos!$B$7:$KV$106,208,FALSE)</f>
        <v>66.544288143453386</v>
      </c>
      <c r="AE18" s="9">
        <f>VLOOKUP(B18,datos!$B$7:$KV$106,202,FALSE)</f>
        <v>15.862471713263743</v>
      </c>
      <c r="AF18" s="15">
        <f>VLOOKUP(B18,datos!$B$7:$KV$106,176,FALSE)</f>
        <v>0</v>
      </c>
      <c r="AG18" s="15">
        <f>VLOOKUP(B18,datos!$B$7:$KV$106,247,FALSE)</f>
        <v>46.757565680079814</v>
      </c>
      <c r="AH18" s="15">
        <f>VLOOKUP(B18,datos!$B$7:$KV$106,256,FALSE)</f>
        <v>27.788862688191546</v>
      </c>
      <c r="AI18" s="14">
        <f>LARGE(datos!P23:AR23,1)</f>
        <v>93.134666960318498</v>
      </c>
      <c r="AJ18" t="str">
        <f>INDEX(ranking!$O$6:$AQ$88,1,MATCH(AI18,datos!$P23:$AR23,0))</f>
        <v>Seguridad</v>
      </c>
      <c r="AK18" s="9">
        <f>INDEX(ranking!$O$6:$AQ$88,A18+1,MATCH(AI18,datos!$P23:$AR23,0))</f>
        <v>3</v>
      </c>
      <c r="AL18" t="str">
        <f>VLOOKUP(AJ18,Label!$A$9:$E$37,IF(AI18&gt;70,3,IF(AI18&gt;50,4,5)),FALSE)</f>
        <v>Presenta bajos índices de criminalidad que propician un ambiente seguro para el establecimiento de empresas.</v>
      </c>
      <c r="AM18" s="14">
        <f>LARGE(datos!P23:AR23,2)</f>
        <v>89.110194239165196</v>
      </c>
      <c r="AN18" t="str">
        <f>INDEX(ranking!$O$6:$AQ$88,1,MATCH(AM18,datos!$P23:$AR23,0))</f>
        <v>Cobertura educativa</v>
      </c>
      <c r="AO18" s="9">
        <f>INDEX(ranking!$O$6:$AQ$88,A18+1,MATCH(AM18,datos!$P23:$AR23,0))</f>
        <v>11</v>
      </c>
      <c r="AP18" t="str">
        <f>VLOOKUP(AN18,Label!$A$9:$E$37,IF(AM18&gt;70,3,IF(AM18&gt;50,4,5)),FALSE)</f>
        <v>Muestra altas tasas de asistencia a la eduación preescolar (Ciclo Materno Infantl y Transición) y a la educación secundaria.</v>
      </c>
      <c r="AQ18" s="14">
        <f>LARGE(datos!P23:AR23,3)</f>
        <v>88.877879699248112</v>
      </c>
      <c r="AR18" t="str">
        <f>INDEX(ranking!$O$6:$AQ$88,1,MATCH(AQ18,datos!$P23:$AR23,0))</f>
        <v>Competencias básicas</v>
      </c>
      <c r="AS18" s="9">
        <f>INDEX(ranking!$O$6:$AQ$88,A18+1,MATCH(AQ18,datos!$P23:$AR23,0))</f>
        <v>79</v>
      </c>
      <c r="AT18" t="str">
        <f>VLOOKUP(AR18,Label!$A$9:$E$37,IF(AQ18&gt;70,3,IF(AQ18&gt;50,4,5)),FALSE)</f>
        <v>Un alto porcentaje de los estudiantes aprueba satisfactoriamente las pruebas para finalizar la educación secundaria.</v>
      </c>
      <c r="AU18" s="14">
        <f>SMALL(datos2!P23:AO23,1)</f>
        <v>21.716049394455574</v>
      </c>
      <c r="AV18" t="str">
        <f>INDEX(ranking2!$O$6:$AN$88,1,MATCH(AU18,datos2!$P23:$AO23,0))</f>
        <v>Sector eléctrico</v>
      </c>
      <c r="AW18" s="9">
        <f>INDEX(ranking!$O$6:$AQ$88,A18+1,MATCH(AU18,datos!$P23:$AR23,0))</f>
        <v>80</v>
      </c>
      <c r="AX18" t="str">
        <f>VLOOKUP(AV18,Label!$A$9:$E$37,IF(AU18&gt;70,3,IF(AU18&gt;50,4,5)),FALSE)</f>
        <v>Mostró bajos niveles de calidad en el servicio eléctrico para vivienda, industria y/o comercio.</v>
      </c>
      <c r="AY18" s="14">
        <f>SMALL(datos2!P23:AO23,2)</f>
        <v>23.333333333333332</v>
      </c>
      <c r="AZ18" t="str">
        <f>INDEX(ranking2!$O$6:$AN$88,1,MATCH(AY18,datos2!$P23:$AO23,0))</f>
        <v>Transformación digital</v>
      </c>
      <c r="BA18" s="9">
        <f>INDEX(ranking2!$O$6:$AN$88,A18+1,MATCH(AY18,datos2!$P23:$AO23,0))</f>
        <v>48</v>
      </c>
      <c r="BB18" t="str">
        <f>VLOOKUP(AZ18,Label!$A$9:$E$37,IF(AY18&gt;70,3,IF(AY18&gt;50,4,5)),FALSE)</f>
        <v>La Municipalidad muestra bajo progreso en el establecimiento de una hoja de ruta digital y de aprovechamiento de la infraestructura digital.</v>
      </c>
      <c r="BC18" s="14">
        <f>SMALL(datos2!P23:AO23,3)</f>
        <v>25.70631623944335</v>
      </c>
      <c r="BD18" t="str">
        <f>INDEX(ranking2!$O$6:$AN$88,1,MATCH(BC18,datos2!$P23:$AO23,0))</f>
        <v>Compromiso  con la sostenibilidad</v>
      </c>
      <c r="BE18" s="9">
        <f>INDEX(ranking2!$O$6:$AN$88,A18+1,MATCH(BC18,datos2!$P23:$AO23,0))</f>
        <v>74</v>
      </c>
      <c r="BF18" t="str">
        <f>VLOOKUP(BD18,Label!$A$9:$E$37,IF(BC18&gt;70,3,IF(BC18&gt;50,4,5)),FALSE)</f>
        <v>La Municipalidad no promueve un desarrollo sostenible y amigable con el ambiente.</v>
      </c>
    </row>
    <row r="19" spans="1:58" x14ac:dyDescent="0.3">
      <c r="A19">
        <v>18</v>
      </c>
      <c r="B19" s="2" t="s">
        <v>36</v>
      </c>
      <c r="C19" s="2">
        <v>118</v>
      </c>
      <c r="D19" s="2" t="s">
        <v>37</v>
      </c>
      <c r="E19" s="2" t="s">
        <v>346</v>
      </c>
      <c r="F19" s="2" t="s">
        <v>347</v>
      </c>
      <c r="G19" s="2" t="s">
        <v>385</v>
      </c>
      <c r="H19" s="2" t="s">
        <v>385</v>
      </c>
      <c r="I19">
        <v>4</v>
      </c>
      <c r="J19" t="s">
        <v>410</v>
      </c>
      <c r="K19">
        <v>1929</v>
      </c>
      <c r="L19">
        <v>16.059999999999999</v>
      </c>
      <c r="M19">
        <v>15.1</v>
      </c>
      <c r="N19" s="18">
        <v>138.62</v>
      </c>
      <c r="O19" s="9">
        <v>19082</v>
      </c>
      <c r="P19" s="9">
        <v>24104</v>
      </c>
      <c r="Q19" s="9">
        <v>28932</v>
      </c>
      <c r="R19" s="9">
        <v>8025</v>
      </c>
      <c r="S19" s="9">
        <v>80143</v>
      </c>
      <c r="T19" s="15">
        <f t="shared" si="1"/>
        <v>23.809939732727749</v>
      </c>
      <c r="U19" s="15">
        <f t="shared" si="2"/>
        <v>30.076238723282135</v>
      </c>
      <c r="V19" s="15">
        <f t="shared" si="3"/>
        <v>36.100470409143654</v>
      </c>
      <c r="W19" s="15">
        <f t="shared" si="4"/>
        <v>10.013351134846461</v>
      </c>
      <c r="X19" s="15">
        <f t="shared" si="5"/>
        <v>100</v>
      </c>
      <c r="Y19" s="15">
        <f>VLOOKUP(B19,datos!$B$7:$I$88,8,FALSE)</f>
        <v>63.694596058479981</v>
      </c>
      <c r="Z19">
        <f>VLOOKUP(B19,ranking!$A$7:$H$88,8,FALSE)</f>
        <v>10</v>
      </c>
      <c r="AA19" t="str">
        <f>VLOOKUP(B19,datos!$B$7:$H$88,7,FALSE)</f>
        <v>Competente</v>
      </c>
      <c r="AB19" t="str">
        <f>VLOOKUP(AA19,Label!$A$2:$B$6,2,FALSE)</f>
        <v>"Muestra condiciones óptimas en la mayoría de dimensiones que conforman el ICN"</v>
      </c>
      <c r="AC19" s="9">
        <v>29.544820994783176</v>
      </c>
      <c r="AD19" s="9">
        <f>VLOOKUP(B19,datos!$B$7:$KV$106,208,FALSE)</f>
        <v>67.397865292602148</v>
      </c>
      <c r="AE19" s="9">
        <f>VLOOKUP(B19,datos!$B$7:$KV$106,202,FALSE)</f>
        <v>0.42561464250418485</v>
      </c>
      <c r="AF19" s="15">
        <f>VLOOKUP(B19,datos!$B$7:$KV$106,176,FALSE)</f>
        <v>3.7433088354566215</v>
      </c>
      <c r="AG19" s="15">
        <f>VLOOKUP(B19,datos!$B$7:$KV$106,247,FALSE)</f>
        <v>44.518775330826699</v>
      </c>
      <c r="AH19" s="15">
        <f>VLOOKUP(B19,datos!$B$7:$KV$106,256,FALSE)</f>
        <v>41.411974042285955</v>
      </c>
      <c r="AI19" s="14">
        <f>LARGE(datos!P24:AR24,1)</f>
        <v>96.716636554519269</v>
      </c>
      <c r="AJ19" t="str">
        <f>INDEX(ranking!$O$6:$AQ$88,1,MATCH(AI19,datos!$P24:$AR24,0))</f>
        <v>Acceso a servicios públicos</v>
      </c>
      <c r="AK19" s="9">
        <f>INDEX(ranking!$O$6:$AQ$88,A19+1,MATCH(AI19,datos!$P24:$AR24,0))</f>
        <v>7</v>
      </c>
      <c r="AL19" t="str">
        <f>VLOOKUP(AJ19,Label!$A$9:$E$37,IF(AI19&gt;70,3,IF(AI19&gt;50,4,5)),FALSE)</f>
        <v>Muestra una alta prestación de servicios públicos básicos a la ciudadanía.</v>
      </c>
      <c r="AM19" s="14">
        <f>LARGE(datos!P24:AR24,2)</f>
        <v>94.177014195580369</v>
      </c>
      <c r="AN19" t="str">
        <f>INDEX(ranking!$O$6:$AQ$88,1,MATCH(AM19,datos!$P24:$AR24,0))</f>
        <v>Competencias básicas</v>
      </c>
      <c r="AO19" s="9">
        <f>INDEX(ranking!$O$6:$AQ$88,A19+1,MATCH(AM19,datos!$P24:$AR24,0))</f>
        <v>28</v>
      </c>
      <c r="AP19" t="str">
        <f>VLOOKUP(AN19,Label!$A$9:$E$37,IF(AM19&gt;70,3,IF(AM19&gt;50,4,5)),FALSE)</f>
        <v>Un alto porcentaje de los estudiantes aprueba satisfactoriamente las pruebas para finalizar la educación secundaria.</v>
      </c>
      <c r="AQ19" s="14">
        <f>LARGE(datos!P24:AR24,3)</f>
        <v>93.586917326452564</v>
      </c>
      <c r="AR19" t="str">
        <f>INDEX(ranking!$O$6:$AQ$88,1,MATCH(AQ19,datos!$P24:$AR24,0))</f>
        <v>Trámites ágiles</v>
      </c>
      <c r="AS19" s="9">
        <f>INDEX(ranking!$O$6:$AQ$88,A19+1,MATCH(AQ19,datos!$P24:$AR24,0))</f>
        <v>3</v>
      </c>
      <c r="AT19" t="str">
        <f>VLOOKUP(AR19,Label!$A$9:$E$37,IF(AQ19&gt;70,3,IF(AQ19&gt;50,4,5)),FALSE)</f>
        <v>La Municipalidad demuestra alto nivel de eficiencia en la duración para la gestión de trámites ante la ciudadanía.</v>
      </c>
      <c r="AU19" s="14">
        <f>SMALL(datos2!P24:AO24,1)</f>
        <v>24.845404184477164</v>
      </c>
      <c r="AV19" t="str">
        <f>INDEX(ranking2!$O$6:$AN$88,1,MATCH(AU19,datos2!$P24:$AO24,0))</f>
        <v>Infraestructura de transporte</v>
      </c>
      <c r="AW19" s="9">
        <f>INDEX(ranking!$O$6:$AQ$88,A19+1,MATCH(AU19,datos!$P24:$AR24,0))</f>
        <v>48</v>
      </c>
      <c r="AX19" t="str">
        <f>VLOOKUP(AV19,Label!$A$9:$E$37,IF(AU19&gt;70,3,IF(AU19&gt;50,4,5)),FALSE)</f>
        <v>La red vial cantonal se encuentra en deficientes condiciones, y requiere mayor inversión para su adecuado mantenimiento.</v>
      </c>
      <c r="AY19" s="14">
        <f>SMALL(datos2!P24:AO24,2)</f>
        <v>34.264449541019516</v>
      </c>
      <c r="AZ19" t="str">
        <f>INDEX(ranking2!$O$6:$AN$88,1,MATCH(AY19,datos2!$P24:$AO24,0))</f>
        <v>Sector constructivo</v>
      </c>
      <c r="BA19" s="9">
        <f>INDEX(ranking2!$O$6:$AN$88,A19+1,MATCH(AY19,datos2!$P24:$AO24,0))</f>
        <v>52</v>
      </c>
      <c r="BB19" t="str">
        <f>VLOOKUP(AZ19,Label!$A$9:$E$37,IF(AY19&gt;70,3,IF(AY19&gt;50,4,5)),FALSE)</f>
        <v>Evidenció un bajo dinamismo constructivo en obras de vivienda, industria, comercio y/o servicios.</v>
      </c>
      <c r="BC19" s="14">
        <f>SMALL(datos2!P24:AO24,3)</f>
        <v>43.317823389264191</v>
      </c>
      <c r="BD19" t="str">
        <f>INDEX(ranking2!$O$6:$AN$88,1,MATCH(BC19,datos2!$P24:$AO24,0))</f>
        <v>Transparencia municipal</v>
      </c>
      <c r="BE19" s="9">
        <f>INDEX(ranking2!$O$6:$AN$88,A19+1,MATCH(BC19,datos2!$P24:$AO24,0))</f>
        <v>34</v>
      </c>
      <c r="BF19" t="str">
        <f>VLOOKUP(BD19,Label!$A$9:$E$37,IF(BC19&gt;70,3,IF(BC19&gt;50,4,5)),FALSE)</f>
        <v>La Municipalidad demuestra inadecuados mecanismos de rendición de cuentas y legitimidad hacia la ciudadanía.</v>
      </c>
    </row>
    <row r="20" spans="1:58" x14ac:dyDescent="0.3">
      <c r="A20">
        <v>19</v>
      </c>
      <c r="B20" s="2" t="s">
        <v>38</v>
      </c>
      <c r="C20" s="2">
        <v>119</v>
      </c>
      <c r="D20" s="2" t="s">
        <v>39</v>
      </c>
      <c r="E20" s="2" t="s">
        <v>346</v>
      </c>
      <c r="F20" s="2" t="s">
        <v>348</v>
      </c>
      <c r="G20" s="2" t="s">
        <v>384</v>
      </c>
      <c r="H20" s="2" t="s">
        <v>385</v>
      </c>
      <c r="I20">
        <v>12</v>
      </c>
      <c r="J20" t="s">
        <v>411</v>
      </c>
      <c r="K20">
        <v>1931</v>
      </c>
      <c r="L20">
        <v>1901.08</v>
      </c>
      <c r="M20">
        <v>44.7</v>
      </c>
      <c r="N20" s="18">
        <v>2135.9499999999998</v>
      </c>
      <c r="O20" s="9">
        <v>34872</v>
      </c>
      <c r="P20" s="9">
        <v>44664</v>
      </c>
      <c r="Q20" s="9">
        <v>50294</v>
      </c>
      <c r="R20" s="9">
        <v>13397</v>
      </c>
      <c r="S20" s="9">
        <v>143227</v>
      </c>
      <c r="T20" s="15">
        <f t="shared" si="1"/>
        <v>24.347364672861961</v>
      </c>
      <c r="U20" s="15">
        <f t="shared" si="2"/>
        <v>31.184064457120513</v>
      </c>
      <c r="V20" s="15">
        <f t="shared" si="3"/>
        <v>35.11488755611721</v>
      </c>
      <c r="W20" s="15">
        <f t="shared" si="4"/>
        <v>9.3536833139003122</v>
      </c>
      <c r="X20" s="15">
        <f t="shared" si="5"/>
        <v>100</v>
      </c>
      <c r="Y20" s="15">
        <f>VLOOKUP(B20,datos!$B$7:$I$88,8,FALSE)</f>
        <v>58.160516349606816</v>
      </c>
      <c r="Z20">
        <f>VLOOKUP(B20,ranking!$A$7:$H$88,8,FALSE)</f>
        <v>35</v>
      </c>
      <c r="AA20" t="str">
        <f>VLOOKUP(B20,datos!$B$7:$H$88,7,FALSE)</f>
        <v>Emergente</v>
      </c>
      <c r="AB20" t="str">
        <f>VLOOKUP(AA20,Label!$A$2:$B$6,2,FALSE)</f>
        <v>"Presenta posibilidades de crecimiento en algunas de las dimensiones para mejorar el desempeño"</v>
      </c>
      <c r="AC20" s="9">
        <v>37.412957057358831</v>
      </c>
      <c r="AD20" s="9">
        <f>VLOOKUP(B20,datos!$B$7:$KV$106,208,FALSE)</f>
        <v>34.933387761160795</v>
      </c>
      <c r="AE20" s="9">
        <f>VLOOKUP(B20,datos!$B$7:$KV$106,202,FALSE)</f>
        <v>4.3414508671803294</v>
      </c>
      <c r="AF20" s="15">
        <f>VLOOKUP(B20,datos!$B$7:$KV$106,176,FALSE)</f>
        <v>4.189154279570193</v>
      </c>
      <c r="AG20" s="15">
        <f>VLOOKUP(B20,datos!$B$7:$KV$106,247,FALSE)</f>
        <v>24.019787148804237</v>
      </c>
      <c r="AH20" s="15">
        <f>VLOOKUP(B20,datos!$B$7:$KV$106,256,FALSE)</f>
        <v>29.0989675890666</v>
      </c>
      <c r="AI20" s="14">
        <f>LARGE(datos!P25:AR25,1)</f>
        <v>94.860243434179409</v>
      </c>
      <c r="AJ20" t="str">
        <f>INDEX(ranking!$O$6:$AQ$88,1,MATCH(AI20,datos!$P25:$AR25,0))</f>
        <v>Competencias básicas</v>
      </c>
      <c r="AK20" s="9">
        <f>INDEX(ranking!$O$6:$AQ$88,A20+1,MATCH(AI20,datos!$P25:$AR25,0))</f>
        <v>15</v>
      </c>
      <c r="AL20" t="str">
        <f>VLOOKUP(AJ20,Label!$A$9:$E$37,IF(AI20&gt;70,3,IF(AI20&gt;50,4,5)),FALSE)</f>
        <v>Un alto porcentaje de los estudiantes aprueba satisfactoriamente las pruebas para finalizar la educación secundaria.</v>
      </c>
      <c r="AM20" s="14">
        <f>LARGE(datos!P25:AR25,2)</f>
        <v>88.993075703326383</v>
      </c>
      <c r="AN20" t="str">
        <f>INDEX(ranking!$O$6:$AQ$88,1,MATCH(AM20,datos!$P25:$AR25,0))</f>
        <v>Cobertura educativa</v>
      </c>
      <c r="AO20" s="9">
        <f>INDEX(ranking!$O$6:$AQ$88,A20+1,MATCH(AM20,datos!$P25:$AR25,0))</f>
        <v>12</v>
      </c>
      <c r="AP20" t="str">
        <f>VLOOKUP(AN20,Label!$A$9:$E$37,IF(AM20&gt;70,3,IF(AM20&gt;50,4,5)),FALSE)</f>
        <v>Muestra altas tasas de asistencia a la eduación preescolar (Ciclo Materno Infantl y Transición) y a la educación secundaria.</v>
      </c>
      <c r="AQ20" s="14">
        <f>LARGE(datos!P25:AR25,3)</f>
        <v>88.395255264670524</v>
      </c>
      <c r="AR20" t="str">
        <f>INDEX(ranking!$O$6:$AQ$88,1,MATCH(AQ20,datos!$P25:$AR25,0))</f>
        <v>Acceso a servicios públicos</v>
      </c>
      <c r="AS20" s="9">
        <f>INDEX(ranking!$O$6:$AQ$88,A20+1,MATCH(AQ20,datos!$P25:$AR25,0))</f>
        <v>59</v>
      </c>
      <c r="AT20" t="str">
        <f>VLOOKUP(AR20,Label!$A$9:$E$37,IF(AQ20&gt;70,3,IF(AQ20&gt;50,4,5)),FALSE)</f>
        <v>Muestra una alta prestación de servicios públicos básicos a la ciudadanía.</v>
      </c>
      <c r="AU20" s="14">
        <f>SMALL(datos2!P25:AO25,1)</f>
        <v>13.939393939393939</v>
      </c>
      <c r="AV20" t="str">
        <f>INDEX(ranking2!$O$6:$AN$88,1,MATCH(AU20,datos2!$P25:$AO25,0))</f>
        <v>Transformación digital</v>
      </c>
      <c r="AW20" s="9">
        <f>INDEX(ranking!$O$6:$AQ$88,A20+1,MATCH(AU20,datos!$P25:$AR25,0))</f>
        <v>66</v>
      </c>
      <c r="AX20" t="str">
        <f>VLOOKUP(AV20,Label!$A$9:$E$37,IF(AU20&gt;70,3,IF(AU20&gt;50,4,5)),FALSE)</f>
        <v>La Municipalidad muestra bajo progreso en el establecimiento de una hoja de ruta digital y de aprovechamiento de la infraestructura digital.</v>
      </c>
      <c r="AY20" s="14">
        <f>SMALL(datos2!P25:AO25,2)</f>
        <v>25.659318572764214</v>
      </c>
      <c r="AZ20" t="str">
        <f>INDEX(ranking2!$O$6:$AN$88,1,MATCH(AY20,datos2!$P25:$AO25,0))</f>
        <v>Infraestructura de transporte</v>
      </c>
      <c r="BA20" s="9">
        <f>INDEX(ranking2!$O$6:$AN$88,A20+1,MATCH(AY20,datos2!$P25:$AO25,0))</f>
        <v>46</v>
      </c>
      <c r="BB20" t="str">
        <f>VLOOKUP(AZ20,Label!$A$9:$E$37,IF(AY20&gt;70,3,IF(AY20&gt;50,4,5)),FALSE)</f>
        <v>La red vial cantonal se encuentra en deficientes condiciones, y requiere mayor inversión para su adecuado mantenimiento.</v>
      </c>
      <c r="BC20" s="14">
        <f>SMALL(datos2!P25:AO25,3)</f>
        <v>34.934713149593414</v>
      </c>
      <c r="BD20" t="str">
        <f>INDEX(ranking2!$O$6:$AN$88,1,MATCH(BC20,datos2!$P25:$AO25,0))</f>
        <v>Habilidades en ciencia y tecnología</v>
      </c>
      <c r="BE20" s="9">
        <f>INDEX(ranking2!$O$6:$AN$88,A20+1,MATCH(BC20,datos2!$P25:$AO25,0))</f>
        <v>45</v>
      </c>
      <c r="BF20" t="str">
        <f>VLOOKUP(BD20,Label!$A$9:$E$37,IF(BC20&gt;70,3,IF(BC20&gt;50,4,5)),FALSE)</f>
        <v>Muy pocos de los graduados universitarios cuentan con competencias y habilidades en las áreas de Ciencia y Tecnología.</v>
      </c>
    </row>
    <row r="21" spans="1:58" x14ac:dyDescent="0.3">
      <c r="A21">
        <v>20</v>
      </c>
      <c r="B21" s="2" t="s">
        <v>40</v>
      </c>
      <c r="C21" s="2">
        <v>120</v>
      </c>
      <c r="D21" s="2" t="s">
        <v>41</v>
      </c>
      <c r="E21" s="2" t="s">
        <v>346</v>
      </c>
      <c r="F21" s="2" t="s">
        <v>347</v>
      </c>
      <c r="G21" s="2" t="s">
        <v>384</v>
      </c>
      <c r="H21" s="2" t="s">
        <v>385</v>
      </c>
      <c r="I21">
        <v>6</v>
      </c>
      <c r="J21" t="s">
        <v>412</v>
      </c>
      <c r="K21">
        <v>1962</v>
      </c>
      <c r="L21">
        <v>121.89</v>
      </c>
      <c r="M21">
        <v>26.3</v>
      </c>
      <c r="N21" s="18">
        <v>222.64999999999998</v>
      </c>
      <c r="O21" s="9">
        <v>4361</v>
      </c>
      <c r="P21" s="9">
        <v>3582</v>
      </c>
      <c r="Q21" s="9">
        <v>4773</v>
      </c>
      <c r="R21" s="9">
        <v>1162</v>
      </c>
      <c r="S21" s="9">
        <v>13878</v>
      </c>
      <c r="T21" s="15">
        <f t="shared" si="1"/>
        <v>31.423836287649515</v>
      </c>
      <c r="U21" s="15">
        <f t="shared" si="2"/>
        <v>25.810635538262002</v>
      </c>
      <c r="V21" s="15">
        <f t="shared" si="3"/>
        <v>34.392563769995675</v>
      </c>
      <c r="W21" s="15">
        <f t="shared" si="4"/>
        <v>8.3729644040928086</v>
      </c>
      <c r="X21" s="15">
        <f t="shared" si="5"/>
        <v>100</v>
      </c>
      <c r="Y21" s="15">
        <f>VLOOKUP(B21,datos!$B$7:$I$88,8,FALSE)</f>
        <v>54.157878452838496</v>
      </c>
      <c r="Z21">
        <f>VLOOKUP(B21,ranking!$A$7:$H$88,8,FALSE)</f>
        <v>54</v>
      </c>
      <c r="AA21" t="str">
        <f>VLOOKUP(B21,datos!$B$7:$H$88,7,FALSE)</f>
        <v>Limitado</v>
      </c>
      <c r="AB21" t="str">
        <f>VLOOKUP(AA21,Label!$A$2:$B$6,2,FALSE)</f>
        <v>"Evidencia condiciones sub óptimas en la mayoría de dimensiones que conforman el ICN"</v>
      </c>
      <c r="AC21" s="9">
        <v>41.82032590051459</v>
      </c>
      <c r="AD21" s="9">
        <f>VLOOKUP(B21,datos!$B$7:$KV$106,208,FALSE)</f>
        <v>7.311581085257628</v>
      </c>
      <c r="AE21" s="9">
        <f>VLOOKUP(B21,datos!$B$7:$KV$106,202,FALSE)</f>
        <v>9.9714016691132166</v>
      </c>
      <c r="AF21" s="15">
        <f>VLOOKUP(B21,datos!$B$7:$KV$106,176,FALSE)</f>
        <v>0</v>
      </c>
      <c r="AG21" s="15">
        <f>VLOOKUP(B21,datos!$B$7:$KV$106,247,FALSE)</f>
        <v>36.281007384964973</v>
      </c>
      <c r="AH21" s="15">
        <f>VLOOKUP(B21,datos!$B$7:$KV$106,256,FALSE)</f>
        <v>23.148527004909983</v>
      </c>
      <c r="AI21" s="14">
        <f>LARGE(datos!P26:AR26,1)</f>
        <v>96.338778284778272</v>
      </c>
      <c r="AJ21" t="str">
        <f>INDEX(ranking!$O$6:$AQ$88,1,MATCH(AI21,datos!$P26:$AR26,0))</f>
        <v>Competencias básicas</v>
      </c>
      <c r="AK21" s="9">
        <f>INDEX(ranking!$O$6:$AQ$88,A21+1,MATCH(AI21,datos!$P26:$AR26,0))</f>
        <v>6</v>
      </c>
      <c r="AL21" t="str">
        <f>VLOOKUP(AJ21,Label!$A$9:$E$37,IF(AI21&gt;70,3,IF(AI21&gt;50,4,5)),FALSE)</f>
        <v>Un alto porcentaje de los estudiantes aprueba satisfactoriamente las pruebas para finalizar la educación secundaria.</v>
      </c>
      <c r="AM21" s="14">
        <f>LARGE(datos!P26:AR26,2)</f>
        <v>91.580598014216619</v>
      </c>
      <c r="AN21" t="str">
        <f>INDEX(ranking!$O$6:$AQ$88,1,MATCH(AM21,datos!$P26:$AR26,0))</f>
        <v>Seguridad</v>
      </c>
      <c r="AO21" s="9">
        <f>INDEX(ranking!$O$6:$AQ$88,A21+1,MATCH(AM21,datos!$P26:$AR26,0))</f>
        <v>5</v>
      </c>
      <c r="AP21" t="str">
        <f>VLOOKUP(AN21,Label!$A$9:$E$37,IF(AM21&gt;70,3,IF(AM21&gt;50,4,5)),FALSE)</f>
        <v>Presenta bajos índices de criminalidad que propician un ambiente seguro para el establecimiento de empresas.</v>
      </c>
      <c r="AQ21" s="14">
        <f>LARGE(datos!P26:AR26,3)</f>
        <v>91.451900780771183</v>
      </c>
      <c r="AR21" t="str">
        <f>INDEX(ranking!$O$6:$AQ$88,1,MATCH(AQ21,datos!$P26:$AR26,0))</f>
        <v>Cobertura educativa</v>
      </c>
      <c r="AS21" s="9">
        <f>INDEX(ranking!$O$6:$AQ$88,A21+1,MATCH(AQ21,datos!$P26:$AR26,0))</f>
        <v>9</v>
      </c>
      <c r="AT21" t="str">
        <f>VLOOKUP(AR21,Label!$A$9:$E$37,IF(AQ21&gt;70,3,IF(AQ21&gt;50,4,5)),FALSE)</f>
        <v>Muestra altas tasas de asistencia a la eduación preescolar (Ciclo Materno Infantl y Transición) y a la educación secundaria.</v>
      </c>
      <c r="AU21" s="14">
        <f>SMALL(datos2!P26:AO26,1)</f>
        <v>3.0303030303030307</v>
      </c>
      <c r="AV21" t="str">
        <f>INDEX(ranking2!$O$6:$AN$88,1,MATCH(AU21,datos2!$P26:$AO26,0))</f>
        <v>Transformación digital</v>
      </c>
      <c r="AW21" s="9">
        <f>INDEX(ranking!$O$6:$AQ$88,A21+1,MATCH(AU21,datos!$P26:$AR26,0))</f>
        <v>77</v>
      </c>
      <c r="AX21" t="str">
        <f>VLOOKUP(AV21,Label!$A$9:$E$37,IF(AU21&gt;70,3,IF(AU21&gt;50,4,5)),FALSE)</f>
        <v>La Municipalidad muestra bajo progreso en el establecimiento de una hoja de ruta digital y de aprovechamiento de la infraestructura digital.</v>
      </c>
      <c r="AY21" s="14">
        <f>SMALL(datos2!P26:AO26,2)</f>
        <v>19.755216669934768</v>
      </c>
      <c r="AZ21" t="str">
        <f>INDEX(ranking2!$O$6:$AN$88,1,MATCH(AY21,datos2!$P26:$AO26,0))</f>
        <v>Encadenamientos productivos</v>
      </c>
      <c r="BA21" s="9">
        <f>INDEX(ranking2!$O$6:$AN$88,A21+1,MATCH(AY21,datos2!$P26:$AO26,0))</f>
        <v>82</v>
      </c>
      <c r="BB21" t="str">
        <f>VLOOKUP(AZ21,Label!$A$9:$E$37,IF(AY21&gt;70,3,IF(AY21&gt;50,4,5)),FALSE)</f>
        <v>Demuestra un bajo nivel de relaciones comerciales y encadenamiento productivos con otros cantones.</v>
      </c>
      <c r="BC21" s="14">
        <f>SMALL(datos2!P26:AO26,3)</f>
        <v>22.548259738459837</v>
      </c>
      <c r="BD21" t="str">
        <f>INDEX(ranking2!$O$6:$AN$88,1,MATCH(BC21,datos2!$P26:$AO26,0))</f>
        <v>Infraestructura de transporte</v>
      </c>
      <c r="BE21" s="9">
        <f>INDEX(ranking2!$O$6:$AN$88,A21+1,MATCH(BC21,datos2!$P26:$AO26,0))</f>
        <v>54</v>
      </c>
      <c r="BF21" t="str">
        <f>VLOOKUP(BD21,Label!$A$9:$E$37,IF(BC21&gt;70,3,IF(BC21&gt;50,4,5)),FALSE)</f>
        <v>La red vial cantonal se encuentra en deficientes condiciones, y requiere mayor inversión para su adecuado mantenimiento.</v>
      </c>
    </row>
    <row r="22" spans="1:58" x14ac:dyDescent="0.3">
      <c r="A22">
        <v>21</v>
      </c>
      <c r="B22" s="2" t="s">
        <v>42</v>
      </c>
      <c r="C22" s="2">
        <v>201</v>
      </c>
      <c r="D22" s="2" t="s">
        <v>43</v>
      </c>
      <c r="E22" s="2" t="s">
        <v>43</v>
      </c>
      <c r="F22" s="2" t="s">
        <v>347</v>
      </c>
      <c r="G22" s="2" t="s">
        <v>385</v>
      </c>
      <c r="H22" s="2" t="s">
        <v>385</v>
      </c>
      <c r="I22">
        <v>14</v>
      </c>
      <c r="J22" t="s">
        <v>413</v>
      </c>
      <c r="K22">
        <v>1848</v>
      </c>
      <c r="L22">
        <v>391.62</v>
      </c>
      <c r="M22">
        <v>31.7</v>
      </c>
      <c r="N22" s="18">
        <v>421.38000000000005</v>
      </c>
      <c r="O22" s="65">
        <v>78753</v>
      </c>
      <c r="P22" s="65">
        <v>93445</v>
      </c>
      <c r="Q22" s="65">
        <v>116045</v>
      </c>
      <c r="R22" s="65">
        <v>29846</v>
      </c>
      <c r="S22" s="65">
        <v>318089</v>
      </c>
      <c r="T22" s="15">
        <f t="shared" si="1"/>
        <v>24.758165167610326</v>
      </c>
      <c r="U22" s="15">
        <f t="shared" si="2"/>
        <v>29.376998261492854</v>
      </c>
      <c r="V22" s="15">
        <f t="shared" si="3"/>
        <v>36.481928013857754</v>
      </c>
      <c r="W22" s="15">
        <f t="shared" si="4"/>
        <v>9.3829085570390678</v>
      </c>
      <c r="X22" s="15">
        <f t="shared" si="5"/>
        <v>100</v>
      </c>
      <c r="Y22" s="11">
        <f>VLOOKUP(B22,datos!$B$7:$I$88,8,FALSE)</f>
        <v>62.401144026442552</v>
      </c>
      <c r="Z22">
        <f>VLOOKUP(B22,ranking!$A$7:$H$88,8,FALSE)</f>
        <v>15</v>
      </c>
      <c r="AA22" t="str">
        <f>VLOOKUP(B22,datos!$B$7:$H$88,7,FALSE)</f>
        <v>Competente</v>
      </c>
      <c r="AB22" t="str">
        <f>VLOOKUP(AA22,Label!$A$2:$B$6,2,FALSE)</f>
        <v>"Muestra condiciones óptimas en la mayoría de dimensiones que conforman el ICN"</v>
      </c>
      <c r="AC22" s="9">
        <v>30.02550947562797</v>
      </c>
      <c r="AD22" s="9">
        <f>VLOOKUP(B22,datos!$B$7:$KV$106,208,FALSE)</f>
        <v>85.500478647645281</v>
      </c>
      <c r="AE22" s="9">
        <f>VLOOKUP(B22,datos!$B$7:$KV$106,202,FALSE)</f>
        <v>1.3698660771441538</v>
      </c>
      <c r="AF22" s="15">
        <f>VLOOKUP(B22,datos!$B$7:$KV$106,176,FALSE)</f>
        <v>13.832606597524592</v>
      </c>
      <c r="AG22" s="15">
        <f>VLOOKUP(B22,datos!$B$7:$KV$106,247,FALSE)</f>
        <v>39.972974712051993</v>
      </c>
      <c r="AH22" s="15">
        <f>VLOOKUP(B22,datos!$B$7:$KV$106,256,FALSE)</f>
        <v>26.360795473887023</v>
      </c>
      <c r="AI22" s="14">
        <f>LARGE(datos!P27:AR27,1)</f>
        <v>95.056162390693359</v>
      </c>
      <c r="AJ22" t="str">
        <f>INDEX(ranking!$O$6:$AQ$88,1,MATCH(AI22,datos!$P27:$AR27,0))</f>
        <v>Competencias básicas</v>
      </c>
      <c r="AK22" s="65">
        <f>INDEX(ranking!$O$6:$AQ$88,A22+1,MATCH(AI22,datos!$P27:$AR27,0))</f>
        <v>13</v>
      </c>
      <c r="AL22" t="str">
        <f>VLOOKUP(AJ22,Label!$A$9:$E$37,IF(AI22&gt;70,3,IF(AI22&gt;50,4,5)),FALSE)</f>
        <v>Un alto porcentaje de los estudiantes aprueba satisfactoriamente las pruebas para finalizar la educación secundaria.</v>
      </c>
      <c r="AM22" s="14">
        <f>LARGE(datos!P27:AR27,2)</f>
        <v>94.663406473199942</v>
      </c>
      <c r="AN22" t="str">
        <f>INDEX(ranking!$O$6:$AQ$88,1,MATCH(AM22,datos!$P27:$AR27,0))</f>
        <v>Acceso a servicios públicos</v>
      </c>
      <c r="AO22" s="65">
        <f>INDEX(ranking!$O$6:$AQ$88,A22+1,MATCH(AM22,datos!$P27:$AR27,0))</f>
        <v>33</v>
      </c>
      <c r="AP22" t="str">
        <f>VLOOKUP(AN22,Label!$A$9:$E$37,IF(AM22&gt;70,3,IF(AM22&gt;50,4,5)),FALSE)</f>
        <v>Muestra una alta prestación de servicios públicos básicos a la ciudadanía.</v>
      </c>
      <c r="AQ22" s="14">
        <f>LARGE(datos!P27:AR27,3)</f>
        <v>93.535365997785874</v>
      </c>
      <c r="AR22" t="str">
        <f>INDEX(ranking!$O$6:$AQ$88,1,MATCH(AQ22,datos!$P27:$AR27,0))</f>
        <v>Exportación de bienes</v>
      </c>
      <c r="AS22" s="65">
        <f>INDEX(ranking!$O$6:$AQ$88,A22+1,MATCH(AQ22,datos!$P27:$AR27,0))</f>
        <v>1</v>
      </c>
      <c r="AT22" t="str">
        <f>VLOOKUP(AR22,Label!$A$9:$E$37,IF(AQ22&gt;70,3,IF(AQ22&gt;50,4,5)),FALSE)</f>
        <v>Presenta un alto nivel de exportaciones de bienes</v>
      </c>
      <c r="AU22" s="14">
        <f>SMALL(datos2!P27:AO27,1)</f>
        <v>26.521605991862199</v>
      </c>
      <c r="AV22" t="str">
        <f>INDEX(ranking2!$O$6:$AN$88,1,MATCH(AU22,datos2!$P27:$AO27,0))</f>
        <v>Infraestructura de transporte</v>
      </c>
      <c r="AW22" s="65">
        <f>INDEX(ranking!$O$6:$AQ$88,A22+1,MATCH(AU22,datos!$P27:$AR27,0))</f>
        <v>43</v>
      </c>
      <c r="AX22" t="str">
        <f>VLOOKUP(AV22,Label!$A$9:$E$37,IF(AU22&gt;70,3,IF(AU22&gt;50,4,5)),FALSE)</f>
        <v>La red vial cantonal se encuentra en deficientes condiciones, y requiere mayor inversión para su adecuado mantenimiento.</v>
      </c>
      <c r="AY22" s="14">
        <f>SMALL(datos2!P27:AO27,2)</f>
        <v>28.470200168501584</v>
      </c>
      <c r="AZ22" t="str">
        <f>INDEX(ranking2!$O$6:$AN$88,1,MATCH(AY22,datos2!$P27:$AO27,0))</f>
        <v>Escolaridad media</v>
      </c>
      <c r="BA22" s="9">
        <f>INDEX(ranking2!$O$6:$AN$88,A22+1,MATCH(AY22,datos2!$P27:$AO27,0))</f>
        <v>60</v>
      </c>
      <c r="BB22" t="str">
        <f>VLOOKUP(AZ22,Label!$A$9:$E$37,IF(AY22&gt;70,3,IF(AY22&gt;50,4,5)),FALSE)</f>
        <v>Una baja proporción de la población adulta mayor a 25 años ha concluido la educación secundaria.</v>
      </c>
      <c r="BC22" s="14">
        <f>SMALL(datos2!P27:AO27,3)</f>
        <v>34.771157920868731</v>
      </c>
      <c r="BD22" t="str">
        <f>INDEX(ranking2!$O$6:$AN$88,1,MATCH(BC22,datos2!$P27:$AO27,0))</f>
        <v>Compromiso  con la sostenibilidad</v>
      </c>
      <c r="BE22" s="9">
        <f>INDEX(ranking2!$O$6:$AN$88,A22+1,MATCH(BC22,datos2!$P27:$AO27,0))</f>
        <v>65</v>
      </c>
      <c r="BF22" t="str">
        <f>VLOOKUP(BD22,Label!$A$9:$E$37,IF(BC22&gt;70,3,IF(BC22&gt;50,4,5)),FALSE)</f>
        <v>La Municipalidad no promueve un desarrollo sostenible y amigable con el ambiente.</v>
      </c>
    </row>
    <row r="23" spans="1:58" x14ac:dyDescent="0.3">
      <c r="A23">
        <v>22</v>
      </c>
      <c r="B23" s="2" t="s">
        <v>44</v>
      </c>
      <c r="C23" s="2">
        <v>202</v>
      </c>
      <c r="D23" s="2" t="s">
        <v>45</v>
      </c>
      <c r="E23" s="2" t="s">
        <v>43</v>
      </c>
      <c r="F23" s="2" t="s">
        <v>347</v>
      </c>
      <c r="G23" s="2" t="s">
        <v>384</v>
      </c>
      <c r="H23" s="2" t="s">
        <v>385</v>
      </c>
      <c r="I23">
        <v>14</v>
      </c>
      <c r="J23" t="s">
        <v>414</v>
      </c>
      <c r="K23">
        <v>1856</v>
      </c>
      <c r="L23">
        <v>1021.74</v>
      </c>
      <c r="M23">
        <v>55.6</v>
      </c>
      <c r="N23" s="18">
        <v>830</v>
      </c>
      <c r="O23" s="9">
        <v>22854</v>
      </c>
      <c r="P23" s="9">
        <v>29470</v>
      </c>
      <c r="Q23" s="9">
        <v>32916</v>
      </c>
      <c r="R23" s="9">
        <v>9601</v>
      </c>
      <c r="S23" s="9">
        <v>94841</v>
      </c>
      <c r="T23" s="15">
        <f t="shared" si="1"/>
        <v>24.097173163505232</v>
      </c>
      <c r="U23" s="15">
        <f t="shared" si="2"/>
        <v>31.073059120000845</v>
      </c>
      <c r="V23" s="15">
        <f t="shared" si="3"/>
        <v>34.706508788393201</v>
      </c>
      <c r="W23" s="15">
        <f t="shared" si="4"/>
        <v>10.123258928100716</v>
      </c>
      <c r="X23" s="15">
        <f t="shared" si="5"/>
        <v>100</v>
      </c>
      <c r="Y23" s="15">
        <f>VLOOKUP(B23,datos!$B$7:$I$88,8,FALSE)</f>
        <v>58.343032029224226</v>
      </c>
      <c r="Z23">
        <f>VLOOKUP(B23,ranking!$A$7:$H$88,8,FALSE)</f>
        <v>32</v>
      </c>
      <c r="AA23" t="str">
        <f>VLOOKUP(B23,datos!$B$7:$H$88,7,FALSE)</f>
        <v>Emergente</v>
      </c>
      <c r="AB23" t="str">
        <f>VLOOKUP(AA23,Label!$A$2:$B$6,2,FALSE)</f>
        <v>"Presenta posibilidades de crecimiento en algunas de las dimensiones para mejorar el desempeño"</v>
      </c>
      <c r="AC23" s="9">
        <v>38.802409674935461</v>
      </c>
      <c r="AD23" s="9">
        <f>VLOOKUP(B23,datos!$B$7:$KV$106,208,FALSE)</f>
        <v>30</v>
      </c>
      <c r="AE23" s="9">
        <f>VLOOKUP(B23,datos!$B$7:$KV$106,202,FALSE)</f>
        <v>0.93350692521741863</v>
      </c>
      <c r="AF23" s="15">
        <f>VLOOKUP(B23,datos!$B$7:$KV$106,176,FALSE)</f>
        <v>14.761548275534842</v>
      </c>
      <c r="AG23" s="15">
        <f>VLOOKUP(B23,datos!$B$7:$KV$106,247,FALSE)</f>
        <v>30.316823923069968</v>
      </c>
      <c r="AH23" s="15">
        <f>VLOOKUP(B23,datos!$B$7:$KV$106,256,FALSE)</f>
        <v>32.75283917224003</v>
      </c>
      <c r="AI23" s="14">
        <f>LARGE(datos!P28:AR28,1)</f>
        <v>95.17438881017695</v>
      </c>
      <c r="AJ23" t="str">
        <f>INDEX(ranking!$O$6:$AQ$88,1,MATCH(AI23,datos!$P28:$AR28,0))</f>
        <v>Acceso a servicios públicos</v>
      </c>
      <c r="AK23" s="9">
        <f>INDEX(ranking!$O$6:$AQ$88,A23+1,MATCH(AI23,datos!$P28:$AR28,0))</f>
        <v>20</v>
      </c>
      <c r="AL23" t="str">
        <f>VLOOKUP(AJ23,Label!$A$9:$E$37,IF(AI23&gt;70,3,IF(AI23&gt;50,4,5)),FALSE)</f>
        <v>Muestra una alta prestación de servicios públicos básicos a la ciudadanía.</v>
      </c>
      <c r="AM23" s="14">
        <f>LARGE(datos!P28:AR28,2)</f>
        <v>92.2848371138804</v>
      </c>
      <c r="AN23" t="str">
        <f>INDEX(ranking!$O$6:$AQ$88,1,MATCH(AM23,datos!$P28:$AR28,0))</f>
        <v>Competencias básicas</v>
      </c>
      <c r="AO23" s="9">
        <f>INDEX(ranking!$O$6:$AQ$88,A23+1,MATCH(AM23,datos!$P28:$AR28,0))</f>
        <v>55</v>
      </c>
      <c r="AP23" t="str">
        <f>VLOOKUP(AN23,Label!$A$9:$E$37,IF(AM23&gt;70,3,IF(AM23&gt;50,4,5)),FALSE)</f>
        <v>Un alto porcentaje de los estudiantes aprueba satisfactoriamente las pruebas para finalizar la educación secundaria.</v>
      </c>
      <c r="AQ23" s="14">
        <f>LARGE(datos!P28:AR28,3)</f>
        <v>84.796487505113717</v>
      </c>
      <c r="AR23" t="str">
        <f>INDEX(ranking!$O$6:$AQ$88,1,MATCH(AQ23,datos!$P28:$AR28,0))</f>
        <v>Cobertura educativa</v>
      </c>
      <c r="AS23" s="9">
        <f>INDEX(ranking!$O$6:$AQ$88,A23+1,MATCH(AQ23,datos!$P28:$AR28,0))</f>
        <v>23</v>
      </c>
      <c r="AT23" t="str">
        <f>VLOOKUP(AR23,Label!$A$9:$E$37,IF(AQ23&gt;70,3,IF(AQ23&gt;50,4,5)),FALSE)</f>
        <v>Muestra altas tasas de asistencia a la eduación preescolar (Ciclo Materno Infantl y Transición) y a la educación secundaria.</v>
      </c>
      <c r="AU23" s="14">
        <f>SMALL(datos2!P28:AO28,1)</f>
        <v>11.995468629527551</v>
      </c>
      <c r="AV23" t="str">
        <f>INDEX(ranking2!$O$6:$AN$88,1,MATCH(AU23,datos2!$P28:$AO28,0))</f>
        <v>Infraestructura de transporte</v>
      </c>
      <c r="AW23" s="9">
        <f>INDEX(ranking!$O$6:$AQ$88,A23+1,MATCH(AU23,datos!$P28:$AR28,0))</f>
        <v>76</v>
      </c>
      <c r="AX23" t="str">
        <f>VLOOKUP(AV23,Label!$A$9:$E$37,IF(AU23&gt;70,3,IF(AU23&gt;50,4,5)),FALSE)</f>
        <v>La red vial cantonal se encuentra en deficientes condiciones, y requiere mayor inversión para su adecuado mantenimiento.</v>
      </c>
      <c r="AY23" s="14">
        <f>SMALL(datos2!P28:AO28,2)</f>
        <v>34.242424242424242</v>
      </c>
      <c r="AZ23" t="str">
        <f>INDEX(ranking2!$O$6:$AN$88,1,MATCH(AY23,datos2!$P28:$AO28,0))</f>
        <v>Transformación digital</v>
      </c>
      <c r="BA23" s="9">
        <f>INDEX(ranking2!$O$6:$AN$88,A23+1,MATCH(AY23,datos2!$P28:$AO28,0))</f>
        <v>31</v>
      </c>
      <c r="BB23" t="str">
        <f>VLOOKUP(AZ23,Label!$A$9:$E$37,IF(AY23&gt;70,3,IF(AY23&gt;50,4,5)),FALSE)</f>
        <v>La Municipalidad muestra bajo progreso en el establecimiento de una hoja de ruta digital y de aprovechamiento de la infraestructura digital.</v>
      </c>
      <c r="BC23" s="14">
        <f>SMALL(datos2!P28:AO28,3)</f>
        <v>34.405610726646771</v>
      </c>
      <c r="BD23" t="str">
        <f>INDEX(ranking2!$O$6:$AN$88,1,MATCH(BC23,datos2!$P28:$AO28,0))</f>
        <v>Compromiso  con la sostenibilidad</v>
      </c>
      <c r="BE23" s="9">
        <f>INDEX(ranking2!$O$6:$AN$88,A23+1,MATCH(BC23,datos2!$P28:$AO28,0))</f>
        <v>68</v>
      </c>
      <c r="BF23" t="str">
        <f>VLOOKUP(BD23,Label!$A$9:$E$37,IF(BC23&gt;70,3,IF(BC23&gt;50,4,5)),FALSE)</f>
        <v>La Municipalidad no promueve un desarrollo sostenible y amigable con el ambiente.</v>
      </c>
    </row>
    <row r="24" spans="1:58" x14ac:dyDescent="0.3">
      <c r="A24">
        <v>23</v>
      </c>
      <c r="B24" s="2" t="s">
        <v>46</v>
      </c>
      <c r="C24" s="2">
        <v>203</v>
      </c>
      <c r="D24" s="2" t="s">
        <v>47</v>
      </c>
      <c r="E24" s="2" t="s">
        <v>43</v>
      </c>
      <c r="F24" s="2" t="s">
        <v>347</v>
      </c>
      <c r="G24" s="2" t="s">
        <v>384</v>
      </c>
      <c r="H24" s="2" t="s">
        <v>385</v>
      </c>
      <c r="I24">
        <v>7</v>
      </c>
      <c r="J24" t="s">
        <v>415</v>
      </c>
      <c r="K24">
        <v>1867</v>
      </c>
      <c r="L24">
        <v>142.47</v>
      </c>
      <c r="M24">
        <v>26.6</v>
      </c>
      <c r="N24" s="18">
        <v>263.47999999999996</v>
      </c>
      <c r="O24" s="9">
        <v>19645.93804192272</v>
      </c>
      <c r="P24" s="9">
        <v>24326.083003619831</v>
      </c>
      <c r="Q24" s="9">
        <v>27771.5833824396</v>
      </c>
      <c r="R24" s="9">
        <v>7480.3955720178465</v>
      </c>
      <c r="S24" s="9">
        <v>79224</v>
      </c>
      <c r="T24" s="15">
        <f t="shared" si="1"/>
        <v>24.797962791480764</v>
      </c>
      <c r="U24" s="15">
        <f t="shared" si="2"/>
        <v>30.705446586412993</v>
      </c>
      <c r="V24" s="15">
        <f t="shared" si="3"/>
        <v>35.054507955215087</v>
      </c>
      <c r="W24" s="15">
        <f t="shared" si="4"/>
        <v>9.4420826668911531</v>
      </c>
      <c r="X24" s="15">
        <f t="shared" si="5"/>
        <v>100</v>
      </c>
      <c r="Y24" s="15">
        <f>VLOOKUP(B24,datos!$B$7:$I$88,8,FALSE)</f>
        <v>61.40766967737008</v>
      </c>
      <c r="Z24">
        <f>VLOOKUP(B24,ranking!$A$7:$H$88,8,FALSE)</f>
        <v>18</v>
      </c>
      <c r="AA24" t="str">
        <f>VLOOKUP(B24,datos!$B$7:$H$88,7,FALSE)</f>
        <v>Competente</v>
      </c>
      <c r="AB24" t="str">
        <f>VLOOKUP(AA24,Label!$A$2:$B$6,2,FALSE)</f>
        <v>"Muestra condiciones óptimas en la mayoría de dimensiones que conforman el ICN"</v>
      </c>
      <c r="AC24" s="9">
        <v>39.943911706169708</v>
      </c>
      <c r="AD24" s="9">
        <f>VLOOKUP(B24,datos!$B$7:$KV$106,208,FALSE)</f>
        <v>54.835527563835043</v>
      </c>
      <c r="AE24" s="9">
        <f>VLOOKUP(B24,datos!$B$7:$KV$106,202,FALSE)</f>
        <v>2.4647303379139571</v>
      </c>
      <c r="AF24" s="15">
        <f>VLOOKUP(B24,datos!$B$7:$KV$106,176,FALSE)</f>
        <v>6.3393853331980932</v>
      </c>
      <c r="AG24" s="15">
        <f>VLOOKUP(B24,datos!$B$7:$KV$106,247,FALSE)</f>
        <v>35.405972091678109</v>
      </c>
      <c r="AH24" s="15">
        <f>VLOOKUP(B24,datos!$B$7:$KV$106,256,FALSE)</f>
        <v>32.233247193892652</v>
      </c>
      <c r="AI24" s="14">
        <f>LARGE(datos!P29:AR29,1)</f>
        <v>94.94685850625406</v>
      </c>
      <c r="AJ24" t="str">
        <f>INDEX(ranking!$O$6:$AQ$88,1,MATCH(AI24,datos!$P29:$AR29,0))</f>
        <v>Acceso a servicios públicos</v>
      </c>
      <c r="AK24" s="9">
        <f>INDEX(ranking!$O$6:$AQ$88,A24+1,MATCH(AI24,datos!$P29:$AR29,0))</f>
        <v>27</v>
      </c>
      <c r="AL24" t="str">
        <f>VLOOKUP(AJ24,Label!$A$9:$E$37,IF(AI24&gt;70,3,IF(AI24&gt;50,4,5)),FALSE)</f>
        <v>Muestra una alta prestación de servicios públicos básicos a la ciudadanía.</v>
      </c>
      <c r="AM24" s="14">
        <f>LARGE(datos!P29:AR29,2)</f>
        <v>94.832683270979416</v>
      </c>
      <c r="AN24" t="str">
        <f>INDEX(ranking!$O$6:$AQ$88,1,MATCH(AM24,datos!$P29:$AR29,0))</f>
        <v>Competencias básicas</v>
      </c>
      <c r="AO24" s="9">
        <f>INDEX(ranking!$O$6:$AQ$88,A24+1,MATCH(AM24,datos!$P29:$AR29,0))</f>
        <v>17</v>
      </c>
      <c r="AP24" t="str">
        <f>VLOOKUP(AN24,Label!$A$9:$E$37,IF(AM24&gt;70,3,IF(AM24&gt;50,4,5)),FALSE)</f>
        <v>Un alto porcentaje de los estudiantes aprueba satisfactoriamente las pruebas para finalizar la educación secundaria.</v>
      </c>
      <c r="AQ24" s="14">
        <f>LARGE(datos!P29:AR29,3)</f>
        <v>89.159910938718042</v>
      </c>
      <c r="AR24" t="str">
        <f>INDEX(ranking!$O$6:$AQ$88,1,MATCH(AQ24,datos!$P29:$AR29,0))</f>
        <v>Redes de voz móvil (telefonía)</v>
      </c>
      <c r="AS24" s="9">
        <f>INDEX(ranking!$O$6:$AQ$88,A24+1,MATCH(AQ24,datos!$P29:$AR29,0))</f>
        <v>11</v>
      </c>
      <c r="AT24" t="str">
        <f>VLOOKUP(AR24,Label!$A$9:$E$37,IF(AQ24&gt;70,3,IF(AQ24&gt;50,4,5)),FALSE)</f>
        <v>El desempeño de las redes de voz móviles 2G y 3G (telefonía celular) es adecuado.</v>
      </c>
      <c r="AU24" s="14">
        <f>SMALL(datos2!P29:AO29,1)</f>
        <v>32.727272727272727</v>
      </c>
      <c r="AV24" t="str">
        <f>INDEX(ranking2!$O$6:$AN$88,1,MATCH(AU24,datos2!$P29:$AO29,0))</f>
        <v>Transformación digital</v>
      </c>
      <c r="AW24" s="9">
        <f>INDEX(ranking!$O$6:$AQ$88,A24+1,MATCH(AU24,datos!$P29:$AR29,0))</f>
        <v>33</v>
      </c>
      <c r="AX24" t="str">
        <f>VLOOKUP(AV24,Label!$A$9:$E$37,IF(AU24&gt;70,3,IF(AU24&gt;50,4,5)),FALSE)</f>
        <v>La Municipalidad muestra bajo progreso en el establecimiento de una hoja de ruta digital y de aprovechamiento de la infraestructura digital.</v>
      </c>
      <c r="AY24" s="14">
        <f>SMALL(datos2!P29:AO29,2)</f>
        <v>38.110934986177128</v>
      </c>
      <c r="AZ24" t="str">
        <f>INDEX(ranking2!$O$6:$AN$88,1,MATCH(AY24,datos2!$P29:$AO29,0))</f>
        <v>Escolaridad media</v>
      </c>
      <c r="BA24" s="9">
        <f>INDEX(ranking2!$O$6:$AN$88,A24+1,MATCH(AY24,datos2!$P29:$AO29,0))</f>
        <v>33</v>
      </c>
      <c r="BB24" t="str">
        <f>VLOOKUP(AZ24,Label!$A$9:$E$37,IF(AY24&gt;70,3,IF(AY24&gt;50,4,5)),FALSE)</f>
        <v>Una baja proporción de la población adulta mayor a 25 años ha concluido la educación secundaria.</v>
      </c>
      <c r="BC24" s="14">
        <f>SMALL(datos2!P29:AO29,3)</f>
        <v>44.067221702472473</v>
      </c>
      <c r="BD24" t="str">
        <f>INDEX(ranking2!$O$6:$AN$88,1,MATCH(BC24,datos2!$P29:$AO29,0))</f>
        <v>Compromiso  con la sostenibilidad</v>
      </c>
      <c r="BE24" s="9">
        <f>INDEX(ranking2!$O$6:$AN$88,A24+1,MATCH(BC24,datos2!$P29:$AO29,0))</f>
        <v>43</v>
      </c>
      <c r="BF24" t="str">
        <f>VLOOKUP(BD24,Label!$A$9:$E$37,IF(BC24&gt;70,3,IF(BC24&gt;50,4,5)),FALSE)</f>
        <v>La Municipalidad no promueve un desarrollo sostenible y amigable con el ambiente.</v>
      </c>
    </row>
    <row r="25" spans="1:58" x14ac:dyDescent="0.3">
      <c r="A25">
        <v>24</v>
      </c>
      <c r="B25" s="2" t="s">
        <v>48</v>
      </c>
      <c r="C25" s="2">
        <v>204</v>
      </c>
      <c r="D25" s="2" t="s">
        <v>49</v>
      </c>
      <c r="E25" s="2" t="s">
        <v>43</v>
      </c>
      <c r="F25" s="2" t="s">
        <v>349</v>
      </c>
      <c r="G25" s="2" t="s">
        <v>384</v>
      </c>
      <c r="H25" s="2" t="s">
        <v>385</v>
      </c>
      <c r="I25">
        <v>4</v>
      </c>
      <c r="J25" t="s">
        <v>416</v>
      </c>
      <c r="K25">
        <v>1868</v>
      </c>
      <c r="L25">
        <v>125.03</v>
      </c>
      <c r="M25">
        <v>36.4</v>
      </c>
      <c r="N25" s="18">
        <v>148.94</v>
      </c>
      <c r="O25" s="9">
        <v>1607</v>
      </c>
      <c r="P25" s="9">
        <v>2009</v>
      </c>
      <c r="Q25" s="9">
        <v>2673</v>
      </c>
      <c r="R25" s="9">
        <v>919</v>
      </c>
      <c r="S25" s="9">
        <v>7208</v>
      </c>
      <c r="T25" s="15">
        <f t="shared" si="1"/>
        <v>22.294672586015537</v>
      </c>
      <c r="U25" s="15">
        <f t="shared" si="2"/>
        <v>27.871809100998888</v>
      </c>
      <c r="V25" s="15">
        <f t="shared" si="3"/>
        <v>37.08379578246393</v>
      </c>
      <c r="W25" s="15">
        <f t="shared" si="4"/>
        <v>12.749722530521643</v>
      </c>
      <c r="X25" s="15">
        <f t="shared" si="5"/>
        <v>100</v>
      </c>
      <c r="Y25" s="15">
        <f>VLOOKUP(B25,datos!$B$7:$I$88,8,FALSE)</f>
        <v>57.109911052904323</v>
      </c>
      <c r="Z25">
        <f>VLOOKUP(B25,ranking!$A$7:$H$88,8,FALSE)</f>
        <v>39</v>
      </c>
      <c r="AA25" t="str">
        <f>VLOOKUP(B25,datos!$B$7:$H$88,7,FALSE)</f>
        <v>Emergente</v>
      </c>
      <c r="AB25" t="str">
        <f>VLOOKUP(AA25,Label!$A$2:$B$6,2,FALSE)</f>
        <v>"Presenta posibilidades de crecimiento en algunas de las dimensiones para mejorar el desempeño"</v>
      </c>
      <c r="AC25" s="9">
        <v>67.470380378299737</v>
      </c>
      <c r="AD25" s="9">
        <f>VLOOKUP(B25,datos!$B$7:$KV$106,208,FALSE)</f>
        <v>19.033253823488145</v>
      </c>
      <c r="AE25" s="9">
        <f>VLOOKUP(B25,datos!$B$7:$KV$106,202,FALSE)</f>
        <v>2.0130850528434827</v>
      </c>
      <c r="AF25" s="15">
        <f>VLOOKUP(B25,datos!$B$7:$KV$106,176,FALSE)</f>
        <v>0</v>
      </c>
      <c r="AG25" s="15">
        <f>VLOOKUP(B25,datos!$B$7:$KV$106,247,FALSE)</f>
        <v>17.34790874524715</v>
      </c>
      <c r="AH25" s="15">
        <f>VLOOKUP(B25,datos!$B$7:$KV$106,256,FALSE)</f>
        <v>28.871051268772657</v>
      </c>
      <c r="AI25" s="14">
        <f>LARGE(datos!P30:AR30,1)</f>
        <v>93.692117485400189</v>
      </c>
      <c r="AJ25" t="str">
        <f>INDEX(ranking!$O$6:$AQ$88,1,MATCH(AI25,datos!$P30:$AR30,0))</f>
        <v>Competencias básicas</v>
      </c>
      <c r="AK25" s="9">
        <f>INDEX(ranking!$O$6:$AQ$88,A25+1,MATCH(AI25,datos!$P30:$AR30,0))</f>
        <v>34</v>
      </c>
      <c r="AL25" t="str">
        <f>VLOOKUP(AJ25,Label!$A$9:$E$37,IF(AI25&gt;70,3,IF(AI25&gt;50,4,5)),FALSE)</f>
        <v>Un alto porcentaje de los estudiantes aprueba satisfactoriamente las pruebas para finalizar la educación secundaria.</v>
      </c>
      <c r="AM25" s="14">
        <f>LARGE(datos!P30:AR30,2)</f>
        <v>89.771863117870708</v>
      </c>
      <c r="AN25" t="str">
        <f>INDEX(ranking!$O$6:$AQ$88,1,MATCH(AM25,datos!$P30:$AR30,0))</f>
        <v>Acceso a servicios públicos</v>
      </c>
      <c r="AO25" s="9">
        <f>INDEX(ranking!$O$6:$AQ$88,A25+1,MATCH(AM25,datos!$P30:$AR30,0))</f>
        <v>56</v>
      </c>
      <c r="AP25" t="str">
        <f>VLOOKUP(AN25,Label!$A$9:$E$37,IF(AM25&gt;70,3,IF(AM25&gt;50,4,5)),FALSE)</f>
        <v>Muestra una alta prestación de servicios públicos básicos a la ciudadanía.</v>
      </c>
      <c r="AQ25" s="14">
        <f>LARGE(datos!P30:AR30,3)</f>
        <v>85.938764085539106</v>
      </c>
      <c r="AR25" t="str">
        <f>INDEX(ranking!$O$6:$AQ$88,1,MATCH(AQ25,datos!$P30:$AR30,0))</f>
        <v>Redes de voz móvil (telefonía)</v>
      </c>
      <c r="AS25" s="9">
        <f>INDEX(ranking!$O$6:$AQ$88,A25+1,MATCH(AQ25,datos!$P30:$AR30,0))</f>
        <v>44</v>
      </c>
      <c r="AT25" t="str">
        <f>VLOOKUP(AR25,Label!$A$9:$E$37,IF(AQ25&gt;70,3,IF(AQ25&gt;50,4,5)),FALSE)</f>
        <v>El desempeño de las redes de voz móviles 2G y 3G (telefonía celular) es adecuado.</v>
      </c>
      <c r="AU25" s="14">
        <f>SMALL(datos2!P30:AO30,1)</f>
        <v>7.7272727272727275</v>
      </c>
      <c r="AV25" t="str">
        <f>INDEX(ranking2!$O$6:$AN$88,1,MATCH(AU25,datos2!$P30:$AO30,0))</f>
        <v>Transformación digital</v>
      </c>
      <c r="AW25" s="9">
        <f>INDEX(ranking!$O$6:$AQ$88,A25+1,MATCH(AU25,datos!$P30:$AR30,0))</f>
        <v>71</v>
      </c>
      <c r="AX25" t="str">
        <f>VLOOKUP(AV25,Label!$A$9:$E$37,IF(AU25&gt;70,3,IF(AU25&gt;50,4,5)),FALSE)</f>
        <v>La Municipalidad muestra bajo progreso en el establecimiento de una hoja de ruta digital y de aprovechamiento de la infraestructura digital.</v>
      </c>
      <c r="AY25" s="14">
        <f>SMALL(datos2!P30:AO30,2)</f>
        <v>14.373698071256653</v>
      </c>
      <c r="AZ25" t="str">
        <f>INDEX(ranking2!$O$6:$AN$88,1,MATCH(AY25,datos2!$P30:$AO30,0))</f>
        <v>Infraestructura de transporte</v>
      </c>
      <c r="BA25" s="9">
        <f>INDEX(ranking2!$O$6:$AN$88,A25+1,MATCH(AY25,datos2!$P30:$AO30,0))</f>
        <v>70</v>
      </c>
      <c r="BB25" t="str">
        <f>VLOOKUP(AZ25,Label!$A$9:$E$37,IF(AY25&gt;70,3,IF(AY25&gt;50,4,5)),FALSE)</f>
        <v>La red vial cantonal se encuentra en deficientes condiciones, y requiere mayor inversión para su adecuado mantenimiento.</v>
      </c>
      <c r="BC25" s="14">
        <f>SMALL(datos2!P30:AO30,3)</f>
        <v>30.087557525327526</v>
      </c>
      <c r="BD25" t="str">
        <f>INDEX(ranking2!$O$6:$AN$88,1,MATCH(BC25,datos2!$P30:$AO30,0))</f>
        <v>Encadenamientos productivos</v>
      </c>
      <c r="BE25" s="9">
        <f>INDEX(ranking2!$O$6:$AN$88,A25+1,MATCH(BC25,datos2!$P30:$AO30,0))</f>
        <v>77</v>
      </c>
      <c r="BF25" t="str">
        <f>VLOOKUP(BD25,Label!$A$9:$E$37,IF(BC25&gt;70,3,IF(BC25&gt;50,4,5)),FALSE)</f>
        <v>Demuestra un bajo nivel de relaciones comerciales y encadenamiento productivos con otros cantones.</v>
      </c>
    </row>
    <row r="26" spans="1:58" x14ac:dyDescent="0.3">
      <c r="A26">
        <v>25</v>
      </c>
      <c r="B26" s="2" t="s">
        <v>50</v>
      </c>
      <c r="C26" s="2">
        <v>205</v>
      </c>
      <c r="D26" s="2" t="s">
        <v>51</v>
      </c>
      <c r="E26" s="2" t="s">
        <v>43</v>
      </c>
      <c r="F26" s="2" t="s">
        <v>347</v>
      </c>
      <c r="G26" s="2" t="s">
        <v>385</v>
      </c>
      <c r="H26" s="2" t="s">
        <v>385</v>
      </c>
      <c r="I26">
        <v>8</v>
      </c>
      <c r="J26" t="s">
        <v>417</v>
      </c>
      <c r="K26">
        <v>1868</v>
      </c>
      <c r="L26">
        <v>126.31</v>
      </c>
      <c r="M26">
        <v>26.8</v>
      </c>
      <c r="N26" s="18">
        <v>156</v>
      </c>
      <c r="O26" s="9">
        <v>6812</v>
      </c>
      <c r="P26" s="9">
        <v>8527</v>
      </c>
      <c r="Q26" s="9">
        <v>10690</v>
      </c>
      <c r="R26" s="9">
        <v>3580</v>
      </c>
      <c r="S26" s="9">
        <v>29609</v>
      </c>
      <c r="T26" s="15">
        <f t="shared" si="1"/>
        <v>23.006518288358269</v>
      </c>
      <c r="U26" s="15">
        <f t="shared" si="2"/>
        <v>28.798676078219458</v>
      </c>
      <c r="V26" s="15">
        <f t="shared" si="3"/>
        <v>36.103887331554596</v>
      </c>
      <c r="W26" s="15">
        <f t="shared" si="4"/>
        <v>12.090918301867676</v>
      </c>
      <c r="X26" s="15">
        <f t="shared" si="5"/>
        <v>100</v>
      </c>
      <c r="Y26" s="15">
        <f>VLOOKUP(B26,datos!$B$7:$I$88,8,FALSE)</f>
        <v>61.410840823029538</v>
      </c>
      <c r="Z26">
        <f>VLOOKUP(B26,ranking!$A$7:$H$88,8,FALSE)</f>
        <v>17</v>
      </c>
      <c r="AA26" t="str">
        <f>VLOOKUP(B26,datos!$B$7:$H$88,7,FALSE)</f>
        <v>Competente</v>
      </c>
      <c r="AB26" t="str">
        <f>VLOOKUP(AA26,Label!$A$2:$B$6,2,FALSE)</f>
        <v>"Muestra condiciones óptimas en la mayoría de dimensiones que conforman el ICN"</v>
      </c>
      <c r="AC26" s="9">
        <v>55.185780467051174</v>
      </c>
      <c r="AD26" s="9">
        <f>VLOOKUP(B26,datos!$B$7:$KV$106,208,FALSE)</f>
        <v>70.512820512820511</v>
      </c>
      <c r="AE26" s="9">
        <f>VLOOKUP(B26,datos!$B$7:$KV$106,202,FALSE)</f>
        <v>6.7197738661184632</v>
      </c>
      <c r="AF26" s="15">
        <f>VLOOKUP(B26,datos!$B$7:$KV$106,176,FALSE)</f>
        <v>10.132054442905874</v>
      </c>
      <c r="AG26" s="15">
        <f>VLOOKUP(B26,datos!$B$7:$KV$106,247,FALSE)</f>
        <v>42.301259895194562</v>
      </c>
      <c r="AH26" s="15">
        <f>VLOOKUP(B26,datos!$B$7:$KV$106,256,FALSE)</f>
        <v>34.08815204205419</v>
      </c>
      <c r="AI26" s="14">
        <f>LARGE(datos!P31:AR31,1)</f>
        <v>94.849017292784737</v>
      </c>
      <c r="AJ26" t="str">
        <f>INDEX(ranking!$O$6:$AQ$88,1,MATCH(AI26,datos!$P31:$AR31,0))</f>
        <v>Competencias básicas</v>
      </c>
      <c r="AK26" s="9">
        <f>INDEX(ranking!$O$6:$AQ$88,A26+1,MATCH(AI26,datos!$P31:$AR31,0))</f>
        <v>16</v>
      </c>
      <c r="AL26" t="str">
        <f>VLOOKUP(AJ26,Label!$A$9:$E$37,IF(AI26&gt;70,3,IF(AI26&gt;50,4,5)),FALSE)</f>
        <v>Un alto porcentaje de los estudiantes aprueba satisfactoriamente las pruebas para finalizar la educación secundaria.</v>
      </c>
      <c r="AM26" s="14">
        <f>LARGE(datos!P31:AR31,2)</f>
        <v>93.789720147173597</v>
      </c>
      <c r="AN26" t="str">
        <f>INDEX(ranking!$O$6:$AQ$88,1,MATCH(AM26,datos!$P31:$AR31,0))</f>
        <v>Acceso a servicios públicos</v>
      </c>
      <c r="AO26" s="9">
        <f>INDEX(ranking!$O$6:$AQ$88,A26+1,MATCH(AM26,datos!$P31:$AR31,0))</f>
        <v>38</v>
      </c>
      <c r="AP26" t="str">
        <f>VLOOKUP(AN26,Label!$A$9:$E$37,IF(AM26&gt;70,3,IF(AM26&gt;50,4,5)),FALSE)</f>
        <v>Muestra una alta prestación de servicios públicos básicos a la ciudadanía.</v>
      </c>
      <c r="AQ26" s="14">
        <f>LARGE(datos!P31:AR31,3)</f>
        <v>88.55429271796605</v>
      </c>
      <c r="AR26" t="str">
        <f>INDEX(ranking!$O$6:$AQ$88,1,MATCH(AQ26,datos!$P31:$AR31,0))</f>
        <v>Cobertura educativa</v>
      </c>
      <c r="AS26" s="9">
        <f>INDEX(ranking!$O$6:$AQ$88,A26+1,MATCH(AQ26,datos!$P31:$AR31,0))</f>
        <v>15</v>
      </c>
      <c r="AT26" t="str">
        <f>VLOOKUP(AR26,Label!$A$9:$E$37,IF(AQ26&gt;70,3,IF(AQ26&gt;50,4,5)),FALSE)</f>
        <v>Muestra altas tasas de asistencia a la eduación preescolar (Ciclo Materno Infantl y Transición) y a la educación secundaria.</v>
      </c>
      <c r="AU26" s="14">
        <f>SMALL(datos2!P31:AO31,1)</f>
        <v>12.727272727272727</v>
      </c>
      <c r="AV26" t="str">
        <f>INDEX(ranking2!$O$6:$AN$88,1,MATCH(AU26,datos2!$P31:$AO31,0))</f>
        <v>Transformación digital</v>
      </c>
      <c r="AW26" s="9">
        <f>INDEX(ranking!$O$6:$AQ$88,A26+1,MATCH(AU26,datos!$P31:$AR31,0))</f>
        <v>67</v>
      </c>
      <c r="AX26" t="str">
        <f>VLOOKUP(AV26,Label!$A$9:$E$37,IF(AU26&gt;70,3,IF(AU26&gt;50,4,5)),FALSE)</f>
        <v>La Municipalidad muestra bajo progreso en el establecimiento de una hoja de ruta digital y de aprovechamiento de la infraestructura digital.</v>
      </c>
      <c r="AY26" s="14">
        <f>SMALL(datos2!P31:AO31,2)</f>
        <v>37.586255041768773</v>
      </c>
      <c r="AZ26" t="str">
        <f>INDEX(ranking2!$O$6:$AN$88,1,MATCH(AY26,datos2!$P31:$AO31,0))</f>
        <v>Transparencia municipal</v>
      </c>
      <c r="BA26" s="9">
        <f>INDEX(ranking2!$O$6:$AN$88,A26+1,MATCH(AY26,datos2!$P31:$AO31,0))</f>
        <v>57</v>
      </c>
      <c r="BB26" t="str">
        <f>VLOOKUP(AZ26,Label!$A$9:$E$37,IF(AY26&gt;70,3,IF(AY26&gt;50,4,5)),FALSE)</f>
        <v>La Municipalidad demuestra inadecuados mecanismos de rendición de cuentas y legitimidad hacia la ciudadanía.</v>
      </c>
      <c r="BC26" s="14">
        <f>SMALL(datos2!P31:AO31,3)</f>
        <v>42.117777138737424</v>
      </c>
      <c r="BD26" t="str">
        <f>INDEX(ranking2!$O$6:$AN$88,1,MATCH(BC26,datos2!$P31:$AO31,0))</f>
        <v>Infraestructura de transporte</v>
      </c>
      <c r="BE26" s="9">
        <f>INDEX(ranking2!$O$6:$AN$88,A26+1,MATCH(BC26,datos2!$P31:$AO31,0))</f>
        <v>18</v>
      </c>
      <c r="BF26" t="str">
        <f>VLOOKUP(BD26,Label!$A$9:$E$37,IF(BC26&gt;70,3,IF(BC26&gt;50,4,5)),FALSE)</f>
        <v>La red vial cantonal se encuentra en deficientes condiciones, y requiere mayor inversión para su adecuado mantenimiento.</v>
      </c>
    </row>
    <row r="27" spans="1:58" x14ac:dyDescent="0.3">
      <c r="A27">
        <v>26</v>
      </c>
      <c r="B27" s="2" t="s">
        <v>52</v>
      </c>
      <c r="C27" s="2">
        <v>206</v>
      </c>
      <c r="D27" s="2" t="s">
        <v>53</v>
      </c>
      <c r="E27" s="2" t="s">
        <v>43</v>
      </c>
      <c r="F27" s="2" t="s">
        <v>347</v>
      </c>
      <c r="G27" s="2" t="s">
        <v>384</v>
      </c>
      <c r="H27" s="2" t="s">
        <v>385</v>
      </c>
      <c r="I27">
        <v>8</v>
      </c>
      <c r="J27" t="s">
        <v>418</v>
      </c>
      <c r="K27">
        <v>1886</v>
      </c>
      <c r="L27">
        <v>127.01</v>
      </c>
      <c r="M27">
        <v>7.3</v>
      </c>
      <c r="N27" s="18">
        <v>258.14</v>
      </c>
      <c r="O27" s="9">
        <v>12097</v>
      </c>
      <c r="P27" s="9">
        <v>15874</v>
      </c>
      <c r="Q27" s="9">
        <v>16697</v>
      </c>
      <c r="R27" s="9">
        <v>4619</v>
      </c>
      <c r="S27" s="9">
        <v>49287</v>
      </c>
      <c r="T27" s="15">
        <f t="shared" si="1"/>
        <v>24.543997402966301</v>
      </c>
      <c r="U27" s="15">
        <f t="shared" si="2"/>
        <v>32.207275752226757</v>
      </c>
      <c r="V27" s="15">
        <f t="shared" si="3"/>
        <v>33.877087264390205</v>
      </c>
      <c r="W27" s="15">
        <f t="shared" si="4"/>
        <v>9.3716395804167423</v>
      </c>
      <c r="X27" s="15">
        <f t="shared" si="5"/>
        <v>100</v>
      </c>
      <c r="Y27" s="15">
        <f>VLOOKUP(B27,datos!$B$7:$I$88,8,FALSE)</f>
        <v>58.337191681091042</v>
      </c>
      <c r="Z27">
        <f>VLOOKUP(B27,ranking!$A$7:$H$88,8,FALSE)</f>
        <v>33</v>
      </c>
      <c r="AA27" t="str">
        <f>VLOOKUP(B27,datos!$B$7:$H$88,7,FALSE)</f>
        <v>Emergente</v>
      </c>
      <c r="AB27" t="str">
        <f>VLOOKUP(AA27,Label!$A$2:$B$6,2,FALSE)</f>
        <v>"Presenta posibilidades de crecimiento en algunas de las dimensiones para mejorar el desempeño"</v>
      </c>
      <c r="AC27" s="9">
        <v>44.058210278516619</v>
      </c>
      <c r="AD27" s="9">
        <f>VLOOKUP(B27,datos!$B$7:$KV$106,208,FALSE)</f>
        <v>68.07849781166172</v>
      </c>
      <c r="AE27" s="9">
        <f>VLOOKUP(B27,datos!$B$7:$KV$106,202,FALSE)</f>
        <v>2.1195172210774214</v>
      </c>
      <c r="AF27" s="15">
        <f>VLOOKUP(B27,datos!$B$7:$KV$106,176,FALSE)</f>
        <v>6.0867977357112419</v>
      </c>
      <c r="AG27" s="15">
        <f>VLOOKUP(B27,datos!$B$7:$KV$106,247,FALSE)</f>
        <v>33.028314917127069</v>
      </c>
      <c r="AH27" s="15">
        <f>VLOOKUP(B27,datos!$B$7:$KV$106,256,FALSE)</f>
        <v>29.548836580086579</v>
      </c>
      <c r="AI27" s="14">
        <f>LARGE(datos!P32:AR32,1)</f>
        <v>95.878806358630555</v>
      </c>
      <c r="AJ27" t="str">
        <f>INDEX(ranking!$O$6:$AQ$88,1,MATCH(AI27,datos!$P32:$AR32,0))</f>
        <v>Competencias básicas</v>
      </c>
      <c r="AK27" s="9">
        <f>INDEX(ranking!$O$6:$AQ$88,A27+1,MATCH(AI27,datos!$P32:$AR32,0))</f>
        <v>7</v>
      </c>
      <c r="AL27" t="str">
        <f>VLOOKUP(AJ27,Label!$A$9:$E$37,IF(AI27&gt;70,3,IF(AI27&gt;50,4,5)),FALSE)</f>
        <v>Un alto porcentaje de los estudiantes aprueba satisfactoriamente las pruebas para finalizar la educación secundaria.</v>
      </c>
      <c r="AM27" s="14">
        <f>LARGE(datos!P32:AR32,2)</f>
        <v>95.524861878453038</v>
      </c>
      <c r="AN27" t="str">
        <f>INDEX(ranking!$O$6:$AQ$88,1,MATCH(AM27,datos!$P32:$AR32,0))</f>
        <v>Acceso a servicios públicos</v>
      </c>
      <c r="AO27" s="9">
        <f>INDEX(ranking!$O$6:$AQ$88,A27+1,MATCH(AM27,datos!$P32:$AR32,0))</f>
        <v>16</v>
      </c>
      <c r="AP27" t="str">
        <f>VLOOKUP(AN27,Label!$A$9:$E$37,IF(AM27&gt;70,3,IF(AM27&gt;50,4,5)),FALSE)</f>
        <v>Muestra una alta prestación de servicios públicos básicos a la ciudadanía.</v>
      </c>
      <c r="AQ27" s="14">
        <f>LARGE(datos!P32:AR32,3)</f>
        <v>86.685295116983937</v>
      </c>
      <c r="AR27" t="str">
        <f>INDEX(ranking!$O$6:$AQ$88,1,MATCH(AQ27,datos!$P32:$AR32,0))</f>
        <v>Seguridad</v>
      </c>
      <c r="AS27" s="9">
        <f>INDEX(ranking!$O$6:$AQ$88,A27+1,MATCH(AQ27,datos!$P32:$AR32,0))</f>
        <v>22</v>
      </c>
      <c r="AT27" t="str">
        <f>VLOOKUP(AR27,Label!$A$9:$E$37,IF(AQ27&gt;70,3,IF(AQ27&gt;50,4,5)),FALSE)</f>
        <v>Presenta bajos índices de criminalidad que propician un ambiente seguro para el establecimiento de empresas.</v>
      </c>
      <c r="AU27" s="14">
        <f>SMALL(datos2!P32:AO32,1)</f>
        <v>1.5151515151515154</v>
      </c>
      <c r="AV27" t="str">
        <f>INDEX(ranking2!$O$6:$AN$88,1,MATCH(AU27,datos2!$P32:$AO32,0))</f>
        <v>Transformación digital</v>
      </c>
      <c r="AW27" s="9">
        <f>INDEX(ranking!$O$6:$AQ$88,A27+1,MATCH(AU27,datos!$P32:$AR32,0))</f>
        <v>78</v>
      </c>
      <c r="AX27" t="str">
        <f>VLOOKUP(AV27,Label!$A$9:$E$37,IF(AU27&gt;70,3,IF(AU27&gt;50,4,5)),FALSE)</f>
        <v>La Municipalidad muestra bajo progreso en el establecimiento de una hoja de ruta digital y de aprovechamiento de la infraestructura digital.</v>
      </c>
      <c r="AY27" s="14">
        <f>SMALL(datos2!P32:AO32,2)</f>
        <v>22.303169324399001</v>
      </c>
      <c r="AZ27" t="str">
        <f>INDEX(ranking2!$O$6:$AN$88,1,MATCH(AY27,datos2!$P32:$AO32,0))</f>
        <v>Sector constructivo</v>
      </c>
      <c r="BA27" s="9">
        <f>INDEX(ranking2!$O$6:$AN$88,A27+1,MATCH(AY27,datos2!$P32:$AO32,0))</f>
        <v>75</v>
      </c>
      <c r="BB27" t="str">
        <f>VLOOKUP(AZ27,Label!$A$9:$E$37,IF(AY27&gt;70,3,IF(AY27&gt;50,4,5)),FALSE)</f>
        <v>Evidenció un bajo dinamismo constructivo en obras de vivienda, industria, comercio y/o servicios.</v>
      </c>
      <c r="BC27" s="14">
        <f>SMALL(datos2!P32:AO32,3)</f>
        <v>32.184141468368026</v>
      </c>
      <c r="BD27" t="str">
        <f>INDEX(ranking2!$O$6:$AN$88,1,MATCH(BC27,datos2!$P32:$AO32,0))</f>
        <v>Infraestructura de transporte</v>
      </c>
      <c r="BE27" s="9">
        <f>INDEX(ranking2!$O$6:$AN$88,A27+1,MATCH(BC27,datos2!$P32:$AO32,0))</f>
        <v>32</v>
      </c>
      <c r="BF27" t="str">
        <f>VLOOKUP(BD27,Label!$A$9:$E$37,IF(BC27&gt;70,3,IF(BC27&gt;50,4,5)),FALSE)</f>
        <v>La red vial cantonal se encuentra en deficientes condiciones, y requiere mayor inversión para su adecuado mantenimiento.</v>
      </c>
    </row>
    <row r="28" spans="1:58" x14ac:dyDescent="0.3">
      <c r="A28">
        <v>27</v>
      </c>
      <c r="B28" s="2" t="s">
        <v>54</v>
      </c>
      <c r="C28" s="2">
        <v>207</v>
      </c>
      <c r="D28" s="2" t="s">
        <v>55</v>
      </c>
      <c r="E28" s="2" t="s">
        <v>43</v>
      </c>
      <c r="F28" s="2" t="s">
        <v>347</v>
      </c>
      <c r="G28" s="2" t="s">
        <v>384</v>
      </c>
      <c r="H28" s="2" t="s">
        <v>385</v>
      </c>
      <c r="I28">
        <v>7</v>
      </c>
      <c r="J28" t="s">
        <v>419</v>
      </c>
      <c r="K28">
        <v>1888</v>
      </c>
      <c r="L28">
        <v>38.94</v>
      </c>
      <c r="M28">
        <v>5</v>
      </c>
      <c r="N28" s="18">
        <v>134.5</v>
      </c>
      <c r="O28" s="9">
        <v>9814</v>
      </c>
      <c r="P28" s="9">
        <v>12162</v>
      </c>
      <c r="Q28" s="9">
        <v>14848</v>
      </c>
      <c r="R28" s="9">
        <v>4547</v>
      </c>
      <c r="S28" s="9">
        <v>41371</v>
      </c>
      <c r="T28" s="15">
        <f t="shared" si="1"/>
        <v>23.721930821106572</v>
      </c>
      <c r="U28" s="15">
        <f t="shared" si="2"/>
        <v>29.397403978632376</v>
      </c>
      <c r="V28" s="15">
        <f t="shared" si="3"/>
        <v>35.88987454980542</v>
      </c>
      <c r="W28" s="15">
        <f t="shared" si="4"/>
        <v>10.990790650455633</v>
      </c>
      <c r="X28" s="15">
        <f t="shared" si="5"/>
        <v>100</v>
      </c>
      <c r="Y28" s="15">
        <f>VLOOKUP(B28,datos!$B$7:$I$88,8,FALSE)</f>
        <v>60.395634167247657</v>
      </c>
      <c r="Z28">
        <f>VLOOKUP(B28,ranking!$A$7:$H$88,8,FALSE)</f>
        <v>21</v>
      </c>
      <c r="AA28" t="str">
        <f>VLOOKUP(B28,datos!$B$7:$H$88,7,FALSE)</f>
        <v>Competente</v>
      </c>
      <c r="AB28" t="str">
        <f>VLOOKUP(AA28,Label!$A$2:$B$6,2,FALSE)</f>
        <v>"Muestra condiciones óptimas en la mayoría de dimensiones que conforman el ICN"</v>
      </c>
      <c r="AC28" s="9">
        <v>46.263152552694784</v>
      </c>
      <c r="AD28" s="9">
        <f>VLOOKUP(B28,datos!$B$7:$KV$106,208,FALSE)</f>
        <v>26.665550719785735</v>
      </c>
      <c r="AE28" s="9">
        <f>VLOOKUP(B28,datos!$B$7:$KV$106,202,FALSE)</f>
        <v>1.1671431157507279</v>
      </c>
      <c r="AF28" s="15">
        <f>VLOOKUP(B28,datos!$B$7:$KV$106,176,FALSE)</f>
        <v>2.4171521113823693</v>
      </c>
      <c r="AG28" s="15">
        <f>VLOOKUP(B28,datos!$B$7:$KV$106,247,FALSE)</f>
        <v>38.877755511022045</v>
      </c>
      <c r="AH28" s="15">
        <f>VLOOKUP(B28,datos!$B$7:$KV$106,256,FALSE)</f>
        <v>33.439800779558247</v>
      </c>
      <c r="AI28" s="14">
        <f>LARGE(datos!P33:AR33,1)</f>
        <v>94.635424695544941</v>
      </c>
      <c r="AJ28" t="str">
        <f>INDEX(ranking!$O$6:$AQ$88,1,MATCH(AI28,datos!$P33:$AR33,0))</f>
        <v>Acceso a servicios públicos</v>
      </c>
      <c r="AK28" s="9">
        <f>INDEX(ranking!$O$6:$AQ$88,A28+1,MATCH(AI28,datos!$P33:$AR33,0))</f>
        <v>34</v>
      </c>
      <c r="AL28" t="str">
        <f>VLOOKUP(AJ28,Label!$A$9:$E$37,IF(AI28&gt;70,3,IF(AI28&gt;50,4,5)),FALSE)</f>
        <v>Muestra una alta prestación de servicios públicos básicos a la ciudadanía.</v>
      </c>
      <c r="AM28" s="14">
        <f>LARGE(datos!P33:AR33,2)</f>
        <v>91.436416706100914</v>
      </c>
      <c r="AN28" t="str">
        <f>INDEX(ranking!$O$6:$AQ$88,1,MATCH(AM28,datos!$P33:$AR33,0))</f>
        <v>Competencias básicas</v>
      </c>
      <c r="AO28" s="9">
        <f>INDEX(ranking!$O$6:$AQ$88,A28+1,MATCH(AM28,datos!$P33:$AR33,0))</f>
        <v>67</v>
      </c>
      <c r="AP28" t="str">
        <f>VLOOKUP(AN28,Label!$A$9:$E$37,IF(AM28&gt;70,3,IF(AM28&gt;50,4,5)),FALSE)</f>
        <v>Un alto porcentaje de los estudiantes aprueba satisfactoriamente las pruebas para finalizar la educación secundaria.</v>
      </c>
      <c r="AQ28" s="14">
        <f>LARGE(datos!P33:AR33,3)</f>
        <v>88.891561435738083</v>
      </c>
      <c r="AR28" t="str">
        <f>INDEX(ranking!$O$6:$AQ$88,1,MATCH(AQ28,datos!$P33:$AR33,0))</f>
        <v>Seguridad</v>
      </c>
      <c r="AS28" s="9">
        <f>INDEX(ranking!$O$6:$AQ$88,A28+1,MATCH(AQ28,datos!$P33:$AR33,0))</f>
        <v>11</v>
      </c>
      <c r="AT28" t="str">
        <f>VLOOKUP(AR28,Label!$A$9:$E$37,IF(AQ28&gt;70,3,IF(AQ28&gt;50,4,5)),FALSE)</f>
        <v>Presenta bajos índices de criminalidad que propician un ambiente seguro para el establecimiento de empresas.</v>
      </c>
      <c r="AU28" s="14">
        <f>SMALL(datos2!P33:AO33,1)</f>
        <v>23.835433559529186</v>
      </c>
      <c r="AV28" t="str">
        <f>INDEX(ranking2!$O$6:$AN$88,1,MATCH(AU28,datos2!$P33:$AO33,0))</f>
        <v>Sector constructivo</v>
      </c>
      <c r="AW28" s="9">
        <f>INDEX(ranking!$O$6:$AQ$88,A28+1,MATCH(AU28,datos!$P33:$AR33,0))</f>
        <v>73</v>
      </c>
      <c r="AX28" t="str">
        <f>VLOOKUP(AV28,Label!$A$9:$E$37,IF(AU28&gt;70,3,IF(AU28&gt;50,4,5)),FALSE)</f>
        <v>Evidenció un bajo dinamismo constructivo en obras de vivienda, industria, comercio y/o servicios.</v>
      </c>
      <c r="AY28" s="14">
        <f>SMALL(datos2!P33:AO33,2)</f>
        <v>35.611764386146234</v>
      </c>
      <c r="AZ28" t="str">
        <f>INDEX(ranking2!$O$6:$AN$88,1,MATCH(AY28,datos2!$P33:$AO33,0))</f>
        <v>Escolaridad media</v>
      </c>
      <c r="BA28" s="9">
        <f>INDEX(ranking2!$O$6:$AN$88,A28+1,MATCH(AY28,datos2!$P33:$AO33,0))</f>
        <v>42</v>
      </c>
      <c r="BB28" t="str">
        <f>VLOOKUP(AZ28,Label!$A$9:$E$37,IF(AY28&gt;70,3,IF(AY28&gt;50,4,5)),FALSE)</f>
        <v>Una baja proporción de la población adulta mayor a 25 años ha concluido la educación secundaria.</v>
      </c>
      <c r="BC28" s="14">
        <f>SMALL(datos2!P33:AO33,3)</f>
        <v>46.512500000000003</v>
      </c>
      <c r="BD28" t="str">
        <f>INDEX(ranking2!$O$6:$AN$88,1,MATCH(BC28,datos2!$P33:$AO33,0))</f>
        <v>Servicios públicos municipales</v>
      </c>
      <c r="BE28" s="9">
        <f>INDEX(ranking2!$O$6:$AN$88,A28+1,MATCH(BC28,datos2!$P33:$AO33,0))</f>
        <v>69</v>
      </c>
      <c r="BF28" t="str">
        <f>VLOOKUP(BD28,Label!$A$9:$E$37,IF(BC28&gt;70,3,IF(BC28&gt;50,4,5)),FALSE)</f>
        <v>Los recursos municipales son poco invertidos en infraestructura relacionada con servicios y obras sociales.</v>
      </c>
    </row>
    <row r="29" spans="1:58" x14ac:dyDescent="0.3">
      <c r="A29">
        <v>28</v>
      </c>
      <c r="B29" s="2" t="s">
        <v>56</v>
      </c>
      <c r="C29" s="2">
        <v>208</v>
      </c>
      <c r="D29" s="2" t="s">
        <v>57</v>
      </c>
      <c r="E29" s="2" t="s">
        <v>43</v>
      </c>
      <c r="F29" s="2" t="s">
        <v>347</v>
      </c>
      <c r="G29" s="2" t="s">
        <v>385</v>
      </c>
      <c r="H29" s="2" t="s">
        <v>385</v>
      </c>
      <c r="I29">
        <v>5</v>
      </c>
      <c r="J29" t="s">
        <v>407</v>
      </c>
      <c r="K29">
        <v>1901</v>
      </c>
      <c r="L29">
        <v>74.48</v>
      </c>
      <c r="M29">
        <v>20</v>
      </c>
      <c r="N29" s="18">
        <v>105.5</v>
      </c>
      <c r="O29" s="9">
        <v>9097</v>
      </c>
      <c r="P29" s="9">
        <v>10612</v>
      </c>
      <c r="Q29" s="9">
        <v>11821</v>
      </c>
      <c r="R29" s="9">
        <v>2940</v>
      </c>
      <c r="S29" s="9">
        <v>34470</v>
      </c>
      <c r="T29" s="15">
        <f t="shared" si="1"/>
        <v>26.391064693936755</v>
      </c>
      <c r="U29" s="15">
        <f t="shared" si="2"/>
        <v>30.786190890629534</v>
      </c>
      <c r="V29" s="15">
        <f t="shared" si="3"/>
        <v>34.293588627792282</v>
      </c>
      <c r="W29" s="15">
        <f t="shared" si="4"/>
        <v>8.529155787641427</v>
      </c>
      <c r="X29" s="15">
        <f t="shared" si="5"/>
        <v>100</v>
      </c>
      <c r="Y29" s="15">
        <f>VLOOKUP(B29,datos!$B$7:$I$88,8,FALSE)</f>
        <v>58.308559568640597</v>
      </c>
      <c r="Z29">
        <f>VLOOKUP(B29,ranking!$A$7:$H$88,8,FALSE)</f>
        <v>34</v>
      </c>
      <c r="AA29" t="str">
        <f>VLOOKUP(B29,datos!$B$7:$H$88,7,FALSE)</f>
        <v>Emergente</v>
      </c>
      <c r="AB29" t="str">
        <f>VLOOKUP(AA29,Label!$A$2:$B$6,2,FALSE)</f>
        <v>"Presenta posibilidades de crecimiento en algunas de las dimensiones para mejorar el desempeño"</v>
      </c>
      <c r="AC29" s="9">
        <v>43.109664937120748</v>
      </c>
      <c r="AD29" s="9">
        <f>VLOOKUP(B29,datos!$B$7:$KV$106,208,FALSE)</f>
        <v>66.576517765550676</v>
      </c>
      <c r="AE29" s="9">
        <f>VLOOKUP(B29,datos!$B$7:$KV$106,202,FALSE)</f>
        <v>5.2636185030776312</v>
      </c>
      <c r="AF29" s="15">
        <f>VLOOKUP(B29,datos!$B$7:$KV$106,176,FALSE)</f>
        <v>14.505366985784741</v>
      </c>
      <c r="AG29" s="15">
        <f>VLOOKUP(B29,datos!$B$7:$KV$106,247,FALSE)</f>
        <v>31.376823746436354</v>
      </c>
      <c r="AH29" s="15">
        <f>VLOOKUP(B29,datos!$B$7:$KV$106,256,FALSE)</f>
        <v>24.931007063005755</v>
      </c>
      <c r="AI29" s="14">
        <f>LARGE(datos!P34:AR34,1)</f>
        <v>97.308401811168864</v>
      </c>
      <c r="AJ29" t="str">
        <f>INDEX(ranking!$O$6:$AQ$88,1,MATCH(AI29,datos!$P34:$AR34,0))</f>
        <v>Acceso a servicios públicos</v>
      </c>
      <c r="AK29" s="9">
        <f>INDEX(ranking!$O$6:$AQ$88,A29+1,MATCH(AI29,datos!$P34:$AR34,0))</f>
        <v>3</v>
      </c>
      <c r="AL29" t="str">
        <f>VLOOKUP(AJ29,Label!$A$9:$E$37,IF(AI29&gt;70,3,IF(AI29&gt;50,4,5)),FALSE)</f>
        <v>Muestra una alta prestación de servicios públicos básicos a la ciudadanía.</v>
      </c>
      <c r="AM29" s="14">
        <f>LARGE(datos!P34:AR34,2)</f>
        <v>94.6254230577687</v>
      </c>
      <c r="AN29" t="str">
        <f>INDEX(ranking!$O$6:$AQ$88,1,MATCH(AM29,datos!$P34:$AR34,0))</f>
        <v>Competencias básicas</v>
      </c>
      <c r="AO29" s="9">
        <f>INDEX(ranking!$O$6:$AQ$88,A29+1,MATCH(AM29,datos!$P34:$AR34,0))</f>
        <v>21</v>
      </c>
      <c r="AP29" t="str">
        <f>VLOOKUP(AN29,Label!$A$9:$E$37,IF(AM29&gt;70,3,IF(AM29&gt;50,4,5)),FALSE)</f>
        <v>Un alto porcentaje de los estudiantes aprueba satisfactoriamente las pruebas para finalizar la educación secundaria.</v>
      </c>
      <c r="AQ29" s="14">
        <f>LARGE(datos!P34:AR34,3)</f>
        <v>85.868019008941317</v>
      </c>
      <c r="AR29" t="str">
        <f>INDEX(ranking!$O$6:$AQ$88,1,MATCH(AQ29,datos!$P34:$AR34,0))</f>
        <v>Redes de voz móvil (telefonía)</v>
      </c>
      <c r="AS29" s="9">
        <f>INDEX(ranking!$O$6:$AQ$88,A29+1,MATCH(AQ29,datos!$P34:$AR34,0))</f>
        <v>45</v>
      </c>
      <c r="AT29" t="str">
        <f>VLOOKUP(AR29,Label!$A$9:$E$37,IF(AQ29&gt;70,3,IF(AQ29&gt;50,4,5)),FALSE)</f>
        <v>El desempeño de las redes de voz móviles 2G y 3G (telefonía celular) es adecuado.</v>
      </c>
      <c r="AU29" s="14">
        <f>SMALL(datos2!P34:AO34,1)</f>
        <v>0</v>
      </c>
      <c r="AV29" t="str">
        <f>INDEX(ranking2!$O$6:$AN$88,1,MATCH(AU29,datos2!$P34:$AO34,0))</f>
        <v>Transformación digital</v>
      </c>
      <c r="AW29" s="9">
        <f>INDEX(ranking!$O$6:$AQ$88,A29+1,MATCH(AU29,datos!$P34:$AR34,0))</f>
        <v>80</v>
      </c>
      <c r="AX29" t="str">
        <f>VLOOKUP(AV29,Label!$A$9:$E$37,IF(AU29&gt;70,3,IF(AU29&gt;50,4,5)),FALSE)</f>
        <v>La Municipalidad muestra bajo progreso en el establecimiento de una hoja de ruta digital y de aprovechamiento de la infraestructura digital.</v>
      </c>
      <c r="AY29" s="14">
        <f>SMALL(datos2!P34:AO34,2)</f>
        <v>26.73577387003802</v>
      </c>
      <c r="AZ29" t="str">
        <f>INDEX(ranking2!$O$6:$AN$88,1,MATCH(AY29,datos2!$P34:$AO34,0))</f>
        <v>Escolaridad media</v>
      </c>
      <c r="BA29" s="9">
        <f>INDEX(ranking2!$O$6:$AN$88,A29+1,MATCH(AY29,datos2!$P34:$AO34,0))</f>
        <v>66</v>
      </c>
      <c r="BB29" t="str">
        <f>VLOOKUP(AZ29,Label!$A$9:$E$37,IF(AY29&gt;70,3,IF(AY29&gt;50,4,5)),FALSE)</f>
        <v>Una baja proporción de la población adulta mayor a 25 años ha concluido la educación secundaria.</v>
      </c>
      <c r="BC29" s="14">
        <f>SMALL(datos2!P34:AO34,3)</f>
        <v>37.520838038495455</v>
      </c>
      <c r="BD29" t="str">
        <f>INDEX(ranking2!$O$6:$AN$88,1,MATCH(BC29,datos2!$P34:$AO34,0))</f>
        <v>Sector constructivo</v>
      </c>
      <c r="BE29" s="9">
        <f>INDEX(ranking2!$O$6:$AN$88,A29+1,MATCH(BC29,datos2!$P34:$AO34,0))</f>
        <v>47</v>
      </c>
      <c r="BF29" t="str">
        <f>VLOOKUP(BD29,Label!$A$9:$E$37,IF(BC29&gt;70,3,IF(BC29&gt;50,4,5)),FALSE)</f>
        <v>Evidenció un bajo dinamismo constructivo en obras de vivienda, industria, comercio y/o servicios.</v>
      </c>
    </row>
    <row r="30" spans="1:58" x14ac:dyDescent="0.3">
      <c r="A30">
        <v>29</v>
      </c>
      <c r="B30" s="2" t="s">
        <v>58</v>
      </c>
      <c r="C30" s="2">
        <v>209</v>
      </c>
      <c r="D30" s="2" t="s">
        <v>59</v>
      </c>
      <c r="E30" s="2" t="s">
        <v>43</v>
      </c>
      <c r="F30" s="2" t="s">
        <v>349</v>
      </c>
      <c r="G30" s="2" t="s">
        <v>384</v>
      </c>
      <c r="H30" s="2" t="s">
        <v>385</v>
      </c>
      <c r="I30">
        <v>5</v>
      </c>
      <c r="J30" t="s">
        <v>420</v>
      </c>
      <c r="K30">
        <v>1908</v>
      </c>
      <c r="L30">
        <v>145.11000000000001</v>
      </c>
      <c r="M30">
        <v>31.2</v>
      </c>
      <c r="N30" s="18">
        <v>158.13000000000002</v>
      </c>
      <c r="O30" s="9">
        <v>6315</v>
      </c>
      <c r="P30" s="9">
        <v>6983</v>
      </c>
      <c r="Q30" s="9">
        <v>8498</v>
      </c>
      <c r="R30" s="9">
        <v>2315</v>
      </c>
      <c r="S30" s="9">
        <v>24111</v>
      </c>
      <c r="T30" s="15">
        <f t="shared" si="1"/>
        <v>26.191364937165606</v>
      </c>
      <c r="U30" s="15">
        <f t="shared" si="2"/>
        <v>28.961884616979798</v>
      </c>
      <c r="V30" s="15">
        <f t="shared" si="3"/>
        <v>35.245323711169178</v>
      </c>
      <c r="W30" s="15">
        <f t="shared" si="4"/>
        <v>9.601426734685413</v>
      </c>
      <c r="X30" s="15">
        <f t="shared" si="5"/>
        <v>100</v>
      </c>
      <c r="Y30" s="15">
        <f>VLOOKUP(B30,datos!$B$7:$I$88,8,FALSE)</f>
        <v>54.062492542150615</v>
      </c>
      <c r="Z30">
        <f>VLOOKUP(B30,ranking!$A$7:$H$88,8,FALSE)</f>
        <v>55</v>
      </c>
      <c r="AA30" t="str">
        <f>VLOOKUP(B30,datos!$B$7:$H$88,7,FALSE)</f>
        <v>Limitado</v>
      </c>
      <c r="AB30" t="str">
        <f>VLOOKUP(AA30,Label!$A$2:$B$6,2,FALSE)</f>
        <v>"Evidencia condiciones sub óptimas en la mayoría de dimensiones que conforman el ICN"</v>
      </c>
      <c r="AC30" s="9">
        <v>47.861619761582901</v>
      </c>
      <c r="AD30" s="9">
        <f>VLOOKUP(B30,datos!$B$7:$KV$106,208,FALSE)</f>
        <v>40.841180163214055</v>
      </c>
      <c r="AE30" s="9">
        <f>VLOOKUP(B30,datos!$B$7:$KV$106,202,FALSE)</f>
        <v>2.7934910785293843</v>
      </c>
      <c r="AF30" s="15">
        <f>VLOOKUP(B30,datos!$B$7:$KV$106,176,FALSE)</f>
        <v>8.2949691012400972</v>
      </c>
      <c r="AG30" s="15">
        <f>VLOOKUP(B30,datos!$B$7:$KV$106,247,FALSE)</f>
        <v>22.827289489858636</v>
      </c>
      <c r="AH30" s="15">
        <f>VLOOKUP(B30,datos!$B$7:$KV$106,256,FALSE)</f>
        <v>30.932353149077542</v>
      </c>
      <c r="AI30" s="14">
        <f>LARGE(datos!P35:AR35,1)</f>
        <v>96.004917025199759</v>
      </c>
      <c r="AJ30" t="str">
        <f>INDEX(ranking!$O$6:$AQ$88,1,MATCH(AI30,datos!$P35:$AR35,0))</f>
        <v>Acceso a servicios públicos</v>
      </c>
      <c r="AK30" s="9">
        <f>INDEX(ranking!$O$6:$AQ$88,A30+1,MATCH(AI30,datos!$P35:$AR35,0))</f>
        <v>15</v>
      </c>
      <c r="AL30" t="str">
        <f>VLOOKUP(AJ30,Label!$A$9:$E$37,IF(AI30&gt;70,3,IF(AI30&gt;50,4,5)),FALSE)</f>
        <v>Muestra una alta prestación de servicios públicos básicos a la ciudadanía.</v>
      </c>
      <c r="AM30" s="14">
        <f>LARGE(datos!P35:AR35,2)</f>
        <v>89.950252334465205</v>
      </c>
      <c r="AN30" t="str">
        <f>INDEX(ranking!$O$6:$AQ$88,1,MATCH(AM30,datos!$P35:$AR35,0))</f>
        <v>Competencias básicas</v>
      </c>
      <c r="AO30" s="9">
        <f>INDEX(ranking!$O$6:$AQ$88,A30+1,MATCH(AM30,datos!$P35:$AR35,0))</f>
        <v>77</v>
      </c>
      <c r="AP30" t="str">
        <f>VLOOKUP(AN30,Label!$A$9:$E$37,IF(AM30&gt;70,3,IF(AM30&gt;50,4,5)),FALSE)</f>
        <v>Un alto porcentaje de los estudiantes aprueba satisfactoriamente las pruebas para finalizar la educación secundaria.</v>
      </c>
      <c r="AQ30" s="14">
        <f>LARGE(datos!P35:AR35,3)</f>
        <v>85.561976944128574</v>
      </c>
      <c r="AR30" t="str">
        <f>INDEX(ranking!$O$6:$AQ$88,1,MATCH(AQ30,datos!$P35:$AR35,0))</f>
        <v>Redes de voz móvil (telefonía)</v>
      </c>
      <c r="AS30" s="9">
        <f>INDEX(ranking!$O$6:$AQ$88,A30+1,MATCH(AQ30,datos!$P35:$AR35,0))</f>
        <v>49</v>
      </c>
      <c r="AT30" t="str">
        <f>VLOOKUP(AR30,Label!$A$9:$E$37,IF(AQ30&gt;70,3,IF(AQ30&gt;50,4,5)),FALSE)</f>
        <v>El desempeño de las redes de voz móviles 2G y 3G (telefonía celular) es adecuado.</v>
      </c>
      <c r="AU30" s="14">
        <f>SMALL(datos2!P35:AO35,1)</f>
        <v>22.721203387058434</v>
      </c>
      <c r="AV30" t="str">
        <f>INDEX(ranking2!$O$6:$AN$88,1,MATCH(AU30,datos2!$P35:$AO35,0))</f>
        <v>Infraestructura de transporte</v>
      </c>
      <c r="AW30" s="9">
        <f>INDEX(ranking!$O$6:$AQ$88,A30+1,MATCH(AU30,datos!$P35:$AR35,0))</f>
        <v>53</v>
      </c>
      <c r="AX30" t="str">
        <f>VLOOKUP(AV30,Label!$A$9:$E$37,IF(AU30&gt;70,3,IF(AU30&gt;50,4,5)),FALSE)</f>
        <v>La red vial cantonal se encuentra en deficientes condiciones, y requiere mayor inversión para su adecuado mantenimiento.</v>
      </c>
      <c r="AY30" s="14">
        <f>SMALL(datos2!P35:AO35,2)</f>
        <v>28.042983615238292</v>
      </c>
      <c r="AZ30" t="str">
        <f>INDEX(ranking2!$O$6:$AN$88,1,MATCH(AY30,datos2!$P35:$AO35,0))</f>
        <v>Sector constructivo</v>
      </c>
      <c r="BA30" s="9">
        <f>INDEX(ranking2!$O$6:$AN$88,A30+1,MATCH(AY30,datos2!$P35:$AO35,0))</f>
        <v>66</v>
      </c>
      <c r="BB30" t="str">
        <f>VLOOKUP(AZ30,Label!$A$9:$E$37,IF(AY30&gt;70,3,IF(AY30&gt;50,4,5)),FALSE)</f>
        <v>Evidenció un bajo dinamismo constructivo en obras de vivienda, industria, comercio y/o servicios.</v>
      </c>
      <c r="BC30" s="14">
        <f>SMALL(datos2!P35:AO35,3)</f>
        <v>34.711870855326246</v>
      </c>
      <c r="BD30" t="str">
        <f>INDEX(ranking2!$O$6:$AN$88,1,MATCH(BC30,datos2!$P35:$AO35,0))</f>
        <v>Habilidades en ciencia y tecnología</v>
      </c>
      <c r="BE30" s="9">
        <f>INDEX(ranking2!$O$6:$AN$88,A30+1,MATCH(BC30,datos2!$P35:$AO35,0))</f>
        <v>46</v>
      </c>
      <c r="BF30" t="str">
        <f>VLOOKUP(BD30,Label!$A$9:$E$37,IF(BC30&gt;70,3,IF(BC30&gt;50,4,5)),FALSE)</f>
        <v>Muy pocos de los graduados universitarios cuentan con competencias y habilidades en las áreas de Ciencia y Tecnología.</v>
      </c>
    </row>
    <row r="31" spans="1:58" x14ac:dyDescent="0.3">
      <c r="A31">
        <v>30</v>
      </c>
      <c r="B31" s="2" t="s">
        <v>60</v>
      </c>
      <c r="C31" s="2">
        <v>210</v>
      </c>
      <c r="D31" s="2" t="s">
        <v>61</v>
      </c>
      <c r="E31" s="2" t="s">
        <v>43</v>
      </c>
      <c r="F31" s="2" t="s">
        <v>350</v>
      </c>
      <c r="G31" s="2" t="s">
        <v>384</v>
      </c>
      <c r="H31" s="2" t="s">
        <v>384</v>
      </c>
      <c r="I31">
        <v>13</v>
      </c>
      <c r="J31" t="s">
        <v>421</v>
      </c>
      <c r="K31">
        <v>1911</v>
      </c>
      <c r="L31">
        <v>3352.33</v>
      </c>
      <c r="M31">
        <v>34.299999999999997</v>
      </c>
      <c r="N31" s="18">
        <v>2397.1</v>
      </c>
      <c r="O31" s="9">
        <v>58884</v>
      </c>
      <c r="P31" s="9">
        <v>67119</v>
      </c>
      <c r="Q31" s="9">
        <v>63094</v>
      </c>
      <c r="R31" s="9">
        <v>14053</v>
      </c>
      <c r="S31" s="9">
        <v>203150</v>
      </c>
      <c r="T31" s="15">
        <f t="shared" si="1"/>
        <v>28.985478710312577</v>
      </c>
      <c r="U31" s="15">
        <f t="shared" si="2"/>
        <v>33.039133645089834</v>
      </c>
      <c r="V31" s="15">
        <f t="shared" si="3"/>
        <v>31.057839035195666</v>
      </c>
      <c r="W31" s="15">
        <f t="shared" si="4"/>
        <v>6.9175486094019201</v>
      </c>
      <c r="X31" s="15">
        <f t="shared" si="5"/>
        <v>100</v>
      </c>
      <c r="Y31" s="15">
        <f>VLOOKUP(B31,datos!$B$7:$I$88,8,FALSE)</f>
        <v>60.245106712685377</v>
      </c>
      <c r="Z31">
        <f>VLOOKUP(B31,ranking!$A$7:$H$88,8,FALSE)</f>
        <v>22</v>
      </c>
      <c r="AA31" t="str">
        <f>VLOOKUP(B31,datos!$B$7:$H$88,7,FALSE)</f>
        <v>Competente</v>
      </c>
      <c r="AB31" t="str">
        <f>VLOOKUP(AA31,Label!$A$2:$B$6,2,FALSE)</f>
        <v>"Muestra condiciones óptimas en la mayoría de dimensiones que conforman el ICN"</v>
      </c>
      <c r="AC31" s="9">
        <v>38.544312729325434</v>
      </c>
      <c r="AD31" s="9">
        <f>VLOOKUP(B31,datos!$B$7:$KV$106,208,FALSE)</f>
        <v>67.219419873122646</v>
      </c>
      <c r="AE31" s="9">
        <f>VLOOKUP(B31,datos!$B$7:$KV$106,202,FALSE)</f>
        <v>9.4928422362977347</v>
      </c>
      <c r="AF31" s="15">
        <f>VLOOKUP(B31,datos!$B$7:$KV$106,176,FALSE)</f>
        <v>8.3682008368200851</v>
      </c>
      <c r="AG31" s="15">
        <f>VLOOKUP(B31,datos!$B$7:$KV$106,247,FALSE)</f>
        <v>33.190604692146714</v>
      </c>
      <c r="AH31" s="15">
        <f>VLOOKUP(B31,datos!$B$7:$KV$106,256,FALSE)</f>
        <v>23.390762406085503</v>
      </c>
      <c r="AI31" s="14">
        <f>LARGE(datos!P36:AR36,1)</f>
        <v>93.983589321631001</v>
      </c>
      <c r="AJ31" t="str">
        <f>INDEX(ranking!$O$6:$AQ$88,1,MATCH(AI31,datos!$P36:$AR36,0))</f>
        <v>Trámites ágiles</v>
      </c>
      <c r="AK31" s="9">
        <f>INDEX(ranking!$O$6:$AQ$88,A31+1,MATCH(AI31,datos!$P36:$AR36,0))</f>
        <v>2</v>
      </c>
      <c r="AL31" t="str">
        <f>VLOOKUP(AJ31,Label!$A$9:$E$37,IF(AI31&gt;70,3,IF(AI31&gt;50,4,5)),FALSE)</f>
        <v>La Municipalidad demuestra alto nivel de eficiencia en la duración para la gestión de trámites ante la ciudadanía.</v>
      </c>
      <c r="AM31" s="14">
        <f>LARGE(datos!P36:AR36,2)</f>
        <v>92.412415568091518</v>
      </c>
      <c r="AN31" t="str">
        <f>INDEX(ranking!$O$6:$AQ$88,1,MATCH(AM31,datos!$P36:$AR36,0))</f>
        <v>Competencias básicas</v>
      </c>
      <c r="AO31" s="9">
        <f>INDEX(ranking!$O$6:$AQ$88,A31+1,MATCH(AM31,datos!$P36:$AR36,0))</f>
        <v>51</v>
      </c>
      <c r="AP31" t="str">
        <f>VLOOKUP(AN31,Label!$A$9:$E$37,IF(AM31&gt;70,3,IF(AM31&gt;50,4,5)),FALSE)</f>
        <v>Un alto porcentaje de los estudiantes aprueba satisfactoriamente las pruebas para finalizar la educación secundaria.</v>
      </c>
      <c r="AQ31" s="14">
        <f>LARGE(datos!P36:AR36,3)</f>
        <v>89.48424936667034</v>
      </c>
      <c r="AR31" t="str">
        <f>INDEX(ranking!$O$6:$AQ$88,1,MATCH(AQ31,datos!$P36:$AR36,0))</f>
        <v>Acceso a servicios públicos</v>
      </c>
      <c r="AS31" s="9">
        <f>INDEX(ranking!$O$6:$AQ$88,A31+1,MATCH(AQ31,datos!$P36:$AR36,0))</f>
        <v>58</v>
      </c>
      <c r="AT31" t="str">
        <f>VLOOKUP(AR31,Label!$A$9:$E$37,IF(AQ31&gt;70,3,IF(AQ31&gt;50,4,5)),FALSE)</f>
        <v>Muestra una alta prestación de servicios públicos básicos a la ciudadanía.</v>
      </c>
      <c r="AU31" s="14">
        <f>SMALL(datos2!P36:AO36,1)</f>
        <v>26.380500706018687</v>
      </c>
      <c r="AV31" t="str">
        <f>INDEX(ranking2!$O$6:$AN$88,1,MATCH(AU31,datos2!$P36:$AO36,0))</f>
        <v>Escolaridad media</v>
      </c>
      <c r="AW31" s="9">
        <f>INDEX(ranking!$O$6:$AQ$88,A31+1,MATCH(AU31,datos!$P36:$AR36,0))</f>
        <v>67</v>
      </c>
      <c r="AX31" t="str">
        <f>VLOOKUP(AV31,Label!$A$9:$E$37,IF(AU31&gt;70,3,IF(AU31&gt;50,4,5)),FALSE)</f>
        <v>Una baja proporción de la población adulta mayor a 25 años ha concluido la educación secundaria.</v>
      </c>
      <c r="AY31" s="14">
        <f>SMALL(datos2!P36:AO36,2)</f>
        <v>32.988122953778365</v>
      </c>
      <c r="AZ31" t="str">
        <f>INDEX(ranking2!$O$6:$AN$88,1,MATCH(AY31,datos2!$P36:$AO36,0))</f>
        <v>Habilidades en ciencia y tecnología</v>
      </c>
      <c r="BA31" s="9">
        <f>INDEX(ranking2!$O$6:$AN$88,A31+1,MATCH(AY31,datos2!$P36:$AO36,0))</f>
        <v>51</v>
      </c>
      <c r="BB31" t="str">
        <f>VLOOKUP(AZ31,Label!$A$9:$E$37,IF(AY31&gt;70,3,IF(AY31&gt;50,4,5)),FALSE)</f>
        <v>Muy pocos de los graduados universitarios cuentan con competencias y habilidades en las áreas de Ciencia y Tecnología.</v>
      </c>
      <c r="BC31" s="14">
        <f>SMALL(datos2!P36:AO36,3)</f>
        <v>37.436501884046415</v>
      </c>
      <c r="BD31" t="str">
        <f>INDEX(ranking2!$O$6:$AN$88,1,MATCH(BC31,datos2!$P36:$AO36,0))</f>
        <v>Compromiso  con la sostenibilidad</v>
      </c>
      <c r="BE31" s="9">
        <f>INDEX(ranking2!$O$6:$AN$88,A31+1,MATCH(BC31,datos2!$P36:$AO36,0))</f>
        <v>53</v>
      </c>
      <c r="BF31" t="str">
        <f>VLOOKUP(BD31,Label!$A$9:$E$37,IF(BC31&gt;70,3,IF(BC31&gt;50,4,5)),FALSE)</f>
        <v>La Municipalidad no promueve un desarrollo sostenible y amigable con el ambiente.</v>
      </c>
    </row>
    <row r="32" spans="1:58" x14ac:dyDescent="0.3">
      <c r="A32">
        <v>31</v>
      </c>
      <c r="B32" s="2" t="s">
        <v>62</v>
      </c>
      <c r="C32" s="2">
        <v>211</v>
      </c>
      <c r="D32" s="2" t="s">
        <v>63</v>
      </c>
      <c r="E32" s="2" t="s">
        <v>43</v>
      </c>
      <c r="F32" s="2" t="s">
        <v>347</v>
      </c>
      <c r="G32" s="2" t="s">
        <v>384</v>
      </c>
      <c r="H32" s="2" t="s">
        <v>385</v>
      </c>
      <c r="I32">
        <v>7</v>
      </c>
      <c r="J32" t="s">
        <v>422</v>
      </c>
      <c r="K32">
        <v>1915</v>
      </c>
      <c r="L32">
        <v>157.36000000000001</v>
      </c>
      <c r="M32">
        <v>27.6</v>
      </c>
      <c r="N32" s="18">
        <v>204.57999999999998</v>
      </c>
      <c r="O32" s="9">
        <v>3799</v>
      </c>
      <c r="P32" s="9">
        <v>4768</v>
      </c>
      <c r="Q32" s="9">
        <v>4679</v>
      </c>
      <c r="R32" s="9">
        <v>1243</v>
      </c>
      <c r="S32" s="9">
        <v>14489</v>
      </c>
      <c r="T32" s="15">
        <f t="shared" si="1"/>
        <v>26.219890951756504</v>
      </c>
      <c r="U32" s="15">
        <f t="shared" si="2"/>
        <v>32.907723100282972</v>
      </c>
      <c r="V32" s="15">
        <f t="shared" si="3"/>
        <v>32.29346400717786</v>
      </c>
      <c r="W32" s="15">
        <f t="shared" si="4"/>
        <v>8.5789219407826636</v>
      </c>
      <c r="X32" s="15">
        <f t="shared" si="5"/>
        <v>100</v>
      </c>
      <c r="Y32" s="15">
        <f>VLOOKUP(B32,datos!$B$7:$I$88,8,FALSE)</f>
        <v>56.557151286481719</v>
      </c>
      <c r="Z32">
        <f>VLOOKUP(B32,ranking!$A$7:$H$88,8,FALSE)</f>
        <v>42</v>
      </c>
      <c r="AA32" t="str">
        <f>VLOOKUP(B32,datos!$B$7:$H$88,7,FALSE)</f>
        <v>Emergente</v>
      </c>
      <c r="AB32" t="str">
        <f>VLOOKUP(AA32,Label!$A$2:$B$6,2,FALSE)</f>
        <v>"Presenta posibilidades de crecimiento en algunas de las dimensiones para mejorar el desempeño"</v>
      </c>
      <c r="AC32" s="9">
        <v>47.833584824315587</v>
      </c>
      <c r="AD32" s="9">
        <f>VLOOKUP(B32,datos!$B$7:$KV$106,208,FALSE)</f>
        <v>43.21215356986847</v>
      </c>
      <c r="AE32" s="9">
        <f>VLOOKUP(B32,datos!$B$7:$KV$106,202,FALSE)</f>
        <v>2.6458845786734999</v>
      </c>
      <c r="AF32" s="15">
        <f>VLOOKUP(B32,datos!$B$7:$KV$106,176,FALSE)</f>
        <v>6.9017875629788108</v>
      </c>
      <c r="AG32" s="15">
        <f>VLOOKUP(B32,datos!$B$7:$KV$106,247,FALSE)</f>
        <v>36.2176054829728</v>
      </c>
      <c r="AH32" s="15">
        <f>VLOOKUP(B32,datos!$B$7:$KV$106,256,FALSE)</f>
        <v>27.373345504335923</v>
      </c>
      <c r="AI32" s="14">
        <f>LARGE(datos!P37:AR37,1)</f>
        <v>97.190512438619891</v>
      </c>
      <c r="AJ32" t="str">
        <f>INDEX(ranking!$O$6:$AQ$88,1,MATCH(AI32,datos!$P37:$AR37,0))</f>
        <v>Competencias básicas</v>
      </c>
      <c r="AK32" s="9">
        <f>INDEX(ranking!$O$6:$AQ$88,A32+1,MATCH(AI32,datos!$P37:$AR37,0))</f>
        <v>2</v>
      </c>
      <c r="AL32" t="str">
        <f>VLOOKUP(AJ32,Label!$A$9:$E$37,IF(AI32&gt;70,3,IF(AI32&gt;50,4,5)),FALSE)</f>
        <v>Un alto porcentaje de los estudiantes aprueba satisfactoriamente las pruebas para finalizar la educación secundaria.</v>
      </c>
      <c r="AM32" s="14">
        <f>LARGE(datos!P37:AR37,2)</f>
        <v>97.010066395373741</v>
      </c>
      <c r="AN32" t="str">
        <f>INDEX(ranking!$O$6:$AQ$88,1,MATCH(AM32,datos!$P37:$AR37,0))</f>
        <v>Acceso a servicios públicos</v>
      </c>
      <c r="AO32" s="9">
        <f>INDEX(ranking!$O$6:$AQ$88,A32+1,MATCH(AM32,datos!$P37:$AR37,0))</f>
        <v>4</v>
      </c>
      <c r="AP32" t="str">
        <f>VLOOKUP(AN32,Label!$A$9:$E$37,IF(AM32&gt;70,3,IF(AM32&gt;50,4,5)),FALSE)</f>
        <v>Muestra una alta prestación de servicios públicos básicos a la ciudadanía.</v>
      </c>
      <c r="AQ32" s="14">
        <f>LARGE(datos!P37:AR37,3)</f>
        <v>93.308234601868207</v>
      </c>
      <c r="AR32" t="str">
        <f>INDEX(ranking!$O$6:$AQ$88,1,MATCH(AQ32,datos!$P37:$AR37,0))</f>
        <v>Cobertura educativa</v>
      </c>
      <c r="AS32" s="9">
        <f>INDEX(ranking!$O$6:$AQ$88,A32+1,MATCH(AQ32,datos!$P37:$AR37,0))</f>
        <v>5</v>
      </c>
      <c r="AT32" t="str">
        <f>VLOOKUP(AR32,Label!$A$9:$E$37,IF(AQ32&gt;70,3,IF(AQ32&gt;50,4,5)),FALSE)</f>
        <v>Muestra altas tasas de asistencia a la eduación preescolar (Ciclo Materno Infantl y Transición) y a la educación secundaria.</v>
      </c>
      <c r="AU32" s="14">
        <f>SMALL(datos2!P37:AO37,1)</f>
        <v>9.545454545454545</v>
      </c>
      <c r="AV32" t="str">
        <f>INDEX(ranking2!$O$6:$AN$88,1,MATCH(AU32,datos2!$P37:$AO37,0))</f>
        <v>Transformación digital</v>
      </c>
      <c r="AW32" s="9">
        <f>INDEX(ranking!$O$6:$AQ$88,A32+1,MATCH(AU32,datos!$P37:$AR37,0))</f>
        <v>69</v>
      </c>
      <c r="AX32" t="str">
        <f>VLOOKUP(AV32,Label!$A$9:$E$37,IF(AU32&gt;70,3,IF(AU32&gt;50,4,5)),FALSE)</f>
        <v>La Municipalidad muestra bajo progreso en el establecimiento de una hoja de ruta digital y de aprovechamiento de la infraestructura digital.</v>
      </c>
      <c r="AY32" s="14">
        <f>SMALL(datos2!P37:AO37,2)</f>
        <v>23.860679468277059</v>
      </c>
      <c r="AZ32" t="str">
        <f>INDEX(ranking2!$O$6:$AN$88,1,MATCH(AY32,datos2!$P37:$AO37,0))</f>
        <v>Sector constructivo</v>
      </c>
      <c r="BA32" s="9">
        <f>INDEX(ranking2!$O$6:$AN$88,A32+1,MATCH(AY32,datos2!$P37:$AO37,0))</f>
        <v>72</v>
      </c>
      <c r="BB32" t="str">
        <f>VLOOKUP(AZ32,Label!$A$9:$E$37,IF(AY32&gt;70,3,IF(AY32&gt;50,4,5)),FALSE)</f>
        <v>Evidenció un bajo dinamismo constructivo en obras de vivienda, industria, comercio y/o servicios.</v>
      </c>
      <c r="BC32" s="14">
        <f>SMALL(datos2!P37:AO37,3)</f>
        <v>26.359886157582146</v>
      </c>
      <c r="BD32" t="str">
        <f>INDEX(ranking2!$O$6:$AN$88,1,MATCH(BC32,datos2!$P37:$AO37,0))</f>
        <v>Escolaridad media</v>
      </c>
      <c r="BE32" s="9">
        <f>INDEX(ranking2!$O$6:$AN$88,A32+1,MATCH(BC32,datos2!$P37:$AO37,0))</f>
        <v>68</v>
      </c>
      <c r="BF32" t="str">
        <f>VLOOKUP(BD32,Label!$A$9:$E$37,IF(BC32&gt;70,3,IF(BC32&gt;50,4,5)),FALSE)</f>
        <v>Una baja proporción de la población adulta mayor a 25 años ha concluido la educación secundaria.</v>
      </c>
    </row>
    <row r="33" spans="1:58" x14ac:dyDescent="0.3">
      <c r="A33">
        <v>32</v>
      </c>
      <c r="B33" s="2" t="s">
        <v>64</v>
      </c>
      <c r="C33" s="2">
        <v>212</v>
      </c>
      <c r="D33" s="2" t="s">
        <v>65</v>
      </c>
      <c r="E33" s="2" t="s">
        <v>43</v>
      </c>
      <c r="F33" s="2" t="s">
        <v>347</v>
      </c>
      <c r="G33" s="2" t="s">
        <v>384</v>
      </c>
      <c r="H33" s="2" t="s">
        <v>385</v>
      </c>
      <c r="I33">
        <v>5</v>
      </c>
      <c r="J33" t="s">
        <v>423</v>
      </c>
      <c r="K33">
        <v>1970</v>
      </c>
      <c r="L33">
        <v>136.76</v>
      </c>
      <c r="M33">
        <v>53.1</v>
      </c>
      <c r="N33" s="18">
        <v>94.14</v>
      </c>
      <c r="O33" s="9">
        <v>5383</v>
      </c>
      <c r="P33" s="9">
        <v>7314</v>
      </c>
      <c r="Q33" s="9">
        <v>7687</v>
      </c>
      <c r="R33" s="9">
        <v>2010</v>
      </c>
      <c r="S33" s="9">
        <v>22394</v>
      </c>
      <c r="T33" s="15">
        <f t="shared" si="1"/>
        <v>24.037688666607128</v>
      </c>
      <c r="U33" s="15">
        <f t="shared" si="2"/>
        <v>32.66053407162633</v>
      </c>
      <c r="V33" s="15">
        <f t="shared" si="3"/>
        <v>34.326158792533711</v>
      </c>
      <c r="W33" s="15">
        <f t="shared" si="4"/>
        <v>8.9756184692328311</v>
      </c>
      <c r="X33" s="15">
        <f t="shared" si="5"/>
        <v>100</v>
      </c>
      <c r="Y33" s="15">
        <f>VLOOKUP(B33,datos!$B$7:$I$88,8,FALSE)</f>
        <v>58.438604598479287</v>
      </c>
      <c r="Z33">
        <f>VLOOKUP(B33,ranking!$A$7:$H$88,8,FALSE)</f>
        <v>31</v>
      </c>
      <c r="AA33" t="str">
        <f>VLOOKUP(B33,datos!$B$7:$H$88,7,FALSE)</f>
        <v>Emergente</v>
      </c>
      <c r="AB33" t="str">
        <f>VLOOKUP(AA33,Label!$A$2:$B$6,2,FALSE)</f>
        <v>"Presenta posibilidades de crecimiento en algunas de las dimensiones para mejorar el desempeño"</v>
      </c>
      <c r="AC33" s="9">
        <v>48.71251737605084</v>
      </c>
      <c r="AD33" s="9">
        <f>VLOOKUP(B33,datos!$B$7:$KV$106,208,FALSE)</f>
        <v>48.170212765957451</v>
      </c>
      <c r="AE33" s="9">
        <f>VLOOKUP(B33,datos!$B$7:$KV$106,202,FALSE)</f>
        <v>3.5245976418127647</v>
      </c>
      <c r="AF33" s="15">
        <f>VLOOKUP(B33,datos!$B$7:$KV$106,176,FALSE)</f>
        <v>8.9309636509779402</v>
      </c>
      <c r="AG33" s="15">
        <f>VLOOKUP(B33,datos!$B$7:$KV$106,247,FALSE)</f>
        <v>32.938602136697135</v>
      </c>
      <c r="AH33" s="15">
        <f>VLOOKUP(B33,datos!$B$7:$KV$106,256,FALSE)</f>
        <v>27.439837227250401</v>
      </c>
      <c r="AI33" s="14">
        <f>LARGE(datos!P38:AR38,1)</f>
        <v>96.73059595829578</v>
      </c>
      <c r="AJ33" t="str">
        <f>INDEX(ranking!$O$6:$AQ$88,1,MATCH(AI33,datos!$P38:$AR38,0))</f>
        <v>Acceso a servicios públicos</v>
      </c>
      <c r="AK33" s="9">
        <f>INDEX(ranking!$O$6:$AQ$88,A33+1,MATCH(AI33,datos!$P38:$AR38,0))</f>
        <v>6</v>
      </c>
      <c r="AL33" t="str">
        <f>VLOOKUP(AJ33,Label!$A$9:$E$37,IF(AI33&gt;70,3,IF(AI33&gt;50,4,5)),FALSE)</f>
        <v>Muestra una alta prestación de servicios públicos básicos a la ciudadanía.</v>
      </c>
      <c r="AM33" s="14">
        <f>LARGE(datos!P38:AR38,2)</f>
        <v>92.103526566799303</v>
      </c>
      <c r="AN33" t="str">
        <f>INDEX(ranking!$O$6:$AQ$88,1,MATCH(AM33,datos!$P38:$AR38,0))</f>
        <v>Competencias básicas</v>
      </c>
      <c r="AO33" s="9">
        <f>INDEX(ranking!$O$6:$AQ$88,A33+1,MATCH(AM33,datos!$P38:$AR38,0))</f>
        <v>58</v>
      </c>
      <c r="AP33" t="str">
        <f>VLOOKUP(AN33,Label!$A$9:$E$37,IF(AM33&gt;70,3,IF(AM33&gt;50,4,5)),FALSE)</f>
        <v>Un alto porcentaje de los estudiantes aprueba satisfactoriamente las pruebas para finalizar la educación secundaria.</v>
      </c>
      <c r="AQ33" s="14">
        <f>LARGE(datos!P38:AR38,3)</f>
        <v>87.688680530948503</v>
      </c>
      <c r="AR33" t="str">
        <f>INDEX(ranking!$O$6:$AQ$88,1,MATCH(AQ33,datos!$P38:$AR38,0))</f>
        <v>Seguridad</v>
      </c>
      <c r="AS33" s="9">
        <f>INDEX(ranking!$O$6:$AQ$88,A33+1,MATCH(AQ33,datos!$P38:$AR38,0))</f>
        <v>17</v>
      </c>
      <c r="AT33" t="str">
        <f>VLOOKUP(AR33,Label!$A$9:$E$37,IF(AQ33&gt;70,3,IF(AQ33&gt;50,4,5)),FALSE)</f>
        <v>Presenta bajos índices de criminalidad que propician un ambiente seguro para el establecimiento de empresas.</v>
      </c>
      <c r="AU33" s="14">
        <f>SMALL(datos2!P38:AO38,1)</f>
        <v>6.7415724512837256</v>
      </c>
      <c r="AV33" t="str">
        <f>INDEX(ranking2!$O$6:$AN$88,1,MATCH(AU33,datos2!$P38:$AO38,0))</f>
        <v>Compromiso  con la sostenibilidad</v>
      </c>
      <c r="AW33" s="9">
        <f>INDEX(ranking!$O$6:$AQ$88,A33+1,MATCH(AU33,datos!$P38:$AR38,0))</f>
        <v>81</v>
      </c>
      <c r="AX33" t="str">
        <f>VLOOKUP(AV33,Label!$A$9:$E$37,IF(AU33&gt;70,3,IF(AU33&gt;50,4,5)),FALSE)</f>
        <v>La Municipalidad no promueve un desarrollo sostenible y amigable con el ambiente.</v>
      </c>
      <c r="AY33" s="14">
        <f>SMALL(datos2!P38:AO38,2)</f>
        <v>24.375290217897447</v>
      </c>
      <c r="AZ33" t="str">
        <f>INDEX(ranking2!$O$6:$AN$88,1,MATCH(AY33,datos2!$P38:$AO38,0))</f>
        <v>Redes de datos fijas (internet)</v>
      </c>
      <c r="BA33" s="9">
        <f>INDEX(ranking2!$O$6:$AN$88,A33+1,MATCH(AY33,datos2!$P38:$AO38,0))</f>
        <v>79</v>
      </c>
      <c r="BB33" t="str">
        <f>VLOOKUP(AZ33,Label!$A$9:$E$37,IF(AY33&gt;70,3,IF(AY33&gt;50,4,5)),FALSE)</f>
        <v>Las redes de internet fijas de banda ancha presentan se mantienen estancadas o con bajos niveles de penetración.</v>
      </c>
      <c r="BC33" s="14">
        <f>SMALL(datos2!P38:AO38,3)</f>
        <v>31.278258301235418</v>
      </c>
      <c r="BD33" t="str">
        <f>INDEX(ranking2!$O$6:$AN$88,1,MATCH(BC33,datos2!$P38:$AO38,0))</f>
        <v>Escolaridad media</v>
      </c>
      <c r="BE33" s="9">
        <f>INDEX(ranking2!$O$6:$AN$88,A33+1,MATCH(BC33,datos2!$P38:$AO38,0))</f>
        <v>53</v>
      </c>
      <c r="BF33" t="str">
        <f>VLOOKUP(BD33,Label!$A$9:$E$37,IF(BC33&gt;70,3,IF(BC33&gt;50,4,5)),FALSE)</f>
        <v>Una baja proporción de la población adulta mayor a 25 años ha concluido la educación secundaria.</v>
      </c>
    </row>
    <row r="34" spans="1:58" x14ac:dyDescent="0.3">
      <c r="A34">
        <v>33</v>
      </c>
      <c r="B34" s="2" t="s">
        <v>66</v>
      </c>
      <c r="C34" s="2">
        <v>213</v>
      </c>
      <c r="D34" s="2" t="s">
        <v>67</v>
      </c>
      <c r="E34" s="2" t="s">
        <v>43</v>
      </c>
      <c r="F34" s="2" t="s">
        <v>350</v>
      </c>
      <c r="G34" s="2" t="s">
        <v>384</v>
      </c>
      <c r="H34" s="2" t="s">
        <v>384</v>
      </c>
      <c r="I34">
        <v>8</v>
      </c>
      <c r="J34" t="s">
        <v>412</v>
      </c>
      <c r="K34">
        <v>1920</v>
      </c>
      <c r="L34">
        <v>1592.67</v>
      </c>
      <c r="M34">
        <v>30.1</v>
      </c>
      <c r="N34" s="18">
        <v>1031.73</v>
      </c>
      <c r="O34" s="9">
        <v>17610</v>
      </c>
      <c r="P34" s="9">
        <v>17225</v>
      </c>
      <c r="Q34" s="9">
        <v>15787</v>
      </c>
      <c r="R34" s="9">
        <v>4143</v>
      </c>
      <c r="S34" s="9">
        <v>54765</v>
      </c>
      <c r="T34" s="15">
        <f t="shared" si="1"/>
        <v>32.155573815393041</v>
      </c>
      <c r="U34" s="15">
        <f t="shared" si="2"/>
        <v>31.452570072126356</v>
      </c>
      <c r="V34" s="15">
        <f t="shared" si="3"/>
        <v>28.826805441431567</v>
      </c>
      <c r="W34" s="15">
        <f t="shared" si="4"/>
        <v>7.5650506710490273</v>
      </c>
      <c r="X34" s="15">
        <f t="shared" si="5"/>
        <v>100</v>
      </c>
      <c r="Y34" s="15">
        <f>VLOOKUP(B34,datos!$B$7:$I$88,8,FALSE)</f>
        <v>48.744224049035346</v>
      </c>
      <c r="Z34">
        <f>VLOOKUP(B34,ranking!$A$7:$H$88,8,FALSE)</f>
        <v>74</v>
      </c>
      <c r="AA34" t="str">
        <f>VLOOKUP(B34,datos!$B$7:$H$88,7,FALSE)</f>
        <v>Deficiente</v>
      </c>
      <c r="AB34" t="str">
        <f>VLOOKUP(AA34,Label!$A$2:$B$6,2,FALSE)</f>
        <v>"Presenta puntajes extremadamente bajos en la mayoría de dimensiones que conforman el ICN"</v>
      </c>
      <c r="AC34" s="9">
        <v>41.681651681651665</v>
      </c>
      <c r="AD34" s="9">
        <f>VLOOKUP(B34,datos!$B$7:$KV$106,208,FALSE)</f>
        <v>6.8738107809246776</v>
      </c>
      <c r="AE34" s="9">
        <f>VLOOKUP(B34,datos!$B$7:$KV$106,202,FALSE)</f>
        <v>2.6946107784431139</v>
      </c>
      <c r="AF34" s="15">
        <f>VLOOKUP(B34,datos!$B$7:$KV$106,176,FALSE)</f>
        <v>3.6519674974892724</v>
      </c>
      <c r="AG34" s="15">
        <f>VLOOKUP(B34,datos!$B$7:$KV$106,247,FALSE)</f>
        <v>19.253311922922521</v>
      </c>
      <c r="AH34" s="15">
        <f>VLOOKUP(B34,datos!$B$7:$KV$106,256,FALSE)</f>
        <v>17.901389236894122</v>
      </c>
      <c r="AI34" s="14">
        <f>LARGE(datos!P39:AR39,1)</f>
        <v>90.064761260248332</v>
      </c>
      <c r="AJ34" t="str">
        <f>INDEX(ranking!$O$6:$AQ$88,1,MATCH(AI34,datos!$P39:$AR39,0))</f>
        <v>Competencias básicas</v>
      </c>
      <c r="AK34" s="9">
        <f>INDEX(ranking!$O$6:$AQ$88,A34+1,MATCH(AI34,datos!$P39:$AR39,0))</f>
        <v>76</v>
      </c>
      <c r="AL34" t="str">
        <f>VLOOKUP(AJ34,Label!$A$9:$E$37,IF(AI34&gt;70,3,IF(AI34&gt;50,4,5)),FALSE)</f>
        <v>Un alto porcentaje de los estudiantes aprueba satisfactoriamente las pruebas para finalizar la educación secundaria.</v>
      </c>
      <c r="AM34" s="14">
        <f>LARGE(datos!P39:AR39,2)</f>
        <v>79.527900441589708</v>
      </c>
      <c r="AN34" t="str">
        <f>INDEX(ranking!$O$6:$AQ$88,1,MATCH(AM34,datos!$P39:$AR39,0))</f>
        <v>Acceso a servicios públicos</v>
      </c>
      <c r="AO34" s="9">
        <f>INDEX(ranking!$O$6:$AQ$88,A34+1,MATCH(AM34,datos!$P39:$AR39,0))</f>
        <v>79</v>
      </c>
      <c r="AP34" t="str">
        <f>VLOOKUP(AN34,Label!$A$9:$E$37,IF(AM34&gt;70,3,IF(AM34&gt;50,4,5)),FALSE)</f>
        <v>Muestra una alta prestación de servicios públicos básicos a la ciudadanía.</v>
      </c>
      <c r="AQ34" s="14">
        <f>LARGE(datos!P39:AR39,3)</f>
        <v>79.335923015384409</v>
      </c>
      <c r="AR34" t="str">
        <f>INDEX(ranking!$O$6:$AQ$88,1,MATCH(AQ34,datos!$P39:$AR39,0))</f>
        <v>Redes de voz móvil (telefonía)</v>
      </c>
      <c r="AS34" s="9">
        <f>INDEX(ranking!$O$6:$AQ$88,A34+1,MATCH(AQ34,datos!$P39:$AR39,0))</f>
        <v>79</v>
      </c>
      <c r="AT34" t="str">
        <f>VLOOKUP(AR34,Label!$A$9:$E$37,IF(AQ34&gt;70,3,IF(AQ34&gt;50,4,5)),FALSE)</f>
        <v>El desempeño de las redes de voz móviles 2G y 3G (telefonía celular) es adecuado.</v>
      </c>
      <c r="AU34" s="14">
        <f>SMALL(datos2!P39:AO39,1)</f>
        <v>9.899442537073547</v>
      </c>
      <c r="AV34" t="str">
        <f>INDEX(ranking2!$O$6:$AN$88,1,MATCH(AU34,datos2!$P39:$AO39,0))</f>
        <v>Infraestructura de transporte</v>
      </c>
      <c r="AW34" s="9">
        <f>INDEX(ranking!$O$6:$AQ$88,A34+1,MATCH(AU34,datos!$P39:$AR39,0))</f>
        <v>79</v>
      </c>
      <c r="AX34" t="str">
        <f>VLOOKUP(AV34,Label!$A$9:$E$37,IF(AU34&gt;70,3,IF(AU34&gt;50,4,5)),FALSE)</f>
        <v>La red vial cantonal se encuentra en deficientes condiciones, y requiere mayor inversión para su adecuado mantenimiento.</v>
      </c>
      <c r="AY34" s="14">
        <f>SMALL(datos2!P39:AO39,2)</f>
        <v>16.51191606081186</v>
      </c>
      <c r="AZ34" t="str">
        <f>INDEX(ranking2!$O$6:$AN$88,1,MATCH(AY34,datos2!$P39:$AO39,0))</f>
        <v>Escolaridad media</v>
      </c>
      <c r="BA34" s="9">
        <f>INDEX(ranking2!$O$6:$AN$88,A34+1,MATCH(AY34,datos2!$P39:$AO39,0))</f>
        <v>77</v>
      </c>
      <c r="BB34" t="str">
        <f>VLOOKUP(AZ34,Label!$A$9:$E$37,IF(AY34&gt;70,3,IF(AY34&gt;50,4,5)),FALSE)</f>
        <v>Una baja proporción de la población adulta mayor a 25 años ha concluido la educación secundaria.</v>
      </c>
      <c r="BC34" s="14">
        <f>SMALL(datos2!P39:AO39,3)</f>
        <v>19.620776052844157</v>
      </c>
      <c r="BD34" t="str">
        <f>INDEX(ranking2!$O$6:$AN$88,1,MATCH(BC34,datos2!$P39:$AO39,0))</f>
        <v>Habilidades en ciencia y tecnología</v>
      </c>
      <c r="BE34" s="9">
        <f>INDEX(ranking2!$O$6:$AN$88,A34+1,MATCH(BC34,datos2!$P39:$AO39,0))</f>
        <v>72</v>
      </c>
      <c r="BF34" t="str">
        <f>VLOOKUP(BD34,Label!$A$9:$E$37,IF(BC34&gt;70,3,IF(BC34&gt;50,4,5)),FALSE)</f>
        <v>Muy pocos de los graduados universitarios cuentan con competencias y habilidades en las áreas de Ciencia y Tecnología.</v>
      </c>
    </row>
    <row r="35" spans="1:58" x14ac:dyDescent="0.3">
      <c r="A35">
        <v>34</v>
      </c>
      <c r="B35" s="2" t="s">
        <v>68</v>
      </c>
      <c r="C35" s="2">
        <v>214</v>
      </c>
      <c r="D35" s="2" t="s">
        <v>69</v>
      </c>
      <c r="E35" s="2" t="s">
        <v>43</v>
      </c>
      <c r="F35" s="2" t="s">
        <v>350</v>
      </c>
      <c r="G35" s="2" t="s">
        <v>384</v>
      </c>
      <c r="H35" s="2" t="s">
        <v>384</v>
      </c>
      <c r="I35">
        <v>4</v>
      </c>
      <c r="J35" t="s">
        <v>424</v>
      </c>
      <c r="K35">
        <v>1970</v>
      </c>
      <c r="L35">
        <v>1332.71</v>
      </c>
      <c r="M35">
        <v>17.899999999999999</v>
      </c>
      <c r="N35" s="18">
        <v>769.97</v>
      </c>
      <c r="O35" s="9">
        <v>12108</v>
      </c>
      <c r="P35" s="9">
        <v>11221</v>
      </c>
      <c r="Q35" s="9">
        <v>9098</v>
      </c>
      <c r="R35" s="9">
        <v>2014</v>
      </c>
      <c r="S35" s="9">
        <v>34441</v>
      </c>
      <c r="T35" s="15">
        <f t="shared" si="1"/>
        <v>35.155773641880316</v>
      </c>
      <c r="U35" s="15">
        <f t="shared" si="2"/>
        <v>32.580354809674517</v>
      </c>
      <c r="V35" s="15">
        <f t="shared" si="3"/>
        <v>26.416190006097384</v>
      </c>
      <c r="W35" s="15">
        <f t="shared" si="4"/>
        <v>5.8476815423477833</v>
      </c>
      <c r="X35" s="15">
        <f t="shared" si="5"/>
        <v>100</v>
      </c>
      <c r="Y35" s="15">
        <f>VLOOKUP(B35,datos!$B$7:$I$88,8,FALSE)</f>
        <v>46.317099967038651</v>
      </c>
      <c r="Z35">
        <f>VLOOKUP(B35,ranking!$A$7:$H$88,8,FALSE)</f>
        <v>80</v>
      </c>
      <c r="AA35" t="str">
        <f>VLOOKUP(B35,datos!$B$7:$H$88,7,FALSE)</f>
        <v>Deficiente</v>
      </c>
      <c r="AB35" t="str">
        <f>VLOOKUP(AA35,Label!$A$2:$B$6,2,FALSE)</f>
        <v>"Presenta puntajes extremadamente bajos en la mayoría de dimensiones que conforman el ICN"</v>
      </c>
      <c r="AC35" s="9">
        <v>39.89406617026178</v>
      </c>
      <c r="AD35" s="9">
        <f>VLOOKUP(B35,datos!$B$7:$KV$106,208,FALSE)</f>
        <v>52.005374007191683</v>
      </c>
      <c r="AE35" s="9">
        <f>VLOOKUP(B35,datos!$B$7:$KV$106,202,FALSE)</f>
        <v>8.0718481909735171</v>
      </c>
      <c r="AF35" s="15">
        <f>VLOOKUP(B35,datos!$B$7:$KV$106,176,FALSE)</f>
        <v>11.614064632269679</v>
      </c>
      <c r="AG35" s="15">
        <f>VLOOKUP(B35,datos!$B$7:$KV$106,247,FALSE)</f>
        <v>15.137699463988664</v>
      </c>
      <c r="AH35" s="15">
        <f>VLOOKUP(B35,datos!$B$7:$KV$106,256,FALSE)</f>
        <v>14.416633023819136</v>
      </c>
      <c r="AI35" s="14">
        <f>LARGE(datos!P40:AR40,1)</f>
        <v>89.683246283093069</v>
      </c>
      <c r="AJ35" t="str">
        <f>INDEX(ranking!$O$6:$AQ$88,1,MATCH(AI35,datos!$P40:$AR40,0))</f>
        <v>Competencias básicas</v>
      </c>
      <c r="AK35" s="9">
        <f>INDEX(ranking!$O$6:$AQ$88,A35+1,MATCH(AI35,datos!$P40:$AR40,0))</f>
        <v>78</v>
      </c>
      <c r="AL35" t="str">
        <f>VLOOKUP(AJ35,Label!$A$9:$E$37,IF(AI35&gt;70,3,IF(AI35&gt;50,4,5)),FALSE)</f>
        <v>Un alto porcentaje de los estudiantes aprueba satisfactoriamente las pruebas para finalizar la educación secundaria.</v>
      </c>
      <c r="AM35" s="14">
        <f>LARGE(datos!P40:AR40,2)</f>
        <v>81.681291291961372</v>
      </c>
      <c r="AN35" t="str">
        <f>INDEX(ranking!$O$6:$AQ$88,1,MATCH(AM35,datos!$P40:$AR40,0))</f>
        <v>Redes de voz móvil (telefonía)</v>
      </c>
      <c r="AO35" s="9">
        <f>INDEX(ranking!$O$6:$AQ$88,A35+1,MATCH(AM35,datos!$P40:$AR40,0))</f>
        <v>71</v>
      </c>
      <c r="AP35" t="str">
        <f>VLOOKUP(AN35,Label!$A$9:$E$37,IF(AM35&gt;70,3,IF(AM35&gt;50,4,5)),FALSE)</f>
        <v>El desempeño de las redes de voz móviles 2G y 3G (telefonía celular) es adecuado.</v>
      </c>
      <c r="AQ35" s="14">
        <f>LARGE(datos!P40:AR40,3)</f>
        <v>81.505125970279849</v>
      </c>
      <c r="AR35" t="str">
        <f>INDEX(ranking!$O$6:$AQ$88,1,MATCH(AQ35,datos!$P40:$AR40,0))</f>
        <v>Transparencia municipal</v>
      </c>
      <c r="AS35" s="9">
        <f>INDEX(ranking!$O$6:$AQ$88,A35+1,MATCH(AQ35,datos!$P40:$AR40,0))</f>
        <v>3</v>
      </c>
      <c r="AT35" t="str">
        <f>VLOOKUP(AR35,Label!$A$9:$E$37,IF(AQ35&gt;70,3,IF(AQ35&gt;50,4,5)),FALSE)</f>
        <v>La Municipalidad demuestra adecuados mecanismos de rendición de cuentas y legitimidad hacia la ciudadanía.</v>
      </c>
      <c r="AU35" s="14">
        <f>SMALL(datos2!P40:AO40,1)</f>
        <v>7.208316511909568</v>
      </c>
      <c r="AV35" t="str">
        <f>INDEX(ranking2!$O$6:$AN$88,1,MATCH(AU35,datos2!$P40:$AO40,0))</f>
        <v>Escolaridad media</v>
      </c>
      <c r="AW35" s="9">
        <f>INDEX(ranking!$O$6:$AQ$88,A35+1,MATCH(AU35,datos!$P40:$AR40,0))</f>
        <v>82</v>
      </c>
      <c r="AX35" t="str">
        <f>VLOOKUP(AV35,Label!$A$9:$E$37,IF(AU35&gt;70,3,IF(AU35&gt;50,4,5)),FALSE)</f>
        <v>Una baja proporción de la población adulta mayor a 25 años ha concluido la educación secundaria.</v>
      </c>
      <c r="AY35" s="14">
        <f>SMALL(datos2!P40:AO40,2)</f>
        <v>14.496880522053079</v>
      </c>
      <c r="AZ35" t="str">
        <f>INDEX(ranking2!$O$6:$AN$88,1,MATCH(AY35,datos2!$P40:$AO40,0))</f>
        <v>Infraestructura de transporte</v>
      </c>
      <c r="BA35" s="9">
        <f>INDEX(ranking2!$O$6:$AN$88,A35+1,MATCH(AY35,datos2!$P40:$AO40,0))</f>
        <v>68</v>
      </c>
      <c r="BB35" t="str">
        <f>VLOOKUP(AZ35,Label!$A$9:$E$37,IF(AY35&gt;70,3,IF(AY35&gt;50,4,5)),FALSE)</f>
        <v>La red vial cantonal se encuentra en deficientes condiciones, y requiere mayor inversión para su adecuado mantenimiento.</v>
      </c>
      <c r="BC35" s="14">
        <f>SMALL(datos2!P40:AO40,3)</f>
        <v>17.121212121212121</v>
      </c>
      <c r="BD35" t="str">
        <f>INDEX(ranking2!$O$6:$AN$88,1,MATCH(BC35,datos2!$P40:$AO40,0))</f>
        <v>Transformación digital</v>
      </c>
      <c r="BE35" s="9">
        <f>INDEX(ranking2!$O$6:$AN$88,A35+1,MATCH(BC35,datos2!$P40:$AO40,0))</f>
        <v>57</v>
      </c>
      <c r="BF35" t="str">
        <f>VLOOKUP(BD35,Label!$A$9:$E$37,IF(BC35&gt;70,3,IF(BC35&gt;50,4,5)),FALSE)</f>
        <v>La Municipalidad muestra bajo progreso en el establecimiento de una hoja de ruta digital y de aprovechamiento de la infraestructura digital.</v>
      </c>
    </row>
    <row r="36" spans="1:58" x14ac:dyDescent="0.3">
      <c r="A36">
        <v>35</v>
      </c>
      <c r="B36" s="2" t="s">
        <v>70</v>
      </c>
      <c r="C36" s="2">
        <v>215</v>
      </c>
      <c r="D36" s="2" t="s">
        <v>71</v>
      </c>
      <c r="E36" s="2" t="s">
        <v>43</v>
      </c>
      <c r="F36" s="2" t="s">
        <v>350</v>
      </c>
      <c r="G36" s="2" t="s">
        <v>384</v>
      </c>
      <c r="H36" s="2" t="s">
        <v>385</v>
      </c>
      <c r="I36">
        <v>4</v>
      </c>
      <c r="J36" t="s">
        <v>425</v>
      </c>
      <c r="K36">
        <v>1970</v>
      </c>
      <c r="L36">
        <v>752.83</v>
      </c>
      <c r="M36">
        <v>21.8</v>
      </c>
      <c r="N36" s="18">
        <v>513.41999999999996</v>
      </c>
      <c r="O36" s="9">
        <v>5758</v>
      </c>
      <c r="P36" s="9">
        <v>6167</v>
      </c>
      <c r="Q36" s="9">
        <v>6004</v>
      </c>
      <c r="R36" s="9">
        <v>1531</v>
      </c>
      <c r="S36" s="9">
        <v>19460</v>
      </c>
      <c r="T36" s="15">
        <f t="shared" si="1"/>
        <v>29.588900308324767</v>
      </c>
      <c r="U36" s="15">
        <f t="shared" si="2"/>
        <v>31.690647482014388</v>
      </c>
      <c r="V36" s="15">
        <f t="shared" si="3"/>
        <v>30.853031860226103</v>
      </c>
      <c r="W36" s="15">
        <f t="shared" si="4"/>
        <v>7.8674203494347381</v>
      </c>
      <c r="X36" s="15">
        <f t="shared" si="5"/>
        <v>100</v>
      </c>
      <c r="Y36" s="15">
        <f>VLOOKUP(B36,datos!$B$7:$I$88,8,FALSE)</f>
        <v>46.563253869603635</v>
      </c>
      <c r="Z36">
        <f>VLOOKUP(B36,ranking!$A$7:$H$88,8,FALSE)</f>
        <v>78</v>
      </c>
      <c r="AA36" t="str">
        <f>VLOOKUP(B36,datos!$B$7:$H$88,7,FALSE)</f>
        <v>Deficiente</v>
      </c>
      <c r="AB36" t="str">
        <f>VLOOKUP(AA36,Label!$A$2:$B$6,2,FALSE)</f>
        <v>"Presenta puntajes extremadamente bajos en la mayoría de dimensiones que conforman el ICN"</v>
      </c>
      <c r="AC36" s="9">
        <v>48.337125853316998</v>
      </c>
      <c r="AD36" s="9">
        <f>VLOOKUP(B36,datos!$B$7:$KV$106,208,FALSE)</f>
        <v>38.374291115311912</v>
      </c>
      <c r="AE36" s="9">
        <f>VLOOKUP(B36,datos!$B$7:$KV$106,202,FALSE)</f>
        <v>2.9353171100743913</v>
      </c>
      <c r="AF36" s="15">
        <f>VLOOKUP(B36,datos!$B$7:$KV$106,176,FALSE)</f>
        <v>0</v>
      </c>
      <c r="AG36" s="15">
        <f>VLOOKUP(B36,datos!$B$7:$KV$106,247,FALSE)</f>
        <v>17.0530404175264</v>
      </c>
      <c r="AH36" s="15">
        <f>VLOOKUP(B36,datos!$B$7:$KV$106,256,FALSE)</f>
        <v>16.892992938620317</v>
      </c>
      <c r="AI36" s="14">
        <f>LARGE(datos!P41:AR41,1)</f>
        <v>92.161489673117586</v>
      </c>
      <c r="AJ36" t="str">
        <f>INDEX(ranking!$O$6:$AQ$88,1,MATCH(AI36,datos!$P41:$AR41,0))</f>
        <v>Competencias básicas</v>
      </c>
      <c r="AK36" s="9">
        <f>INDEX(ranking!$O$6:$AQ$88,A36+1,MATCH(AI36,datos!$P41:$AR41,0))</f>
        <v>57</v>
      </c>
      <c r="AL36" t="str">
        <f>VLOOKUP(AJ36,Label!$A$9:$E$37,IF(AI36&gt;70,3,IF(AI36&gt;50,4,5)),FALSE)</f>
        <v>Un alto porcentaje de los estudiantes aprueba satisfactoriamente las pruebas para finalizar la educación secundaria.</v>
      </c>
      <c r="AM36" s="14">
        <f>LARGE(datos!P41:AR41,2)</f>
        <v>87.595414938788124</v>
      </c>
      <c r="AN36" t="str">
        <f>INDEX(ranking!$O$6:$AQ$88,1,MATCH(AM36,datos!$P41:$AR41,0))</f>
        <v>Seguridad</v>
      </c>
      <c r="AO36" s="9">
        <f>INDEX(ranking!$O$6:$AQ$88,A36+1,MATCH(AM36,datos!$P41:$AR41,0))</f>
        <v>18</v>
      </c>
      <c r="AP36" t="str">
        <f>VLOOKUP(AN36,Label!$A$9:$E$37,IF(AM36&gt;70,3,IF(AM36&gt;50,4,5)),FALSE)</f>
        <v>Presenta bajos índices de criminalidad que propician un ambiente seguro para el establecimiento de empresas.</v>
      </c>
      <c r="AQ36" s="14">
        <f>LARGE(datos!P41:AR41,3)</f>
        <v>84.228668527733959</v>
      </c>
      <c r="AR36" t="str">
        <f>INDEX(ranking!$O$6:$AQ$88,1,MATCH(AQ36,datos!$P41:$AR41,0))</f>
        <v>Acceso a servicios públicos</v>
      </c>
      <c r="AS36" s="9">
        <f>INDEX(ranking!$O$6:$AQ$88,A36+1,MATCH(AQ36,datos!$P41:$AR41,0))</f>
        <v>72</v>
      </c>
      <c r="AT36" t="str">
        <f>VLOOKUP(AR36,Label!$A$9:$E$37,IF(AQ36&gt;70,3,IF(AQ36&gt;50,4,5)),FALSE)</f>
        <v>Muestra una alta prestación de servicios públicos básicos a la ciudadanía.</v>
      </c>
      <c r="AU36" s="14">
        <f>SMALL(datos2!P41:AO41,1)</f>
        <v>0.97647024556116691</v>
      </c>
      <c r="AV36" t="str">
        <f>INDEX(ranking2!$O$6:$AN$88,1,MATCH(AU36,datos2!$P41:$AO41,0))</f>
        <v>Compromiso  con la sostenibilidad</v>
      </c>
      <c r="AW36" s="9">
        <f>INDEX(ranking!$O$6:$AQ$88,A36+1,MATCH(AU36,datos!$P41:$AR41,0))</f>
        <v>82</v>
      </c>
      <c r="AX36" t="str">
        <f>VLOOKUP(AV36,Label!$A$9:$E$37,IF(AU36&gt;70,3,IF(AU36&gt;50,4,5)),FALSE)</f>
        <v>La Municipalidad no promueve un desarrollo sostenible y amigable con el ambiente.</v>
      </c>
      <c r="AY36" s="14">
        <f>SMALL(datos2!P41:AO41,2)</f>
        <v>3.1818181818181821</v>
      </c>
      <c r="AZ36" t="str">
        <f>INDEX(ranking2!$O$6:$AN$88,1,MATCH(AY36,datos2!$P41:$AO41,0))</f>
        <v>Transformación digital</v>
      </c>
      <c r="BA36" s="9">
        <f>INDEX(ranking2!$O$6:$AN$88,A36+1,MATCH(AY36,datos2!$P41:$AO41,0))</f>
        <v>76</v>
      </c>
      <c r="BB36" t="str">
        <f>VLOOKUP(AZ36,Label!$A$9:$E$37,IF(AY36&gt;70,3,IF(AY36&gt;50,4,5)),FALSE)</f>
        <v>La Municipalidad muestra bajo progreso en el establecimiento de una hoja de ruta digital y de aprovechamiento de la infraestructura digital.</v>
      </c>
      <c r="BC36" s="14">
        <f>SMALL(datos2!P41:AO41,3)</f>
        <v>15.300700965337461</v>
      </c>
      <c r="BD36" t="str">
        <f>INDEX(ranking2!$O$6:$AN$88,1,MATCH(BC36,datos2!$P41:$AO41,0))</f>
        <v>Escolaridad media</v>
      </c>
      <c r="BE36" s="9">
        <f>INDEX(ranking2!$O$6:$AN$88,A36+1,MATCH(BC36,datos2!$P41:$AO41,0))</f>
        <v>80</v>
      </c>
      <c r="BF36" t="str">
        <f>VLOOKUP(BD36,Label!$A$9:$E$37,IF(BC36&gt;70,3,IF(BC36&gt;50,4,5)),FALSE)</f>
        <v>Una baja proporción de la población adulta mayor a 25 años ha concluido la educación secundaria.</v>
      </c>
    </row>
    <row r="37" spans="1:58" x14ac:dyDescent="0.3">
      <c r="A37">
        <v>36</v>
      </c>
      <c r="B37" s="2" t="s">
        <v>72</v>
      </c>
      <c r="C37" s="2">
        <v>216</v>
      </c>
      <c r="D37" s="2" t="s">
        <v>73</v>
      </c>
      <c r="E37" s="2" t="s">
        <v>43</v>
      </c>
      <c r="F37" s="2" t="s">
        <v>350</v>
      </c>
      <c r="G37" s="2" t="s">
        <v>384</v>
      </c>
      <c r="H37" s="2" t="s">
        <v>385</v>
      </c>
      <c r="I37">
        <v>3</v>
      </c>
      <c r="J37" t="s">
        <v>426</v>
      </c>
      <c r="K37">
        <v>2018</v>
      </c>
      <c r="L37">
        <v>254.89</v>
      </c>
      <c r="M37">
        <v>26.6</v>
      </c>
      <c r="N37" s="18">
        <v>210.75</v>
      </c>
      <c r="O37" s="9">
        <v>3920.0619580772795</v>
      </c>
      <c r="P37" s="9">
        <v>4853.9169963801669</v>
      </c>
      <c r="Q37" s="9">
        <v>5541.4166175604005</v>
      </c>
      <c r="R37" s="9">
        <v>1492.6044279821533</v>
      </c>
      <c r="S37" s="9">
        <v>15808</v>
      </c>
      <c r="T37" s="15">
        <f t="shared" si="1"/>
        <v>24.797962791480764</v>
      </c>
      <c r="U37" s="15">
        <f t="shared" si="2"/>
        <v>30.705446586413</v>
      </c>
      <c r="V37" s="15">
        <f t="shared" si="3"/>
        <v>35.054507955215087</v>
      </c>
      <c r="W37" s="15">
        <f t="shared" si="4"/>
        <v>9.4420826668911531</v>
      </c>
      <c r="X37" s="15">
        <f t="shared" si="5"/>
        <v>100</v>
      </c>
      <c r="Y37" s="15">
        <f>VLOOKUP(B37,datos!$B$7:$I$88,8,FALSE)</f>
        <v>47.496545925709192</v>
      </c>
      <c r="Z37">
        <f>VLOOKUP(B37,ranking!$A$7:$H$88,8,FALSE)</f>
        <v>75</v>
      </c>
      <c r="AA37" t="str">
        <f>VLOOKUP(B37,datos!$B$7:$H$88,7,FALSE)</f>
        <v>Deficiente</v>
      </c>
      <c r="AB37" t="str">
        <f>VLOOKUP(AA37,Label!$A$2:$B$6,2,FALSE)</f>
        <v>"Presenta puntajes extremadamente bajos en la mayoría de dimensiones que conforman el ICN"</v>
      </c>
      <c r="AC37" s="9">
        <v>64.074818364507664</v>
      </c>
      <c r="AD37" s="9">
        <f>VLOOKUP(B37,datos!$B$7:$KV$106,208,FALSE)</f>
        <v>14.929377816027944</v>
      </c>
      <c r="AE37" s="9">
        <f>VLOOKUP(B37,datos!$B$7:$KV$106,202,FALSE)</f>
        <v>100</v>
      </c>
      <c r="AF37" s="15">
        <f>VLOOKUP(B37,datos!$B$7:$KV$106,176,FALSE)</f>
        <v>18.564356435643564</v>
      </c>
      <c r="AG37" s="15">
        <f>VLOOKUP(B37,datos!$B$7:$KV$106,247,FALSE)</f>
        <v>36.789297658862871</v>
      </c>
      <c r="AH37" s="15">
        <f>VLOOKUP(B37,datos!$B$7:$KV$106,256,FALSE)</f>
        <v>16.502400808693455</v>
      </c>
      <c r="AI37" s="14">
        <f>LARGE(datos!P42:AR42,1)</f>
        <v>93.097283820955241</v>
      </c>
      <c r="AJ37" t="str">
        <f>INDEX(ranking!$O$6:$AQ$88,1,MATCH(AI37,datos!$P42:$AR42,0))</f>
        <v>Competencias básicas</v>
      </c>
      <c r="AK37" s="9">
        <f>INDEX(ranking!$O$6:$AQ$88,A37+1,MATCH(AI37,datos!$P42:$AR42,0))</f>
        <v>42</v>
      </c>
      <c r="AL37" t="str">
        <f>VLOOKUP(AJ37,Label!$A$9:$E$37,IF(AI37&gt;70,3,IF(AI37&gt;50,4,5)),FALSE)</f>
        <v>Un alto porcentaje de los estudiantes aprueba satisfactoriamente las pruebas para finalizar la educación secundaria.</v>
      </c>
      <c r="AM37" s="14">
        <f>LARGE(datos!P42:AR42,2)</f>
        <v>84.860646599777027</v>
      </c>
      <c r="AN37" t="str">
        <f>INDEX(ranking!$O$6:$AQ$88,1,MATCH(AM37,datos!$P42:$AR42,0))</f>
        <v>Acceso a servicios públicos</v>
      </c>
      <c r="AO37" s="9">
        <f>INDEX(ranking!$O$6:$AQ$88,A37+1,MATCH(AM37,datos!$P42:$AR42,0))</f>
        <v>68</v>
      </c>
      <c r="AP37" t="str">
        <f>VLOOKUP(AN37,Label!$A$9:$E$37,IF(AM37&gt;70,3,IF(AM37&gt;50,4,5)),FALSE)</f>
        <v>Muestra una alta prestación de servicios públicos básicos a la ciudadanía.</v>
      </c>
      <c r="AQ37" s="14">
        <f>LARGE(datos!P42:AR42,3)</f>
        <v>80.611198313645744</v>
      </c>
      <c r="AR37" t="str">
        <f>INDEX(ranking!$O$6:$AQ$88,1,MATCH(AQ37,datos!$P42:$AR42,0))</f>
        <v>Seguridad</v>
      </c>
      <c r="AS37" s="9">
        <f>INDEX(ranking!$O$6:$AQ$88,A37+1,MATCH(AQ37,datos!$P42:$AR42,0))</f>
        <v>41</v>
      </c>
      <c r="AT37" t="str">
        <f>VLOOKUP(AR37,Label!$A$9:$E$37,IF(AQ37&gt;70,3,IF(AQ37&gt;50,4,5)),FALSE)</f>
        <v>Presenta bajos índices de criminalidad que propician un ambiente seguro para el establecimiento de empresas.</v>
      </c>
      <c r="AU37" s="14">
        <f>SMALL(datos2!P42:AO42,1)</f>
        <v>0</v>
      </c>
      <c r="AV37" t="str">
        <f>INDEX(ranking2!$O$6:$AN$88,1,MATCH(AU37,datos2!$P42:$AO42,0))</f>
        <v>Habilidades en ciencia y tecnología</v>
      </c>
      <c r="AW37" s="9">
        <f>INDEX(ranking!$O$6:$AQ$88,A37+1,MATCH(AU37,datos!$P42:$AR42,0))</f>
        <v>76</v>
      </c>
      <c r="AX37" t="str">
        <f>VLOOKUP(AV37,Label!$A$9:$E$37,IF(AU37&gt;70,3,IF(AU37&gt;50,4,5)),FALSE)</f>
        <v>Muy pocos de los graduados universitarios cuentan con competencias y habilidades en las áreas de Ciencia y Tecnología.</v>
      </c>
      <c r="AY37" s="14">
        <f>SMALL(datos2!P42:AO42,2)</f>
        <v>15.606060606060607</v>
      </c>
      <c r="AZ37" t="str">
        <f>INDEX(ranking2!$O$6:$AN$88,1,MATCH(AY37,datos2!$P42:$AO42,0))</f>
        <v>Transformación digital</v>
      </c>
      <c r="BA37" s="9">
        <f>INDEX(ranking2!$O$6:$AN$88,A37+1,MATCH(AY37,datos2!$P42:$AO42,0))</f>
        <v>62</v>
      </c>
      <c r="BB37" t="str">
        <f>VLOOKUP(AZ37,Label!$A$9:$E$37,IF(AY37&gt;70,3,IF(AY37&gt;50,4,5)),FALSE)</f>
        <v>La Municipalidad muestra bajo progreso en el establecimiento de una hoja de ruta digital y de aprovechamiento de la infraestructura digital.</v>
      </c>
      <c r="BC37" s="14">
        <f>SMALL(datos2!P42:AO42,3)</f>
        <v>15.948692438746836</v>
      </c>
      <c r="BD37" t="str">
        <f>INDEX(ranking2!$O$6:$AN$88,1,MATCH(BC37,datos2!$P42:$AO42,0))</f>
        <v>Escolaridad media</v>
      </c>
      <c r="BE37" s="9">
        <f>INDEX(ranking2!$O$6:$AN$88,A37+1,MATCH(BC37,datos2!$P42:$AO42,0))</f>
        <v>78</v>
      </c>
      <c r="BF37" t="str">
        <f>VLOOKUP(BD37,Label!$A$9:$E$37,IF(BC37&gt;70,3,IF(BC37&gt;50,4,5)),FALSE)</f>
        <v>Una baja proporción de la población adulta mayor a 25 años ha concluido la educación secundaria.</v>
      </c>
    </row>
    <row r="38" spans="1:58" ht="14.25" customHeight="1" x14ac:dyDescent="0.3">
      <c r="A38">
        <v>37</v>
      </c>
      <c r="B38" s="2" t="s">
        <v>74</v>
      </c>
      <c r="C38" s="2">
        <v>301</v>
      </c>
      <c r="D38" s="2" t="s">
        <v>75</v>
      </c>
      <c r="E38" s="2" t="s">
        <v>75</v>
      </c>
      <c r="F38" s="2" t="s">
        <v>347</v>
      </c>
      <c r="G38" s="2" t="s">
        <v>385</v>
      </c>
      <c r="H38" s="2" t="s">
        <v>385</v>
      </c>
      <c r="I38">
        <v>11</v>
      </c>
      <c r="J38" t="s">
        <v>427</v>
      </c>
      <c r="K38">
        <v>1848</v>
      </c>
      <c r="L38">
        <v>278.66000000000003</v>
      </c>
      <c r="M38">
        <v>43.6</v>
      </c>
      <c r="N38" s="18">
        <v>535.54000000000008</v>
      </c>
      <c r="O38" s="9">
        <v>38551</v>
      </c>
      <c r="P38" s="9">
        <v>50074</v>
      </c>
      <c r="Q38" s="9">
        <v>60092</v>
      </c>
      <c r="R38" s="9">
        <v>16477</v>
      </c>
      <c r="S38" s="9">
        <v>165194</v>
      </c>
      <c r="T38" s="15">
        <f t="shared" si="1"/>
        <v>23.336804000145285</v>
      </c>
      <c r="U38" s="15">
        <f t="shared" si="2"/>
        <v>30.312238943303026</v>
      </c>
      <c r="V38" s="15">
        <f t="shared" si="3"/>
        <v>36.376623848323788</v>
      </c>
      <c r="W38" s="15">
        <f t="shared" si="4"/>
        <v>9.9743332082279021</v>
      </c>
      <c r="X38" s="15">
        <f t="shared" si="5"/>
        <v>100</v>
      </c>
      <c r="Y38" s="15">
        <f>VLOOKUP(B38,datos!$B$7:$I$88,8,FALSE)</f>
        <v>67.088359268190501</v>
      </c>
      <c r="Z38">
        <f>VLOOKUP(B38,ranking!$A$7:$H$88,8,FALSE)</f>
        <v>4</v>
      </c>
      <c r="AA38" t="str">
        <f>VLOOKUP(B38,datos!$B$7:$H$88,7,FALSE)</f>
        <v>Altamente competente</v>
      </c>
      <c r="AB38" t="str">
        <f>VLOOKUP(AA38,Label!$A$2:$B$6,2,FALSE)</f>
        <v>"Muestra altos estándares en la mayoría de dimensiones que conforman el ICN"</v>
      </c>
      <c r="AC38" s="9">
        <v>41.547234396493835</v>
      </c>
      <c r="AD38" s="9">
        <f>VLOOKUP(B38,datos!$B$7:$KV$106,208,FALSE)</f>
        <v>64.443365574933722</v>
      </c>
      <c r="AE38" s="9">
        <f>VLOOKUP(B38,datos!$B$7:$KV$106,202,FALSE)</f>
        <v>0.22773678510177162</v>
      </c>
      <c r="AF38" s="15">
        <f>VLOOKUP(B38,datos!$B$7:$KV$106,176,FALSE)</f>
        <v>9.0802329382423093</v>
      </c>
      <c r="AG38" s="15">
        <f>VLOOKUP(B38,datos!$B$7:$KV$106,247,FALSE)</f>
        <v>34.516786442132364</v>
      </c>
      <c r="AH38" s="15">
        <f>VLOOKUP(B38,datos!$B$7:$KV$106,256,FALSE)</f>
        <v>36.309143222506393</v>
      </c>
      <c r="AI38" s="14">
        <f>LARGE(datos!P43:AR43,1)</f>
        <v>94.995888304909016</v>
      </c>
      <c r="AJ38" t="str">
        <f>INDEX(ranking!$O$6:$AQ$88,1,MATCH(AI38,datos!$P43:$AR43,0))</f>
        <v>Acceso a servicios públicos</v>
      </c>
      <c r="AK38" s="9">
        <f>INDEX(ranking!$O$6:$AQ$88,A38+1,MATCH(AI38,datos!$P43:$AR43,0))</f>
        <v>25</v>
      </c>
      <c r="AL38" t="str">
        <f>VLOOKUP(AJ38,Label!$A$9:$E$37,IF(AI38&gt;70,3,IF(AI38&gt;50,4,5)),FALSE)</f>
        <v>Muestra una alta prestación de servicios públicos básicos a la ciudadanía.</v>
      </c>
      <c r="AM38" s="14">
        <f>LARGE(datos!P43:AR43,2)</f>
        <v>94.976510434142511</v>
      </c>
      <c r="AN38" t="str">
        <f>INDEX(ranking!$O$6:$AQ$88,1,MATCH(AM38,datos!$P43:$AR43,0))</f>
        <v>Competencias básicas</v>
      </c>
      <c r="AO38" s="9">
        <f>INDEX(ranking!$O$6:$AQ$88,A38+1,MATCH(AM38,datos!$P43:$AR43,0))</f>
        <v>14</v>
      </c>
      <c r="AP38" t="str">
        <f>VLOOKUP(AN38,Label!$A$9:$E$37,IF(AM38&gt;70,3,IF(AM38&gt;50,4,5)),FALSE)</f>
        <v>Un alto porcentaje de los estudiantes aprueba satisfactoriamente las pruebas para finalizar la educación secundaria.</v>
      </c>
      <c r="AQ38" s="14">
        <f>LARGE(datos!P43:AR43,3)</f>
        <v>94.248626766782351</v>
      </c>
      <c r="AR38" t="str">
        <f>INDEX(ranking!$O$6:$AQ$88,1,MATCH(AQ38,datos!$P43:$AR43,0))</f>
        <v>Sector eléctrico</v>
      </c>
      <c r="AS38" s="9">
        <f>INDEX(ranking!$O$6:$AQ$88,A38+1,MATCH(AQ38,datos!$P43:$AR43,0))</f>
        <v>4</v>
      </c>
      <c r="AT38" t="str">
        <f>VLOOKUP(AR38,Label!$A$9:$E$37,IF(AQ38&gt;70,3,IF(AQ38&gt;50,4,5)),FALSE)</f>
        <v>Mostró altos niveles de calidad en el servicio eléctrico para vivienda, industria y/o comercio.</v>
      </c>
      <c r="AU38" s="14">
        <f>SMALL(datos2!P43:AO43,1)</f>
        <v>39.726942191159893</v>
      </c>
      <c r="AV38" t="str">
        <f>INDEX(ranking2!$O$6:$AN$88,1,MATCH(AU38,datos2!$P43:$AO43,0))</f>
        <v>Sector constructivo</v>
      </c>
      <c r="AW38" s="9">
        <f>INDEX(ranking!$O$6:$AQ$88,A38+1,MATCH(AU38,datos!$P43:$AR43,0))</f>
        <v>42</v>
      </c>
      <c r="AX38" t="str">
        <f>VLOOKUP(AV38,Label!$A$9:$E$37,IF(AU38&gt;70,3,IF(AU38&gt;50,4,5)),FALSE)</f>
        <v>Evidenció un bajo dinamismo constructivo en obras de vivienda, industria, comercio y/o servicios.</v>
      </c>
      <c r="AY38" s="14">
        <f>SMALL(datos2!P43:AO43,2)</f>
        <v>45.258699794699801</v>
      </c>
      <c r="AZ38" t="str">
        <f>INDEX(ranking2!$O$6:$AN$88,1,MATCH(AY38,datos2!$P43:$AO43,0))</f>
        <v>Infraestructura de transporte</v>
      </c>
      <c r="BA38" s="9">
        <f>INDEX(ranking2!$O$6:$AN$88,A38+1,MATCH(AY38,datos2!$P43:$AO43,0))</f>
        <v>14</v>
      </c>
      <c r="BB38" t="str">
        <f>VLOOKUP(AZ38,Label!$A$9:$E$37,IF(AY38&gt;70,3,IF(AY38&gt;50,4,5)),FALSE)</f>
        <v>La red vial cantonal se encuentra en deficientes condiciones, y requiere mayor inversión para su adecuado mantenimiento.</v>
      </c>
      <c r="BC38" s="14">
        <f>SMALL(datos2!P43:AO43,3)</f>
        <v>48.400708541492428</v>
      </c>
      <c r="BD38" t="str">
        <f>INDEX(ranking2!$O$6:$AN$88,1,MATCH(BC38,datos2!$P43:$AO43,0))</f>
        <v>Escolaridad media</v>
      </c>
      <c r="BE38" s="9">
        <f>INDEX(ranking2!$O$6:$AN$88,A38+1,MATCH(BC38,datos2!$P43:$AO43,0))</f>
        <v>17</v>
      </c>
      <c r="BF38" t="str">
        <f>VLOOKUP(BD38,Label!$A$9:$E$37,IF(BC38&gt;70,3,IF(BC38&gt;50,4,5)),FALSE)</f>
        <v>Una baja proporción de la población adulta mayor a 25 años ha concluido la educación secundaria.</v>
      </c>
    </row>
    <row r="39" spans="1:58" x14ac:dyDescent="0.3">
      <c r="A39">
        <v>38</v>
      </c>
      <c r="B39" s="2" t="s">
        <v>76</v>
      </c>
      <c r="C39" s="2">
        <v>302</v>
      </c>
      <c r="D39" s="2" t="s">
        <v>77</v>
      </c>
      <c r="E39" s="2" t="s">
        <v>75</v>
      </c>
      <c r="F39" s="2" t="s">
        <v>347</v>
      </c>
      <c r="G39" s="2" t="s">
        <v>385</v>
      </c>
      <c r="H39" s="2" t="s">
        <v>385</v>
      </c>
      <c r="I39">
        <v>6</v>
      </c>
      <c r="J39" t="s">
        <v>428</v>
      </c>
      <c r="K39">
        <v>1848</v>
      </c>
      <c r="L39">
        <v>476.99</v>
      </c>
      <c r="M39">
        <v>76.3</v>
      </c>
      <c r="N39" s="18">
        <v>264.2</v>
      </c>
      <c r="O39" s="9">
        <v>16468</v>
      </c>
      <c r="P39" s="9">
        <v>19718</v>
      </c>
      <c r="Q39" s="9">
        <v>21823</v>
      </c>
      <c r="R39" s="9">
        <v>5367</v>
      </c>
      <c r="S39" s="9">
        <v>63376</v>
      </c>
      <c r="T39" s="15">
        <f t="shared" si="1"/>
        <v>25.9845998485231</v>
      </c>
      <c r="U39" s="15">
        <f t="shared" si="2"/>
        <v>31.112724059580916</v>
      </c>
      <c r="V39" s="15">
        <f t="shared" si="3"/>
        <v>34.434170663973745</v>
      </c>
      <c r="W39" s="15">
        <f t="shared" si="4"/>
        <v>8.468505427922242</v>
      </c>
      <c r="X39" s="15">
        <f t="shared" si="5"/>
        <v>100</v>
      </c>
      <c r="Y39" s="15">
        <f>VLOOKUP(B39,datos!$B$7:$I$88,8,FALSE)</f>
        <v>58.609329085659112</v>
      </c>
      <c r="Z39">
        <f>VLOOKUP(B39,ranking!$A$7:$H$88,8,FALSE)</f>
        <v>29</v>
      </c>
      <c r="AA39" t="str">
        <f>VLOOKUP(B39,datos!$B$7:$H$88,7,FALSE)</f>
        <v>Emergente</v>
      </c>
      <c r="AB39" t="str">
        <f>VLOOKUP(AA39,Label!$A$2:$B$6,2,FALSE)</f>
        <v>"Presenta posibilidades de crecimiento en algunas de las dimensiones para mejorar el desempeño"</v>
      </c>
      <c r="AC39" s="9">
        <v>38.974816783274861</v>
      </c>
      <c r="AD39" s="9" t="str">
        <f>VLOOKUP(B39,datos!$B$7:$KV$106,208,FALSE)</f>
        <v>ND</v>
      </c>
      <c r="AE39" s="9">
        <f>VLOOKUP(B39,datos!$B$7:$KV$106,202,FALSE)</f>
        <v>0.49825931588351235</v>
      </c>
      <c r="AF39" s="15">
        <f>VLOOKUP(B39,datos!$B$7:$KV$106,176,FALSE)</f>
        <v>4.7336531178995198</v>
      </c>
      <c r="AG39" s="15">
        <f>VLOOKUP(B39,datos!$B$7:$KV$106,247,FALSE)</f>
        <v>41.808482497134293</v>
      </c>
      <c r="AH39" s="15">
        <f>VLOOKUP(B39,datos!$B$7:$KV$106,256,FALSE)</f>
        <v>28.195347966490381</v>
      </c>
      <c r="AI39" s="14">
        <f>LARGE(datos!P44:AR44,1)</f>
        <v>96.571730887928751</v>
      </c>
      <c r="AJ39" t="str">
        <f>INDEX(ranking!$O$6:$AQ$88,1,MATCH(AI39,datos!$P44:$AR44,0))</f>
        <v>Acceso a servicios públicos</v>
      </c>
      <c r="AK39" s="9">
        <f>INDEX(ranking!$O$6:$AQ$88,A39+1,MATCH(AI39,datos!$P44:$AR44,0))</f>
        <v>9</v>
      </c>
      <c r="AL39" t="str">
        <f>VLOOKUP(AJ39,Label!$A$9:$E$37,IF(AI39&gt;70,3,IF(AI39&gt;50,4,5)),FALSE)</f>
        <v>Muestra una alta prestación de servicios públicos básicos a la ciudadanía.</v>
      </c>
      <c r="AM39" s="14">
        <f>LARGE(datos!P44:AR44,2)</f>
        <v>94.816232716799163</v>
      </c>
      <c r="AN39" t="str">
        <f>INDEX(ranking!$O$6:$AQ$88,1,MATCH(AM39,datos!$P44:$AR44,0))</f>
        <v>Competencias básicas</v>
      </c>
      <c r="AO39" s="9">
        <f>INDEX(ranking!$O$6:$AQ$88,A39+1,MATCH(AM39,datos!$P44:$AR44,0))</f>
        <v>18</v>
      </c>
      <c r="AP39" t="str">
        <f>VLOOKUP(AN39,Label!$A$9:$E$37,IF(AM39&gt;70,3,IF(AM39&gt;50,4,5)),FALSE)</f>
        <v>Un alto porcentaje de los estudiantes aprueba satisfactoriamente las pruebas para finalizar la educación secundaria.</v>
      </c>
      <c r="AQ39" s="14">
        <f>LARGE(datos!P44:AR44,3)</f>
        <v>94.481961427956151</v>
      </c>
      <c r="AR39" t="str">
        <f>INDEX(ranking!$O$6:$AQ$88,1,MATCH(AQ39,datos!$P44:$AR44,0))</f>
        <v>Sector eléctrico</v>
      </c>
      <c r="AS39" s="9">
        <f>INDEX(ranking!$O$6:$AQ$88,A39+1,MATCH(AQ39,datos!$P44:$AR44,0))</f>
        <v>3</v>
      </c>
      <c r="AT39" t="str">
        <f>VLOOKUP(AR39,Label!$A$9:$E$37,IF(AQ39&gt;70,3,IF(AQ39&gt;50,4,5)),FALSE)</f>
        <v>Mostró altos niveles de calidad en el servicio eléctrico para vivienda, industria y/o comercio.</v>
      </c>
      <c r="AU39" s="14">
        <f>SMALL(datos2!P44:AO44,1)</f>
        <v>24.318864619205989</v>
      </c>
      <c r="AV39" t="str">
        <f>INDEX(ranking2!$O$6:$AN$88,1,MATCH(AU39,datos2!$P44:$AO44,0))</f>
        <v>Sector constructivo</v>
      </c>
      <c r="AW39" s="9">
        <f>INDEX(ranking!$O$6:$AQ$88,A39+1,MATCH(AU39,datos!$P44:$AR44,0))</f>
        <v>71</v>
      </c>
      <c r="AX39" t="str">
        <f>VLOOKUP(AV39,Label!$A$9:$E$37,IF(AU39&gt;70,3,IF(AU39&gt;50,4,5)),FALSE)</f>
        <v>Evidenció un bajo dinamismo constructivo en obras de vivienda, industria, comercio y/o servicios.</v>
      </c>
      <c r="AY39" s="14">
        <f>SMALL(datos2!P44:AO44,2)</f>
        <v>29.545454545454547</v>
      </c>
      <c r="AZ39" t="str">
        <f>INDEX(ranking2!$O$6:$AN$88,1,MATCH(AY39,datos2!$P44:$AO44,0))</f>
        <v>Transformación digital</v>
      </c>
      <c r="BA39" s="9">
        <f>INDEX(ranking2!$O$6:$AN$88,A39+1,MATCH(AY39,datos2!$P44:$AO44,0))</f>
        <v>41</v>
      </c>
      <c r="BB39" t="str">
        <f>VLOOKUP(AZ39,Label!$A$9:$E$37,IF(AY39&gt;70,3,IF(AY39&gt;50,4,5)),FALSE)</f>
        <v>La Municipalidad muestra bajo progreso en el establecimiento de una hoja de ruta digital y de aprovechamiento de la infraestructura digital.</v>
      </c>
      <c r="BC39" s="14">
        <f>SMALL(datos2!P44:AO44,3)</f>
        <v>33.228565393007948</v>
      </c>
      <c r="BD39" t="str">
        <f>INDEX(ranking2!$O$6:$AN$88,1,MATCH(BC39,datos2!$P44:$AO44,0))</f>
        <v>Infraestructura de transporte</v>
      </c>
      <c r="BE39" s="9">
        <f>INDEX(ranking2!$O$6:$AN$88,A39+1,MATCH(BC39,datos2!$P44:$AO44,0))</f>
        <v>29</v>
      </c>
      <c r="BF39" t="str">
        <f>VLOOKUP(BD39,Label!$A$9:$E$37,IF(BC39&gt;70,3,IF(BC39&gt;50,4,5)),FALSE)</f>
        <v>La red vial cantonal se encuentra en deficientes condiciones, y requiere mayor inversión para su adecuado mantenimiento.</v>
      </c>
    </row>
    <row r="40" spans="1:58" x14ac:dyDescent="0.3">
      <c r="A40">
        <v>39</v>
      </c>
      <c r="B40" s="2" t="s">
        <v>78</v>
      </c>
      <c r="C40" s="2">
        <v>303</v>
      </c>
      <c r="D40" s="2" t="s">
        <v>79</v>
      </c>
      <c r="E40" s="2" t="s">
        <v>75</v>
      </c>
      <c r="F40" s="2" t="s">
        <v>347</v>
      </c>
      <c r="G40" s="2" t="s">
        <v>385</v>
      </c>
      <c r="H40" s="2" t="s">
        <v>385</v>
      </c>
      <c r="I40">
        <v>8</v>
      </c>
      <c r="J40" t="s">
        <v>429</v>
      </c>
      <c r="K40">
        <v>1848</v>
      </c>
      <c r="L40">
        <v>44.18</v>
      </c>
      <c r="M40">
        <v>32.1</v>
      </c>
      <c r="N40" s="18">
        <v>188.71</v>
      </c>
      <c r="O40" s="9">
        <v>27671</v>
      </c>
      <c r="P40" s="9">
        <v>34167</v>
      </c>
      <c r="Q40" s="9">
        <v>41785</v>
      </c>
      <c r="R40" s="9">
        <v>9960</v>
      </c>
      <c r="S40" s="9">
        <v>113583</v>
      </c>
      <c r="T40" s="15">
        <f t="shared" si="1"/>
        <v>24.361920357800024</v>
      </c>
      <c r="U40" s="15">
        <f t="shared" si="2"/>
        <v>30.081086078022238</v>
      </c>
      <c r="V40" s="15">
        <f t="shared" si="3"/>
        <v>36.788075680339489</v>
      </c>
      <c r="W40" s="15">
        <f t="shared" si="4"/>
        <v>8.7689178838382507</v>
      </c>
      <c r="X40" s="15">
        <f t="shared" si="5"/>
        <v>100</v>
      </c>
      <c r="Y40" s="15">
        <f>VLOOKUP(B40,datos!$B$7:$I$88,8,FALSE)</f>
        <v>60.639871834138098</v>
      </c>
      <c r="Z40">
        <f>VLOOKUP(B40,ranking!$A$7:$H$88,8,FALSE)</f>
        <v>20</v>
      </c>
      <c r="AA40" t="str">
        <f>VLOOKUP(B40,datos!$B$7:$H$88,7,FALSE)</f>
        <v>Competente</v>
      </c>
      <c r="AB40" t="str">
        <f>VLOOKUP(AA40,Label!$A$2:$B$6,2,FALSE)</f>
        <v>"Muestra condiciones óptimas en la mayoría de dimensiones que conforman el ICN"</v>
      </c>
      <c r="AC40" s="9">
        <v>32.031841782699118</v>
      </c>
      <c r="AD40" s="9">
        <f>VLOOKUP(B40,datos!$B$7:$KV$106,208,FALSE)</f>
        <v>87.849080599862219</v>
      </c>
      <c r="AE40" s="9">
        <f>VLOOKUP(B40,datos!$B$7:$KV$106,202,FALSE)</f>
        <v>3.4123187653121176</v>
      </c>
      <c r="AF40" s="15">
        <f>VLOOKUP(B40,datos!$B$7:$KV$106,176,FALSE)</f>
        <v>12.325788190134087</v>
      </c>
      <c r="AG40" s="15">
        <f>VLOOKUP(B40,datos!$B$7:$KV$106,247,FALSE)</f>
        <v>37.840455840455839</v>
      </c>
      <c r="AH40" s="15">
        <f>VLOOKUP(B40,datos!$B$7:$KV$106,256,FALSE)</f>
        <v>36.194114963503651</v>
      </c>
      <c r="AI40" s="14">
        <f>LARGE(datos!P45:AR45,1)</f>
        <v>95.0062678062678</v>
      </c>
      <c r="AJ40" t="str">
        <f>INDEX(ranking!$O$6:$AQ$88,1,MATCH(AI40,datos!$P45:$AR45,0))</f>
        <v>Acceso a servicios públicos</v>
      </c>
      <c r="AK40" s="9">
        <f>INDEX(ranking!$O$6:$AQ$88,A40+1,MATCH(AI40,datos!$P45:$AR45,0))</f>
        <v>24</v>
      </c>
      <c r="AL40" t="str">
        <f>VLOOKUP(AJ40,Label!$A$9:$E$37,IF(AI40&gt;70,3,IF(AI40&gt;50,4,5)),FALSE)</f>
        <v>Muestra una alta prestación de servicios públicos básicos a la ciudadanía.</v>
      </c>
      <c r="AM40" s="14">
        <f>LARGE(datos!P45:AR45,2)</f>
        <v>93.855306417183854</v>
      </c>
      <c r="AN40" t="str">
        <f>INDEX(ranking!$O$6:$AQ$88,1,MATCH(AM40,datos!$P45:$AR45,0))</f>
        <v>Competencias básicas</v>
      </c>
      <c r="AO40" s="9">
        <f>INDEX(ranking!$O$6:$AQ$88,A40+1,MATCH(AM40,datos!$P45:$AR45,0))</f>
        <v>33</v>
      </c>
      <c r="AP40" t="str">
        <f>VLOOKUP(AN40,Label!$A$9:$E$37,IF(AM40&gt;70,3,IF(AM40&gt;50,4,5)),FALSE)</f>
        <v>Un alto porcentaje de los estudiantes aprueba satisfactoriamente las pruebas para finalizar la educación secundaria.</v>
      </c>
      <c r="AQ40" s="14">
        <f>LARGE(datos!P45:AR45,3)</f>
        <v>87.167482746523632</v>
      </c>
      <c r="AR40" t="str">
        <f>INDEX(ranking!$O$6:$AQ$88,1,MATCH(AQ40,datos!$P45:$AR45,0))</f>
        <v>Redes de voz móvil (telefonía)</v>
      </c>
      <c r="AS40" s="9">
        <f>INDEX(ranking!$O$6:$AQ$88,A40+1,MATCH(AQ40,datos!$P45:$AR45,0))</f>
        <v>29</v>
      </c>
      <c r="AT40" t="str">
        <f>VLOOKUP(AR40,Label!$A$9:$E$37,IF(AQ40&gt;70,3,IF(AQ40&gt;50,4,5)),FALSE)</f>
        <v>El desempeño de las redes de voz móviles 2G y 3G (telefonía celular) es adecuado.</v>
      </c>
      <c r="AU40" s="14">
        <f>SMALL(datos2!P45:AO45,1)</f>
        <v>33.045532727023136</v>
      </c>
      <c r="AV40" t="str">
        <f>INDEX(ranking2!$O$6:$AN$88,1,MATCH(AU40,datos2!$P45:$AO45,0))</f>
        <v>Servicios públicos municipales</v>
      </c>
      <c r="AW40" s="9">
        <f>INDEX(ranking!$O$6:$AQ$88,A40+1,MATCH(AU40,datos!$P45:$AR45,0))</f>
        <v>79</v>
      </c>
      <c r="AX40" t="str">
        <f>VLOOKUP(AV40,Label!$A$9:$E$37,IF(AU40&gt;70,3,IF(AU40&gt;50,4,5)),FALSE)</f>
        <v>Los recursos municipales son poco invertidos en infraestructura relacionada con servicios y obras sociales.</v>
      </c>
      <c r="AY40" s="14">
        <f>SMALL(datos2!P45:AO45,2)</f>
        <v>36.517970390310026</v>
      </c>
      <c r="AZ40" t="str">
        <f>INDEX(ranking2!$O$6:$AN$88,1,MATCH(AY40,datos2!$P45:$AO45,0))</f>
        <v>Sector constructivo</v>
      </c>
      <c r="BA40" s="9">
        <f>INDEX(ranking2!$O$6:$AN$88,A40+1,MATCH(AY40,datos2!$P45:$AO45,0))</f>
        <v>49</v>
      </c>
      <c r="BB40" t="str">
        <f>VLOOKUP(AZ40,Label!$A$9:$E$37,IF(AY40&gt;70,3,IF(AY40&gt;50,4,5)),FALSE)</f>
        <v>Evidenció un bajo dinamismo constructivo en obras de vivienda, industria, comercio y/o servicios.</v>
      </c>
      <c r="BC40" s="14">
        <f>SMALL(datos2!P45:AO45,3)</f>
        <v>38.939393939393938</v>
      </c>
      <c r="BD40" t="str">
        <f>INDEX(ranking2!$O$6:$AN$88,1,MATCH(BC40,datos2!$P45:$AO45,0))</f>
        <v>Transformación digital</v>
      </c>
      <c r="BE40" s="9">
        <f>INDEX(ranking2!$O$6:$AN$88,A40+1,MATCH(BC40,datos2!$P45:$AO45,0))</f>
        <v>24</v>
      </c>
      <c r="BF40" t="str">
        <f>VLOOKUP(BD40,Label!$A$9:$E$37,IF(BC40&gt;70,3,IF(BC40&gt;50,4,5)),FALSE)</f>
        <v>La Municipalidad muestra bajo progreso en el establecimiento de una hoja de ruta digital y de aprovechamiento de la infraestructura digital.</v>
      </c>
    </row>
    <row r="41" spans="1:58" x14ac:dyDescent="0.3">
      <c r="A41">
        <v>40</v>
      </c>
      <c r="B41" s="2" t="s">
        <v>80</v>
      </c>
      <c r="C41" s="2">
        <v>304</v>
      </c>
      <c r="D41" s="2" t="s">
        <v>81</v>
      </c>
      <c r="E41" s="2" t="s">
        <v>75</v>
      </c>
      <c r="F41" s="2" t="s">
        <v>347</v>
      </c>
      <c r="G41" s="2" t="s">
        <v>384</v>
      </c>
      <c r="H41" s="2" t="s">
        <v>385</v>
      </c>
      <c r="I41">
        <v>4</v>
      </c>
      <c r="J41" t="s">
        <v>430</v>
      </c>
      <c r="K41">
        <v>1903</v>
      </c>
      <c r="L41">
        <v>250.07</v>
      </c>
      <c r="M41">
        <v>65.5</v>
      </c>
      <c r="N41" s="18">
        <v>226.50000000000003</v>
      </c>
      <c r="O41" s="9">
        <v>3959</v>
      </c>
      <c r="P41" s="9">
        <v>5197</v>
      </c>
      <c r="Q41" s="9">
        <v>5664</v>
      </c>
      <c r="R41" s="9">
        <v>1520</v>
      </c>
      <c r="S41" s="9">
        <v>16340</v>
      </c>
      <c r="T41" s="15">
        <f t="shared" si="1"/>
        <v>24.228886168910648</v>
      </c>
      <c r="U41" s="15">
        <f t="shared" si="2"/>
        <v>31.805385556915546</v>
      </c>
      <c r="V41" s="15">
        <f t="shared" si="3"/>
        <v>34.663402692778455</v>
      </c>
      <c r="W41" s="15">
        <f t="shared" si="4"/>
        <v>9.3023255813953494</v>
      </c>
      <c r="X41" s="15">
        <f t="shared" si="5"/>
        <v>100</v>
      </c>
      <c r="Y41" s="15">
        <f>VLOOKUP(B41,datos!$B$7:$I$88,8,FALSE)</f>
        <v>51.947232120253226</v>
      </c>
      <c r="Z41">
        <f>VLOOKUP(B41,ranking!$A$7:$H$88,8,FALSE)</f>
        <v>61</v>
      </c>
      <c r="AA41" t="str">
        <f>VLOOKUP(B41,datos!$B$7:$H$88,7,FALSE)</f>
        <v>Limitado</v>
      </c>
      <c r="AB41" t="str">
        <f>VLOOKUP(AA41,Label!$A$2:$B$6,2,FALSE)</f>
        <v>"Evidencia condiciones sub óptimas en la mayoría de dimensiones que conforman el ICN"</v>
      </c>
      <c r="AC41" s="9">
        <v>51.959045469203488</v>
      </c>
      <c r="AD41" s="9">
        <f>VLOOKUP(B41,datos!$B$7:$KV$106,208,FALSE)</f>
        <v>62.272930648769574</v>
      </c>
      <c r="AE41" s="9">
        <f>VLOOKUP(B41,datos!$B$7:$KV$106,202,FALSE)</f>
        <v>3.8170713974116621</v>
      </c>
      <c r="AF41" s="15">
        <f>VLOOKUP(B41,datos!$B$7:$KV$106,176,FALSE)</f>
        <v>6.119951040391677</v>
      </c>
      <c r="AG41" s="15">
        <f>VLOOKUP(B41,datos!$B$7:$KV$106,247,FALSE)</f>
        <v>33.29803328290469</v>
      </c>
      <c r="AH41" s="15">
        <f>VLOOKUP(B41,datos!$B$7:$KV$106,256,FALSE)</f>
        <v>25.155252339718359</v>
      </c>
      <c r="AI41" s="14">
        <f>LARGE(datos!P46:AR46,1)</f>
        <v>95.125567322239036</v>
      </c>
      <c r="AJ41" t="str">
        <f>INDEX(ranking!$O$6:$AQ$88,1,MATCH(AI41,datos!$P46:$AR46,0))</f>
        <v>Acceso a servicios públicos</v>
      </c>
      <c r="AK41" s="9">
        <f>INDEX(ranking!$O$6:$AQ$88,A41+1,MATCH(AI41,datos!$P46:$AR46,0))</f>
        <v>22</v>
      </c>
      <c r="AL41" t="str">
        <f>VLOOKUP(AJ41,Label!$A$9:$E$37,IF(AI41&gt;70,3,IF(AI41&gt;50,4,5)),FALSE)</f>
        <v>Muestra una alta prestación de servicios públicos básicos a la ciudadanía.</v>
      </c>
      <c r="AM41" s="14">
        <f>LARGE(datos!P46:AR46,2)</f>
        <v>93.478716049382712</v>
      </c>
      <c r="AN41" t="str">
        <f>INDEX(ranking!$O$6:$AQ$88,1,MATCH(AM41,datos!$P46:$AR46,0))</f>
        <v>Competencias básicas</v>
      </c>
      <c r="AO41" s="9">
        <f>INDEX(ranking!$O$6:$AQ$88,A41+1,MATCH(AM41,datos!$P46:$AR46,0))</f>
        <v>37</v>
      </c>
      <c r="AP41" t="str">
        <f>VLOOKUP(AN41,Label!$A$9:$E$37,IF(AM41&gt;70,3,IF(AM41&gt;50,4,5)),FALSE)</f>
        <v>Un alto porcentaje de los estudiantes aprueba satisfactoriamente las pruebas para finalizar la educación secundaria.</v>
      </c>
      <c r="AQ41" s="14">
        <f>LARGE(datos!P46:AR46,3)</f>
        <v>92.698289570652975</v>
      </c>
      <c r="AR41" t="str">
        <f>INDEX(ranking!$O$6:$AQ$88,1,MATCH(AQ41,datos!$P46:$AR46,0))</f>
        <v>Cobertura educativa</v>
      </c>
      <c r="AS41" s="9">
        <f>INDEX(ranking!$O$6:$AQ$88,A41+1,MATCH(AQ41,datos!$P46:$AR46,0))</f>
        <v>7</v>
      </c>
      <c r="AT41" t="str">
        <f>VLOOKUP(AR41,Label!$A$9:$E$37,IF(AQ41&gt;70,3,IF(AQ41&gt;50,4,5)),FALSE)</f>
        <v>Muestra altas tasas de asistencia a la eduación preescolar (Ciclo Materno Infantl y Transición) y a la educación secundaria.</v>
      </c>
      <c r="AU41" s="14">
        <f>SMALL(datos2!P46:AO46,1)</f>
        <v>16.818232662192393</v>
      </c>
      <c r="AV41" t="str">
        <f>INDEX(ranking2!$O$6:$AN$88,1,MATCH(AU41,datos2!$P46:$AO46,0))</f>
        <v>Infraestructura de transporte</v>
      </c>
      <c r="AW41" s="9">
        <f>INDEX(ranking!$O$6:$AQ$88,A41+1,MATCH(AU41,datos!$P46:$AR46,0))</f>
        <v>65</v>
      </c>
      <c r="AX41" t="str">
        <f>VLOOKUP(AV41,Label!$A$9:$E$37,IF(AU41&gt;70,3,IF(AU41&gt;50,4,5)),FALSE)</f>
        <v>La red vial cantonal se encuentra en deficientes condiciones, y requiere mayor inversión para su adecuado mantenimiento.</v>
      </c>
      <c r="AY41" s="14">
        <f>SMALL(datos2!P46:AO46,2)</f>
        <v>18.728999755587104</v>
      </c>
      <c r="AZ41" t="str">
        <f>INDEX(ranking2!$O$6:$AN$88,1,MATCH(AY41,datos2!$P46:$AO46,0))</f>
        <v>Sector constructivo</v>
      </c>
      <c r="BA41" s="9">
        <f>INDEX(ranking2!$O$6:$AN$88,A41+1,MATCH(AY41,datos2!$P46:$AO46,0))</f>
        <v>79</v>
      </c>
      <c r="BB41" t="str">
        <f>VLOOKUP(AZ41,Label!$A$9:$E$37,IF(AY41&gt;70,3,IF(AY41&gt;50,4,5)),FALSE)</f>
        <v>Evidenció un bajo dinamismo constructivo en obras de vivienda, industria, comercio y/o servicios.</v>
      </c>
      <c r="BC41" s="14">
        <f>SMALL(datos2!P46:AO46,3)</f>
        <v>21.818181818181817</v>
      </c>
      <c r="BD41" t="str">
        <f>INDEX(ranking2!$O$6:$AN$88,1,MATCH(BC41,datos2!$P46:$AO46,0))</f>
        <v>Transformación digital</v>
      </c>
      <c r="BE41" s="9">
        <f>INDEX(ranking2!$O$6:$AN$88,A41+1,MATCH(BC41,datos2!$P46:$AO46,0))</f>
        <v>50</v>
      </c>
      <c r="BF41" t="str">
        <f>VLOOKUP(BD41,Label!$A$9:$E$37,IF(BC41&gt;70,3,IF(BC41&gt;50,4,5)),FALSE)</f>
        <v>La Municipalidad muestra bajo progreso en el establecimiento de una hoja de ruta digital y de aprovechamiento de la infraestructura digital.</v>
      </c>
    </row>
    <row r="42" spans="1:58" x14ac:dyDescent="0.3">
      <c r="A42">
        <v>41</v>
      </c>
      <c r="B42" s="2" t="s">
        <v>82</v>
      </c>
      <c r="C42" s="2">
        <v>305</v>
      </c>
      <c r="D42" s="2" t="s">
        <v>83</v>
      </c>
      <c r="E42" s="2" t="s">
        <v>75</v>
      </c>
      <c r="F42" s="2" t="s">
        <v>347</v>
      </c>
      <c r="G42" s="2" t="s">
        <v>384</v>
      </c>
      <c r="H42" s="2" t="s">
        <v>385</v>
      </c>
      <c r="I42">
        <v>12</v>
      </c>
      <c r="J42" t="s">
        <v>431</v>
      </c>
      <c r="K42">
        <v>1923</v>
      </c>
      <c r="L42">
        <v>1589.25</v>
      </c>
      <c r="M42">
        <v>71.900000000000006</v>
      </c>
      <c r="N42" s="18">
        <v>661.13</v>
      </c>
      <c r="O42" s="9">
        <v>18675</v>
      </c>
      <c r="P42" s="9">
        <v>20888</v>
      </c>
      <c r="Q42" s="9">
        <v>25962</v>
      </c>
      <c r="R42" s="9">
        <v>8085</v>
      </c>
      <c r="S42" s="9">
        <v>73610</v>
      </c>
      <c r="T42" s="15">
        <f t="shared" si="1"/>
        <v>25.370194267083278</v>
      </c>
      <c r="U42" s="15">
        <f t="shared" si="2"/>
        <v>28.376579269121045</v>
      </c>
      <c r="V42" s="15">
        <f t="shared" si="3"/>
        <v>35.269664447765251</v>
      </c>
      <c r="W42" s="15">
        <f t="shared" si="4"/>
        <v>10.983562016030431</v>
      </c>
      <c r="X42" s="15">
        <f t="shared" si="5"/>
        <v>100</v>
      </c>
      <c r="Y42" s="15">
        <f>VLOOKUP(B42,datos!$B$7:$I$88,8,FALSE)</f>
        <v>55.006657475274871</v>
      </c>
      <c r="Z42">
        <f>VLOOKUP(B42,ranking!$A$7:$H$88,8,FALSE)</f>
        <v>49</v>
      </c>
      <c r="AA42" t="str">
        <f>VLOOKUP(B42,datos!$B$7:$H$88,7,FALSE)</f>
        <v>Emergente</v>
      </c>
      <c r="AB42" t="str">
        <f>VLOOKUP(AA42,Label!$A$2:$B$6,2,FALSE)</f>
        <v>"Presenta posibilidades de crecimiento en algunas de las dimensiones para mejorar el desempeño"</v>
      </c>
      <c r="AC42" s="9">
        <v>36.498013154288842</v>
      </c>
      <c r="AD42" s="9">
        <f>VLOOKUP(B42,datos!$B$7:$KV$106,208,FALSE)</f>
        <v>26.667154031727463</v>
      </c>
      <c r="AE42" s="9">
        <f>VLOOKUP(B42,datos!$B$7:$KV$106,202,FALSE)</f>
        <v>2.4249368677482863</v>
      </c>
      <c r="AF42" s="15">
        <f>VLOOKUP(B42,datos!$B$7:$KV$106,176,FALSE)</f>
        <v>5.4340442874609423</v>
      </c>
      <c r="AG42" s="15">
        <f>VLOOKUP(B42,datos!$B$7:$KV$106,247,FALSE)</f>
        <v>32.307742933298236</v>
      </c>
      <c r="AH42" s="15">
        <f>VLOOKUP(B42,datos!$B$7:$KV$106,256,FALSE)</f>
        <v>29.677356656948493</v>
      </c>
      <c r="AI42" s="14">
        <f>LARGE(datos!P47:AR47,1)</f>
        <v>92.068460161177924</v>
      </c>
      <c r="AJ42" t="str">
        <f>INDEX(ranking!$O$6:$AQ$88,1,MATCH(AI42,datos!$P47:$AR47,0))</f>
        <v>Competencias básicas</v>
      </c>
      <c r="AK42" s="9">
        <f>INDEX(ranking!$O$6:$AQ$88,A42+1,MATCH(AI42,datos!$P47:$AR47,0))</f>
        <v>59</v>
      </c>
      <c r="AL42" t="str">
        <f>VLOOKUP(AJ42,Label!$A$9:$E$37,IF(AI42&gt;70,3,IF(AI42&gt;50,4,5)),FALSE)</f>
        <v>Un alto porcentaje de los estudiantes aprueba satisfactoriamente las pruebas para finalizar la educación secundaria.</v>
      </c>
      <c r="AM42" s="14">
        <f>LARGE(datos!P47:AR47,2)</f>
        <v>86.123300840601786</v>
      </c>
      <c r="AN42" t="str">
        <f>INDEX(ranking!$O$6:$AQ$88,1,MATCH(AM42,datos!$P47:$AR47,0))</f>
        <v>Cobertura educativa</v>
      </c>
      <c r="AO42" s="9">
        <f>INDEX(ranking!$O$6:$AQ$88,A42+1,MATCH(AM42,datos!$P47:$AR47,0))</f>
        <v>19</v>
      </c>
      <c r="AP42" t="str">
        <f>VLOOKUP(AN42,Label!$A$9:$E$37,IF(AM42&gt;70,3,IF(AM42&gt;50,4,5)),FALSE)</f>
        <v>Muestra altas tasas de asistencia a la eduación preescolar (Ciclo Materno Infantl y Transición) y a la educación secundaria.</v>
      </c>
      <c r="AQ42" s="14">
        <f>LARGE(datos!P47:AR47,3)</f>
        <v>84.766216507395228</v>
      </c>
      <c r="AR42" t="str">
        <f>INDEX(ranking!$O$6:$AQ$88,1,MATCH(AQ42,datos!$P47:$AR47,0))</f>
        <v>Redes de voz móvil (telefonía)</v>
      </c>
      <c r="AS42" s="9">
        <f>INDEX(ranking!$O$6:$AQ$88,A42+1,MATCH(AQ42,datos!$P47:$AR47,0))</f>
        <v>56</v>
      </c>
      <c r="AT42" t="str">
        <f>VLOOKUP(AR42,Label!$A$9:$E$37,IF(AQ42&gt;70,3,IF(AQ42&gt;50,4,5)),FALSE)</f>
        <v>El desempeño de las redes de voz móviles 2G y 3G (telefonía celular) es adecuado.</v>
      </c>
      <c r="AU42" s="14">
        <f>SMALL(datos2!P47:AO47,1)</f>
        <v>18.622806693906217</v>
      </c>
      <c r="AV42" t="str">
        <f>INDEX(ranking2!$O$6:$AN$88,1,MATCH(AU42,datos2!$P47:$AO47,0))</f>
        <v>Infraestructura de transporte</v>
      </c>
      <c r="AW42" s="9">
        <f>INDEX(ranking!$O$6:$AQ$88,A42+1,MATCH(AU42,datos!$P47:$AR47,0))</f>
        <v>63</v>
      </c>
      <c r="AX42" t="str">
        <f>VLOOKUP(AV42,Label!$A$9:$E$37,IF(AU42&gt;70,3,IF(AU42&gt;50,4,5)),FALSE)</f>
        <v>La red vial cantonal se encuentra en deficientes condiciones, y requiere mayor inversión para su adecuado mantenimiento.</v>
      </c>
      <c r="AY42" s="14">
        <f>SMALL(datos2!P47:AO47,2)</f>
        <v>32.675124450132749</v>
      </c>
      <c r="AZ42" t="str">
        <f>INDEX(ranking2!$O$6:$AN$88,1,MATCH(AY42,datos2!$P47:$AO47,0))</f>
        <v>Sector constructivo</v>
      </c>
      <c r="BA42" s="9">
        <f>INDEX(ranking2!$O$6:$AN$88,A42+1,MATCH(AY42,datos2!$P47:$AO47,0))</f>
        <v>58</v>
      </c>
      <c r="BB42" t="str">
        <f>VLOOKUP(AZ42,Label!$A$9:$E$37,IF(AY42&gt;70,3,IF(AY42&gt;50,4,5)),FALSE)</f>
        <v>Evidenció un bajo dinamismo constructivo en obras de vivienda, industria, comercio y/o servicios.</v>
      </c>
      <c r="BC42" s="14">
        <f>SMALL(datos2!P47:AO47,3)</f>
        <v>35.728015538701932</v>
      </c>
      <c r="BD42" t="str">
        <f>INDEX(ranking2!$O$6:$AN$88,1,MATCH(BC42,datos2!$P47:$AO47,0))</f>
        <v>Transparencia municipal</v>
      </c>
      <c r="BE42" s="9">
        <f>INDEX(ranking2!$O$6:$AN$88,A42+1,MATCH(BC42,datos2!$P47:$AO47,0))</f>
        <v>63</v>
      </c>
      <c r="BF42" t="str">
        <f>VLOOKUP(BD42,Label!$A$9:$E$37,IF(BC42&gt;70,3,IF(BC42&gt;50,4,5)),FALSE)</f>
        <v>La Municipalidad demuestra inadecuados mecanismos de rendición de cuentas y legitimidad hacia la ciudadanía.</v>
      </c>
    </row>
    <row r="43" spans="1:58" x14ac:dyDescent="0.3">
      <c r="A43">
        <v>42</v>
      </c>
      <c r="B43" s="2" t="s">
        <v>84</v>
      </c>
      <c r="C43" s="2">
        <v>306</v>
      </c>
      <c r="D43" s="2" t="s">
        <v>85</v>
      </c>
      <c r="E43" s="2" t="s">
        <v>75</v>
      </c>
      <c r="F43" s="2" t="s">
        <v>347</v>
      </c>
      <c r="G43" s="2" t="s">
        <v>385</v>
      </c>
      <c r="H43" s="2" t="s">
        <v>385</v>
      </c>
      <c r="I43">
        <v>3</v>
      </c>
      <c r="J43" t="s">
        <v>432</v>
      </c>
      <c r="K43">
        <v>1908</v>
      </c>
      <c r="L43">
        <v>79.180000000000007</v>
      </c>
      <c r="M43">
        <v>22.6</v>
      </c>
      <c r="N43" s="18">
        <v>75</v>
      </c>
      <c r="O43" s="9">
        <v>4038</v>
      </c>
      <c r="P43" s="9">
        <v>4845</v>
      </c>
      <c r="Q43" s="9">
        <v>5288</v>
      </c>
      <c r="R43" s="9">
        <v>1355</v>
      </c>
      <c r="S43" s="9">
        <v>15526</v>
      </c>
      <c r="T43" s="15">
        <f t="shared" si="1"/>
        <v>26.007986603117349</v>
      </c>
      <c r="U43" s="15">
        <f t="shared" si="2"/>
        <v>31.205719438361456</v>
      </c>
      <c r="V43" s="15">
        <f t="shared" si="3"/>
        <v>34.05899781012495</v>
      </c>
      <c r="W43" s="15">
        <f t="shared" si="4"/>
        <v>8.7272961483962384</v>
      </c>
      <c r="X43" s="15">
        <f t="shared" si="5"/>
        <v>100</v>
      </c>
      <c r="Y43" s="15">
        <f>VLOOKUP(B43,datos!$B$7:$I$88,8,FALSE)</f>
        <v>53.835210058342717</v>
      </c>
      <c r="Z43">
        <f>VLOOKUP(B43,ranking!$A$7:$H$88,8,FALSE)</f>
        <v>56</v>
      </c>
      <c r="AA43" t="str">
        <f>VLOOKUP(B43,datos!$B$7:$H$88,7,FALSE)</f>
        <v>Limitado</v>
      </c>
      <c r="AB43" t="str">
        <f>VLOOKUP(AA43,Label!$A$2:$B$6,2,FALSE)</f>
        <v>"Evidencia condiciones sub óptimas en la mayoría de dimensiones que conforman el ICN"</v>
      </c>
      <c r="AC43" s="9">
        <v>44.216519067413707</v>
      </c>
      <c r="AD43" s="9">
        <f>VLOOKUP(B43,datos!$B$7:$KV$106,208,FALSE)</f>
        <v>19.11882510013351</v>
      </c>
      <c r="AE43" s="9">
        <f>VLOOKUP(B43,datos!$B$7:$KV$106,202,FALSE)</f>
        <v>17.474176094441709</v>
      </c>
      <c r="AF43" s="15">
        <f>VLOOKUP(B43,datos!$B$7:$KV$106,176,FALSE)</f>
        <v>0</v>
      </c>
      <c r="AG43" s="15">
        <f>VLOOKUP(B43,datos!$B$7:$KV$106,247,FALSE)</f>
        <v>31.586179819395365</v>
      </c>
      <c r="AH43" s="15">
        <f>VLOOKUP(B43,datos!$B$7:$KV$106,256,FALSE)</f>
        <v>22.926109412880784</v>
      </c>
      <c r="AI43" s="14">
        <f>LARGE(datos!P48:AR48,1)</f>
        <v>94.680253686968385</v>
      </c>
      <c r="AJ43" t="str">
        <f>INDEX(ranking!$O$6:$AQ$88,1,MATCH(AI43,datos!$P48:$AR48,0))</f>
        <v>Sector eléctrico</v>
      </c>
      <c r="AK43" s="9">
        <f>INDEX(ranking!$O$6:$AQ$88,A43+1,MATCH(AI43,datos!$P48:$AR48,0))</f>
        <v>2</v>
      </c>
      <c r="AL43" t="str">
        <f>VLOOKUP(AJ43,Label!$A$9:$E$37,IF(AI43&gt;70,3,IF(AI43&gt;50,4,5)),FALSE)</f>
        <v>Mostró altos niveles de calidad en el servicio eléctrico para vivienda, industria y/o comercio.</v>
      </c>
      <c r="AM43" s="14">
        <f>LARGE(datos!P48:AR48,2)</f>
        <v>94.471886800348983</v>
      </c>
      <c r="AN43" t="str">
        <f>INDEX(ranking!$O$6:$AQ$88,1,MATCH(AM43,datos!$P48:$AR48,0))</f>
        <v>Competencias básicas</v>
      </c>
      <c r="AO43" s="9">
        <f>INDEX(ranking!$O$6:$AQ$88,A43+1,MATCH(AM43,datos!$P48:$AR48,0))</f>
        <v>24</v>
      </c>
      <c r="AP43" t="str">
        <f>VLOOKUP(AN43,Label!$A$9:$E$37,IF(AM43&gt;70,3,IF(AM43&gt;50,4,5)),FALSE)</f>
        <v>Un alto porcentaje de los estudiantes aprueba satisfactoriamente las pruebas para finalizar la educación secundaria.</v>
      </c>
      <c r="AQ43" s="14">
        <f>LARGE(datos!P48:AR48,3)</f>
        <v>90.506478209658425</v>
      </c>
      <c r="AR43" t="str">
        <f>INDEX(ranking!$O$6:$AQ$88,1,MATCH(AQ43,datos!$P48:$AR48,0))</f>
        <v>Acceso a servicios públicos</v>
      </c>
      <c r="AS43" s="9">
        <f>INDEX(ranking!$O$6:$AQ$88,A43+1,MATCH(AQ43,datos!$P48:$AR48,0))</f>
        <v>50</v>
      </c>
      <c r="AT43" t="str">
        <f>VLOOKUP(AR43,Label!$A$9:$E$37,IF(AQ43&gt;70,3,IF(AQ43&gt;50,4,5)),FALSE)</f>
        <v>Muestra una alta prestación de servicios públicos básicos a la ciudadanía.</v>
      </c>
      <c r="AU43" s="14">
        <f>SMALL(datos2!P48:AO48,1)</f>
        <v>1.5151515151515154</v>
      </c>
      <c r="AV43" t="str">
        <f>INDEX(ranking2!$O$6:$AN$88,1,MATCH(AU43,datos2!$P48:$AO48,0))</f>
        <v>Transformación digital</v>
      </c>
      <c r="AW43" s="9">
        <f>INDEX(ranking!$O$6:$AQ$88,A43+1,MATCH(AU43,datos!$P48:$AR48,0))</f>
        <v>78</v>
      </c>
      <c r="AX43" t="str">
        <f>VLOOKUP(AV43,Label!$A$9:$E$37,IF(AU43&gt;70,3,IF(AU43&gt;50,4,5)),FALSE)</f>
        <v>La Municipalidad muestra bajo progreso en el establecimiento de una hoja de ruta digital y de aprovechamiento de la infraestructura digital.</v>
      </c>
      <c r="AY43" s="14">
        <f>SMALL(datos2!P48:AO48,2)</f>
        <v>18.925415972504734</v>
      </c>
      <c r="AZ43" t="str">
        <f>INDEX(ranking2!$O$6:$AN$88,1,MATCH(AY43,datos2!$P48:$AO48,0))</f>
        <v>Sector constructivo</v>
      </c>
      <c r="BA43" s="9">
        <f>INDEX(ranking2!$O$6:$AN$88,A43+1,MATCH(AY43,datos2!$P48:$AO48,0))</f>
        <v>78</v>
      </c>
      <c r="BB43" t="str">
        <f>VLOOKUP(AZ43,Label!$A$9:$E$37,IF(AY43&gt;70,3,IF(AY43&gt;50,4,5)),FALSE)</f>
        <v>Evidenció un bajo dinamismo constructivo en obras de vivienda, industria, comercio y/o servicios.</v>
      </c>
      <c r="BC43" s="14">
        <f>SMALL(datos2!P48:AO48,3)</f>
        <v>21.056084832991843</v>
      </c>
      <c r="BD43" t="str">
        <f>INDEX(ranking2!$O$6:$AN$88,1,MATCH(BC43,datos2!$P48:$AO48,0))</f>
        <v>Redes de datos fijas (internet)</v>
      </c>
      <c r="BE43" s="9">
        <f>INDEX(ranking2!$O$6:$AN$88,A43+1,MATCH(BC43,datos2!$P48:$AO48,0))</f>
        <v>81</v>
      </c>
      <c r="BF43" t="str">
        <f>VLOOKUP(BD43,Label!$A$9:$E$37,IF(BC43&gt;70,3,IF(BC43&gt;50,4,5)),FALSE)</f>
        <v>Las redes de internet fijas de banda ancha presentan se mantienen estancadas o con bajos niveles de penetración.</v>
      </c>
    </row>
    <row r="44" spans="1:58" x14ac:dyDescent="0.3">
      <c r="A44">
        <v>43</v>
      </c>
      <c r="B44" s="2" t="s">
        <v>86</v>
      </c>
      <c r="C44" s="2">
        <v>307</v>
      </c>
      <c r="D44" s="2" t="s">
        <v>87</v>
      </c>
      <c r="E44" s="2" t="s">
        <v>75</v>
      </c>
      <c r="F44" s="2" t="s">
        <v>347</v>
      </c>
      <c r="G44" s="2" t="s">
        <v>385</v>
      </c>
      <c r="H44" s="2" t="s">
        <v>385</v>
      </c>
      <c r="I44">
        <v>5</v>
      </c>
      <c r="J44" t="s">
        <v>425</v>
      </c>
      <c r="K44">
        <v>1914</v>
      </c>
      <c r="L44">
        <v>202.9</v>
      </c>
      <c r="M44">
        <v>19.100000000000001</v>
      </c>
      <c r="N44" s="18">
        <v>186.5</v>
      </c>
      <c r="O44" s="9">
        <v>12751</v>
      </c>
      <c r="P44" s="9">
        <v>15400</v>
      </c>
      <c r="Q44" s="9">
        <v>17891</v>
      </c>
      <c r="R44" s="9">
        <v>4248</v>
      </c>
      <c r="S44" s="9">
        <v>50290</v>
      </c>
      <c r="T44" s="15">
        <f t="shared" si="1"/>
        <v>25.354941340226684</v>
      </c>
      <c r="U44" s="15">
        <f t="shared" si="2"/>
        <v>30.622390137204214</v>
      </c>
      <c r="V44" s="15">
        <f t="shared" si="3"/>
        <v>35.575661165241598</v>
      </c>
      <c r="W44" s="15">
        <f t="shared" si="4"/>
        <v>8.4470073573275002</v>
      </c>
      <c r="X44" s="15">
        <f t="shared" si="5"/>
        <v>100</v>
      </c>
      <c r="Y44" s="15">
        <f>VLOOKUP(B44,datos!$B$7:$I$88,8,FALSE)</f>
        <v>57.702537212642767</v>
      </c>
      <c r="Z44">
        <f>VLOOKUP(B44,ranking!$A$7:$H$88,8,FALSE)</f>
        <v>36</v>
      </c>
      <c r="AA44" t="str">
        <f>VLOOKUP(B44,datos!$B$7:$H$88,7,FALSE)</f>
        <v>Emergente</v>
      </c>
      <c r="AB44" t="str">
        <f>VLOOKUP(AA44,Label!$A$2:$B$6,2,FALSE)</f>
        <v>"Presenta posibilidades de crecimiento en algunas de las dimensiones para mejorar el desempeño"</v>
      </c>
      <c r="AC44" s="9">
        <v>36.300061862879588</v>
      </c>
      <c r="AD44" s="9">
        <f>VLOOKUP(B44,datos!$B$7:$KV$106,208,FALSE)</f>
        <v>6.6504628432538651</v>
      </c>
      <c r="AE44" s="9">
        <f>VLOOKUP(B44,datos!$B$7:$KV$106,202,FALSE)</f>
        <v>0.24824080019594472</v>
      </c>
      <c r="AF44" s="15">
        <f>VLOOKUP(B44,datos!$B$7:$KV$106,176,FALSE)</f>
        <v>5.965400676078743</v>
      </c>
      <c r="AG44" s="15">
        <f>VLOOKUP(B44,datos!$B$7:$KV$106,247,FALSE)</f>
        <v>35.788791707159056</v>
      </c>
      <c r="AH44" s="15">
        <f>VLOOKUP(B44,datos!$B$7:$KV$106,256,FALSE)</f>
        <v>30.506110319313461</v>
      </c>
      <c r="AI44" s="14">
        <f>LARGE(datos!P49:AR49,1)</f>
        <v>96.38224813735016</v>
      </c>
      <c r="AJ44" t="str">
        <f>INDEX(ranking!$O$6:$AQ$88,1,MATCH(AI44,datos!$P49:$AR49,0))</f>
        <v>Acceso a servicios públicos</v>
      </c>
      <c r="AK44" s="9">
        <f>INDEX(ranking!$O$6:$AQ$88,A44+1,MATCH(AI44,datos!$P49:$AR49,0))</f>
        <v>11</v>
      </c>
      <c r="AL44" t="str">
        <f>VLOOKUP(AJ44,Label!$A$9:$E$37,IF(AI44&gt;70,3,IF(AI44&gt;50,4,5)),FALSE)</f>
        <v>Muestra una alta prestación de servicios públicos básicos a la ciudadanía.</v>
      </c>
      <c r="AM44" s="14">
        <f>LARGE(datos!P49:AR49,2)</f>
        <v>95.952217981416823</v>
      </c>
      <c r="AN44" t="str">
        <f>INDEX(ranking!$O$6:$AQ$88,1,MATCH(AM44,datos!$P49:$AR49,0))</f>
        <v>Sector eléctrico</v>
      </c>
      <c r="AO44" s="9">
        <f>INDEX(ranking!$O$6:$AQ$88,A44+1,MATCH(AM44,datos!$P49:$AR49,0))</f>
        <v>1</v>
      </c>
      <c r="AP44" t="str">
        <f>VLOOKUP(AN44,Label!$A$9:$E$37,IF(AM44&gt;70,3,IF(AM44&gt;50,4,5)),FALSE)</f>
        <v>Mostró altos niveles de calidad en el servicio eléctrico para vivienda, industria y/o comercio.</v>
      </c>
      <c r="AQ44" s="14">
        <f>LARGE(datos!P49:AR49,3)</f>
        <v>93.061865494752197</v>
      </c>
      <c r="AR44" t="str">
        <f>INDEX(ranking!$O$6:$AQ$88,1,MATCH(AQ44,datos!$P49:$AR49,0))</f>
        <v>Competencias básicas</v>
      </c>
      <c r="AS44" s="9">
        <f>INDEX(ranking!$O$6:$AQ$88,A44+1,MATCH(AQ44,datos!$P49:$AR49,0))</f>
        <v>43</v>
      </c>
      <c r="AT44" t="str">
        <f>VLOOKUP(AR44,Label!$A$9:$E$37,IF(AQ44&gt;70,3,IF(AQ44&gt;50,4,5)),FALSE)</f>
        <v>Un alto porcentaje de los estudiantes aprueba satisfactoriamente las pruebas para finalizar la educación secundaria.</v>
      </c>
      <c r="AU44" s="14">
        <f>SMALL(datos2!P49:AO49,1)</f>
        <v>21.77057734640422</v>
      </c>
      <c r="AV44" t="str">
        <f>INDEX(ranking2!$O$6:$AN$88,1,MATCH(AU44,datos2!$P49:$AO49,0))</f>
        <v>Infraestructura de transporte</v>
      </c>
      <c r="AW44" s="9">
        <f>INDEX(ranking!$O$6:$AQ$88,A44+1,MATCH(AU44,datos!$P49:$AR49,0))</f>
        <v>57</v>
      </c>
      <c r="AX44" t="str">
        <f>VLOOKUP(AV44,Label!$A$9:$E$37,IF(AU44&gt;70,3,IF(AU44&gt;50,4,5)),FALSE)</f>
        <v>La red vial cantonal se encuentra en deficientes condiciones, y requiere mayor inversión para su adecuado mantenimiento.</v>
      </c>
      <c r="AY44" s="14">
        <f>SMALL(datos2!P49:AO49,2)</f>
        <v>25</v>
      </c>
      <c r="AZ44" t="str">
        <f>INDEX(ranking2!$O$6:$AN$88,1,MATCH(AY44,datos2!$P49:$AO49,0))</f>
        <v>Transformación digital</v>
      </c>
      <c r="BA44" s="9">
        <f>INDEX(ranking2!$O$6:$AN$88,A44+1,MATCH(AY44,datos2!$P49:$AO49,0))</f>
        <v>46</v>
      </c>
      <c r="BB44" t="str">
        <f>VLOOKUP(AZ44,Label!$A$9:$E$37,IF(AY44&gt;70,3,IF(AY44&gt;50,4,5)),FALSE)</f>
        <v>La Municipalidad muestra bajo progreso en el establecimiento de una hoja de ruta digital y de aprovechamiento de la infraestructura digital.</v>
      </c>
      <c r="BC44" s="14">
        <f>SMALL(datos2!P49:AO49,3)</f>
        <v>27.333406870138379</v>
      </c>
      <c r="BD44" t="str">
        <f>INDEX(ranking2!$O$6:$AN$88,1,MATCH(BC44,datos2!$P49:$AO49,0))</f>
        <v>Sector constructivo</v>
      </c>
      <c r="BE44" s="9">
        <f>INDEX(ranking2!$O$6:$AN$88,A44+1,MATCH(BC44,datos2!$P49:$AO49,0))</f>
        <v>69</v>
      </c>
      <c r="BF44" t="str">
        <f>VLOOKUP(BD44,Label!$A$9:$E$37,IF(BC44&gt;70,3,IF(BC44&gt;50,4,5)),FALSE)</f>
        <v>Evidenció un bajo dinamismo constructivo en obras de vivienda, industria, comercio y/o servicios.</v>
      </c>
    </row>
    <row r="45" spans="1:58" x14ac:dyDescent="0.3">
      <c r="A45">
        <v>44</v>
      </c>
      <c r="B45" s="2" t="s">
        <v>88</v>
      </c>
      <c r="C45" s="2">
        <v>308</v>
      </c>
      <c r="D45" s="2" t="s">
        <v>89</v>
      </c>
      <c r="E45" s="2" t="s">
        <v>75</v>
      </c>
      <c r="F45" s="2" t="s">
        <v>347</v>
      </c>
      <c r="G45" s="2" t="s">
        <v>385</v>
      </c>
      <c r="H45" s="2" t="s">
        <v>385</v>
      </c>
      <c r="I45">
        <v>4</v>
      </c>
      <c r="J45" t="s">
        <v>433</v>
      </c>
      <c r="K45">
        <v>1939</v>
      </c>
      <c r="L45">
        <v>172</v>
      </c>
      <c r="M45">
        <v>59.8</v>
      </c>
      <c r="N45" s="18">
        <v>289.58</v>
      </c>
      <c r="O45" s="9">
        <v>12061</v>
      </c>
      <c r="P45" s="9">
        <v>14617</v>
      </c>
      <c r="Q45" s="9">
        <v>16306</v>
      </c>
      <c r="R45" s="9">
        <v>3655</v>
      </c>
      <c r="S45" s="9">
        <v>46639</v>
      </c>
      <c r="T45" s="15">
        <f t="shared" si="1"/>
        <v>25.8603314822359</v>
      </c>
      <c r="U45" s="15">
        <f t="shared" si="2"/>
        <v>31.340723428889984</v>
      </c>
      <c r="V45" s="15">
        <f t="shared" si="3"/>
        <v>34.962156135423143</v>
      </c>
      <c r="W45" s="15">
        <f t="shared" si="4"/>
        <v>7.8367889534509736</v>
      </c>
      <c r="X45" s="15">
        <f t="shared" si="5"/>
        <v>100</v>
      </c>
      <c r="Y45" s="15">
        <f>VLOOKUP(B45,datos!$B$7:$I$88,8,FALSE)</f>
        <v>59.721956963847504</v>
      </c>
      <c r="Z45">
        <f>VLOOKUP(B45,ranking!$A$7:$H$88,8,FALSE)</f>
        <v>23</v>
      </c>
      <c r="AA45" t="str">
        <f>VLOOKUP(B45,datos!$B$7:$H$88,7,FALSE)</f>
        <v>Emergente</v>
      </c>
      <c r="AB45" t="str">
        <f>VLOOKUP(AA45,Label!$A$2:$B$6,2,FALSE)</f>
        <v>"Presenta posibilidades de crecimiento en algunas de las dimensiones para mejorar el desempeño"</v>
      </c>
      <c r="AC45" s="9">
        <v>42.005780346820799</v>
      </c>
      <c r="AD45" s="9">
        <f>VLOOKUP(B45,datos!$B$7:$KV$106,208,FALSE)</f>
        <v>68.505024691784371</v>
      </c>
      <c r="AE45" s="9">
        <f>VLOOKUP(B45,datos!$B$7:$KV$106,202,FALSE)</f>
        <v>0.56434546004232589</v>
      </c>
      <c r="AF45" s="15">
        <f>VLOOKUP(B45,datos!$B$7:$KV$106,176,FALSE)</f>
        <v>6.432384913913249</v>
      </c>
      <c r="AG45" s="15">
        <f>VLOOKUP(B45,datos!$B$7:$KV$106,247,FALSE)</f>
        <v>32.715842974653917</v>
      </c>
      <c r="AH45" s="15">
        <f>VLOOKUP(B45,datos!$B$7:$KV$106,256,FALSE)</f>
        <v>31.359116757008415</v>
      </c>
      <c r="AI45" s="14">
        <f>LARGE(datos!P50:AR50,1)</f>
        <v>95.146124523506984</v>
      </c>
      <c r="AJ45" t="str">
        <f>INDEX(ranking!$O$6:$AQ$88,1,MATCH(AI45,datos!$P50:$AR50,0))</f>
        <v>Acceso a servicios públicos</v>
      </c>
      <c r="AK45" s="9">
        <f>INDEX(ranking!$O$6:$AQ$88,A45+1,MATCH(AI45,datos!$P50:$AR50,0))</f>
        <v>21</v>
      </c>
      <c r="AL45" t="str">
        <f>VLOOKUP(AJ45,Label!$A$9:$E$37,IF(AI45&gt;70,3,IF(AI45&gt;50,4,5)),FALSE)</f>
        <v>Muestra una alta prestación de servicios públicos básicos a la ciudadanía.</v>
      </c>
      <c r="AM45" s="14">
        <f>LARGE(datos!P50:AR50,2)</f>
        <v>88.585917981072555</v>
      </c>
      <c r="AN45" t="str">
        <f>INDEX(ranking!$O$6:$AQ$88,1,MATCH(AM45,datos!$P50:$AR50,0))</f>
        <v>Competencias básicas</v>
      </c>
      <c r="AO45" s="9">
        <f>INDEX(ranking!$O$6:$AQ$88,A45+1,MATCH(AM45,datos!$P50:$AR50,0))</f>
        <v>80</v>
      </c>
      <c r="AP45" t="str">
        <f>VLOOKUP(AN45,Label!$A$9:$E$37,IF(AM45&gt;70,3,IF(AM45&gt;50,4,5)),FALSE)</f>
        <v>Un alto porcentaje de los estudiantes aprueba satisfactoriamente las pruebas para finalizar la educación secundaria.</v>
      </c>
      <c r="AQ45" s="14">
        <f>LARGE(datos!P50:AR50,3)</f>
        <v>86.052968969626988</v>
      </c>
      <c r="AR45" t="str">
        <f>INDEX(ranking!$O$6:$AQ$88,1,MATCH(AQ45,datos!$P50:$AR50,0))</f>
        <v>Redes de voz móvil (telefonía)</v>
      </c>
      <c r="AS45" s="9">
        <f>INDEX(ranking!$O$6:$AQ$88,A45+1,MATCH(AQ45,datos!$P50:$AR50,0))</f>
        <v>43</v>
      </c>
      <c r="AT45" t="str">
        <f>VLOOKUP(AR45,Label!$A$9:$E$37,IF(AQ45&gt;70,3,IF(AQ45&gt;50,4,5)),FALSE)</f>
        <v>El desempeño de las redes de voz móviles 2G y 3G (telefonía celular) es adecuado.</v>
      </c>
      <c r="AU45" s="14">
        <f>SMALL(datos2!P50:AO50,1)</f>
        <v>30.055626214535987</v>
      </c>
      <c r="AV45" t="str">
        <f>INDEX(ranking2!$O$6:$AN$88,1,MATCH(AU45,datos2!$P50:$AO50,0))</f>
        <v>Transparencia municipal</v>
      </c>
      <c r="AW45" s="9">
        <f>INDEX(ranking!$O$6:$AQ$88,A45+1,MATCH(AU45,datos!$P50:$AR50,0))</f>
        <v>72</v>
      </c>
      <c r="AX45" t="str">
        <f>VLOOKUP(AV45,Label!$A$9:$E$37,IF(AU45&gt;70,3,IF(AU45&gt;50,4,5)),FALSE)</f>
        <v>La Municipalidad demuestra inadecuados mecanismos de rendición de cuentas y legitimidad hacia la ciudadanía.</v>
      </c>
      <c r="AY45" s="14">
        <f>SMALL(datos2!P50:AO50,2)</f>
        <v>39.090909090909093</v>
      </c>
      <c r="AZ45" t="str">
        <f>INDEX(ranking2!$O$6:$AN$88,1,MATCH(AY45,datos2!$P50:$AO50,0))</f>
        <v>Transformación digital</v>
      </c>
      <c r="BA45" s="9">
        <f>INDEX(ranking2!$O$6:$AN$88,A45+1,MATCH(AY45,datos2!$P50:$AO50,0))</f>
        <v>23</v>
      </c>
      <c r="BB45" t="str">
        <f>VLOOKUP(AZ45,Label!$A$9:$E$37,IF(AY45&gt;70,3,IF(AY45&gt;50,4,5)),FALSE)</f>
        <v>La Municipalidad muestra bajo progreso en el establecimiento de una hoja de ruta digital y de aprovechamiento de la infraestructura digital.</v>
      </c>
      <c r="BC45" s="14">
        <f>SMALL(datos2!P50:AO50,3)</f>
        <v>39.89683322945632</v>
      </c>
      <c r="BD45" t="str">
        <f>INDEX(ranking2!$O$6:$AN$88,1,MATCH(BC45,datos2!$P50:$AO50,0))</f>
        <v>Infraestructura de transporte</v>
      </c>
      <c r="BE45" s="9">
        <f>INDEX(ranking2!$O$6:$AN$88,A45+1,MATCH(BC45,datos2!$P50:$AO50,0))</f>
        <v>21</v>
      </c>
      <c r="BF45" t="str">
        <f>VLOOKUP(BD45,Label!$A$9:$E$37,IF(BC45&gt;70,3,IF(BC45&gt;50,4,5)),FALSE)</f>
        <v>La red vial cantonal se encuentra en deficientes condiciones, y requiere mayor inversión para su adecuado mantenimiento.</v>
      </c>
    </row>
    <row r="46" spans="1:58" x14ac:dyDescent="0.3">
      <c r="A46">
        <v>45</v>
      </c>
      <c r="B46" s="2" t="s">
        <v>90</v>
      </c>
      <c r="C46" s="2">
        <v>401</v>
      </c>
      <c r="D46" s="2" t="s">
        <v>91</v>
      </c>
      <c r="E46" s="2" t="s">
        <v>91</v>
      </c>
      <c r="F46" s="2" t="s">
        <v>347</v>
      </c>
      <c r="G46" s="2" t="s">
        <v>385</v>
      </c>
      <c r="H46" s="2" t="s">
        <v>385</v>
      </c>
      <c r="I46">
        <v>5</v>
      </c>
      <c r="J46" t="s">
        <v>434</v>
      </c>
      <c r="K46">
        <v>1848</v>
      </c>
      <c r="L46">
        <v>283.11</v>
      </c>
      <c r="M46">
        <v>49.1</v>
      </c>
      <c r="N46" s="18">
        <v>240.51</v>
      </c>
      <c r="O46" s="9">
        <v>33115</v>
      </c>
      <c r="P46" s="9">
        <v>40609</v>
      </c>
      <c r="Q46" s="9">
        <v>56296</v>
      </c>
      <c r="R46" s="9">
        <v>14626</v>
      </c>
      <c r="S46" s="9">
        <v>144646</v>
      </c>
      <c r="T46" s="15">
        <f t="shared" si="1"/>
        <v>22.893823541611937</v>
      </c>
      <c r="U46" s="15">
        <f t="shared" si="2"/>
        <v>28.074748005475435</v>
      </c>
      <c r="V46" s="15">
        <f t="shared" si="3"/>
        <v>38.919845692241751</v>
      </c>
      <c r="W46" s="15">
        <f t="shared" si="4"/>
        <v>10.111582760670878</v>
      </c>
      <c r="X46" s="15">
        <f t="shared" si="5"/>
        <v>100</v>
      </c>
      <c r="Y46" s="15">
        <f>VLOOKUP(B46,datos!$B$7:$I$88,8,FALSE)</f>
        <v>68.734494760067065</v>
      </c>
      <c r="Z46">
        <f>VLOOKUP(B46,ranking!$A$7:$H$88,8,FALSE)</f>
        <v>3</v>
      </c>
      <c r="AA46" t="str">
        <f>VLOOKUP(B46,datos!$B$7:$H$88,7,FALSE)</f>
        <v>Altamente competente</v>
      </c>
      <c r="AB46" t="str">
        <f>VLOOKUP(AA46,Label!$A$2:$B$6,2,FALSE)</f>
        <v>"Muestra altos estándares en la mayoría de dimensiones que conforman el ICN"</v>
      </c>
      <c r="AC46" s="9">
        <v>26.77204993958922</v>
      </c>
      <c r="AD46" s="9">
        <f>VLOOKUP(B46,datos!$B$7:$KV$106,208,FALSE)</f>
        <v>88.345114345114339</v>
      </c>
      <c r="AE46" s="9">
        <f>VLOOKUP(B46,datos!$B$7:$KV$106,202,FALSE)</f>
        <v>2.1494157201748578</v>
      </c>
      <c r="AF46" s="15">
        <f>VLOOKUP(B46,datos!$B$7:$KV$106,176,FALSE)</f>
        <v>10.370145043762012</v>
      </c>
      <c r="AG46" s="15">
        <f>VLOOKUP(B46,datos!$B$7:$KV$106,247,FALSE)</f>
        <v>49.554825374953623</v>
      </c>
      <c r="AH46" s="15">
        <f>VLOOKUP(B46,datos!$B$7:$KV$106,256,FALSE)</f>
        <v>43.947740392871772</v>
      </c>
      <c r="AI46" s="14">
        <f>LARGE(datos!P51:AR51,1)</f>
        <v>95.075520695320364</v>
      </c>
      <c r="AJ46" t="str">
        <f>INDEX(ranking!$O$6:$AQ$88,1,MATCH(AI46,datos!$P51:$AR51,0))</f>
        <v>Acceso a servicios públicos</v>
      </c>
      <c r="AK46" s="9">
        <f>INDEX(ranking!$O$6:$AQ$88,A46+1,MATCH(AI46,datos!$P51:$AR51,0))</f>
        <v>23</v>
      </c>
      <c r="AL46" t="str">
        <f>VLOOKUP(AJ46,Label!$A$9:$E$37,IF(AI46&gt;70,3,IF(AI46&gt;50,4,5)),FALSE)</f>
        <v>Muestra una alta prestación de servicios públicos básicos a la ciudadanía.</v>
      </c>
      <c r="AM46" s="14">
        <f>LARGE(datos!P51:AR51,2)</f>
        <v>94.605785917587355</v>
      </c>
      <c r="AN46" t="str">
        <f>INDEX(ranking!$O$6:$AQ$88,1,MATCH(AM46,datos!$P51:$AR51,0))</f>
        <v>Competencias básicas</v>
      </c>
      <c r="AO46" s="9">
        <f>INDEX(ranking!$O$6:$AQ$88,A46+1,MATCH(AM46,datos!$P51:$AR51,0))</f>
        <v>22</v>
      </c>
      <c r="AP46" t="str">
        <f>VLOOKUP(AN46,Label!$A$9:$E$37,IF(AM46&gt;70,3,IF(AM46&gt;50,4,5)),FALSE)</f>
        <v>Un alto porcentaje de los estudiantes aprueba satisfactoriamente las pruebas para finalizar la educación secundaria.</v>
      </c>
      <c r="AQ46" s="14">
        <f>LARGE(datos!P51:AR51,3)</f>
        <v>89.161027081578524</v>
      </c>
      <c r="AR46" t="str">
        <f>INDEX(ranking!$O$6:$AQ$88,1,MATCH(AQ46,datos!$P51:$AR51,0))</f>
        <v>Redes de voz móvil (telefonía)</v>
      </c>
      <c r="AS46" s="9">
        <f>INDEX(ranking!$O$6:$AQ$88,A46+1,MATCH(AQ46,datos!$P51:$AR51,0))</f>
        <v>10</v>
      </c>
      <c r="AT46" t="str">
        <f>VLOOKUP(AR46,Label!$A$9:$E$37,IF(AQ46&gt;70,3,IF(AQ46&gt;50,4,5)),FALSE)</f>
        <v>El desempeño de las redes de voz móviles 2G y 3G (telefonía celular) es adecuado.</v>
      </c>
      <c r="AU46" s="14">
        <f>SMALL(datos2!P51:AO51,1)</f>
        <v>27.233695382567625</v>
      </c>
      <c r="AV46" t="str">
        <f>INDEX(ranking2!$O$6:$AN$88,1,MATCH(AU46,datos2!$P51:$AO51,0))</f>
        <v>Sector constructivo</v>
      </c>
      <c r="AW46" s="9">
        <f>INDEX(ranking!$O$6:$AQ$88,A46+1,MATCH(AU46,datos!$P51:$AR51,0))</f>
        <v>70</v>
      </c>
      <c r="AX46" t="str">
        <f>VLOOKUP(AV46,Label!$A$9:$E$37,IF(AU46&gt;70,3,IF(AU46&gt;50,4,5)),FALSE)</f>
        <v>Evidenció un bajo dinamismo constructivo en obras de vivienda, industria, comercio y/o servicios.</v>
      </c>
      <c r="AY46" s="14">
        <f>SMALL(datos2!P51:AO51,2)</f>
        <v>29.117528586278585</v>
      </c>
      <c r="AZ46" t="str">
        <f>INDEX(ranking2!$O$6:$AN$88,1,MATCH(AY46,datos2!$P51:$AO51,0))</f>
        <v>Infraestructura de transporte</v>
      </c>
      <c r="BA46" s="9">
        <f>INDEX(ranking2!$O$6:$AN$88,A46+1,MATCH(AY46,datos2!$P51:$AO51,0))</f>
        <v>37</v>
      </c>
      <c r="BB46" t="str">
        <f>VLOOKUP(AZ46,Label!$A$9:$E$37,IF(AY46&gt;70,3,IF(AY46&gt;50,4,5)),FALSE)</f>
        <v>La red vial cantonal se encuentra en deficientes condiciones, y requiere mayor inversión para su adecuado mantenimiento.</v>
      </c>
      <c r="BC46" s="14">
        <f>SMALL(datos2!P51:AO51,3)</f>
        <v>52.154659618207809</v>
      </c>
      <c r="BD46" t="str">
        <f>INDEX(ranking2!$O$6:$AN$88,1,MATCH(BC46,datos2!$P51:$AO51,0))</f>
        <v>Compromiso  con la sostenibilidad</v>
      </c>
      <c r="BE46" s="9">
        <f>INDEX(ranking2!$O$6:$AN$88,A46+1,MATCH(BC46,datos2!$P51:$AO51,0))</f>
        <v>19</v>
      </c>
      <c r="BF46" t="str">
        <f>VLOOKUP(BD46,Label!$A$9:$E$37,IF(BC46&gt;70,3,IF(BC46&gt;50,4,5)),FALSE)</f>
        <v>La Municipalidad enfrenta desafíos para lograr la promoción de un desarrollo sostenible y amigable con el ambiente.</v>
      </c>
    </row>
    <row r="47" spans="1:58" x14ac:dyDescent="0.3">
      <c r="A47">
        <v>46</v>
      </c>
      <c r="B47" s="2" t="s">
        <v>92</v>
      </c>
      <c r="C47" s="2">
        <v>402</v>
      </c>
      <c r="D47" s="2" t="s">
        <v>93</v>
      </c>
      <c r="E47" s="2" t="s">
        <v>91</v>
      </c>
      <c r="F47" s="2" t="s">
        <v>347</v>
      </c>
      <c r="G47" s="2" t="s">
        <v>385</v>
      </c>
      <c r="H47" s="2" t="s">
        <v>385</v>
      </c>
      <c r="I47">
        <v>6</v>
      </c>
      <c r="J47" t="s">
        <v>435</v>
      </c>
      <c r="K47">
        <v>1848</v>
      </c>
      <c r="L47">
        <v>56.01</v>
      </c>
      <c r="M47">
        <v>29.4</v>
      </c>
      <c r="N47" s="18">
        <v>123.79</v>
      </c>
      <c r="O47" s="9">
        <v>11975</v>
      </c>
      <c r="P47" s="9">
        <v>13788</v>
      </c>
      <c r="Q47" s="9">
        <v>17409</v>
      </c>
      <c r="R47" s="9">
        <v>4442</v>
      </c>
      <c r="S47" s="9">
        <v>47614</v>
      </c>
      <c r="T47" s="15">
        <f t="shared" si="1"/>
        <v>25.150165917587262</v>
      </c>
      <c r="U47" s="15">
        <f t="shared" si="2"/>
        <v>28.957869534170623</v>
      </c>
      <c r="V47" s="15">
        <f t="shared" si="3"/>
        <v>36.562775654219351</v>
      </c>
      <c r="W47" s="15">
        <f t="shared" si="4"/>
        <v>9.3291888940227672</v>
      </c>
      <c r="X47" s="15">
        <f t="shared" si="5"/>
        <v>100</v>
      </c>
      <c r="Y47" s="15">
        <f>VLOOKUP(B47,datos!$B$7:$I$88,8,FALSE)</f>
        <v>62.454460369132129</v>
      </c>
      <c r="Z47">
        <f>VLOOKUP(B47,ranking!$A$7:$H$88,8,FALSE)</f>
        <v>13</v>
      </c>
      <c r="AA47" t="str">
        <f>VLOOKUP(B47,datos!$B$7:$H$88,7,FALSE)</f>
        <v>Competente</v>
      </c>
      <c r="AB47" t="str">
        <f>VLOOKUP(AA47,Label!$A$2:$B$6,2,FALSE)</f>
        <v>"Muestra condiciones óptimas en la mayoría de dimensiones que conforman el ICN"</v>
      </c>
      <c r="AC47" s="9">
        <v>37.858907978347837</v>
      </c>
      <c r="AD47" s="9">
        <f>VLOOKUP(B47,datos!$B$7:$KV$106,208,FALSE)</f>
        <v>66.847079731803859</v>
      </c>
      <c r="AE47" s="9">
        <f>VLOOKUP(B47,datos!$B$7:$KV$106,202,FALSE)</f>
        <v>2.3461697145081906</v>
      </c>
      <c r="AF47" s="15">
        <f>VLOOKUP(B47,datos!$B$7:$KV$106,176,FALSE)</f>
        <v>8.4008904943924065</v>
      </c>
      <c r="AG47" s="15">
        <f>VLOOKUP(B47,datos!$B$7:$KV$106,247,FALSE)</f>
        <v>70.491803278688522</v>
      </c>
      <c r="AH47" s="15">
        <f>VLOOKUP(B47,datos!$B$7:$KV$106,256,FALSE)</f>
        <v>45.364898669470328</v>
      </c>
      <c r="AI47" s="14">
        <f>LARGE(datos!P52:AR52,1)</f>
        <v>97.5763703329241</v>
      </c>
      <c r="AJ47" t="str">
        <f>INDEX(ranking!$O$6:$AQ$88,1,MATCH(AI47,datos!$P52:$AR52,0))</f>
        <v>Acceso a servicios públicos</v>
      </c>
      <c r="AK47" s="9">
        <f>INDEX(ranking!$O$6:$AQ$88,A47+1,MATCH(AI47,datos!$P52:$AR52,0))</f>
        <v>2</v>
      </c>
      <c r="AL47" t="str">
        <f>VLOOKUP(AJ47,Label!$A$9:$E$37,IF(AI47&gt;70,3,IF(AI47&gt;50,4,5)),FALSE)</f>
        <v>Muestra una alta prestación de servicios públicos básicos a la ciudadanía.</v>
      </c>
      <c r="AM47" s="14">
        <f>LARGE(datos!P52:AR52,2)</f>
        <v>94.0633422427331</v>
      </c>
      <c r="AN47" t="str">
        <f>INDEX(ranking!$O$6:$AQ$88,1,MATCH(AM47,datos!$P52:$AR52,0))</f>
        <v>Competencias básicas</v>
      </c>
      <c r="AO47" s="9">
        <f>INDEX(ranking!$O$6:$AQ$88,A47+1,MATCH(AM47,datos!$P52:$AR52,0))</f>
        <v>30</v>
      </c>
      <c r="AP47" t="str">
        <f>VLOOKUP(AN47,Label!$A$9:$E$37,IF(AM47&gt;70,3,IF(AM47&gt;50,4,5)),FALSE)</f>
        <v>Un alto porcentaje de los estudiantes aprueba satisfactoriamente las pruebas para finalizar la educación secundaria.</v>
      </c>
      <c r="AQ47" s="14">
        <f>LARGE(datos!P52:AR52,3)</f>
        <v>87.933443583483296</v>
      </c>
      <c r="AR47" t="str">
        <f>INDEX(ranking!$O$6:$AQ$88,1,MATCH(AQ47,datos!$P52:$AR52,0))</f>
        <v>Acceso a TICs en el sistema educativo</v>
      </c>
      <c r="AS47" s="9">
        <f>INDEX(ranking!$O$6:$AQ$88,A47+1,MATCH(AQ47,datos!$P52:$AR52,0))</f>
        <v>4</v>
      </c>
      <c r="AT47" t="str">
        <f>VLOOKUP(AR47,Label!$A$9:$E$37,IF(AQ47&gt;70,3,IF(AQ47&gt;50,4,5)),FALSE)</f>
        <v>El sistema educativo promueve el uso de las TIC's como herramientas de apoyo para las estrategias pedagógicas</v>
      </c>
      <c r="AU47" s="14">
        <f>SMALL(datos2!P52:AO52,1)</f>
        <v>28.222622629665146</v>
      </c>
      <c r="AV47" t="str">
        <f>INDEX(ranking2!$O$6:$AN$88,1,MATCH(AU47,datos2!$P52:$AO52,0))</f>
        <v>Infraestructura de transporte</v>
      </c>
      <c r="AW47" s="9">
        <f>INDEX(ranking!$O$6:$AQ$88,A47+1,MATCH(AU47,datos!$P52:$AR52,0))</f>
        <v>40</v>
      </c>
      <c r="AX47" t="str">
        <f>VLOOKUP(AV47,Label!$A$9:$E$37,IF(AU47&gt;70,3,IF(AU47&gt;50,4,5)),FALSE)</f>
        <v>La red vial cantonal se encuentra en deficientes condiciones, y requiere mayor inversión para su adecuado mantenimiento.</v>
      </c>
      <c r="AY47" s="14">
        <f>SMALL(datos2!P52:AO52,2)</f>
        <v>30.151515151515145</v>
      </c>
      <c r="AZ47" t="str">
        <f>INDEX(ranking2!$O$6:$AN$88,1,MATCH(AY47,datos2!$P52:$AO52,0))</f>
        <v>Transformación digital</v>
      </c>
      <c r="BA47" s="9">
        <f>INDEX(ranking2!$O$6:$AN$88,A47+1,MATCH(AY47,datos2!$P52:$AO52,0))</f>
        <v>37</v>
      </c>
      <c r="BB47" t="str">
        <f>VLOOKUP(AZ47,Label!$A$9:$E$37,IF(AY47&gt;70,3,IF(AY47&gt;50,4,5)),FALSE)</f>
        <v>La Municipalidad muestra bajo progreso en el establecimiento de una hoja de ruta digital y de aprovechamiento de la infraestructura digital.</v>
      </c>
      <c r="BC47" s="14">
        <f>SMALL(datos2!P52:AO52,3)</f>
        <v>34.835824278274529</v>
      </c>
      <c r="BD47" t="str">
        <f>INDEX(ranking2!$O$6:$AN$88,1,MATCH(BC47,datos2!$P52:$AO52,0))</f>
        <v>Transparencia municipal</v>
      </c>
      <c r="BE47" s="9">
        <f>INDEX(ranking2!$O$6:$AN$88,A47+1,MATCH(BC47,datos2!$P52:$AO52,0))</f>
        <v>66</v>
      </c>
      <c r="BF47" t="str">
        <f>VLOOKUP(BD47,Label!$A$9:$E$37,IF(BC47&gt;70,3,IF(BC47&gt;50,4,5)),FALSE)</f>
        <v>La Municipalidad demuestra inadecuados mecanismos de rendición de cuentas y legitimidad hacia la ciudadanía.</v>
      </c>
    </row>
    <row r="48" spans="1:58" x14ac:dyDescent="0.3">
      <c r="A48">
        <v>47</v>
      </c>
      <c r="B48" s="2" t="s">
        <v>94</v>
      </c>
      <c r="C48" s="2">
        <v>403</v>
      </c>
      <c r="D48" s="2" t="s">
        <v>95</v>
      </c>
      <c r="E48" s="2" t="s">
        <v>91</v>
      </c>
      <c r="F48" s="2" t="s">
        <v>347</v>
      </c>
      <c r="G48" s="2" t="s">
        <v>385</v>
      </c>
      <c r="H48" s="2" t="s">
        <v>385</v>
      </c>
      <c r="I48">
        <v>8</v>
      </c>
      <c r="J48" t="s">
        <v>436</v>
      </c>
      <c r="K48">
        <v>1869</v>
      </c>
      <c r="L48">
        <v>25.4</v>
      </c>
      <c r="M48">
        <v>9.9</v>
      </c>
      <c r="N48" s="18">
        <v>89.99</v>
      </c>
      <c r="O48" s="9">
        <v>11130</v>
      </c>
      <c r="P48" s="9">
        <v>13481</v>
      </c>
      <c r="Q48" s="9">
        <v>18920</v>
      </c>
      <c r="R48" s="9">
        <v>5932</v>
      </c>
      <c r="S48" s="9">
        <v>49463</v>
      </c>
      <c r="T48" s="15">
        <f t="shared" si="1"/>
        <v>22.501667913389806</v>
      </c>
      <c r="U48" s="15">
        <f t="shared" si="2"/>
        <v>27.254715646038452</v>
      </c>
      <c r="V48" s="15">
        <f t="shared" si="3"/>
        <v>38.250813739562908</v>
      </c>
      <c r="W48" s="15">
        <f t="shared" si="4"/>
        <v>11.992802701008836</v>
      </c>
      <c r="X48" s="15">
        <f t="shared" si="5"/>
        <v>100</v>
      </c>
      <c r="Y48" s="15">
        <f>VLOOKUP(B48,datos!$B$7:$I$88,8,FALSE)</f>
        <v>63.742956586843206</v>
      </c>
      <c r="Z48">
        <f>VLOOKUP(B48,ranking!$A$7:$H$88,8,FALSE)</f>
        <v>9</v>
      </c>
      <c r="AA48" t="str">
        <f>VLOOKUP(B48,datos!$B$7:$H$88,7,FALSE)</f>
        <v>Competente</v>
      </c>
      <c r="AB48" t="str">
        <f>VLOOKUP(AA48,Label!$A$2:$B$6,2,FALSE)</f>
        <v>"Muestra condiciones óptimas en la mayoría de dimensiones que conforman el ICN"</v>
      </c>
      <c r="AC48" s="9">
        <v>35.085640113998707</v>
      </c>
      <c r="AD48" s="9">
        <f>VLOOKUP(B48,datos!$B$7:$KV$106,208,FALSE)</f>
        <v>73.494109802178258</v>
      </c>
      <c r="AE48" s="9">
        <f>VLOOKUP(B48,datos!$B$7:$KV$106,202,FALSE)</f>
        <v>4.6204040919680986</v>
      </c>
      <c r="AF48" s="15">
        <f>VLOOKUP(B48,datos!$B$7:$KV$106,176,FALSE)</f>
        <v>16.173705598123853</v>
      </c>
      <c r="AG48" s="15">
        <f>VLOOKUP(B48,datos!$B$7:$KV$106,247,FALSE)</f>
        <v>47.240637878516395</v>
      </c>
      <c r="AH48" s="15">
        <f>VLOOKUP(B48,datos!$B$7:$KV$106,256,FALSE)</f>
        <v>46.550156998843164</v>
      </c>
      <c r="AI48" s="14">
        <f>LARGE(datos!P53:AR53,1)</f>
        <v>95.827279264850404</v>
      </c>
      <c r="AJ48" t="str">
        <f>INDEX(ranking!$O$6:$AQ$88,1,MATCH(AI48,datos!$P53:$AR53,0))</f>
        <v>Competencias básicas</v>
      </c>
      <c r="AK48" s="9">
        <f>INDEX(ranking!$O$6:$AQ$88,A48+1,MATCH(AI48,datos!$P53:$AR53,0))</f>
        <v>8</v>
      </c>
      <c r="AL48" t="str">
        <f>VLOOKUP(AJ48,Label!$A$9:$E$37,IF(AI48&gt;70,3,IF(AI48&gt;50,4,5)),FALSE)</f>
        <v>Un alto porcentaje de los estudiantes aprueba satisfactoriamente las pruebas para finalizar la educación secundaria.</v>
      </c>
      <c r="AM48" s="14">
        <f>LARGE(datos!P53:AR53,2)</f>
        <v>95.314459774233995</v>
      </c>
      <c r="AN48" t="str">
        <f>INDEX(ranking!$O$6:$AQ$88,1,MATCH(AM48,datos!$P53:$AR53,0))</f>
        <v>Acceso a servicios públicos</v>
      </c>
      <c r="AO48" s="9">
        <f>INDEX(ranking!$O$6:$AQ$88,A48+1,MATCH(AM48,datos!$P53:$AR53,0))</f>
        <v>19</v>
      </c>
      <c r="AP48" t="str">
        <f>VLOOKUP(AN48,Label!$A$9:$E$37,IF(AM48&gt;70,3,IF(AM48&gt;50,4,5)),FALSE)</f>
        <v>Muestra una alta prestación de servicios públicos básicos a la ciudadanía.</v>
      </c>
      <c r="AQ48" s="14">
        <f>LARGE(datos!P53:AR53,3)</f>
        <v>92.722267335210717</v>
      </c>
      <c r="AR48" t="str">
        <f>INDEX(ranking!$O$6:$AQ$88,1,MATCH(AQ48,datos!$P53:$AR53,0))</f>
        <v>Servicios públicos municipales</v>
      </c>
      <c r="AS48" s="9">
        <f>INDEX(ranking!$O$6:$AQ$88,A48+1,MATCH(AQ48,datos!$P53:$AR53,0))</f>
        <v>2</v>
      </c>
      <c r="AT48" t="str">
        <f>VLOOKUP(AR48,Label!$A$9:$E$37,IF(AQ48&gt;70,3,IF(AQ48&gt;50,4,5)),FALSE)</f>
        <v>Los recursos municipales son altamente invertidos en infraestructura relacionada con servicios y obras sociales.</v>
      </c>
      <c r="AU48" s="14">
        <f>SMALL(datos2!P53:AO53,1)</f>
        <v>4.6969696969696981</v>
      </c>
      <c r="AV48" t="str">
        <f>INDEX(ranking2!$O$6:$AN$88,1,MATCH(AU48,datos2!$P53:$AO53,0))</f>
        <v>Transformación digital</v>
      </c>
      <c r="AW48" s="9">
        <f>INDEX(ranking!$O$6:$AQ$88,A48+1,MATCH(AU48,datos!$P53:$AR53,0))</f>
        <v>75</v>
      </c>
      <c r="AX48" t="str">
        <f>VLOOKUP(AV48,Label!$A$9:$E$37,IF(AU48&gt;70,3,IF(AU48&gt;50,4,5)),FALSE)</f>
        <v>La Municipalidad muestra bajo progreso en el establecimiento de una hoja de ruta digital y de aprovechamiento de la infraestructura digital.</v>
      </c>
      <c r="AY48" s="14">
        <f>SMALL(datos2!P53:AO53,2)</f>
        <v>23.522317532277285</v>
      </c>
      <c r="AZ48" t="str">
        <f>INDEX(ranking2!$O$6:$AN$88,1,MATCH(AY48,datos2!$P53:$AO53,0))</f>
        <v>Transparencia municipal</v>
      </c>
      <c r="BA48" s="9">
        <f>INDEX(ranking2!$O$6:$AN$88,A48+1,MATCH(AY48,datos2!$P53:$AO53,0))</f>
        <v>77</v>
      </c>
      <c r="BB48" t="str">
        <f>VLOOKUP(AZ48,Label!$A$9:$E$37,IF(AY48&gt;70,3,IF(AY48&gt;50,4,5)),FALSE)</f>
        <v>La Municipalidad demuestra inadecuados mecanismos de rendición de cuentas y legitimidad hacia la ciudadanía.</v>
      </c>
      <c r="BC48" s="14">
        <f>SMALL(datos2!P53:AO53,3)</f>
        <v>29.904215606667464</v>
      </c>
      <c r="BD48" t="str">
        <f>INDEX(ranking2!$O$6:$AN$88,1,MATCH(BC48,datos2!$P53:$AO53,0))</f>
        <v>Infraestructura de transporte</v>
      </c>
      <c r="BE48" s="9">
        <f>INDEX(ranking2!$O$6:$AN$88,A48+1,MATCH(BC48,datos2!$P53:$AO53,0))</f>
        <v>36</v>
      </c>
      <c r="BF48" t="str">
        <f>VLOOKUP(BD48,Label!$A$9:$E$37,IF(BC48&gt;70,3,IF(BC48&gt;50,4,5)),FALSE)</f>
        <v>La red vial cantonal se encuentra en deficientes condiciones, y requiere mayor inversión para su adecuado mantenimiento.</v>
      </c>
    </row>
    <row r="49" spans="1:58" x14ac:dyDescent="0.3">
      <c r="A49">
        <v>48</v>
      </c>
      <c r="B49" s="2" t="s">
        <v>96</v>
      </c>
      <c r="C49" s="2">
        <v>404</v>
      </c>
      <c r="D49" s="2" t="s">
        <v>97</v>
      </c>
      <c r="E49" s="2" t="s">
        <v>91</v>
      </c>
      <c r="F49" s="2" t="s">
        <v>347</v>
      </c>
      <c r="G49" s="2" t="s">
        <v>385</v>
      </c>
      <c r="H49" s="2" t="s">
        <v>385</v>
      </c>
      <c r="I49">
        <v>6</v>
      </c>
      <c r="J49" t="s">
        <v>437</v>
      </c>
      <c r="K49">
        <v>1882</v>
      </c>
      <c r="L49">
        <v>52.1</v>
      </c>
      <c r="M49">
        <v>18</v>
      </c>
      <c r="N49" s="18">
        <v>110</v>
      </c>
      <c r="O49" s="9">
        <v>11099</v>
      </c>
      <c r="P49" s="9">
        <v>12842</v>
      </c>
      <c r="Q49" s="9">
        <v>15494</v>
      </c>
      <c r="R49" s="9">
        <v>3900</v>
      </c>
      <c r="S49" s="9">
        <v>43335</v>
      </c>
      <c r="T49" s="15">
        <f t="shared" si="1"/>
        <v>25.612091842621439</v>
      </c>
      <c r="U49" s="15">
        <f t="shared" si="2"/>
        <v>29.63424483673705</v>
      </c>
      <c r="V49" s="15">
        <f t="shared" si="3"/>
        <v>35.754009461174569</v>
      </c>
      <c r="W49" s="15">
        <f t="shared" si="4"/>
        <v>8.9996538594669442</v>
      </c>
      <c r="X49" s="15">
        <f t="shared" si="5"/>
        <v>100</v>
      </c>
      <c r="Y49" s="15">
        <f>VLOOKUP(B49,datos!$B$7:$I$88,8,FALSE)</f>
        <v>56.89154839834675</v>
      </c>
      <c r="Z49">
        <f>VLOOKUP(B49,ranking!$A$7:$H$88,8,FALSE)</f>
        <v>40</v>
      </c>
      <c r="AA49" t="str">
        <f>VLOOKUP(B49,datos!$B$7:$H$88,7,FALSE)</f>
        <v>Emergente</v>
      </c>
      <c r="AB49" t="str">
        <f>VLOOKUP(AA49,Label!$A$2:$B$6,2,FALSE)</f>
        <v>"Presenta posibilidades de crecimiento en algunas de las dimensiones para mejorar el desempeño"</v>
      </c>
      <c r="AC49" s="9">
        <v>36.911487758945391</v>
      </c>
      <c r="AD49" s="9">
        <f>VLOOKUP(B49,datos!$B$7:$KV$106,208,FALSE)</f>
        <v>92</v>
      </c>
      <c r="AE49" s="9">
        <f>VLOOKUP(B49,datos!$B$7:$KV$106,202,FALSE)</f>
        <v>1.1076357949482643</v>
      </c>
      <c r="AF49" s="15">
        <f>VLOOKUP(B49,datos!$B$7:$KV$106,176,FALSE)</f>
        <v>2.3076035537094728</v>
      </c>
      <c r="AG49" s="15">
        <f>VLOOKUP(B49,datos!$B$7:$KV$106,247,FALSE)</f>
        <v>38.924224577934822</v>
      </c>
      <c r="AH49" s="15">
        <f>VLOOKUP(B49,datos!$B$7:$KV$106,256,FALSE)</f>
        <v>37.69153712017215</v>
      </c>
      <c r="AI49" s="14">
        <f>LARGE(datos!P54:AR54,1)</f>
        <v>91.902630545740095</v>
      </c>
      <c r="AJ49" t="str">
        <f>INDEX(ranking!$O$6:$AQ$88,1,MATCH(AI49,datos!$P54:$AR54,0))</f>
        <v>Acceso a servicios públicos</v>
      </c>
      <c r="AK49" s="9">
        <f>INDEX(ranking!$O$6:$AQ$88,A49+1,MATCH(AI49,datos!$P54:$AR54,0))</f>
        <v>43</v>
      </c>
      <c r="AL49" t="str">
        <f>VLOOKUP(AJ49,Label!$A$9:$E$37,IF(AI49&gt;70,3,IF(AI49&gt;50,4,5)),FALSE)</f>
        <v>Muestra una alta prestación de servicios públicos básicos a la ciudadanía.</v>
      </c>
      <c r="AM49" s="14">
        <f>LARGE(datos!P54:AR54,2)</f>
        <v>91.505562068630297</v>
      </c>
      <c r="AN49" t="str">
        <f>INDEX(ranking!$O$6:$AQ$88,1,MATCH(AM49,datos!$P54:$AR54,0))</f>
        <v>Competencias básicas</v>
      </c>
      <c r="AO49" s="9">
        <f>INDEX(ranking!$O$6:$AQ$88,A49+1,MATCH(AM49,datos!$P54:$AR54,0))</f>
        <v>66</v>
      </c>
      <c r="AP49" t="str">
        <f>VLOOKUP(AN49,Label!$A$9:$E$37,IF(AM49&gt;70,3,IF(AM49&gt;50,4,5)),FALSE)</f>
        <v>Un alto porcentaje de los estudiantes aprueba satisfactoriamente las pruebas para finalizar la educación secundaria.</v>
      </c>
      <c r="AQ49" s="14">
        <f>LARGE(datos!P54:AR54,3)</f>
        <v>85.798796488733302</v>
      </c>
      <c r="AR49" t="str">
        <f>INDEX(ranking!$O$6:$AQ$88,1,MATCH(AQ49,datos!$P54:$AR54,0))</f>
        <v>Redes de voz móvil (telefonía)</v>
      </c>
      <c r="AS49" s="9">
        <f>INDEX(ranking!$O$6:$AQ$88,A49+1,MATCH(AQ49,datos!$P54:$AR54,0))</f>
        <v>47</v>
      </c>
      <c r="AT49" t="str">
        <f>VLOOKUP(AR49,Label!$A$9:$E$37,IF(AQ49&gt;70,3,IF(AQ49&gt;50,4,5)),FALSE)</f>
        <v>El desempeño de las redes de voz móviles 2G y 3G (telefonía celular) es adecuado.</v>
      </c>
      <c r="AU49" s="14">
        <f>SMALL(datos2!P54:AO54,1)</f>
        <v>15.151515151515154</v>
      </c>
      <c r="AV49" t="str">
        <f>INDEX(ranking2!$O$6:$AN$88,1,MATCH(AU49,datos2!$P54:$AO54,0))</f>
        <v>Transformación digital</v>
      </c>
      <c r="AW49" s="9">
        <f>INDEX(ranking!$O$6:$AQ$88,A49+1,MATCH(AU49,datos!$P54:$AR54,0))</f>
        <v>64</v>
      </c>
      <c r="AX49" t="str">
        <f>VLOOKUP(AV49,Label!$A$9:$E$37,IF(AU49&gt;70,3,IF(AU49&gt;50,4,5)),FALSE)</f>
        <v>La Municipalidad muestra bajo progreso en el establecimiento de una hoja de ruta digital y de aprovechamiento de la infraestructura digital.</v>
      </c>
      <c r="AY49" s="14">
        <f>SMALL(datos2!P54:AO54,2)</f>
        <v>22.515780391015092</v>
      </c>
      <c r="AZ49" t="str">
        <f>INDEX(ranking2!$O$6:$AN$88,1,MATCH(AY49,datos2!$P54:$AO54,0))</f>
        <v>Transparencia municipal</v>
      </c>
      <c r="BA49" s="9">
        <f>INDEX(ranking2!$O$6:$AN$88,A49+1,MATCH(AY49,datos2!$P54:$AO54,0))</f>
        <v>79</v>
      </c>
      <c r="BB49" t="str">
        <f>VLOOKUP(AZ49,Label!$A$9:$E$37,IF(AY49&gt;70,3,IF(AY49&gt;50,4,5)),FALSE)</f>
        <v>La Municipalidad demuestra inadecuados mecanismos de rendición de cuentas y legitimidad hacia la ciudadanía.</v>
      </c>
      <c r="BC49" s="14">
        <f>SMALL(datos2!P54:AO54,3)</f>
        <v>30.851302635529816</v>
      </c>
      <c r="BD49" t="str">
        <f>INDEX(ranking2!$O$6:$AN$88,1,MATCH(BC49,datos2!$P54:$AO54,0))</f>
        <v>Infraestructura de transporte</v>
      </c>
      <c r="BE49" s="9">
        <f>INDEX(ranking2!$O$6:$AN$88,A49+1,MATCH(BC49,datos2!$P54:$AO54,0))</f>
        <v>35</v>
      </c>
      <c r="BF49" t="str">
        <f>VLOOKUP(BD49,Label!$A$9:$E$37,IF(BC49&gt;70,3,IF(BC49&gt;50,4,5)),FALSE)</f>
        <v>La red vial cantonal se encuentra en deficientes condiciones, y requiere mayor inversión para su adecuado mantenimiento.</v>
      </c>
    </row>
    <row r="50" spans="1:58" x14ac:dyDescent="0.3">
      <c r="A50">
        <v>49</v>
      </c>
      <c r="B50" s="2" t="s">
        <v>98</v>
      </c>
      <c r="C50" s="2">
        <v>405</v>
      </c>
      <c r="D50" s="2" t="s">
        <v>99</v>
      </c>
      <c r="E50" s="2" t="s">
        <v>91</v>
      </c>
      <c r="F50" s="2" t="s">
        <v>347</v>
      </c>
      <c r="G50" s="2" t="s">
        <v>385</v>
      </c>
      <c r="H50" s="2" t="s">
        <v>385</v>
      </c>
      <c r="I50">
        <v>5</v>
      </c>
      <c r="J50" t="s">
        <v>425</v>
      </c>
      <c r="K50">
        <v>1885</v>
      </c>
      <c r="L50">
        <v>48.31</v>
      </c>
      <c r="M50">
        <v>27.7</v>
      </c>
      <c r="N50" s="18">
        <v>147.93</v>
      </c>
      <c r="O50" s="9">
        <v>13953</v>
      </c>
      <c r="P50" s="9">
        <v>16129</v>
      </c>
      <c r="Q50" s="9">
        <v>20546</v>
      </c>
      <c r="R50" s="9">
        <v>5296</v>
      </c>
      <c r="S50" s="9">
        <v>55924</v>
      </c>
      <c r="T50" s="15">
        <f t="shared" si="1"/>
        <v>24.949932050640157</v>
      </c>
      <c r="U50" s="15">
        <f t="shared" si="2"/>
        <v>28.840926972319576</v>
      </c>
      <c r="V50" s="15">
        <f t="shared" si="3"/>
        <v>36.739145983835201</v>
      </c>
      <c r="W50" s="15">
        <f t="shared" si="4"/>
        <v>9.4699949932050629</v>
      </c>
      <c r="X50" s="15">
        <f t="shared" si="5"/>
        <v>100</v>
      </c>
      <c r="Y50" s="15">
        <f>VLOOKUP(B50,datos!$B$7:$I$88,8,FALSE)</f>
        <v>62.401784855897908</v>
      </c>
      <c r="Z50">
        <f>VLOOKUP(B50,ranking!$A$7:$H$88,8,FALSE)</f>
        <v>14</v>
      </c>
      <c r="AA50" t="str">
        <f>VLOOKUP(B50,datos!$B$7:$H$88,7,FALSE)</f>
        <v>Competente</v>
      </c>
      <c r="AB50" t="str">
        <f>VLOOKUP(AA50,Label!$A$2:$B$6,2,FALSE)</f>
        <v>"Muestra condiciones óptimas en la mayoría de dimensiones que conforman el ICN"</v>
      </c>
      <c r="AC50" s="9">
        <v>32.39257495399935</v>
      </c>
      <c r="AD50" s="9">
        <f>VLOOKUP(B50,datos!$B$7:$KV$106,208,FALSE)</f>
        <v>85.649587670677306</v>
      </c>
      <c r="AE50" s="9">
        <f>VLOOKUP(B50,datos!$B$7:$KV$106,202,FALSE)</f>
        <v>16.240479307609458</v>
      </c>
      <c r="AF50" s="15">
        <f>VLOOKUP(B50,datos!$B$7:$KV$106,176,FALSE)</f>
        <v>7.1525641942636433</v>
      </c>
      <c r="AG50" s="15">
        <f>VLOOKUP(B50,datos!$B$7:$KV$106,247,FALSE)</f>
        <v>34.727826731450214</v>
      </c>
      <c r="AH50" s="15">
        <f>VLOOKUP(B50,datos!$B$7:$KV$106,256,FALSE)</f>
        <v>37.477010533355624</v>
      </c>
      <c r="AI50" s="14">
        <f>LARGE(datos!P55:AR55,1)</f>
        <v>96.297455324055008</v>
      </c>
      <c r="AJ50" t="str">
        <f>INDEX(ranking!$O$6:$AQ$88,1,MATCH(AI50,datos!$P55:$AR55,0))</f>
        <v>Acceso a servicios públicos</v>
      </c>
      <c r="AK50" s="9">
        <f>INDEX(ranking!$O$6:$AQ$88,A50+1,MATCH(AI50,datos!$P55:$AR55,0))</f>
        <v>12</v>
      </c>
      <c r="AL50" t="str">
        <f>VLOOKUP(AJ50,Label!$A$9:$E$37,IF(AI50&gt;70,3,IF(AI50&gt;50,4,5)),FALSE)</f>
        <v>Muestra una alta prestación de servicios públicos básicos a la ciudadanía.</v>
      </c>
      <c r="AM50" s="14">
        <f>LARGE(datos!P55:AR55,2)</f>
        <v>92.67334441995591</v>
      </c>
      <c r="AN50" t="str">
        <f>INDEX(ranking!$O$6:$AQ$88,1,MATCH(AM50,datos!$P55:$AR55,0))</f>
        <v>Competencias básicas</v>
      </c>
      <c r="AO50" s="9">
        <f>INDEX(ranking!$O$6:$AQ$88,A50+1,MATCH(AM50,datos!$P55:$AR55,0))</f>
        <v>45</v>
      </c>
      <c r="AP50" t="str">
        <f>VLOOKUP(AN50,Label!$A$9:$E$37,IF(AM50&gt;70,3,IF(AM50&gt;50,4,5)),FALSE)</f>
        <v>Un alto porcentaje de los estudiantes aprueba satisfactoriamente las pruebas para finalizar la educación secundaria.</v>
      </c>
      <c r="AQ50" s="14">
        <f>LARGE(datos!P55:AR55,3)</f>
        <v>86.974174267263464</v>
      </c>
      <c r="AR50" t="str">
        <f>INDEX(ranking!$O$6:$AQ$88,1,MATCH(AQ50,datos!$P55:$AR55,0))</f>
        <v>Redes de voz móvil (telefonía)</v>
      </c>
      <c r="AS50" s="9">
        <f>INDEX(ranking!$O$6:$AQ$88,A50+1,MATCH(AQ50,datos!$P55:$AR55,0))</f>
        <v>31</v>
      </c>
      <c r="AT50" t="str">
        <f>VLOOKUP(AR50,Label!$A$9:$E$37,IF(AQ50&gt;70,3,IF(AQ50&gt;50,4,5)),FALSE)</f>
        <v>El desempeño de las redes de voz móviles 2G y 3G (telefonía celular) es adecuado.</v>
      </c>
      <c r="AU50" s="14">
        <f>SMALL(datos2!P55:AO55,1)</f>
        <v>41.426537339157292</v>
      </c>
      <c r="AV50" t="str">
        <f>INDEX(ranking2!$O$6:$AN$88,1,MATCH(AU50,datos2!$P55:$AO55,0))</f>
        <v>Transparencia municipal</v>
      </c>
      <c r="AW50" s="9">
        <f>INDEX(ranking!$O$6:$AQ$88,A50+1,MATCH(AU50,datos!$P55:$AR55,0))</f>
        <v>41</v>
      </c>
      <c r="AX50" t="str">
        <f>VLOOKUP(AV50,Label!$A$9:$E$37,IF(AU50&gt;70,3,IF(AU50&gt;50,4,5)),FALSE)</f>
        <v>La Municipalidad demuestra inadecuados mecanismos de rendición de cuentas y legitimidad hacia la ciudadanía.</v>
      </c>
      <c r="AY50" s="14">
        <f>SMALL(datos2!P55:AO55,2)</f>
        <v>41.603434455369865</v>
      </c>
      <c r="AZ50" t="str">
        <f>INDEX(ranking2!$O$6:$AN$88,1,MATCH(AY50,datos2!$P55:$AO55,0))</f>
        <v>Infraestructura de transporte</v>
      </c>
      <c r="BA50" s="9">
        <f>INDEX(ranking2!$O$6:$AN$88,A50+1,MATCH(AY50,datos2!$P55:$AO55,0))</f>
        <v>19</v>
      </c>
      <c r="BB50" t="str">
        <f>VLOOKUP(AZ50,Label!$A$9:$E$37,IF(AY50&gt;70,3,IF(AY50&gt;50,4,5)),FALSE)</f>
        <v>La red vial cantonal se encuentra en deficientes condiciones, y requiere mayor inversión para su adecuado mantenimiento.</v>
      </c>
      <c r="BC50" s="14">
        <f>SMALL(datos2!P55:AO55,3)</f>
        <v>46.818181818181813</v>
      </c>
      <c r="BD50" t="str">
        <f>INDEX(ranking2!$O$6:$AN$88,1,MATCH(BC50,datos2!$P55:$AO55,0))</f>
        <v>Transformación digital</v>
      </c>
      <c r="BE50" s="9">
        <f>INDEX(ranking2!$O$6:$AN$88,A50+1,MATCH(BC50,datos2!$P55:$AO55,0))</f>
        <v>17</v>
      </c>
      <c r="BF50" t="str">
        <f>VLOOKUP(BD50,Label!$A$9:$E$37,IF(BC50&gt;70,3,IF(BC50&gt;50,4,5)),FALSE)</f>
        <v>La Municipalidad muestra bajo progreso en el establecimiento de una hoja de ruta digital y de aprovechamiento de la infraestructura digital.</v>
      </c>
    </row>
    <row r="51" spans="1:58" x14ac:dyDescent="0.3">
      <c r="A51">
        <v>50</v>
      </c>
      <c r="B51" s="2" t="s">
        <v>100</v>
      </c>
      <c r="C51" s="2">
        <v>406</v>
      </c>
      <c r="D51" s="2" t="s">
        <v>101</v>
      </c>
      <c r="E51" s="2" t="s">
        <v>91</v>
      </c>
      <c r="F51" s="2" t="s">
        <v>347</v>
      </c>
      <c r="G51" s="2" t="s">
        <v>385</v>
      </c>
      <c r="H51" s="2" t="s">
        <v>385</v>
      </c>
      <c r="I51">
        <v>4</v>
      </c>
      <c r="J51" t="s">
        <v>403</v>
      </c>
      <c r="K51">
        <v>1905</v>
      </c>
      <c r="L51">
        <v>26.67</v>
      </c>
      <c r="M51">
        <v>22.9</v>
      </c>
      <c r="N51" s="18">
        <v>75</v>
      </c>
      <c r="O51" s="9">
        <v>5638</v>
      </c>
      <c r="P51" s="9">
        <v>6702</v>
      </c>
      <c r="Q51" s="9">
        <v>8797</v>
      </c>
      <c r="R51" s="9">
        <v>2311</v>
      </c>
      <c r="S51" s="9">
        <v>23448</v>
      </c>
      <c r="T51" s="15">
        <f t="shared" si="1"/>
        <v>24.044694643466393</v>
      </c>
      <c r="U51" s="15">
        <f t="shared" si="2"/>
        <v>28.582395087001021</v>
      </c>
      <c r="V51" s="15">
        <f t="shared" si="3"/>
        <v>37.517059024223812</v>
      </c>
      <c r="W51" s="15">
        <f t="shared" si="4"/>
        <v>9.8558512453087683</v>
      </c>
      <c r="X51" s="15">
        <f t="shared" si="5"/>
        <v>100</v>
      </c>
      <c r="Y51" s="15">
        <f>VLOOKUP(B51,datos!$B$7:$I$88,8,FALSE)</f>
        <v>64.24331746629943</v>
      </c>
      <c r="Z51">
        <f>VLOOKUP(B51,ranking!$A$7:$H$88,8,FALSE)</f>
        <v>7</v>
      </c>
      <c r="AA51" t="str">
        <f>VLOOKUP(B51,datos!$B$7:$H$88,7,FALSE)</f>
        <v>Competente</v>
      </c>
      <c r="AB51" t="str">
        <f>VLOOKUP(AA51,Label!$A$2:$B$6,2,FALSE)</f>
        <v>"Muestra condiciones óptimas en la mayoría de dimensiones que conforman el ICN"</v>
      </c>
      <c r="AC51" s="9">
        <v>36.24677119000421</v>
      </c>
      <c r="AD51" s="9">
        <f>VLOOKUP(B51,datos!$B$7:$KV$106,208,FALSE)</f>
        <v>46.045918367346935</v>
      </c>
      <c r="AE51" s="9">
        <f>VLOOKUP(B51,datos!$B$7:$KV$106,202,FALSE)</f>
        <v>18.504396967858209</v>
      </c>
      <c r="AF51" s="15">
        <f>VLOOKUP(B51,datos!$B$7:$KV$106,176,FALSE)</f>
        <v>4.2647560559536002</v>
      </c>
      <c r="AG51" s="15">
        <f>VLOOKUP(B51,datos!$B$7:$KV$106,247,FALSE)</f>
        <v>47.142857142857139</v>
      </c>
      <c r="AH51" s="15">
        <f>VLOOKUP(B51,datos!$B$7:$KV$106,256,FALSE)</f>
        <v>36.923224200650964</v>
      </c>
      <c r="AI51" s="14">
        <f>LARGE(datos!P56:AR56,1)</f>
        <v>97.701996927803378</v>
      </c>
      <c r="AJ51" t="str">
        <f>INDEX(ranking!$O$6:$AQ$88,1,MATCH(AI51,datos!$P56:$AR56,0))</f>
        <v>Acceso a servicios públicos</v>
      </c>
      <c r="AK51" s="9">
        <f>INDEX(ranking!$O$6:$AQ$88,A51+1,MATCH(AI51,datos!$P56:$AR56,0))</f>
        <v>1</v>
      </c>
      <c r="AL51" t="str">
        <f>VLOOKUP(AJ51,Label!$A$9:$E$37,IF(AI51&gt;70,3,IF(AI51&gt;50,4,5)),FALSE)</f>
        <v>Muestra una alta prestación de servicios públicos básicos a la ciudadanía.</v>
      </c>
      <c r="AM51" s="14">
        <f>LARGE(datos!P56:AR56,2)</f>
        <v>94.501322555863595</v>
      </c>
      <c r="AN51" t="str">
        <f>INDEX(ranking!$O$6:$AQ$88,1,MATCH(AM51,datos!$P56:$AR56,0))</f>
        <v>Competencias básicas</v>
      </c>
      <c r="AO51" s="9">
        <f>INDEX(ranking!$O$6:$AQ$88,A51+1,MATCH(AM51,datos!$P56:$AR56,0))</f>
        <v>23</v>
      </c>
      <c r="AP51" t="str">
        <f>VLOOKUP(AN51,Label!$A$9:$E$37,IF(AM51&gt;70,3,IF(AM51&gt;50,4,5)),FALSE)</f>
        <v>Un alto porcentaje de los estudiantes aprueba satisfactoriamente las pruebas para finalizar la educación secundaria.</v>
      </c>
      <c r="AQ51" s="14">
        <f>LARGE(datos!P56:AR56,3)</f>
        <v>88.683324248535385</v>
      </c>
      <c r="AR51" t="str">
        <f>INDEX(ranking!$O$6:$AQ$88,1,MATCH(AQ51,datos!$P56:$AR56,0))</f>
        <v>Acceso a TICs en el sistema educativo</v>
      </c>
      <c r="AS51" s="9">
        <f>INDEX(ranking!$O$6:$AQ$88,A51+1,MATCH(AQ51,datos!$P56:$AR56,0))</f>
        <v>3</v>
      </c>
      <c r="AT51" t="str">
        <f>VLOOKUP(AR51,Label!$A$9:$E$37,IF(AQ51&gt;70,3,IF(AQ51&gt;50,4,5)),FALSE)</f>
        <v>El sistema educativo promueve el uso de las TIC's como herramientas de apoyo para las estrategias pedagógicas</v>
      </c>
      <c r="AU51" s="14">
        <f>SMALL(datos2!P56:AO56,1)</f>
        <v>39.212090831862199</v>
      </c>
      <c r="AV51" t="str">
        <f>INDEX(ranking2!$O$6:$AN$88,1,MATCH(AU51,datos2!$P56:$AO56,0))</f>
        <v>Sector constructivo</v>
      </c>
      <c r="AW51" s="9">
        <f>INDEX(ranking!$O$6:$AQ$88,A51+1,MATCH(AU51,datos!$P56:$AR56,0))</f>
        <v>43</v>
      </c>
      <c r="AX51" t="str">
        <f>VLOOKUP(AV51,Label!$A$9:$E$37,IF(AU51&gt;70,3,IF(AU51&gt;50,4,5)),FALSE)</f>
        <v>Evidenció un bajo dinamismo constructivo en obras de vivienda, industria, comercio y/o servicios.</v>
      </c>
      <c r="AY51" s="14">
        <f>SMALL(datos2!P56:AO56,2)</f>
        <v>44.86238332168486</v>
      </c>
      <c r="AZ51" t="str">
        <f>INDEX(ranking2!$O$6:$AN$88,1,MATCH(AY51,datos2!$P56:$AO56,0))</f>
        <v>Escolaridad media</v>
      </c>
      <c r="BA51" s="9">
        <f>INDEX(ranking2!$O$6:$AN$88,A51+1,MATCH(AY51,datos2!$P56:$AO56,0))</f>
        <v>21</v>
      </c>
      <c r="BB51" t="str">
        <f>VLOOKUP(AZ51,Label!$A$9:$E$37,IF(AY51&gt;70,3,IF(AY51&gt;50,4,5)),FALSE)</f>
        <v>Una baja proporción de la población adulta mayor a 25 años ha concluido la educación secundaria.</v>
      </c>
      <c r="BC51" s="14">
        <f>SMALL(datos2!P56:AO56,3)</f>
        <v>46.270374970146349</v>
      </c>
      <c r="BD51" t="str">
        <f>INDEX(ranking2!$O$6:$AN$88,1,MATCH(BC51,datos2!$P56:$AO56,0))</f>
        <v>Transparencia municipal</v>
      </c>
      <c r="BE51" s="9">
        <f>INDEX(ranking2!$O$6:$AN$88,A51+1,MATCH(BC51,datos2!$P56:$AO56,0))</f>
        <v>30</v>
      </c>
      <c r="BF51" t="str">
        <f>VLOOKUP(BD51,Label!$A$9:$E$37,IF(BC51&gt;70,3,IF(BC51&gt;50,4,5)),FALSE)</f>
        <v>La Municipalidad demuestra inadecuados mecanismos de rendición de cuentas y legitimidad hacia la ciudadanía.</v>
      </c>
    </row>
    <row r="52" spans="1:58" x14ac:dyDescent="0.3">
      <c r="A52">
        <v>51</v>
      </c>
      <c r="B52" s="2" t="s">
        <v>102</v>
      </c>
      <c r="C52" s="2">
        <v>407</v>
      </c>
      <c r="D52" s="2" t="s">
        <v>103</v>
      </c>
      <c r="E52" s="2" t="s">
        <v>91</v>
      </c>
      <c r="F52" s="2" t="s">
        <v>347</v>
      </c>
      <c r="G52" s="2" t="s">
        <v>385</v>
      </c>
      <c r="H52" s="2" t="s">
        <v>385</v>
      </c>
      <c r="I52">
        <v>3</v>
      </c>
      <c r="J52" t="s">
        <v>438</v>
      </c>
      <c r="K52">
        <v>1907</v>
      </c>
      <c r="L52">
        <v>12.38</v>
      </c>
      <c r="M52">
        <v>14</v>
      </c>
      <c r="N52" s="18">
        <v>64.23</v>
      </c>
      <c r="O52" s="9">
        <v>5902</v>
      </c>
      <c r="P52" s="9">
        <v>7853</v>
      </c>
      <c r="Q52" s="9">
        <v>10147</v>
      </c>
      <c r="R52" s="9">
        <v>2761</v>
      </c>
      <c r="S52" s="9">
        <v>26663</v>
      </c>
      <c r="T52" s="15">
        <f t="shared" si="1"/>
        <v>22.135543637250123</v>
      </c>
      <c r="U52" s="15">
        <f t="shared" si="2"/>
        <v>29.452799759966997</v>
      </c>
      <c r="V52" s="15">
        <f t="shared" si="3"/>
        <v>38.056482766380377</v>
      </c>
      <c r="W52" s="15">
        <f t="shared" si="4"/>
        <v>10.355173836402505</v>
      </c>
      <c r="X52" s="15">
        <f t="shared" si="5"/>
        <v>100</v>
      </c>
      <c r="Y52" s="15">
        <f>VLOOKUP(B52,datos!$B$7:$I$88,8,FALSE)</f>
        <v>69.463382471516681</v>
      </c>
      <c r="Z52">
        <f>VLOOKUP(B52,ranking!$A$7:$H$88,8,FALSE)</f>
        <v>1</v>
      </c>
      <c r="AA52" t="str">
        <f>VLOOKUP(B52,datos!$B$7:$H$88,7,FALSE)</f>
        <v>Altamente competente</v>
      </c>
      <c r="AB52" t="str">
        <f>VLOOKUP(AA52,Label!$A$2:$B$6,2,FALSE)</f>
        <v>"Muestra altos estándares en la mayoría de dimensiones que conforman el ICN"</v>
      </c>
      <c r="AC52" s="9">
        <v>42.561897855588946</v>
      </c>
      <c r="AD52" s="9">
        <f>VLOOKUP(B52,datos!$B$7:$KV$106,208,FALSE)</f>
        <v>81.784212984586631</v>
      </c>
      <c r="AE52" s="9">
        <f>VLOOKUP(B52,datos!$B$7:$KV$106,202,FALSE)</f>
        <v>4.5765488004624721</v>
      </c>
      <c r="AF52" s="15">
        <f>VLOOKUP(B52,datos!$B$7:$KV$106,176,FALSE)</f>
        <v>0</v>
      </c>
      <c r="AG52" s="15">
        <f>VLOOKUP(B52,datos!$B$7:$KV$106,247,FALSE)</f>
        <v>45.474184489090518</v>
      </c>
      <c r="AH52" s="15">
        <f>VLOOKUP(B52,datos!$B$7:$KV$106,256,FALSE)</f>
        <v>40.366672123097068</v>
      </c>
      <c r="AI52" s="14">
        <f>LARGE(datos!P57:AR57,1)</f>
        <v>96.849957236435557</v>
      </c>
      <c r="AJ52" t="str">
        <f>INDEX(ranking!$O$6:$AQ$88,1,MATCH(AI52,datos!$P57:$AR57,0))</f>
        <v>Competencias básicas</v>
      </c>
      <c r="AK52" s="9">
        <f>INDEX(ranking!$O$6:$AQ$88,A52+1,MATCH(AI52,datos!$P57:$AR57,0))</f>
        <v>3</v>
      </c>
      <c r="AL52" t="str">
        <f>VLOOKUP(AJ52,Label!$A$9:$E$37,IF(AI52&gt;70,3,IF(AI52&gt;50,4,5)),FALSE)</f>
        <v>Un alto porcentaje de los estudiantes aprueba satisfactoriamente las pruebas para finalizar la educación secundaria.</v>
      </c>
      <c r="AM52" s="14">
        <f>LARGE(datos!P57:AR57,2)</f>
        <v>95.325124216893499</v>
      </c>
      <c r="AN52" t="str">
        <f>INDEX(ranking!$O$6:$AQ$88,1,MATCH(AM52,datos!$P57:$AR57,0))</f>
        <v>Acceso a servicios públicos</v>
      </c>
      <c r="AO52" s="9">
        <f>INDEX(ranking!$O$6:$AQ$88,A52+1,MATCH(AM52,datos!$P57:$AR57,0))</f>
        <v>18</v>
      </c>
      <c r="AP52" t="str">
        <f>VLOOKUP(AN52,Label!$A$9:$E$37,IF(AM52&gt;70,3,IF(AM52&gt;50,4,5)),FALSE)</f>
        <v>Muestra una alta prestación de servicios públicos básicos a la ciudadanía.</v>
      </c>
      <c r="AQ52" s="14">
        <f>LARGE(datos!P57:AR57,3)</f>
        <v>86.493950181335293</v>
      </c>
      <c r="AR52" t="str">
        <f>INDEX(ranking!$O$6:$AQ$88,1,MATCH(AQ52,datos!$P57:$AR57,0))</f>
        <v>Cobertura educativa</v>
      </c>
      <c r="AS52" s="9">
        <f>INDEX(ranking!$O$6:$AQ$88,A52+1,MATCH(AQ52,datos!$P57:$AR57,0))</f>
        <v>17</v>
      </c>
      <c r="AT52" t="str">
        <f>VLOOKUP(AR52,Label!$A$9:$E$37,IF(AQ52&gt;70,3,IF(AQ52&gt;50,4,5)),FALSE)</f>
        <v>Muestra altas tasas de asistencia a la eduación preescolar (Ciclo Materno Infantl y Transición) y a la educación secundaria.</v>
      </c>
      <c r="AU52" s="14">
        <f>SMALL(datos2!P57:AO57,1)</f>
        <v>47.884109249537033</v>
      </c>
      <c r="AV52" t="str">
        <f>INDEX(ranking2!$O$6:$AN$88,1,MATCH(AU52,datos2!$P57:$AO57,0))</f>
        <v>Infraestructura de transporte</v>
      </c>
      <c r="AW52" s="9">
        <f>INDEX(ranking!$O$6:$AQ$88,A52+1,MATCH(AU52,datos!$P57:$AR57,0))</f>
        <v>11</v>
      </c>
      <c r="AX52" t="str">
        <f>VLOOKUP(AV52,Label!$A$9:$E$37,IF(AU52&gt;70,3,IF(AU52&gt;50,4,5)),FALSE)</f>
        <v>La red vial cantonal se encuentra en deficientes condiciones, y requiere mayor inversión para su adecuado mantenimiento.</v>
      </c>
      <c r="AY52" s="14">
        <f>SMALL(datos2!P57:AO57,2)</f>
        <v>49.055622143173608</v>
      </c>
      <c r="AZ52" t="str">
        <f>INDEX(ranking2!$O$6:$AN$88,1,MATCH(AY52,datos2!$P57:$AO57,0))</f>
        <v>Sector constructivo</v>
      </c>
      <c r="BA52" s="9">
        <f>INDEX(ranking2!$O$6:$AN$88,A52+1,MATCH(AY52,datos2!$P57:$AO57,0))</f>
        <v>21</v>
      </c>
      <c r="BB52" t="str">
        <f>VLOOKUP(AZ52,Label!$A$9:$E$37,IF(AY52&gt;70,3,IF(AY52&gt;50,4,5)),FALSE)</f>
        <v>Evidenció un bajo dinamismo constructivo en obras de vivienda, industria, comercio y/o servicios.</v>
      </c>
      <c r="BC52" s="14">
        <f>SMALL(datos2!P57:AO57,3)</f>
        <v>50.267472350918794</v>
      </c>
      <c r="BD52" t="str">
        <f>INDEX(ranking2!$O$6:$AN$88,1,MATCH(BC52,datos2!$P57:$AO57,0))</f>
        <v>Escolaridad media</v>
      </c>
      <c r="BE52" s="9">
        <f>INDEX(ranking2!$O$6:$AN$88,A52+1,MATCH(BC52,datos2!$P57:$AO57,0))</f>
        <v>13</v>
      </c>
      <c r="BF52" t="str">
        <f>VLOOKUP(BD52,Label!$A$9:$E$37,IF(BC52&gt;70,3,IF(BC52&gt;50,4,5)),FALSE)</f>
        <v>Una proporción relativamente baja de la población adulta mayor a 25 años ha concluido la educación secundaria.</v>
      </c>
    </row>
    <row r="53" spans="1:58" x14ac:dyDescent="0.3">
      <c r="A53">
        <v>52</v>
      </c>
      <c r="B53" s="2" t="s">
        <v>104</v>
      </c>
      <c r="C53" s="2">
        <v>408</v>
      </c>
      <c r="D53" s="2" t="s">
        <v>105</v>
      </c>
      <c r="E53" s="2" t="s">
        <v>91</v>
      </c>
      <c r="F53" s="2" t="s">
        <v>347</v>
      </c>
      <c r="G53" s="2" t="s">
        <v>385</v>
      </c>
      <c r="H53" s="2" t="s">
        <v>385</v>
      </c>
      <c r="I53">
        <v>3</v>
      </c>
      <c r="J53" t="s">
        <v>439</v>
      </c>
      <c r="K53">
        <v>1915</v>
      </c>
      <c r="L53">
        <v>6.75</v>
      </c>
      <c r="M53">
        <v>9.3000000000000007</v>
      </c>
      <c r="N53" s="18">
        <v>59.300000000000004</v>
      </c>
      <c r="O53" s="9">
        <v>6520</v>
      </c>
      <c r="P53" s="9">
        <v>6840</v>
      </c>
      <c r="Q53" s="9">
        <v>9424</v>
      </c>
      <c r="R53" s="9">
        <v>2362</v>
      </c>
      <c r="S53" s="9">
        <v>25146</v>
      </c>
      <c r="T53" s="15">
        <f t="shared" si="1"/>
        <v>25.928577109679473</v>
      </c>
      <c r="U53" s="15">
        <f t="shared" si="2"/>
        <v>27.201145311381531</v>
      </c>
      <c r="V53" s="15">
        <f t="shared" si="3"/>
        <v>37.477133540125671</v>
      </c>
      <c r="W53" s="15">
        <f t="shared" si="4"/>
        <v>9.3931440388133307</v>
      </c>
      <c r="X53" s="15">
        <f t="shared" si="5"/>
        <v>100</v>
      </c>
      <c r="Y53" s="15">
        <f>VLOOKUP(B53,datos!$B$7:$I$88,8,FALSE)</f>
        <v>63.680851845512045</v>
      </c>
      <c r="Z53">
        <f>VLOOKUP(B53,ranking!$A$7:$H$88,8,FALSE)</f>
        <v>11</v>
      </c>
      <c r="AA53" t="str">
        <f>VLOOKUP(B53,datos!$B$7:$H$88,7,FALSE)</f>
        <v>Competente</v>
      </c>
      <c r="AB53" t="str">
        <f>VLOOKUP(AA53,Label!$A$2:$B$6,2,FALSE)</f>
        <v>"Muestra condiciones óptimas en la mayoría de dimensiones que conforman el ICN"</v>
      </c>
      <c r="AC53" s="9">
        <v>38.607485770137409</v>
      </c>
      <c r="AD53" s="9">
        <f>VLOOKUP(B53,datos!$B$7:$KV$106,208,FALSE)</f>
        <v>83.141382049245436</v>
      </c>
      <c r="AE53" s="9">
        <f>VLOOKUP(B53,datos!$B$7:$KV$106,202,FALSE)</f>
        <v>2.8879598457322473</v>
      </c>
      <c r="AF53" s="15">
        <f>VLOOKUP(B53,datos!$B$7:$KV$106,176,FALSE)</f>
        <v>3.9767756303189374</v>
      </c>
      <c r="AG53" s="15">
        <f>VLOOKUP(B53,datos!$B$7:$KV$106,247,FALSE)</f>
        <v>31.06736388803445</v>
      </c>
      <c r="AH53" s="15">
        <f>VLOOKUP(B53,datos!$B$7:$KV$106,256,FALSE)</f>
        <v>37.027361473944723</v>
      </c>
      <c r="AI53" s="14">
        <f>LARGE(datos!P58:AR58,1)</f>
        <v>96.578470942055461</v>
      </c>
      <c r="AJ53" t="str">
        <f>INDEX(ranking!$O$6:$AQ$88,1,MATCH(AI53,datos!$P58:$AR58,0))</f>
        <v>Competencias básicas</v>
      </c>
      <c r="AK53" s="9">
        <f>INDEX(ranking!$O$6:$AQ$88,A53+1,MATCH(AI53,datos!$P58:$AR58,0))</f>
        <v>4</v>
      </c>
      <c r="AL53" t="str">
        <f>VLOOKUP(AJ53,Label!$A$9:$E$37,IF(AI53&gt;70,3,IF(AI53&gt;50,4,5)),FALSE)</f>
        <v>Un alto porcentaje de los estudiantes aprueba satisfactoriamente las pruebas para finalizar la educación secundaria.</v>
      </c>
      <c r="AM53" s="14">
        <f>LARGE(datos!P58:AR58,2)</f>
        <v>96.173485081513377</v>
      </c>
      <c r="AN53" t="str">
        <f>INDEX(ranking!$O$6:$AQ$88,1,MATCH(AM53,datos!$P58:$AR58,0))</f>
        <v>Acceso a servicios públicos</v>
      </c>
      <c r="AO53" s="9">
        <f>INDEX(ranking!$O$6:$AQ$88,A53+1,MATCH(AM53,datos!$P58:$AR58,0))</f>
        <v>14</v>
      </c>
      <c r="AP53" t="str">
        <f>VLOOKUP(AN53,Label!$A$9:$E$37,IF(AM53&gt;70,3,IF(AM53&gt;50,4,5)),FALSE)</f>
        <v>Muestra una alta prestación de servicios públicos básicos a la ciudadanía.</v>
      </c>
      <c r="AQ53" s="14">
        <f>LARGE(datos!P58:AR58,3)</f>
        <v>89.827213114722269</v>
      </c>
      <c r="AR53" t="str">
        <f>INDEX(ranking!$O$6:$AQ$88,1,MATCH(AQ53,datos!$P58:$AR58,0))</f>
        <v>Redes de voz móvil (telefonía)</v>
      </c>
      <c r="AS53" s="9">
        <f>INDEX(ranking!$O$6:$AQ$88,A53+1,MATCH(AQ53,datos!$P58:$AR58,0))</f>
        <v>6</v>
      </c>
      <c r="AT53" t="str">
        <f>VLOOKUP(AR53,Label!$A$9:$E$37,IF(AQ53&gt;70,3,IF(AQ53&gt;50,4,5)),FALSE)</f>
        <v>El desempeño de las redes de voz móviles 2G y 3G (telefonía celular) es adecuado.</v>
      </c>
      <c r="AU53" s="14">
        <f>SMALL(datos2!P58:AO58,1)</f>
        <v>38.636363636363633</v>
      </c>
      <c r="AV53" t="str">
        <f>INDEX(ranking2!$O$6:$AN$88,1,MATCH(AU53,datos2!$P58:$AO58,0))</f>
        <v>Transformación digital</v>
      </c>
      <c r="AW53" s="9">
        <f>INDEX(ranking!$O$6:$AQ$88,A53+1,MATCH(AU53,datos!$P58:$AR58,0))</f>
        <v>25</v>
      </c>
      <c r="AX53" t="str">
        <f>VLOOKUP(AV53,Label!$A$9:$E$37,IF(AU53&gt;70,3,IF(AU53&gt;50,4,5)),FALSE)</f>
        <v>La Municipalidad muestra bajo progreso en el establecimiento de una hoja de ruta digital y de aprovechamiento de la infraestructura digital.</v>
      </c>
      <c r="AY53" s="14">
        <f>SMALL(datos2!P58:AO58,2)</f>
        <v>40.203014457090127</v>
      </c>
      <c r="AZ53" t="str">
        <f>INDEX(ranking2!$O$6:$AN$88,1,MATCH(AY53,datos2!$P58:$AO58,0))</f>
        <v>Acceso a TICs en hogares</v>
      </c>
      <c r="BA53" s="9">
        <f>INDEX(ranking2!$O$6:$AN$88,A53+1,MATCH(AY53,datos2!$P58:$AO58,0))</f>
        <v>73</v>
      </c>
      <c r="BB53" t="str">
        <f>VLOOKUP(AZ53,Label!$A$9:$E$37,IF(AY53&gt;70,3,IF(AY53&gt;50,4,5)),FALSE)</f>
        <v>Una parte importante de los hogares no cuenta con acceso a servicios de internet ni dispositivos tecnológicos.</v>
      </c>
      <c r="BC53" s="14">
        <f>SMALL(datos2!P58:AO58,3)</f>
        <v>40.657837682206448</v>
      </c>
      <c r="BD53" t="str">
        <f>INDEX(ranking2!$O$6:$AN$88,1,MATCH(BC53,datos2!$P58:$AO58,0))</f>
        <v>Sector constructivo</v>
      </c>
      <c r="BE53" s="9">
        <f>INDEX(ranking2!$O$6:$AN$88,A53+1,MATCH(BC53,datos2!$P58:$AO58,0))</f>
        <v>37</v>
      </c>
      <c r="BF53" t="str">
        <f>VLOOKUP(BD53,Label!$A$9:$E$37,IF(BC53&gt;70,3,IF(BC53&gt;50,4,5)),FALSE)</f>
        <v>Evidenció un bajo dinamismo constructivo en obras de vivienda, industria, comercio y/o servicios.</v>
      </c>
    </row>
    <row r="54" spans="1:58" x14ac:dyDescent="0.3">
      <c r="A54">
        <v>53</v>
      </c>
      <c r="B54" s="2" t="s">
        <v>106</v>
      </c>
      <c r="C54" s="2">
        <v>409</v>
      </c>
      <c r="D54" s="2" t="s">
        <v>107</v>
      </c>
      <c r="E54" s="2" t="s">
        <v>91</v>
      </c>
      <c r="F54" s="2" t="s">
        <v>347</v>
      </c>
      <c r="G54" s="2" t="s">
        <v>385</v>
      </c>
      <c r="H54" s="2" t="s">
        <v>385</v>
      </c>
      <c r="I54">
        <v>2</v>
      </c>
      <c r="J54" t="s">
        <v>412</v>
      </c>
      <c r="K54">
        <v>1961</v>
      </c>
      <c r="L54">
        <v>8.34</v>
      </c>
      <c r="M54">
        <v>2.2999999999999998</v>
      </c>
      <c r="N54" s="18">
        <v>61.86</v>
      </c>
      <c r="O54" s="9">
        <v>7137</v>
      </c>
      <c r="P54" s="9">
        <v>8848</v>
      </c>
      <c r="Q54" s="9">
        <v>12341</v>
      </c>
      <c r="R54" s="9">
        <v>3044</v>
      </c>
      <c r="S54" s="9">
        <v>31370</v>
      </c>
      <c r="T54" s="15">
        <f t="shared" si="1"/>
        <v>22.751036021676761</v>
      </c>
      <c r="U54" s="15">
        <f t="shared" si="2"/>
        <v>28.205291679948996</v>
      </c>
      <c r="V54" s="15">
        <f t="shared" si="3"/>
        <v>39.340133885878224</v>
      </c>
      <c r="W54" s="15">
        <f t="shared" si="4"/>
        <v>9.703538412496016</v>
      </c>
      <c r="X54" s="15">
        <f t="shared" si="5"/>
        <v>100</v>
      </c>
      <c r="Y54" s="15">
        <f>VLOOKUP(B54,datos!$B$7:$I$88,8,FALSE)</f>
        <v>66.750431074923213</v>
      </c>
      <c r="Z54">
        <f>VLOOKUP(B54,ranking!$A$7:$H$88,8,FALSE)</f>
        <v>5</v>
      </c>
      <c r="AA54" t="str">
        <f>VLOOKUP(B54,datos!$B$7:$H$88,7,FALSE)</f>
        <v>Altamente competente</v>
      </c>
      <c r="AB54" t="str">
        <f>VLOOKUP(AA54,Label!$A$2:$B$6,2,FALSE)</f>
        <v>"Muestra altos estándares en la mayoría de dimensiones que conforman el ICN"</v>
      </c>
      <c r="AC54" s="9">
        <v>35.992089650626234</v>
      </c>
      <c r="AD54" s="9">
        <f>VLOOKUP(B54,datos!$B$7:$KV$106,208,FALSE)</f>
        <v>71.13138102096336</v>
      </c>
      <c r="AE54" s="9">
        <f>VLOOKUP(B54,datos!$B$7:$KV$106,202,FALSE)</f>
        <v>3.295415515276412</v>
      </c>
      <c r="AF54" s="15">
        <f>VLOOKUP(B54,datos!$B$7:$KV$106,176,FALSE)</f>
        <v>0</v>
      </c>
      <c r="AG54" s="15">
        <f>VLOOKUP(B54,datos!$B$7:$KV$106,247,FALSE)</f>
        <v>60.611224721654168</v>
      </c>
      <c r="AH54" s="15">
        <f>VLOOKUP(B54,datos!$B$7:$KV$106,256,FALSE)</f>
        <v>48.43642611683849</v>
      </c>
      <c r="AI54" s="14">
        <f>LARGE(datos!P59:AR59,1)</f>
        <v>96.941604180867984</v>
      </c>
      <c r="AJ54" t="str">
        <f>INDEX(ranking!$O$6:$AQ$88,1,MATCH(AI54,datos!$P59:$AR59,0))</f>
        <v>Acceso a servicios públicos</v>
      </c>
      <c r="AK54" s="9">
        <f>INDEX(ranking!$O$6:$AQ$88,A54+1,MATCH(AI54,datos!$P59:$AR59,0))</f>
        <v>5</v>
      </c>
      <c r="AL54" t="str">
        <f>VLOOKUP(AJ54,Label!$A$9:$E$37,IF(AI54&gt;70,3,IF(AI54&gt;50,4,5)),FALSE)</f>
        <v>Muestra una alta prestación de servicios públicos básicos a la ciudadanía.</v>
      </c>
      <c r="AM54" s="14">
        <f>LARGE(datos!P59:AR59,2)</f>
        <v>91.812482504151035</v>
      </c>
      <c r="AN54" t="str">
        <f>INDEX(ranking!$O$6:$AQ$88,1,MATCH(AM54,datos!$P59:$AR59,0))</f>
        <v>Competencias básicas</v>
      </c>
      <c r="AO54" s="9">
        <f>INDEX(ranking!$O$6:$AQ$88,A54+1,MATCH(AM54,datos!$P59:$AR59,0))</f>
        <v>62</v>
      </c>
      <c r="AP54" t="str">
        <f>VLOOKUP(AN54,Label!$A$9:$E$37,IF(AM54&gt;70,3,IF(AM54&gt;50,4,5)),FALSE)</f>
        <v>Un alto porcentaje de los estudiantes aprueba satisfactoriamente las pruebas para finalizar la educación secundaria.</v>
      </c>
      <c r="AQ54" s="14">
        <f>LARGE(datos!P59:AR59,3)</f>
        <v>89.627831101934319</v>
      </c>
      <c r="AR54" t="str">
        <f>INDEX(ranking!$O$6:$AQ$88,1,MATCH(AQ54,datos!$P59:$AR59,0))</f>
        <v>Acceso a TICs en el sistema educativo</v>
      </c>
      <c r="AS54" s="9">
        <f>INDEX(ranking!$O$6:$AQ$88,A54+1,MATCH(AQ54,datos!$P59:$AR59,0))</f>
        <v>2</v>
      </c>
      <c r="AT54" t="str">
        <f>VLOOKUP(AR54,Label!$A$9:$E$37,IF(AQ54&gt;70,3,IF(AQ54&gt;50,4,5)),FALSE)</f>
        <v>El sistema educativo promueve el uso de las TIC's como herramientas de apoyo para las estrategias pedagógicas</v>
      </c>
      <c r="AU54" s="14">
        <f>SMALL(datos2!P59:AO59,1)</f>
        <v>36.239155317346849</v>
      </c>
      <c r="AV54" t="str">
        <f>INDEX(ranking2!$O$6:$AN$88,1,MATCH(AU54,datos2!$P59:$AO59,0))</f>
        <v>Transparencia municipal</v>
      </c>
      <c r="AW54" s="9">
        <f>INDEX(ranking!$O$6:$AQ$88,A54+1,MATCH(AU54,datos!$P59:$AR59,0))</f>
        <v>61</v>
      </c>
      <c r="AX54" t="str">
        <f>VLOOKUP(AV54,Label!$A$9:$E$37,IF(AU54&gt;70,3,IF(AU54&gt;50,4,5)),FALSE)</f>
        <v>La Municipalidad demuestra inadecuados mecanismos de rendición de cuentas y legitimidad hacia la ciudadanía.</v>
      </c>
      <c r="AY54" s="14">
        <f>SMALL(datos2!P59:AO59,2)</f>
        <v>36.36618992478563</v>
      </c>
      <c r="AZ54" t="str">
        <f>INDEX(ranking2!$O$6:$AN$88,1,MATCH(AY54,datos2!$P59:$AO59,0))</f>
        <v>Compromiso  con la sostenibilidad</v>
      </c>
      <c r="BA54" s="9">
        <f>INDEX(ranking2!$O$6:$AN$88,A54+1,MATCH(AY54,datos2!$P59:$AO59,0))</f>
        <v>56</v>
      </c>
      <c r="BB54" t="str">
        <f>VLOOKUP(AZ54,Label!$A$9:$E$37,IF(AY54&gt;70,3,IF(AY54&gt;50,4,5)),FALSE)</f>
        <v>La Municipalidad no promueve un desarrollo sostenible y amigable con el ambiente.</v>
      </c>
      <c r="BC54" s="14">
        <f>SMALL(datos2!P59:AO59,3)</f>
        <v>37.424242424242429</v>
      </c>
      <c r="BD54" t="str">
        <f>INDEX(ranking2!$O$6:$AN$88,1,MATCH(BC54,datos2!$P59:$AO59,0))</f>
        <v>Transformación digital</v>
      </c>
      <c r="BE54" s="9">
        <f>INDEX(ranking2!$O$6:$AN$88,A54+1,MATCH(BC54,datos2!$P59:$AO59,0))</f>
        <v>27</v>
      </c>
      <c r="BF54" t="str">
        <f>VLOOKUP(BD54,Label!$A$9:$E$37,IF(BC54&gt;70,3,IF(BC54&gt;50,4,5)),FALSE)</f>
        <v>La Municipalidad muestra bajo progreso en el establecimiento de una hoja de ruta digital y de aprovechamiento de la infraestructura digital.</v>
      </c>
    </row>
    <row r="55" spans="1:58" x14ac:dyDescent="0.3">
      <c r="A55">
        <v>54</v>
      </c>
      <c r="B55" s="2" t="s">
        <v>108</v>
      </c>
      <c r="C55" s="2">
        <v>410</v>
      </c>
      <c r="D55" s="2" t="s">
        <v>109</v>
      </c>
      <c r="E55" s="2" t="s">
        <v>91</v>
      </c>
      <c r="F55" s="2" t="s">
        <v>350</v>
      </c>
      <c r="G55" s="2" t="s">
        <v>384</v>
      </c>
      <c r="H55" s="2" t="s">
        <v>384</v>
      </c>
      <c r="I55">
        <v>5</v>
      </c>
      <c r="J55" t="s">
        <v>440</v>
      </c>
      <c r="K55">
        <v>1970</v>
      </c>
      <c r="L55">
        <v>2144.38</v>
      </c>
      <c r="M55">
        <v>41.4</v>
      </c>
      <c r="N55" s="18">
        <v>1065</v>
      </c>
      <c r="O55" s="9">
        <v>29093</v>
      </c>
      <c r="P55" s="9">
        <v>26135</v>
      </c>
      <c r="Q55" s="9">
        <v>25458</v>
      </c>
      <c r="R55" s="9">
        <v>4662</v>
      </c>
      <c r="S55" s="9">
        <v>85348</v>
      </c>
      <c r="T55" s="15">
        <f t="shared" si="1"/>
        <v>34.087500585836814</v>
      </c>
      <c r="U55" s="15">
        <f t="shared" si="2"/>
        <v>30.621690022027465</v>
      </c>
      <c r="V55" s="15">
        <f t="shared" si="3"/>
        <v>29.82846698223743</v>
      </c>
      <c r="W55" s="15">
        <f t="shared" si="4"/>
        <v>5.4623424098982989</v>
      </c>
      <c r="X55" s="15">
        <f t="shared" si="5"/>
        <v>100</v>
      </c>
      <c r="Y55" s="15">
        <f>VLOOKUP(B55,datos!$B$7:$I$88,8,FALSE)</f>
        <v>49.758222614260518</v>
      </c>
      <c r="Z55">
        <f>VLOOKUP(B55,ranking!$A$7:$H$88,8,FALSE)</f>
        <v>71</v>
      </c>
      <c r="AA55" t="str">
        <f>VLOOKUP(B55,datos!$B$7:$H$88,7,FALSE)</f>
        <v>Deficiente</v>
      </c>
      <c r="AB55" t="str">
        <f>VLOOKUP(AA55,Label!$A$2:$B$6,2,FALSE)</f>
        <v>"Presenta puntajes extremadamente bajos en la mayoría de dimensiones que conforman el ICN"</v>
      </c>
      <c r="AC55" s="9">
        <v>37.063154913622213</v>
      </c>
      <c r="AD55" s="9">
        <f>VLOOKUP(B55,datos!$B$7:$KV$106,208,FALSE)</f>
        <v>15.171743841382918</v>
      </c>
      <c r="AE55" s="9" t="str">
        <f>VLOOKUP(B55,datos!$B$7:$KV$106,202,FALSE)</f>
        <v>ND</v>
      </c>
      <c r="AF55" s="15">
        <f>VLOOKUP(B55,datos!$B$7:$KV$106,176,FALSE)</f>
        <v>17.575104278952054</v>
      </c>
      <c r="AG55" s="15">
        <f>VLOOKUP(B55,datos!$B$7:$KV$106,247,FALSE)</f>
        <v>30.539945446777743</v>
      </c>
      <c r="AH55" s="15">
        <f>VLOOKUP(B55,datos!$B$7:$KV$106,256,FALSE)</f>
        <v>15.496662825836468</v>
      </c>
      <c r="AI55" s="14">
        <f>LARGE(datos!P60:AR60,1)</f>
        <v>92.627417935677784</v>
      </c>
      <c r="AJ55" t="str">
        <f>INDEX(ranking!$O$6:$AQ$88,1,MATCH(AI55,datos!$P60:$AR60,0))</f>
        <v>Competencias básicas</v>
      </c>
      <c r="AK55" s="9">
        <f>INDEX(ranking!$O$6:$AQ$88,A55+1,MATCH(AI55,datos!$P60:$AR60,0))</f>
        <v>46</v>
      </c>
      <c r="AL55" t="str">
        <f>VLOOKUP(AJ55,Label!$A$9:$E$37,IF(AI55&gt;70,3,IF(AI55&gt;50,4,5)),FALSE)</f>
        <v>Un alto porcentaje de los estudiantes aprueba satisfactoriamente las pruebas para finalizar la educación secundaria.</v>
      </c>
      <c r="AM55" s="14">
        <f>LARGE(datos!P60:AR60,2)</f>
        <v>91.132557884681134</v>
      </c>
      <c r="AN55" t="str">
        <f>INDEX(ranking!$O$6:$AQ$88,1,MATCH(AM55,datos!$P60:$AR60,0))</f>
        <v>Redes de voz móvil (telefonía)</v>
      </c>
      <c r="AO55" s="9">
        <f>INDEX(ranking!$O$6:$AQ$88,A55+1,MATCH(AM55,datos!$P60:$AR60,0))</f>
        <v>1</v>
      </c>
      <c r="AP55" t="str">
        <f>VLOOKUP(AN55,Label!$A$9:$E$37,IF(AM55&gt;70,3,IF(AM55&gt;50,4,5)),FALSE)</f>
        <v>El desempeño de las redes de voz móviles 2G y 3G (telefonía celular) es adecuado.</v>
      </c>
      <c r="AQ55" s="14">
        <f>LARGE(datos!P60:AR60,3)</f>
        <v>83.114791810443975</v>
      </c>
      <c r="AR55" t="str">
        <f>INDEX(ranking!$O$6:$AQ$88,1,MATCH(AQ55,datos!$P60:$AR60,0))</f>
        <v>Acceso a servicios públicos</v>
      </c>
      <c r="AS55" s="9">
        <f>INDEX(ranking!$O$6:$AQ$88,A55+1,MATCH(AQ55,datos!$P60:$AR60,0))</f>
        <v>77</v>
      </c>
      <c r="AT55" t="str">
        <f>VLOOKUP(AR55,Label!$A$9:$E$37,IF(AQ55&gt;70,3,IF(AQ55&gt;50,4,5)),FALSE)</f>
        <v>Muestra una alta prestación de servicios públicos básicos a la ciudadanía.</v>
      </c>
      <c r="AU55" s="14">
        <f>SMALL(datos2!P60:AO60,1)</f>
        <v>4.8484848484848486</v>
      </c>
      <c r="AV55" t="str">
        <f>INDEX(ranking2!$O$6:$AN$88,1,MATCH(AU55,datos2!$P60:$AO60,0))</f>
        <v>Transformación digital</v>
      </c>
      <c r="AW55" s="9">
        <f>INDEX(ranking!$O$6:$AQ$88,A55+1,MATCH(AU55,datos!$P60:$AR60,0))</f>
        <v>74</v>
      </c>
      <c r="AX55" t="str">
        <f>VLOOKUP(AV55,Label!$A$9:$E$37,IF(AU55&gt;70,3,IF(AU55&gt;50,4,5)),FALSE)</f>
        <v>La Municipalidad muestra bajo progreso en el establecimiento de una hoja de ruta digital y de aprovechamiento de la infraestructura digital.</v>
      </c>
      <c r="AY55" s="14">
        <f>SMALL(datos2!P60:AO60,2)</f>
        <v>11.055043686155564</v>
      </c>
      <c r="AZ55" t="str">
        <f>INDEX(ranking2!$O$6:$AN$88,1,MATCH(AY55,datos2!$P60:$AO60,0))</f>
        <v>Escolaridad media</v>
      </c>
      <c r="BA55" s="9">
        <f>INDEX(ranking2!$O$6:$AN$88,A55+1,MATCH(AY55,datos2!$P60:$AO60,0))</f>
        <v>81</v>
      </c>
      <c r="BB55" t="str">
        <f>VLOOKUP(AZ55,Label!$A$9:$E$37,IF(AY55&gt;70,3,IF(AY55&gt;50,4,5)),FALSE)</f>
        <v>Una baja proporción de la población adulta mayor a 25 años ha concluido la educación secundaria.</v>
      </c>
      <c r="BC55" s="14">
        <f>SMALL(datos2!P60:AO60,3)</f>
        <v>12.103693481274178</v>
      </c>
      <c r="BD55" t="str">
        <f>INDEX(ranking2!$O$6:$AN$88,1,MATCH(BC55,datos2!$P60:$AO60,0))</f>
        <v>Infraestructura de transporte</v>
      </c>
      <c r="BE55" s="9">
        <f>INDEX(ranking2!$O$6:$AN$88,A55+1,MATCH(BC55,datos2!$P60:$AO60,0))</f>
        <v>75</v>
      </c>
      <c r="BF55" t="str">
        <f>VLOOKUP(BD55,Label!$A$9:$E$37,IF(BC55&gt;70,3,IF(BC55&gt;50,4,5)),FALSE)</f>
        <v>La red vial cantonal se encuentra en deficientes condiciones, y requiere mayor inversión para su adecuado mantenimiento.</v>
      </c>
    </row>
    <row r="56" spans="1:58" x14ac:dyDescent="0.3">
      <c r="A56">
        <v>55</v>
      </c>
      <c r="B56" s="2" t="s">
        <v>110</v>
      </c>
      <c r="C56" s="2">
        <v>501</v>
      </c>
      <c r="D56" s="2" t="s">
        <v>111</v>
      </c>
      <c r="E56" s="2" t="s">
        <v>351</v>
      </c>
      <c r="F56" s="2" t="s">
        <v>352</v>
      </c>
      <c r="G56" s="2" t="s">
        <v>384</v>
      </c>
      <c r="H56" s="2" t="s">
        <v>384</v>
      </c>
      <c r="I56">
        <v>5</v>
      </c>
      <c r="J56" t="s">
        <v>441</v>
      </c>
      <c r="K56">
        <v>1848</v>
      </c>
      <c r="L56">
        <v>1442.17</v>
      </c>
      <c r="M56">
        <v>52.1</v>
      </c>
      <c r="N56" s="18">
        <v>729.13</v>
      </c>
      <c r="O56" s="9">
        <v>21734</v>
      </c>
      <c r="P56" s="9">
        <v>23618</v>
      </c>
      <c r="Q56" s="9">
        <v>27201</v>
      </c>
      <c r="R56" s="9">
        <v>5762</v>
      </c>
      <c r="S56" s="9">
        <v>78315</v>
      </c>
      <c r="T56" s="15">
        <f t="shared" si="1"/>
        <v>27.752027070165358</v>
      </c>
      <c r="U56" s="15">
        <f t="shared" si="2"/>
        <v>30.157696482155398</v>
      </c>
      <c r="V56" s="15">
        <f t="shared" si="3"/>
        <v>34.73280980655047</v>
      </c>
      <c r="W56" s="15">
        <f t="shared" si="4"/>
        <v>7.3574666411287755</v>
      </c>
      <c r="X56" s="15">
        <f t="shared" si="5"/>
        <v>100</v>
      </c>
      <c r="Y56" s="15">
        <f>VLOOKUP(B56,datos!$B$7:$I$88,8,FALSE)</f>
        <v>57.53041469731712</v>
      </c>
      <c r="Z56">
        <f>VLOOKUP(B56,ranking!$A$7:$H$88,8,FALSE)</f>
        <v>37</v>
      </c>
      <c r="AA56" t="str">
        <f>VLOOKUP(B56,datos!$B$7:$H$88,7,FALSE)</f>
        <v>Emergente</v>
      </c>
      <c r="AB56" t="str">
        <f>VLOOKUP(AA56,Label!$A$2:$B$6,2,FALSE)</f>
        <v>"Presenta posibilidades de crecimiento en algunas de las dimensiones para mejorar el desempeño"</v>
      </c>
      <c r="AC56" s="9">
        <v>35.158220470104482</v>
      </c>
      <c r="AD56" s="9">
        <f>VLOOKUP(B56,datos!$B$7:$KV$106,208,FALSE)</f>
        <v>23.07781958642736</v>
      </c>
      <c r="AE56" s="9">
        <f>VLOOKUP(B56,datos!$B$7:$KV$106,202,FALSE)</f>
        <v>1.445887445887446</v>
      </c>
      <c r="AF56" s="15">
        <f>VLOOKUP(B56,datos!$B$7:$KV$106,176,FALSE)</f>
        <v>12.768945923514012</v>
      </c>
      <c r="AG56" s="15">
        <f>VLOOKUP(B56,datos!$B$7:$KV$106,247,FALSE)</f>
        <v>29.725382502942331</v>
      </c>
      <c r="AH56" s="15">
        <f>VLOOKUP(B56,datos!$B$7:$KV$106,256,FALSE)</f>
        <v>28.603995098737638</v>
      </c>
      <c r="AI56" s="14">
        <f>LARGE(datos!P61:AR61,1)</f>
        <v>92.386405890866456</v>
      </c>
      <c r="AJ56" t="str">
        <f>INDEX(ranking!$O$6:$AQ$88,1,MATCH(AI56,datos!$P61:$AR61,0))</f>
        <v>Competencias básicas</v>
      </c>
      <c r="AK56" s="9">
        <f>INDEX(ranking!$O$6:$AQ$88,A56+1,MATCH(AI56,datos!$P61:$AR61,0))</f>
        <v>53</v>
      </c>
      <c r="AL56" t="str">
        <f>VLOOKUP(AJ56,Label!$A$9:$E$37,IF(AI56&gt;70,3,IF(AI56&gt;50,4,5)),FALSE)</f>
        <v>Un alto porcentaje de los estudiantes aprueba satisfactoriamente las pruebas para finalizar la educación secundaria.</v>
      </c>
      <c r="AM56" s="14">
        <f>LARGE(datos!P61:AR61,2)</f>
        <v>91.282856021969394</v>
      </c>
      <c r="AN56" t="str">
        <f>INDEX(ranking!$O$6:$AQ$88,1,MATCH(AM56,datos!$P61:$AR61,0))</f>
        <v>Acceso a servicios públicos</v>
      </c>
      <c r="AO56" s="9">
        <f>INDEX(ranking!$O$6:$AQ$88,A56+1,MATCH(AM56,datos!$P61:$AR61,0))</f>
        <v>46</v>
      </c>
      <c r="AP56" t="str">
        <f>VLOOKUP(AN56,Label!$A$9:$E$37,IF(AM56&gt;70,3,IF(AM56&gt;50,4,5)),FALSE)</f>
        <v>Muestra una alta prestación de servicios públicos básicos a la ciudadanía.</v>
      </c>
      <c r="AQ56" s="14">
        <f>LARGE(datos!P61:AR61,3)</f>
        <v>89.908039494679997</v>
      </c>
      <c r="AR56" t="str">
        <f>INDEX(ranking!$O$6:$AQ$88,1,MATCH(AQ56,datos!$P61:$AR61,0))</f>
        <v>Redes de voz móvil (telefonía)</v>
      </c>
      <c r="AS56" s="9">
        <f>INDEX(ranking!$O$6:$AQ$88,A56+1,MATCH(AQ56,datos!$P61:$AR61,0))</f>
        <v>5</v>
      </c>
      <c r="AT56" t="str">
        <f>VLOOKUP(AR56,Label!$A$9:$E$37,IF(AQ56&gt;70,3,IF(AQ56&gt;50,4,5)),FALSE)</f>
        <v>El desempeño de las redes de voz móviles 2G y 3G (telefonía celular) es adecuado.</v>
      </c>
      <c r="AU56" s="14">
        <f>SMALL(datos2!P61:AO61,1)</f>
        <v>26.430353231719593</v>
      </c>
      <c r="AV56" t="str">
        <f>INDEX(ranking2!$O$6:$AN$88,1,MATCH(AU56,datos2!$P61:$AO61,0))</f>
        <v>Infraestructura de transporte</v>
      </c>
      <c r="AW56" s="9">
        <f>INDEX(ranking!$O$6:$AQ$88,A56+1,MATCH(AU56,datos!$P61:$AR61,0))</f>
        <v>44</v>
      </c>
      <c r="AX56" t="str">
        <f>VLOOKUP(AV56,Label!$A$9:$E$37,IF(AU56&gt;70,3,IF(AU56&gt;50,4,5)),FALSE)</f>
        <v>La red vial cantonal se encuentra en deficientes condiciones, y requiere mayor inversión para su adecuado mantenimiento.</v>
      </c>
      <c r="AY56" s="14">
        <f>SMALL(datos2!P61:AO61,2)</f>
        <v>29.848484848484844</v>
      </c>
      <c r="AZ56" t="str">
        <f>INDEX(ranking2!$O$6:$AN$88,1,MATCH(AY56,datos2!$P61:$AO61,0))</f>
        <v>Transformación digital</v>
      </c>
      <c r="BA56" s="9">
        <f>INDEX(ranking2!$O$6:$AN$88,A56+1,MATCH(AY56,datos2!$P61:$AO61,0))</f>
        <v>40</v>
      </c>
      <c r="BB56" t="str">
        <f>VLOOKUP(AZ56,Label!$A$9:$E$37,IF(AY56&gt;70,3,IF(AY56&gt;50,4,5)),FALSE)</f>
        <v>La Municipalidad muestra bajo progreso en el establecimiento de una hoja de ruta digital y de aprovechamiento de la infraestructura digital.</v>
      </c>
      <c r="BC56" s="14">
        <f>SMALL(datos2!P61:AO61,3)</f>
        <v>32.072268638250733</v>
      </c>
      <c r="BD56" t="str">
        <f>INDEX(ranking2!$O$6:$AN$88,1,MATCH(BC56,datos2!$P61:$AO61,0))</f>
        <v>Escolaridad media</v>
      </c>
      <c r="BE56" s="9">
        <f>INDEX(ranking2!$O$6:$AN$88,A56+1,MATCH(BC56,datos2!$P61:$AO61,0))</f>
        <v>49</v>
      </c>
      <c r="BF56" t="str">
        <f>VLOOKUP(BD56,Label!$A$9:$E$37,IF(BC56&gt;70,3,IF(BC56&gt;50,4,5)),FALSE)</f>
        <v>Una baja proporción de la población adulta mayor a 25 años ha concluido la educación secundaria.</v>
      </c>
    </row>
    <row r="57" spans="1:58" x14ac:dyDescent="0.3">
      <c r="A57">
        <v>56</v>
      </c>
      <c r="B57" s="2" t="s">
        <v>112</v>
      </c>
      <c r="C57" s="2">
        <v>502</v>
      </c>
      <c r="D57" s="2" t="s">
        <v>113</v>
      </c>
      <c r="E57" s="2" t="s">
        <v>351</v>
      </c>
      <c r="F57" s="2" t="s">
        <v>352</v>
      </c>
      <c r="G57" s="2" t="s">
        <v>384</v>
      </c>
      <c r="H57" s="2" t="s">
        <v>384</v>
      </c>
      <c r="I57">
        <v>7</v>
      </c>
      <c r="J57" t="s">
        <v>442</v>
      </c>
      <c r="K57">
        <v>1848</v>
      </c>
      <c r="L57">
        <v>1337.57</v>
      </c>
      <c r="M57">
        <v>50.9</v>
      </c>
      <c r="N57" s="18">
        <v>1052.8799999999999</v>
      </c>
      <c r="O57" s="9">
        <v>13801</v>
      </c>
      <c r="P57" s="9">
        <v>15423</v>
      </c>
      <c r="Q57" s="9">
        <v>21010</v>
      </c>
      <c r="R57" s="9">
        <v>6888</v>
      </c>
      <c r="S57" s="9">
        <v>57122</v>
      </c>
      <c r="T57" s="15">
        <f t="shared" si="1"/>
        <v>24.160568607541752</v>
      </c>
      <c r="U57" s="15">
        <f t="shared" si="2"/>
        <v>27.000105038338994</v>
      </c>
      <c r="V57" s="15">
        <f t="shared" si="3"/>
        <v>36.780925037638738</v>
      </c>
      <c r="W57" s="15">
        <f t="shared" si="4"/>
        <v>12.058401316480516</v>
      </c>
      <c r="X57" s="15">
        <f t="shared" si="5"/>
        <v>100</v>
      </c>
      <c r="Y57" s="15">
        <f>VLOOKUP(B57,datos!$B$7:$I$88,8,FALSE)</f>
        <v>54.656196481278421</v>
      </c>
      <c r="Z57">
        <f>VLOOKUP(B57,ranking!$A$7:$H$88,8,FALSE)</f>
        <v>50</v>
      </c>
      <c r="AA57" t="str">
        <f>VLOOKUP(B57,datos!$B$7:$H$88,7,FALSE)</f>
        <v>Limitado</v>
      </c>
      <c r="AB57" t="str">
        <f>VLOOKUP(AA57,Label!$A$2:$B$6,2,FALSE)</f>
        <v>"Evidencia condiciones sub óptimas en la mayoría de dimensiones que conforman el ICN"</v>
      </c>
      <c r="AC57" s="9">
        <v>44.023824658050223</v>
      </c>
      <c r="AD57" s="9">
        <f>VLOOKUP(B57,datos!$B$7:$KV$106,208,FALSE)</f>
        <v>33.774029329078338</v>
      </c>
      <c r="AE57" s="9">
        <f>VLOOKUP(B57,datos!$B$7:$KV$106,202,FALSE)</f>
        <v>3.989747970952584</v>
      </c>
      <c r="AF57" s="15">
        <f>VLOOKUP(B57,datos!$B$7:$KV$106,176,FALSE)</f>
        <v>15.755750849059906</v>
      </c>
      <c r="AG57" s="15">
        <f>VLOOKUP(B57,datos!$B$7:$KV$106,247,FALSE)</f>
        <v>27.447825687229933</v>
      </c>
      <c r="AH57" s="15">
        <f>VLOOKUP(B57,datos!$B$7:$KV$106,256,FALSE)</f>
        <v>31.127548369349267</v>
      </c>
      <c r="AI57" s="14">
        <f>LARGE(datos!P62:AR62,1)</f>
        <v>92.494628604962855</v>
      </c>
      <c r="AJ57" t="str">
        <f>INDEX(ranking!$O$6:$AQ$88,1,MATCH(AI57,datos!$P62:$AR62,0))</f>
        <v>Competencias básicas</v>
      </c>
      <c r="AK57" s="9">
        <f>INDEX(ranking!$O$6:$AQ$88,A57+1,MATCH(AI57,datos!$P62:$AR62,0))</f>
        <v>48</v>
      </c>
      <c r="AL57" t="str">
        <f>VLOOKUP(AJ57,Label!$A$9:$E$37,IF(AI57&gt;70,3,IF(AI57&gt;50,4,5)),FALSE)</f>
        <v>Un alto porcentaje de los estudiantes aprueba satisfactoriamente las pruebas para finalizar la educación secundaria.</v>
      </c>
      <c r="AM57" s="14">
        <f>LARGE(datos!P62:AR62,2)</f>
        <v>90.348750886474321</v>
      </c>
      <c r="AN57" t="str">
        <f>INDEX(ranking!$O$6:$AQ$88,1,MATCH(AM57,datos!$P62:$AR62,0))</f>
        <v>Cobertura educativa</v>
      </c>
      <c r="AO57" s="9">
        <f>INDEX(ranking!$O$6:$AQ$88,A57+1,MATCH(AM57,datos!$P62:$AR62,0))</f>
        <v>10</v>
      </c>
      <c r="AP57" t="str">
        <f>VLOOKUP(AN57,Label!$A$9:$E$37,IF(AM57&gt;70,3,IF(AM57&gt;50,4,5)),FALSE)</f>
        <v>Muestra altas tasas de asistencia a la eduación preescolar (Ciclo Materno Infantl y Transición) y a la educación secundaria.</v>
      </c>
      <c r="AQ57" s="14">
        <f>LARGE(datos!P62:AR62,3)</f>
        <v>88.307655928754215</v>
      </c>
      <c r="AR57" t="str">
        <f>INDEX(ranking!$O$6:$AQ$88,1,MATCH(AQ57,datos!$P62:$AR62,0))</f>
        <v>Redes de voz móvil (telefonía)</v>
      </c>
      <c r="AS57" s="9">
        <f>INDEX(ranking!$O$6:$AQ$88,A57+1,MATCH(AQ57,datos!$P62:$AR62,0))</f>
        <v>19</v>
      </c>
      <c r="AT57" t="str">
        <f>VLOOKUP(AR57,Label!$A$9:$E$37,IF(AQ57&gt;70,3,IF(AQ57&gt;50,4,5)),FALSE)</f>
        <v>El desempeño de las redes de voz móviles 2G y 3G (telefonía celular) es adecuado.</v>
      </c>
      <c r="AU57" s="14">
        <f>SMALL(datos2!P62:AO62,1)</f>
        <v>10.743629900981185</v>
      </c>
      <c r="AV57" t="str">
        <f>INDEX(ranking2!$O$6:$AN$88,1,MATCH(AU57,datos2!$P62:$AO62,0))</f>
        <v>Infraestructura de transporte</v>
      </c>
      <c r="AW57" s="9">
        <f>INDEX(ranking!$O$6:$AQ$88,A57+1,MATCH(AU57,datos!$P62:$AR62,0))</f>
        <v>78</v>
      </c>
      <c r="AX57" t="str">
        <f>VLOOKUP(AV57,Label!$A$9:$E$37,IF(AU57&gt;70,3,IF(AU57&gt;50,4,5)),FALSE)</f>
        <v>La red vial cantonal se encuentra en deficientes condiciones, y requiere mayor inversión para su adecuado mantenimiento.</v>
      </c>
      <c r="AY57" s="14">
        <f>SMALL(datos2!P62:AO62,2)</f>
        <v>21.973925486099116</v>
      </c>
      <c r="AZ57" t="str">
        <f>INDEX(ranking2!$O$6:$AN$88,1,MATCH(AY57,datos2!$P62:$AO62,0))</f>
        <v>Transparencia municipal</v>
      </c>
      <c r="BA57" s="9">
        <f>INDEX(ranking2!$O$6:$AN$88,A57+1,MATCH(AY57,datos2!$P62:$AO62,0))</f>
        <v>80</v>
      </c>
      <c r="BB57" t="str">
        <f>VLOOKUP(AZ57,Label!$A$9:$E$37,IF(AY57&gt;70,3,IF(AY57&gt;50,4,5)),FALSE)</f>
        <v>La Municipalidad demuestra inadecuados mecanismos de rendición de cuentas y legitimidad hacia la ciudadanía.</v>
      </c>
      <c r="BC57" s="14">
        <f>SMALL(datos2!P62:AO62,3)</f>
        <v>22.121212121212121</v>
      </c>
      <c r="BD57" t="str">
        <f>INDEX(ranking2!$O$6:$AN$88,1,MATCH(BC57,datos2!$P62:$AO62,0))</f>
        <v>Transformación digital</v>
      </c>
      <c r="BE57" s="9">
        <f>INDEX(ranking2!$O$6:$AN$88,A57+1,MATCH(BC57,datos2!$P62:$AO62,0))</f>
        <v>49</v>
      </c>
      <c r="BF57" t="str">
        <f>VLOOKUP(BD57,Label!$A$9:$E$37,IF(BC57&gt;70,3,IF(BC57&gt;50,4,5)),FALSE)</f>
        <v>La Municipalidad muestra bajo progreso en el establecimiento de una hoja de ruta digital y de aprovechamiento de la infraestructura digital.</v>
      </c>
    </row>
    <row r="58" spans="1:58" x14ac:dyDescent="0.3">
      <c r="A58">
        <v>57</v>
      </c>
      <c r="B58" s="2" t="s">
        <v>114</v>
      </c>
      <c r="C58" s="2">
        <v>503</v>
      </c>
      <c r="D58" s="2" t="s">
        <v>115</v>
      </c>
      <c r="E58" s="2" t="s">
        <v>351</v>
      </c>
      <c r="F58" s="2" t="s">
        <v>352</v>
      </c>
      <c r="G58" s="2" t="s">
        <v>384</v>
      </c>
      <c r="H58" s="2" t="s">
        <v>384</v>
      </c>
      <c r="I58">
        <v>9</v>
      </c>
      <c r="J58" t="s">
        <v>443</v>
      </c>
      <c r="K58">
        <v>1848</v>
      </c>
      <c r="L58">
        <v>1320.81</v>
      </c>
      <c r="M58">
        <v>65.900000000000006</v>
      </c>
      <c r="N58" s="18">
        <v>1111.29</v>
      </c>
      <c r="O58" s="9">
        <v>20443</v>
      </c>
      <c r="P58" s="9">
        <v>18127</v>
      </c>
      <c r="Q58" s="9">
        <v>24952</v>
      </c>
      <c r="R58" s="9">
        <v>6605</v>
      </c>
      <c r="S58" s="9">
        <v>70127</v>
      </c>
      <c r="T58" s="15">
        <f t="shared" si="1"/>
        <v>29.151396751607798</v>
      </c>
      <c r="U58" s="15">
        <f t="shared" si="2"/>
        <v>25.848817146035053</v>
      </c>
      <c r="V58" s="15">
        <f t="shared" si="3"/>
        <v>35.581159895617951</v>
      </c>
      <c r="W58" s="15">
        <f t="shared" si="4"/>
        <v>9.4186262067392015</v>
      </c>
      <c r="X58" s="15">
        <f t="shared" si="5"/>
        <v>100</v>
      </c>
      <c r="Y58" s="15">
        <f>VLOOKUP(B58,datos!$B$7:$I$88,8,FALSE)</f>
        <v>56.756252341254019</v>
      </c>
      <c r="Z58">
        <f>VLOOKUP(B58,ranking!$A$7:$H$88,8,FALSE)</f>
        <v>41</v>
      </c>
      <c r="AA58" t="str">
        <f>VLOOKUP(B58,datos!$B$7:$H$88,7,FALSE)</f>
        <v>Emergente</v>
      </c>
      <c r="AB58" t="str">
        <f>VLOOKUP(AA58,Label!$A$2:$B$6,2,FALSE)</f>
        <v>"Presenta posibilidades de crecimiento en algunas de las dimensiones para mejorar el desempeño"</v>
      </c>
      <c r="AC58" s="9">
        <v>45.233522274792712</v>
      </c>
      <c r="AD58" s="9">
        <f>VLOOKUP(B58,datos!$B$7:$KV$106,208,FALSE)</f>
        <v>65.49549549549549</v>
      </c>
      <c r="AE58" s="9">
        <f>VLOOKUP(B58,datos!$B$7:$KV$106,202,FALSE)</f>
        <v>1.563868932889434</v>
      </c>
      <c r="AF58" s="15">
        <f>VLOOKUP(B58,datos!$B$7:$KV$106,176,FALSE)</f>
        <v>21.389764284797582</v>
      </c>
      <c r="AG58" s="15">
        <f>VLOOKUP(B58,datos!$B$7:$KV$106,247,FALSE)</f>
        <v>25.139546684709067</v>
      </c>
      <c r="AH58" s="15">
        <f>VLOOKUP(B58,datos!$B$7:$KV$106,256,FALSE)</f>
        <v>33.572993315733299</v>
      </c>
      <c r="AI58" s="14">
        <f>LARGE(datos!P63:AR63,1)</f>
        <v>94.328439281820778</v>
      </c>
      <c r="AJ58" t="str">
        <f>INDEX(ranking!$O$6:$AQ$88,1,MATCH(AI58,datos!$P63:$AR63,0))</f>
        <v>Competencias básicas</v>
      </c>
      <c r="AK58" s="9">
        <f>INDEX(ranking!$O$6:$AQ$88,A58+1,MATCH(AI58,datos!$P63:$AR63,0))</f>
        <v>25</v>
      </c>
      <c r="AL58" t="str">
        <f>VLOOKUP(AJ58,Label!$A$9:$E$37,IF(AI58&gt;70,3,IF(AI58&gt;50,4,5)),FALSE)</f>
        <v>Un alto porcentaje de los estudiantes aprueba satisfactoriamente las pruebas para finalizar la educación secundaria.</v>
      </c>
      <c r="AM58" s="14">
        <f>LARGE(datos!P63:AR63,2)</f>
        <v>91.296515561569691</v>
      </c>
      <c r="AN58" t="str">
        <f>INDEX(ranking!$O$6:$AQ$88,1,MATCH(AM58,datos!$P63:$AR63,0))</f>
        <v>Acceso a servicios públicos</v>
      </c>
      <c r="AO58" s="9">
        <f>INDEX(ranking!$O$6:$AQ$88,A58+1,MATCH(AM58,datos!$P63:$AR63,0))</f>
        <v>45</v>
      </c>
      <c r="AP58" t="str">
        <f>VLOOKUP(AN58,Label!$A$9:$E$37,IF(AM58&gt;70,3,IF(AM58&gt;50,4,5)),FALSE)</f>
        <v>Muestra una alta prestación de servicios públicos básicos a la ciudadanía.</v>
      </c>
      <c r="AQ58" s="14">
        <f>LARGE(datos!P63:AR63,3)</f>
        <v>85.859086557729412</v>
      </c>
      <c r="AR58" t="str">
        <f>INDEX(ranking!$O$6:$AQ$88,1,MATCH(AQ58,datos!$P63:$AR63,0))</f>
        <v>Redes de voz móvil (telefonía)</v>
      </c>
      <c r="AS58" s="9">
        <f>INDEX(ranking!$O$6:$AQ$88,A58+1,MATCH(AQ58,datos!$P63:$AR63,0))</f>
        <v>46</v>
      </c>
      <c r="AT58" t="str">
        <f>VLOOKUP(AR58,Label!$A$9:$E$37,IF(AQ58&gt;70,3,IF(AQ58&gt;50,4,5)),FALSE)</f>
        <v>El desempeño de las redes de voz móviles 2G y 3G (telefonía celular) es adecuado.</v>
      </c>
      <c r="AU58" s="14">
        <f>SMALL(datos2!P63:AO63,1)</f>
        <v>26.548898226487402</v>
      </c>
      <c r="AV58" t="str">
        <f>INDEX(ranking2!$O$6:$AN$88,1,MATCH(AU58,datos2!$P63:$AO63,0))</f>
        <v>Habilidades en ciencia y tecnología</v>
      </c>
      <c r="AW58" s="9">
        <f>INDEX(ranking!$O$6:$AQ$88,A58+1,MATCH(AU58,datos!$P63:$AR63,0))</f>
        <v>62</v>
      </c>
      <c r="AX58" t="str">
        <f>VLOOKUP(AV58,Label!$A$9:$E$37,IF(AU58&gt;70,3,IF(AU58&gt;50,4,5)),FALSE)</f>
        <v>Muy pocos de los graduados universitarios cuentan con competencias y habilidades en las áreas de Ciencia y Tecnología.</v>
      </c>
      <c r="AY58" s="14">
        <f>SMALL(datos2!P63:AO63,2)</f>
        <v>37.823816766384574</v>
      </c>
      <c r="AZ58" t="str">
        <f>INDEX(ranking2!$O$6:$AN$88,1,MATCH(AY58,datos2!$P63:$AO63,0))</f>
        <v>Transparencia municipal</v>
      </c>
      <c r="BA58" s="9">
        <f>INDEX(ranking2!$O$6:$AN$88,A58+1,MATCH(AY58,datos2!$P63:$AO63,0))</f>
        <v>55</v>
      </c>
      <c r="BB58" t="str">
        <f>VLOOKUP(AZ58,Label!$A$9:$E$37,IF(AY58&gt;70,3,IF(AY58&gt;50,4,5)),FALSE)</f>
        <v>La Municipalidad demuestra inadecuados mecanismos de rendición de cuentas y legitimidad hacia la ciudadanía.</v>
      </c>
      <c r="BC58" s="14">
        <f>SMALL(datos2!P63:AO63,3)</f>
        <v>41.600417230491665</v>
      </c>
      <c r="BD58" t="str">
        <f>INDEX(ranking2!$O$6:$AN$88,1,MATCH(BC58,datos2!$P63:$AO63,0))</f>
        <v>Acceso a TICs en hogares</v>
      </c>
      <c r="BE58" s="9">
        <f>INDEX(ranking2!$O$6:$AN$88,A58+1,MATCH(BC58,datos2!$P63:$AO63,0))</f>
        <v>68</v>
      </c>
      <c r="BF58" t="str">
        <f>VLOOKUP(BD58,Label!$A$9:$E$37,IF(BC58&gt;70,3,IF(BC58&gt;50,4,5)),FALSE)</f>
        <v>Una parte importante de los hogares no cuenta con acceso a servicios de internet ni dispositivos tecnológicos.</v>
      </c>
    </row>
    <row r="59" spans="1:58" x14ac:dyDescent="0.3">
      <c r="A59">
        <v>58</v>
      </c>
      <c r="B59" s="2" t="s">
        <v>116</v>
      </c>
      <c r="C59" s="2">
        <v>504</v>
      </c>
      <c r="D59" s="2" t="s">
        <v>117</v>
      </c>
      <c r="E59" s="2" t="s">
        <v>351</v>
      </c>
      <c r="F59" s="2" t="s">
        <v>352</v>
      </c>
      <c r="G59" s="2" t="s">
        <v>384</v>
      </c>
      <c r="H59" s="2" t="s">
        <v>384</v>
      </c>
      <c r="I59">
        <v>4</v>
      </c>
      <c r="J59" t="s">
        <v>444</v>
      </c>
      <c r="K59">
        <v>1848</v>
      </c>
      <c r="L59">
        <v>1277.93</v>
      </c>
      <c r="M59">
        <v>48.9</v>
      </c>
      <c r="N59" s="18">
        <v>646.75</v>
      </c>
      <c r="O59" s="9">
        <v>7314</v>
      </c>
      <c r="P59" s="9">
        <v>7236</v>
      </c>
      <c r="Q59" s="9">
        <v>7942</v>
      </c>
      <c r="R59" s="9">
        <v>2003</v>
      </c>
      <c r="S59" s="9">
        <v>24495</v>
      </c>
      <c r="T59" s="15">
        <f t="shared" si="1"/>
        <v>29.859154929577464</v>
      </c>
      <c r="U59" s="15">
        <f t="shared" si="2"/>
        <v>29.540722596448255</v>
      </c>
      <c r="V59" s="15">
        <f t="shared" si="3"/>
        <v>32.42294345784854</v>
      </c>
      <c r="W59" s="15">
        <f t="shared" si="4"/>
        <v>8.1771790161257396</v>
      </c>
      <c r="X59" s="15">
        <f t="shared" si="5"/>
        <v>100</v>
      </c>
      <c r="Y59" s="15">
        <f>VLOOKUP(B59,datos!$B$7:$I$88,8,FALSE)</f>
        <v>54.552975817204413</v>
      </c>
      <c r="Z59">
        <f>VLOOKUP(B59,ranking!$A$7:$H$88,8,FALSE)</f>
        <v>52</v>
      </c>
      <c r="AA59" t="str">
        <f>VLOOKUP(B59,datos!$B$7:$H$88,7,FALSE)</f>
        <v>Limitado</v>
      </c>
      <c r="AB59" t="str">
        <f>VLOOKUP(AA59,Label!$A$2:$B$6,2,FALSE)</f>
        <v>"Evidencia condiciones sub óptimas en la mayoría de dimensiones que conforman el ICN"</v>
      </c>
      <c r="AC59" s="9">
        <v>41.669004207573636</v>
      </c>
      <c r="AD59" s="9">
        <f>VLOOKUP(B59,datos!$B$7:$KV$106,208,FALSE)</f>
        <v>30.376596038904168</v>
      </c>
      <c r="AE59" s="9">
        <f>VLOOKUP(B59,datos!$B$7:$KV$106,202,FALSE)</f>
        <v>2.4029977396802509</v>
      </c>
      <c r="AF59" s="15">
        <f>VLOOKUP(B59,datos!$B$7:$KV$106,176,FALSE)</f>
        <v>28.577260665441926</v>
      </c>
      <c r="AG59" s="15">
        <f>VLOOKUP(B59,datos!$B$7:$KV$106,247,FALSE)</f>
        <v>30.426070449272309</v>
      </c>
      <c r="AH59" s="15">
        <f>VLOOKUP(B59,datos!$B$7:$KV$106,256,FALSE)</f>
        <v>24.435803069231305</v>
      </c>
      <c r="AI59" s="14">
        <f>LARGE(datos!P64:AR64,1)</f>
        <v>90.608996062992134</v>
      </c>
      <c r="AJ59" t="str">
        <f>INDEX(ranking!$O$6:$AQ$88,1,MATCH(AI59,datos!$P64:$AR64,0))</f>
        <v>Competencias básicas</v>
      </c>
      <c r="AK59" s="9">
        <f>INDEX(ranking!$O$6:$AQ$88,A59+1,MATCH(AI59,datos!$P64:$AR64,0))</f>
        <v>73</v>
      </c>
      <c r="AL59" t="str">
        <f>VLOOKUP(AJ59,Label!$A$9:$E$37,IF(AI59&gt;70,3,IF(AI59&gt;50,4,5)),FALSE)</f>
        <v>Un alto porcentaje de los estudiantes aprueba satisfactoriamente las pruebas para finalizar la educación secundaria.</v>
      </c>
      <c r="AM59" s="14">
        <f>LARGE(datos!P64:AR64,2)</f>
        <v>90.105462982493151</v>
      </c>
      <c r="AN59" t="str">
        <f>INDEX(ranking!$O$6:$AQ$88,1,MATCH(AM59,datos!$P64:$AR64,0))</f>
        <v>Acceso a servicios públicos</v>
      </c>
      <c r="AO59" s="9">
        <f>INDEX(ranking!$O$6:$AQ$88,A59+1,MATCH(AM59,datos!$P64:$AR64,0))</f>
        <v>53</v>
      </c>
      <c r="AP59" t="str">
        <f>VLOOKUP(AN59,Label!$A$9:$E$37,IF(AM59&gt;70,3,IF(AM59&gt;50,4,5)),FALSE)</f>
        <v>Muestra una alta prestación de servicios públicos básicos a la ciudadanía.</v>
      </c>
      <c r="AQ59" s="14">
        <f>LARGE(datos!P64:AR64,3)</f>
        <v>87.882912953628846</v>
      </c>
      <c r="AR59" t="str">
        <f>INDEX(ranking!$O$6:$AQ$88,1,MATCH(AQ59,datos!$P64:$AR64,0))</f>
        <v>Trámites ágiles</v>
      </c>
      <c r="AS59" s="9">
        <f>INDEX(ranking!$O$6:$AQ$88,A59+1,MATCH(AQ59,datos!$P64:$AR64,0))</f>
        <v>6</v>
      </c>
      <c r="AT59" t="str">
        <f>VLOOKUP(AR59,Label!$A$9:$E$37,IF(AQ59&gt;70,3,IF(AQ59&gt;50,4,5)),FALSE)</f>
        <v>La Municipalidad demuestra alto nivel de eficiencia en la duración para la gestión de trámites ante la ciudadanía.</v>
      </c>
      <c r="AU59" s="14">
        <f>SMALL(datos2!P64:AO64,1)</f>
        <v>22.668231060263878</v>
      </c>
      <c r="AV59" t="str">
        <f>INDEX(ranking2!$O$6:$AN$88,1,MATCH(AU59,datos2!$P64:$AO64,0))</f>
        <v>Escolaridad media</v>
      </c>
      <c r="AW59" s="9">
        <f>INDEX(ranking!$O$6:$AQ$88,A59+1,MATCH(AU59,datos!$P64:$AR64,0))</f>
        <v>73</v>
      </c>
      <c r="AX59" t="str">
        <f>VLOOKUP(AV59,Label!$A$9:$E$37,IF(AU59&gt;70,3,IF(AU59&gt;50,4,5)),FALSE)</f>
        <v>Una baja proporción de la población adulta mayor a 25 años ha concluido la educación secundaria.</v>
      </c>
      <c r="AY59" s="14">
        <f>SMALL(datos2!P64:AO64,2)</f>
        <v>26.849880407189616</v>
      </c>
      <c r="AZ59" t="str">
        <f>INDEX(ranking2!$O$6:$AN$88,1,MATCH(AY59,datos2!$P64:$AO64,0))</f>
        <v>Infraestructura de transporte</v>
      </c>
      <c r="BA59" s="9">
        <f>INDEX(ranking2!$O$6:$AN$88,A59+1,MATCH(AY59,datos2!$P64:$AO64,0))</f>
        <v>42</v>
      </c>
      <c r="BB59" t="str">
        <f>VLOOKUP(AZ59,Label!$A$9:$E$37,IF(AY59&gt;70,3,IF(AY59&gt;50,4,5)),FALSE)</f>
        <v>La red vial cantonal se encuentra en deficientes condiciones, y requiere mayor inversión para su adecuado mantenimiento.</v>
      </c>
      <c r="BC59" s="14">
        <f>SMALL(datos2!P64:AO64,3)</f>
        <v>29.545454545454543</v>
      </c>
      <c r="BD59" t="str">
        <f>INDEX(ranking2!$O$6:$AN$88,1,MATCH(BC59,datos2!$P64:$AO64,0))</f>
        <v>Transformación digital</v>
      </c>
      <c r="BE59" s="9">
        <f>INDEX(ranking2!$O$6:$AN$88,A59+1,MATCH(BC59,datos2!$P64:$AO64,0))</f>
        <v>42</v>
      </c>
      <c r="BF59" t="str">
        <f>VLOOKUP(BD59,Label!$A$9:$E$37,IF(BC59&gt;70,3,IF(BC59&gt;50,4,5)),FALSE)</f>
        <v>La Municipalidad muestra bajo progreso en el establecimiento de una hoja de ruta digital y de aprovechamiento de la infraestructura digital.</v>
      </c>
    </row>
    <row r="60" spans="1:58" x14ac:dyDescent="0.3">
      <c r="A60">
        <v>59</v>
      </c>
      <c r="B60" s="2" t="s">
        <v>118</v>
      </c>
      <c r="C60" s="2">
        <v>505</v>
      </c>
      <c r="D60" s="2" t="s">
        <v>119</v>
      </c>
      <c r="E60" s="2" t="s">
        <v>351</v>
      </c>
      <c r="F60" s="2" t="s">
        <v>352</v>
      </c>
      <c r="G60" s="2" t="s">
        <v>384</v>
      </c>
      <c r="H60" s="2" t="s">
        <v>384</v>
      </c>
      <c r="I60">
        <v>4</v>
      </c>
      <c r="J60" t="s">
        <v>445</v>
      </c>
      <c r="K60">
        <v>1877</v>
      </c>
      <c r="L60">
        <v>599.01</v>
      </c>
      <c r="M60">
        <v>51.4</v>
      </c>
      <c r="N60" s="18">
        <v>443.56</v>
      </c>
      <c r="O60" s="9">
        <v>13899</v>
      </c>
      <c r="P60" s="9">
        <v>13292</v>
      </c>
      <c r="Q60" s="9">
        <v>15977</v>
      </c>
      <c r="R60" s="9">
        <v>3687</v>
      </c>
      <c r="S60" s="9">
        <v>46855</v>
      </c>
      <c r="T60" s="15">
        <f t="shared" si="1"/>
        <v>29.663856578806957</v>
      </c>
      <c r="U60" s="15">
        <f t="shared" si="2"/>
        <v>28.36837050474869</v>
      </c>
      <c r="V60" s="15">
        <f t="shared" si="3"/>
        <v>34.098815494611031</v>
      </c>
      <c r="W60" s="15">
        <f t="shared" si="4"/>
        <v>7.8689574218333158</v>
      </c>
      <c r="X60" s="15">
        <f t="shared" si="5"/>
        <v>100</v>
      </c>
      <c r="Y60" s="15">
        <f>VLOOKUP(B60,datos!$B$7:$I$88,8,FALSE)</f>
        <v>55.13872579982803</v>
      </c>
      <c r="Z60">
        <f>VLOOKUP(B60,ranking!$A$7:$H$88,8,FALSE)</f>
        <v>47</v>
      </c>
      <c r="AA60" t="str">
        <f>VLOOKUP(B60,datos!$B$7:$H$88,7,FALSE)</f>
        <v>Emergente</v>
      </c>
      <c r="AB60" t="str">
        <f>VLOOKUP(AA60,Label!$A$2:$B$6,2,FALSE)</f>
        <v>"Presenta posibilidades de crecimiento en algunas de las dimensiones para mejorar el desempeño"</v>
      </c>
      <c r="AC60" s="9">
        <v>44.162715052709956</v>
      </c>
      <c r="AD60" s="9">
        <f>VLOOKUP(B60,datos!$B$7:$KV$106,208,FALSE)</f>
        <v>39.714697796006668</v>
      </c>
      <c r="AE60" s="9">
        <f>VLOOKUP(B60,datos!$B$7:$KV$106,202,FALSE)</f>
        <v>3.3105912745605695</v>
      </c>
      <c r="AF60" s="15">
        <f>VLOOKUP(B60,datos!$B$7:$KV$106,176,FALSE)</f>
        <v>12.805463664496852</v>
      </c>
      <c r="AG60" s="15">
        <f>VLOOKUP(B60,datos!$B$7:$KV$106,247,FALSE)</f>
        <v>33.048830529339348</v>
      </c>
      <c r="AH60" s="15">
        <f>VLOOKUP(B60,datos!$B$7:$KV$106,256,FALSE)</f>
        <v>27.763439919513583</v>
      </c>
      <c r="AI60" s="14">
        <f>LARGE(datos!P65:AR65,1)</f>
        <v>91.167481149965184</v>
      </c>
      <c r="AJ60" t="str">
        <f>INDEX(ranking!$O$6:$AQ$88,1,MATCH(AI60,datos!$P65:$AR65,0))</f>
        <v>Competencias básicas</v>
      </c>
      <c r="AK60" s="9">
        <f>INDEX(ranking!$O$6:$AQ$88,A60+1,MATCH(AI60,datos!$P65:$AR65,0))</f>
        <v>70</v>
      </c>
      <c r="AL60" t="str">
        <f>VLOOKUP(AJ60,Label!$A$9:$E$37,IF(AI60&gt;70,3,IF(AI60&gt;50,4,5)),FALSE)</f>
        <v>Un alto porcentaje de los estudiantes aprueba satisfactoriamente las pruebas para finalizar la educación secundaria.</v>
      </c>
      <c r="AM60" s="14">
        <f>LARGE(datos!P65:AR65,2)</f>
        <v>91.15633976200246</v>
      </c>
      <c r="AN60" t="str">
        <f>INDEX(ranking!$O$6:$AQ$88,1,MATCH(AM60,datos!$P65:$AR65,0))</f>
        <v>Acceso a servicios públicos</v>
      </c>
      <c r="AO60" s="9">
        <f>INDEX(ranking!$O$6:$AQ$88,A60+1,MATCH(AM60,datos!$P65:$AR65,0))</f>
        <v>48</v>
      </c>
      <c r="AP60" t="str">
        <f>VLOOKUP(AN60,Label!$A$9:$E$37,IF(AM60&gt;70,3,IF(AM60&gt;50,4,5)),FALSE)</f>
        <v>Muestra una alta prestación de servicios públicos básicos a la ciudadanía.</v>
      </c>
      <c r="AQ60" s="14">
        <f>LARGE(datos!P65:AR65,3)</f>
        <v>89.044587228899985</v>
      </c>
      <c r="AR60" t="str">
        <f>INDEX(ranking!$O$6:$AQ$88,1,MATCH(AQ60,datos!$P65:$AR65,0))</f>
        <v>Redes de voz móvil (telefonía)</v>
      </c>
      <c r="AS60" s="9">
        <f>INDEX(ranking!$O$6:$AQ$88,A60+1,MATCH(AQ60,datos!$P65:$AR65,0))</f>
        <v>15</v>
      </c>
      <c r="AT60" t="str">
        <f>VLOOKUP(AR60,Label!$A$9:$E$37,IF(AQ60&gt;70,3,IF(AQ60&gt;50,4,5)),FALSE)</f>
        <v>El desempeño de las redes de voz móviles 2G y 3G (telefonía celular) es adecuado.</v>
      </c>
      <c r="AU60" s="14">
        <f>SMALL(datos2!P65:AO65,1)</f>
        <v>18.837376786776456</v>
      </c>
      <c r="AV60" t="str">
        <f>INDEX(ranking2!$O$6:$AN$88,1,MATCH(AU60,datos2!$P65:$AO65,0))</f>
        <v>Habilidades en ciencia y tecnología</v>
      </c>
      <c r="AW60" s="9">
        <f>INDEX(ranking!$O$6:$AQ$88,A60+1,MATCH(AU60,datos!$P65:$AR65,0))</f>
        <v>74</v>
      </c>
      <c r="AX60" t="str">
        <f>VLOOKUP(AV60,Label!$A$9:$E$37,IF(AU60&gt;70,3,IF(AU60&gt;50,4,5)),FALSE)</f>
        <v>Muy pocos de los graduados universitarios cuentan con competencias y habilidades en las áreas de Ciencia y Tecnología.</v>
      </c>
      <c r="AY60" s="14">
        <f>SMALL(datos2!P65:AO65,2)</f>
        <v>34.778149987417542</v>
      </c>
      <c r="AZ60" t="str">
        <f>INDEX(ranking2!$O$6:$AN$88,1,MATCH(AY60,datos2!$P65:$AO65,0))</f>
        <v>Escolaridad media</v>
      </c>
      <c r="BA60" s="9">
        <f>INDEX(ranking2!$O$6:$AN$88,A60+1,MATCH(AY60,datos2!$P65:$AO65,0))</f>
        <v>44</v>
      </c>
      <c r="BB60" t="str">
        <f>VLOOKUP(AZ60,Label!$A$9:$E$37,IF(AY60&gt;70,3,IF(AY60&gt;50,4,5)),FALSE)</f>
        <v>Una baja proporción de la población adulta mayor a 25 años ha concluido la educación secundaria.</v>
      </c>
      <c r="BC60" s="14">
        <f>SMALL(datos2!P65:AO65,3)</f>
        <v>40.757575757575758</v>
      </c>
      <c r="BD60" t="str">
        <f>INDEX(ranking2!$O$6:$AN$88,1,MATCH(BC60,datos2!$P65:$AO65,0))</f>
        <v>Transformación digital</v>
      </c>
      <c r="BE60" s="9">
        <f>INDEX(ranking2!$O$6:$AN$88,A60+1,MATCH(BC60,datos2!$P65:$AO65,0))</f>
        <v>22</v>
      </c>
      <c r="BF60" t="str">
        <f>VLOOKUP(BD60,Label!$A$9:$E$37,IF(BC60&gt;70,3,IF(BC60&gt;50,4,5)),FALSE)</f>
        <v>La Municipalidad muestra bajo progreso en el establecimiento de una hoja de ruta digital y de aprovechamiento de la infraestructura digital.</v>
      </c>
    </row>
    <row r="61" spans="1:58" x14ac:dyDescent="0.3">
      <c r="A61">
        <v>60</v>
      </c>
      <c r="B61" s="2" t="s">
        <v>120</v>
      </c>
      <c r="C61" s="2">
        <v>506</v>
      </c>
      <c r="D61" s="2" t="s">
        <v>121</v>
      </c>
      <c r="E61" s="2" t="s">
        <v>351</v>
      </c>
      <c r="F61" s="2" t="s">
        <v>352</v>
      </c>
      <c r="G61" s="2" t="s">
        <v>384</v>
      </c>
      <c r="H61" s="2" t="s">
        <v>384</v>
      </c>
      <c r="I61">
        <v>5</v>
      </c>
      <c r="J61" t="s">
        <v>446</v>
      </c>
      <c r="K61">
        <v>1878</v>
      </c>
      <c r="L61">
        <v>687.05</v>
      </c>
      <c r="M61">
        <v>38.4</v>
      </c>
      <c r="N61" s="18">
        <v>262.73</v>
      </c>
      <c r="O61" s="9">
        <v>9781</v>
      </c>
      <c r="P61" s="9">
        <v>9757</v>
      </c>
      <c r="Q61" s="9">
        <v>10722</v>
      </c>
      <c r="R61" s="9">
        <v>2785</v>
      </c>
      <c r="S61" s="9">
        <v>33045</v>
      </c>
      <c r="T61" s="15">
        <f t="shared" si="1"/>
        <v>29.599031623543652</v>
      </c>
      <c r="U61" s="15">
        <f t="shared" si="2"/>
        <v>29.526403389317597</v>
      </c>
      <c r="V61" s="15">
        <f t="shared" si="3"/>
        <v>32.446663640490243</v>
      </c>
      <c r="W61" s="15">
        <f t="shared" si="4"/>
        <v>8.4279013466485093</v>
      </c>
      <c r="X61" s="15">
        <f t="shared" si="5"/>
        <v>100</v>
      </c>
      <c r="Y61" s="15">
        <f>VLOOKUP(B61,datos!$B$7:$I$88,8,FALSE)</f>
        <v>55.314420595199657</v>
      </c>
      <c r="Z61">
        <f>VLOOKUP(B61,ranking!$A$7:$H$88,8,FALSE)</f>
        <v>44</v>
      </c>
      <c r="AA61" t="str">
        <f>VLOOKUP(B61,datos!$B$7:$H$88,7,FALSE)</f>
        <v>Emergente</v>
      </c>
      <c r="AB61" t="str">
        <f>VLOOKUP(AA61,Label!$A$2:$B$6,2,FALSE)</f>
        <v>"Presenta posibilidades de crecimiento en algunas de las dimensiones para mejorar el desempeño"</v>
      </c>
      <c r="AC61" s="9">
        <v>40.666366951396185</v>
      </c>
      <c r="AD61" s="9">
        <f>VLOOKUP(B61,datos!$B$7:$KV$106,208,FALSE)</f>
        <v>55.694120871591068</v>
      </c>
      <c r="AE61" s="9">
        <f>VLOOKUP(B61,datos!$B$7:$KV$106,202,FALSE)</f>
        <v>5.9026629607452357</v>
      </c>
      <c r="AF61" s="15">
        <f>VLOOKUP(B61,datos!$B$7:$KV$106,176,FALSE)</f>
        <v>15.130882130428205</v>
      </c>
      <c r="AG61" s="15">
        <f>VLOOKUP(B61,datos!$B$7:$KV$106,247,FALSE)</f>
        <v>33.566373944922837</v>
      </c>
      <c r="AH61" s="15">
        <f>VLOOKUP(B61,datos!$B$7:$KV$106,256,FALSE)</f>
        <v>26.853925782432352</v>
      </c>
      <c r="AI61" s="14">
        <f>LARGE(datos!P66:AR66,1)</f>
        <v>95.654751167450542</v>
      </c>
      <c r="AJ61" t="str">
        <f>INDEX(ranking!$O$6:$AQ$88,1,MATCH(AI61,datos!$P66:$AR66,0))</f>
        <v>Competencias básicas</v>
      </c>
      <c r="AK61" s="9">
        <f>INDEX(ranking!$O$6:$AQ$88,A61+1,MATCH(AI61,datos!$P66:$AR66,0))</f>
        <v>9</v>
      </c>
      <c r="AL61" t="str">
        <f>VLOOKUP(AJ61,Label!$A$9:$E$37,IF(AI61&gt;70,3,IF(AI61&gt;50,4,5)),FALSE)</f>
        <v>Un alto porcentaje de los estudiantes aprueba satisfactoriamente las pruebas para finalizar la educación secundaria.</v>
      </c>
      <c r="AM61" s="14">
        <f>LARGE(datos!P66:AR66,2)</f>
        <v>92.805865802711224</v>
      </c>
      <c r="AN61" t="str">
        <f>INDEX(ranking!$O$6:$AQ$88,1,MATCH(AM61,datos!$P66:$AR66,0))</f>
        <v>Acceso a servicios públicos</v>
      </c>
      <c r="AO61" s="9">
        <f>INDEX(ranking!$O$6:$AQ$88,A61+1,MATCH(AM61,datos!$P66:$AR66,0))</f>
        <v>40</v>
      </c>
      <c r="AP61" t="str">
        <f>VLOOKUP(AN61,Label!$A$9:$E$37,IF(AM61&gt;70,3,IF(AM61&gt;50,4,5)),FALSE)</f>
        <v>Muestra una alta prestación de servicios públicos básicos a la ciudadanía.</v>
      </c>
      <c r="AQ61" s="14">
        <f>LARGE(datos!P66:AR66,3)</f>
        <v>85.612753589142386</v>
      </c>
      <c r="AR61" t="str">
        <f>INDEX(ranking!$O$6:$AQ$88,1,MATCH(AQ61,datos!$P66:$AR66,0))</f>
        <v>Redes de voz móvil (telefonía)</v>
      </c>
      <c r="AS61" s="9">
        <f>INDEX(ranking!$O$6:$AQ$88,A61+1,MATCH(AQ61,datos!$P66:$AR66,0))</f>
        <v>48</v>
      </c>
      <c r="AT61" t="str">
        <f>VLOOKUP(AR61,Label!$A$9:$E$37,IF(AQ61&gt;70,3,IF(AQ61&gt;50,4,5)),FALSE)</f>
        <v>El desempeño de las redes de voz móviles 2G y 3G (telefonía celular) es adecuado.</v>
      </c>
      <c r="AU61" s="14">
        <f>SMALL(datos2!P66:AO66,1)</f>
        <v>11.212121212121213</v>
      </c>
      <c r="AV61" t="str">
        <f>INDEX(ranking2!$O$6:$AN$88,1,MATCH(AU61,datos2!$P66:$AO66,0))</f>
        <v>Transformación digital</v>
      </c>
      <c r="AW61" s="9">
        <f>INDEX(ranking!$O$6:$AQ$88,A61+1,MATCH(AU61,datos!$P66:$AR66,0))</f>
        <v>68</v>
      </c>
      <c r="AX61" t="str">
        <f>VLOOKUP(AV61,Label!$A$9:$E$37,IF(AU61&gt;70,3,IF(AU61&gt;50,4,5)),FALSE)</f>
        <v>La Municipalidad muestra bajo progreso en el establecimiento de una hoja de ruta digital y de aprovechamiento de la infraestructura digital.</v>
      </c>
      <c r="AY61" s="14">
        <f>SMALL(datos2!P66:AO66,2)</f>
        <v>25.298548287208707</v>
      </c>
      <c r="AZ61" t="str">
        <f>INDEX(ranking2!$O$6:$AN$88,1,MATCH(AY61,datos2!$P66:$AO66,0))</f>
        <v>Infraestructura de transporte</v>
      </c>
      <c r="BA61" s="9">
        <f>INDEX(ranking2!$O$6:$AN$88,A61+1,MATCH(AY61,datos2!$P66:$AO66,0))</f>
        <v>47</v>
      </c>
      <c r="BB61" t="str">
        <f>VLOOKUP(AZ61,Label!$A$9:$E$37,IF(AY61&gt;70,3,IF(AY61&gt;50,4,5)),FALSE)</f>
        <v>La red vial cantonal se encuentra en deficientes condiciones, y requiere mayor inversión para su adecuado mantenimiento.</v>
      </c>
      <c r="BC61" s="14">
        <f>SMALL(datos2!P66:AO66,3)</f>
        <v>31.181022978634999</v>
      </c>
      <c r="BD61" t="str">
        <f>INDEX(ranking2!$O$6:$AN$88,1,MATCH(BC61,datos2!$P66:$AO66,0))</f>
        <v>Escolaridad media</v>
      </c>
      <c r="BE61" s="9">
        <f>INDEX(ranking2!$O$6:$AN$88,A61+1,MATCH(BC61,datos2!$P66:$AO66,0))</f>
        <v>56</v>
      </c>
      <c r="BF61" t="str">
        <f>VLOOKUP(BD61,Label!$A$9:$E$37,IF(BC61&gt;70,3,IF(BC61&gt;50,4,5)),FALSE)</f>
        <v>Una baja proporción de la población adulta mayor a 25 años ha concluido la educación secundaria.</v>
      </c>
    </row>
    <row r="62" spans="1:58" x14ac:dyDescent="0.3">
      <c r="A62">
        <v>61</v>
      </c>
      <c r="B62" s="2" t="s">
        <v>122</v>
      </c>
      <c r="C62" s="2">
        <v>507</v>
      </c>
      <c r="D62" s="2" t="s">
        <v>123</v>
      </c>
      <c r="E62" s="2" t="s">
        <v>351</v>
      </c>
      <c r="F62" s="2" t="s">
        <v>352</v>
      </c>
      <c r="G62" s="2" t="s">
        <v>384</v>
      </c>
      <c r="H62" s="2" t="s">
        <v>384</v>
      </c>
      <c r="I62">
        <v>4</v>
      </c>
      <c r="J62" t="s">
        <v>447</v>
      </c>
      <c r="K62">
        <v>1915</v>
      </c>
      <c r="L62">
        <v>646.02</v>
      </c>
      <c r="M62">
        <v>44.1</v>
      </c>
      <c r="N62" s="18">
        <v>548.14</v>
      </c>
      <c r="O62" s="9">
        <v>5541</v>
      </c>
      <c r="P62" s="9">
        <v>6090</v>
      </c>
      <c r="Q62" s="9">
        <v>6618</v>
      </c>
      <c r="R62" s="9">
        <v>1909</v>
      </c>
      <c r="S62" s="9">
        <v>20158</v>
      </c>
      <c r="T62" s="15">
        <f t="shared" si="1"/>
        <v>27.487846016469884</v>
      </c>
      <c r="U62" s="15">
        <f t="shared" si="2"/>
        <v>30.211330489135829</v>
      </c>
      <c r="V62" s="15">
        <f t="shared" si="3"/>
        <v>32.830637960115091</v>
      </c>
      <c r="W62" s="15">
        <f t="shared" si="4"/>
        <v>9.4701855342791941</v>
      </c>
      <c r="X62" s="15">
        <f t="shared" si="5"/>
        <v>100</v>
      </c>
      <c r="Y62" s="15">
        <f>VLOOKUP(B62,datos!$B$7:$I$88,8,FALSE)</f>
        <v>51.773938836342502</v>
      </c>
      <c r="Z62">
        <f>VLOOKUP(B62,ranking!$A$7:$H$88,8,FALSE)</f>
        <v>63</v>
      </c>
      <c r="AA62" t="str">
        <f>VLOOKUP(B62,datos!$B$7:$H$88,7,FALSE)</f>
        <v>Limitado</v>
      </c>
      <c r="AB62" t="str">
        <f>VLOOKUP(AA62,Label!$A$2:$B$6,2,FALSE)</f>
        <v>"Evidencia condiciones sub óptimas en la mayoría de dimensiones que conforman el ICN"</v>
      </c>
      <c r="AC62" s="9">
        <v>52.167712492869356</v>
      </c>
      <c r="AD62" s="9">
        <f>VLOOKUP(B62,datos!$B$7:$KV$106,208,FALSE)</f>
        <v>13.527565950304668</v>
      </c>
      <c r="AE62" s="9">
        <f>VLOOKUP(B62,datos!$B$7:$KV$106,202,FALSE)</f>
        <v>5.4487179487179489</v>
      </c>
      <c r="AF62" s="15">
        <f>VLOOKUP(B62,datos!$B$7:$KV$106,176,FALSE)</f>
        <v>0</v>
      </c>
      <c r="AG62" s="15">
        <f>VLOOKUP(B62,datos!$B$7:$KV$106,247,FALSE)</f>
        <v>20.427553444180521</v>
      </c>
      <c r="AH62" s="15">
        <f>VLOOKUP(B62,datos!$B$7:$KV$106,256,FALSE)</f>
        <v>24.097809290064539</v>
      </c>
      <c r="AI62" s="14">
        <f>LARGE(datos!P67:AR67,1)</f>
        <v>93.194279491833043</v>
      </c>
      <c r="AJ62" t="str">
        <f>INDEX(ranking!$O$6:$AQ$88,1,MATCH(AI62,datos!$P67:$AR67,0))</f>
        <v>Competencias básicas</v>
      </c>
      <c r="AK62" s="9">
        <f>INDEX(ranking!$O$6:$AQ$88,A62+1,MATCH(AI62,datos!$P67:$AR67,0))</f>
        <v>40</v>
      </c>
      <c r="AL62" t="str">
        <f>VLOOKUP(AJ62,Label!$A$9:$E$37,IF(AI62&gt;70,3,IF(AI62&gt;50,4,5)),FALSE)</f>
        <v>Un alto porcentaje de los estudiantes aprueba satisfactoriamente las pruebas para finalizar la educación secundaria.</v>
      </c>
      <c r="AM62" s="14">
        <f>LARGE(datos!P67:AR67,2)</f>
        <v>92.557403008709429</v>
      </c>
      <c r="AN62" t="str">
        <f>INDEX(ranking!$O$6:$AQ$88,1,MATCH(AM62,datos!$P67:$AR67,0))</f>
        <v>Acceso a servicios públicos</v>
      </c>
      <c r="AO62" s="9">
        <f>INDEX(ranking!$O$6:$AQ$88,A62+1,MATCH(AM62,datos!$P67:$AR67,0))</f>
        <v>41</v>
      </c>
      <c r="AP62" t="str">
        <f>VLOOKUP(AN62,Label!$A$9:$E$37,IF(AM62&gt;70,3,IF(AM62&gt;50,4,5)),FALSE)</f>
        <v>Muestra una alta prestación de servicios públicos básicos a la ciudadanía.</v>
      </c>
      <c r="AQ62" s="14">
        <f>LARGE(datos!P67:AR67,3)</f>
        <v>88.442710024295522</v>
      </c>
      <c r="AR62" t="str">
        <f>INDEX(ranking!$O$6:$AQ$88,1,MATCH(AQ62,datos!$P67:$AR67,0))</f>
        <v>Seguridad</v>
      </c>
      <c r="AS62" s="9">
        <f>INDEX(ranking!$O$6:$AQ$88,A62+1,MATCH(AQ62,datos!$P67:$AR67,0))</f>
        <v>12</v>
      </c>
      <c r="AT62" t="str">
        <f>VLOOKUP(AR62,Label!$A$9:$E$37,IF(AQ62&gt;70,3,IF(AQ62&gt;50,4,5)),FALSE)</f>
        <v>Presenta bajos índices de criminalidad que propician un ambiente seguro para el establecimiento de empresas.</v>
      </c>
      <c r="AU62" s="14">
        <f>SMALL(datos2!P67:AO67,1)</f>
        <v>7.5757575757575752</v>
      </c>
      <c r="AV62" t="str">
        <f>INDEX(ranking2!$O$6:$AN$88,1,MATCH(AU62,datos2!$P67:$AO67,0))</f>
        <v>Transformación digital</v>
      </c>
      <c r="AW62" s="9">
        <f>INDEX(ranking!$O$6:$AQ$88,A62+1,MATCH(AU62,datos!$P67:$AR67,0))</f>
        <v>72</v>
      </c>
      <c r="AX62" t="str">
        <f>VLOOKUP(AV62,Label!$A$9:$E$37,IF(AU62&gt;70,3,IF(AU62&gt;50,4,5)),FALSE)</f>
        <v>La Municipalidad muestra bajo progreso en el establecimiento de una hoja de ruta digital y de aprovechamiento de la infraestructura digital.</v>
      </c>
      <c r="AY62" s="14">
        <f>SMALL(datos2!P67:AO67,2)</f>
        <v>12.704135441644222</v>
      </c>
      <c r="AZ62" t="str">
        <f>INDEX(ranking2!$O$6:$AN$88,1,MATCH(AY62,datos2!$P67:$AO67,0))</f>
        <v>Infraestructura de transporte</v>
      </c>
      <c r="BA62" s="9">
        <f>INDEX(ranking2!$O$6:$AN$88,A62+1,MATCH(AY62,datos2!$P67:$AO67,0))</f>
        <v>74</v>
      </c>
      <c r="BB62" t="str">
        <f>VLOOKUP(AZ62,Label!$A$9:$E$37,IF(AY62&gt;70,3,IF(AY62&gt;50,4,5)),FALSE)</f>
        <v>La red vial cantonal se encuentra en deficientes condiciones, y requiere mayor inversión para su adecuado mantenimiento.</v>
      </c>
      <c r="BC62" s="14">
        <f>SMALL(datos2!P67:AO67,3)</f>
        <v>28.421030291300944</v>
      </c>
      <c r="BD62" t="str">
        <f>INDEX(ranking2!$O$6:$AN$88,1,MATCH(BC62,datos2!$P67:$AO67,0))</f>
        <v>Escolaridad media</v>
      </c>
      <c r="BE62" s="9">
        <f>INDEX(ranking2!$O$6:$AN$88,A62+1,MATCH(BC62,datos2!$P67:$AO67,0))</f>
        <v>61</v>
      </c>
      <c r="BF62" t="str">
        <f>VLOOKUP(BD62,Label!$A$9:$E$37,IF(BC62&gt;70,3,IF(BC62&gt;50,4,5)),FALSE)</f>
        <v>Una baja proporción de la población adulta mayor a 25 años ha concluido la educación secundaria.</v>
      </c>
    </row>
    <row r="63" spans="1:58" x14ac:dyDescent="0.3">
      <c r="A63">
        <v>62</v>
      </c>
      <c r="B63" s="2" t="s">
        <v>124</v>
      </c>
      <c r="C63" s="2">
        <v>508</v>
      </c>
      <c r="D63" s="2" t="s">
        <v>125</v>
      </c>
      <c r="E63" s="2" t="s">
        <v>351</v>
      </c>
      <c r="F63" s="2" t="s">
        <v>352</v>
      </c>
      <c r="G63" s="2" t="s">
        <v>384</v>
      </c>
      <c r="H63" s="2" t="s">
        <v>384</v>
      </c>
      <c r="I63">
        <v>8</v>
      </c>
      <c r="J63" t="s">
        <v>448</v>
      </c>
      <c r="K63">
        <v>1914</v>
      </c>
      <c r="L63">
        <v>669.23</v>
      </c>
      <c r="M63">
        <v>38.6</v>
      </c>
      <c r="N63" s="18">
        <v>450.4</v>
      </c>
      <c r="O63" s="9">
        <v>5487</v>
      </c>
      <c r="P63" s="9">
        <v>6477</v>
      </c>
      <c r="Q63" s="9">
        <v>7351</v>
      </c>
      <c r="R63" s="9">
        <v>2548</v>
      </c>
      <c r="S63" s="9">
        <v>21863</v>
      </c>
      <c r="T63" s="15">
        <f t="shared" si="1"/>
        <v>25.097196176188081</v>
      </c>
      <c r="U63" s="15">
        <f t="shared" si="2"/>
        <v>29.625394502126877</v>
      </c>
      <c r="V63" s="15">
        <f t="shared" si="3"/>
        <v>33.623016054521337</v>
      </c>
      <c r="W63" s="15">
        <f t="shared" si="4"/>
        <v>11.654393267163702</v>
      </c>
      <c r="X63" s="15">
        <f t="shared" si="5"/>
        <v>100</v>
      </c>
      <c r="Y63" s="15">
        <f>VLOOKUP(B63,datos!$B$7:$I$88,8,FALSE)</f>
        <v>55.171690672442431</v>
      </c>
      <c r="Z63">
        <f>VLOOKUP(B63,ranking!$A$7:$H$88,8,FALSE)</f>
        <v>46</v>
      </c>
      <c r="AA63" t="str">
        <f>VLOOKUP(B63,datos!$B$7:$H$88,7,FALSE)</f>
        <v>Emergente</v>
      </c>
      <c r="AB63" t="str">
        <f>VLOOKUP(AA63,Label!$A$2:$B$6,2,FALSE)</f>
        <v>"Presenta posibilidades de crecimiento en algunas de las dimensiones para mejorar el desempeño"</v>
      </c>
      <c r="AC63" s="9">
        <v>46.56755009696186</v>
      </c>
      <c r="AD63" s="9">
        <f>VLOOKUP(B63,datos!$B$7:$KV$106,208,FALSE)</f>
        <v>44.182948490230906</v>
      </c>
      <c r="AE63" s="9">
        <f>VLOOKUP(B63,datos!$B$7:$KV$106,202,FALSE)</f>
        <v>2.2996174886175376</v>
      </c>
      <c r="AF63" s="15">
        <f>VLOOKUP(B63,datos!$B$7:$KV$106,176,FALSE)</f>
        <v>13.721813108905456</v>
      </c>
      <c r="AG63" s="15">
        <f>VLOOKUP(B63,datos!$B$7:$KV$106,247,FALSE)</f>
        <v>24.218263361156097</v>
      </c>
      <c r="AH63" s="15">
        <f>VLOOKUP(B63,datos!$B$7:$KV$106,256,FALSE)</f>
        <v>28.965191368719484</v>
      </c>
      <c r="AI63" s="14">
        <f>LARGE(datos!P68:AR68,1)</f>
        <v>92.083047892299234</v>
      </c>
      <c r="AJ63" t="str">
        <f>INDEX(ranking!$O$6:$AQ$88,1,MATCH(AI63,datos!$P68:$AR68,0))</f>
        <v>Cobertura educativa</v>
      </c>
      <c r="AK63" s="9">
        <f>INDEX(ranking!$O$6:$AQ$88,A63+1,MATCH(AI63,datos!$P68:$AR68,0))</f>
        <v>8</v>
      </c>
      <c r="AL63" t="str">
        <f>VLOOKUP(AJ63,Label!$A$9:$E$37,IF(AI63&gt;70,3,IF(AI63&gt;50,4,5)),FALSE)</f>
        <v>Muestra altas tasas de asistencia a la eduación preescolar (Ciclo Materno Infantl y Transición) y a la educación secundaria.</v>
      </c>
      <c r="AM63" s="14">
        <f>LARGE(datos!P68:AR68,2)</f>
        <v>91.193727362739153</v>
      </c>
      <c r="AN63" t="str">
        <f>INDEX(ranking!$O$6:$AQ$88,1,MATCH(AM63,datos!$P68:$AR68,0))</f>
        <v>Competencias básicas</v>
      </c>
      <c r="AO63" s="9">
        <f>INDEX(ranking!$O$6:$AQ$88,A63+1,MATCH(AM63,datos!$P68:$AR68,0))</f>
        <v>69</v>
      </c>
      <c r="AP63" t="str">
        <f>VLOOKUP(AN63,Label!$A$9:$E$37,IF(AM63&gt;70,3,IF(AM63&gt;50,4,5)),FALSE)</f>
        <v>Un alto porcentaje de los estudiantes aprueba satisfactoriamente las pruebas para finalizar la educación secundaria.</v>
      </c>
      <c r="AQ63" s="14">
        <f>LARGE(datos!P68:AR68,3)</f>
        <v>90.721315559985058</v>
      </c>
      <c r="AR63" t="str">
        <f>INDEX(ranking!$O$6:$AQ$88,1,MATCH(AQ63,datos!$P68:$AR68,0))</f>
        <v>Acceso a servicios públicos</v>
      </c>
      <c r="AS63" s="9">
        <f>INDEX(ranking!$O$6:$AQ$88,A63+1,MATCH(AQ63,datos!$P68:$AR68,0))</f>
        <v>49</v>
      </c>
      <c r="AT63" t="str">
        <f>VLOOKUP(AR63,Label!$A$9:$E$37,IF(AQ63&gt;70,3,IF(AQ63&gt;50,4,5)),FALSE)</f>
        <v>Muestra una alta prestación de servicios públicos básicos a la ciudadanía.</v>
      </c>
      <c r="AU63" s="14">
        <f>SMALL(datos2!P68:AO68,1)</f>
        <v>24.197507024575785</v>
      </c>
      <c r="AV63" t="str">
        <f>INDEX(ranking2!$O$6:$AN$88,1,MATCH(AU63,datos2!$P68:$AO68,0))</f>
        <v>Infraestructura de transporte</v>
      </c>
      <c r="AW63" s="9">
        <f>INDEX(ranking!$O$6:$AQ$88,A63+1,MATCH(AU63,datos!$P68:$AR68,0))</f>
        <v>49</v>
      </c>
      <c r="AX63" t="str">
        <f>VLOOKUP(AV63,Label!$A$9:$E$37,IF(AU63&gt;70,3,IF(AU63&gt;50,4,5)),FALSE)</f>
        <v>La red vial cantonal se encuentra en deficientes condiciones, y requiere mayor inversión para su adecuado mantenimiento.</v>
      </c>
      <c r="AY63" s="14">
        <f>SMALL(datos2!P68:AO68,2)</f>
        <v>32.300776431983714</v>
      </c>
      <c r="AZ63" t="str">
        <f>INDEX(ranking2!$O$6:$AN$88,1,MATCH(AY63,datos2!$P68:$AO68,0))</f>
        <v>Sector constructivo</v>
      </c>
      <c r="BA63" s="9">
        <f>INDEX(ranking2!$O$6:$AN$88,A63+1,MATCH(AY63,datos2!$P68:$AO68,0))</f>
        <v>60</v>
      </c>
      <c r="BB63" t="str">
        <f>VLOOKUP(AZ63,Label!$A$9:$E$37,IF(AY63&gt;70,3,IF(AY63&gt;50,4,5)),FALSE)</f>
        <v>Evidenció un bajo dinamismo constructivo en obras de vivienda, industria, comercio y/o servicios.</v>
      </c>
      <c r="BC63" s="14">
        <f>SMALL(datos2!P68:AO68,3)</f>
        <v>34.242424242424242</v>
      </c>
      <c r="BD63" t="str">
        <f>INDEX(ranking2!$O$6:$AN$88,1,MATCH(BC63,datos2!$P68:$AO68,0))</f>
        <v>Transformación digital</v>
      </c>
      <c r="BE63" s="9">
        <f>INDEX(ranking2!$O$6:$AN$88,A63+1,MATCH(BC63,datos2!$P68:$AO68,0))</f>
        <v>31</v>
      </c>
      <c r="BF63" t="str">
        <f>VLOOKUP(BD63,Label!$A$9:$E$37,IF(BC63&gt;70,3,IF(BC63&gt;50,4,5)),FALSE)</f>
        <v>La Municipalidad muestra bajo progreso en el establecimiento de una hoja de ruta digital y de aprovechamiento de la infraestructura digital.</v>
      </c>
    </row>
    <row r="64" spans="1:58" x14ac:dyDescent="0.3">
      <c r="A64">
        <v>63</v>
      </c>
      <c r="B64" s="2" t="s">
        <v>126</v>
      </c>
      <c r="C64" s="2">
        <v>509</v>
      </c>
      <c r="D64" s="2" t="s">
        <v>127</v>
      </c>
      <c r="E64" s="2" t="s">
        <v>351</v>
      </c>
      <c r="F64" s="2" t="s">
        <v>352</v>
      </c>
      <c r="G64" s="2" t="s">
        <v>384</v>
      </c>
      <c r="H64" s="2" t="s">
        <v>384</v>
      </c>
      <c r="I64">
        <v>6</v>
      </c>
      <c r="J64" t="s">
        <v>449</v>
      </c>
      <c r="K64">
        <v>1961</v>
      </c>
      <c r="L64">
        <v>568.14</v>
      </c>
      <c r="M64">
        <v>49.4</v>
      </c>
      <c r="N64" s="18">
        <v>428.19</v>
      </c>
      <c r="O64" s="9">
        <v>3022</v>
      </c>
      <c r="P64" s="9">
        <v>3477</v>
      </c>
      <c r="Q64" s="9">
        <v>3999</v>
      </c>
      <c r="R64" s="9">
        <v>1317</v>
      </c>
      <c r="S64" s="9">
        <v>11815</v>
      </c>
      <c r="T64" s="15">
        <f t="shared" si="1"/>
        <v>25.577655522640715</v>
      </c>
      <c r="U64" s="15">
        <f t="shared" si="2"/>
        <v>29.428692340245448</v>
      </c>
      <c r="V64" s="15">
        <f t="shared" si="3"/>
        <v>33.846804909013969</v>
      </c>
      <c r="W64" s="15">
        <f t="shared" si="4"/>
        <v>11.146847228099874</v>
      </c>
      <c r="X64" s="15">
        <f t="shared" si="5"/>
        <v>100</v>
      </c>
      <c r="Y64" s="15">
        <f>VLOOKUP(B64,datos!$B$7:$I$88,8,FALSE)</f>
        <v>51.817552218620968</v>
      </c>
      <c r="Z64">
        <f>VLOOKUP(B64,ranking!$A$7:$H$88,8,FALSE)</f>
        <v>62</v>
      </c>
      <c r="AA64" t="str">
        <f>VLOOKUP(B64,datos!$B$7:$H$88,7,FALSE)</f>
        <v>Limitado</v>
      </c>
      <c r="AB64" t="str">
        <f>VLOOKUP(AA64,Label!$A$2:$B$6,2,FALSE)</f>
        <v>"Evidencia condiciones sub óptimas en la mayoría de dimensiones que conforman el ICN"</v>
      </c>
      <c r="AC64" s="9">
        <v>64.057803468208093</v>
      </c>
      <c r="AD64" s="9">
        <f>VLOOKUP(B64,datos!$B$7:$KV$106,208,FALSE)</f>
        <v>8.0220943876820918</v>
      </c>
      <c r="AE64" s="9" t="str">
        <f>VLOOKUP(B64,datos!$B$7:$KV$106,202,FALSE)</f>
        <v>ND</v>
      </c>
      <c r="AF64" s="15">
        <f>VLOOKUP(B64,datos!$B$7:$KV$106,176,FALSE)</f>
        <v>0</v>
      </c>
      <c r="AG64" s="15">
        <f>VLOOKUP(B64,datos!$B$7:$KV$106,247,FALSE)</f>
        <v>20.495447808596232</v>
      </c>
      <c r="AH64" s="15">
        <f>VLOOKUP(B64,datos!$B$7:$KV$106,256,FALSE)</f>
        <v>26.923076923076923</v>
      </c>
      <c r="AI64" s="14">
        <f>LARGE(datos!P69:AR69,1)</f>
        <v>95.969283004000005</v>
      </c>
      <c r="AJ64" t="str">
        <f>INDEX(ranking!$O$6:$AQ$88,1,MATCH(AI64,datos!$P69:$AR69,0))</f>
        <v>Cobertura educativa</v>
      </c>
      <c r="AK64" s="9">
        <f>INDEX(ranking!$O$6:$AQ$88,A64+1,MATCH(AI64,datos!$P69:$AR69,0))</f>
        <v>2</v>
      </c>
      <c r="AL64" t="str">
        <f>VLOOKUP(AJ64,Label!$A$9:$E$37,IF(AI64&gt;70,3,IF(AI64&gt;50,4,5)),FALSE)</f>
        <v>Muestra altas tasas de asistencia a la eduación preescolar (Ciclo Materno Infantl y Transición) y a la educación secundaria.</v>
      </c>
      <c r="AM64" s="14">
        <f>LARGE(datos!P69:AR69,2)</f>
        <v>94.577135669074451</v>
      </c>
      <c r="AN64" t="str">
        <f>INDEX(ranking!$O$6:$AQ$88,1,MATCH(AM64,datos!$P69:$AR69,0))</f>
        <v>Seguridad</v>
      </c>
      <c r="AO64" s="9">
        <f>INDEX(ranking!$O$6:$AQ$88,A64+1,MATCH(AM64,datos!$P69:$AR69,0))</f>
        <v>2</v>
      </c>
      <c r="AP64" t="str">
        <f>VLOOKUP(AN64,Label!$A$9:$E$37,IF(AM64&gt;70,3,IF(AM64&gt;50,4,5)),FALSE)</f>
        <v>Presenta bajos índices de criminalidad que propician un ambiente seguro para el establecimiento de empresas.</v>
      </c>
      <c r="AQ64" s="14">
        <f>LARGE(datos!P69:AR69,3)</f>
        <v>92.391824116418448</v>
      </c>
      <c r="AR64" t="str">
        <f>INDEX(ranking!$O$6:$AQ$88,1,MATCH(AQ64,datos!$P69:$AR69,0))</f>
        <v>Competencias básicas</v>
      </c>
      <c r="AS64" s="9">
        <f>INDEX(ranking!$O$6:$AQ$88,A64+1,MATCH(AQ64,datos!$P69:$AR69,0))</f>
        <v>52</v>
      </c>
      <c r="AT64" t="str">
        <f>VLOOKUP(AR64,Label!$A$9:$E$37,IF(AQ64&gt;70,3,IF(AQ64&gt;50,4,5)),FALSE)</f>
        <v>Un alto porcentaje de los estudiantes aprueba satisfactoriamente las pruebas para finalizar la educación secundaria.</v>
      </c>
      <c r="AU64" s="14">
        <f>SMALL(datos2!P69:AO69,1)</f>
        <v>0</v>
      </c>
      <c r="AV64" t="str">
        <f>INDEX(ranking2!$O$6:$AN$88,1,MATCH(AU64,datos2!$P69:$AO69,0))</f>
        <v>Transformación digital</v>
      </c>
      <c r="AW64" s="9">
        <f>INDEX(ranking!$O$6:$AQ$88,A64+1,MATCH(AU64,datos!$P69:$AR69,0))</f>
        <v>80</v>
      </c>
      <c r="AX64" t="str">
        <f>VLOOKUP(AV64,Label!$A$9:$E$37,IF(AU64&gt;70,3,IF(AU64&gt;50,4,5)),FALSE)</f>
        <v>La Municipalidad muestra bajo progreso en el establecimiento de una hoja de ruta digital y de aprovechamiento de la infraestructura digital.</v>
      </c>
      <c r="AY64" s="14">
        <f>SMALL(datos2!P69:AO69,2)</f>
        <v>18.672190263587186</v>
      </c>
      <c r="AZ64" t="str">
        <f>INDEX(ranking2!$O$6:$AN$88,1,MATCH(AY64,datos2!$P69:$AO69,0))</f>
        <v>Infraestructura de transporte</v>
      </c>
      <c r="BA64" s="9">
        <f>INDEX(ranking2!$O$6:$AN$88,A64+1,MATCH(AY64,datos2!$P69:$AO69,0))</f>
        <v>62</v>
      </c>
      <c r="BB64" t="str">
        <f>VLOOKUP(AZ64,Label!$A$9:$E$37,IF(AY64&gt;70,3,IF(AY64&gt;50,4,5)),FALSE)</f>
        <v>La red vial cantonal se encuentra en deficientes condiciones, y requiere mayor inversión para su adecuado mantenimiento.</v>
      </c>
      <c r="BC64" s="14">
        <f>SMALL(datos2!P69:AO69,3)</f>
        <v>21.775842936654868</v>
      </c>
      <c r="BD64" t="str">
        <f>INDEX(ranking2!$O$6:$AN$88,1,MATCH(BC64,datos2!$P69:$AO69,0))</f>
        <v>Transparencia municipal</v>
      </c>
      <c r="BE64" s="9">
        <f>INDEX(ranking2!$O$6:$AN$88,A64+1,MATCH(BC64,datos2!$P69:$AO69,0))</f>
        <v>81</v>
      </c>
      <c r="BF64" t="str">
        <f>VLOOKUP(BD64,Label!$A$9:$E$37,IF(BC64&gt;70,3,IF(BC64&gt;50,4,5)),FALSE)</f>
        <v>La Municipalidad demuestra inadecuados mecanismos de rendición de cuentas y legitimidad hacia la ciudadanía.</v>
      </c>
    </row>
    <row r="65" spans="1:58" x14ac:dyDescent="0.3">
      <c r="A65">
        <v>64</v>
      </c>
      <c r="B65" s="2" t="s">
        <v>128</v>
      </c>
      <c r="C65" s="2">
        <v>510</v>
      </c>
      <c r="D65" s="2" t="s">
        <v>129</v>
      </c>
      <c r="E65" s="2" t="s">
        <v>351</v>
      </c>
      <c r="F65" s="2" t="s">
        <v>352</v>
      </c>
      <c r="G65" s="2" t="s">
        <v>384</v>
      </c>
      <c r="H65" s="2" t="s">
        <v>384</v>
      </c>
      <c r="I65">
        <v>4</v>
      </c>
      <c r="J65" t="s">
        <v>450</v>
      </c>
      <c r="K65">
        <v>1969</v>
      </c>
      <c r="L65">
        <v>1385.38</v>
      </c>
      <c r="M65">
        <v>65.5</v>
      </c>
      <c r="N65" s="18">
        <v>440.65000000000003</v>
      </c>
      <c r="O65" s="9">
        <v>10340</v>
      </c>
      <c r="P65" s="9">
        <v>8472</v>
      </c>
      <c r="Q65" s="9">
        <v>7231</v>
      </c>
      <c r="R65" s="9">
        <v>1538</v>
      </c>
      <c r="S65" s="9">
        <v>27581</v>
      </c>
      <c r="T65" s="15">
        <f t="shared" si="1"/>
        <v>37.489576157499727</v>
      </c>
      <c r="U65" s="15">
        <f t="shared" si="2"/>
        <v>30.716797795583915</v>
      </c>
      <c r="V65" s="15">
        <f t="shared" si="3"/>
        <v>26.217323519814368</v>
      </c>
      <c r="W65" s="15">
        <f t="shared" si="4"/>
        <v>5.5763025271019906</v>
      </c>
      <c r="X65" s="15">
        <f t="shared" si="5"/>
        <v>100</v>
      </c>
      <c r="Y65" s="15">
        <f>VLOOKUP(B65,datos!$B$7:$I$88,8,FALSE)</f>
        <v>49.478481411134055</v>
      </c>
      <c r="Z65">
        <f>VLOOKUP(B65,ranking!$A$7:$H$88,8,FALSE)</f>
        <v>73</v>
      </c>
      <c r="AA65" t="str">
        <f>VLOOKUP(B65,datos!$B$7:$H$88,7,FALSE)</f>
        <v>Deficiente</v>
      </c>
      <c r="AB65" t="str">
        <f>VLOOKUP(AA65,Label!$A$2:$B$6,2,FALSE)</f>
        <v>"Presenta puntajes extremadamente bajos en la mayoría de dimensiones que conforman el ICN"</v>
      </c>
      <c r="AC65" s="9">
        <v>50.365481513022495</v>
      </c>
      <c r="AD65" s="9">
        <f>VLOOKUP(B65,datos!$B$7:$KV$106,208,FALSE)</f>
        <v>38.664609053497941</v>
      </c>
      <c r="AE65" s="9">
        <f>VLOOKUP(B65,datos!$B$7:$KV$106,202,FALSE)</f>
        <v>0.87166820573969639</v>
      </c>
      <c r="AF65" s="15">
        <f>VLOOKUP(B65,datos!$B$7:$KV$106,176,FALSE)</f>
        <v>21.754106087524022</v>
      </c>
      <c r="AG65" s="15">
        <f>VLOOKUP(B65,datos!$B$7:$KV$106,247,FALSE)</f>
        <v>25.973600959965093</v>
      </c>
      <c r="AH65" s="15">
        <f>VLOOKUP(B65,datos!$B$7:$KV$106,256,FALSE)</f>
        <v>19.705176551251284</v>
      </c>
      <c r="AI65" s="14">
        <f>LARGE(datos!P70:AR70,1)</f>
        <v>86.760516386943706</v>
      </c>
      <c r="AJ65" t="str">
        <f>INDEX(ranking!$O$6:$AQ$88,1,MATCH(AI65,datos!$P70:$AR70,0))</f>
        <v>Redes de voz móvil (telefonía)</v>
      </c>
      <c r="AK65" s="9">
        <f>INDEX(ranking!$O$6:$AQ$88,A65+1,MATCH(AI65,datos!$P70:$AR70,0))</f>
        <v>34</v>
      </c>
      <c r="AL65" t="str">
        <f>VLOOKUP(AJ65,Label!$A$9:$E$37,IF(AI65&gt;70,3,IF(AI65&gt;50,4,5)),FALSE)</f>
        <v>El desempeño de las redes de voz móviles 2G y 3G (telefonía celular) es adecuado.</v>
      </c>
      <c r="AM65" s="14">
        <f>LARGE(datos!P70:AR70,2)</f>
        <v>85.282764892801055</v>
      </c>
      <c r="AN65" t="str">
        <f>INDEX(ranking!$O$6:$AQ$88,1,MATCH(AM65,datos!$P70:$AR70,0))</f>
        <v>Competencias básicas</v>
      </c>
      <c r="AO65" s="9">
        <f>INDEX(ranking!$O$6:$AQ$88,A65+1,MATCH(AM65,datos!$P70:$AR70,0))</f>
        <v>82</v>
      </c>
      <c r="AP65" t="str">
        <f>VLOOKUP(AN65,Label!$A$9:$E$37,IF(AM65&gt;70,3,IF(AM65&gt;50,4,5)),FALSE)</f>
        <v>Un alto porcentaje de los estudiantes aprueba satisfactoriamente las pruebas para finalizar la educación secundaria.</v>
      </c>
      <c r="AQ65" s="14">
        <f>LARGE(datos!P70:AR70,3)</f>
        <v>83.451510854150754</v>
      </c>
      <c r="AR65" t="str">
        <f>INDEX(ranking!$O$6:$AQ$88,1,MATCH(AQ65,datos!$P70:$AR70,0))</f>
        <v>Acceso a servicios públicos</v>
      </c>
      <c r="AS65" s="9">
        <f>INDEX(ranking!$O$6:$AQ$88,A65+1,MATCH(AQ65,datos!$P70:$AR70,0))</f>
        <v>74</v>
      </c>
      <c r="AT65" t="str">
        <f>VLOOKUP(AR65,Label!$A$9:$E$37,IF(AQ65&gt;70,3,IF(AQ65&gt;50,4,5)),FALSE)</f>
        <v>Muestra una alta prestación de servicios públicos básicos a la ciudadanía.</v>
      </c>
      <c r="AU65" s="14">
        <f>SMALL(datos2!P70:AO70,1)</f>
        <v>9.3939393939393963</v>
      </c>
      <c r="AV65" t="str">
        <f>INDEX(ranking2!$O$6:$AN$88,1,MATCH(AU65,datos2!$P70:$AO70,0))</f>
        <v>Transformación digital</v>
      </c>
      <c r="AW65" s="9">
        <f>INDEX(ranking!$O$6:$AQ$88,A65+1,MATCH(AU65,datos!$P70:$AR70,0))</f>
        <v>70</v>
      </c>
      <c r="AX65" t="str">
        <f>VLOOKUP(AV65,Label!$A$9:$E$37,IF(AU65&gt;70,3,IF(AU65&gt;50,4,5)),FALSE)</f>
        <v>La Municipalidad muestra bajo progreso en el establecimiento de una hoja de ruta digital y de aprovechamiento de la infraestructura digital.</v>
      </c>
      <c r="AY65" s="14">
        <f>SMALL(datos2!P70:AO70,2)</f>
        <v>19.479153089116984</v>
      </c>
      <c r="AZ65" t="str">
        <f>INDEX(ranking2!$O$6:$AN$88,1,MATCH(AY65,datos2!$P70:$AO70,0))</f>
        <v>Escolaridad media</v>
      </c>
      <c r="BA65" s="9">
        <f>INDEX(ranking2!$O$6:$AN$88,A65+1,MATCH(AY65,datos2!$P70:$AO70,0))</f>
        <v>75</v>
      </c>
      <c r="BB65" t="str">
        <f>VLOOKUP(AZ65,Label!$A$9:$E$37,IF(AY65&gt;70,3,IF(AY65&gt;50,4,5)),FALSE)</f>
        <v>Una baja proporción de la población adulta mayor a 25 años ha concluido la educación secundaria.</v>
      </c>
      <c r="BC65" s="14">
        <f>SMALL(datos2!P70:AO70,3)</f>
        <v>20.180019280194983</v>
      </c>
      <c r="BD65" t="str">
        <f>INDEX(ranking2!$O$6:$AN$88,1,MATCH(BC65,datos2!$P70:$AO70,0))</f>
        <v>Compromiso  con la sostenibilidad</v>
      </c>
      <c r="BE65" s="9">
        <f>INDEX(ranking2!$O$6:$AN$88,A65+1,MATCH(BC65,datos2!$P70:$AO70,0))</f>
        <v>77</v>
      </c>
      <c r="BF65" t="str">
        <f>VLOOKUP(BD65,Label!$A$9:$E$37,IF(BC65&gt;70,3,IF(BC65&gt;50,4,5)),FALSE)</f>
        <v>La Municipalidad no promueve un desarrollo sostenible y amigable con el ambiente.</v>
      </c>
    </row>
    <row r="66" spans="1:58" x14ac:dyDescent="0.3">
      <c r="A66">
        <v>65</v>
      </c>
      <c r="B66" s="2" t="s">
        <v>130</v>
      </c>
      <c r="C66" s="2">
        <v>511</v>
      </c>
      <c r="D66" s="2" t="s">
        <v>131</v>
      </c>
      <c r="E66" s="2" t="s">
        <v>351</v>
      </c>
      <c r="F66" s="2" t="s">
        <v>352</v>
      </c>
      <c r="G66" s="2" t="s">
        <v>384</v>
      </c>
      <c r="H66" s="2" t="s">
        <v>384</v>
      </c>
      <c r="I66">
        <v>5</v>
      </c>
      <c r="J66" t="s">
        <v>451</v>
      </c>
      <c r="K66">
        <v>1971</v>
      </c>
      <c r="L66">
        <v>262.99</v>
      </c>
      <c r="M66">
        <v>53.8</v>
      </c>
      <c r="N66" s="18">
        <v>307.87</v>
      </c>
      <c r="O66" s="9">
        <v>1857</v>
      </c>
      <c r="P66" s="9">
        <v>2431</v>
      </c>
      <c r="Q66" s="9">
        <v>2839</v>
      </c>
      <c r="R66" s="9">
        <v>912</v>
      </c>
      <c r="S66" s="9">
        <v>8039</v>
      </c>
      <c r="T66" s="15">
        <f t="shared" si="1"/>
        <v>23.099888045776837</v>
      </c>
      <c r="U66" s="15">
        <f t="shared" si="2"/>
        <v>30.240079611892028</v>
      </c>
      <c r="V66" s="15">
        <f t="shared" si="3"/>
        <v>35.315337728573205</v>
      </c>
      <c r="W66" s="15">
        <f t="shared" si="4"/>
        <v>11.34469461375793</v>
      </c>
      <c r="X66" s="15">
        <f t="shared" si="5"/>
        <v>100</v>
      </c>
      <c r="Y66" s="15">
        <f>VLOOKUP(B66,datos!$B$7:$I$88,8,FALSE)</f>
        <v>58.459385141171829</v>
      </c>
      <c r="Z66">
        <f>VLOOKUP(B66,ranking!$A$7:$H$88,8,FALSE)</f>
        <v>30</v>
      </c>
      <c r="AA66" t="str">
        <f>VLOOKUP(B66,datos!$B$7:$H$88,7,FALSE)</f>
        <v>Emergente</v>
      </c>
      <c r="AB66" t="str">
        <f>VLOOKUP(AA66,Label!$A$2:$B$6,2,FALSE)</f>
        <v>"Presenta posibilidades de crecimiento en algunas de las dimensiones para mejorar el desempeño"</v>
      </c>
      <c r="AC66" s="9">
        <v>58.608414239482208</v>
      </c>
      <c r="AD66" s="9">
        <f>VLOOKUP(B66,datos!$B$7:$KV$106,208,FALSE)</f>
        <v>23.65919655866232</v>
      </c>
      <c r="AE66" s="9">
        <f>VLOOKUP(B66,datos!$B$7:$KV$106,202,FALSE)</f>
        <v>3.7766151986897132</v>
      </c>
      <c r="AF66" s="15">
        <f>VLOOKUP(B66,datos!$B$7:$KV$106,176,FALSE)</f>
        <v>0</v>
      </c>
      <c r="AG66" s="15">
        <f>VLOOKUP(B66,datos!$B$7:$KV$106,247,FALSE)</f>
        <v>24.803149606299215</v>
      </c>
      <c r="AH66" s="15">
        <f>VLOOKUP(B66,datos!$B$7:$KV$106,256,FALSE)</f>
        <v>28.900774621910735</v>
      </c>
      <c r="AI66" s="14">
        <f>LARGE(datos!P71:AR71,1)</f>
        <v>97.565419857235568</v>
      </c>
      <c r="AJ66" t="str">
        <f>INDEX(ranking!$O$6:$AQ$88,1,MATCH(AI66,datos!$P71:$AR71,0))</f>
        <v>Competencias básicas</v>
      </c>
      <c r="AK66" s="9">
        <f>INDEX(ranking!$O$6:$AQ$88,A66+1,MATCH(AI66,datos!$P71:$AR71,0))</f>
        <v>1</v>
      </c>
      <c r="AL66" t="str">
        <f>VLOOKUP(AJ66,Label!$A$9:$E$37,IF(AI66&gt;70,3,IF(AI66&gt;50,4,5)),FALSE)</f>
        <v>Un alto porcentaje de los estudiantes aprueba satisfactoriamente las pruebas para finalizar la educación secundaria.</v>
      </c>
      <c r="AM66" s="14">
        <f>LARGE(datos!P71:AR71,2)</f>
        <v>88.93421719976682</v>
      </c>
      <c r="AN66" t="str">
        <f>INDEX(ranking!$O$6:$AQ$88,1,MATCH(AM66,datos!$P71:$AR71,0))</f>
        <v>Seguridad</v>
      </c>
      <c r="AO66" s="9">
        <f>INDEX(ranking!$O$6:$AQ$88,A66+1,MATCH(AM66,datos!$P71:$AR71,0))</f>
        <v>10</v>
      </c>
      <c r="AP66" t="str">
        <f>VLOOKUP(AN66,Label!$A$9:$E$37,IF(AM66&gt;70,3,IF(AM66&gt;50,4,5)),FALSE)</f>
        <v>Presenta bajos índices de criminalidad que propician un ambiente seguro para el establecimiento de empresas.</v>
      </c>
      <c r="AQ66" s="14">
        <f>LARGE(datos!P71:AR71,3)</f>
        <v>87.060367454068256</v>
      </c>
      <c r="AR66" t="str">
        <f>INDEX(ranking!$O$6:$AQ$88,1,MATCH(AQ66,datos!$P71:$AR71,0))</f>
        <v>Acceso a servicios públicos</v>
      </c>
      <c r="AS66" s="9">
        <f>INDEX(ranking!$O$6:$AQ$88,A66+1,MATCH(AQ66,datos!$P71:$AR71,0))</f>
        <v>62</v>
      </c>
      <c r="AT66" t="str">
        <f>VLOOKUP(AR66,Label!$A$9:$E$37,IF(AQ66&gt;70,3,IF(AQ66&gt;50,4,5)),FALSE)</f>
        <v>Muestra una alta prestación de servicios públicos básicos a la ciudadanía.</v>
      </c>
      <c r="AU66" s="14">
        <f>SMALL(datos2!P71:AO71,1)</f>
        <v>27.85845232326874</v>
      </c>
      <c r="AV66" t="str">
        <f>INDEX(ranking2!$O$6:$AN$88,1,MATCH(AU66,datos2!$P71:$AO71,0))</f>
        <v>Sector constructivo</v>
      </c>
      <c r="AW66" s="9">
        <f>INDEX(ranking!$O$6:$AQ$88,A66+1,MATCH(AU66,datos!$P71:$AR71,0))</f>
        <v>68</v>
      </c>
      <c r="AX66" t="str">
        <f>VLOOKUP(AV66,Label!$A$9:$E$37,IF(AU66&gt;70,3,IF(AU66&gt;50,4,5)),FALSE)</f>
        <v>Evidenció un bajo dinamismo constructivo en obras de vivienda, industria, comercio y/o servicios.</v>
      </c>
      <c r="AY66" s="14">
        <f>SMALL(datos2!P71:AO71,2)</f>
        <v>28.328624960638308</v>
      </c>
      <c r="AZ66" t="str">
        <f>INDEX(ranking2!$O$6:$AN$88,1,MATCH(AY66,datos2!$P71:$AO71,0))</f>
        <v>Encadenamientos productivos</v>
      </c>
      <c r="BA66" s="9">
        <f>INDEX(ranking2!$O$6:$AN$88,A66+1,MATCH(AY66,datos2!$P71:$AO71,0))</f>
        <v>78</v>
      </c>
      <c r="BB66" t="str">
        <f>VLOOKUP(AZ66,Label!$A$9:$E$37,IF(AY66&gt;70,3,IF(AY66&gt;50,4,5)),FALSE)</f>
        <v>Demuestra un bajo nivel de relaciones comerciales y encadenamiento productivos con otros cantones.</v>
      </c>
      <c r="BC66" s="14">
        <f>SMALL(datos2!P71:AO71,3)</f>
        <v>31.060606060606062</v>
      </c>
      <c r="BD66" t="str">
        <f>INDEX(ranking2!$O$6:$AN$88,1,MATCH(BC66,datos2!$P71:$AO71,0))</f>
        <v>Transformación digital</v>
      </c>
      <c r="BE66" s="9">
        <f>INDEX(ranking2!$O$6:$AN$88,A66+1,MATCH(BC66,datos2!$P71:$AO71,0))</f>
        <v>36</v>
      </c>
      <c r="BF66" t="str">
        <f>VLOOKUP(BD66,Label!$A$9:$E$37,IF(BC66&gt;70,3,IF(BC66&gt;50,4,5)),FALSE)</f>
        <v>La Municipalidad muestra bajo progreso en el establecimiento de una hoja de ruta digital y de aprovechamiento de la infraestructura digital.</v>
      </c>
    </row>
    <row r="67" spans="1:58" x14ac:dyDescent="0.3">
      <c r="A67">
        <v>66</v>
      </c>
      <c r="B67" s="2" t="s">
        <v>132</v>
      </c>
      <c r="C67" s="2">
        <v>601</v>
      </c>
      <c r="D67" s="2" t="s">
        <v>133</v>
      </c>
      <c r="E67" s="2" t="s">
        <v>133</v>
      </c>
      <c r="F67" s="2" t="s">
        <v>349</v>
      </c>
      <c r="G67" s="2" t="s">
        <v>384</v>
      </c>
      <c r="H67" s="2" t="s">
        <v>384</v>
      </c>
      <c r="I67">
        <v>15</v>
      </c>
      <c r="J67" t="s">
        <v>452</v>
      </c>
      <c r="K67">
        <v>1848</v>
      </c>
      <c r="L67">
        <v>1786.9</v>
      </c>
      <c r="M67">
        <v>54.2</v>
      </c>
      <c r="N67" s="18">
        <v>1231.46</v>
      </c>
      <c r="O67" s="9">
        <v>37051</v>
      </c>
      <c r="P67" s="9">
        <v>41928</v>
      </c>
      <c r="Q67" s="9">
        <v>49405</v>
      </c>
      <c r="R67" s="9">
        <v>13626</v>
      </c>
      <c r="S67" s="9">
        <v>142010</v>
      </c>
      <c r="T67" s="15">
        <f t="shared" ref="T67:T83" si="6">O67/$S67*100</f>
        <v>26.090416167875503</v>
      </c>
      <c r="U67" s="15">
        <f t="shared" ref="U67:U83" si="7">P67/$S67*100</f>
        <v>29.524681360467575</v>
      </c>
      <c r="V67" s="15">
        <f t="shared" ref="V67:V83" si="8">Q67/$S67*100</f>
        <v>34.789803534962324</v>
      </c>
      <c r="W67" s="15">
        <f t="shared" ref="W67:W83" si="9">R67/$S67*100</f>
        <v>9.5950989366945993</v>
      </c>
      <c r="X67" s="15">
        <f t="shared" ref="X67:X83" si="10">S67/$S67*100</f>
        <v>100</v>
      </c>
      <c r="Y67" s="15">
        <f>VLOOKUP(B67,datos!$B$7:$I$88,8,FALSE)</f>
        <v>52.355051163685829</v>
      </c>
      <c r="Z67">
        <f>VLOOKUP(B67,ranking!$A$7:$H$88,8,FALSE)</f>
        <v>60</v>
      </c>
      <c r="AA67" t="str">
        <f>VLOOKUP(B67,datos!$B$7:$H$88,7,FALSE)</f>
        <v>Limitado</v>
      </c>
      <c r="AB67" t="str">
        <f>VLOOKUP(AA67,Label!$A$2:$B$6,2,FALSE)</f>
        <v>"Evidencia condiciones sub óptimas en la mayoría de dimensiones que conforman el ICN"</v>
      </c>
      <c r="AC67" s="9">
        <v>39.821384327769898</v>
      </c>
      <c r="AD67" s="9">
        <f>VLOOKUP(B67,datos!$B$7:$KV$106,208,FALSE)</f>
        <v>4.0241448692152915</v>
      </c>
      <c r="AE67" s="9">
        <f>VLOOKUP(B67,datos!$B$7:$KV$106,202,FALSE)</f>
        <v>0.388873360959545</v>
      </c>
      <c r="AF67" s="15">
        <f>VLOOKUP(B67,datos!$B$7:$KV$106,176,FALSE)</f>
        <v>31.68790930216182</v>
      </c>
      <c r="AG67" s="15">
        <f>VLOOKUP(B67,datos!$B$7:$KV$106,247,FALSE)</f>
        <v>31.021275050827768</v>
      </c>
      <c r="AH67" s="15">
        <f>VLOOKUP(B67,datos!$B$7:$KV$106,256,FALSE)</f>
        <v>26.006829759838773</v>
      </c>
      <c r="AI67" s="14">
        <f>LARGE(datos!P72:AR72,1)</f>
        <v>91.662106553930798</v>
      </c>
      <c r="AJ67" t="str">
        <f>INDEX(ranking!$O$6:$AQ$88,1,MATCH(AI67,datos!$P72:$AR72,0))</f>
        <v>Competencias básicas</v>
      </c>
      <c r="AK67" s="9">
        <f>INDEX(ranking!$O$6:$AQ$88,A67+1,MATCH(AI67,datos!$P72:$AR72,0))</f>
        <v>64</v>
      </c>
      <c r="AL67" t="str">
        <f>VLOOKUP(AJ67,Label!$A$9:$E$37,IF(AI67&gt;70,3,IF(AI67&gt;50,4,5)),FALSE)</f>
        <v>Un alto porcentaje de los estudiantes aprueba satisfactoriamente las pruebas para finalizar la educación secundaria.</v>
      </c>
      <c r="AM67" s="14">
        <f>LARGE(datos!P72:AR72,2)</f>
        <v>91.238382224803942</v>
      </c>
      <c r="AN67" t="str">
        <f>INDEX(ranking!$O$6:$AQ$88,1,MATCH(AM67,datos!$P72:$AR72,0))</f>
        <v>Acceso a servicios públicos</v>
      </c>
      <c r="AO67" s="9">
        <f>INDEX(ranking!$O$6:$AQ$88,A67+1,MATCH(AM67,datos!$P72:$AR72,0))</f>
        <v>47</v>
      </c>
      <c r="AP67" t="str">
        <f>VLOOKUP(AN67,Label!$A$9:$E$37,IF(AM67&gt;70,3,IF(AM67&gt;50,4,5)),FALSE)</f>
        <v>Muestra una alta prestación de servicios públicos básicos a la ciudadanía.</v>
      </c>
      <c r="AQ67" s="14">
        <f>LARGE(datos!P72:AR72,3)</f>
        <v>83.721099873545811</v>
      </c>
      <c r="AR67" t="str">
        <f>INDEX(ranking!$O$6:$AQ$88,1,MATCH(AQ67,datos!$P72:$AR72,0))</f>
        <v>Redes de voz móvil (telefonía)</v>
      </c>
      <c r="AS67" s="9">
        <f>INDEX(ranking!$O$6:$AQ$88,A67+1,MATCH(AQ67,datos!$P72:$AR72,0))</f>
        <v>63</v>
      </c>
      <c r="AT67" t="str">
        <f>VLOOKUP(AR67,Label!$A$9:$E$37,IF(AQ67&gt;70,3,IF(AQ67&gt;50,4,5)),FALSE)</f>
        <v>El desempeño de las redes de voz móviles 2G y 3G (telefonía celular) es adecuado.</v>
      </c>
      <c r="AU67" s="14">
        <f>SMALL(datos2!P72:AO72,1)</f>
        <v>14.467574678842285</v>
      </c>
      <c r="AV67" t="str">
        <f>INDEX(ranking2!$O$6:$AN$88,1,MATCH(AU67,datos2!$P72:$AO72,0))</f>
        <v>Infraestructura de transporte</v>
      </c>
      <c r="AW67" s="9">
        <f>INDEX(ranking!$O$6:$AQ$88,A67+1,MATCH(AU67,datos!$P72:$AR72,0))</f>
        <v>69</v>
      </c>
      <c r="AX67" t="str">
        <f>VLOOKUP(AV67,Label!$A$9:$E$37,IF(AU67&gt;70,3,IF(AU67&gt;50,4,5)),FALSE)</f>
        <v>La red vial cantonal se encuentra en deficientes condiciones, y requiere mayor inversión para su adecuado mantenimiento.</v>
      </c>
      <c r="AY67" s="14">
        <f>SMALL(datos2!P72:AO72,2)</f>
        <v>16.818181818181817</v>
      </c>
      <c r="AZ67" t="str">
        <f>INDEX(ranking2!$O$6:$AN$88,1,MATCH(AY67,datos2!$P72:$AO72,0))</f>
        <v>Transformación digital</v>
      </c>
      <c r="BA67" s="9">
        <f>INDEX(ranking2!$O$6:$AN$88,A67+1,MATCH(AY67,datos2!$P72:$AO72,0))</f>
        <v>61</v>
      </c>
      <c r="BB67" t="str">
        <f>VLOOKUP(AZ67,Label!$A$9:$E$37,IF(AY67&gt;70,3,IF(AY67&gt;50,4,5)),FALSE)</f>
        <v>La Municipalidad muestra bajo progreso en el establecimiento de una hoja de ruta digital y de aprovechamiento de la infraestructura digital.</v>
      </c>
      <c r="BC67" s="14">
        <f>SMALL(datos2!P72:AO72,3)</f>
        <v>18.567855818105969</v>
      </c>
      <c r="BD67" t="str">
        <f>INDEX(ranking2!$O$6:$AN$88,1,MATCH(BC67,datos2!$P72:$AO72,0))</f>
        <v>Compromiso  con la sostenibilidad</v>
      </c>
      <c r="BE67" s="9">
        <f>INDEX(ranking2!$O$6:$AN$88,A67+1,MATCH(BC67,datos2!$P72:$AO72,0))</f>
        <v>79</v>
      </c>
      <c r="BF67" t="str">
        <f>VLOOKUP(BD67,Label!$A$9:$E$37,IF(BC67&gt;70,3,IF(BC67&gt;50,4,5)),FALSE)</f>
        <v>La Municipalidad no promueve un desarrollo sostenible y amigable con el ambiente.</v>
      </c>
    </row>
    <row r="68" spans="1:58" x14ac:dyDescent="0.3">
      <c r="A68">
        <v>67</v>
      </c>
      <c r="B68" s="2" t="s">
        <v>134</v>
      </c>
      <c r="C68" s="2">
        <v>602</v>
      </c>
      <c r="D68" s="2" t="s">
        <v>135</v>
      </c>
      <c r="E68" s="2" t="s">
        <v>133</v>
      </c>
      <c r="F68" s="2" t="s">
        <v>349</v>
      </c>
      <c r="G68" s="2" t="s">
        <v>384</v>
      </c>
      <c r="H68" s="2" t="s">
        <v>384</v>
      </c>
      <c r="I68">
        <v>6</v>
      </c>
      <c r="J68" t="s">
        <v>453</v>
      </c>
      <c r="K68">
        <v>1851</v>
      </c>
      <c r="L68">
        <v>217.23</v>
      </c>
      <c r="M68">
        <v>50.5</v>
      </c>
      <c r="N68" s="18">
        <v>193.898</v>
      </c>
      <c r="O68" s="9">
        <v>11137</v>
      </c>
      <c r="P68" s="9">
        <v>10361</v>
      </c>
      <c r="Q68" s="9">
        <v>13381</v>
      </c>
      <c r="R68" s="9">
        <v>3839</v>
      </c>
      <c r="S68" s="9">
        <v>38718</v>
      </c>
      <c r="T68" s="15">
        <f t="shared" si="6"/>
        <v>28.764398987551012</v>
      </c>
      <c r="U68" s="15">
        <f t="shared" si="7"/>
        <v>26.760163231571877</v>
      </c>
      <c r="V68" s="15">
        <f t="shared" si="8"/>
        <v>34.560152900459734</v>
      </c>
      <c r="W68" s="15">
        <f t="shared" si="9"/>
        <v>9.9152848804173779</v>
      </c>
      <c r="X68" s="15">
        <f t="shared" si="10"/>
        <v>100</v>
      </c>
      <c r="Y68" s="15">
        <f>VLOOKUP(B68,datos!$B$7:$I$88,8,FALSE)</f>
        <v>58.692167695447829</v>
      </c>
      <c r="Z68">
        <f>VLOOKUP(B68,ranking!$A$7:$H$88,8,FALSE)</f>
        <v>28</v>
      </c>
      <c r="AA68" t="str">
        <f>VLOOKUP(B68,datos!$B$7:$H$88,7,FALSE)</f>
        <v>Emergente</v>
      </c>
      <c r="AB68" t="str">
        <f>VLOOKUP(AA68,Label!$A$2:$B$6,2,FALSE)</f>
        <v>"Presenta posibilidades de crecimiento en algunas de las dimensiones para mejorar el desempeño"</v>
      </c>
      <c r="AC68" s="9">
        <v>47.613177470775781</v>
      </c>
      <c r="AD68" s="9">
        <f>VLOOKUP(B68,datos!$B$7:$KV$106,208,FALSE)</f>
        <v>36.916490431732605</v>
      </c>
      <c r="AE68" s="9">
        <f>VLOOKUP(B68,datos!$B$7:$KV$106,202,FALSE)</f>
        <v>2.9105549435020102</v>
      </c>
      <c r="AF68" s="15">
        <f>VLOOKUP(B68,datos!$B$7:$KV$106,176,FALSE)</f>
        <v>15.496668216333489</v>
      </c>
      <c r="AG68" s="15">
        <f>VLOOKUP(B68,datos!$B$7:$KV$106,247,FALSE)</f>
        <v>34.061569016881826</v>
      </c>
      <c r="AH68" s="15">
        <f>VLOOKUP(B68,datos!$B$7:$KV$106,256,FALSE)</f>
        <v>31.35671435163821</v>
      </c>
      <c r="AI68" s="14">
        <f>LARGE(datos!P73:AR73,1)</f>
        <v>94.32128943549003</v>
      </c>
      <c r="AJ68" t="str">
        <f>INDEX(ranking!$O$6:$AQ$88,1,MATCH(AI68,datos!$P73:$AR73,0))</f>
        <v>Acceso a servicios públicos</v>
      </c>
      <c r="AK68" s="9">
        <f>INDEX(ranking!$O$6:$AQ$88,A68+1,MATCH(AI68,datos!$P73:$AR73,0))</f>
        <v>35</v>
      </c>
      <c r="AL68" t="str">
        <f>VLOOKUP(AJ68,Label!$A$9:$E$37,IF(AI68&gt;70,3,IF(AI68&gt;50,4,5)),FALSE)</f>
        <v>Muestra una alta prestación de servicios públicos básicos a la ciudadanía.</v>
      </c>
      <c r="AM68" s="14">
        <f>LARGE(datos!P73:AR73,2)</f>
        <v>90.452728494316688</v>
      </c>
      <c r="AN68" t="str">
        <f>INDEX(ranking!$O$6:$AQ$88,1,MATCH(AM68,datos!$P73:$AR73,0))</f>
        <v>Competencias básicas</v>
      </c>
      <c r="AO68" s="9">
        <f>INDEX(ranking!$O$6:$AQ$88,A68+1,MATCH(AM68,datos!$P73:$AR73,0))</f>
        <v>74</v>
      </c>
      <c r="AP68" t="str">
        <f>VLOOKUP(AN68,Label!$A$9:$E$37,IF(AM68&gt;70,3,IF(AM68&gt;50,4,5)),FALSE)</f>
        <v>Un alto porcentaje de los estudiantes aprueba satisfactoriamente las pruebas para finalizar la educación secundaria.</v>
      </c>
      <c r="AQ68" s="14">
        <f>LARGE(datos!P73:AR73,3)</f>
        <v>88.235836632024231</v>
      </c>
      <c r="AR68" t="str">
        <f>INDEX(ranking!$O$6:$AQ$88,1,MATCH(AQ68,datos!$P73:$AR73,0))</f>
        <v>Trámites ágiles</v>
      </c>
      <c r="AS68" s="9">
        <f>INDEX(ranking!$O$6:$AQ$88,A68+1,MATCH(AQ68,datos!$P73:$AR73,0))</f>
        <v>5</v>
      </c>
      <c r="AT68" t="str">
        <f>VLOOKUP(AR68,Label!$A$9:$E$37,IF(AQ68&gt;70,3,IF(AQ68&gt;50,4,5)),FALSE)</f>
        <v>La Municipalidad demuestra alto nivel de eficiencia en la duración para la gestión de trámites ante la ciudadanía.</v>
      </c>
      <c r="AU68" s="14">
        <f>SMALL(datos2!P73:AO73,1)</f>
        <v>22.041659398290726</v>
      </c>
      <c r="AV68" t="str">
        <f>INDEX(ranking2!$O$6:$AN$88,1,MATCH(AU68,datos2!$P73:$AO73,0))</f>
        <v>Sector constructivo</v>
      </c>
      <c r="AW68" s="9">
        <f>INDEX(ranking!$O$6:$AQ$88,A68+1,MATCH(AU68,datos!$P73:$AR73,0))</f>
        <v>77</v>
      </c>
      <c r="AX68" t="str">
        <f>VLOOKUP(AV68,Label!$A$9:$E$37,IF(AU68&gt;70,3,IF(AU68&gt;50,4,5)),FALSE)</f>
        <v>Evidenció un bajo dinamismo constructivo en obras de vivienda, industria, comercio y/o servicios.</v>
      </c>
      <c r="AY68" s="14">
        <f>SMALL(datos2!P73:AO73,2)</f>
        <v>23.502879559192071</v>
      </c>
      <c r="AZ68" t="str">
        <f>INDEX(ranking2!$O$6:$AN$88,1,MATCH(AY68,datos2!$P73:$AO73,0))</f>
        <v>Infraestructura de transporte</v>
      </c>
      <c r="BA68" s="9">
        <f>INDEX(ranking2!$O$6:$AN$88,A68+1,MATCH(AY68,datos2!$P73:$AO73,0))</f>
        <v>51</v>
      </c>
      <c r="BB68" t="str">
        <f>VLOOKUP(AZ68,Label!$A$9:$E$37,IF(AY68&gt;70,3,IF(AY68&gt;50,4,5)),FALSE)</f>
        <v>La red vial cantonal se encuentra en deficientes condiciones, y requiere mayor inversión para su adecuado mantenimiento.</v>
      </c>
      <c r="BC68" s="14">
        <f>SMALL(datos2!P73:AO73,3)</f>
        <v>37.645161388350431</v>
      </c>
      <c r="BD68" t="str">
        <f>INDEX(ranking2!$O$6:$AN$88,1,MATCH(BC68,datos2!$P73:$AO73,0))</f>
        <v>Habilidades en ciencia y tecnología</v>
      </c>
      <c r="BE68" s="9">
        <f>INDEX(ranking2!$O$6:$AN$88,A68+1,MATCH(BC68,datos2!$P73:$AO73,0))</f>
        <v>40</v>
      </c>
      <c r="BF68" t="str">
        <f>VLOOKUP(BD68,Label!$A$9:$E$37,IF(BC68&gt;70,3,IF(BC68&gt;50,4,5)),FALSE)</f>
        <v>Muy pocos de los graduados universitarios cuentan con competencias y habilidades en las áreas de Ciencia y Tecnología.</v>
      </c>
    </row>
    <row r="69" spans="1:58" x14ac:dyDescent="0.3">
      <c r="A69">
        <v>68</v>
      </c>
      <c r="B69" s="2" t="s">
        <v>136</v>
      </c>
      <c r="C69" s="2">
        <v>603</v>
      </c>
      <c r="D69" s="2" t="s">
        <v>137</v>
      </c>
      <c r="E69" s="2" t="s">
        <v>133</v>
      </c>
      <c r="F69" s="2" t="s">
        <v>348</v>
      </c>
      <c r="G69" s="2" t="s">
        <v>384</v>
      </c>
      <c r="H69" s="2" t="s">
        <v>385</v>
      </c>
      <c r="I69">
        <v>9</v>
      </c>
      <c r="J69" t="s">
        <v>454</v>
      </c>
      <c r="K69">
        <v>1940</v>
      </c>
      <c r="L69">
        <v>2382.94</v>
      </c>
      <c r="M69">
        <v>54</v>
      </c>
      <c r="N69" s="18">
        <v>1940.97</v>
      </c>
      <c r="O69" s="9">
        <v>17773</v>
      </c>
      <c r="P69" s="9">
        <v>17556</v>
      </c>
      <c r="Q69" s="9">
        <v>15299</v>
      </c>
      <c r="R69" s="9">
        <v>3480</v>
      </c>
      <c r="S69" s="9">
        <v>54108</v>
      </c>
      <c r="T69" s="15">
        <f t="shared" si="6"/>
        <v>32.847268426110745</v>
      </c>
      <c r="U69" s="15">
        <f t="shared" si="7"/>
        <v>32.446218673763582</v>
      </c>
      <c r="V69" s="15">
        <f t="shared" si="8"/>
        <v>28.274931618244992</v>
      </c>
      <c r="W69" s="15">
        <f t="shared" si="9"/>
        <v>6.4315812818806828</v>
      </c>
      <c r="X69" s="15">
        <f t="shared" si="10"/>
        <v>100</v>
      </c>
      <c r="Y69" s="15">
        <f>VLOOKUP(B69,datos!$B$7:$I$88,8,FALSE)</f>
        <v>51.408442375326111</v>
      </c>
      <c r="Z69">
        <f>VLOOKUP(B69,ranking!$A$7:$H$88,8,FALSE)</f>
        <v>65</v>
      </c>
      <c r="AA69" t="str">
        <f>VLOOKUP(B69,datos!$B$7:$H$88,7,FALSE)</f>
        <v>Limitado</v>
      </c>
      <c r="AB69" t="str">
        <f>VLOOKUP(AA69,Label!$A$2:$B$6,2,FALSE)</f>
        <v>"Evidencia condiciones sub óptimas en la mayoría de dimensiones que conforman el ICN"</v>
      </c>
      <c r="AC69" s="9">
        <v>37.681335356600911</v>
      </c>
      <c r="AD69" s="9">
        <f>VLOOKUP(B69,datos!$B$7:$KV$106,208,FALSE)</f>
        <v>11.090531168323352</v>
      </c>
      <c r="AE69" s="9">
        <f>VLOOKUP(B69,datos!$B$7:$KV$106,202,FALSE)</f>
        <v>23.212252900889158</v>
      </c>
      <c r="AF69" s="15">
        <f>VLOOKUP(B69,datos!$B$7:$KV$106,176,FALSE)</f>
        <v>12.937088785392177</v>
      </c>
      <c r="AG69" s="15">
        <f>VLOOKUP(B69,datos!$B$7:$KV$106,247,FALSE)</f>
        <v>20.056837339241849</v>
      </c>
      <c r="AH69" s="15">
        <f>VLOOKUP(B69,datos!$B$7:$KV$106,256,FALSE)</f>
        <v>21.926876806236979</v>
      </c>
      <c r="AI69" s="14">
        <f>LARGE(datos!P74:AR74,1)</f>
        <v>93.922971130937299</v>
      </c>
      <c r="AJ69" t="str">
        <f>INDEX(ranking!$O$6:$AQ$88,1,MATCH(AI69,datos!$P74:$AR74,0))</f>
        <v>Competencias básicas</v>
      </c>
      <c r="AK69" s="9">
        <f>INDEX(ranking!$O$6:$AQ$88,A69+1,MATCH(AI69,datos!$P74:$AR74,0))</f>
        <v>31</v>
      </c>
      <c r="AL69" t="str">
        <f>VLOOKUP(AJ69,Label!$A$9:$E$37,IF(AI69&gt;70,3,IF(AI69&gt;50,4,5)),FALSE)</f>
        <v>Un alto porcentaje de los estudiantes aprueba satisfactoriamente las pruebas para finalizar la educación secundaria.</v>
      </c>
      <c r="AM69" s="14">
        <f>LARGE(datos!P74:AR74,2)</f>
        <v>93.572295414818441</v>
      </c>
      <c r="AN69" t="str">
        <f>INDEX(ranking!$O$6:$AQ$88,1,MATCH(AM69,datos!$P74:$AR74,0))</f>
        <v>Cobertura educativa</v>
      </c>
      <c r="AO69" s="9">
        <f>INDEX(ranking!$O$6:$AQ$88,A69+1,MATCH(AM69,datos!$P74:$AR74,0))</f>
        <v>3</v>
      </c>
      <c r="AP69" t="str">
        <f>VLOOKUP(AN69,Label!$A$9:$E$37,IF(AM69&gt;70,3,IF(AM69&gt;50,4,5)),FALSE)</f>
        <v>Muestra altas tasas de asistencia a la eduación preescolar (Ciclo Materno Infantl y Transición) y a la educación secundaria.</v>
      </c>
      <c r="AQ69" s="14">
        <f>LARGE(datos!P74:AR74,3)</f>
        <v>88.411361772192208</v>
      </c>
      <c r="AR69" t="str">
        <f>INDEX(ranking!$O$6:$AQ$88,1,MATCH(AQ69,datos!$P74:$AR74,0))</f>
        <v>Seguridad</v>
      </c>
      <c r="AS69" s="9">
        <f>INDEX(ranking!$O$6:$AQ$88,A69+1,MATCH(AQ69,datos!$P74:$AR74,0))</f>
        <v>13</v>
      </c>
      <c r="AT69" t="str">
        <f>VLOOKUP(AR69,Label!$A$9:$E$37,IF(AQ69&gt;70,3,IF(AQ69&gt;50,4,5)),FALSE)</f>
        <v>Presenta bajos índices de criminalidad que propician un ambiente seguro para el establecimiento de empresas.</v>
      </c>
      <c r="AU69" s="14">
        <f>SMALL(datos2!P74:AO74,1)</f>
        <v>18.018587992920011</v>
      </c>
      <c r="AV69" t="str">
        <f>INDEX(ranking2!$O$6:$AN$88,1,MATCH(AU69,datos2!$P74:$AO74,0))</f>
        <v>Habilidades en ciencia y tecnología</v>
      </c>
      <c r="AW69" s="9">
        <f>INDEX(ranking!$O$6:$AQ$88,A69+1,MATCH(AU69,datos!$P74:$AR74,0))</f>
        <v>75</v>
      </c>
      <c r="AX69" t="str">
        <f>VLOOKUP(AV69,Label!$A$9:$E$37,IF(AU69&gt;70,3,IF(AU69&gt;50,4,5)),FALSE)</f>
        <v>Muy pocos de los graduados universitarios cuentan con competencias y habilidades en las áreas de Ciencia y Tecnología.</v>
      </c>
      <c r="AY69" s="14">
        <f>SMALL(datos2!P74:AO74,2)</f>
        <v>21.818181818181817</v>
      </c>
      <c r="AZ69" t="str">
        <f>INDEX(ranking2!$O$6:$AN$88,1,MATCH(AY69,datos2!$P74:$AO74,0))</f>
        <v>Transformación digital</v>
      </c>
      <c r="BA69" s="9">
        <f>INDEX(ranking2!$O$6:$AN$88,A69+1,MATCH(AY69,datos2!$P74:$AO74,0))</f>
        <v>50</v>
      </c>
      <c r="BB69" t="str">
        <f>VLOOKUP(AZ69,Label!$A$9:$E$37,IF(AY69&gt;70,3,IF(AY69&gt;50,4,5)),FALSE)</f>
        <v>La Municipalidad muestra bajo progreso en el establecimiento de una hoja de ruta digital y de aprovechamiento de la infraestructura digital.</v>
      </c>
      <c r="BC69" s="14">
        <f>SMALL(datos2!P74:AO74,3)</f>
        <v>23.393786779944683</v>
      </c>
      <c r="BD69" t="str">
        <f>INDEX(ranking2!$O$6:$AN$88,1,MATCH(BC69,datos2!$P74:$AO74,0))</f>
        <v>Escolaridad media</v>
      </c>
      <c r="BE69" s="9">
        <f>INDEX(ranking2!$O$6:$AN$88,A69+1,MATCH(BC69,datos2!$P74:$AO74,0))</f>
        <v>72</v>
      </c>
      <c r="BF69" t="str">
        <f>VLOOKUP(BD69,Label!$A$9:$E$37,IF(BC69&gt;70,3,IF(BC69&gt;50,4,5)),FALSE)</f>
        <v>Una baja proporción de la población adulta mayor a 25 años ha concluido la educación secundaria.</v>
      </c>
    </row>
    <row r="70" spans="1:58" x14ac:dyDescent="0.3">
      <c r="A70">
        <v>69</v>
      </c>
      <c r="B70" s="2" t="s">
        <v>138</v>
      </c>
      <c r="C70" s="2">
        <v>604</v>
      </c>
      <c r="D70" s="2" t="s">
        <v>139</v>
      </c>
      <c r="E70" s="2" t="s">
        <v>133</v>
      </c>
      <c r="F70" s="2" t="s">
        <v>349</v>
      </c>
      <c r="G70" s="2" t="s">
        <v>384</v>
      </c>
      <c r="H70" s="2" t="s">
        <v>385</v>
      </c>
      <c r="I70">
        <v>3</v>
      </c>
      <c r="J70" t="s">
        <v>455</v>
      </c>
      <c r="K70">
        <v>1915</v>
      </c>
      <c r="L70">
        <v>247.59</v>
      </c>
      <c r="M70">
        <v>54.9</v>
      </c>
      <c r="N70" s="18">
        <v>261.77</v>
      </c>
      <c r="O70" s="9">
        <v>3444</v>
      </c>
      <c r="P70" s="9">
        <v>4186</v>
      </c>
      <c r="Q70" s="9">
        <v>5280</v>
      </c>
      <c r="R70" s="9">
        <v>1546</v>
      </c>
      <c r="S70" s="9">
        <v>14456</v>
      </c>
      <c r="T70" s="15">
        <f t="shared" si="6"/>
        <v>23.824017708909796</v>
      </c>
      <c r="U70" s="15">
        <f t="shared" si="7"/>
        <v>28.956834532374099</v>
      </c>
      <c r="V70" s="15">
        <f t="shared" si="8"/>
        <v>36.524626452684004</v>
      </c>
      <c r="W70" s="15">
        <f t="shared" si="9"/>
        <v>10.694521306032097</v>
      </c>
      <c r="X70" s="15">
        <f t="shared" si="10"/>
        <v>100</v>
      </c>
      <c r="Y70" s="15">
        <f>VLOOKUP(B70,datos!$B$7:$I$88,8,FALSE)</f>
        <v>52.615031503157361</v>
      </c>
      <c r="Z70">
        <f>VLOOKUP(B70,ranking!$A$7:$H$88,8,FALSE)</f>
        <v>58</v>
      </c>
      <c r="AA70" t="str">
        <f>VLOOKUP(B70,datos!$B$7:$H$88,7,FALSE)</f>
        <v>Limitado</v>
      </c>
      <c r="AB70" t="str">
        <f>VLOOKUP(AA70,Label!$A$2:$B$6,2,FALSE)</f>
        <v>"Evidencia condiciones sub óptimas en la mayoría de dimensiones que conforman el ICN"</v>
      </c>
      <c r="AC70" s="9">
        <v>54.330783035798611</v>
      </c>
      <c r="AD70" s="9">
        <f>VLOOKUP(B70,datos!$B$7:$KV$106,208,FALSE)</f>
        <v>44.522340624415776</v>
      </c>
      <c r="AE70" s="9">
        <f>VLOOKUP(B70,datos!$B$7:$KV$106,202,FALSE)</f>
        <v>1.8771101635368814</v>
      </c>
      <c r="AF70" s="15">
        <f>VLOOKUP(B70,datos!$B$7:$KV$106,176,FALSE)</f>
        <v>27.670171555063639</v>
      </c>
      <c r="AG70" s="15">
        <f>VLOOKUP(B70,datos!$B$7:$KV$106,247,FALSE)</f>
        <v>28.573749187784276</v>
      </c>
      <c r="AH70" s="15">
        <f>VLOOKUP(B70,datos!$B$7:$KV$106,256,FALSE)</f>
        <v>32.629504504504503</v>
      </c>
      <c r="AI70" s="14">
        <f>LARGE(datos!P75:AR75,1)</f>
        <v>95.080591836734698</v>
      </c>
      <c r="AJ70" t="str">
        <f>INDEX(ranking!$O$6:$AQ$88,1,MATCH(AI70,datos!$P75:$AR75,0))</f>
        <v>Competencias básicas</v>
      </c>
      <c r="AK70" s="9">
        <f>INDEX(ranking!$O$6:$AQ$88,A70+1,MATCH(AI70,datos!$P75:$AR75,0))</f>
        <v>12</v>
      </c>
      <c r="AL70" t="str">
        <f>VLOOKUP(AJ70,Label!$A$9:$E$37,IF(AI70&gt;70,3,IF(AI70&gt;50,4,5)),FALSE)</f>
        <v>Un alto porcentaje de los estudiantes aprueba satisfactoriamente las pruebas para finalizar la educación secundaria.</v>
      </c>
      <c r="AM70" s="14">
        <f>LARGE(datos!P75:AR75,2)</f>
        <v>94.106562703053925</v>
      </c>
      <c r="AN70" t="str">
        <f>INDEX(ranking!$O$6:$AQ$88,1,MATCH(AM70,datos!$P75:$AR75,0))</f>
        <v>Acceso a servicios públicos</v>
      </c>
      <c r="AO70" s="9">
        <f>INDEX(ranking!$O$6:$AQ$88,A70+1,MATCH(AM70,datos!$P75:$AR75,0))</f>
        <v>36</v>
      </c>
      <c r="AP70" t="str">
        <f>VLOOKUP(AN70,Label!$A$9:$E$37,IF(AM70&gt;70,3,IF(AM70&gt;50,4,5)),FALSE)</f>
        <v>Muestra una alta prestación de servicios públicos básicos a la ciudadanía.</v>
      </c>
      <c r="AQ70" s="14">
        <f>LARGE(datos!P75:AR75,3)</f>
        <v>87.133144658203292</v>
      </c>
      <c r="AR70" t="str">
        <f>INDEX(ranking!$O$6:$AQ$88,1,MATCH(AQ70,datos!$P75:$AR75,0))</f>
        <v>Cobertura educativa</v>
      </c>
      <c r="AS70" s="9">
        <f>INDEX(ranking!$O$6:$AQ$88,A70+1,MATCH(AQ70,datos!$P75:$AR75,0))</f>
        <v>16</v>
      </c>
      <c r="AT70" t="str">
        <f>VLOOKUP(AR70,Label!$A$9:$E$37,IF(AQ70&gt;70,3,IF(AQ70&gt;50,4,5)),FALSE)</f>
        <v>Muestra altas tasas de asistencia a la eduación preescolar (Ciclo Materno Infantl y Transición) y a la educación secundaria.</v>
      </c>
      <c r="AU70" s="14">
        <f>SMALL(datos2!P75:AO75,1)</f>
        <v>24.173314241898666</v>
      </c>
      <c r="AV70" t="str">
        <f>INDEX(ranking2!$O$6:$AN$88,1,MATCH(AU70,datos2!$P75:$AO75,0))</f>
        <v>Infraestructura de transporte</v>
      </c>
      <c r="AW70" s="9">
        <f>INDEX(ranking!$O$6:$AQ$88,A70+1,MATCH(AU70,datos!$P75:$AR75,0))</f>
        <v>50</v>
      </c>
      <c r="AX70" t="str">
        <f>VLOOKUP(AV70,Label!$A$9:$E$37,IF(AU70&gt;70,3,IF(AU70&gt;50,4,5)),FALSE)</f>
        <v>La red vial cantonal se encuentra en deficientes condiciones, y requiere mayor inversión para su adecuado mantenimiento.</v>
      </c>
      <c r="AY70" s="14">
        <f>SMALL(datos2!P75:AO75,2)</f>
        <v>34.359779585063016</v>
      </c>
      <c r="AZ70" t="str">
        <f>INDEX(ranking2!$O$6:$AN$88,1,MATCH(AY70,datos2!$P75:$AO75,0))</f>
        <v>Transparencia municipal</v>
      </c>
      <c r="BA70" s="9">
        <f>INDEX(ranking2!$O$6:$AN$88,A70+1,MATCH(AY70,datos2!$P75:$AO75,0))</f>
        <v>68</v>
      </c>
      <c r="BB70" t="str">
        <f>VLOOKUP(AZ70,Label!$A$9:$E$37,IF(AY70&gt;70,3,IF(AY70&gt;50,4,5)),FALSE)</f>
        <v>La Municipalidad demuestra inadecuados mecanismos de rendición de cuentas y legitimidad hacia la ciudadanía.</v>
      </c>
      <c r="BC70" s="14">
        <f>SMALL(datos2!P75:AO75,3)</f>
        <v>36.872500000000002</v>
      </c>
      <c r="BD70" t="str">
        <f>INDEX(ranking2!$O$6:$AN$88,1,MATCH(BC70,datos2!$P75:$AO75,0))</f>
        <v>Servicios públicos municipales</v>
      </c>
      <c r="BE70" s="9">
        <f>INDEX(ranking2!$O$6:$AN$88,A70+1,MATCH(BC70,datos2!$P75:$AO75,0))</f>
        <v>78</v>
      </c>
      <c r="BF70" t="str">
        <f>VLOOKUP(BD70,Label!$A$9:$E$37,IF(BC70&gt;70,3,IF(BC70&gt;50,4,5)),FALSE)</f>
        <v>Los recursos municipales son poco invertidos en infraestructura relacionada con servicios y obras sociales.</v>
      </c>
    </row>
    <row r="71" spans="1:58" x14ac:dyDescent="0.3">
      <c r="A71">
        <v>70</v>
      </c>
      <c r="B71" s="2" t="s">
        <v>140</v>
      </c>
      <c r="C71" s="2">
        <v>605</v>
      </c>
      <c r="D71" s="2" t="s">
        <v>141</v>
      </c>
      <c r="E71" s="2" t="s">
        <v>133</v>
      </c>
      <c r="F71" s="2" t="s">
        <v>348</v>
      </c>
      <c r="G71" s="2" t="s">
        <v>384</v>
      </c>
      <c r="H71" s="2" t="s">
        <v>384</v>
      </c>
      <c r="I71">
        <v>6</v>
      </c>
      <c r="J71" t="s">
        <v>456</v>
      </c>
      <c r="K71">
        <v>1940</v>
      </c>
      <c r="L71">
        <v>1932.7</v>
      </c>
      <c r="M71">
        <v>43.3</v>
      </c>
      <c r="N71" s="18">
        <v>937.17000000000007</v>
      </c>
      <c r="O71" s="9">
        <v>9069</v>
      </c>
      <c r="P71" s="9">
        <v>7832</v>
      </c>
      <c r="Q71" s="9">
        <v>11279</v>
      </c>
      <c r="R71" s="9">
        <v>3094</v>
      </c>
      <c r="S71" s="9">
        <v>31274</v>
      </c>
      <c r="T71" s="15">
        <f t="shared" si="6"/>
        <v>28.998529129628448</v>
      </c>
      <c r="U71" s="15">
        <f t="shared" si="7"/>
        <v>25.043166847860842</v>
      </c>
      <c r="V71" s="15">
        <f t="shared" si="8"/>
        <v>36.065102001662723</v>
      </c>
      <c r="W71" s="15">
        <f t="shared" si="9"/>
        <v>9.8932020208479887</v>
      </c>
      <c r="X71" s="15">
        <f t="shared" si="10"/>
        <v>100</v>
      </c>
      <c r="Y71" s="15">
        <f>VLOOKUP(B71,datos!$B$7:$I$88,8,FALSE)</f>
        <v>52.509042007008929</v>
      </c>
      <c r="Z71">
        <f>VLOOKUP(B71,ranking!$A$7:$H$88,8,FALSE)</f>
        <v>59</v>
      </c>
      <c r="AA71" t="str">
        <f>VLOOKUP(B71,datos!$B$7:$H$88,7,FALSE)</f>
        <v>Limitado</v>
      </c>
      <c r="AB71" t="str">
        <f>VLOOKUP(AA71,Label!$A$2:$B$6,2,FALSE)</f>
        <v>"Evidencia condiciones sub óptimas en la mayoría de dimensiones que conforman el ICN"</v>
      </c>
      <c r="AC71" s="9">
        <v>44.79479050638335</v>
      </c>
      <c r="AD71" s="9">
        <f>VLOOKUP(B71,datos!$B$7:$KV$106,208,FALSE)</f>
        <v>80.438912058408405</v>
      </c>
      <c r="AE71" s="9">
        <f>VLOOKUP(B71,datos!$B$7:$KV$106,202,FALSE)</f>
        <v>1.3157337175304036</v>
      </c>
      <c r="AF71" s="15">
        <f>VLOOKUP(B71,datos!$B$7:$KV$106,176,FALSE)</f>
        <v>15.987721429941805</v>
      </c>
      <c r="AG71" s="15">
        <f>VLOOKUP(B71,datos!$B$7:$KV$106,247,FALSE)</f>
        <v>27.60940518217545</v>
      </c>
      <c r="AH71" s="15">
        <f>VLOOKUP(B71,datos!$B$7:$KV$106,256,FALSE)</f>
        <v>25.826083229760428</v>
      </c>
      <c r="AI71" s="14">
        <f>LARGE(datos!P76:AR76,1)</f>
        <v>96.884485280672877</v>
      </c>
      <c r="AJ71" t="str">
        <f>INDEX(ranking!$O$6:$AQ$88,1,MATCH(AI71,datos!$P76:$AR76,0))</f>
        <v>Trámites ágiles</v>
      </c>
      <c r="AK71" s="9">
        <f>INDEX(ranking!$O$6:$AQ$88,A71+1,MATCH(AI71,datos!$P76:$AR76,0))</f>
        <v>1</v>
      </c>
      <c r="AL71" t="str">
        <f>VLOOKUP(AJ71,Label!$A$9:$E$37,IF(AI71&gt;70,3,IF(AI71&gt;50,4,5)),FALSE)</f>
        <v>La Municipalidad demuestra alto nivel de eficiencia en la duración para la gestión de trámites ante la ciudadanía.</v>
      </c>
      <c r="AM71" s="14">
        <f>LARGE(datos!P76:AR76,2)</f>
        <v>88.560800416897621</v>
      </c>
      <c r="AN71" t="str">
        <f>INDEX(ranking!$O$6:$AQ$88,1,MATCH(AM71,datos!$P76:$AR76,0))</f>
        <v>Cobertura educativa</v>
      </c>
      <c r="AO71" s="9">
        <f>INDEX(ranking!$O$6:$AQ$88,A71+1,MATCH(AM71,datos!$P76:$AR76,0))</f>
        <v>14</v>
      </c>
      <c r="AP71" t="str">
        <f>VLOOKUP(AN71,Label!$A$9:$E$37,IF(AM71&gt;70,3,IF(AM71&gt;50,4,5)),FALSE)</f>
        <v>Muestra altas tasas de asistencia a la eduación preescolar (Ciclo Materno Infantl y Transición) y a la educación secundaria.</v>
      </c>
      <c r="AQ71" s="14">
        <f>LARGE(datos!P76:AR76,3)</f>
        <v>88.079585693802571</v>
      </c>
      <c r="AR71" t="str">
        <f>INDEX(ranking!$O$6:$AQ$88,1,MATCH(AQ71,datos!$P76:$AR76,0))</f>
        <v>Competencias básicas</v>
      </c>
      <c r="AS71" s="9">
        <f>INDEX(ranking!$O$6:$AQ$88,A71+1,MATCH(AQ71,datos!$P76:$AR76,0))</f>
        <v>81</v>
      </c>
      <c r="AT71" t="str">
        <f>VLOOKUP(AR71,Label!$A$9:$E$37,IF(AQ71&gt;70,3,IF(AQ71&gt;50,4,5)),FALSE)</f>
        <v>Un alto porcentaje de los estudiantes aprueba satisfactoriamente las pruebas para finalizar la educación secundaria.</v>
      </c>
      <c r="AU71" s="14">
        <f>SMALL(datos2!P76:AO76,1)</f>
        <v>17.121212121212121</v>
      </c>
      <c r="AV71" t="str">
        <f>INDEX(ranking2!$O$6:$AN$88,1,MATCH(AU71,datos2!$P76:$AO76,0))</f>
        <v>Transformación digital</v>
      </c>
      <c r="AW71" s="9">
        <f>INDEX(ranking!$O$6:$AQ$88,A71+1,MATCH(AU71,datos!$P76:$AR76,0))</f>
        <v>57</v>
      </c>
      <c r="AX71" t="str">
        <f>VLOOKUP(AV71,Label!$A$9:$E$37,IF(AU71&gt;70,3,IF(AU71&gt;50,4,5)),FALSE)</f>
        <v>La Municipalidad muestra bajo progreso en el establecimiento de una hoja de ruta digital y de aprovechamiento de la infraestructura digital.</v>
      </c>
      <c r="AY71" s="14">
        <f>SMALL(datos2!P76:AO76,2)</f>
        <v>25.388770581201932</v>
      </c>
      <c r="AZ71" t="str">
        <f>INDEX(ranking2!$O$6:$AN$88,1,MATCH(AY71,datos2!$P76:$AO76,0))</f>
        <v>Habilidades en ciencia y tecnología</v>
      </c>
      <c r="BA71" s="9">
        <f>INDEX(ranking2!$O$6:$AN$88,A71+1,MATCH(AY71,datos2!$P76:$AO76,0))</f>
        <v>64</v>
      </c>
      <c r="BB71" t="str">
        <f>VLOOKUP(AZ71,Label!$A$9:$E$37,IF(AY71&gt;70,3,IF(AY71&gt;50,4,5)),FALSE)</f>
        <v>Muy pocos de los graduados universitarios cuentan con competencias y habilidades en las áreas de Ciencia y Tecnología.</v>
      </c>
      <c r="BC71" s="14">
        <f>SMALL(datos2!P76:AO76,3)</f>
        <v>28.895269205771072</v>
      </c>
      <c r="BD71" t="str">
        <f>INDEX(ranking2!$O$6:$AN$88,1,MATCH(BC71,datos2!$P76:$AO76,0))</f>
        <v>Infraestructura de transporte</v>
      </c>
      <c r="BE71" s="9">
        <f>INDEX(ranking2!$O$6:$AN$88,A71+1,MATCH(BC71,datos2!$P76:$AO76,0))</f>
        <v>38</v>
      </c>
      <c r="BF71" t="str">
        <f>VLOOKUP(BD71,Label!$A$9:$E$37,IF(BC71&gt;70,3,IF(BC71&gt;50,4,5)),FALSE)</f>
        <v>La red vial cantonal se encuentra en deficientes condiciones, y requiere mayor inversión para su adecuado mantenimiento.</v>
      </c>
    </row>
    <row r="72" spans="1:58" x14ac:dyDescent="0.3">
      <c r="A72">
        <v>71</v>
      </c>
      <c r="B72" s="2" t="s">
        <v>142</v>
      </c>
      <c r="C72" s="2">
        <v>606</v>
      </c>
      <c r="D72" s="2" t="s">
        <v>143</v>
      </c>
      <c r="E72" s="2" t="s">
        <v>133</v>
      </c>
      <c r="F72" s="2" t="s">
        <v>349</v>
      </c>
      <c r="G72" s="2" t="s">
        <v>384</v>
      </c>
      <c r="H72" s="2" t="s">
        <v>384</v>
      </c>
      <c r="I72">
        <v>3</v>
      </c>
      <c r="J72" t="s">
        <v>457</v>
      </c>
      <c r="K72">
        <v>1948</v>
      </c>
      <c r="L72">
        <v>557.85</v>
      </c>
      <c r="M72">
        <v>42.7</v>
      </c>
      <c r="N72" s="18">
        <v>447.61000000000007</v>
      </c>
      <c r="O72" s="9">
        <v>8904</v>
      </c>
      <c r="P72" s="9">
        <v>10499</v>
      </c>
      <c r="Q72" s="9">
        <v>11641</v>
      </c>
      <c r="R72" s="9">
        <v>2502</v>
      </c>
      <c r="S72" s="9">
        <v>33546</v>
      </c>
      <c r="T72" s="15">
        <f t="shared" si="6"/>
        <v>26.542657842961901</v>
      </c>
      <c r="U72" s="15">
        <f t="shared" si="7"/>
        <v>31.297323078757529</v>
      </c>
      <c r="V72" s="15">
        <f t="shared" si="8"/>
        <v>34.701603767960414</v>
      </c>
      <c r="W72" s="15">
        <f t="shared" si="9"/>
        <v>7.4584153103201576</v>
      </c>
      <c r="X72" s="15">
        <f t="shared" si="10"/>
        <v>100</v>
      </c>
      <c r="Y72" s="15">
        <f>VLOOKUP(B72,datos!$B$7:$I$88,8,FALSE)</f>
        <v>50.159736862257994</v>
      </c>
      <c r="Z72">
        <f>VLOOKUP(B72,ranking!$A$7:$H$88,8,FALSE)</f>
        <v>69</v>
      </c>
      <c r="AA72" t="str">
        <f>VLOOKUP(B72,datos!$B$7:$H$88,7,FALSE)</f>
        <v>Limitado</v>
      </c>
      <c r="AB72" t="str">
        <f>VLOOKUP(AA72,Label!$A$2:$B$6,2,FALSE)</f>
        <v>"Evidencia condiciones sub óptimas en la mayoría de dimensiones que conforman el ICN"</v>
      </c>
      <c r="AC72" s="9">
        <v>47.905644809008422</v>
      </c>
      <c r="AD72" s="9">
        <f>VLOOKUP(B72,datos!$B$7:$KV$106,208,FALSE)</f>
        <v>15.704387990762125</v>
      </c>
      <c r="AE72" s="9">
        <f>VLOOKUP(B72,datos!$B$7:$KV$106,202,FALSE)</f>
        <v>5.2675320083402806</v>
      </c>
      <c r="AF72" s="15">
        <f>VLOOKUP(B72,datos!$B$7:$KV$106,176,FALSE)</f>
        <v>14.904906695284087</v>
      </c>
      <c r="AG72" s="15">
        <f>VLOOKUP(B72,datos!$B$7:$KV$106,247,FALSE)</f>
        <v>27.45968338511614</v>
      </c>
      <c r="AH72" s="15">
        <f>VLOOKUP(B72,datos!$B$7:$KV$106,256,FALSE)</f>
        <v>23.372649657010314</v>
      </c>
      <c r="AI72" s="14">
        <f>LARGE(datos!P77:AR77,1)</f>
        <v>94.688753265925428</v>
      </c>
      <c r="AJ72" t="str">
        <f>INDEX(ranking!$O$6:$AQ$88,1,MATCH(AI72,datos!$P77:$AR77,0))</f>
        <v>Competencias básicas</v>
      </c>
      <c r="AK72" s="9">
        <f>INDEX(ranking!$O$6:$AQ$88,A72+1,MATCH(AI72,datos!$P77:$AR77,0))</f>
        <v>20</v>
      </c>
      <c r="AL72" t="str">
        <f>VLOOKUP(AJ72,Label!$A$9:$E$37,IF(AI72&gt;70,3,IF(AI72&gt;50,4,5)),FALSE)</f>
        <v>Un alto porcentaje de los estudiantes aprueba satisfactoriamente las pruebas para finalizar la educación secundaria.</v>
      </c>
      <c r="AM72" s="14">
        <f>LARGE(datos!P77:AR77,2)</f>
        <v>91.856783547862122</v>
      </c>
      <c r="AN72" t="str">
        <f>INDEX(ranking!$O$6:$AQ$88,1,MATCH(AM72,datos!$P77:$AR77,0))</f>
        <v>Acceso a servicios públicos</v>
      </c>
      <c r="AO72" s="9">
        <f>INDEX(ranking!$O$6:$AQ$88,A72+1,MATCH(AM72,datos!$P77:$AR77,0))</f>
        <v>44</v>
      </c>
      <c r="AP72" t="str">
        <f>VLOOKUP(AN72,Label!$A$9:$E$37,IF(AM72&gt;70,3,IF(AM72&gt;50,4,5)),FALSE)</f>
        <v>Muestra una alta prestación de servicios públicos básicos a la ciudadanía.</v>
      </c>
      <c r="AQ72" s="14">
        <f>LARGE(datos!P77:AR77,3)</f>
        <v>84.94360132644367</v>
      </c>
      <c r="AR72" t="str">
        <f>INDEX(ranking!$O$6:$AQ$88,1,MATCH(AQ72,datos!$P77:$AR77,0))</f>
        <v>Redes de voz móvil (telefonía)</v>
      </c>
      <c r="AS72" s="9">
        <f>INDEX(ranking!$O$6:$AQ$88,A72+1,MATCH(AQ72,datos!$P77:$AR77,0))</f>
        <v>51</v>
      </c>
      <c r="AT72" t="str">
        <f>VLOOKUP(AR72,Label!$A$9:$E$37,IF(AQ72&gt;70,3,IF(AQ72&gt;50,4,5)),FALSE)</f>
        <v>El desempeño de las redes de voz móviles 2G y 3G (telefonía celular) es adecuado.</v>
      </c>
      <c r="AU72" s="14">
        <f>SMALL(datos2!P77:AO77,1)</f>
        <v>18.636363636363633</v>
      </c>
      <c r="AV72" t="str">
        <f>INDEX(ranking2!$O$6:$AN$88,1,MATCH(AU72,datos2!$P77:$AO77,0))</f>
        <v>Transformación digital</v>
      </c>
      <c r="AW72" s="9">
        <f>INDEX(ranking!$O$6:$AQ$88,A72+1,MATCH(AU72,datos!$P77:$AR77,0))</f>
        <v>55</v>
      </c>
      <c r="AX72" t="str">
        <f>VLOOKUP(AV72,Label!$A$9:$E$37,IF(AU72&gt;70,3,IF(AU72&gt;50,4,5)),FALSE)</f>
        <v>La Municipalidad muestra bajo progreso en el establecimiento de una hoja de ruta digital y de aprovechamiento de la infraestructura digital.</v>
      </c>
      <c r="AY72" s="14">
        <f>SMALL(datos2!P77:AO77,2)</f>
        <v>23.640228263089046</v>
      </c>
      <c r="AZ72" t="str">
        <f>INDEX(ranking2!$O$6:$AN$88,1,MATCH(AY72,datos2!$P77:$AO77,0))</f>
        <v>Habilidades en ciencia y tecnología</v>
      </c>
      <c r="BA72" s="9">
        <f>INDEX(ranking2!$O$6:$AN$88,A72+1,MATCH(AY72,datos2!$P77:$AO77,0))</f>
        <v>67</v>
      </c>
      <c r="BB72" t="str">
        <f>VLOOKUP(AZ72,Label!$A$9:$E$37,IF(AY72&gt;70,3,IF(AY72&gt;50,4,5)),FALSE)</f>
        <v>Muy pocos de los graduados universitarios cuentan con competencias y habilidades en las áreas de Ciencia y Tecnología.</v>
      </c>
      <c r="BC72" s="14">
        <f>SMALL(datos2!P77:AO77,3)</f>
        <v>26.410472856448223</v>
      </c>
      <c r="BD72" t="str">
        <f>INDEX(ranking2!$O$6:$AN$88,1,MATCH(BC72,datos2!$P77:$AO77,0))</f>
        <v>Infraestructura de transporte</v>
      </c>
      <c r="BE72" s="9">
        <f>INDEX(ranking2!$O$6:$AN$88,A72+1,MATCH(BC72,datos2!$P77:$AO77,0))</f>
        <v>45</v>
      </c>
      <c r="BF72" t="str">
        <f>VLOOKUP(BD72,Label!$A$9:$E$37,IF(BC72&gt;70,3,IF(BC72&gt;50,4,5)),FALSE)</f>
        <v>La red vial cantonal se encuentra en deficientes condiciones, y requiere mayor inversión para su adecuado mantenimiento.</v>
      </c>
    </row>
    <row r="73" spans="1:58" x14ac:dyDescent="0.3">
      <c r="A73">
        <v>72</v>
      </c>
      <c r="B73" s="2" t="s">
        <v>144</v>
      </c>
      <c r="C73" s="2">
        <v>607</v>
      </c>
      <c r="D73" s="2" t="s">
        <v>145</v>
      </c>
      <c r="E73" s="2" t="s">
        <v>133</v>
      </c>
      <c r="F73" s="2" t="s">
        <v>348</v>
      </c>
      <c r="G73" s="2" t="s">
        <v>384</v>
      </c>
      <c r="H73" s="2" t="s">
        <v>384</v>
      </c>
      <c r="I73">
        <v>3</v>
      </c>
      <c r="J73" t="s">
        <v>458</v>
      </c>
      <c r="K73">
        <v>1949</v>
      </c>
      <c r="L73">
        <v>1032.32</v>
      </c>
      <c r="M73">
        <v>54.5</v>
      </c>
      <c r="N73" s="18">
        <v>860</v>
      </c>
      <c r="O73" s="9">
        <v>13999</v>
      </c>
      <c r="P73" s="9">
        <v>13351</v>
      </c>
      <c r="Q73" s="9">
        <v>14738</v>
      </c>
      <c r="R73" s="9">
        <v>3962</v>
      </c>
      <c r="S73" s="9">
        <v>46050</v>
      </c>
      <c r="T73" s="15">
        <f t="shared" si="6"/>
        <v>30.399565689467973</v>
      </c>
      <c r="U73" s="15">
        <f t="shared" si="7"/>
        <v>28.992399565689471</v>
      </c>
      <c r="V73" s="15">
        <f t="shared" si="8"/>
        <v>32.004343105320302</v>
      </c>
      <c r="W73" s="15">
        <f t="shared" si="9"/>
        <v>8.6036916395222587</v>
      </c>
      <c r="X73" s="15">
        <f t="shared" si="10"/>
        <v>100</v>
      </c>
      <c r="Y73" s="15">
        <f>VLOOKUP(B73,datos!$B$7:$I$88,8,FALSE)</f>
        <v>51.737934035227312</v>
      </c>
      <c r="Z73">
        <f>VLOOKUP(B73,ranking!$A$7:$H$88,8,FALSE)</f>
        <v>64</v>
      </c>
      <c r="AA73" t="str">
        <f>VLOOKUP(B73,datos!$B$7:$H$88,7,FALSE)</f>
        <v>Limitado</v>
      </c>
      <c r="AB73" t="str">
        <f>VLOOKUP(AA73,Label!$A$2:$B$6,2,FALSE)</f>
        <v>"Evidencia condiciones sub óptimas en la mayoría de dimensiones que conforman el ICN"</v>
      </c>
      <c r="AC73" s="9">
        <v>35.908114791436198</v>
      </c>
      <c r="AD73" s="9">
        <f>VLOOKUP(B73,datos!$B$7:$KV$106,208,FALSE)</f>
        <v>48.904267589388695</v>
      </c>
      <c r="AE73" s="9">
        <f>VLOOKUP(B73,datos!$B$7:$KV$106,202,FALSE)</f>
        <v>14.061184395172607</v>
      </c>
      <c r="AF73" s="15">
        <f>VLOOKUP(B73,datos!$B$7:$KV$106,176,FALSE)</f>
        <v>10.857763300760045</v>
      </c>
      <c r="AG73" s="15">
        <f>VLOOKUP(B73,datos!$B$7:$KV$106,247,FALSE)</f>
        <v>26.122517108996828</v>
      </c>
      <c r="AH73" s="15">
        <f>VLOOKUP(B73,datos!$B$7:$KV$106,256,FALSE)</f>
        <v>26.627696804214899</v>
      </c>
      <c r="AI73" s="14">
        <f>LARGE(datos!P78:AR78,1)</f>
        <v>91.729278171788792</v>
      </c>
      <c r="AJ73" t="str">
        <f>INDEX(ranking!$O$6:$AQ$88,1,MATCH(AI73,datos!$P78:$AR78,0))</f>
        <v>Competencias básicas</v>
      </c>
      <c r="AK73" s="9">
        <f>INDEX(ranking!$O$6:$AQ$88,A73+1,MATCH(AI73,datos!$P78:$AR78,0))</f>
        <v>63</v>
      </c>
      <c r="AL73" t="str">
        <f>VLOOKUP(AJ73,Label!$A$9:$E$37,IF(AI73&gt;70,3,IF(AI73&gt;50,4,5)),FALSE)</f>
        <v>Un alto porcentaje de los estudiantes aprueba satisfactoriamente las pruebas para finalizar la educación secundaria.</v>
      </c>
      <c r="AM73" s="14">
        <f>LARGE(datos!P78:AR78,2)</f>
        <v>88.22532214757905</v>
      </c>
      <c r="AN73" t="str">
        <f>INDEX(ranking!$O$6:$AQ$88,1,MATCH(AM73,datos!$P78:$AR78,0))</f>
        <v>Redes de voz móvil (telefonía)</v>
      </c>
      <c r="AO73" s="9">
        <f>INDEX(ranking!$O$6:$AQ$88,A73+1,MATCH(AM73,datos!$P78:$AR78,0))</f>
        <v>20</v>
      </c>
      <c r="AP73" t="str">
        <f>VLOOKUP(AN73,Label!$A$9:$E$37,IF(AM73&gt;70,3,IF(AM73&gt;50,4,5)),FALSE)</f>
        <v>El desempeño de las redes de voz móviles 2G y 3G (telefonía celular) es adecuado.</v>
      </c>
      <c r="AQ73" s="14">
        <f>LARGE(datos!P78:AR78,3)</f>
        <v>86.133644911812169</v>
      </c>
      <c r="AR73" t="str">
        <f>INDEX(ranking!$O$6:$AQ$88,1,MATCH(AQ73,datos!$P78:$AR78,0))</f>
        <v>Acceso a servicios públicos</v>
      </c>
      <c r="AS73" s="9">
        <f>INDEX(ranking!$O$6:$AQ$88,A73+1,MATCH(AQ73,datos!$P78:$AR78,0))</f>
        <v>65</v>
      </c>
      <c r="AT73" t="str">
        <f>VLOOKUP(AR73,Label!$A$9:$E$37,IF(AQ73&gt;70,3,IF(AQ73&gt;50,4,5)),FALSE)</f>
        <v>Muestra una alta prestación de servicios públicos básicos a la ciudadanía.</v>
      </c>
      <c r="AU73" s="14">
        <f>SMALL(datos2!P78:AO78,1)</f>
        <v>0</v>
      </c>
      <c r="AV73" t="str">
        <f>INDEX(ranking2!$O$6:$AN$88,1,MATCH(AU73,datos2!$P78:$AO78,0))</f>
        <v>Transformación digital</v>
      </c>
      <c r="AW73" s="9">
        <f>INDEX(ranking!$O$6:$AQ$88,A73+1,MATCH(AU73,datos!$P78:$AR78,0))</f>
        <v>80</v>
      </c>
      <c r="AX73" t="str">
        <f>VLOOKUP(AV73,Label!$A$9:$E$37,IF(AU73&gt;70,3,IF(AU73&gt;50,4,5)),FALSE)</f>
        <v>La Municipalidad muestra bajo progreso en el establecimiento de una hoja de ruta digital y de aprovechamiento de la infraestructura digital.</v>
      </c>
      <c r="AY73" s="14">
        <f>SMALL(datos2!P78:AO78,2)</f>
        <v>20.568835399209782</v>
      </c>
      <c r="AZ73" t="str">
        <f>INDEX(ranking2!$O$6:$AN$88,1,MATCH(AY73,datos2!$P78:$AO78,0))</f>
        <v>Habilidades en ciencia y tecnología</v>
      </c>
      <c r="BA73" s="9">
        <f>INDEX(ranking2!$O$6:$AN$88,A73+1,MATCH(AY73,datos2!$P78:$AO78,0))</f>
        <v>69</v>
      </c>
      <c r="BB73" t="str">
        <f>VLOOKUP(AZ73,Label!$A$9:$E$37,IF(AY73&gt;70,3,IF(AY73&gt;50,4,5)),FALSE)</f>
        <v>Muy pocos de los graduados universitarios cuentan con competencias y habilidades en las áreas de Ciencia y Tecnología.</v>
      </c>
      <c r="BC73" s="14">
        <f>SMALL(datos2!P78:AO78,3)</f>
        <v>28.881061931362741</v>
      </c>
      <c r="BD73" t="str">
        <f>INDEX(ranking2!$O$6:$AN$88,1,MATCH(BC73,datos2!$P78:$AO78,0))</f>
        <v>Infraestructura de transporte</v>
      </c>
      <c r="BE73" s="9">
        <f>INDEX(ranking2!$O$6:$AN$88,A73+1,MATCH(BC73,datos2!$P78:$AO78,0))</f>
        <v>39</v>
      </c>
      <c r="BF73" t="str">
        <f>VLOOKUP(BD73,Label!$A$9:$E$37,IF(BC73&gt;70,3,IF(BC73&gt;50,4,5)),FALSE)</f>
        <v>La red vial cantonal se encuentra en deficientes condiciones, y requiere mayor inversión para su adecuado mantenimiento.</v>
      </c>
    </row>
    <row r="74" spans="1:58" x14ac:dyDescent="0.3">
      <c r="A74">
        <v>73</v>
      </c>
      <c r="B74" s="2" t="s">
        <v>146</v>
      </c>
      <c r="C74" s="2">
        <v>608</v>
      </c>
      <c r="D74" s="2" t="s">
        <v>147</v>
      </c>
      <c r="E74" s="2" t="s">
        <v>133</v>
      </c>
      <c r="F74" s="2" t="s">
        <v>348</v>
      </c>
      <c r="G74" s="2" t="s">
        <v>384</v>
      </c>
      <c r="H74" s="2" t="s">
        <v>384</v>
      </c>
      <c r="I74">
        <v>6</v>
      </c>
      <c r="J74" t="s">
        <v>459</v>
      </c>
      <c r="K74">
        <v>1965</v>
      </c>
      <c r="L74">
        <v>944.24</v>
      </c>
      <c r="M74">
        <v>55.6</v>
      </c>
      <c r="N74" s="18">
        <v>984.38</v>
      </c>
      <c r="O74" s="9">
        <v>15182</v>
      </c>
      <c r="P74" s="9">
        <v>13287</v>
      </c>
      <c r="Q74" s="9">
        <v>12224</v>
      </c>
      <c r="R74" s="9">
        <v>3601</v>
      </c>
      <c r="S74" s="9">
        <v>44294</v>
      </c>
      <c r="T74" s="15">
        <f t="shared" si="6"/>
        <v>34.275522644150449</v>
      </c>
      <c r="U74" s="15">
        <f t="shared" si="7"/>
        <v>29.997290829457711</v>
      </c>
      <c r="V74" s="15">
        <f t="shared" si="8"/>
        <v>27.597417257416357</v>
      </c>
      <c r="W74" s="15">
        <f t="shared" si="9"/>
        <v>8.1297692689754815</v>
      </c>
      <c r="X74" s="15">
        <f t="shared" si="10"/>
        <v>100</v>
      </c>
      <c r="Y74" s="15">
        <f>VLOOKUP(B74,datos!$B$7:$I$88,8,FALSE)</f>
        <v>47.059397139744796</v>
      </c>
      <c r="Z74">
        <f>VLOOKUP(B74,ranking!$A$7:$H$88,8,FALSE)</f>
        <v>77</v>
      </c>
      <c r="AA74" t="str">
        <f>VLOOKUP(B74,datos!$B$7:$H$88,7,FALSE)</f>
        <v>Deficiente</v>
      </c>
      <c r="AB74" t="str">
        <f>VLOOKUP(AA74,Label!$A$2:$B$6,2,FALSE)</f>
        <v>"Presenta puntajes extremadamente bajos en la mayoría de dimensiones que conforman el ICN"</v>
      </c>
      <c r="AC74" s="9">
        <v>43.726381861269452</v>
      </c>
      <c r="AD74" s="9">
        <f>VLOOKUP(B74,datos!$B$7:$KV$106,208,FALSE)</f>
        <v>30.874682157609623</v>
      </c>
      <c r="AE74" s="9">
        <f>VLOOKUP(B74,datos!$B$7:$KV$106,202,FALSE)</f>
        <v>1.3613478728362647</v>
      </c>
      <c r="AF74" s="15">
        <f>VLOOKUP(B74,datos!$B$7:$KV$106,176,FALSE)</f>
        <v>9.0305684742854559</v>
      </c>
      <c r="AG74" s="15">
        <f>VLOOKUP(B74,datos!$B$7:$KV$106,247,FALSE)</f>
        <v>24.148387748913372</v>
      </c>
      <c r="AH74" s="15">
        <f>VLOOKUP(B74,datos!$B$7:$KV$106,256,FALSE)</f>
        <v>25.580695832358547</v>
      </c>
      <c r="AI74" s="14">
        <f>LARGE(datos!P79:AR79,1)</f>
        <v>92.429081326104935</v>
      </c>
      <c r="AJ74" t="str">
        <f>INDEX(ranking!$O$6:$AQ$88,1,MATCH(AI74,datos!$P79:$AR79,0))</f>
        <v>Competencias básicas</v>
      </c>
      <c r="AK74" s="9">
        <f>INDEX(ranking!$O$6:$AQ$88,A74+1,MATCH(AI74,datos!$P79:$AR79,0))</f>
        <v>50</v>
      </c>
      <c r="AL74" t="str">
        <f>VLOOKUP(AJ74,Label!$A$9:$E$37,IF(AI74&gt;70,3,IF(AI74&gt;50,4,5)),FALSE)</f>
        <v>Un alto porcentaje de los estudiantes aprueba satisfactoriamente las pruebas para finalizar la educación secundaria.</v>
      </c>
      <c r="AM74" s="14">
        <f>LARGE(datos!P79:AR79,2)</f>
        <v>88.818863181394576</v>
      </c>
      <c r="AN74" t="str">
        <f>INDEX(ranking!$O$6:$AQ$88,1,MATCH(AM74,datos!$P79:$AR79,0))</f>
        <v>Cobertura educativa</v>
      </c>
      <c r="AO74" s="9">
        <f>INDEX(ranking!$O$6:$AQ$88,A74+1,MATCH(AM74,datos!$P79:$AR79,0))</f>
        <v>13</v>
      </c>
      <c r="AP74" t="str">
        <f>VLOOKUP(AN74,Label!$A$9:$E$37,IF(AM74&gt;70,3,IF(AM74&gt;50,4,5)),FALSE)</f>
        <v>Muestra altas tasas de asistencia a la eduación preescolar (Ciclo Materno Infantl y Transición) y a la educación secundaria.</v>
      </c>
      <c r="AQ74" s="14">
        <f>LARGE(datos!P79:AR79,3)</f>
        <v>81.550622983224869</v>
      </c>
      <c r="AR74" t="str">
        <f>INDEX(ranking!$O$6:$AQ$88,1,MATCH(AQ74,datos!$P79:$AR79,0))</f>
        <v>Seguridad</v>
      </c>
      <c r="AS74" s="9">
        <f>INDEX(ranking!$O$6:$AQ$88,A74+1,MATCH(AQ74,datos!$P79:$AR79,0))</f>
        <v>33</v>
      </c>
      <c r="AT74" t="str">
        <f>VLOOKUP(AR74,Label!$A$9:$E$37,IF(AQ74&gt;70,3,IF(AQ74&gt;50,4,5)),FALSE)</f>
        <v>Presenta bajos índices de criminalidad que propician un ambiente seguro para el establecimiento de empresas.</v>
      </c>
      <c r="AU74" s="14">
        <f>SMALL(datos2!P79:AO79,1)</f>
        <v>7.5757575757575752</v>
      </c>
      <c r="AV74" t="str">
        <f>INDEX(ranking2!$O$6:$AN$88,1,MATCH(AU74,datos2!$P79:$AO79,0))</f>
        <v>Transformación digital</v>
      </c>
      <c r="AW74" s="9">
        <f>INDEX(ranking!$O$6:$AQ$88,A74+1,MATCH(AU74,datos!$P79:$AR79,0))</f>
        <v>72</v>
      </c>
      <c r="AX74" t="str">
        <f>VLOOKUP(AV74,Label!$A$9:$E$37,IF(AU74&gt;70,3,IF(AU74&gt;50,4,5)),FALSE)</f>
        <v>La Municipalidad muestra bajo progreso en el establecimiento de una hoja de ruta digital y de aprovechamiento de la infraestructura digital.</v>
      </c>
      <c r="AY74" s="14">
        <f>SMALL(datos2!P79:AO79,2)</f>
        <v>14.183542211755915</v>
      </c>
      <c r="AZ74" t="str">
        <f>INDEX(ranking2!$O$6:$AN$88,1,MATCH(AY74,datos2!$P79:$AO79,0))</f>
        <v>Infraestructura de transporte</v>
      </c>
      <c r="BA74" s="9">
        <f>INDEX(ranking2!$O$6:$AN$88,A74+1,MATCH(AY74,datos2!$P79:$AO79,0))</f>
        <v>72</v>
      </c>
      <c r="BB74" t="str">
        <f>VLOOKUP(AZ74,Label!$A$9:$E$37,IF(AY74&gt;70,3,IF(AY74&gt;50,4,5)),FALSE)</f>
        <v>La red vial cantonal se encuentra en deficientes condiciones, y requiere mayor inversión para su adecuado mantenimiento.</v>
      </c>
      <c r="BC74" s="14">
        <f>SMALL(datos2!P79:AO79,3)</f>
        <v>27.073767414797306</v>
      </c>
      <c r="BD74" t="str">
        <f>INDEX(ranking2!$O$6:$AN$88,1,MATCH(BC74,datos2!$P79:$AO79,0))</f>
        <v>Escolaridad media</v>
      </c>
      <c r="BE74" s="9">
        <f>INDEX(ranking2!$O$6:$AN$88,A74+1,MATCH(BC74,datos2!$P79:$AO79,0))</f>
        <v>64</v>
      </c>
      <c r="BF74" t="str">
        <f>VLOOKUP(BD74,Label!$A$9:$E$37,IF(BC74&gt;70,3,IF(BC74&gt;50,4,5)),FALSE)</f>
        <v>Una baja proporción de la población adulta mayor a 25 años ha concluido la educación secundaria.</v>
      </c>
    </row>
    <row r="75" spans="1:58" x14ac:dyDescent="0.3">
      <c r="A75">
        <v>74</v>
      </c>
      <c r="B75" s="2" t="s">
        <v>148</v>
      </c>
      <c r="C75" s="2">
        <v>609</v>
      </c>
      <c r="D75" s="2" t="s">
        <v>149</v>
      </c>
      <c r="E75" s="2" t="s">
        <v>133</v>
      </c>
      <c r="F75" s="2" t="s">
        <v>349</v>
      </c>
      <c r="G75" s="2" t="s">
        <v>384</v>
      </c>
      <c r="H75" s="2" t="s">
        <v>384</v>
      </c>
      <c r="I75">
        <v>1</v>
      </c>
      <c r="J75" t="s">
        <v>460</v>
      </c>
      <c r="K75">
        <v>1971</v>
      </c>
      <c r="L75">
        <v>483.22</v>
      </c>
      <c r="M75">
        <v>36.200000000000003</v>
      </c>
      <c r="N75" s="18">
        <v>386</v>
      </c>
      <c r="O75" s="9">
        <v>5353</v>
      </c>
      <c r="P75" s="9">
        <v>6519</v>
      </c>
      <c r="Q75" s="9">
        <v>7109</v>
      </c>
      <c r="R75" s="9">
        <v>1611</v>
      </c>
      <c r="S75" s="9">
        <v>20592</v>
      </c>
      <c r="T75" s="15">
        <f t="shared" si="6"/>
        <v>25.995532245532242</v>
      </c>
      <c r="U75" s="15">
        <f t="shared" si="7"/>
        <v>31.657925407925408</v>
      </c>
      <c r="V75" s="15">
        <f t="shared" si="8"/>
        <v>34.523115773115777</v>
      </c>
      <c r="W75" s="15">
        <f t="shared" si="9"/>
        <v>7.8234265734265733</v>
      </c>
      <c r="X75" s="15">
        <f t="shared" si="10"/>
        <v>100</v>
      </c>
      <c r="Y75" s="15">
        <f>VLOOKUP(B75,datos!$B$7:$I$88,8,FALSE)</f>
        <v>49.82330782619394</v>
      </c>
      <c r="Z75">
        <f>VLOOKUP(B75,ranking!$A$7:$H$88,8,FALSE)</f>
        <v>70</v>
      </c>
      <c r="AA75" t="str">
        <f>VLOOKUP(B75,datos!$B$7:$H$88,7,FALSE)</f>
        <v>Deficiente</v>
      </c>
      <c r="AB75" t="str">
        <f>VLOOKUP(AA75,Label!$A$2:$B$6,2,FALSE)</f>
        <v>"Presenta puntajes extremadamente bajos en la mayoría de dimensiones que conforman el ICN"</v>
      </c>
      <c r="AC75" s="9">
        <v>49.924728626891678</v>
      </c>
      <c r="AD75" s="9">
        <f>VLOOKUP(B75,datos!$B$7:$KV$106,208,FALSE)</f>
        <v>11.094390535000777</v>
      </c>
      <c r="AE75" s="9">
        <f>VLOOKUP(B75,datos!$B$7:$KV$106,202,FALSE)</f>
        <v>0.20515300827262375</v>
      </c>
      <c r="AF75" s="15">
        <f>VLOOKUP(B75,datos!$B$7:$KV$106,176,FALSE)</f>
        <v>24.281274281274282</v>
      </c>
      <c r="AG75" s="15">
        <f>VLOOKUP(B75,datos!$B$7:$KV$106,247,FALSE)</f>
        <v>27.374130167826443</v>
      </c>
      <c r="AH75" s="15">
        <f>VLOOKUP(B75,datos!$B$7:$KV$106,256,FALSE)</f>
        <v>21.890239714266091</v>
      </c>
      <c r="AI75" s="14">
        <f>LARGE(datos!P80:AR80,1)</f>
        <v>91.093956491807802</v>
      </c>
      <c r="AJ75" t="str">
        <f>INDEX(ranking!$O$6:$AQ$88,1,MATCH(AI75,datos!$P80:$AR80,0))</f>
        <v>Competencias básicas</v>
      </c>
      <c r="AK75" s="9">
        <f>INDEX(ranking!$O$6:$AQ$88,A75+1,MATCH(AI75,datos!$P80:$AR80,0))</f>
        <v>72</v>
      </c>
      <c r="AL75" t="str">
        <f>VLOOKUP(AJ75,Label!$A$9:$E$37,IF(AI75&gt;70,3,IF(AI75&gt;50,4,5)),FALSE)</f>
        <v>Un alto porcentaje de los estudiantes aprueba satisfactoriamente las pruebas para finalizar la educación secundaria.</v>
      </c>
      <c r="AM75" s="14">
        <f>LARGE(datos!P80:AR80,2)</f>
        <v>90.163733115022524</v>
      </c>
      <c r="AN75" t="str">
        <f>INDEX(ranking!$O$6:$AQ$88,1,MATCH(AM75,datos!$P80:$AR80,0))</f>
        <v>Acceso a servicios públicos</v>
      </c>
      <c r="AO75" s="9">
        <f>INDEX(ranking!$O$6:$AQ$88,A75+1,MATCH(AM75,datos!$P80:$AR80,0))</f>
        <v>52</v>
      </c>
      <c r="AP75" t="str">
        <f>VLOOKUP(AN75,Label!$A$9:$E$37,IF(AM75&gt;70,3,IF(AM75&gt;50,4,5)),FALSE)</f>
        <v>Muestra una alta prestación de servicios públicos básicos a la ciudadanía.</v>
      </c>
      <c r="AQ75" s="14">
        <f>LARGE(datos!P80:AR80,3)</f>
        <v>86.552795265881713</v>
      </c>
      <c r="AR75" t="str">
        <f>INDEX(ranking!$O$6:$AQ$88,1,MATCH(AQ75,datos!$P80:$AR80,0))</f>
        <v>Redes de voz móvil (telefonía)</v>
      </c>
      <c r="AS75" s="9">
        <f>INDEX(ranking!$O$6:$AQ$88,A75+1,MATCH(AQ75,datos!$P80:$AR80,0))</f>
        <v>36</v>
      </c>
      <c r="AT75" t="str">
        <f>VLOOKUP(AR75,Label!$A$9:$E$37,IF(AQ75&gt;70,3,IF(AQ75&gt;50,4,5)),FALSE)</f>
        <v>El desempeño de las redes de voz móviles 2G y 3G (telefonía celular) es adecuado.</v>
      </c>
      <c r="AU75" s="14">
        <f>SMALL(datos2!P80:AO80,1)</f>
        <v>8.6559505749266634</v>
      </c>
      <c r="AV75" t="str">
        <f>INDEX(ranking2!$O$6:$AN$88,1,MATCH(AU75,datos2!$P80:$AO80,0))</f>
        <v>Infraestructura de transporte</v>
      </c>
      <c r="AW75" s="9">
        <f>INDEX(ranking!$O$6:$AQ$88,A75+1,MATCH(AU75,datos!$P80:$AR80,0))</f>
        <v>80</v>
      </c>
      <c r="AX75" t="str">
        <f>VLOOKUP(AV75,Label!$A$9:$E$37,IF(AU75&gt;70,3,IF(AU75&gt;50,4,5)),FALSE)</f>
        <v>La red vial cantonal se encuentra en deficientes condiciones, y requiere mayor inversión para su adecuado mantenimiento.</v>
      </c>
      <c r="AY75" s="14">
        <f>SMALL(datos2!P80:AO80,2)</f>
        <v>17.27272727272727</v>
      </c>
      <c r="AZ75" t="str">
        <f>INDEX(ranking2!$O$6:$AN$88,1,MATCH(AY75,datos2!$P80:$AO80,0))</f>
        <v>Transformación digital</v>
      </c>
      <c r="BA75" s="9">
        <f>INDEX(ranking2!$O$6:$AN$88,A75+1,MATCH(AY75,datos2!$P80:$AO80,0))</f>
        <v>56</v>
      </c>
      <c r="BB75" t="str">
        <f>VLOOKUP(AZ75,Label!$A$9:$E$37,IF(AY75&gt;70,3,IF(AY75&gt;50,4,5)),FALSE)</f>
        <v>La Municipalidad muestra bajo progreso en el establecimiento de una hoja de ruta digital y de aprovechamiento de la infraestructura digital.</v>
      </c>
      <c r="BC75" s="14">
        <f>SMALL(datos2!P80:AO80,3)</f>
        <v>19.234475283950989</v>
      </c>
      <c r="BD75" t="str">
        <f>INDEX(ranking2!$O$6:$AN$88,1,MATCH(BC75,datos2!$P80:$AO80,0))</f>
        <v>Habilidades en ciencia y tecnología</v>
      </c>
      <c r="BE75" s="9">
        <f>INDEX(ranking2!$O$6:$AN$88,A75+1,MATCH(BC75,datos2!$P80:$AO80,0))</f>
        <v>73</v>
      </c>
      <c r="BF75" t="str">
        <f>VLOOKUP(BD75,Label!$A$9:$E$37,IF(BC75&gt;70,3,IF(BC75&gt;50,4,5)),FALSE)</f>
        <v>Muy pocos de los graduados universitarios cuentan con competencias y habilidades en las áreas de Ciencia y Tecnología.</v>
      </c>
    </row>
    <row r="76" spans="1:58" x14ac:dyDescent="0.3">
      <c r="A76">
        <v>75</v>
      </c>
      <c r="B76" s="2" t="s">
        <v>150</v>
      </c>
      <c r="C76" s="2">
        <v>610</v>
      </c>
      <c r="D76" s="2" t="s">
        <v>151</v>
      </c>
      <c r="E76" s="2" t="s">
        <v>133</v>
      </c>
      <c r="F76" s="2" t="s">
        <v>348</v>
      </c>
      <c r="G76" s="2" t="s">
        <v>384</v>
      </c>
      <c r="H76" s="2" t="s">
        <v>384</v>
      </c>
      <c r="I76">
        <v>4</v>
      </c>
      <c r="J76" t="s">
        <v>461</v>
      </c>
      <c r="K76">
        <v>1973</v>
      </c>
      <c r="L76">
        <v>623.61</v>
      </c>
      <c r="M76">
        <v>21.5</v>
      </c>
      <c r="N76" s="18">
        <v>629.86</v>
      </c>
      <c r="O76" s="9">
        <v>15567</v>
      </c>
      <c r="P76" s="9">
        <v>15913</v>
      </c>
      <c r="Q76" s="9">
        <v>17382</v>
      </c>
      <c r="R76" s="9">
        <v>4085</v>
      </c>
      <c r="S76" s="9">
        <v>52947</v>
      </c>
      <c r="T76" s="15">
        <f t="shared" si="6"/>
        <v>29.401099212419968</v>
      </c>
      <c r="U76" s="15">
        <f t="shared" si="7"/>
        <v>30.054582884771563</v>
      </c>
      <c r="V76" s="15">
        <f t="shared" si="8"/>
        <v>32.829055470564903</v>
      </c>
      <c r="W76" s="15">
        <f t="shared" si="9"/>
        <v>7.7152624322435637</v>
      </c>
      <c r="X76" s="15">
        <f t="shared" si="10"/>
        <v>100</v>
      </c>
      <c r="Y76" s="15">
        <f>VLOOKUP(B76,datos!$B$7:$I$88,8,FALSE)</f>
        <v>47.488876231324745</v>
      </c>
      <c r="Z76">
        <f>VLOOKUP(B76,ranking!$A$7:$H$88,8,FALSE)</f>
        <v>76</v>
      </c>
      <c r="AA76" t="str">
        <f>VLOOKUP(B76,datos!$B$7:$H$88,7,FALSE)</f>
        <v>Deficiente</v>
      </c>
      <c r="AB76" t="str">
        <f>VLOOKUP(AA76,Label!$A$2:$B$6,2,FALSE)</f>
        <v>"Presenta puntajes extremadamente bajos en la mayoría de dimensiones que conforman el ICN"</v>
      </c>
      <c r="AC76" s="9">
        <v>35.894249237374318</v>
      </c>
      <c r="AD76" s="9">
        <f>VLOOKUP(B76,datos!$B$7:$KV$106,208,FALSE)</f>
        <v>24.400678148717382</v>
      </c>
      <c r="AE76" s="9">
        <f>VLOOKUP(B76,datos!$B$7:$KV$106,202,FALSE)</f>
        <v>1.4638436544948505</v>
      </c>
      <c r="AF76" s="15">
        <f>VLOOKUP(B76,datos!$B$7:$KV$106,176,FALSE)</f>
        <v>28.330217009462295</v>
      </c>
      <c r="AG76" s="15">
        <f>VLOOKUP(B76,datos!$B$7:$KV$106,247,FALSE)</f>
        <v>23.757294143073267</v>
      </c>
      <c r="AH76" s="15">
        <f>VLOOKUP(B76,datos!$B$7:$KV$106,256,FALSE)</f>
        <v>26.956423826145702</v>
      </c>
      <c r="AI76" s="14">
        <f>LARGE(datos!P81:AR81,1)</f>
        <v>92.171314821234333</v>
      </c>
      <c r="AJ76" t="str">
        <f>INDEX(ranking!$O$6:$AQ$88,1,MATCH(AI76,datos!$P81:$AR81,0))</f>
        <v>Competencias básicas</v>
      </c>
      <c r="AK76" s="9">
        <f>INDEX(ranking!$O$6:$AQ$88,A76+1,MATCH(AI76,datos!$P81:$AR81,0))</f>
        <v>56</v>
      </c>
      <c r="AL76" t="str">
        <f>VLOOKUP(AJ76,Label!$A$9:$E$37,IF(AI76&gt;70,3,IF(AI76&gt;50,4,5)),FALSE)</f>
        <v>Un alto porcentaje de los estudiantes aprueba satisfactoriamente las pruebas para finalizar la educación secundaria.</v>
      </c>
      <c r="AM76" s="14">
        <f>LARGE(datos!P81:AR81,2)</f>
        <v>87.131362347297525</v>
      </c>
      <c r="AN76" t="str">
        <f>INDEX(ranking!$O$6:$AQ$88,1,MATCH(AM76,datos!$P81:$AR81,0))</f>
        <v>Redes de voz móvil (telefonía)</v>
      </c>
      <c r="AO76" s="9">
        <f>INDEX(ranking!$O$6:$AQ$88,A76+1,MATCH(AM76,datos!$P81:$AR81,0))</f>
        <v>30</v>
      </c>
      <c r="AP76" t="str">
        <f>VLOOKUP(AN76,Label!$A$9:$E$37,IF(AM76&gt;70,3,IF(AM76&gt;50,4,5)),FALSE)</f>
        <v>El desempeño de las redes de voz móviles 2G y 3G (telefonía celular) es adecuado.</v>
      </c>
      <c r="AQ76" s="14">
        <f>LARGE(datos!P81:AR81,3)</f>
        <v>86.444780635400917</v>
      </c>
      <c r="AR76" t="str">
        <f>INDEX(ranking!$O$6:$AQ$88,1,MATCH(AQ76,datos!$P81:$AR81,0))</f>
        <v>Acceso a servicios públicos</v>
      </c>
      <c r="AS76" s="9">
        <f>INDEX(ranking!$O$6:$AQ$88,A76+1,MATCH(AQ76,datos!$P81:$AR81,0))</f>
        <v>63</v>
      </c>
      <c r="AT76" t="str">
        <f>VLOOKUP(AR76,Label!$A$9:$E$37,IF(AQ76&gt;70,3,IF(AQ76&gt;50,4,5)),FALSE)</f>
        <v>Muestra una alta prestación de servicios públicos básicos a la ciudadanía.</v>
      </c>
      <c r="AU76" s="14">
        <f>SMALL(datos2!P81:AO81,1)</f>
        <v>14.297925853008106</v>
      </c>
      <c r="AV76" t="str">
        <f>INDEX(ranking2!$O$6:$AN$88,1,MATCH(AU76,datos2!$P81:$AO81,0))</f>
        <v>Infraestructura de transporte</v>
      </c>
      <c r="AW76" s="9">
        <f>INDEX(ranking!$O$6:$AQ$88,A76+1,MATCH(AU76,datos!$P81:$AR81,0))</f>
        <v>71</v>
      </c>
      <c r="AX76" t="str">
        <f>VLOOKUP(AV76,Label!$A$9:$E$37,IF(AU76&gt;70,3,IF(AU76&gt;50,4,5)),FALSE)</f>
        <v>La red vial cantonal se encuentra en deficientes condiciones, y requiere mayor inversión para su adecuado mantenimiento.</v>
      </c>
      <c r="AY76" s="14">
        <f>SMALL(datos2!P81:AO81,2)</f>
        <v>17.121212121212121</v>
      </c>
      <c r="AZ76" t="str">
        <f>INDEX(ranking2!$O$6:$AN$88,1,MATCH(AY76,datos2!$P81:$AO81,0))</f>
        <v>Transformación digital</v>
      </c>
      <c r="BA76" s="9">
        <f>INDEX(ranking2!$O$6:$AN$88,A76+1,MATCH(AY76,datos2!$P81:$AO81,0))</f>
        <v>57</v>
      </c>
      <c r="BB76" t="str">
        <f>VLOOKUP(AZ76,Label!$A$9:$E$37,IF(AY76&gt;70,3,IF(AY76&gt;50,4,5)),FALSE)</f>
        <v>La Municipalidad muestra bajo progreso en el establecimiento de una hoja de ruta digital y de aprovechamiento de la infraestructura digital.</v>
      </c>
      <c r="BC76" s="14">
        <f>SMALL(datos2!P81:AO81,3)</f>
        <v>17.849622994552224</v>
      </c>
      <c r="BD76" t="str">
        <f>INDEX(ranking2!$O$6:$AN$88,1,MATCH(BC76,datos2!$P81:$AO81,0))</f>
        <v>Servicios públicos municipales</v>
      </c>
      <c r="BE76" s="9">
        <f>INDEX(ranking2!$O$6:$AN$88,A76+1,MATCH(BC76,datos2!$P81:$AO81,0))</f>
        <v>82</v>
      </c>
      <c r="BF76" t="str">
        <f>VLOOKUP(BD76,Label!$A$9:$E$37,IF(BC76&gt;70,3,IF(BC76&gt;50,4,5)),FALSE)</f>
        <v>Los recursos municipales son poco invertidos en infraestructura relacionada con servicios y obras sociales.</v>
      </c>
    </row>
    <row r="77" spans="1:58" x14ac:dyDescent="0.3">
      <c r="A77">
        <v>76</v>
      </c>
      <c r="B77" s="2" t="s">
        <v>152</v>
      </c>
      <c r="C77" s="2">
        <v>611</v>
      </c>
      <c r="D77" s="2" t="s">
        <v>153</v>
      </c>
      <c r="E77" s="2" t="s">
        <v>133</v>
      </c>
      <c r="F77" s="2" t="s">
        <v>349</v>
      </c>
      <c r="G77" s="2" t="s">
        <v>384</v>
      </c>
      <c r="H77" s="2" t="s">
        <v>384</v>
      </c>
      <c r="I77">
        <v>3</v>
      </c>
      <c r="J77" t="s">
        <v>462</v>
      </c>
      <c r="K77">
        <v>1980</v>
      </c>
      <c r="L77">
        <v>316.01</v>
      </c>
      <c r="M77">
        <v>64.599999999999994</v>
      </c>
      <c r="N77" s="18">
        <v>290.70000000000005</v>
      </c>
      <c r="O77" s="9">
        <v>9081</v>
      </c>
      <c r="P77" s="9">
        <v>7121</v>
      </c>
      <c r="Q77" s="9">
        <v>9149</v>
      </c>
      <c r="R77" s="9">
        <v>1374</v>
      </c>
      <c r="S77" s="9">
        <v>26725</v>
      </c>
      <c r="T77" s="15">
        <f t="shared" si="6"/>
        <v>33.979420018709071</v>
      </c>
      <c r="U77" s="15">
        <f t="shared" si="7"/>
        <v>26.645463049579043</v>
      </c>
      <c r="V77" s="15">
        <f t="shared" si="8"/>
        <v>34.233863423760525</v>
      </c>
      <c r="W77" s="15">
        <f t="shared" si="9"/>
        <v>5.1412535079513564</v>
      </c>
      <c r="X77" s="15">
        <f t="shared" si="10"/>
        <v>100</v>
      </c>
      <c r="Y77" s="15">
        <f>VLOOKUP(B77,datos!$B$7:$I$88,8,FALSE)</f>
        <v>46.458932048567078</v>
      </c>
      <c r="Z77">
        <f>VLOOKUP(B77,ranking!$A$7:$H$88,8,FALSE)</f>
        <v>79</v>
      </c>
      <c r="AA77" t="str">
        <f>VLOOKUP(B77,datos!$B$7:$H$88,7,FALSE)</f>
        <v>Deficiente</v>
      </c>
      <c r="AB77" t="str">
        <f>VLOOKUP(AA77,Label!$A$2:$B$6,2,FALSE)</f>
        <v>"Presenta puntajes extremadamente bajos en la mayoría de dimensiones que conforman el ICN"</v>
      </c>
      <c r="AC77" s="9">
        <v>44.634890819441182</v>
      </c>
      <c r="AD77" s="9">
        <f>VLOOKUP(B77,datos!$B$7:$KV$106,208,FALSE)</f>
        <v>67.259341575218784</v>
      </c>
      <c r="AE77" s="9">
        <f>VLOOKUP(B77,datos!$B$7:$KV$106,202,FALSE)</f>
        <v>0.62388845126239456</v>
      </c>
      <c r="AF77" s="15">
        <f>VLOOKUP(B77,datos!$B$7:$KV$106,176,FALSE)</f>
        <v>41.159962581852199</v>
      </c>
      <c r="AG77" s="15">
        <f>VLOOKUP(B77,datos!$B$7:$KV$106,247,FALSE)</f>
        <v>27.414136386261823</v>
      </c>
      <c r="AH77" s="15">
        <f>VLOOKUP(B77,datos!$B$7:$KV$106,256,FALSE)</f>
        <v>22.586325702473012</v>
      </c>
      <c r="AI77" s="14">
        <f>LARGE(datos!P82:AR82,1)</f>
        <v>94.253959529539287</v>
      </c>
      <c r="AJ77" t="str">
        <f>INDEX(ranking!$O$6:$AQ$88,1,MATCH(AI77,datos!$P82:$AR82,0))</f>
        <v>Competencias básicas</v>
      </c>
      <c r="AK77" s="9">
        <f>INDEX(ranking!$O$6:$AQ$88,A77+1,MATCH(AI77,datos!$P82:$AR82,0))</f>
        <v>26</v>
      </c>
      <c r="AL77" t="str">
        <f>VLOOKUP(AJ77,Label!$A$9:$E$37,IF(AI77&gt;70,3,IF(AI77&gt;50,4,5)),FALSE)</f>
        <v>Un alto porcentaje de los estudiantes aprueba satisfactoriamente las pruebas para finalizar la educación secundaria.</v>
      </c>
      <c r="AM77" s="14">
        <f>LARGE(datos!P82:AR82,2)</f>
        <v>92.259830761572928</v>
      </c>
      <c r="AN77" t="str">
        <f>INDEX(ranking!$O$6:$AQ$88,1,MATCH(AM77,datos!$P82:$AR82,0))</f>
        <v>Acceso a servicios públicos</v>
      </c>
      <c r="AO77" s="9">
        <f>INDEX(ranking!$O$6:$AQ$88,A77+1,MATCH(AM77,datos!$P82:$AR82,0))</f>
        <v>42</v>
      </c>
      <c r="AP77" t="str">
        <f>VLOOKUP(AN77,Label!$A$9:$E$37,IF(AM77&gt;70,3,IF(AM77&gt;50,4,5)),FALSE)</f>
        <v>Muestra una alta prestación de servicios públicos básicos a la ciudadanía.</v>
      </c>
      <c r="AQ77" s="14">
        <f>LARGE(datos!P82:AR82,3)</f>
        <v>83.721663878631574</v>
      </c>
      <c r="AR77" t="str">
        <f>INDEX(ranking!$O$6:$AQ$88,1,MATCH(AQ77,datos!$P82:$AR82,0))</f>
        <v>Redes de voz móvil (telefonía)</v>
      </c>
      <c r="AS77" s="9">
        <f>INDEX(ranking!$O$6:$AQ$88,A77+1,MATCH(AQ77,datos!$P82:$AR82,0))</f>
        <v>62</v>
      </c>
      <c r="AT77" t="str">
        <f>VLOOKUP(AR77,Label!$A$9:$E$37,IF(AQ77&gt;70,3,IF(AQ77&gt;50,4,5)),FALSE)</f>
        <v>El desempeño de las redes de voz móviles 2G y 3G (telefonía celular) es adecuado.</v>
      </c>
      <c r="AU77" s="14">
        <f>SMALL(datos2!P82:AO82,1)</f>
        <v>18.432253489371064</v>
      </c>
      <c r="AV77" t="str">
        <f>INDEX(ranking2!$O$6:$AN$88,1,MATCH(AU77,datos2!$P82:$AO82,0))</f>
        <v>Seguridad</v>
      </c>
      <c r="AW77" s="9">
        <f>INDEX(ranking!$O$6:$AQ$88,A77+1,MATCH(AU77,datos!$P82:$AR82,0))</f>
        <v>82</v>
      </c>
      <c r="AX77" t="str">
        <f>VLOOKUP(AV77,Label!$A$9:$E$37,IF(AU77&gt;70,3,IF(AU77&gt;50,4,5)),FALSE)</f>
        <v>Las elevadas tasas de delincuencia amenazan la seguridad de sus habitantes y de las empresas allí establecidas.</v>
      </c>
      <c r="AY77" s="14">
        <f>SMALL(datos2!P82:AO82,2)</f>
        <v>26.666666666666668</v>
      </c>
      <c r="AZ77" t="str">
        <f>INDEX(ranking2!$O$6:$AN$88,1,MATCH(AY77,datos2!$P82:$AO82,0))</f>
        <v>Transformación digital</v>
      </c>
      <c r="BA77" s="9">
        <f>INDEX(ranking2!$O$6:$AN$88,A77+1,MATCH(AY77,datos2!$P82:$AO82,0))</f>
        <v>43</v>
      </c>
      <c r="BB77" t="str">
        <f>VLOOKUP(AZ77,Label!$A$9:$E$37,IF(AY77&gt;70,3,IF(AY77&gt;50,4,5)),FALSE)</f>
        <v>La Municipalidad muestra bajo progreso en el establecimiento de una hoja de ruta digital y de aprovechamiento de la infraestructura digital.</v>
      </c>
      <c r="BC77" s="14">
        <f>SMALL(datos2!P82:AO82,3)</f>
        <v>26.752872527324165</v>
      </c>
      <c r="BD77" t="str">
        <f>INDEX(ranking2!$O$6:$AN$88,1,MATCH(BC77,datos2!$P82:$AO82,0))</f>
        <v>Transparencia municipal</v>
      </c>
      <c r="BE77" s="9">
        <f>INDEX(ranking2!$O$6:$AN$88,A77+1,MATCH(BC77,datos2!$P82:$AO82,0))</f>
        <v>75</v>
      </c>
      <c r="BF77" t="str">
        <f>VLOOKUP(BD77,Label!$A$9:$E$37,IF(BC77&gt;70,3,IF(BC77&gt;50,4,5)),FALSE)</f>
        <v>La Municipalidad demuestra inadecuados mecanismos de rendición de cuentas y legitimidad hacia la ciudadanía.</v>
      </c>
    </row>
    <row r="78" spans="1:58" x14ac:dyDescent="0.3">
      <c r="A78">
        <v>77</v>
      </c>
      <c r="B78" s="2" t="s">
        <v>154</v>
      </c>
      <c r="C78" s="2">
        <v>701</v>
      </c>
      <c r="D78" s="2" t="s">
        <v>155</v>
      </c>
      <c r="E78" s="2" t="s">
        <v>353</v>
      </c>
      <c r="F78" s="2" t="s">
        <v>354</v>
      </c>
      <c r="G78" s="2" t="s">
        <v>384</v>
      </c>
      <c r="H78" s="2" t="s">
        <v>384</v>
      </c>
      <c r="I78">
        <v>4</v>
      </c>
      <c r="J78" t="s">
        <v>463</v>
      </c>
      <c r="K78">
        <v>1892</v>
      </c>
      <c r="L78">
        <v>1769.38</v>
      </c>
      <c r="M78">
        <v>72.099999999999994</v>
      </c>
      <c r="N78" s="18">
        <v>722.63900000000001</v>
      </c>
      <c r="O78" s="9">
        <v>30215</v>
      </c>
      <c r="P78" s="9">
        <v>28769</v>
      </c>
      <c r="Q78" s="9">
        <v>32839</v>
      </c>
      <c r="R78" s="9">
        <v>8216</v>
      </c>
      <c r="S78" s="9">
        <v>100039</v>
      </c>
      <c r="T78" s="15">
        <f t="shared" si="6"/>
        <v>30.203220743909874</v>
      </c>
      <c r="U78" s="15">
        <f t="shared" si="7"/>
        <v>28.757784464059018</v>
      </c>
      <c r="V78" s="15">
        <f t="shared" si="8"/>
        <v>32.826197782864682</v>
      </c>
      <c r="W78" s="15">
        <f t="shared" si="9"/>
        <v>8.212797009166426</v>
      </c>
      <c r="X78" s="15">
        <f t="shared" si="10"/>
        <v>100</v>
      </c>
      <c r="Y78" s="15">
        <f>VLOOKUP(B78,datos!$B$7:$I$88,8,FALSE)</f>
        <v>51.015822898287688</v>
      </c>
      <c r="Z78">
        <f>VLOOKUP(B78,ranking!$A$7:$H$88,8,FALSE)</f>
        <v>66</v>
      </c>
      <c r="AA78" t="str">
        <f>VLOOKUP(B78,datos!$B$7:$H$88,7,FALSE)</f>
        <v>Limitado</v>
      </c>
      <c r="AB78" t="str">
        <f>VLOOKUP(AA78,Label!$A$2:$B$6,2,FALSE)</f>
        <v>"Evidencia condiciones sub óptimas en la mayoría de dimensiones que conforman el ICN"</v>
      </c>
      <c r="AC78" s="9">
        <v>34.727041895895034</v>
      </c>
      <c r="AD78" s="9">
        <f>VLOOKUP(B78,datos!$B$7:$KV$106,208,FALSE)</f>
        <v>34.071684687054393</v>
      </c>
      <c r="AE78" s="9">
        <f>VLOOKUP(B78,datos!$B$7:$KV$106,202,FALSE)</f>
        <v>0</v>
      </c>
      <c r="AF78" s="15">
        <f>VLOOKUP(B78,datos!$B$7:$KV$106,176,FALSE)</f>
        <v>62.975439578564355</v>
      </c>
      <c r="AG78" s="15">
        <f>VLOOKUP(B78,datos!$B$7:$KV$106,247,FALSE)</f>
        <v>25.223037677679862</v>
      </c>
      <c r="AH78" s="15">
        <f>VLOOKUP(B78,datos!$B$7:$KV$106,256,FALSE)</f>
        <v>30.340977139032727</v>
      </c>
      <c r="AI78" s="14">
        <f>LARGE(datos!P83:AR83,1)</f>
        <v>93.652308342305133</v>
      </c>
      <c r="AJ78" t="str">
        <f>INDEX(ranking!$O$6:$AQ$88,1,MATCH(AI78,datos!$P83:$AR83,0))</f>
        <v>Competencias básicas</v>
      </c>
      <c r="AK78" s="9">
        <f>INDEX(ranking!$O$6:$AQ$88,A78+1,MATCH(AI78,datos!$P83:$AR83,0))</f>
        <v>35</v>
      </c>
      <c r="AL78" t="str">
        <f>VLOOKUP(AJ78,Label!$A$9:$E$37,IF(AI78&gt;70,3,IF(AI78&gt;50,4,5)),FALSE)</f>
        <v>Un alto porcentaje de los estudiantes aprueba satisfactoriamente las pruebas para finalizar la educación secundaria.</v>
      </c>
      <c r="AM78" s="14">
        <f>LARGE(datos!P83:AR83,2)</f>
        <v>86.430243921436926</v>
      </c>
      <c r="AN78" t="str">
        <f>INDEX(ranking!$O$6:$AQ$88,1,MATCH(AM78,datos!$P83:$AR83,0))</f>
        <v>Redes de voz móvil (telefonía)</v>
      </c>
      <c r="AO78" s="9">
        <f>INDEX(ranking!$O$6:$AQ$88,A78+1,MATCH(AM78,datos!$P83:$AR83,0))</f>
        <v>38</v>
      </c>
      <c r="AP78" t="str">
        <f>VLOOKUP(AN78,Label!$A$9:$E$37,IF(AM78&gt;70,3,IF(AM78&gt;50,4,5)),FALSE)</f>
        <v>El desempeño de las redes de voz móviles 2G y 3G (telefonía celular) es adecuado.</v>
      </c>
      <c r="AQ78" s="14">
        <f>LARGE(datos!P83:AR83,3)</f>
        <v>84.804518047635923</v>
      </c>
      <c r="AR78" t="str">
        <f>INDEX(ranking!$O$6:$AQ$88,1,MATCH(AQ78,datos!$P83:$AR83,0))</f>
        <v>Acceso a servicios públicos</v>
      </c>
      <c r="AS78" s="9">
        <f>INDEX(ranking!$O$6:$AQ$88,A78+1,MATCH(AQ78,datos!$P83:$AR83,0))</f>
        <v>69</v>
      </c>
      <c r="AT78" t="str">
        <f>VLOOKUP(AR78,Label!$A$9:$E$37,IF(AQ78&gt;70,3,IF(AQ78&gt;50,4,5)),FALSE)</f>
        <v>Muestra una alta prestación de servicios públicos básicos a la ciudadanía.</v>
      </c>
      <c r="AU78" s="14">
        <f>SMALL(datos2!P83:AO83,1)</f>
        <v>31.56390369411373</v>
      </c>
      <c r="AV78" t="str">
        <f>INDEX(ranking2!$O$6:$AN$88,1,MATCH(AU78,datos2!$P83:$AO83,0))</f>
        <v>Habilidades en ciencia y tecnología</v>
      </c>
      <c r="AW78" s="9">
        <f>INDEX(ranking!$O$6:$AQ$88,A78+1,MATCH(AU78,datos!$P83:$AR83,0))</f>
        <v>53</v>
      </c>
      <c r="AX78" t="str">
        <f>VLOOKUP(AV78,Label!$A$9:$E$37,IF(AU78&gt;70,3,IF(AU78&gt;50,4,5)),FALSE)</f>
        <v>Muy pocos de los graduados universitarios cuentan con competencias y habilidades en las áreas de Ciencia y Tecnología.</v>
      </c>
      <c r="AY78" s="14">
        <f>SMALL(datos2!P83:AO83,2)</f>
        <v>32.977265311187196</v>
      </c>
      <c r="AZ78" t="str">
        <f>INDEX(ranking2!$O$6:$AN$88,1,MATCH(AY78,datos2!$P83:$AO83,0))</f>
        <v>Infraestructura de transporte</v>
      </c>
      <c r="BA78" s="9">
        <f>INDEX(ranking2!$O$6:$AN$88,A78+1,MATCH(AY78,datos2!$P83:$AO83,0))</f>
        <v>30</v>
      </c>
      <c r="BB78" t="str">
        <f>VLOOKUP(AZ78,Label!$A$9:$E$37,IF(AY78&gt;70,3,IF(AY78&gt;50,4,5)),FALSE)</f>
        <v>La red vial cantonal se encuentra en deficientes condiciones, y requiere mayor inversión para su adecuado mantenimiento.</v>
      </c>
      <c r="BC78" s="14">
        <f>SMALL(datos2!P83:AO83,3)</f>
        <v>33.965720175635525</v>
      </c>
      <c r="BD78" t="str">
        <f>INDEX(ranking2!$O$6:$AN$88,1,MATCH(BC78,datos2!$P83:$AO83,0))</f>
        <v>Sector constructivo</v>
      </c>
      <c r="BE78" s="9">
        <f>INDEX(ranking2!$O$6:$AN$88,A78+1,MATCH(BC78,datos2!$P83:$AO83,0))</f>
        <v>56</v>
      </c>
      <c r="BF78" t="str">
        <f>VLOOKUP(BD78,Label!$A$9:$E$37,IF(BC78&gt;70,3,IF(BC78&gt;50,4,5)),FALSE)</f>
        <v>Evidenció un bajo dinamismo constructivo en obras de vivienda, industria, comercio y/o servicios.</v>
      </c>
    </row>
    <row r="79" spans="1:58" x14ac:dyDescent="0.3">
      <c r="A79">
        <v>78</v>
      </c>
      <c r="B79" s="2" t="s">
        <v>156</v>
      </c>
      <c r="C79" s="2">
        <v>702</v>
      </c>
      <c r="D79" s="2" t="s">
        <v>157</v>
      </c>
      <c r="E79" s="2" t="s">
        <v>353</v>
      </c>
      <c r="F79" s="2" t="s">
        <v>354</v>
      </c>
      <c r="G79" s="2" t="s">
        <v>384</v>
      </c>
      <c r="H79" s="2" t="s">
        <v>384</v>
      </c>
      <c r="I79">
        <v>7</v>
      </c>
      <c r="J79" t="s">
        <v>464</v>
      </c>
      <c r="K79">
        <v>1911</v>
      </c>
      <c r="L79">
        <v>2188.25</v>
      </c>
      <c r="M79">
        <v>39.9</v>
      </c>
      <c r="N79" s="18">
        <v>1433</v>
      </c>
      <c r="O79" s="9">
        <v>44065</v>
      </c>
      <c r="P79" s="9">
        <v>45108</v>
      </c>
      <c r="Q79" s="9">
        <v>51900</v>
      </c>
      <c r="R79" s="9">
        <v>11618</v>
      </c>
      <c r="S79" s="9">
        <v>152691</v>
      </c>
      <c r="T79" s="15">
        <f t="shared" si="6"/>
        <v>28.858937330949434</v>
      </c>
      <c r="U79" s="15">
        <f t="shared" si="7"/>
        <v>29.542016228854351</v>
      </c>
      <c r="V79" s="15">
        <f t="shared" si="8"/>
        <v>33.990215533332027</v>
      </c>
      <c r="W79" s="15">
        <f t="shared" si="9"/>
        <v>7.6088309068641902</v>
      </c>
      <c r="X79" s="15">
        <f t="shared" si="10"/>
        <v>100</v>
      </c>
      <c r="Y79" s="15">
        <f>VLOOKUP(B79,datos!$B$7:$I$88,8,FALSE)</f>
        <v>55.256067803197318</v>
      </c>
      <c r="Z79">
        <f>VLOOKUP(B79,ranking!$A$7:$H$88,8,FALSE)</f>
        <v>45</v>
      </c>
      <c r="AA79" t="str">
        <f>VLOOKUP(B79,datos!$B$7:$H$88,7,FALSE)</f>
        <v>Emergente</v>
      </c>
      <c r="AB79" t="str">
        <f>VLOOKUP(AA79,Label!$A$2:$B$6,2,FALSE)</f>
        <v>"Presenta posibilidades de crecimiento en algunas de las dimensiones para mejorar el desempeño"</v>
      </c>
      <c r="AC79" s="9">
        <v>31.890244538841277</v>
      </c>
      <c r="AD79" s="9">
        <f>VLOOKUP(B79,datos!$B$7:$KV$106,208,FALSE)</f>
        <v>5.9682817258118011</v>
      </c>
      <c r="AE79" s="9">
        <f>VLOOKUP(B79,datos!$B$7:$KV$106,202,FALSE)</f>
        <v>3.381186536148705</v>
      </c>
      <c r="AF79" s="15">
        <f>VLOOKUP(B79,datos!$B$7:$KV$106,176,FALSE)</f>
        <v>28.81636769685181</v>
      </c>
      <c r="AG79" s="15">
        <f>VLOOKUP(B79,datos!$B$7:$KV$106,247,FALSE)</f>
        <v>24.26032110091743</v>
      </c>
      <c r="AH79" s="15">
        <f>VLOOKUP(B79,datos!$B$7:$KV$106,256,FALSE)</f>
        <v>21.467963002153642</v>
      </c>
      <c r="AI79" s="14">
        <f>LARGE(datos!P84:AR84,1)</f>
        <v>92.627118114092553</v>
      </c>
      <c r="AJ79" t="str">
        <f>INDEX(ranking!$O$6:$AQ$88,1,MATCH(AI79,datos!$P84:$AR84,0))</f>
        <v>Competencias básicas</v>
      </c>
      <c r="AK79" s="9">
        <f>INDEX(ranking!$O$6:$AQ$88,A79+1,MATCH(AI79,datos!$P84:$AR84,0))</f>
        <v>47</v>
      </c>
      <c r="AL79" t="str">
        <f>VLOOKUP(AJ79,Label!$A$9:$E$37,IF(AI79&gt;70,3,IF(AI79&gt;50,4,5)),FALSE)</f>
        <v>Un alto porcentaje de los estudiantes aprueba satisfactoriamente las pruebas para finalizar la educación secundaria.</v>
      </c>
      <c r="AM79" s="14">
        <f>LARGE(datos!P84:AR84,2)</f>
        <v>89.763096007528006</v>
      </c>
      <c r="AN79" t="str">
        <f>INDEX(ranking!$O$6:$AQ$88,1,MATCH(AM79,datos!$P84:$AR84,0))</f>
        <v>Redes de voz móvil (telefonía)</v>
      </c>
      <c r="AO79" s="9">
        <f>INDEX(ranking!$O$6:$AQ$88,A79+1,MATCH(AM79,datos!$P84:$AR84,0))</f>
        <v>7</v>
      </c>
      <c r="AP79" t="str">
        <f>VLOOKUP(AN79,Label!$A$9:$E$37,IF(AM79&gt;70,3,IF(AM79&gt;50,4,5)),FALSE)</f>
        <v>El desempeño de las redes de voz móviles 2G y 3G (telefonía celular) es adecuado.</v>
      </c>
      <c r="AQ79" s="14">
        <f>LARGE(datos!P84:AR84,3)</f>
        <v>89.389423906234654</v>
      </c>
      <c r="AR79" t="str">
        <f>INDEX(ranking!$O$6:$AQ$88,1,MATCH(AQ79,datos!$P84:$AR84,0))</f>
        <v>Transparencia municipal</v>
      </c>
      <c r="AS79" s="9">
        <f>INDEX(ranking!$O$6:$AQ$88,A79+1,MATCH(AQ79,datos!$P84:$AR84,0))</f>
        <v>1</v>
      </c>
      <c r="AT79" t="str">
        <f>VLOOKUP(AR79,Label!$A$9:$E$37,IF(AQ79&gt;70,3,IF(AQ79&gt;50,4,5)),FALSE)</f>
        <v>La Municipalidad demuestra adecuados mecanismos de rendición de cuentas y legitimidad hacia la ciudadanía.</v>
      </c>
      <c r="AU79" s="14">
        <f>SMALL(datos2!P84:AO84,1)</f>
        <v>18.913132465348585</v>
      </c>
      <c r="AV79" t="str">
        <f>INDEX(ranking2!$O$6:$AN$88,1,MATCH(AU79,datos2!$P84:$AO84,0))</f>
        <v>Infraestructura de transporte</v>
      </c>
      <c r="AW79" s="9">
        <f>INDEX(ranking!$O$6:$AQ$88,A79+1,MATCH(AU79,datos!$P84:$AR84,0))</f>
        <v>61</v>
      </c>
      <c r="AX79" t="str">
        <f>VLOOKUP(AV79,Label!$A$9:$E$37,IF(AU79&gt;70,3,IF(AU79&gt;50,4,5)),FALSE)</f>
        <v>La red vial cantonal se encuentra en deficientes condiciones, y requiere mayor inversión para su adecuado mantenimiento.</v>
      </c>
      <c r="AY79" s="14">
        <f>SMALL(datos2!P84:AO84,2)</f>
        <v>24.370740395871174</v>
      </c>
      <c r="AZ79" t="str">
        <f>INDEX(ranking2!$O$6:$AN$88,1,MATCH(AY79,datos2!$P84:$AO84,0))</f>
        <v>Escolaridad media</v>
      </c>
      <c r="BA79" s="9">
        <f>INDEX(ranking2!$O$6:$AN$88,A79+1,MATCH(AY79,datos2!$P84:$AO84,0))</f>
        <v>70</v>
      </c>
      <c r="BB79" t="str">
        <f>VLOOKUP(AZ79,Label!$A$9:$E$37,IF(AY79&gt;70,3,IF(AY79&gt;50,4,5)),FALSE)</f>
        <v>Una baja proporción de la población adulta mayor a 25 años ha concluido la educación secundaria.</v>
      </c>
      <c r="BC79" s="14">
        <f>SMALL(datos2!P84:AO84,3)</f>
        <v>26.515151515151512</v>
      </c>
      <c r="BD79" t="str">
        <f>INDEX(ranking2!$O$6:$AN$88,1,MATCH(BC79,datos2!$P84:$AO84,0))</f>
        <v>Transformación digital</v>
      </c>
      <c r="BE79" s="9">
        <f>INDEX(ranking2!$O$6:$AN$88,A79+1,MATCH(BC79,datos2!$P84:$AO84,0))</f>
        <v>44</v>
      </c>
      <c r="BF79" t="str">
        <f>VLOOKUP(BD79,Label!$A$9:$E$37,IF(BC79&gt;70,3,IF(BC79&gt;50,4,5)),FALSE)</f>
        <v>La Municipalidad muestra bajo progreso en el establecimiento de una hoja de ruta digital y de aprovechamiento de la infraestructura digital.</v>
      </c>
    </row>
    <row r="80" spans="1:58" x14ac:dyDescent="0.3">
      <c r="A80">
        <v>79</v>
      </c>
      <c r="B80" s="2" t="s">
        <v>158</v>
      </c>
      <c r="C80" s="2">
        <v>703</v>
      </c>
      <c r="D80" s="2" t="s">
        <v>159</v>
      </c>
      <c r="E80" s="2" t="s">
        <v>353</v>
      </c>
      <c r="F80" s="2" t="s">
        <v>354</v>
      </c>
      <c r="G80" s="2" t="s">
        <v>384</v>
      </c>
      <c r="H80" s="2" t="s">
        <v>384</v>
      </c>
      <c r="I80">
        <v>7</v>
      </c>
      <c r="J80" t="s">
        <v>465</v>
      </c>
      <c r="K80">
        <v>1949</v>
      </c>
      <c r="L80">
        <v>855.15</v>
      </c>
      <c r="M80">
        <v>30.8</v>
      </c>
      <c r="N80" s="18">
        <v>662</v>
      </c>
      <c r="O80" s="9">
        <v>19207</v>
      </c>
      <c r="P80" s="9">
        <v>20370</v>
      </c>
      <c r="Q80" s="9">
        <v>21015</v>
      </c>
      <c r="R80" s="9">
        <v>4713</v>
      </c>
      <c r="S80" s="9">
        <v>65305</v>
      </c>
      <c r="T80" s="15">
        <f t="shared" si="6"/>
        <v>29.41122425541689</v>
      </c>
      <c r="U80" s="15">
        <f t="shared" si="7"/>
        <v>31.192098614194929</v>
      </c>
      <c r="V80" s="15">
        <f t="shared" si="8"/>
        <v>32.179771839828497</v>
      </c>
      <c r="W80" s="15">
        <f t="shared" si="9"/>
        <v>7.2169052905596818</v>
      </c>
      <c r="X80" s="15">
        <f t="shared" si="10"/>
        <v>100</v>
      </c>
      <c r="Y80" s="15">
        <f>VLOOKUP(B80,datos!$B$7:$I$88,8,FALSE)</f>
        <v>54.167165607448482</v>
      </c>
      <c r="Z80">
        <f>VLOOKUP(B80,ranking!$A$7:$H$88,8,FALSE)</f>
        <v>53</v>
      </c>
      <c r="AA80" t="str">
        <f>VLOOKUP(B80,datos!$B$7:$H$88,7,FALSE)</f>
        <v>Limitado</v>
      </c>
      <c r="AB80" t="str">
        <f>VLOOKUP(AA80,Label!$A$2:$B$6,2,FALSE)</f>
        <v>"Evidencia condiciones sub óptimas en la mayoría de dimensiones que conforman el ICN"</v>
      </c>
      <c r="AC80" s="9">
        <v>32.374954583989378</v>
      </c>
      <c r="AD80" s="9">
        <f>VLOOKUP(B80,datos!$B$7:$KV$106,208,FALSE)</f>
        <v>32.323293021858333</v>
      </c>
      <c r="AE80" s="9">
        <f>VLOOKUP(B80,datos!$B$7:$KV$106,202,FALSE)</f>
        <v>4.2061536852430557</v>
      </c>
      <c r="AF80" s="15">
        <f>VLOOKUP(B80,datos!$B$7:$KV$106,176,FALSE)</f>
        <v>13.781486869305565</v>
      </c>
      <c r="AG80" s="15">
        <f>VLOOKUP(B80,datos!$B$7:$KV$106,247,FALSE)</f>
        <v>23.465346534653463</v>
      </c>
      <c r="AH80" s="15">
        <f>VLOOKUP(B80,datos!$B$7:$KV$106,256,FALSE)</f>
        <v>21.492904644708595</v>
      </c>
      <c r="AI80" s="14">
        <f>LARGE(datos!P85:AR85,1)</f>
        <v>91.3066607928385</v>
      </c>
      <c r="AJ80" t="str">
        <f>INDEX(ranking!$O$6:$AQ$88,1,MATCH(AI80,datos!$P85:$AR85,0))</f>
        <v>Competencias básicas</v>
      </c>
      <c r="AK80" s="9">
        <f>INDEX(ranking!$O$6:$AQ$88,A80+1,MATCH(AI80,datos!$P85:$AR85,0))</f>
        <v>68</v>
      </c>
      <c r="AL80" t="str">
        <f>VLOOKUP(AJ80,Label!$A$9:$E$37,IF(AI80&gt;70,3,IF(AI80&gt;50,4,5)),FALSE)</f>
        <v>Un alto porcentaje de los estudiantes aprueba satisfactoriamente las pruebas para finalizar la educación secundaria.</v>
      </c>
      <c r="AM80" s="14">
        <f>LARGE(datos!P85:AR85,2)</f>
        <v>89.452906252621915</v>
      </c>
      <c r="AN80" t="str">
        <f>INDEX(ranking!$O$6:$AQ$88,1,MATCH(AM80,datos!$P85:$AR85,0))</f>
        <v>Redes de voz móvil (telefonía)</v>
      </c>
      <c r="AO80" s="9">
        <f>INDEX(ranking!$O$6:$AQ$88,A80+1,MATCH(AM80,datos!$P85:$AR85,0))</f>
        <v>9</v>
      </c>
      <c r="AP80" t="str">
        <f>VLOOKUP(AN80,Label!$A$9:$E$37,IF(AM80&gt;70,3,IF(AM80&gt;50,4,5)),FALSE)</f>
        <v>El desempeño de las redes de voz móviles 2G y 3G (telefonía celular) es adecuado.</v>
      </c>
      <c r="AQ80" s="14">
        <f>LARGE(datos!P85:AR85,3)</f>
        <v>83.122112211221108</v>
      </c>
      <c r="AR80" t="str">
        <f>INDEX(ranking!$O$6:$AQ$88,1,MATCH(AQ80,datos!$P85:$AR85,0))</f>
        <v>Acceso a servicios públicos</v>
      </c>
      <c r="AS80" s="9">
        <f>INDEX(ranking!$O$6:$AQ$88,A80+1,MATCH(AQ80,datos!$P85:$AR85,0))</f>
        <v>76</v>
      </c>
      <c r="AT80" t="str">
        <f>VLOOKUP(AR80,Label!$A$9:$E$37,IF(AQ80&gt;70,3,IF(AQ80&gt;50,4,5)),FALSE)</f>
        <v>Muestra una alta prestación de servicios públicos básicos a la ciudadanía.</v>
      </c>
      <c r="AU80" s="14">
        <f>SMALL(datos2!P85:AO85,1)</f>
        <v>16.792874702728785</v>
      </c>
      <c r="AV80" t="str">
        <f>INDEX(ranking2!$O$6:$AN$88,1,MATCH(AU80,datos2!$P85:$AO85,0))</f>
        <v>Habilidades en ciencia y tecnología</v>
      </c>
      <c r="AW80" s="9">
        <f>INDEX(ranking!$O$6:$AQ$88,A80+1,MATCH(AU80,datos!$P85:$AR85,0))</f>
        <v>78</v>
      </c>
      <c r="AX80" t="str">
        <f>VLOOKUP(AV80,Label!$A$9:$E$37,IF(AU80&gt;70,3,IF(AU80&gt;50,4,5)),FALSE)</f>
        <v>Muy pocos de los graduados universitarios cuentan con competencias y habilidades en las áreas de Ciencia y Tecnología.</v>
      </c>
      <c r="AY80" s="14">
        <f>SMALL(datos2!P85:AO85,2)</f>
        <v>22.152648512313842</v>
      </c>
      <c r="AZ80" t="str">
        <f>INDEX(ranking2!$O$6:$AN$88,1,MATCH(AY80,datos2!$P85:$AO85,0))</f>
        <v>Sector constructivo</v>
      </c>
      <c r="BA80" s="9">
        <f>INDEX(ranking2!$O$6:$AN$88,A80+1,MATCH(AY80,datos2!$P85:$AO85,0))</f>
        <v>76</v>
      </c>
      <c r="BB80" t="str">
        <f>VLOOKUP(AZ80,Label!$A$9:$E$37,IF(AY80&gt;70,3,IF(AY80&gt;50,4,5)),FALSE)</f>
        <v>Evidenció un bajo dinamismo constructivo en obras de vivienda, industria, comercio y/o servicios.</v>
      </c>
      <c r="BC80" s="14">
        <f>SMALL(datos2!P85:AO85,3)</f>
        <v>24.366454158788336</v>
      </c>
      <c r="BD80" t="str">
        <f>INDEX(ranking2!$O$6:$AN$88,1,MATCH(BC80,datos2!$P85:$AO85,0))</f>
        <v>Escolaridad media</v>
      </c>
      <c r="BE80" s="9">
        <f>INDEX(ranking2!$O$6:$AN$88,A80+1,MATCH(BC80,datos2!$P85:$AO85,0))</f>
        <v>71</v>
      </c>
      <c r="BF80" t="str">
        <f>VLOOKUP(BD80,Label!$A$9:$E$37,IF(BC80&gt;70,3,IF(BC80&gt;50,4,5)),FALSE)</f>
        <v>Una baja proporción de la población adulta mayor a 25 años ha concluido la educación secundaria.</v>
      </c>
    </row>
    <row r="81" spans="1:58" x14ac:dyDescent="0.3">
      <c r="A81">
        <v>80</v>
      </c>
      <c r="B81" s="2" t="s">
        <v>160</v>
      </c>
      <c r="C81" s="2">
        <v>704</v>
      </c>
      <c r="D81" s="2" t="s">
        <v>161</v>
      </c>
      <c r="E81" s="2" t="s">
        <v>353</v>
      </c>
      <c r="F81" s="2" t="s">
        <v>354</v>
      </c>
      <c r="G81" s="2" t="s">
        <v>384</v>
      </c>
      <c r="H81" s="2" t="s">
        <v>384</v>
      </c>
      <c r="I81">
        <v>4</v>
      </c>
      <c r="J81" t="s">
        <v>466</v>
      </c>
      <c r="K81">
        <v>1911</v>
      </c>
      <c r="L81">
        <v>2792.23</v>
      </c>
      <c r="M81">
        <v>80.7</v>
      </c>
      <c r="N81" s="18">
        <v>585</v>
      </c>
      <c r="O81" s="9">
        <v>15400</v>
      </c>
      <c r="P81" s="9">
        <v>13879</v>
      </c>
      <c r="Q81" s="9">
        <v>12365</v>
      </c>
      <c r="R81" s="9">
        <v>2336</v>
      </c>
      <c r="S81" s="9">
        <v>43980</v>
      </c>
      <c r="T81" s="15">
        <f t="shared" si="6"/>
        <v>35.015916325602547</v>
      </c>
      <c r="U81" s="15">
        <f t="shared" si="7"/>
        <v>31.557526148249202</v>
      </c>
      <c r="V81" s="15">
        <f t="shared" si="8"/>
        <v>28.115052296498412</v>
      </c>
      <c r="W81" s="15">
        <f t="shared" si="9"/>
        <v>5.3115052296498408</v>
      </c>
      <c r="X81" s="15">
        <f t="shared" si="10"/>
        <v>100</v>
      </c>
      <c r="Y81" s="15">
        <f>VLOOKUP(B81,datos!$B$7:$I$88,8,FALSE)</f>
        <v>42.042097081026085</v>
      </c>
      <c r="Z81">
        <f>VLOOKUP(B81,ranking!$A$7:$H$88,8,FALSE)</f>
        <v>82</v>
      </c>
      <c r="AA81" t="str">
        <f>VLOOKUP(B81,datos!$B$7:$H$88,7,FALSE)</f>
        <v>Deficiente</v>
      </c>
      <c r="AB81" t="str">
        <f>VLOOKUP(AA81,Label!$A$2:$B$6,2,FALSE)</f>
        <v>"Presenta puntajes extremadamente bajos en la mayoría de dimensiones que conforman el ICN"</v>
      </c>
      <c r="AC81" s="9">
        <v>52.72213888643784</v>
      </c>
      <c r="AD81" s="9">
        <f>VLOOKUP(B81,datos!$B$7:$KV$106,208,FALSE)</f>
        <v>38.461538461538467</v>
      </c>
      <c r="AE81" s="9">
        <f>VLOOKUP(B81,datos!$B$7:$KV$106,202,FALSE)</f>
        <v>2.2176558869769947</v>
      </c>
      <c r="AF81" s="15">
        <f>VLOOKUP(B81,datos!$B$7:$KV$106,176,FALSE)</f>
        <v>18.190086402910413</v>
      </c>
      <c r="AG81" s="15">
        <f>VLOOKUP(B81,datos!$B$7:$KV$106,247,FALSE)</f>
        <v>22.992827394724667</v>
      </c>
      <c r="AH81" s="15">
        <f>VLOOKUP(B81,datos!$B$7:$KV$106,256,FALSE)</f>
        <v>18.406982229910362</v>
      </c>
      <c r="AI81" s="14">
        <f>LARGE(datos!P86:AR86,1)</f>
        <v>90.36669661808844</v>
      </c>
      <c r="AJ81" t="str">
        <f>INDEX(ranking!$O$6:$AQ$88,1,MATCH(AI81,datos!$P86:$AR86,0))</f>
        <v>Competencias básicas</v>
      </c>
      <c r="AK81" s="9">
        <f>INDEX(ranking!$O$6:$AQ$88,A81+1,MATCH(AI81,datos!$P86:$AR86,0))</f>
        <v>75</v>
      </c>
      <c r="AL81" t="str">
        <f>VLOOKUP(AJ81,Label!$A$9:$E$37,IF(AI81&gt;70,3,IF(AI81&gt;50,4,5)),FALSE)</f>
        <v>Un alto porcentaje de los estudiantes aprueba satisfactoriamente las pruebas para finalizar la educación secundaria.</v>
      </c>
      <c r="AM81" s="14">
        <f>LARGE(datos!P86:AR86,2)</f>
        <v>85.513528911008962</v>
      </c>
      <c r="AN81" t="str">
        <f>INDEX(ranking!$O$6:$AQ$88,1,MATCH(AM81,datos!$P86:$AR86,0))</f>
        <v>Transparencia municipal</v>
      </c>
      <c r="AO81" s="9">
        <f>INDEX(ranking!$O$6:$AQ$88,A81+1,MATCH(AM81,datos!$P86:$AR86,0))</f>
        <v>2</v>
      </c>
      <c r="AP81" t="str">
        <f>VLOOKUP(AN81,Label!$A$9:$E$37,IF(AM81&gt;70,3,IF(AM81&gt;50,4,5)),FALSE)</f>
        <v>La Municipalidad demuestra adecuados mecanismos de rendición de cuentas y legitimidad hacia la ciudadanía.</v>
      </c>
      <c r="AQ81" s="14">
        <f>LARGE(datos!P86:AR86,3)</f>
        <v>84.633257211540837</v>
      </c>
      <c r="AR81" t="str">
        <f>INDEX(ranking!$O$6:$AQ$88,1,MATCH(AQ81,datos!$P86:$AR86,0))</f>
        <v>Redes de voz móvil (telefonía)</v>
      </c>
      <c r="AS81" s="9">
        <f>INDEX(ranking!$O$6:$AQ$88,A81+1,MATCH(AQ81,datos!$P86:$AR86,0))</f>
        <v>58</v>
      </c>
      <c r="AT81" t="str">
        <f>VLOOKUP(AR81,Label!$A$9:$E$37,IF(AQ81&gt;70,3,IF(AQ81&gt;50,4,5)),FALSE)</f>
        <v>El desempeño de las redes de voz móviles 2G y 3G (telefonía celular) es adecuado.</v>
      </c>
      <c r="AU81" s="14">
        <f>SMALL(datos2!P86:AO86,1)</f>
        <v>7.8065138372674454</v>
      </c>
      <c r="AV81" t="str">
        <f>INDEX(ranking2!$O$6:$AN$88,1,MATCH(AU81,datos2!$P86:$AO86,0))</f>
        <v>Habilidades en ciencia y tecnología</v>
      </c>
      <c r="AW81" s="9">
        <f>INDEX(ranking!$O$6:$AQ$88,A81+1,MATCH(AU81,datos!$P86:$AR86,0))</f>
        <v>81</v>
      </c>
      <c r="AX81" t="str">
        <f>VLOOKUP(AV81,Label!$A$9:$E$37,IF(AU81&gt;70,3,IF(AU81&gt;50,4,5)),FALSE)</f>
        <v>Muy pocos de los graduados universitarios cuentan con competencias y habilidades en las áreas de Ciencia y Tecnología.</v>
      </c>
      <c r="AY81" s="14">
        <f>SMALL(datos2!P86:AO86,2)</f>
        <v>15.789224043072291</v>
      </c>
      <c r="AZ81" t="str">
        <f>INDEX(ranking2!$O$6:$AN$88,1,MATCH(AY81,datos2!$P86:$AO86,0))</f>
        <v>Escolaridad media</v>
      </c>
      <c r="BA81" s="9">
        <f>INDEX(ranking2!$O$6:$AN$88,A81+1,MATCH(AY81,datos2!$P86:$AO86,0))</f>
        <v>79</v>
      </c>
      <c r="BB81" t="str">
        <f>VLOOKUP(AZ81,Label!$A$9:$E$37,IF(AY81&gt;70,3,IF(AY81&gt;50,4,5)),FALSE)</f>
        <v>Una baja proporción de la población adulta mayor a 25 años ha concluido la educación secundaria.</v>
      </c>
      <c r="BC81" s="14">
        <f>SMALL(datos2!P86:AO86,3)</f>
        <v>18.987624806270777</v>
      </c>
      <c r="BD81" t="str">
        <f>INDEX(ranking2!$O$6:$AN$88,1,MATCH(BC81,datos2!$P86:$AO86,0))</f>
        <v>Compromiso  con la sostenibilidad</v>
      </c>
      <c r="BE81" s="9">
        <f>INDEX(ranking2!$O$6:$AN$88,A81+1,MATCH(BC81,datos2!$P86:$AO86,0))</f>
        <v>78</v>
      </c>
      <c r="BF81" t="str">
        <f>VLOOKUP(BD81,Label!$A$9:$E$37,IF(BC81&gt;70,3,IF(BC81&gt;50,4,5)),FALSE)</f>
        <v>La Municipalidad no promueve un desarrollo sostenible y amigable con el ambiente.</v>
      </c>
    </row>
    <row r="82" spans="1:58" x14ac:dyDescent="0.3">
      <c r="A82">
        <v>81</v>
      </c>
      <c r="B82" s="2" t="s">
        <v>162</v>
      </c>
      <c r="C82" s="2">
        <v>705</v>
      </c>
      <c r="D82" s="2" t="s">
        <v>163</v>
      </c>
      <c r="E82" s="2" t="s">
        <v>353</v>
      </c>
      <c r="F82" s="2" t="s">
        <v>354</v>
      </c>
      <c r="G82" s="2" t="s">
        <v>384</v>
      </c>
      <c r="H82" s="2" t="s">
        <v>384</v>
      </c>
      <c r="I82">
        <v>3</v>
      </c>
      <c r="J82" t="s">
        <v>467</v>
      </c>
      <c r="K82">
        <v>1969</v>
      </c>
      <c r="L82">
        <v>770.4</v>
      </c>
      <c r="M82">
        <v>51.8</v>
      </c>
      <c r="N82" s="18">
        <v>26</v>
      </c>
      <c r="O82" s="9">
        <v>16281</v>
      </c>
      <c r="P82" s="9">
        <v>14434</v>
      </c>
      <c r="Q82" s="9">
        <v>13783</v>
      </c>
      <c r="R82" s="9">
        <v>2392</v>
      </c>
      <c r="S82" s="9">
        <v>46890</v>
      </c>
      <c r="T82" s="15">
        <f t="shared" si="6"/>
        <v>34.72168905950096</v>
      </c>
      <c r="U82" s="15">
        <f t="shared" si="7"/>
        <v>30.782682874813393</v>
      </c>
      <c r="V82" s="15">
        <f t="shared" si="8"/>
        <v>29.394327148645765</v>
      </c>
      <c r="W82" s="15">
        <f t="shared" si="9"/>
        <v>5.1013009170398806</v>
      </c>
      <c r="X82" s="15">
        <f t="shared" si="10"/>
        <v>100</v>
      </c>
      <c r="Y82" s="15">
        <f>VLOOKUP(B82,datos!$B$7:$I$88,8,FALSE)</f>
        <v>45.204686674703261</v>
      </c>
      <c r="Z82">
        <f>VLOOKUP(B82,ranking!$A$7:$H$88,8,FALSE)</f>
        <v>81</v>
      </c>
      <c r="AA82" t="str">
        <f>VLOOKUP(B82,datos!$B$7:$H$88,7,FALSE)</f>
        <v>Deficiente</v>
      </c>
      <c r="AB82" t="str">
        <f>VLOOKUP(AA82,Label!$A$2:$B$6,2,FALSE)</f>
        <v>"Presenta puntajes extremadamente bajos en la mayoría de dimensiones que conforman el ICN"</v>
      </c>
      <c r="AC82" s="9">
        <v>46.252779352138489</v>
      </c>
      <c r="AD82" s="9">
        <f>VLOOKUP(B82,datos!$B$7:$KV$106,208,FALSE)</f>
        <v>83.016868321116306</v>
      </c>
      <c r="AE82" s="9">
        <f>VLOOKUP(B82,datos!$B$7:$KV$106,202,FALSE)</f>
        <v>2.3031216287950138</v>
      </c>
      <c r="AF82" s="15">
        <f>VLOOKUP(B82,datos!$B$7:$KV$106,176,FALSE)</f>
        <v>53.316272126252933</v>
      </c>
      <c r="AG82" s="15">
        <f>VLOOKUP(B82,datos!$B$7:$KV$106,247,FALSE)</f>
        <v>20.739575990890852</v>
      </c>
      <c r="AH82" s="15">
        <f>VLOOKUP(B82,datos!$B$7:$KV$106,256,FALSE)</f>
        <v>17.82426068140354</v>
      </c>
      <c r="AI82" s="14">
        <f>LARGE(datos!P87:AR87,1)</f>
        <v>91.557593926662008</v>
      </c>
      <c r="AJ82" t="str">
        <f>INDEX(ranking!$O$6:$AQ$88,1,MATCH(AI82,datos!$P87:$AR87,0))</f>
        <v>Competencias básicas</v>
      </c>
      <c r="AK82" s="9">
        <f>INDEX(ranking!$O$6:$AQ$88,A82+1,MATCH(AI82,datos!$P87:$AR87,0))</f>
        <v>65</v>
      </c>
      <c r="AL82" t="str">
        <f>VLOOKUP(AJ82,Label!$A$9:$E$37,IF(AI82&gt;70,3,IF(AI82&gt;50,4,5)),FALSE)</f>
        <v>Un alto porcentaje de los estudiantes aprueba satisfactoriamente las pruebas para finalizar la educación secundaria.</v>
      </c>
      <c r="AM82" s="14">
        <f>LARGE(datos!P87:AR87,2)</f>
        <v>90.285510358384428</v>
      </c>
      <c r="AN82" t="str">
        <f>INDEX(ranking!$O$6:$AQ$88,1,MATCH(AM82,datos!$P87:$AR87,0))</f>
        <v>Redes de voz móvil (telefonía)</v>
      </c>
      <c r="AO82" s="9">
        <f>INDEX(ranking!$O$6:$AQ$88,A82+1,MATCH(AM82,datos!$P87:$AR87,0))</f>
        <v>4</v>
      </c>
      <c r="AP82" t="str">
        <f>VLOOKUP(AN82,Label!$A$9:$E$37,IF(AM82&gt;70,3,IF(AM82&gt;50,4,5)),FALSE)</f>
        <v>El desempeño de las redes de voz móviles 2G y 3G (telefonía celular) es adecuado.</v>
      </c>
      <c r="AQ82" s="14">
        <f>LARGE(datos!P87:AR87,3)</f>
        <v>84.246597625115214</v>
      </c>
      <c r="AR82" t="str">
        <f>INDEX(ranking!$O$6:$AQ$88,1,MATCH(AQ82,datos!$P87:$AR87,0))</f>
        <v>Acceso a servicios públicos</v>
      </c>
      <c r="AS82" s="9">
        <f>INDEX(ranking!$O$6:$AQ$88,A82+1,MATCH(AQ82,datos!$P87:$AR87,0))</f>
        <v>71</v>
      </c>
      <c r="AT82" t="str">
        <f>VLOOKUP(AR82,Label!$A$9:$E$37,IF(AQ82&gt;70,3,IF(AQ82&gt;50,4,5)),FALSE)</f>
        <v>Muestra una alta prestación de servicios públicos básicos a la ciudadanía.</v>
      </c>
      <c r="AU82" s="14">
        <f>SMALL(datos2!P87:AO87,1)</f>
        <v>11.069999043423863</v>
      </c>
      <c r="AV82" t="str">
        <f>INDEX(ranking2!$O$6:$AN$88,1,MATCH(AU82,datos2!$P87:$AO87,0))</f>
        <v>Habilidades en ciencia y tecnología</v>
      </c>
      <c r="AW82" s="9">
        <f>INDEX(ranking!$O$6:$AQ$88,A82+1,MATCH(AU82,datos!$P87:$AR87,0))</f>
        <v>80</v>
      </c>
      <c r="AX82" t="str">
        <f>VLOOKUP(AV82,Label!$A$9:$E$37,IF(AU82&gt;70,3,IF(AU82&gt;50,4,5)),FALSE)</f>
        <v>Muy pocos de los graduados universitarios cuentan con competencias y habilidades en las áreas de Ciencia y Tecnología.</v>
      </c>
      <c r="AY82" s="14">
        <f>SMALL(datos2!P87:AO87,2)</f>
        <v>17.067112768011967</v>
      </c>
      <c r="AZ82" t="str">
        <f>INDEX(ranking2!$O$6:$AN$88,1,MATCH(AY82,datos2!$P87:$AO87,0))</f>
        <v>Escolaridad media</v>
      </c>
      <c r="BA82" s="9">
        <f>INDEX(ranking2!$O$6:$AN$88,A82+1,MATCH(AY82,datos2!$P87:$AO87,0))</f>
        <v>76</v>
      </c>
      <c r="BB82" t="str">
        <f>VLOOKUP(AZ82,Label!$A$9:$E$37,IF(AY82&gt;70,3,IF(AY82&gt;50,4,5)),FALSE)</f>
        <v>Una baja proporción de la población adulta mayor a 25 años ha concluido la educación secundaria.</v>
      </c>
      <c r="BC82" s="14">
        <f>SMALL(datos2!P87:AO87,3)</f>
        <v>17.615189088230835</v>
      </c>
      <c r="BD82" t="str">
        <f>INDEX(ranking2!$O$6:$AN$88,1,MATCH(BC82,datos2!$P87:$AO87,0))</f>
        <v>Sector constructivo</v>
      </c>
      <c r="BE82" s="9">
        <f>INDEX(ranking2!$O$6:$AN$88,A82+1,MATCH(BC82,datos2!$P87:$AO87,0))</f>
        <v>81</v>
      </c>
      <c r="BF82" t="str">
        <f>VLOOKUP(BD82,Label!$A$9:$E$37,IF(BC82&gt;70,3,IF(BC82&gt;50,4,5)),FALSE)</f>
        <v>Evidenció un bajo dinamismo constructivo en obras de vivienda, industria, comercio y/o servicios.</v>
      </c>
    </row>
    <row r="83" spans="1:58" x14ac:dyDescent="0.3">
      <c r="A83">
        <v>82</v>
      </c>
      <c r="B83" s="2" t="s">
        <v>164</v>
      </c>
      <c r="C83" s="2">
        <v>706</v>
      </c>
      <c r="D83" s="2" t="s">
        <v>165</v>
      </c>
      <c r="E83" s="2" t="s">
        <v>353</v>
      </c>
      <c r="F83" s="2" t="s">
        <v>354</v>
      </c>
      <c r="G83" s="2" t="s">
        <v>384</v>
      </c>
      <c r="H83" s="2" t="s">
        <v>384</v>
      </c>
      <c r="I83">
        <v>5</v>
      </c>
      <c r="J83" t="s">
        <v>468</v>
      </c>
      <c r="K83">
        <v>1971</v>
      </c>
      <c r="L83">
        <v>801.56</v>
      </c>
      <c r="M83">
        <v>40.9</v>
      </c>
      <c r="N83" s="18">
        <v>506.41999999999996</v>
      </c>
      <c r="O83" s="9">
        <v>17995</v>
      </c>
      <c r="P83" s="9">
        <v>17373</v>
      </c>
      <c r="Q83" s="9">
        <v>17018</v>
      </c>
      <c r="R83" s="9">
        <v>3696</v>
      </c>
      <c r="S83" s="9">
        <v>56082</v>
      </c>
      <c r="T83" s="15">
        <f t="shared" si="6"/>
        <v>32.086944117542174</v>
      </c>
      <c r="U83" s="15">
        <f t="shared" si="7"/>
        <v>30.977853856852466</v>
      </c>
      <c r="V83" s="15">
        <f t="shared" si="8"/>
        <v>30.344852180735355</v>
      </c>
      <c r="W83" s="15">
        <f t="shared" si="9"/>
        <v>6.590349844870012</v>
      </c>
      <c r="X83" s="15">
        <f t="shared" si="10"/>
        <v>100</v>
      </c>
      <c r="Y83" s="15">
        <f>VLOOKUP(B83,datos!$B$7:$I$88,8,FALSE)</f>
        <v>53.545995886074685</v>
      </c>
      <c r="Z83">
        <f>VLOOKUP(B83,ranking!$A$7:$H$88,8,FALSE)</f>
        <v>57</v>
      </c>
      <c r="AA83" t="str">
        <f>VLOOKUP(B83,datos!$B$7:$H$88,7,FALSE)</f>
        <v>Limitado</v>
      </c>
      <c r="AB83" t="str">
        <f>VLOOKUP(AA83,Label!$A$2:$B$6,2,FALSE)</f>
        <v>"Evidencia condiciones sub óptimas en la mayoría de dimensiones que conforman el ICN"</v>
      </c>
      <c r="AC83" s="9">
        <v>36.204843191742754</v>
      </c>
      <c r="AD83" s="9">
        <f>VLOOKUP(B83,datos!$B$7:$KV$106,208,FALSE)</f>
        <v>22.352941176470591</v>
      </c>
      <c r="AE83" s="9">
        <f>VLOOKUP(B83,datos!$B$7:$KV$106,202,FALSE)</f>
        <v>2.4433260617194175</v>
      </c>
      <c r="AF83" s="15">
        <f>VLOOKUP(B83,datos!$B$7:$KV$106,176,FALSE)</f>
        <v>37.445169573125064</v>
      </c>
      <c r="AG83" s="15">
        <f>VLOOKUP(B83,datos!$B$7:$KV$106,247,FALSE)</f>
        <v>24.017071218991731</v>
      </c>
      <c r="AH83" s="15">
        <f>VLOOKUP(B83,datos!$B$7:$KV$106,256,FALSE)</f>
        <v>18.780496012383484</v>
      </c>
      <c r="AI83" s="14">
        <f>LARGE(datos!P88:AR88,1)</f>
        <v>94.768715145575541</v>
      </c>
      <c r="AJ83" t="str">
        <f>INDEX(ranking!$O$6:$AQ$88,1,MATCH(AI83,datos!$P88:$AR88,0))</f>
        <v>Competencias básicas</v>
      </c>
      <c r="AK83" s="9">
        <f>INDEX(ranking!$O$6:$AQ$88,A83+1,MATCH(AI83,datos!$P88:$AR88,0))</f>
        <v>19</v>
      </c>
      <c r="AL83" t="str">
        <f>VLOOKUP(AJ83,Label!$A$9:$E$37,IF(AI83&gt;70,3,IF(AI83&gt;50,4,5)),FALSE)</f>
        <v>Un alto porcentaje de los estudiantes aprueba satisfactoriamente las pruebas para finalizar la educación secundaria.</v>
      </c>
      <c r="AM83" s="14">
        <f>LARGE(datos!P88:AR88,2)</f>
        <v>90.957271032296603</v>
      </c>
      <c r="AN83" t="str">
        <f>INDEX(ranking!$O$6:$AQ$88,1,MATCH(AM83,datos!$P88:$AR88,0))</f>
        <v>Redes de voz móvil (telefonía)</v>
      </c>
      <c r="AO83" s="9">
        <f>INDEX(ranking!$O$6:$AQ$88,A83+1,MATCH(AM83,datos!$P88:$AR88,0))</f>
        <v>2</v>
      </c>
      <c r="AP83" t="str">
        <f>VLOOKUP(AN83,Label!$A$9:$E$37,IF(AM83&gt;70,3,IF(AM83&gt;50,4,5)),FALSE)</f>
        <v>El desempeño de las redes de voz móviles 2G y 3G (telefonía celular) es adecuado.</v>
      </c>
      <c r="AQ83" s="14">
        <f>LARGE(datos!P88:AR88,3)</f>
        <v>87.444118431581742</v>
      </c>
      <c r="AR83" t="str">
        <f>INDEX(ranking!$O$6:$AQ$88,1,MATCH(AQ83,datos!$P88:$AR88,0))</f>
        <v>Acceso a servicios públicos</v>
      </c>
      <c r="AS83" s="9">
        <f>INDEX(ranking!$O$6:$AQ$88,A83+1,MATCH(AQ83,datos!$P88:$AR88,0))</f>
        <v>61</v>
      </c>
      <c r="AT83" t="str">
        <f>VLOOKUP(AR83,Label!$A$9:$E$37,IF(AQ83&gt;70,3,IF(AQ83&gt;50,4,5)),FALSE)</f>
        <v>Muestra una alta prestación de servicios públicos básicos a la ciudadanía.</v>
      </c>
      <c r="AU83" s="14">
        <f>SMALL(datos2!P88:AO88,1)</f>
        <v>5.5961887943214208</v>
      </c>
      <c r="AV83" t="str">
        <f>INDEX(ranking2!$O$6:$AN$88,1,MATCH(AU83,datos2!$P88:$AO88,0))</f>
        <v>Infraestructura de transporte</v>
      </c>
      <c r="AW83" s="9">
        <f>INDEX(ranking!$O$6:$AQ$88,A83+1,MATCH(AU83,datos!$P88:$AR88,0))</f>
        <v>81</v>
      </c>
      <c r="AX83" t="str">
        <f>VLOOKUP(AV83,Label!$A$9:$E$37,IF(AU83&gt;70,3,IF(AU83&gt;50,4,5)),FALSE)</f>
        <v>La red vial cantonal se encuentra en deficientes condiciones, y requiere mayor inversión para su adecuado mantenimiento.</v>
      </c>
      <c r="AY83" s="14">
        <f>SMALL(datos2!P88:AO88,2)</f>
        <v>14.560027516742981</v>
      </c>
      <c r="AZ83" t="str">
        <f>INDEX(ranking2!$O$6:$AN$88,1,MATCH(AY83,datos2!$P88:$AO88,0))</f>
        <v>Habilidades en ciencia y tecnología</v>
      </c>
      <c r="BA83" s="9">
        <f>INDEX(ranking2!$O$6:$AN$88,A83+1,MATCH(AY83,datos2!$P88:$AO88,0))</f>
        <v>79</v>
      </c>
      <c r="BB83" t="str">
        <f>VLOOKUP(AZ83,Label!$A$9:$E$37,IF(AY83&gt;70,3,IF(AY83&gt;50,4,5)),FALSE)</f>
        <v>Muy pocos de los graduados universitarios cuentan con competencias y habilidades en las áreas de Ciencia y Tecnología.</v>
      </c>
      <c r="BC83" s="14">
        <f>SMALL(datos2!P88:AO88,3)</f>
        <v>20.454545454545453</v>
      </c>
      <c r="BD83" t="str">
        <f>INDEX(ranking2!$O$6:$AN$88,1,MATCH(BC83,datos2!$P88:$AO88,0))</f>
        <v>Transformación digital</v>
      </c>
      <c r="BE83" s="9">
        <f>INDEX(ranking2!$O$6:$AN$88,A83+1,MATCH(BC83,datos2!$P88:$AO88,0))</f>
        <v>53</v>
      </c>
      <c r="BF83" t="str">
        <f>VLOOKUP(BD83,Label!$A$9:$E$37,IF(BC83&gt;70,3,IF(BC83&gt;50,4,5)),FALSE)</f>
        <v>La Municipalidad muestra bajo progreso en el establecimiento de una hoja de ruta digital y de aprovechamiento de la infraestructura digital.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7"/>
  <sheetViews>
    <sheetView topLeftCell="A15" workbookViewId="0">
      <selection activeCell="C35" sqref="C35"/>
    </sheetView>
  </sheetViews>
  <sheetFormatPr defaultColWidth="11.5546875" defaultRowHeight="14.4" x14ac:dyDescent="0.3"/>
  <sheetData>
    <row r="1" spans="1:5" x14ac:dyDescent="0.3">
      <c r="B1" t="s">
        <v>484</v>
      </c>
    </row>
    <row r="2" spans="1:5" x14ac:dyDescent="0.3">
      <c r="A2" t="s">
        <v>485</v>
      </c>
      <c r="B2" t="s">
        <v>479</v>
      </c>
    </row>
    <row r="3" spans="1:5" x14ac:dyDescent="0.3">
      <c r="A3" t="s">
        <v>486</v>
      </c>
      <c r="B3" t="s">
        <v>480</v>
      </c>
    </row>
    <row r="4" spans="1:5" x14ac:dyDescent="0.3">
      <c r="A4" t="s">
        <v>487</v>
      </c>
      <c r="B4" t="s">
        <v>481</v>
      </c>
    </row>
    <row r="5" spans="1:5" x14ac:dyDescent="0.3">
      <c r="A5" t="s">
        <v>488</v>
      </c>
      <c r="B5" t="s">
        <v>482</v>
      </c>
    </row>
    <row r="6" spans="1:5" x14ac:dyDescent="0.3">
      <c r="A6" t="s">
        <v>489</v>
      </c>
      <c r="B6" t="s">
        <v>483</v>
      </c>
    </row>
    <row r="8" spans="1:5" x14ac:dyDescent="0.3">
      <c r="A8" t="s">
        <v>614</v>
      </c>
      <c r="B8" t="s">
        <v>615</v>
      </c>
      <c r="C8" t="s">
        <v>616</v>
      </c>
      <c r="D8" t="s">
        <v>617</v>
      </c>
      <c r="E8" t="s">
        <v>618</v>
      </c>
    </row>
    <row r="9" spans="1:5" x14ac:dyDescent="0.3">
      <c r="A9" t="s">
        <v>173</v>
      </c>
      <c r="B9" t="s">
        <v>166</v>
      </c>
      <c r="C9" t="s">
        <v>505</v>
      </c>
      <c r="D9" t="s">
        <v>506</v>
      </c>
      <c r="E9" t="s">
        <v>507</v>
      </c>
    </row>
    <row r="10" spans="1:5" x14ac:dyDescent="0.3">
      <c r="A10" t="s">
        <v>174</v>
      </c>
      <c r="B10" t="s">
        <v>166</v>
      </c>
      <c r="C10" t="s">
        <v>508</v>
      </c>
      <c r="D10" t="s">
        <v>509</v>
      </c>
      <c r="E10" t="s">
        <v>510</v>
      </c>
    </row>
    <row r="11" spans="1:5" x14ac:dyDescent="0.3">
      <c r="A11" t="s">
        <v>175</v>
      </c>
      <c r="B11" t="s">
        <v>166</v>
      </c>
      <c r="C11" t="s">
        <v>511</v>
      </c>
      <c r="D11" t="s">
        <v>512</v>
      </c>
      <c r="E11" t="s">
        <v>513</v>
      </c>
    </row>
    <row r="12" spans="1:5" x14ac:dyDescent="0.3">
      <c r="A12" t="s">
        <v>176</v>
      </c>
      <c r="B12" t="s">
        <v>166</v>
      </c>
      <c r="C12" t="s">
        <v>514</v>
      </c>
      <c r="D12" t="s">
        <v>515</v>
      </c>
      <c r="E12" t="s">
        <v>516</v>
      </c>
    </row>
    <row r="13" spans="1:5" x14ac:dyDescent="0.3">
      <c r="A13" t="s">
        <v>177</v>
      </c>
      <c r="B13" t="s">
        <v>166</v>
      </c>
      <c r="C13" t="s">
        <v>517</v>
      </c>
      <c r="D13" t="s">
        <v>518</v>
      </c>
      <c r="E13" t="s">
        <v>519</v>
      </c>
    </row>
    <row r="14" spans="1:5" x14ac:dyDescent="0.3">
      <c r="A14" t="s">
        <v>178</v>
      </c>
      <c r="B14" t="s">
        <v>166</v>
      </c>
      <c r="C14" t="s">
        <v>520</v>
      </c>
      <c r="D14" t="s">
        <v>521</v>
      </c>
      <c r="E14" t="s">
        <v>522</v>
      </c>
    </row>
    <row r="15" spans="1:5" x14ac:dyDescent="0.3">
      <c r="A15" t="s">
        <v>179</v>
      </c>
      <c r="B15" t="s">
        <v>166</v>
      </c>
      <c r="C15" t="s">
        <v>523</v>
      </c>
      <c r="D15" t="s">
        <v>524</v>
      </c>
      <c r="E15" t="s">
        <v>525</v>
      </c>
    </row>
    <row r="16" spans="1:5" x14ac:dyDescent="0.3">
      <c r="A16" t="s">
        <v>180</v>
      </c>
      <c r="B16" t="s">
        <v>167</v>
      </c>
      <c r="C16" t="s">
        <v>526</v>
      </c>
      <c r="D16" t="s">
        <v>527</v>
      </c>
      <c r="E16" t="s">
        <v>528</v>
      </c>
    </row>
    <row r="17" spans="1:5" x14ac:dyDescent="0.3">
      <c r="A17" t="s">
        <v>181</v>
      </c>
      <c r="B17" t="s">
        <v>167</v>
      </c>
      <c r="C17" t="s">
        <v>529</v>
      </c>
      <c r="D17" t="s">
        <v>530</v>
      </c>
      <c r="E17" t="s">
        <v>531</v>
      </c>
    </row>
    <row r="18" spans="1:5" x14ac:dyDescent="0.3">
      <c r="A18" t="s">
        <v>182</v>
      </c>
      <c r="B18" t="s">
        <v>167</v>
      </c>
      <c r="C18" t="s">
        <v>532</v>
      </c>
      <c r="D18" t="s">
        <v>533</v>
      </c>
      <c r="E18" t="s">
        <v>534</v>
      </c>
    </row>
    <row r="19" spans="1:5" x14ac:dyDescent="0.3">
      <c r="A19" t="s">
        <v>183</v>
      </c>
      <c r="B19" t="s">
        <v>167</v>
      </c>
      <c r="C19" t="s">
        <v>535</v>
      </c>
      <c r="D19" t="s">
        <v>536</v>
      </c>
      <c r="E19" t="s">
        <v>537</v>
      </c>
    </row>
    <row r="20" spans="1:5" x14ac:dyDescent="0.3">
      <c r="A20" t="s">
        <v>184</v>
      </c>
      <c r="B20" t="s">
        <v>490</v>
      </c>
      <c r="C20" t="s">
        <v>538</v>
      </c>
      <c r="D20" t="s">
        <v>539</v>
      </c>
      <c r="E20" t="s">
        <v>540</v>
      </c>
    </row>
    <row r="21" spans="1:5" x14ac:dyDescent="0.3">
      <c r="A21" t="s">
        <v>185</v>
      </c>
      <c r="B21" t="s">
        <v>490</v>
      </c>
      <c r="C21" t="s">
        <v>541</v>
      </c>
      <c r="D21" t="s">
        <v>542</v>
      </c>
      <c r="E21" t="s">
        <v>543</v>
      </c>
    </row>
    <row r="22" spans="1:5" x14ac:dyDescent="0.3">
      <c r="A22" t="s">
        <v>186</v>
      </c>
      <c r="B22" t="s">
        <v>490</v>
      </c>
      <c r="C22" t="s">
        <v>544</v>
      </c>
      <c r="D22" t="s">
        <v>545</v>
      </c>
      <c r="E22" t="s">
        <v>546</v>
      </c>
    </row>
    <row r="23" spans="1:5" x14ac:dyDescent="0.3">
      <c r="A23" t="s">
        <v>187</v>
      </c>
      <c r="B23" t="s">
        <v>490</v>
      </c>
      <c r="C23" t="s">
        <v>548</v>
      </c>
      <c r="D23" t="s">
        <v>549</v>
      </c>
      <c r="E23" t="s">
        <v>550</v>
      </c>
    </row>
    <row r="24" spans="1:5" x14ac:dyDescent="0.3">
      <c r="A24" t="s">
        <v>188</v>
      </c>
      <c r="B24" t="s">
        <v>490</v>
      </c>
      <c r="C24" t="s">
        <v>553</v>
      </c>
      <c r="D24" t="s">
        <v>554</v>
      </c>
      <c r="E24" t="s">
        <v>555</v>
      </c>
    </row>
    <row r="25" spans="1:5" x14ac:dyDescent="0.3">
      <c r="A25" t="s">
        <v>169</v>
      </c>
      <c r="B25" t="s">
        <v>169</v>
      </c>
      <c r="C25" t="s">
        <v>557</v>
      </c>
      <c r="D25" t="s">
        <v>558</v>
      </c>
      <c r="E25" t="s">
        <v>559</v>
      </c>
    </row>
    <row r="26" spans="1:5" x14ac:dyDescent="0.3">
      <c r="A26" t="s">
        <v>662</v>
      </c>
      <c r="B26" t="s">
        <v>491</v>
      </c>
      <c r="C26" t="s">
        <v>560</v>
      </c>
      <c r="D26" t="s">
        <v>561</v>
      </c>
      <c r="E26" t="s">
        <v>562</v>
      </c>
    </row>
    <row r="27" spans="1:5" x14ac:dyDescent="0.3">
      <c r="A27" t="s">
        <v>663</v>
      </c>
      <c r="B27" t="s">
        <v>491</v>
      </c>
      <c r="C27" t="s">
        <v>564</v>
      </c>
      <c r="D27" t="s">
        <v>565</v>
      </c>
      <c r="E27" t="s">
        <v>566</v>
      </c>
    </row>
    <row r="28" spans="1:5" x14ac:dyDescent="0.3">
      <c r="A28" t="s">
        <v>664</v>
      </c>
      <c r="B28" t="s">
        <v>491</v>
      </c>
      <c r="C28" t="s">
        <v>567</v>
      </c>
      <c r="D28" t="s">
        <v>568</v>
      </c>
      <c r="E28" t="s">
        <v>569</v>
      </c>
    </row>
    <row r="29" spans="1:5" x14ac:dyDescent="0.3">
      <c r="A29" t="s">
        <v>192</v>
      </c>
      <c r="B29" t="s">
        <v>491</v>
      </c>
      <c r="C29" t="s">
        <v>570</v>
      </c>
      <c r="D29" t="s">
        <v>571</v>
      </c>
      <c r="E29" t="s">
        <v>572</v>
      </c>
    </row>
    <row r="30" spans="1:5" x14ac:dyDescent="0.3">
      <c r="A30" t="s">
        <v>193</v>
      </c>
      <c r="B30" t="s">
        <v>491</v>
      </c>
      <c r="C30" t="s">
        <v>573</v>
      </c>
      <c r="D30" t="s">
        <v>574</v>
      </c>
      <c r="E30" t="s">
        <v>575</v>
      </c>
    </row>
    <row r="31" spans="1:5" x14ac:dyDescent="0.3">
      <c r="A31" t="s">
        <v>194</v>
      </c>
      <c r="B31" t="s">
        <v>491</v>
      </c>
      <c r="C31" t="s">
        <v>576</v>
      </c>
      <c r="D31" t="s">
        <v>577</v>
      </c>
      <c r="E31" t="s">
        <v>578</v>
      </c>
    </row>
    <row r="32" spans="1:5" x14ac:dyDescent="0.3">
      <c r="A32" t="s">
        <v>195</v>
      </c>
      <c r="B32" t="s">
        <v>502</v>
      </c>
      <c r="C32" t="s">
        <v>579</v>
      </c>
      <c r="D32" t="s">
        <v>580</v>
      </c>
      <c r="E32" t="s">
        <v>581</v>
      </c>
    </row>
    <row r="33" spans="1:5" x14ac:dyDescent="0.3">
      <c r="A33" t="s">
        <v>689</v>
      </c>
      <c r="B33" t="s">
        <v>502</v>
      </c>
      <c r="C33" t="s">
        <v>713</v>
      </c>
      <c r="D33" t="s">
        <v>714</v>
      </c>
      <c r="E33" t="s">
        <v>715</v>
      </c>
    </row>
    <row r="34" spans="1:5" x14ac:dyDescent="0.3">
      <c r="A34" t="s">
        <v>690</v>
      </c>
      <c r="B34" t="s">
        <v>502</v>
      </c>
      <c r="C34" t="s">
        <v>716</v>
      </c>
      <c r="D34" t="s">
        <v>717</v>
      </c>
      <c r="E34" t="s">
        <v>718</v>
      </c>
    </row>
    <row r="35" spans="1:5" x14ac:dyDescent="0.3">
      <c r="A35" t="s">
        <v>196</v>
      </c>
      <c r="B35" t="s">
        <v>502</v>
      </c>
      <c r="C35" t="s">
        <v>582</v>
      </c>
      <c r="D35" t="s">
        <v>583</v>
      </c>
      <c r="E35" t="s">
        <v>584</v>
      </c>
    </row>
    <row r="36" spans="1:5" x14ac:dyDescent="0.3">
      <c r="A36" t="s">
        <v>197</v>
      </c>
      <c r="B36" t="s">
        <v>502</v>
      </c>
      <c r="C36" t="s">
        <v>585</v>
      </c>
      <c r="D36" t="s">
        <v>586</v>
      </c>
      <c r="E36" t="s">
        <v>587</v>
      </c>
    </row>
    <row r="37" spans="1:5" x14ac:dyDescent="0.3">
      <c r="A37" t="s">
        <v>198</v>
      </c>
      <c r="B37" t="s">
        <v>502</v>
      </c>
      <c r="C37" t="s">
        <v>589</v>
      </c>
      <c r="D37" t="s">
        <v>590</v>
      </c>
      <c r="E37" t="s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datos</vt:lpstr>
      <vt:lpstr>datos2</vt:lpstr>
      <vt:lpstr>ranking</vt:lpstr>
      <vt:lpstr>Hoja1</vt:lpstr>
      <vt:lpstr>ranking2</vt:lpstr>
      <vt:lpstr>Ficha</vt:lpstr>
      <vt:lpstr>Grandes_Areas_ICC</vt:lpstr>
      <vt:lpstr>Hoja2</vt:lpstr>
      <vt:lpstr>Cubo_Perfil</vt:lpstr>
      <vt:lpstr>Label</vt:lpstr>
      <vt:lpstr>datos2!CANTONES82</vt:lpstr>
      <vt:lpstr>Grandes_Areas_ICC!CANTONES82</vt:lpstr>
      <vt:lpstr>CANTONES82</vt:lpstr>
      <vt:lpstr>Ficha!Print_Area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Fernández</dc:creator>
  <cp:lastModifiedBy>Carmen Garro Carranza</cp:lastModifiedBy>
  <cp:lastPrinted>2023-11-02T20:00:59Z</cp:lastPrinted>
  <dcterms:created xsi:type="dcterms:W3CDTF">2022-08-18T21:07:24Z</dcterms:created>
  <dcterms:modified xsi:type="dcterms:W3CDTF">2024-04-22T16:08:45Z</dcterms:modified>
</cp:coreProperties>
</file>